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https://d.docs.live.net/981c447d7e734d44/Firma/Rozpočty/2021/02_Domov pro seniory Litomysl (Deltaplan Stepan)/rozpocet_zmeny 2025 (rozdeleni a vypusteni SO411)/rozpocet 1 - hlavni/"/>
    </mc:Choice>
  </mc:AlternateContent>
  <xr:revisionPtr revIDLastSave="1" documentId="11_543250B930D6D1FCBBEE3A98723E40F64712518C" xr6:coauthVersionLast="47" xr6:coauthVersionMax="47" xr10:uidLastSave="{38C6892B-EDB0-4549-B7E5-B3561D5D16BD}"/>
  <bookViews>
    <workbookView xWindow="25800" yWindow="0" windowWidth="25800" windowHeight="21000" xr2:uid="{00000000-000D-0000-FFFF-FFFF00000000}"/>
  </bookViews>
  <sheets>
    <sheet name="Rekapitulace stavby" sheetId="1" r:id="rId1"/>
    <sheet name="ASR - Architektonicko sta..." sheetId="2" r:id="rId2"/>
    <sheet name="SKR - Stavebně konstrukčn..." sheetId="3" r:id="rId3"/>
    <sheet name="ZTI - Zdravotně technické..." sheetId="4" r:id="rId4"/>
    <sheet name="ESP - Silnoproudá elektro..." sheetId="5" r:id="rId5"/>
    <sheet name="ELK - Slaboproudá elektro..." sheetId="6" r:id="rId6"/>
    <sheet name="VYT - Vytápění" sheetId="7" r:id="rId7"/>
    <sheet name="VZT - Vzduchotechnika" sheetId="8" r:id="rId8"/>
    <sheet name="MaR - Měření a regulace" sheetId="9" r:id="rId9"/>
    <sheet name="SO 101 - Příprava území" sheetId="10" r:id="rId10"/>
    <sheet name="SO 111 - Hrubé terénní úp..." sheetId="11" r:id="rId11"/>
    <sheet name="SO 121 - Zajištění staveb..." sheetId="12" r:id="rId12"/>
    <sheet name="01 - Sklad odpadu" sheetId="13" r:id="rId13"/>
    <sheet name="02 - Zídky kolem zahrady" sheetId="14" r:id="rId14"/>
    <sheet name="03 - Kašna" sheetId="15" r:id="rId15"/>
    <sheet name="SO 151 - Sadové úpravy" sheetId="16" r:id="rId16"/>
    <sheet name="SO 161 - Výtahy" sheetId="17" r:id="rId17"/>
    <sheet name="SO 211 - Komunikace, chod..." sheetId="18" r:id="rId18"/>
    <sheet name="SO 311 - Vodovodní přípojka" sheetId="19" r:id="rId19"/>
    <sheet name="SO 421 - Přípojka splaško..." sheetId="20" r:id="rId20"/>
    <sheet name="SO 431 - Přeložka sběrače..." sheetId="21" r:id="rId21"/>
    <sheet name="SO 441 - Areálová  dešťov..." sheetId="22" r:id="rId22"/>
    <sheet name="SO 521 - Přeložka plynovo..." sheetId="23" r:id="rId23"/>
    <sheet name="SO 611 - Zdroj tepla a oh..." sheetId="24" r:id="rId24"/>
    <sheet name="01 - Silnoproudá elektrot..." sheetId="25" r:id="rId25"/>
    <sheet name="02 - Ostatní - vedlejší r..." sheetId="26" r:id="rId26"/>
    <sheet name="03 - Zemní a pomocné stav..." sheetId="27" r:id="rId27"/>
    <sheet name="SO 761 - Rozvod veřejného..." sheetId="28" r:id="rId28"/>
    <sheet name="SO 771 - Rozvod venkovníh..." sheetId="29" r:id="rId29"/>
    <sheet name="SO 931 - Odlučovač tuku" sheetId="30" r:id="rId30"/>
    <sheet name="VRN - Vedlejší rozpočtové..." sheetId="31" r:id="rId31"/>
    <sheet name="Seznam figur" sheetId="32" r:id="rId32"/>
    <sheet name="Pokyny pro vyplnění" sheetId="33" r:id="rId33"/>
  </sheets>
  <definedNames>
    <definedName name="_xlnm._FilterDatabase" localSheetId="24" hidden="1">'01 - Silnoproudá elektrot...'!$C$92:$K$182</definedName>
    <definedName name="_xlnm._FilterDatabase" localSheetId="12" hidden="1">'01 - Sklad odpadu'!$C$105:$K$613</definedName>
    <definedName name="_xlnm._FilterDatabase" localSheetId="25" hidden="1">'02 - Ostatní - vedlejší r...'!$C$95:$K$140</definedName>
    <definedName name="_xlnm._FilterDatabase" localSheetId="13" hidden="1">'02 - Zídky kolem zahrady'!$C$94:$K$160</definedName>
    <definedName name="_xlnm._FilterDatabase" localSheetId="14" hidden="1">'03 - Kašna'!$C$91:$K$95</definedName>
    <definedName name="_xlnm._FilterDatabase" localSheetId="26" hidden="1">'03 - Zemní a pomocné stav...'!$C$92:$K$99</definedName>
    <definedName name="_xlnm._FilterDatabase" localSheetId="1" hidden="1">'ASR - Architektonicko sta...'!$C$130:$K$2662</definedName>
    <definedName name="_xlnm._FilterDatabase" localSheetId="5" hidden="1">'ELK - Slaboproudá elektro...'!$C$95:$K$960</definedName>
    <definedName name="_xlnm._FilterDatabase" localSheetId="4" hidden="1">'ESP - Silnoproudá elektro...'!$C$100:$K$602</definedName>
    <definedName name="_xlnm._FilterDatabase" localSheetId="8" hidden="1">'MaR - Měření a regulace'!$C$116:$K$397</definedName>
    <definedName name="_xlnm._FilterDatabase" localSheetId="2" hidden="1">'SKR - Stavebně konstrukčn...'!$C$102:$K$1182</definedName>
    <definedName name="_xlnm._FilterDatabase" localSheetId="9" hidden="1">'SO 101 - Příprava území'!$C$91:$K$299</definedName>
    <definedName name="_xlnm._FilterDatabase" localSheetId="10" hidden="1">'SO 111 - Hrubé terénní úp...'!$C$89:$K$309</definedName>
    <definedName name="_xlnm._FilterDatabase" localSheetId="11" hidden="1">'SO 121 - Zajištění staveb...'!$C$88:$K$179</definedName>
    <definedName name="_xlnm._FilterDatabase" localSheetId="15" hidden="1">'SO 151 - Sadové úpravy'!$C$102:$K$493</definedName>
    <definedName name="_xlnm._FilterDatabase" localSheetId="16" hidden="1">'SO 161 - Výtahy'!$C$86:$K$95</definedName>
    <definedName name="_xlnm._FilterDatabase" localSheetId="17" hidden="1">'SO 211 - Komunikace, chod...'!$C$86:$K$151</definedName>
    <definedName name="_xlnm._FilterDatabase" localSheetId="18" hidden="1">'SO 311 - Vodovodní přípojka'!$C$92:$K$415</definedName>
    <definedName name="_xlnm._FilterDatabase" localSheetId="19" hidden="1">'SO 421 - Přípojka splaško...'!$C$91:$K$258</definedName>
    <definedName name="_xlnm._FilterDatabase" localSheetId="20" hidden="1">'SO 431 - Přeložka sběrače...'!$C$92:$K$310</definedName>
    <definedName name="_xlnm._FilterDatabase" localSheetId="21" hidden="1">'SO 441 - Areálová  dešťov...'!$C$93:$K$478</definedName>
    <definedName name="_xlnm._FilterDatabase" localSheetId="22" hidden="1">'SO 521 - Přeložka plynovo...'!$C$93:$K$240</definedName>
    <definedName name="_xlnm._FilterDatabase" localSheetId="23" hidden="1">'SO 611 - Zdroj tepla a oh...'!$C$98:$K$595</definedName>
    <definedName name="_xlnm._FilterDatabase" localSheetId="27" hidden="1">'SO 761 - Rozvod veřejného...'!$C$90:$K$200</definedName>
    <definedName name="_xlnm._FilterDatabase" localSheetId="28" hidden="1">'SO 771 - Rozvod venkovníh...'!$C$86:$K$91</definedName>
    <definedName name="_xlnm._FilterDatabase" localSheetId="29" hidden="1">'SO 931 - Odlučovač tuku'!$C$89:$K$203</definedName>
    <definedName name="_xlnm._FilterDatabase" localSheetId="30" hidden="1">'VRN - Vedlejší rozpočtové...'!$C$82:$K$102</definedName>
    <definedName name="_xlnm._FilterDatabase" localSheetId="6" hidden="1">'VYT - Vytápění'!$C$97:$K$459</definedName>
    <definedName name="_xlnm._FilterDatabase" localSheetId="7" hidden="1">'VZT - Vzduchotechnika'!$C$100:$K$583</definedName>
    <definedName name="_xlnm._FilterDatabase" localSheetId="3" hidden="1">'ZTI - Zdravotně technické...'!$C$103:$K$499</definedName>
    <definedName name="_xlnm.Print_Titles" localSheetId="24">'01 - Silnoproudá elektrot...'!$92:$92</definedName>
    <definedName name="_xlnm.Print_Titles" localSheetId="12">'01 - Sklad odpadu'!$105:$105</definedName>
    <definedName name="_xlnm.Print_Titles" localSheetId="25">'02 - Ostatní - vedlejší r...'!$95:$95</definedName>
    <definedName name="_xlnm.Print_Titles" localSheetId="13">'02 - Zídky kolem zahrady'!$94:$94</definedName>
    <definedName name="_xlnm.Print_Titles" localSheetId="14">'03 - Kašna'!$91:$91</definedName>
    <definedName name="_xlnm.Print_Titles" localSheetId="26">'03 - Zemní a pomocné stav...'!$92:$92</definedName>
    <definedName name="_xlnm.Print_Titles" localSheetId="1">'ASR - Architektonicko sta...'!$130:$130</definedName>
    <definedName name="_xlnm.Print_Titles" localSheetId="5">'ELK - Slaboproudá elektro...'!$95:$95</definedName>
    <definedName name="_xlnm.Print_Titles" localSheetId="4">'ESP - Silnoproudá elektro...'!$100:$100</definedName>
    <definedName name="_xlnm.Print_Titles" localSheetId="8">'MaR - Měření a regulace'!$116:$116</definedName>
    <definedName name="_xlnm.Print_Titles" localSheetId="0">'Rekapitulace stavby'!$52:$52</definedName>
    <definedName name="_xlnm.Print_Titles" localSheetId="31">'Seznam figur'!$9:$9</definedName>
    <definedName name="_xlnm.Print_Titles" localSheetId="2">'SKR - Stavebně konstrukčn...'!$102:$102</definedName>
    <definedName name="_xlnm.Print_Titles" localSheetId="9">'SO 101 - Příprava území'!$91:$91</definedName>
    <definedName name="_xlnm.Print_Titles" localSheetId="10">'SO 111 - Hrubé terénní úp...'!$89:$89</definedName>
    <definedName name="_xlnm.Print_Titles" localSheetId="11">'SO 121 - Zajištění staveb...'!$88:$88</definedName>
    <definedName name="_xlnm.Print_Titles" localSheetId="15">'SO 151 - Sadové úpravy'!$102:$102</definedName>
    <definedName name="_xlnm.Print_Titles" localSheetId="16">'SO 161 - Výtahy'!$86:$86</definedName>
    <definedName name="_xlnm.Print_Titles" localSheetId="17">'SO 211 - Komunikace, chod...'!$86:$86</definedName>
    <definedName name="_xlnm.Print_Titles" localSheetId="18">'SO 311 - Vodovodní přípojka'!$92:$92</definedName>
    <definedName name="_xlnm.Print_Titles" localSheetId="19">'SO 421 - Přípojka splaško...'!$91:$91</definedName>
    <definedName name="_xlnm.Print_Titles" localSheetId="20">'SO 431 - Přeložka sběrače...'!$92:$92</definedName>
    <definedName name="_xlnm.Print_Titles" localSheetId="21">'SO 441 - Areálová  dešťov...'!$93:$93</definedName>
    <definedName name="_xlnm.Print_Titles" localSheetId="22">'SO 521 - Přeložka plynovo...'!$93:$93</definedName>
    <definedName name="_xlnm.Print_Titles" localSheetId="23">'SO 611 - Zdroj tepla a oh...'!$98:$98</definedName>
    <definedName name="_xlnm.Print_Titles" localSheetId="27">'SO 761 - Rozvod veřejného...'!$90:$90</definedName>
    <definedName name="_xlnm.Print_Titles" localSheetId="28">'SO 771 - Rozvod venkovníh...'!$86:$86</definedName>
    <definedName name="_xlnm.Print_Titles" localSheetId="29">'SO 931 - Odlučovač tuku'!$89:$89</definedName>
    <definedName name="_xlnm.Print_Titles" localSheetId="30">'VRN - Vedlejší rozpočtové...'!$82:$82</definedName>
    <definedName name="_xlnm.Print_Titles" localSheetId="6">'VYT - Vytápění'!$97:$97</definedName>
    <definedName name="_xlnm.Print_Titles" localSheetId="7">'VZT - Vzduchotechnika'!$100:$100</definedName>
    <definedName name="_xlnm.Print_Titles" localSheetId="3">'ZTI - Zdravotně technické...'!$103:$103</definedName>
    <definedName name="_xlnm.Print_Area" localSheetId="24">'01 - Silnoproudá elektrot...'!$C$4:$J$43,'01 - Silnoproudá elektrot...'!$C$49:$J$70,'01 - Silnoproudá elektrot...'!$C$76:$K$182</definedName>
    <definedName name="_xlnm.Print_Area" localSheetId="12">'01 - Sklad odpadu'!$C$4:$J$43,'01 - Sklad odpadu'!$C$49:$J$83,'01 - Sklad odpadu'!$C$89:$K$613</definedName>
    <definedName name="_xlnm.Print_Area" localSheetId="25">'02 - Ostatní - vedlejší r...'!$C$4:$J$43,'02 - Ostatní - vedlejší r...'!$C$49:$J$73,'02 - Ostatní - vedlejší r...'!$C$79:$K$140</definedName>
    <definedName name="_xlnm.Print_Area" localSheetId="13">'02 - Zídky kolem zahrady'!$C$4:$J$43,'02 - Zídky kolem zahrady'!$C$49:$J$72,'02 - Zídky kolem zahrady'!$C$78:$K$160</definedName>
    <definedName name="_xlnm.Print_Area" localSheetId="14">'03 - Kašna'!$C$4:$J$43,'03 - Kašna'!$C$49:$J$69,'03 - Kašna'!$C$75:$K$95</definedName>
    <definedName name="_xlnm.Print_Area" localSheetId="26">'03 - Zemní a pomocné stav...'!$C$4:$J$43,'03 - Zemní a pomocné stav...'!$C$49:$J$70,'03 - Zemní a pomocné stav...'!$C$76:$K$99</definedName>
    <definedName name="_xlnm.Print_Area" localSheetId="1">'ASR - Architektonicko sta...'!$C$4:$J$43,'ASR - Architektonicko sta...'!$C$49:$J$108,'ASR - Architektonicko sta...'!$C$114:$K$2662</definedName>
    <definedName name="_xlnm.Print_Area" localSheetId="5">'ELK - Slaboproudá elektro...'!$C$4:$J$43,'ELK - Slaboproudá elektro...'!$C$49:$J$73,'ELK - Slaboproudá elektro...'!$C$79:$K$960</definedName>
    <definedName name="_xlnm.Print_Area" localSheetId="4">'ESP - Silnoproudá elektro...'!$C$4:$J$43,'ESP - Silnoproudá elektro...'!$C$49:$J$78,'ESP - Silnoproudá elektro...'!$C$84:$K$602</definedName>
    <definedName name="_xlnm.Print_Area" localSheetId="8">'MaR - Měření a regulace'!$C$4:$J$43,'MaR - Měření a regulace'!$C$49:$J$94,'MaR - Měření a regulace'!$C$100:$K$397</definedName>
    <definedName name="_xlnm.Print_Area" localSheetId="32">'Pokyny pro vyplnění'!$B$2:$K$71,'Pokyny pro vyplnění'!$B$74:$K$118,'Pokyny pro vyplnění'!$B$121:$K$161,'Pokyny pro vyplnění'!$B$164:$K$219</definedName>
    <definedName name="_xlnm.Print_Area" localSheetId="0">'Rekapitulace stavby'!$D$4:$AO$36,'Rekapitulace stavby'!$C$42:$AQ$92</definedName>
    <definedName name="_xlnm.Print_Area" localSheetId="31">'Seznam figur'!$C$4:$G$741</definedName>
    <definedName name="_xlnm.Print_Area" localSheetId="2">'SKR - Stavebně konstrukčn...'!$C$4:$J$43,'SKR - Stavebně konstrukčn...'!$C$49:$J$80,'SKR - Stavebně konstrukčn...'!$C$86:$K$1182</definedName>
    <definedName name="_xlnm.Print_Area" localSheetId="9">'SO 101 - Příprava území'!$C$4:$J$41,'SO 101 - Příprava území'!$C$47:$J$71,'SO 101 - Příprava území'!$C$77:$K$299</definedName>
    <definedName name="_xlnm.Print_Area" localSheetId="10">'SO 111 - Hrubé terénní úp...'!$C$4:$J$41,'SO 111 - Hrubé terénní úp...'!$C$47:$J$69,'SO 111 - Hrubé terénní úp...'!$C$75:$K$309</definedName>
    <definedName name="_xlnm.Print_Area" localSheetId="11">'SO 121 - Zajištění staveb...'!$C$4:$J$41,'SO 121 - Zajištění staveb...'!$C$47:$J$68,'SO 121 - Zajištění staveb...'!$C$74:$K$179</definedName>
    <definedName name="_xlnm.Print_Area" localSheetId="15">'SO 151 - Sadové úpravy'!$C$4:$J$41,'SO 151 - Sadové úpravy'!$C$47:$J$82,'SO 151 - Sadové úpravy'!$C$88:$K$493</definedName>
    <definedName name="_xlnm.Print_Area" localSheetId="16">'SO 161 - Výtahy'!$C$4:$J$41,'SO 161 - Výtahy'!$C$47:$J$66,'SO 161 - Výtahy'!$C$72:$K$95</definedName>
    <definedName name="_xlnm.Print_Area" localSheetId="17">'SO 211 - Komunikace, chod...'!$C$4:$J$41,'SO 211 - Komunikace, chod...'!$C$47:$J$66,'SO 211 - Komunikace, chod...'!$C$72:$K$151</definedName>
    <definedName name="_xlnm.Print_Area" localSheetId="18">'SO 311 - Vodovodní přípojka'!$C$4:$J$41,'SO 311 - Vodovodní přípojka'!$C$47:$J$72,'SO 311 - Vodovodní přípojka'!$C$78:$K$415</definedName>
    <definedName name="_xlnm.Print_Area" localSheetId="19">'SO 421 - Přípojka splaško...'!$C$4:$J$41,'SO 421 - Přípojka splaško...'!$C$47:$J$71,'SO 421 - Přípojka splaško...'!$C$77:$K$258</definedName>
    <definedName name="_xlnm.Print_Area" localSheetId="20">'SO 431 - Přeložka sběrače...'!$C$4:$J$41,'SO 431 - Přeložka sběrače...'!$C$47:$J$72,'SO 431 - Přeložka sběrače...'!$C$78:$K$310</definedName>
    <definedName name="_xlnm.Print_Area" localSheetId="21">'SO 441 - Areálová  dešťov...'!$C$4:$J$41,'SO 441 - Areálová  dešťov...'!$C$47:$J$73,'SO 441 - Areálová  dešťov...'!$C$79:$K$478</definedName>
    <definedName name="_xlnm.Print_Area" localSheetId="22">'SO 521 - Přeložka plynovo...'!$C$4:$J$41,'SO 521 - Přeložka plynovo...'!$C$47:$J$73,'SO 521 - Přeložka plynovo...'!$C$79:$K$240</definedName>
    <definedName name="_xlnm.Print_Area" localSheetId="23">'SO 611 - Zdroj tepla a oh...'!$C$4:$J$41,'SO 611 - Zdroj tepla a oh...'!$C$47:$J$78,'SO 611 - Zdroj tepla a oh...'!$C$84:$K$595</definedName>
    <definedName name="_xlnm.Print_Area" localSheetId="27">'SO 761 - Rozvod veřejného...'!$C$4:$J$41,'SO 761 - Rozvod veřejného...'!$C$47:$J$70,'SO 761 - Rozvod veřejného...'!$C$76:$K$200</definedName>
    <definedName name="_xlnm.Print_Area" localSheetId="28">'SO 771 - Rozvod venkovníh...'!$C$4:$J$41,'SO 771 - Rozvod venkovníh...'!$C$47:$J$66,'SO 771 - Rozvod venkovníh...'!$C$72:$K$91</definedName>
    <definedName name="_xlnm.Print_Area" localSheetId="29">'SO 931 - Odlučovač tuku'!$C$4:$J$41,'SO 931 - Odlučovač tuku'!$C$47:$J$69,'SO 931 - Odlučovač tuku'!$C$75:$K$203</definedName>
    <definedName name="_xlnm.Print_Area" localSheetId="30">'VRN - Vedlejší rozpočtové...'!$C$4:$J$39,'VRN - Vedlejší rozpočtové...'!$C$45:$J$64,'VRN - Vedlejší rozpočtové...'!$C$70:$K$102</definedName>
    <definedName name="_xlnm.Print_Area" localSheetId="6">'VYT - Vytápění'!$C$4:$J$43,'VYT - Vytápění'!$C$49:$J$75,'VYT - Vytápění'!$C$81:$K$459</definedName>
    <definedName name="_xlnm.Print_Area" localSheetId="7">'VZT - Vzduchotechnika'!$C$4:$J$43,'VZT - Vzduchotechnika'!$C$49:$J$78,'VZT - Vzduchotechnika'!$C$84:$K$583</definedName>
    <definedName name="_xlnm.Print_Area" localSheetId="3">'ZTI - Zdravotně technické...'!$C$4:$J$43,'ZTI - Zdravotně technické...'!$C$49:$J$81,'ZTI - Zdravotně technické...'!$C$87:$K$499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32" l="1"/>
  <c r="J37" i="31"/>
  <c r="J36" i="31"/>
  <c r="AY91" i="1"/>
  <c r="J35" i="31"/>
  <c r="AX91" i="1"/>
  <c r="BI100" i="31"/>
  <c r="BH100" i="31"/>
  <c r="BG100" i="31"/>
  <c r="BF100" i="31"/>
  <c r="T100" i="31"/>
  <c r="R100" i="31"/>
  <c r="P100" i="31"/>
  <c r="BI97" i="31"/>
  <c r="BH97" i="31"/>
  <c r="BG97" i="31"/>
  <c r="BF97" i="31"/>
  <c r="T97" i="31"/>
  <c r="R97" i="31"/>
  <c r="P97" i="31"/>
  <c r="BI93" i="31"/>
  <c r="BH93" i="31"/>
  <c r="BG93" i="31"/>
  <c r="BF93" i="31"/>
  <c r="T93" i="31"/>
  <c r="T92" i="31" s="1"/>
  <c r="R93" i="31"/>
  <c r="R92" i="31"/>
  <c r="P93" i="31"/>
  <c r="P92" i="31"/>
  <c r="BI89" i="31"/>
  <c r="BH89" i="31"/>
  <c r="BG89" i="31"/>
  <c r="BF89" i="31"/>
  <c r="T89" i="31"/>
  <c r="R89" i="31"/>
  <c r="P89" i="31"/>
  <c r="BI86" i="31"/>
  <c r="BH86" i="31"/>
  <c r="BG86" i="31"/>
  <c r="BF86" i="31"/>
  <c r="T86" i="31"/>
  <c r="R86" i="31"/>
  <c r="P86" i="31"/>
  <c r="J80" i="31"/>
  <c r="J79" i="31"/>
  <c r="F79" i="31"/>
  <c r="F77" i="31"/>
  <c r="E75" i="31"/>
  <c r="J55" i="31"/>
  <c r="J54" i="31"/>
  <c r="F54" i="31"/>
  <c r="F52" i="31"/>
  <c r="E50" i="31"/>
  <c r="J18" i="31"/>
  <c r="E18" i="31"/>
  <c r="F80" i="31" s="1"/>
  <c r="J17" i="31"/>
  <c r="J12" i="31"/>
  <c r="J52" i="31"/>
  <c r="E7" i="31"/>
  <c r="E73" i="31"/>
  <c r="J39" i="30"/>
  <c r="J38" i="30"/>
  <c r="AY90" i="1" s="1"/>
  <c r="J37" i="30"/>
  <c r="AX90" i="1" s="1"/>
  <c r="BI200" i="30"/>
  <c r="BH200" i="30"/>
  <c r="BG200" i="30"/>
  <c r="BF200" i="30"/>
  <c r="T200" i="30"/>
  <c r="T199" i="30" s="1"/>
  <c r="R200" i="30"/>
  <c r="R199" i="30" s="1"/>
  <c r="P200" i="30"/>
  <c r="P199" i="30"/>
  <c r="BI197" i="30"/>
  <c r="BH197" i="30"/>
  <c r="BG197" i="30"/>
  <c r="BF197" i="30"/>
  <c r="T197" i="30"/>
  <c r="R197" i="30"/>
  <c r="P197" i="30"/>
  <c r="BI195" i="30"/>
  <c r="BH195" i="30"/>
  <c r="BG195" i="30"/>
  <c r="BF195" i="30"/>
  <c r="T195" i="30"/>
  <c r="R195" i="30"/>
  <c r="P195" i="30"/>
  <c r="BI192" i="30"/>
  <c r="BH192" i="30"/>
  <c r="BG192" i="30"/>
  <c r="BF192" i="30"/>
  <c r="T192" i="30"/>
  <c r="R192" i="30"/>
  <c r="P192" i="30"/>
  <c r="BI188" i="30"/>
  <c r="BH188" i="30"/>
  <c r="BG188" i="30"/>
  <c r="BF188" i="30"/>
  <c r="T188" i="30"/>
  <c r="R188" i="30"/>
  <c r="P188" i="30"/>
  <c r="BI186" i="30"/>
  <c r="BH186" i="30"/>
  <c r="BG186" i="30"/>
  <c r="BF186" i="30"/>
  <c r="T186" i="30"/>
  <c r="R186" i="30"/>
  <c r="P186" i="30"/>
  <c r="BI184" i="30"/>
  <c r="BH184" i="30"/>
  <c r="BG184" i="30"/>
  <c r="BF184" i="30"/>
  <c r="T184" i="30"/>
  <c r="R184" i="30"/>
  <c r="P184" i="30"/>
  <c r="BI180" i="30"/>
  <c r="BH180" i="30"/>
  <c r="BG180" i="30"/>
  <c r="BF180" i="30"/>
  <c r="T180" i="30"/>
  <c r="R180" i="30"/>
  <c r="P180" i="30"/>
  <c r="BI176" i="30"/>
  <c r="BH176" i="30"/>
  <c r="BG176" i="30"/>
  <c r="BF176" i="30"/>
  <c r="T176" i="30"/>
  <c r="R176" i="30"/>
  <c r="P176" i="30"/>
  <c r="BI172" i="30"/>
  <c r="BH172" i="30"/>
  <c r="BG172" i="30"/>
  <c r="BF172" i="30"/>
  <c r="T172" i="30"/>
  <c r="R172" i="30"/>
  <c r="P172" i="30"/>
  <c r="BI170" i="30"/>
  <c r="BH170" i="30"/>
  <c r="BG170" i="30"/>
  <c r="BF170" i="30"/>
  <c r="T170" i="30"/>
  <c r="R170" i="30"/>
  <c r="P170" i="30"/>
  <c r="BI164" i="30"/>
  <c r="BH164" i="30"/>
  <c r="BG164" i="30"/>
  <c r="BF164" i="30"/>
  <c r="T164" i="30"/>
  <c r="R164" i="30"/>
  <c r="P164" i="30"/>
  <c r="BI159" i="30"/>
  <c r="BH159" i="30"/>
  <c r="BG159" i="30"/>
  <c r="BF159" i="30"/>
  <c r="T159" i="30"/>
  <c r="R159" i="30"/>
  <c r="P159" i="30"/>
  <c r="BI154" i="30"/>
  <c r="BH154" i="30"/>
  <c r="BG154" i="30"/>
  <c r="BF154" i="30"/>
  <c r="T154" i="30"/>
  <c r="T153" i="30" s="1"/>
  <c r="R154" i="30"/>
  <c r="P154" i="30"/>
  <c r="P153" i="30" s="1"/>
  <c r="BI150" i="30"/>
  <c r="BH150" i="30"/>
  <c r="BG150" i="30"/>
  <c r="BF150" i="30"/>
  <c r="T150" i="30"/>
  <c r="R150" i="30"/>
  <c r="P150" i="30"/>
  <c r="BI146" i="30"/>
  <c r="BH146" i="30"/>
  <c r="BG146" i="30"/>
  <c r="BF146" i="30"/>
  <c r="T146" i="30"/>
  <c r="R146" i="30"/>
  <c r="P146" i="30"/>
  <c r="BI143" i="30"/>
  <c r="BH143" i="30"/>
  <c r="BG143" i="30"/>
  <c r="BF143" i="30"/>
  <c r="T143" i="30"/>
  <c r="R143" i="30"/>
  <c r="P143" i="30"/>
  <c r="BI137" i="30"/>
  <c r="BH137" i="30"/>
  <c r="BG137" i="30"/>
  <c r="BF137" i="30"/>
  <c r="T137" i="30"/>
  <c r="R137" i="30"/>
  <c r="P137" i="30"/>
  <c r="BI134" i="30"/>
  <c r="BH134" i="30"/>
  <c r="BG134" i="30"/>
  <c r="BF134" i="30"/>
  <c r="T134" i="30"/>
  <c r="R134" i="30"/>
  <c r="P134" i="30"/>
  <c r="BI129" i="30"/>
  <c r="BH129" i="30"/>
  <c r="BG129" i="30"/>
  <c r="BF129" i="30"/>
  <c r="T129" i="30"/>
  <c r="R129" i="30"/>
  <c r="P129" i="30"/>
  <c r="BI124" i="30"/>
  <c r="BH124" i="30"/>
  <c r="BG124" i="30"/>
  <c r="BF124" i="30"/>
  <c r="T124" i="30"/>
  <c r="R124" i="30"/>
  <c r="P124" i="30"/>
  <c r="BI120" i="30"/>
  <c r="BH120" i="30"/>
  <c r="BG120" i="30"/>
  <c r="BF120" i="30"/>
  <c r="T120" i="30"/>
  <c r="R120" i="30"/>
  <c r="P120" i="30"/>
  <c r="BI117" i="30"/>
  <c r="BH117" i="30"/>
  <c r="BG117" i="30"/>
  <c r="BF117" i="30"/>
  <c r="T117" i="30"/>
  <c r="R117" i="30"/>
  <c r="P117" i="30"/>
  <c r="BI112" i="30"/>
  <c r="BH112" i="30"/>
  <c r="BG112" i="30"/>
  <c r="BF112" i="30"/>
  <c r="T112" i="30"/>
  <c r="R112" i="30"/>
  <c r="P112" i="30"/>
  <c r="BI107" i="30"/>
  <c r="BH107" i="30"/>
  <c r="BG107" i="30"/>
  <c r="BF107" i="30"/>
  <c r="T107" i="30"/>
  <c r="R107" i="30"/>
  <c r="P107" i="30"/>
  <c r="BI102" i="30"/>
  <c r="BH102" i="30"/>
  <c r="BG102" i="30"/>
  <c r="BF102" i="30"/>
  <c r="T102" i="30"/>
  <c r="R102" i="30"/>
  <c r="P102" i="30"/>
  <c r="BI98" i="30"/>
  <c r="BH98" i="30"/>
  <c r="BG98" i="30"/>
  <c r="BF98" i="30"/>
  <c r="T98" i="30"/>
  <c r="R98" i="30"/>
  <c r="P98" i="30"/>
  <c r="BI93" i="30"/>
  <c r="BH93" i="30"/>
  <c r="BG93" i="30"/>
  <c r="BF93" i="30"/>
  <c r="T93" i="30"/>
  <c r="R93" i="30"/>
  <c r="P93" i="30"/>
  <c r="J86" i="30"/>
  <c r="F86" i="30"/>
  <c r="F84" i="30"/>
  <c r="E82" i="30"/>
  <c r="J58" i="30"/>
  <c r="F58" i="30"/>
  <c r="F56" i="30"/>
  <c r="E54" i="30"/>
  <c r="J26" i="30"/>
  <c r="E26" i="30"/>
  <c r="J87" i="30"/>
  <c r="J25" i="30"/>
  <c r="J20" i="30"/>
  <c r="E20" i="30"/>
  <c r="F87" i="30"/>
  <c r="J19" i="30"/>
  <c r="J14" i="30"/>
  <c r="J84" i="30"/>
  <c r="E7" i="30"/>
  <c r="E78" i="30" s="1"/>
  <c r="J39" i="29"/>
  <c r="J38" i="29"/>
  <c r="AY89" i="1"/>
  <c r="J37" i="29"/>
  <c r="AX89" i="1"/>
  <c r="BI90" i="29"/>
  <c r="BH90" i="29"/>
  <c r="BG90" i="29"/>
  <c r="BF90" i="29"/>
  <c r="T90" i="29"/>
  <c r="T89" i="29"/>
  <c r="T88" i="29" s="1"/>
  <c r="T87" i="29" s="1"/>
  <c r="R90" i="29"/>
  <c r="R89" i="29"/>
  <c r="R88" i="29" s="1"/>
  <c r="R87" i="29" s="1"/>
  <c r="P90" i="29"/>
  <c r="P89" i="29"/>
  <c r="P88" i="29" s="1"/>
  <c r="P87" i="29" s="1"/>
  <c r="AU89" i="1" s="1"/>
  <c r="J84" i="29"/>
  <c r="J83" i="29"/>
  <c r="F83" i="29"/>
  <c r="F81" i="29"/>
  <c r="E79" i="29"/>
  <c r="J59" i="29"/>
  <c r="J58" i="29"/>
  <c r="F58" i="29"/>
  <c r="F56" i="29"/>
  <c r="E54" i="29"/>
  <c r="J20" i="29"/>
  <c r="E20" i="29"/>
  <c r="F59" i="29"/>
  <c r="J19" i="29"/>
  <c r="J14" i="29"/>
  <c r="J81" i="29"/>
  <c r="E7" i="29"/>
  <c r="E75" i="29" s="1"/>
  <c r="J39" i="28"/>
  <c r="J38" i="28"/>
  <c r="AY88" i="1"/>
  <c r="J37" i="28"/>
  <c r="AX88" i="1"/>
  <c r="BI199" i="28"/>
  <c r="BH199" i="28"/>
  <c r="BG199" i="28"/>
  <c r="BF199" i="28"/>
  <c r="T199" i="28"/>
  <c r="T198" i="28"/>
  <c r="R199" i="28"/>
  <c r="R198" i="28"/>
  <c r="P199" i="28"/>
  <c r="P198" i="28"/>
  <c r="BI196" i="28"/>
  <c r="BH196" i="28"/>
  <c r="BG196" i="28"/>
  <c r="BF196" i="28"/>
  <c r="T196" i="28"/>
  <c r="R196" i="28"/>
  <c r="P196" i="28"/>
  <c r="BI193" i="28"/>
  <c r="BH193" i="28"/>
  <c r="BG193" i="28"/>
  <c r="BF193" i="28"/>
  <c r="T193" i="28"/>
  <c r="R193" i="28"/>
  <c r="P193" i="28"/>
  <c r="BI191" i="28"/>
  <c r="BH191" i="28"/>
  <c r="BG191" i="28"/>
  <c r="BF191" i="28"/>
  <c r="T191" i="28"/>
  <c r="R191" i="28"/>
  <c r="P191" i="28"/>
  <c r="BI189" i="28"/>
  <c r="BH189" i="28"/>
  <c r="BG189" i="28"/>
  <c r="BF189" i="28"/>
  <c r="T189" i="28"/>
  <c r="R189" i="28"/>
  <c r="P189" i="28"/>
  <c r="BI187" i="28"/>
  <c r="BH187" i="28"/>
  <c r="BG187" i="28"/>
  <c r="BF187" i="28"/>
  <c r="T187" i="28"/>
  <c r="R187" i="28"/>
  <c r="P187" i="28"/>
  <c r="BI185" i="28"/>
  <c r="BH185" i="28"/>
  <c r="BG185" i="28"/>
  <c r="BF185" i="28"/>
  <c r="T185" i="28"/>
  <c r="R185" i="28"/>
  <c r="P185" i="28"/>
  <c r="BI183" i="28"/>
  <c r="BH183" i="28"/>
  <c r="BG183" i="28"/>
  <c r="BF183" i="28"/>
  <c r="T183" i="28"/>
  <c r="R183" i="28"/>
  <c r="P183" i="28"/>
  <c r="BI181" i="28"/>
  <c r="BH181" i="28"/>
  <c r="BG181" i="28"/>
  <c r="BF181" i="28"/>
  <c r="T181" i="28"/>
  <c r="R181" i="28"/>
  <c r="P181" i="28"/>
  <c r="BI179" i="28"/>
  <c r="BH179" i="28"/>
  <c r="BG179" i="28"/>
  <c r="BF179" i="28"/>
  <c r="T179" i="28"/>
  <c r="R179" i="28"/>
  <c r="P179" i="28"/>
  <c r="BI175" i="28"/>
  <c r="BH175" i="28"/>
  <c r="BG175" i="28"/>
  <c r="BF175" i="28"/>
  <c r="T175" i="28"/>
  <c r="R175" i="28"/>
  <c r="P175" i="28"/>
  <c r="BI173" i="28"/>
  <c r="BH173" i="28"/>
  <c r="BG173" i="28"/>
  <c r="BF173" i="28"/>
  <c r="T173" i="28"/>
  <c r="R173" i="28"/>
  <c r="P173" i="28"/>
  <c r="BI171" i="28"/>
  <c r="BH171" i="28"/>
  <c r="BG171" i="28"/>
  <c r="BF171" i="28"/>
  <c r="T171" i="28"/>
  <c r="R171" i="28"/>
  <c r="P171" i="28"/>
  <c r="BI169" i="28"/>
  <c r="BH169" i="28"/>
  <c r="BG169" i="28"/>
  <c r="BF169" i="28"/>
  <c r="T169" i="28"/>
  <c r="R169" i="28"/>
  <c r="P169" i="28"/>
  <c r="BI167" i="28"/>
  <c r="BH167" i="28"/>
  <c r="BG167" i="28"/>
  <c r="BF167" i="28"/>
  <c r="T167" i="28"/>
  <c r="R167" i="28"/>
  <c r="P167" i="28"/>
  <c r="BI165" i="28"/>
  <c r="BH165" i="28"/>
  <c r="BG165" i="28"/>
  <c r="BF165" i="28"/>
  <c r="T165" i="28"/>
  <c r="R165" i="28"/>
  <c r="P165" i="28"/>
  <c r="BI163" i="28"/>
  <c r="BH163" i="28"/>
  <c r="BG163" i="28"/>
  <c r="BF163" i="28"/>
  <c r="T163" i="28"/>
  <c r="R163" i="28"/>
  <c r="P163" i="28"/>
  <c r="BI161" i="28"/>
  <c r="BH161" i="28"/>
  <c r="BG161" i="28"/>
  <c r="BF161" i="28"/>
  <c r="T161" i="28"/>
  <c r="R161" i="28"/>
  <c r="P161" i="28"/>
  <c r="BI159" i="28"/>
  <c r="BH159" i="28"/>
  <c r="BG159" i="28"/>
  <c r="BF159" i="28"/>
  <c r="T159" i="28"/>
  <c r="R159" i="28"/>
  <c r="P159" i="28"/>
  <c r="BI157" i="28"/>
  <c r="BH157" i="28"/>
  <c r="BG157" i="28"/>
  <c r="BF157" i="28"/>
  <c r="T157" i="28"/>
  <c r="R157" i="28"/>
  <c r="P157" i="28"/>
  <c r="BI154" i="28"/>
  <c r="BH154" i="28"/>
  <c r="BG154" i="28"/>
  <c r="BF154" i="28"/>
  <c r="T154" i="28"/>
  <c r="R154" i="28"/>
  <c r="P154" i="28"/>
  <c r="BI152" i="28"/>
  <c r="BH152" i="28"/>
  <c r="BG152" i="28"/>
  <c r="BF152" i="28"/>
  <c r="T152" i="28"/>
  <c r="R152" i="28"/>
  <c r="P152" i="28"/>
  <c r="BI150" i="28"/>
  <c r="BH150" i="28"/>
  <c r="BG150" i="28"/>
  <c r="BF150" i="28"/>
  <c r="T150" i="28"/>
  <c r="R150" i="28"/>
  <c r="P150" i="28"/>
  <c r="BI148" i="28"/>
  <c r="BH148" i="28"/>
  <c r="BG148" i="28"/>
  <c r="BF148" i="28"/>
  <c r="T148" i="28"/>
  <c r="R148" i="28"/>
  <c r="P148" i="28"/>
  <c r="BI146" i="28"/>
  <c r="BH146" i="28"/>
  <c r="BG146" i="28"/>
  <c r="BF146" i="28"/>
  <c r="T146" i="28"/>
  <c r="R146" i="28"/>
  <c r="P146" i="28"/>
  <c r="BI144" i="28"/>
  <c r="BH144" i="28"/>
  <c r="BG144" i="28"/>
  <c r="BF144" i="28"/>
  <c r="T144" i="28"/>
  <c r="R144" i="28"/>
  <c r="P144" i="28"/>
  <c r="BI142" i="28"/>
  <c r="BH142" i="28"/>
  <c r="BG142" i="28"/>
  <c r="BF142" i="28"/>
  <c r="T142" i="28"/>
  <c r="R142" i="28"/>
  <c r="P142" i="28"/>
  <c r="BI140" i="28"/>
  <c r="BH140" i="28"/>
  <c r="BG140" i="28"/>
  <c r="BF140" i="28"/>
  <c r="T140" i="28"/>
  <c r="R140" i="28"/>
  <c r="P140" i="28"/>
  <c r="BI138" i="28"/>
  <c r="BH138" i="28"/>
  <c r="BG138" i="28"/>
  <c r="BF138" i="28"/>
  <c r="T138" i="28"/>
  <c r="R138" i="28"/>
  <c r="P138" i="28"/>
  <c r="BI136" i="28"/>
  <c r="BH136" i="28"/>
  <c r="BG136" i="28"/>
  <c r="BF136" i="28"/>
  <c r="T136" i="28"/>
  <c r="R136" i="28"/>
  <c r="P136" i="28"/>
  <c r="BI134" i="28"/>
  <c r="BH134" i="28"/>
  <c r="BG134" i="28"/>
  <c r="BF134" i="28"/>
  <c r="T134" i="28"/>
  <c r="R134" i="28"/>
  <c r="P134" i="28"/>
  <c r="BI132" i="28"/>
  <c r="BH132" i="28"/>
  <c r="BG132" i="28"/>
  <c r="BF132" i="28"/>
  <c r="T132" i="28"/>
  <c r="R132" i="28"/>
  <c r="P132" i="28"/>
  <c r="BI130" i="28"/>
  <c r="BH130" i="28"/>
  <c r="BG130" i="28"/>
  <c r="BF130" i="28"/>
  <c r="T130" i="28"/>
  <c r="R130" i="28"/>
  <c r="P130" i="28"/>
  <c r="BI128" i="28"/>
  <c r="BH128" i="28"/>
  <c r="BG128" i="28"/>
  <c r="BF128" i="28"/>
  <c r="T128" i="28"/>
  <c r="R128" i="28"/>
  <c r="P128" i="28"/>
  <c r="BI126" i="28"/>
  <c r="BH126" i="28"/>
  <c r="BG126" i="28"/>
  <c r="BF126" i="28"/>
  <c r="T126" i="28"/>
  <c r="R126" i="28"/>
  <c r="P126" i="28"/>
  <c r="BI124" i="28"/>
  <c r="BH124" i="28"/>
  <c r="BG124" i="28"/>
  <c r="BF124" i="28"/>
  <c r="T124" i="28"/>
  <c r="R124" i="28"/>
  <c r="P124" i="28"/>
  <c r="BI122" i="28"/>
  <c r="BH122" i="28"/>
  <c r="BG122" i="28"/>
  <c r="BF122" i="28"/>
  <c r="T122" i="28"/>
  <c r="R122" i="28"/>
  <c r="P122" i="28"/>
  <c r="BI120" i="28"/>
  <c r="BH120" i="28"/>
  <c r="BG120" i="28"/>
  <c r="BF120" i="28"/>
  <c r="T120" i="28"/>
  <c r="R120" i="28"/>
  <c r="P120" i="28"/>
  <c r="BI118" i="28"/>
  <c r="BH118" i="28"/>
  <c r="BG118" i="28"/>
  <c r="BF118" i="28"/>
  <c r="T118" i="28"/>
  <c r="R118" i="28"/>
  <c r="P118" i="28"/>
  <c r="BI116" i="28"/>
  <c r="BH116" i="28"/>
  <c r="BG116" i="28"/>
  <c r="BF116" i="28"/>
  <c r="T116" i="28"/>
  <c r="R116" i="28"/>
  <c r="P116" i="28"/>
  <c r="BI114" i="28"/>
  <c r="BH114" i="28"/>
  <c r="BG114" i="28"/>
  <c r="BF114" i="28"/>
  <c r="T114" i="28"/>
  <c r="R114" i="28"/>
  <c r="P114" i="28"/>
  <c r="BI112" i="28"/>
  <c r="BH112" i="28"/>
  <c r="BG112" i="28"/>
  <c r="BF112" i="28"/>
  <c r="T112" i="28"/>
  <c r="R112" i="28"/>
  <c r="P112" i="28"/>
  <c r="BI110" i="28"/>
  <c r="BH110" i="28"/>
  <c r="BG110" i="28"/>
  <c r="BF110" i="28"/>
  <c r="T110" i="28"/>
  <c r="R110" i="28"/>
  <c r="P110" i="28"/>
  <c r="BI107" i="28"/>
  <c r="BH107" i="28"/>
  <c r="BG107" i="28"/>
  <c r="BF107" i="28"/>
  <c r="T107" i="28"/>
  <c r="R107" i="28"/>
  <c r="P107" i="28"/>
  <c r="BI105" i="28"/>
  <c r="BH105" i="28"/>
  <c r="BG105" i="28"/>
  <c r="BF105" i="28"/>
  <c r="T105" i="28"/>
  <c r="R105" i="28"/>
  <c r="P105" i="28"/>
  <c r="BI103" i="28"/>
  <c r="BH103" i="28"/>
  <c r="BG103" i="28"/>
  <c r="BF103" i="28"/>
  <c r="T103" i="28"/>
  <c r="R103" i="28"/>
  <c r="P103" i="28"/>
  <c r="BI101" i="28"/>
  <c r="BH101" i="28"/>
  <c r="BG101" i="28"/>
  <c r="BF101" i="28"/>
  <c r="T101" i="28"/>
  <c r="R101" i="28"/>
  <c r="P101" i="28"/>
  <c r="BI99" i="28"/>
  <c r="BH99" i="28"/>
  <c r="BG99" i="28"/>
  <c r="BF99" i="28"/>
  <c r="T99" i="28"/>
  <c r="R99" i="28"/>
  <c r="P99" i="28"/>
  <c r="BI97" i="28"/>
  <c r="BH97" i="28"/>
  <c r="BG97" i="28"/>
  <c r="BF97" i="28"/>
  <c r="T97" i="28"/>
  <c r="R97" i="28"/>
  <c r="P97" i="28"/>
  <c r="BI94" i="28"/>
  <c r="BH94" i="28"/>
  <c r="BG94" i="28"/>
  <c r="BF94" i="28"/>
  <c r="T94" i="28"/>
  <c r="R94" i="28"/>
  <c r="P94" i="28"/>
  <c r="J87" i="28"/>
  <c r="F87" i="28"/>
  <c r="F85" i="28"/>
  <c r="E83" i="28"/>
  <c r="J58" i="28"/>
  <c r="F58" i="28"/>
  <c r="F56" i="28"/>
  <c r="E54" i="28"/>
  <c r="J26" i="28"/>
  <c r="E26" i="28"/>
  <c r="J88" i="28" s="1"/>
  <c r="J25" i="28"/>
  <c r="J20" i="28"/>
  <c r="E20" i="28"/>
  <c r="F88" i="28"/>
  <c r="J19" i="28"/>
  <c r="J14" i="28"/>
  <c r="J85" i="28" s="1"/>
  <c r="E7" i="28"/>
  <c r="E50" i="28"/>
  <c r="J41" i="27"/>
  <c r="J40" i="27"/>
  <c r="AY87" i="1"/>
  <c r="J39" i="27"/>
  <c r="AX87" i="1"/>
  <c r="BI98" i="27"/>
  <c r="BH98" i="27"/>
  <c r="BG98" i="27"/>
  <c r="BF98" i="27"/>
  <c r="T98" i="27"/>
  <c r="R98" i="27"/>
  <c r="P98" i="27"/>
  <c r="BI96" i="27"/>
  <c r="BH96" i="27"/>
  <c r="BG96" i="27"/>
  <c r="BF96" i="27"/>
  <c r="T96" i="27"/>
  <c r="R96" i="27"/>
  <c r="P96" i="27"/>
  <c r="J90" i="27"/>
  <c r="J89" i="27"/>
  <c r="F89" i="27"/>
  <c r="F87" i="27"/>
  <c r="E85" i="27"/>
  <c r="J63" i="27"/>
  <c r="J62" i="27"/>
  <c r="F62" i="27"/>
  <c r="F60" i="27"/>
  <c r="E58" i="27"/>
  <c r="J22" i="27"/>
  <c r="E22" i="27"/>
  <c r="F90" i="27" s="1"/>
  <c r="J21" i="27"/>
  <c r="J16" i="27"/>
  <c r="J87" i="27"/>
  <c r="E7" i="27"/>
  <c r="E52" i="27"/>
  <c r="J41" i="26"/>
  <c r="J40" i="26"/>
  <c r="AY86" i="1" s="1"/>
  <c r="J39" i="26"/>
  <c r="AX86" i="1" s="1"/>
  <c r="BI138" i="26"/>
  <c r="BH138" i="26"/>
  <c r="BG138" i="26"/>
  <c r="BF138" i="26"/>
  <c r="T138" i="26"/>
  <c r="R138" i="26"/>
  <c r="P138" i="26"/>
  <c r="BI136" i="26"/>
  <c r="BH136" i="26"/>
  <c r="BG136" i="26"/>
  <c r="BF136" i="26"/>
  <c r="T136" i="26"/>
  <c r="R136" i="26"/>
  <c r="P136" i="26"/>
  <c r="BI134" i="26"/>
  <c r="BH134" i="26"/>
  <c r="BG134" i="26"/>
  <c r="BF134" i="26"/>
  <c r="T134" i="26"/>
  <c r="R134" i="26"/>
  <c r="P134" i="26"/>
  <c r="BI132" i="26"/>
  <c r="BH132" i="26"/>
  <c r="BG132" i="26"/>
  <c r="BF132" i="26"/>
  <c r="T132" i="26"/>
  <c r="R132" i="26"/>
  <c r="P132" i="26"/>
  <c r="BI130" i="26"/>
  <c r="BH130" i="26"/>
  <c r="BG130" i="26"/>
  <c r="BF130" i="26"/>
  <c r="T130" i="26"/>
  <c r="R130" i="26"/>
  <c r="P130" i="26"/>
  <c r="BI128" i="26"/>
  <c r="BH128" i="26"/>
  <c r="BG128" i="26"/>
  <c r="BF128" i="26"/>
  <c r="T128" i="26"/>
  <c r="R128" i="26"/>
  <c r="P128" i="26"/>
  <c r="BI126" i="26"/>
  <c r="BH126" i="26"/>
  <c r="BG126" i="26"/>
  <c r="BF126" i="26"/>
  <c r="T126" i="26"/>
  <c r="R126" i="26"/>
  <c r="P126" i="26"/>
  <c r="BI124" i="26"/>
  <c r="BH124" i="26"/>
  <c r="BG124" i="26"/>
  <c r="BF124" i="26"/>
  <c r="T124" i="26"/>
  <c r="R124" i="26"/>
  <c r="P124" i="26"/>
  <c r="BI122" i="26"/>
  <c r="BH122" i="26"/>
  <c r="BG122" i="26"/>
  <c r="BF122" i="26"/>
  <c r="T122" i="26"/>
  <c r="R122" i="26"/>
  <c r="P122" i="26"/>
  <c r="BI120" i="26"/>
  <c r="BH120" i="26"/>
  <c r="BG120" i="26"/>
  <c r="BF120" i="26"/>
  <c r="T120" i="26"/>
  <c r="R120" i="26"/>
  <c r="P120" i="26"/>
  <c r="BI118" i="26"/>
  <c r="BH118" i="26"/>
  <c r="BG118" i="26"/>
  <c r="BF118" i="26"/>
  <c r="T118" i="26"/>
  <c r="R118" i="26"/>
  <c r="P118" i="26"/>
  <c r="BI116" i="26"/>
  <c r="BH116" i="26"/>
  <c r="BG116" i="26"/>
  <c r="BF116" i="26"/>
  <c r="T116" i="26"/>
  <c r="R116" i="26"/>
  <c r="P116" i="26"/>
  <c r="BI114" i="26"/>
  <c r="BH114" i="26"/>
  <c r="BG114" i="26"/>
  <c r="BF114" i="26"/>
  <c r="T114" i="26"/>
  <c r="R114" i="26"/>
  <c r="P114" i="26"/>
  <c r="BI110" i="26"/>
  <c r="BH110" i="26"/>
  <c r="BG110" i="26"/>
  <c r="BF110" i="26"/>
  <c r="T110" i="26"/>
  <c r="T109" i="26"/>
  <c r="R110" i="26"/>
  <c r="R109" i="26"/>
  <c r="P110" i="26"/>
  <c r="P109" i="26" s="1"/>
  <c r="BI106" i="26"/>
  <c r="BH106" i="26"/>
  <c r="BG106" i="26"/>
  <c r="BF106" i="26"/>
  <c r="T106" i="26"/>
  <c r="T105" i="26"/>
  <c r="R106" i="26"/>
  <c r="R105" i="26" s="1"/>
  <c r="P106" i="26"/>
  <c r="P105" i="26" s="1"/>
  <c r="BI102" i="26"/>
  <c r="BH102" i="26"/>
  <c r="BG102" i="26"/>
  <c r="BF102" i="26"/>
  <c r="T102" i="26"/>
  <c r="R102" i="26"/>
  <c r="P102" i="26"/>
  <c r="BI99" i="26"/>
  <c r="BH99" i="26"/>
  <c r="BG99" i="26"/>
  <c r="BF99" i="26"/>
  <c r="T99" i="26"/>
  <c r="R99" i="26"/>
  <c r="P99" i="26"/>
  <c r="J93" i="26"/>
  <c r="J92" i="26"/>
  <c r="F92" i="26"/>
  <c r="F90" i="26"/>
  <c r="E88" i="26"/>
  <c r="J63" i="26"/>
  <c r="J62" i="26"/>
  <c r="F62" i="26"/>
  <c r="F60" i="26"/>
  <c r="E58" i="26"/>
  <c r="J22" i="26"/>
  <c r="E22" i="26"/>
  <c r="F63" i="26"/>
  <c r="J21" i="26"/>
  <c r="J16" i="26"/>
  <c r="J60" i="26" s="1"/>
  <c r="E7" i="26"/>
  <c r="E82" i="26" s="1"/>
  <c r="J41" i="25"/>
  <c r="J40" i="25"/>
  <c r="AY85" i="1"/>
  <c r="J39" i="25"/>
  <c r="AX85" i="1" s="1"/>
  <c r="BI181" i="25"/>
  <c r="BH181" i="25"/>
  <c r="BG181" i="25"/>
  <c r="BF181" i="25"/>
  <c r="T181" i="25"/>
  <c r="R181" i="25"/>
  <c r="P181" i="25"/>
  <c r="BI179" i="25"/>
  <c r="BH179" i="25"/>
  <c r="BG179" i="25"/>
  <c r="BF179" i="25"/>
  <c r="T179" i="25"/>
  <c r="R179" i="25"/>
  <c r="P179" i="25"/>
  <c r="BI177" i="25"/>
  <c r="BH177" i="25"/>
  <c r="BG177" i="25"/>
  <c r="BF177" i="25"/>
  <c r="T177" i="25"/>
  <c r="R177" i="25"/>
  <c r="P177" i="25"/>
  <c r="BI175" i="25"/>
  <c r="BH175" i="25"/>
  <c r="BG175" i="25"/>
  <c r="BF175" i="25"/>
  <c r="T175" i="25"/>
  <c r="R175" i="25"/>
  <c r="P175" i="25"/>
  <c r="BI173" i="25"/>
  <c r="BH173" i="25"/>
  <c r="BG173" i="25"/>
  <c r="BF173" i="25"/>
  <c r="T173" i="25"/>
  <c r="R173" i="25"/>
  <c r="P173" i="25"/>
  <c r="BI171" i="25"/>
  <c r="BH171" i="25"/>
  <c r="BG171" i="25"/>
  <c r="BF171" i="25"/>
  <c r="T171" i="25"/>
  <c r="R171" i="25"/>
  <c r="P171" i="25"/>
  <c r="BI169" i="25"/>
  <c r="BH169" i="25"/>
  <c r="BG169" i="25"/>
  <c r="BF169" i="25"/>
  <c r="T169" i="25"/>
  <c r="R169" i="25"/>
  <c r="P169" i="25"/>
  <c r="BI167" i="25"/>
  <c r="BH167" i="25"/>
  <c r="BG167" i="25"/>
  <c r="BF167" i="25"/>
  <c r="T167" i="25"/>
  <c r="R167" i="25"/>
  <c r="P167" i="25"/>
  <c r="BI164" i="25"/>
  <c r="BH164" i="25"/>
  <c r="BG164" i="25"/>
  <c r="BF164" i="25"/>
  <c r="T164" i="25"/>
  <c r="R164" i="25"/>
  <c r="P164" i="25"/>
  <c r="BI162" i="25"/>
  <c r="BH162" i="25"/>
  <c r="BG162" i="25"/>
  <c r="BF162" i="25"/>
  <c r="T162" i="25"/>
  <c r="R162" i="25"/>
  <c r="P162" i="25"/>
  <c r="BI160" i="25"/>
  <c r="BH160" i="25"/>
  <c r="BG160" i="25"/>
  <c r="BF160" i="25"/>
  <c r="T160" i="25"/>
  <c r="R160" i="25"/>
  <c r="P160" i="25"/>
  <c r="BI157" i="25"/>
  <c r="BH157" i="25"/>
  <c r="BG157" i="25"/>
  <c r="BF157" i="25"/>
  <c r="T157" i="25"/>
  <c r="R157" i="25"/>
  <c r="P157" i="25"/>
  <c r="BI154" i="25"/>
  <c r="BH154" i="25"/>
  <c r="BG154" i="25"/>
  <c r="BF154" i="25"/>
  <c r="T154" i="25"/>
  <c r="R154" i="25"/>
  <c r="P154" i="25"/>
  <c r="BI151" i="25"/>
  <c r="BH151" i="25"/>
  <c r="BG151" i="25"/>
  <c r="BF151" i="25"/>
  <c r="T151" i="25"/>
  <c r="R151" i="25"/>
  <c r="P151" i="25"/>
  <c r="BI149" i="25"/>
  <c r="BH149" i="25"/>
  <c r="BG149" i="25"/>
  <c r="BF149" i="25"/>
  <c r="T149" i="25"/>
  <c r="R149" i="25"/>
  <c r="P149" i="25"/>
  <c r="BI147" i="25"/>
  <c r="BH147" i="25"/>
  <c r="BG147" i="25"/>
  <c r="BF147" i="25"/>
  <c r="T147" i="25"/>
  <c r="R147" i="25"/>
  <c r="P147" i="25"/>
  <c r="BI145" i="25"/>
  <c r="BH145" i="25"/>
  <c r="BG145" i="25"/>
  <c r="BF145" i="25"/>
  <c r="T145" i="25"/>
  <c r="R145" i="25"/>
  <c r="P145" i="25"/>
  <c r="BI143" i="25"/>
  <c r="BH143" i="25"/>
  <c r="BG143" i="25"/>
  <c r="BF143" i="25"/>
  <c r="T143" i="25"/>
  <c r="R143" i="25"/>
  <c r="P143" i="25"/>
  <c r="BI141" i="25"/>
  <c r="BH141" i="25"/>
  <c r="BG141" i="25"/>
  <c r="BF141" i="25"/>
  <c r="T141" i="25"/>
  <c r="R141" i="25"/>
  <c r="P141" i="25"/>
  <c r="BI139" i="25"/>
  <c r="BH139" i="25"/>
  <c r="BG139" i="25"/>
  <c r="BF139" i="25"/>
  <c r="T139" i="25"/>
  <c r="R139" i="25"/>
  <c r="P139" i="25"/>
  <c r="BI136" i="25"/>
  <c r="BH136" i="25"/>
  <c r="BG136" i="25"/>
  <c r="BF136" i="25"/>
  <c r="T136" i="25"/>
  <c r="R136" i="25"/>
  <c r="P136" i="25"/>
  <c r="BI134" i="25"/>
  <c r="BH134" i="25"/>
  <c r="BG134" i="25"/>
  <c r="BF134" i="25"/>
  <c r="T134" i="25"/>
  <c r="R134" i="25"/>
  <c r="P134" i="25"/>
  <c r="BI131" i="25"/>
  <c r="BH131" i="25"/>
  <c r="BG131" i="25"/>
  <c r="BF131" i="25"/>
  <c r="T131" i="25"/>
  <c r="R131" i="25"/>
  <c r="P131" i="25"/>
  <c r="BI129" i="25"/>
  <c r="BH129" i="25"/>
  <c r="BG129" i="25"/>
  <c r="BF129" i="25"/>
  <c r="T129" i="25"/>
  <c r="R129" i="25"/>
  <c r="P129" i="25"/>
  <c r="BI126" i="25"/>
  <c r="BH126" i="25"/>
  <c r="BG126" i="25"/>
  <c r="BF126" i="25"/>
  <c r="T126" i="25"/>
  <c r="R126" i="25"/>
  <c r="P126" i="25"/>
  <c r="BI124" i="25"/>
  <c r="BH124" i="25"/>
  <c r="BG124" i="25"/>
  <c r="BF124" i="25"/>
  <c r="T124" i="25"/>
  <c r="R124" i="25"/>
  <c r="P124" i="25"/>
  <c r="BI122" i="25"/>
  <c r="BH122" i="25"/>
  <c r="BG122" i="25"/>
  <c r="BF122" i="25"/>
  <c r="T122" i="25"/>
  <c r="R122" i="25"/>
  <c r="P122" i="25"/>
  <c r="BI120" i="25"/>
  <c r="BH120" i="25"/>
  <c r="BG120" i="25"/>
  <c r="BF120" i="25"/>
  <c r="T120" i="25"/>
  <c r="R120" i="25"/>
  <c r="P120" i="25"/>
  <c r="BI118" i="25"/>
  <c r="BH118" i="25"/>
  <c r="BG118" i="25"/>
  <c r="BF118" i="25"/>
  <c r="T118" i="25"/>
  <c r="R118" i="25"/>
  <c r="P118" i="25"/>
  <c r="BI116" i="25"/>
  <c r="BH116" i="25"/>
  <c r="BG116" i="25"/>
  <c r="BF116" i="25"/>
  <c r="T116" i="25"/>
  <c r="R116" i="25"/>
  <c r="P116" i="25"/>
  <c r="BI114" i="25"/>
  <c r="BH114" i="25"/>
  <c r="BG114" i="25"/>
  <c r="BF114" i="25"/>
  <c r="T114" i="25"/>
  <c r="R114" i="25"/>
  <c r="P114" i="25"/>
  <c r="BI112" i="25"/>
  <c r="BH112" i="25"/>
  <c r="BG112" i="25"/>
  <c r="BF112" i="25"/>
  <c r="T112" i="25"/>
  <c r="R112" i="25"/>
  <c r="P112" i="25"/>
  <c r="BI109" i="25"/>
  <c r="BH109" i="25"/>
  <c r="BG109" i="25"/>
  <c r="BF109" i="25"/>
  <c r="T109" i="25"/>
  <c r="R109" i="25"/>
  <c r="P109" i="25"/>
  <c r="BI107" i="25"/>
  <c r="BH107" i="25"/>
  <c r="BG107" i="25"/>
  <c r="BF107" i="25"/>
  <c r="T107" i="25"/>
  <c r="R107" i="25"/>
  <c r="P107" i="25"/>
  <c r="BI105" i="25"/>
  <c r="BH105" i="25"/>
  <c r="BG105" i="25"/>
  <c r="BF105" i="25"/>
  <c r="T105" i="25"/>
  <c r="R105" i="25"/>
  <c r="P105" i="25"/>
  <c r="BI103" i="25"/>
  <c r="BH103" i="25"/>
  <c r="BG103" i="25"/>
  <c r="BF103" i="25"/>
  <c r="T103" i="25"/>
  <c r="R103" i="25"/>
  <c r="P103" i="25"/>
  <c r="BI100" i="25"/>
  <c r="BH100" i="25"/>
  <c r="BG100" i="25"/>
  <c r="BF100" i="25"/>
  <c r="T100" i="25"/>
  <c r="R100" i="25"/>
  <c r="P100" i="25"/>
  <c r="BI98" i="25"/>
  <c r="BH98" i="25"/>
  <c r="BG98" i="25"/>
  <c r="BF98" i="25"/>
  <c r="T98" i="25"/>
  <c r="R98" i="25"/>
  <c r="P98" i="25"/>
  <c r="BI96" i="25"/>
  <c r="BH96" i="25"/>
  <c r="BG96" i="25"/>
  <c r="BF96" i="25"/>
  <c r="T96" i="25"/>
  <c r="R96" i="25"/>
  <c r="P96" i="25"/>
  <c r="J90" i="25"/>
  <c r="J89" i="25"/>
  <c r="F89" i="25"/>
  <c r="F87" i="25"/>
  <c r="E85" i="25"/>
  <c r="J63" i="25"/>
  <c r="J62" i="25"/>
  <c r="F62" i="25"/>
  <c r="F60" i="25"/>
  <c r="E58" i="25"/>
  <c r="J22" i="25"/>
  <c r="E22" i="25"/>
  <c r="F90" i="25"/>
  <c r="J21" i="25"/>
  <c r="J16" i="25"/>
  <c r="J87" i="25" s="1"/>
  <c r="E7" i="25"/>
  <c r="E79" i="25"/>
  <c r="J39" i="24"/>
  <c r="J38" i="24"/>
  <c r="AY83" i="1"/>
  <c r="J37" i="24"/>
  <c r="AX83" i="1" s="1"/>
  <c r="BI594" i="24"/>
  <c r="BH594" i="24"/>
  <c r="BG594" i="24"/>
  <c r="BF594" i="24"/>
  <c r="T594" i="24"/>
  <c r="R594" i="24"/>
  <c r="P594" i="24"/>
  <c r="BI592" i="24"/>
  <c r="BH592" i="24"/>
  <c r="BG592" i="24"/>
  <c r="BF592" i="24"/>
  <c r="T592" i="24"/>
  <c r="R592" i="24"/>
  <c r="P592" i="24"/>
  <c r="BI588" i="24"/>
  <c r="BH588" i="24"/>
  <c r="BG588" i="24"/>
  <c r="BF588" i="24"/>
  <c r="T588" i="24"/>
  <c r="R588" i="24"/>
  <c r="P588" i="24"/>
  <c r="BI586" i="24"/>
  <c r="BH586" i="24"/>
  <c r="BG586" i="24"/>
  <c r="BF586" i="24"/>
  <c r="T586" i="24"/>
  <c r="R586" i="24"/>
  <c r="P586" i="24"/>
  <c r="BI584" i="24"/>
  <c r="BH584" i="24"/>
  <c r="BG584" i="24"/>
  <c r="BF584" i="24"/>
  <c r="T584" i="24"/>
  <c r="R584" i="24"/>
  <c r="P584" i="24"/>
  <c r="BI582" i="24"/>
  <c r="BH582" i="24"/>
  <c r="BG582" i="24"/>
  <c r="BF582" i="24"/>
  <c r="T582" i="24"/>
  <c r="R582" i="24"/>
  <c r="P582" i="24"/>
  <c r="BI580" i="24"/>
  <c r="BH580" i="24"/>
  <c r="BG580" i="24"/>
  <c r="BF580" i="24"/>
  <c r="T580" i="24"/>
  <c r="R580" i="24"/>
  <c r="P580" i="24"/>
  <c r="BI578" i="24"/>
  <c r="BH578" i="24"/>
  <c r="BG578" i="24"/>
  <c r="BF578" i="24"/>
  <c r="T578" i="24"/>
  <c r="R578" i="24"/>
  <c r="P578" i="24"/>
  <c r="BI575" i="24"/>
  <c r="BH575" i="24"/>
  <c r="BG575" i="24"/>
  <c r="BF575" i="24"/>
  <c r="T575" i="24"/>
  <c r="R575" i="24"/>
  <c r="P575" i="24"/>
  <c r="BI572" i="24"/>
  <c r="BH572" i="24"/>
  <c r="BG572" i="24"/>
  <c r="BF572" i="24"/>
  <c r="T572" i="24"/>
  <c r="R572" i="24"/>
  <c r="P572" i="24"/>
  <c r="BI569" i="24"/>
  <c r="BH569" i="24"/>
  <c r="BG569" i="24"/>
  <c r="BF569" i="24"/>
  <c r="T569" i="24"/>
  <c r="R569" i="24"/>
  <c r="P569" i="24"/>
  <c r="BI566" i="24"/>
  <c r="BH566" i="24"/>
  <c r="BG566" i="24"/>
  <c r="BF566" i="24"/>
  <c r="T566" i="24"/>
  <c r="R566" i="24"/>
  <c r="P566" i="24"/>
  <c r="BI563" i="24"/>
  <c r="BH563" i="24"/>
  <c r="BG563" i="24"/>
  <c r="BF563" i="24"/>
  <c r="T563" i="24"/>
  <c r="R563" i="24"/>
  <c r="P563" i="24"/>
  <c r="BI561" i="24"/>
  <c r="BH561" i="24"/>
  <c r="BG561" i="24"/>
  <c r="BF561" i="24"/>
  <c r="T561" i="24"/>
  <c r="R561" i="24"/>
  <c r="P561" i="24"/>
  <c r="BI559" i="24"/>
  <c r="BH559" i="24"/>
  <c r="BG559" i="24"/>
  <c r="BF559" i="24"/>
  <c r="T559" i="24"/>
  <c r="R559" i="24"/>
  <c r="P559" i="24"/>
  <c r="BI556" i="24"/>
  <c r="BH556" i="24"/>
  <c r="BG556" i="24"/>
  <c r="BF556" i="24"/>
  <c r="T556" i="24"/>
  <c r="R556" i="24"/>
  <c r="P556" i="24"/>
  <c r="BI553" i="24"/>
  <c r="BH553" i="24"/>
  <c r="BG553" i="24"/>
  <c r="BF553" i="24"/>
  <c r="T553" i="24"/>
  <c r="R553" i="24"/>
  <c r="P553" i="24"/>
  <c r="BI550" i="24"/>
  <c r="BH550" i="24"/>
  <c r="BG550" i="24"/>
  <c r="BF550" i="24"/>
  <c r="T550" i="24"/>
  <c r="R550" i="24"/>
  <c r="P550" i="24"/>
  <c r="BI547" i="24"/>
  <c r="BH547" i="24"/>
  <c r="BG547" i="24"/>
  <c r="BF547" i="24"/>
  <c r="T547" i="24"/>
  <c r="R547" i="24"/>
  <c r="P547" i="24"/>
  <c r="BI545" i="24"/>
  <c r="BH545" i="24"/>
  <c r="BG545" i="24"/>
  <c r="BF545" i="24"/>
  <c r="T545" i="24"/>
  <c r="R545" i="24"/>
  <c r="P545" i="24"/>
  <c r="BI542" i="24"/>
  <c r="BH542" i="24"/>
  <c r="BG542" i="24"/>
  <c r="BF542" i="24"/>
  <c r="T542" i="24"/>
  <c r="R542" i="24"/>
  <c r="P542" i="24"/>
  <c r="BI539" i="24"/>
  <c r="BH539" i="24"/>
  <c r="BG539" i="24"/>
  <c r="BF539" i="24"/>
  <c r="T539" i="24"/>
  <c r="R539" i="24"/>
  <c r="P539" i="24"/>
  <c r="BI536" i="24"/>
  <c r="BH536" i="24"/>
  <c r="BG536" i="24"/>
  <c r="BF536" i="24"/>
  <c r="T536" i="24"/>
  <c r="R536" i="24"/>
  <c r="P536" i="24"/>
  <c r="BI533" i="24"/>
  <c r="BH533" i="24"/>
  <c r="BG533" i="24"/>
  <c r="BF533" i="24"/>
  <c r="T533" i="24"/>
  <c r="R533" i="24"/>
  <c r="P533" i="24"/>
  <c r="BI530" i="24"/>
  <c r="BH530" i="24"/>
  <c r="BG530" i="24"/>
  <c r="BF530" i="24"/>
  <c r="T530" i="24"/>
  <c r="R530" i="24"/>
  <c r="P530" i="24"/>
  <c r="BI527" i="24"/>
  <c r="BH527" i="24"/>
  <c r="BG527" i="24"/>
  <c r="BF527" i="24"/>
  <c r="T527" i="24"/>
  <c r="R527" i="24"/>
  <c r="P527" i="24"/>
  <c r="BI524" i="24"/>
  <c r="BH524" i="24"/>
  <c r="BG524" i="24"/>
  <c r="BF524" i="24"/>
  <c r="T524" i="24"/>
  <c r="R524" i="24"/>
  <c r="P524" i="24"/>
  <c r="BI521" i="24"/>
  <c r="BH521" i="24"/>
  <c r="BG521" i="24"/>
  <c r="BF521" i="24"/>
  <c r="T521" i="24"/>
  <c r="R521" i="24"/>
  <c r="P521" i="24"/>
  <c r="BI519" i="24"/>
  <c r="BH519" i="24"/>
  <c r="BG519" i="24"/>
  <c r="BF519" i="24"/>
  <c r="T519" i="24"/>
  <c r="R519" i="24"/>
  <c r="P519" i="24"/>
  <c r="BI517" i="24"/>
  <c r="BH517" i="24"/>
  <c r="BG517" i="24"/>
  <c r="BF517" i="24"/>
  <c r="T517" i="24"/>
  <c r="R517" i="24"/>
  <c r="P517" i="24"/>
  <c r="BI515" i="24"/>
  <c r="BH515" i="24"/>
  <c r="BG515" i="24"/>
  <c r="BF515" i="24"/>
  <c r="T515" i="24"/>
  <c r="R515" i="24"/>
  <c r="P515" i="24"/>
  <c r="BI513" i="24"/>
  <c r="BH513" i="24"/>
  <c r="BG513" i="24"/>
  <c r="BF513" i="24"/>
  <c r="T513" i="24"/>
  <c r="R513" i="24"/>
  <c r="P513" i="24"/>
  <c r="BI511" i="24"/>
  <c r="BH511" i="24"/>
  <c r="BG511" i="24"/>
  <c r="BF511" i="24"/>
  <c r="T511" i="24"/>
  <c r="R511" i="24"/>
  <c r="P511" i="24"/>
  <c r="BI509" i="24"/>
  <c r="BH509" i="24"/>
  <c r="BG509" i="24"/>
  <c r="BF509" i="24"/>
  <c r="T509" i="24"/>
  <c r="R509" i="24"/>
  <c r="P509" i="24"/>
  <c r="BI507" i="24"/>
  <c r="BH507" i="24"/>
  <c r="BG507" i="24"/>
  <c r="BF507" i="24"/>
  <c r="T507" i="24"/>
  <c r="R507" i="24"/>
  <c r="P507" i="24"/>
  <c r="BI505" i="24"/>
  <c r="BH505" i="24"/>
  <c r="BG505" i="24"/>
  <c r="BF505" i="24"/>
  <c r="T505" i="24"/>
  <c r="R505" i="24"/>
  <c r="P505" i="24"/>
  <c r="BI503" i="24"/>
  <c r="BH503" i="24"/>
  <c r="BG503" i="24"/>
  <c r="BF503" i="24"/>
  <c r="T503" i="24"/>
  <c r="R503" i="24"/>
  <c r="P503" i="24"/>
  <c r="BI501" i="24"/>
  <c r="BH501" i="24"/>
  <c r="BG501" i="24"/>
  <c r="BF501" i="24"/>
  <c r="T501" i="24"/>
  <c r="R501" i="24"/>
  <c r="P501" i="24"/>
  <c r="BI499" i="24"/>
  <c r="BH499" i="24"/>
  <c r="BG499" i="24"/>
  <c r="BF499" i="24"/>
  <c r="T499" i="24"/>
  <c r="R499" i="24"/>
  <c r="P499" i="24"/>
  <c r="BI497" i="24"/>
  <c r="BH497" i="24"/>
  <c r="BG497" i="24"/>
  <c r="BF497" i="24"/>
  <c r="T497" i="24"/>
  <c r="R497" i="24"/>
  <c r="P497" i="24"/>
  <c r="BI495" i="24"/>
  <c r="BH495" i="24"/>
  <c r="BG495" i="24"/>
  <c r="BF495" i="24"/>
  <c r="T495" i="24"/>
  <c r="R495" i="24"/>
  <c r="P495" i="24"/>
  <c r="BI493" i="24"/>
  <c r="BH493" i="24"/>
  <c r="BG493" i="24"/>
  <c r="BF493" i="24"/>
  <c r="T493" i="24"/>
  <c r="R493" i="24"/>
  <c r="P493" i="24"/>
  <c r="BI491" i="24"/>
  <c r="BH491" i="24"/>
  <c r="BG491" i="24"/>
  <c r="BF491" i="24"/>
  <c r="T491" i="24"/>
  <c r="R491" i="24"/>
  <c r="P491" i="24"/>
  <c r="BI489" i="24"/>
  <c r="BH489" i="24"/>
  <c r="BG489" i="24"/>
  <c r="BF489" i="24"/>
  <c r="T489" i="24"/>
  <c r="R489" i="24"/>
  <c r="P489" i="24"/>
  <c r="BI487" i="24"/>
  <c r="BH487" i="24"/>
  <c r="BG487" i="24"/>
  <c r="BF487" i="24"/>
  <c r="T487" i="24"/>
  <c r="R487" i="24"/>
  <c r="P487" i="24"/>
  <c r="BI485" i="24"/>
  <c r="BH485" i="24"/>
  <c r="BG485" i="24"/>
  <c r="BF485" i="24"/>
  <c r="T485" i="24"/>
  <c r="R485" i="24"/>
  <c r="P485" i="24"/>
  <c r="BI483" i="24"/>
  <c r="BH483" i="24"/>
  <c r="BG483" i="24"/>
  <c r="BF483" i="24"/>
  <c r="T483" i="24"/>
  <c r="R483" i="24"/>
  <c r="P483" i="24"/>
  <c r="BI481" i="24"/>
  <c r="BH481" i="24"/>
  <c r="BG481" i="24"/>
  <c r="BF481" i="24"/>
  <c r="T481" i="24"/>
  <c r="R481" i="24"/>
  <c r="P481" i="24"/>
  <c r="BI478" i="24"/>
  <c r="BH478" i="24"/>
  <c r="BG478" i="24"/>
  <c r="BF478" i="24"/>
  <c r="T478" i="24"/>
  <c r="R478" i="24"/>
  <c r="P478" i="24"/>
  <c r="BI476" i="24"/>
  <c r="BH476" i="24"/>
  <c r="BG476" i="24"/>
  <c r="BF476" i="24"/>
  <c r="T476" i="24"/>
  <c r="R476" i="24"/>
  <c r="P476" i="24"/>
  <c r="BI473" i="24"/>
  <c r="BH473" i="24"/>
  <c r="BG473" i="24"/>
  <c r="BF473" i="24"/>
  <c r="T473" i="24"/>
  <c r="R473" i="24"/>
  <c r="P473" i="24"/>
  <c r="BI470" i="24"/>
  <c r="BH470" i="24"/>
  <c r="BG470" i="24"/>
  <c r="BF470" i="24"/>
  <c r="T470" i="24"/>
  <c r="R470" i="24"/>
  <c r="P470" i="24"/>
  <c r="BI467" i="24"/>
  <c r="BH467" i="24"/>
  <c r="BG467" i="24"/>
  <c r="BF467" i="24"/>
  <c r="T467" i="24"/>
  <c r="R467" i="24"/>
  <c r="P467" i="24"/>
  <c r="BI464" i="24"/>
  <c r="BH464" i="24"/>
  <c r="BG464" i="24"/>
  <c r="BF464" i="24"/>
  <c r="T464" i="24"/>
  <c r="R464" i="24"/>
  <c r="P464" i="24"/>
  <c r="BI462" i="24"/>
  <c r="BH462" i="24"/>
  <c r="BG462" i="24"/>
  <c r="BF462" i="24"/>
  <c r="T462" i="24"/>
  <c r="R462" i="24"/>
  <c r="P462" i="24"/>
  <c r="BI460" i="24"/>
  <c r="BH460" i="24"/>
  <c r="BG460" i="24"/>
  <c r="BF460" i="24"/>
  <c r="T460" i="24"/>
  <c r="R460" i="24"/>
  <c r="P460" i="24"/>
  <c r="BI458" i="24"/>
  <c r="BH458" i="24"/>
  <c r="BG458" i="24"/>
  <c r="BF458" i="24"/>
  <c r="T458" i="24"/>
  <c r="R458" i="24"/>
  <c r="P458" i="24"/>
  <c r="BI456" i="24"/>
  <c r="BH456" i="24"/>
  <c r="BG456" i="24"/>
  <c r="BF456" i="24"/>
  <c r="T456" i="24"/>
  <c r="R456" i="24"/>
  <c r="P456" i="24"/>
  <c r="BI454" i="24"/>
  <c r="BH454" i="24"/>
  <c r="BG454" i="24"/>
  <c r="BF454" i="24"/>
  <c r="T454" i="24"/>
  <c r="R454" i="24"/>
  <c r="P454" i="24"/>
  <c r="BI452" i="24"/>
  <c r="BH452" i="24"/>
  <c r="BG452" i="24"/>
  <c r="BF452" i="24"/>
  <c r="T452" i="24"/>
  <c r="R452" i="24"/>
  <c r="P452" i="24"/>
  <c r="BI450" i="24"/>
  <c r="BH450" i="24"/>
  <c r="BG450" i="24"/>
  <c r="BF450" i="24"/>
  <c r="T450" i="24"/>
  <c r="R450" i="24"/>
  <c r="P450" i="24"/>
  <c r="BI448" i="24"/>
  <c r="BH448" i="24"/>
  <c r="BG448" i="24"/>
  <c r="BF448" i="24"/>
  <c r="T448" i="24"/>
  <c r="R448" i="24"/>
  <c r="P448" i="24"/>
  <c r="BI446" i="24"/>
  <c r="BH446" i="24"/>
  <c r="BG446" i="24"/>
  <c r="BF446" i="24"/>
  <c r="T446" i="24"/>
  <c r="R446" i="24"/>
  <c r="P446" i="24"/>
  <c r="BI444" i="24"/>
  <c r="BH444" i="24"/>
  <c r="BG444" i="24"/>
  <c r="BF444" i="24"/>
  <c r="T444" i="24"/>
  <c r="R444" i="24"/>
  <c r="P444" i="24"/>
  <c r="BI441" i="24"/>
  <c r="BH441" i="24"/>
  <c r="BG441" i="24"/>
  <c r="BF441" i="24"/>
  <c r="T441" i="24"/>
  <c r="R441" i="24"/>
  <c r="P441" i="24"/>
  <c r="BI436" i="24"/>
  <c r="BH436" i="24"/>
  <c r="BG436" i="24"/>
  <c r="BF436" i="24"/>
  <c r="T436" i="24"/>
  <c r="R436" i="24"/>
  <c r="P436" i="24"/>
  <c r="BI434" i="24"/>
  <c r="BH434" i="24"/>
  <c r="BG434" i="24"/>
  <c r="BF434" i="24"/>
  <c r="T434" i="24"/>
  <c r="R434" i="24"/>
  <c r="P434" i="24"/>
  <c r="BI432" i="24"/>
  <c r="BH432" i="24"/>
  <c r="BG432" i="24"/>
  <c r="BF432" i="24"/>
  <c r="T432" i="24"/>
  <c r="R432" i="24"/>
  <c r="P432" i="24"/>
  <c r="BI430" i="24"/>
  <c r="BH430" i="24"/>
  <c r="BG430" i="24"/>
  <c r="BF430" i="24"/>
  <c r="T430" i="24"/>
  <c r="R430" i="24"/>
  <c r="P430" i="24"/>
  <c r="BI428" i="24"/>
  <c r="BH428" i="24"/>
  <c r="BG428" i="24"/>
  <c r="BF428" i="24"/>
  <c r="T428" i="24"/>
  <c r="R428" i="24"/>
  <c r="P428" i="24"/>
  <c r="BI426" i="24"/>
  <c r="BH426" i="24"/>
  <c r="BG426" i="24"/>
  <c r="BF426" i="24"/>
  <c r="T426" i="24"/>
  <c r="R426" i="24"/>
  <c r="P426" i="24"/>
  <c r="BI422" i="24"/>
  <c r="BH422" i="24"/>
  <c r="BG422" i="24"/>
  <c r="BF422" i="24"/>
  <c r="T422" i="24"/>
  <c r="R422" i="24"/>
  <c r="P422" i="24"/>
  <c r="BI420" i="24"/>
  <c r="BH420" i="24"/>
  <c r="BG420" i="24"/>
  <c r="BF420" i="24"/>
  <c r="T420" i="24"/>
  <c r="R420" i="24"/>
  <c r="P420" i="24"/>
  <c r="BI417" i="24"/>
  <c r="BH417" i="24"/>
  <c r="BG417" i="24"/>
  <c r="BF417" i="24"/>
  <c r="T417" i="24"/>
  <c r="R417" i="24"/>
  <c r="P417" i="24"/>
  <c r="BI414" i="24"/>
  <c r="BH414" i="24"/>
  <c r="BG414" i="24"/>
  <c r="BF414" i="24"/>
  <c r="T414" i="24"/>
  <c r="R414" i="24"/>
  <c r="P414" i="24"/>
  <c r="BI411" i="24"/>
  <c r="BH411" i="24"/>
  <c r="BG411" i="24"/>
  <c r="BF411" i="24"/>
  <c r="T411" i="24"/>
  <c r="R411" i="24"/>
  <c r="P411" i="24"/>
  <c r="BI408" i="24"/>
  <c r="BH408" i="24"/>
  <c r="BG408" i="24"/>
  <c r="BF408" i="24"/>
  <c r="T408" i="24"/>
  <c r="R408" i="24"/>
  <c r="P408" i="24"/>
  <c r="BI405" i="24"/>
  <c r="BH405" i="24"/>
  <c r="BG405" i="24"/>
  <c r="BF405" i="24"/>
  <c r="T405" i="24"/>
  <c r="R405" i="24"/>
  <c r="P405" i="24"/>
  <c r="BI402" i="24"/>
  <c r="BH402" i="24"/>
  <c r="BG402" i="24"/>
  <c r="BF402" i="24"/>
  <c r="T402" i="24"/>
  <c r="R402" i="24"/>
  <c r="P402" i="24"/>
  <c r="BI399" i="24"/>
  <c r="BH399" i="24"/>
  <c r="BG399" i="24"/>
  <c r="BF399" i="24"/>
  <c r="T399" i="24"/>
  <c r="R399" i="24"/>
  <c r="P399" i="24"/>
  <c r="BI396" i="24"/>
  <c r="BH396" i="24"/>
  <c r="BG396" i="24"/>
  <c r="BF396" i="24"/>
  <c r="T396" i="24"/>
  <c r="R396" i="24"/>
  <c r="P396" i="24"/>
  <c r="BI393" i="24"/>
  <c r="BH393" i="24"/>
  <c r="BG393" i="24"/>
  <c r="BF393" i="24"/>
  <c r="T393" i="24"/>
  <c r="R393" i="24"/>
  <c r="P393" i="24"/>
  <c r="BI390" i="24"/>
  <c r="BH390" i="24"/>
  <c r="BG390" i="24"/>
  <c r="BF390" i="24"/>
  <c r="T390" i="24"/>
  <c r="R390" i="24"/>
  <c r="P390" i="24"/>
  <c r="BI386" i="24"/>
  <c r="BH386" i="24"/>
  <c r="BG386" i="24"/>
  <c r="BF386" i="24"/>
  <c r="T386" i="24"/>
  <c r="R386" i="24"/>
  <c r="P386" i="24"/>
  <c r="BI384" i="24"/>
  <c r="BH384" i="24"/>
  <c r="BG384" i="24"/>
  <c r="BF384" i="24"/>
  <c r="T384" i="24"/>
  <c r="R384" i="24"/>
  <c r="P384" i="24"/>
  <c r="BI381" i="24"/>
  <c r="BH381" i="24"/>
  <c r="BG381" i="24"/>
  <c r="BF381" i="24"/>
  <c r="T381" i="24"/>
  <c r="R381" i="24"/>
  <c r="P381" i="24"/>
  <c r="BI378" i="24"/>
  <c r="BH378" i="24"/>
  <c r="BG378" i="24"/>
  <c r="BF378" i="24"/>
  <c r="T378" i="24"/>
  <c r="R378" i="24"/>
  <c r="P378" i="24"/>
  <c r="BI375" i="24"/>
  <c r="BH375" i="24"/>
  <c r="BG375" i="24"/>
  <c r="BF375" i="24"/>
  <c r="T375" i="24"/>
  <c r="R375" i="24"/>
  <c r="P375" i="24"/>
  <c r="BI372" i="24"/>
  <c r="BH372" i="24"/>
  <c r="BG372" i="24"/>
  <c r="BF372" i="24"/>
  <c r="T372" i="24"/>
  <c r="R372" i="24"/>
  <c r="P372" i="24"/>
  <c r="BI369" i="24"/>
  <c r="BH369" i="24"/>
  <c r="BG369" i="24"/>
  <c r="BF369" i="24"/>
  <c r="T369" i="24"/>
  <c r="R369" i="24"/>
  <c r="P369" i="24"/>
  <c r="BI367" i="24"/>
  <c r="BH367" i="24"/>
  <c r="BG367" i="24"/>
  <c r="BF367" i="24"/>
  <c r="T367" i="24"/>
  <c r="R367" i="24"/>
  <c r="P367" i="24"/>
  <c r="BI364" i="24"/>
  <c r="BH364" i="24"/>
  <c r="BG364" i="24"/>
  <c r="BF364" i="24"/>
  <c r="T364" i="24"/>
  <c r="R364" i="24"/>
  <c r="P364" i="24"/>
  <c r="BI361" i="24"/>
  <c r="BH361" i="24"/>
  <c r="BG361" i="24"/>
  <c r="BF361" i="24"/>
  <c r="T361" i="24"/>
  <c r="R361" i="24"/>
  <c r="P361" i="24"/>
  <c r="BI358" i="24"/>
  <c r="BH358" i="24"/>
  <c r="BG358" i="24"/>
  <c r="BF358" i="24"/>
  <c r="T358" i="24"/>
  <c r="R358" i="24"/>
  <c r="P358" i="24"/>
  <c r="BI355" i="24"/>
  <c r="BH355" i="24"/>
  <c r="BG355" i="24"/>
  <c r="BF355" i="24"/>
  <c r="T355" i="24"/>
  <c r="R355" i="24"/>
  <c r="P355" i="24"/>
  <c r="BI352" i="24"/>
  <c r="BH352" i="24"/>
  <c r="BG352" i="24"/>
  <c r="BF352" i="24"/>
  <c r="T352" i="24"/>
  <c r="R352" i="24"/>
  <c r="P352" i="24"/>
  <c r="BI349" i="24"/>
  <c r="BH349" i="24"/>
  <c r="BG349" i="24"/>
  <c r="BF349" i="24"/>
  <c r="T349" i="24"/>
  <c r="R349" i="24"/>
  <c r="P349" i="24"/>
  <c r="BI346" i="24"/>
  <c r="BH346" i="24"/>
  <c r="BG346" i="24"/>
  <c r="BF346" i="24"/>
  <c r="T346" i="24"/>
  <c r="R346" i="24"/>
  <c r="P346" i="24"/>
  <c r="BI344" i="24"/>
  <c r="BH344" i="24"/>
  <c r="BG344" i="24"/>
  <c r="BF344" i="24"/>
  <c r="T344" i="24"/>
  <c r="R344" i="24"/>
  <c r="P344" i="24"/>
  <c r="BI341" i="24"/>
  <c r="BH341" i="24"/>
  <c r="BG341" i="24"/>
  <c r="BF341" i="24"/>
  <c r="T341" i="24"/>
  <c r="R341" i="24"/>
  <c r="P341" i="24"/>
  <c r="BI338" i="24"/>
  <c r="BH338" i="24"/>
  <c r="BG338" i="24"/>
  <c r="BF338" i="24"/>
  <c r="T338" i="24"/>
  <c r="R338" i="24"/>
  <c r="P338" i="24"/>
  <c r="BI335" i="24"/>
  <c r="BH335" i="24"/>
  <c r="BG335" i="24"/>
  <c r="BF335" i="24"/>
  <c r="T335" i="24"/>
  <c r="R335" i="24"/>
  <c r="P335" i="24"/>
  <c r="BI332" i="24"/>
  <c r="BH332" i="24"/>
  <c r="BG332" i="24"/>
  <c r="BF332" i="24"/>
  <c r="T332" i="24"/>
  <c r="R332" i="24"/>
  <c r="P332" i="24"/>
  <c r="BI329" i="24"/>
  <c r="BH329" i="24"/>
  <c r="BG329" i="24"/>
  <c r="BF329" i="24"/>
  <c r="T329" i="24"/>
  <c r="R329" i="24"/>
  <c r="P329" i="24"/>
  <c r="BI326" i="24"/>
  <c r="BH326" i="24"/>
  <c r="BG326" i="24"/>
  <c r="BF326" i="24"/>
  <c r="T326" i="24"/>
  <c r="R326" i="24"/>
  <c r="P326" i="24"/>
  <c r="BI324" i="24"/>
  <c r="BH324" i="24"/>
  <c r="BG324" i="24"/>
  <c r="BF324" i="24"/>
  <c r="T324" i="24"/>
  <c r="R324" i="24"/>
  <c r="P324" i="24"/>
  <c r="BI322" i="24"/>
  <c r="BH322" i="24"/>
  <c r="BG322" i="24"/>
  <c r="BF322" i="24"/>
  <c r="T322" i="24"/>
  <c r="R322" i="24"/>
  <c r="P322" i="24"/>
  <c r="BI320" i="24"/>
  <c r="BH320" i="24"/>
  <c r="BG320" i="24"/>
  <c r="BF320" i="24"/>
  <c r="T320" i="24"/>
  <c r="R320" i="24"/>
  <c r="P320" i="24"/>
  <c r="BI318" i="24"/>
  <c r="BH318" i="24"/>
  <c r="BG318" i="24"/>
  <c r="BF318" i="24"/>
  <c r="T318" i="24"/>
  <c r="R318" i="24"/>
  <c r="P318" i="24"/>
  <c r="BI316" i="24"/>
  <c r="BH316" i="24"/>
  <c r="BG316" i="24"/>
  <c r="BF316" i="24"/>
  <c r="T316" i="24"/>
  <c r="R316" i="24"/>
  <c r="P316" i="24"/>
  <c r="BI314" i="24"/>
  <c r="BH314" i="24"/>
  <c r="BG314" i="24"/>
  <c r="BF314" i="24"/>
  <c r="T314" i="24"/>
  <c r="R314" i="24"/>
  <c r="P314" i="24"/>
  <c r="BI312" i="24"/>
  <c r="BH312" i="24"/>
  <c r="BG312" i="24"/>
  <c r="BF312" i="24"/>
  <c r="T312" i="24"/>
  <c r="R312" i="24"/>
  <c r="P312" i="24"/>
  <c r="BI310" i="24"/>
  <c r="BH310" i="24"/>
  <c r="BG310" i="24"/>
  <c r="BF310" i="24"/>
  <c r="T310" i="24"/>
  <c r="R310" i="24"/>
  <c r="P310" i="24"/>
  <c r="BI308" i="24"/>
  <c r="BH308" i="24"/>
  <c r="BG308" i="24"/>
  <c r="BF308" i="24"/>
  <c r="T308" i="24"/>
  <c r="R308" i="24"/>
  <c r="P308" i="24"/>
  <c r="BI306" i="24"/>
  <c r="BH306" i="24"/>
  <c r="BG306" i="24"/>
  <c r="BF306" i="24"/>
  <c r="T306" i="24"/>
  <c r="R306" i="24"/>
  <c r="P306" i="24"/>
  <c r="BI304" i="24"/>
  <c r="BH304" i="24"/>
  <c r="BG304" i="24"/>
  <c r="BF304" i="24"/>
  <c r="T304" i="24"/>
  <c r="R304" i="24"/>
  <c r="P304" i="24"/>
  <c r="BI302" i="24"/>
  <c r="BH302" i="24"/>
  <c r="BG302" i="24"/>
  <c r="BF302" i="24"/>
  <c r="T302" i="24"/>
  <c r="R302" i="24"/>
  <c r="P302" i="24"/>
  <c r="BI300" i="24"/>
  <c r="BH300" i="24"/>
  <c r="BG300" i="24"/>
  <c r="BF300" i="24"/>
  <c r="T300" i="24"/>
  <c r="R300" i="24"/>
  <c r="P300" i="24"/>
  <c r="BI298" i="24"/>
  <c r="BH298" i="24"/>
  <c r="BG298" i="24"/>
  <c r="BF298" i="24"/>
  <c r="T298" i="24"/>
  <c r="R298" i="24"/>
  <c r="P298" i="24"/>
  <c r="BI296" i="24"/>
  <c r="BH296" i="24"/>
  <c r="BG296" i="24"/>
  <c r="BF296" i="24"/>
  <c r="T296" i="24"/>
  <c r="R296" i="24"/>
  <c r="P296" i="24"/>
  <c r="BI294" i="24"/>
  <c r="BH294" i="24"/>
  <c r="BG294" i="24"/>
  <c r="BF294" i="24"/>
  <c r="T294" i="24"/>
  <c r="R294" i="24"/>
  <c r="P294" i="24"/>
  <c r="BI292" i="24"/>
  <c r="BH292" i="24"/>
  <c r="BG292" i="24"/>
  <c r="BF292" i="24"/>
  <c r="T292" i="24"/>
  <c r="R292" i="24"/>
  <c r="P292" i="24"/>
  <c r="BI290" i="24"/>
  <c r="BH290" i="24"/>
  <c r="BG290" i="24"/>
  <c r="BF290" i="24"/>
  <c r="T290" i="24"/>
  <c r="R290" i="24"/>
  <c r="P290" i="24"/>
  <c r="BI288" i="24"/>
  <c r="BH288" i="24"/>
  <c r="BG288" i="24"/>
  <c r="BF288" i="24"/>
  <c r="T288" i="24"/>
  <c r="R288" i="24"/>
  <c r="P288" i="24"/>
  <c r="BI286" i="24"/>
  <c r="BH286" i="24"/>
  <c r="BG286" i="24"/>
  <c r="BF286" i="24"/>
  <c r="T286" i="24"/>
  <c r="R286" i="24"/>
  <c r="P286" i="24"/>
  <c r="BI284" i="24"/>
  <c r="BH284" i="24"/>
  <c r="BG284" i="24"/>
  <c r="BF284" i="24"/>
  <c r="T284" i="24"/>
  <c r="R284" i="24"/>
  <c r="P284" i="24"/>
  <c r="BI282" i="24"/>
  <c r="BH282" i="24"/>
  <c r="BG282" i="24"/>
  <c r="BF282" i="24"/>
  <c r="T282" i="24"/>
  <c r="R282" i="24"/>
  <c r="P282" i="24"/>
  <c r="BI280" i="24"/>
  <c r="BH280" i="24"/>
  <c r="BG280" i="24"/>
  <c r="BF280" i="24"/>
  <c r="T280" i="24"/>
  <c r="R280" i="24"/>
  <c r="P280" i="24"/>
  <c r="BI278" i="24"/>
  <c r="BH278" i="24"/>
  <c r="BG278" i="24"/>
  <c r="BF278" i="24"/>
  <c r="T278" i="24"/>
  <c r="R278" i="24"/>
  <c r="P278" i="24"/>
  <c r="BI276" i="24"/>
  <c r="BH276" i="24"/>
  <c r="BG276" i="24"/>
  <c r="BF276" i="24"/>
  <c r="T276" i="24"/>
  <c r="R276" i="24"/>
  <c r="P276" i="24"/>
  <c r="BI274" i="24"/>
  <c r="BH274" i="24"/>
  <c r="BG274" i="24"/>
  <c r="BF274" i="24"/>
  <c r="T274" i="24"/>
  <c r="R274" i="24"/>
  <c r="P274" i="24"/>
  <c r="BI272" i="24"/>
  <c r="BH272" i="24"/>
  <c r="BG272" i="24"/>
  <c r="BF272" i="24"/>
  <c r="T272" i="24"/>
  <c r="R272" i="24"/>
  <c r="P272" i="24"/>
  <c r="BI270" i="24"/>
  <c r="BH270" i="24"/>
  <c r="BG270" i="24"/>
  <c r="BF270" i="24"/>
  <c r="T270" i="24"/>
  <c r="R270" i="24"/>
  <c r="P270" i="24"/>
  <c r="BI268" i="24"/>
  <c r="BH268" i="24"/>
  <c r="BG268" i="24"/>
  <c r="BF268" i="24"/>
  <c r="T268" i="24"/>
  <c r="R268" i="24"/>
  <c r="P268" i="24"/>
  <c r="BI266" i="24"/>
  <c r="BH266" i="24"/>
  <c r="BG266" i="24"/>
  <c r="BF266" i="24"/>
  <c r="T266" i="24"/>
  <c r="R266" i="24"/>
  <c r="P266" i="24"/>
  <c r="BI264" i="24"/>
  <c r="BH264" i="24"/>
  <c r="BG264" i="24"/>
  <c r="BF264" i="24"/>
  <c r="T264" i="24"/>
  <c r="R264" i="24"/>
  <c r="P264" i="24"/>
  <c r="BI262" i="24"/>
  <c r="BH262" i="24"/>
  <c r="BG262" i="24"/>
  <c r="BF262" i="24"/>
  <c r="T262" i="24"/>
  <c r="R262" i="24"/>
  <c r="P262" i="24"/>
  <c r="BI260" i="24"/>
  <c r="BH260" i="24"/>
  <c r="BG260" i="24"/>
  <c r="BF260" i="24"/>
  <c r="T260" i="24"/>
  <c r="R260" i="24"/>
  <c r="P260" i="24"/>
  <c r="BI258" i="24"/>
  <c r="BH258" i="24"/>
  <c r="BG258" i="24"/>
  <c r="BF258" i="24"/>
  <c r="T258" i="24"/>
  <c r="R258" i="24"/>
  <c r="P258" i="24"/>
  <c r="BI256" i="24"/>
  <c r="BH256" i="24"/>
  <c r="BG256" i="24"/>
  <c r="BF256" i="24"/>
  <c r="T256" i="24"/>
  <c r="R256" i="24"/>
  <c r="P256" i="24"/>
  <c r="BI254" i="24"/>
  <c r="BH254" i="24"/>
  <c r="BG254" i="24"/>
  <c r="BF254" i="24"/>
  <c r="T254" i="24"/>
  <c r="R254" i="24"/>
  <c r="P254" i="24"/>
  <c r="BI252" i="24"/>
  <c r="BH252" i="24"/>
  <c r="BG252" i="24"/>
  <c r="BF252" i="24"/>
  <c r="T252" i="24"/>
  <c r="R252" i="24"/>
  <c r="P252" i="24"/>
  <c r="BI250" i="24"/>
  <c r="BH250" i="24"/>
  <c r="BG250" i="24"/>
  <c r="BF250" i="24"/>
  <c r="T250" i="24"/>
  <c r="R250" i="24"/>
  <c r="P250" i="24"/>
  <c r="BI248" i="24"/>
  <c r="BH248" i="24"/>
  <c r="BG248" i="24"/>
  <c r="BF248" i="24"/>
  <c r="T248" i="24"/>
  <c r="R248" i="24"/>
  <c r="P248" i="24"/>
  <c r="BI246" i="24"/>
  <c r="BH246" i="24"/>
  <c r="BG246" i="24"/>
  <c r="BF246" i="24"/>
  <c r="T246" i="24"/>
  <c r="R246" i="24"/>
  <c r="P246" i="24"/>
  <c r="BI244" i="24"/>
  <c r="BH244" i="24"/>
  <c r="BG244" i="24"/>
  <c r="BF244" i="24"/>
  <c r="T244" i="24"/>
  <c r="R244" i="24"/>
  <c r="P244" i="24"/>
  <c r="BI242" i="24"/>
  <c r="BH242" i="24"/>
  <c r="BG242" i="24"/>
  <c r="BF242" i="24"/>
  <c r="T242" i="24"/>
  <c r="R242" i="24"/>
  <c r="P242" i="24"/>
  <c r="BI240" i="24"/>
  <c r="BH240" i="24"/>
  <c r="BG240" i="24"/>
  <c r="BF240" i="24"/>
  <c r="T240" i="24"/>
  <c r="R240" i="24"/>
  <c r="P240" i="24"/>
  <c r="BI238" i="24"/>
  <c r="BH238" i="24"/>
  <c r="BG238" i="24"/>
  <c r="BF238" i="24"/>
  <c r="T238" i="24"/>
  <c r="R238" i="24"/>
  <c r="P238" i="24"/>
  <c r="BI236" i="24"/>
  <c r="BH236" i="24"/>
  <c r="BG236" i="24"/>
  <c r="BF236" i="24"/>
  <c r="T236" i="24"/>
  <c r="R236" i="24"/>
  <c r="P236" i="24"/>
  <c r="BI234" i="24"/>
  <c r="BH234" i="24"/>
  <c r="BG234" i="24"/>
  <c r="BF234" i="24"/>
  <c r="T234" i="24"/>
  <c r="R234" i="24"/>
  <c r="P234" i="24"/>
  <c r="BI232" i="24"/>
  <c r="BH232" i="24"/>
  <c r="BG232" i="24"/>
  <c r="BF232" i="24"/>
  <c r="T232" i="24"/>
  <c r="R232" i="24"/>
  <c r="P232" i="24"/>
  <c r="BI230" i="24"/>
  <c r="BH230" i="24"/>
  <c r="BG230" i="24"/>
  <c r="BF230" i="24"/>
  <c r="T230" i="24"/>
  <c r="R230" i="24"/>
  <c r="P230" i="24"/>
  <c r="BI228" i="24"/>
  <c r="BH228" i="24"/>
  <c r="BG228" i="24"/>
  <c r="BF228" i="24"/>
  <c r="T228" i="24"/>
  <c r="R228" i="24"/>
  <c r="P228" i="24"/>
  <c r="BI226" i="24"/>
  <c r="BH226" i="24"/>
  <c r="BG226" i="24"/>
  <c r="BF226" i="24"/>
  <c r="T226" i="24"/>
  <c r="R226" i="24"/>
  <c r="P226" i="24"/>
  <c r="BI224" i="24"/>
  <c r="BH224" i="24"/>
  <c r="BG224" i="24"/>
  <c r="BF224" i="24"/>
  <c r="T224" i="24"/>
  <c r="R224" i="24"/>
  <c r="P224" i="24"/>
  <c r="BI222" i="24"/>
  <c r="BH222" i="24"/>
  <c r="BG222" i="24"/>
  <c r="BF222" i="24"/>
  <c r="T222" i="24"/>
  <c r="R222" i="24"/>
  <c r="P222" i="24"/>
  <c r="BI220" i="24"/>
  <c r="BH220" i="24"/>
  <c r="BG220" i="24"/>
  <c r="BF220" i="24"/>
  <c r="T220" i="24"/>
  <c r="R220" i="24"/>
  <c r="P220" i="24"/>
  <c r="BI218" i="24"/>
  <c r="BH218" i="24"/>
  <c r="BG218" i="24"/>
  <c r="BF218" i="24"/>
  <c r="T218" i="24"/>
  <c r="R218" i="24"/>
  <c r="P218" i="24"/>
  <c r="BI215" i="24"/>
  <c r="BH215" i="24"/>
  <c r="BG215" i="24"/>
  <c r="BF215" i="24"/>
  <c r="T215" i="24"/>
  <c r="R215" i="24"/>
  <c r="P215" i="24"/>
  <c r="BI213" i="24"/>
  <c r="BH213" i="24"/>
  <c r="BG213" i="24"/>
  <c r="BF213" i="24"/>
  <c r="T213" i="24"/>
  <c r="R213" i="24"/>
  <c r="P213" i="24"/>
  <c r="BI211" i="24"/>
  <c r="BH211" i="24"/>
  <c r="BG211" i="24"/>
  <c r="BF211" i="24"/>
  <c r="T211" i="24"/>
  <c r="R211" i="24"/>
  <c r="P211" i="24"/>
  <c r="BI208" i="24"/>
  <c r="BH208" i="24"/>
  <c r="BG208" i="24"/>
  <c r="BF208" i="24"/>
  <c r="T208" i="24"/>
  <c r="R208" i="24"/>
  <c r="P208" i="24"/>
  <c r="BI205" i="24"/>
  <c r="BH205" i="24"/>
  <c r="BG205" i="24"/>
  <c r="BF205" i="24"/>
  <c r="T205" i="24"/>
  <c r="R205" i="24"/>
  <c r="P205" i="24"/>
  <c r="BI202" i="24"/>
  <c r="BH202" i="24"/>
  <c r="BG202" i="24"/>
  <c r="BF202" i="24"/>
  <c r="T202" i="24"/>
  <c r="R202" i="24"/>
  <c r="P202" i="24"/>
  <c r="BI199" i="24"/>
  <c r="BH199" i="24"/>
  <c r="BG199" i="24"/>
  <c r="BF199" i="24"/>
  <c r="T199" i="24"/>
  <c r="R199" i="24"/>
  <c r="P199" i="24"/>
  <c r="BI196" i="24"/>
  <c r="BH196" i="24"/>
  <c r="BG196" i="24"/>
  <c r="BF196" i="24"/>
  <c r="T196" i="24"/>
  <c r="R196" i="24"/>
  <c r="P196" i="24"/>
  <c r="BI193" i="24"/>
  <c r="BH193" i="24"/>
  <c r="BG193" i="24"/>
  <c r="BF193" i="24"/>
  <c r="T193" i="24"/>
  <c r="R193" i="24"/>
  <c r="P193" i="24"/>
  <c r="BI191" i="24"/>
  <c r="BH191" i="24"/>
  <c r="BG191" i="24"/>
  <c r="BF191" i="24"/>
  <c r="T191" i="24"/>
  <c r="R191" i="24"/>
  <c r="P191" i="24"/>
  <c r="BI189" i="24"/>
  <c r="BH189" i="24"/>
  <c r="BG189" i="24"/>
  <c r="BF189" i="24"/>
  <c r="T189" i="24"/>
  <c r="R189" i="24"/>
  <c r="P189" i="24"/>
  <c r="BI187" i="24"/>
  <c r="BH187" i="24"/>
  <c r="BG187" i="24"/>
  <c r="BF187" i="24"/>
  <c r="T187" i="24"/>
  <c r="R187" i="24"/>
  <c r="P187" i="24"/>
  <c r="BI185" i="24"/>
  <c r="BH185" i="24"/>
  <c r="BG185" i="24"/>
  <c r="BF185" i="24"/>
  <c r="T185" i="24"/>
  <c r="R185" i="24"/>
  <c r="P185" i="24"/>
  <c r="BI183" i="24"/>
  <c r="BH183" i="24"/>
  <c r="BG183" i="24"/>
  <c r="BF183" i="24"/>
  <c r="T183" i="24"/>
  <c r="R183" i="24"/>
  <c r="P183" i="24"/>
  <c r="BI181" i="24"/>
  <c r="BH181" i="24"/>
  <c r="BG181" i="24"/>
  <c r="BF181" i="24"/>
  <c r="T181" i="24"/>
  <c r="R181" i="24"/>
  <c r="P181" i="24"/>
  <c r="BI179" i="24"/>
  <c r="BH179" i="24"/>
  <c r="BG179" i="24"/>
  <c r="BF179" i="24"/>
  <c r="T179" i="24"/>
  <c r="R179" i="24"/>
  <c r="P179" i="24"/>
  <c r="BI177" i="24"/>
  <c r="BH177" i="24"/>
  <c r="BG177" i="24"/>
  <c r="BF177" i="24"/>
  <c r="T177" i="24"/>
  <c r="R177" i="24"/>
  <c r="P177" i="24"/>
  <c r="BI175" i="24"/>
  <c r="BH175" i="24"/>
  <c r="BG175" i="24"/>
  <c r="BF175" i="24"/>
  <c r="T175" i="24"/>
  <c r="R175" i="24"/>
  <c r="P175" i="24"/>
  <c r="BI173" i="24"/>
  <c r="BH173" i="24"/>
  <c r="BG173" i="24"/>
  <c r="BF173" i="24"/>
  <c r="T173" i="24"/>
  <c r="R173" i="24"/>
  <c r="P173" i="24"/>
  <c r="BI171" i="24"/>
  <c r="BH171" i="24"/>
  <c r="BG171" i="24"/>
  <c r="BF171" i="24"/>
  <c r="T171" i="24"/>
  <c r="R171" i="24"/>
  <c r="P171" i="24"/>
  <c r="BI169" i="24"/>
  <c r="BH169" i="24"/>
  <c r="BG169" i="24"/>
  <c r="BF169" i="24"/>
  <c r="T169" i="24"/>
  <c r="R169" i="24"/>
  <c r="P169" i="24"/>
  <c r="BI167" i="24"/>
  <c r="BH167" i="24"/>
  <c r="BG167" i="24"/>
  <c r="BF167" i="24"/>
  <c r="T167" i="24"/>
  <c r="R167" i="24"/>
  <c r="P167" i="24"/>
  <c r="BI165" i="24"/>
  <c r="BH165" i="24"/>
  <c r="BG165" i="24"/>
  <c r="BF165" i="24"/>
  <c r="T165" i="24"/>
  <c r="R165" i="24"/>
  <c r="P165" i="24"/>
  <c r="BI163" i="24"/>
  <c r="BH163" i="24"/>
  <c r="BG163" i="24"/>
  <c r="BF163" i="24"/>
  <c r="T163" i="24"/>
  <c r="R163" i="24"/>
  <c r="P163" i="24"/>
  <c r="BI161" i="24"/>
  <c r="BH161" i="24"/>
  <c r="BG161" i="24"/>
  <c r="BF161" i="24"/>
  <c r="T161" i="24"/>
  <c r="R161" i="24"/>
  <c r="P161" i="24"/>
  <c r="BI159" i="24"/>
  <c r="BH159" i="24"/>
  <c r="BG159" i="24"/>
  <c r="BF159" i="24"/>
  <c r="T159" i="24"/>
  <c r="R159" i="24"/>
  <c r="P159" i="24"/>
  <c r="BI157" i="24"/>
  <c r="BH157" i="24"/>
  <c r="BG157" i="24"/>
  <c r="BF157" i="24"/>
  <c r="T157" i="24"/>
  <c r="R157" i="24"/>
  <c r="P157" i="24"/>
  <c r="BI155" i="24"/>
  <c r="BH155" i="24"/>
  <c r="BG155" i="24"/>
  <c r="BF155" i="24"/>
  <c r="T155" i="24"/>
  <c r="R155" i="24"/>
  <c r="P155" i="24"/>
  <c r="BI153" i="24"/>
  <c r="BH153" i="24"/>
  <c r="BG153" i="24"/>
  <c r="BF153" i="24"/>
  <c r="T153" i="24"/>
  <c r="R153" i="24"/>
  <c r="P153" i="24"/>
  <c r="BI151" i="24"/>
  <c r="BH151" i="24"/>
  <c r="BG151" i="24"/>
  <c r="BF151" i="24"/>
  <c r="T151" i="24"/>
  <c r="R151" i="24"/>
  <c r="P151" i="24"/>
  <c r="BI149" i="24"/>
  <c r="BH149" i="24"/>
  <c r="BG149" i="24"/>
  <c r="BF149" i="24"/>
  <c r="T149" i="24"/>
  <c r="R149" i="24"/>
  <c r="P149" i="24"/>
  <c r="BI147" i="24"/>
  <c r="BH147" i="24"/>
  <c r="BG147" i="24"/>
  <c r="BF147" i="24"/>
  <c r="T147" i="24"/>
  <c r="R147" i="24"/>
  <c r="P147" i="24"/>
  <c r="BI145" i="24"/>
  <c r="BH145" i="24"/>
  <c r="BG145" i="24"/>
  <c r="BF145" i="24"/>
  <c r="T145" i="24"/>
  <c r="R145" i="24"/>
  <c r="P145" i="24"/>
  <c r="BI142" i="24"/>
  <c r="BH142" i="24"/>
  <c r="BG142" i="24"/>
  <c r="BF142" i="24"/>
  <c r="T142" i="24"/>
  <c r="R142" i="24"/>
  <c r="P142" i="24"/>
  <c r="BI139" i="24"/>
  <c r="BH139" i="24"/>
  <c r="BG139" i="24"/>
  <c r="BF139" i="24"/>
  <c r="T139" i="24"/>
  <c r="R139" i="24"/>
  <c r="P139" i="24"/>
  <c r="BI136" i="24"/>
  <c r="BH136" i="24"/>
  <c r="BG136" i="24"/>
  <c r="BF136" i="24"/>
  <c r="T136" i="24"/>
  <c r="R136" i="24"/>
  <c r="P136" i="24"/>
  <c r="BI133" i="24"/>
  <c r="BH133" i="24"/>
  <c r="BG133" i="24"/>
  <c r="BF133" i="24"/>
  <c r="T133" i="24"/>
  <c r="R133" i="24"/>
  <c r="P133" i="24"/>
  <c r="BI131" i="24"/>
  <c r="BH131" i="24"/>
  <c r="BG131" i="24"/>
  <c r="BF131" i="24"/>
  <c r="T131" i="24"/>
  <c r="R131" i="24"/>
  <c r="P131" i="24"/>
  <c r="BI128" i="24"/>
  <c r="BH128" i="24"/>
  <c r="BG128" i="24"/>
  <c r="BF128" i="24"/>
  <c r="T128" i="24"/>
  <c r="R128" i="24"/>
  <c r="P128" i="24"/>
  <c r="BI125" i="24"/>
  <c r="BH125" i="24"/>
  <c r="BG125" i="24"/>
  <c r="BF125" i="24"/>
  <c r="T125" i="24"/>
  <c r="R125" i="24"/>
  <c r="P125" i="24"/>
  <c r="BI122" i="24"/>
  <c r="BH122" i="24"/>
  <c r="BG122" i="24"/>
  <c r="BF122" i="24"/>
  <c r="T122" i="24"/>
  <c r="R122" i="24"/>
  <c r="P122" i="24"/>
  <c r="BI119" i="24"/>
  <c r="BH119" i="24"/>
  <c r="BG119" i="24"/>
  <c r="BF119" i="24"/>
  <c r="T119" i="24"/>
  <c r="R119" i="24"/>
  <c r="P119" i="24"/>
  <c r="BI116" i="24"/>
  <c r="BH116" i="24"/>
  <c r="BG116" i="24"/>
  <c r="BF116" i="24"/>
  <c r="T116" i="24"/>
  <c r="R116" i="24"/>
  <c r="P116" i="24"/>
  <c r="BI113" i="24"/>
  <c r="BH113" i="24"/>
  <c r="BG113" i="24"/>
  <c r="BF113" i="24"/>
  <c r="T113" i="24"/>
  <c r="R113" i="24"/>
  <c r="P113" i="24"/>
  <c r="BI111" i="24"/>
  <c r="BH111" i="24"/>
  <c r="BG111" i="24"/>
  <c r="BF111" i="24"/>
  <c r="T111" i="24"/>
  <c r="R111" i="24"/>
  <c r="P111" i="24"/>
  <c r="BI109" i="24"/>
  <c r="BH109" i="24"/>
  <c r="BG109" i="24"/>
  <c r="BF109" i="24"/>
  <c r="T109" i="24"/>
  <c r="R109" i="24"/>
  <c r="P109" i="24"/>
  <c r="BI107" i="24"/>
  <c r="BH107" i="24"/>
  <c r="BG107" i="24"/>
  <c r="BF107" i="24"/>
  <c r="T107" i="24"/>
  <c r="R107" i="24"/>
  <c r="P107" i="24"/>
  <c r="BI105" i="24"/>
  <c r="BH105" i="24"/>
  <c r="BG105" i="24"/>
  <c r="BF105" i="24"/>
  <c r="T105" i="24"/>
  <c r="R105" i="24"/>
  <c r="P105" i="24"/>
  <c r="BI102" i="24"/>
  <c r="BH102" i="24"/>
  <c r="BG102" i="24"/>
  <c r="BF102" i="24"/>
  <c r="T102" i="24"/>
  <c r="R102" i="24"/>
  <c r="P102" i="24"/>
  <c r="J95" i="24"/>
  <c r="F95" i="24"/>
  <c r="F93" i="24"/>
  <c r="E91" i="24"/>
  <c r="J58" i="24"/>
  <c r="F58" i="24"/>
  <c r="F56" i="24"/>
  <c r="E54" i="24"/>
  <c r="J26" i="24"/>
  <c r="E26" i="24"/>
  <c r="J96" i="24" s="1"/>
  <c r="J25" i="24"/>
  <c r="J20" i="24"/>
  <c r="E20" i="24"/>
  <c r="F59" i="24"/>
  <c r="J19" i="24"/>
  <c r="J14" i="24"/>
  <c r="J93" i="24"/>
  <c r="E7" i="24"/>
  <c r="E87" i="24"/>
  <c r="J39" i="23"/>
  <c r="J38" i="23"/>
  <c r="AY82" i="1"/>
  <c r="J37" i="23"/>
  <c r="AX82" i="1" s="1"/>
  <c r="BI238" i="23"/>
  <c r="BH238" i="23"/>
  <c r="BG238" i="23"/>
  <c r="BF238" i="23"/>
  <c r="T238" i="23"/>
  <c r="R238" i="23"/>
  <c r="P238" i="23"/>
  <c r="BI235" i="23"/>
  <c r="BH235" i="23"/>
  <c r="BG235" i="23"/>
  <c r="BF235" i="23"/>
  <c r="T235" i="23"/>
  <c r="R235" i="23"/>
  <c r="P235" i="23"/>
  <c r="BI232" i="23"/>
  <c r="BH232" i="23"/>
  <c r="BG232" i="23"/>
  <c r="BF232" i="23"/>
  <c r="T232" i="23"/>
  <c r="R232" i="23"/>
  <c r="P232" i="23"/>
  <c r="BI229" i="23"/>
  <c r="BH229" i="23"/>
  <c r="BG229" i="23"/>
  <c r="BF229" i="23"/>
  <c r="T229" i="23"/>
  <c r="R229" i="23"/>
  <c r="P229" i="23"/>
  <c r="BI224" i="23"/>
  <c r="BH224" i="23"/>
  <c r="BG224" i="23"/>
  <c r="BF224" i="23"/>
  <c r="T224" i="23"/>
  <c r="R224" i="23"/>
  <c r="P224" i="23"/>
  <c r="BI220" i="23"/>
  <c r="BH220" i="23"/>
  <c r="BG220" i="23"/>
  <c r="BF220" i="23"/>
  <c r="T220" i="23"/>
  <c r="R220" i="23"/>
  <c r="P220" i="23"/>
  <c r="BI214" i="23"/>
  <c r="BH214" i="23"/>
  <c r="BG214" i="23"/>
  <c r="BF214" i="23"/>
  <c r="T214" i="23"/>
  <c r="R214" i="23"/>
  <c r="P214" i="23"/>
  <c r="BI210" i="23"/>
  <c r="BH210" i="23"/>
  <c r="BG210" i="23"/>
  <c r="BF210" i="23"/>
  <c r="T210" i="23"/>
  <c r="R210" i="23"/>
  <c r="P210" i="23"/>
  <c r="BI206" i="23"/>
  <c r="BH206" i="23"/>
  <c r="BG206" i="23"/>
  <c r="BF206" i="23"/>
  <c r="T206" i="23"/>
  <c r="R206" i="23"/>
  <c r="P206" i="23"/>
  <c r="BI203" i="23"/>
  <c r="BH203" i="23"/>
  <c r="BG203" i="23"/>
  <c r="BF203" i="23"/>
  <c r="T203" i="23"/>
  <c r="R203" i="23"/>
  <c r="P203" i="23"/>
  <c r="BI199" i="23"/>
  <c r="BH199" i="23"/>
  <c r="BG199" i="23"/>
  <c r="BF199" i="23"/>
  <c r="T199" i="23"/>
  <c r="R199" i="23"/>
  <c r="P199" i="23"/>
  <c r="BI195" i="23"/>
  <c r="BH195" i="23"/>
  <c r="BG195" i="23"/>
  <c r="BF195" i="23"/>
  <c r="T195" i="23"/>
  <c r="R195" i="23"/>
  <c r="P195" i="23"/>
  <c r="BI191" i="23"/>
  <c r="BH191" i="23"/>
  <c r="BG191" i="23"/>
  <c r="BF191" i="23"/>
  <c r="T191" i="23"/>
  <c r="R191" i="23"/>
  <c r="P191" i="23"/>
  <c r="BI187" i="23"/>
  <c r="BH187" i="23"/>
  <c r="BG187" i="23"/>
  <c r="BF187" i="23"/>
  <c r="T187" i="23"/>
  <c r="R187" i="23"/>
  <c r="P187" i="23"/>
  <c r="BI184" i="23"/>
  <c r="BH184" i="23"/>
  <c r="BG184" i="23"/>
  <c r="BF184" i="23"/>
  <c r="T184" i="23"/>
  <c r="R184" i="23"/>
  <c r="P184" i="23"/>
  <c r="BI180" i="23"/>
  <c r="BH180" i="23"/>
  <c r="BG180" i="23"/>
  <c r="BF180" i="23"/>
  <c r="T180" i="23"/>
  <c r="R180" i="23"/>
  <c r="P180" i="23"/>
  <c r="BI178" i="23"/>
  <c r="BH178" i="23"/>
  <c r="BG178" i="23"/>
  <c r="BF178" i="23"/>
  <c r="T178" i="23"/>
  <c r="R178" i="23"/>
  <c r="P178" i="23"/>
  <c r="BI176" i="23"/>
  <c r="BH176" i="23"/>
  <c r="BG176" i="23"/>
  <c r="BF176" i="23"/>
  <c r="T176" i="23"/>
  <c r="R176" i="23"/>
  <c r="P176" i="23"/>
  <c r="BI174" i="23"/>
  <c r="BH174" i="23"/>
  <c r="BG174" i="23"/>
  <c r="BF174" i="23"/>
  <c r="T174" i="23"/>
  <c r="R174" i="23"/>
  <c r="P174" i="23"/>
  <c r="BI172" i="23"/>
  <c r="BH172" i="23"/>
  <c r="BG172" i="23"/>
  <c r="BF172" i="23"/>
  <c r="T172" i="23"/>
  <c r="R172" i="23"/>
  <c r="P172" i="23"/>
  <c r="BI170" i="23"/>
  <c r="BH170" i="23"/>
  <c r="BG170" i="23"/>
  <c r="BF170" i="23"/>
  <c r="T170" i="23"/>
  <c r="R170" i="23"/>
  <c r="P170" i="23"/>
  <c r="BI168" i="23"/>
  <c r="BH168" i="23"/>
  <c r="BG168" i="23"/>
  <c r="BF168" i="23"/>
  <c r="T168" i="23"/>
  <c r="R168" i="23"/>
  <c r="P168" i="23"/>
  <c r="BI166" i="23"/>
  <c r="BH166" i="23"/>
  <c r="BG166" i="23"/>
  <c r="BF166" i="23"/>
  <c r="T166" i="23"/>
  <c r="R166" i="23"/>
  <c r="P166" i="23"/>
  <c r="BI164" i="23"/>
  <c r="BH164" i="23"/>
  <c r="BG164" i="23"/>
  <c r="BF164" i="23"/>
  <c r="T164" i="23"/>
  <c r="R164" i="23"/>
  <c r="P164" i="23"/>
  <c r="BI162" i="23"/>
  <c r="BH162" i="23"/>
  <c r="BG162" i="23"/>
  <c r="BF162" i="23"/>
  <c r="T162" i="23"/>
  <c r="R162" i="23"/>
  <c r="P162" i="23"/>
  <c r="BI157" i="23"/>
  <c r="BH157" i="23"/>
  <c r="BG157" i="23"/>
  <c r="BF157" i="23"/>
  <c r="T157" i="23"/>
  <c r="R157" i="23"/>
  <c r="P157" i="23"/>
  <c r="BI154" i="23"/>
  <c r="BH154" i="23"/>
  <c r="BG154" i="23"/>
  <c r="BF154" i="23"/>
  <c r="T154" i="23"/>
  <c r="R154" i="23"/>
  <c r="P154" i="23"/>
  <c r="BI150" i="23"/>
  <c r="BH150" i="23"/>
  <c r="BG150" i="23"/>
  <c r="BF150" i="23"/>
  <c r="T150" i="23"/>
  <c r="R150" i="23"/>
  <c r="P150" i="23"/>
  <c r="BI147" i="23"/>
  <c r="BH147" i="23"/>
  <c r="BG147" i="23"/>
  <c r="BF147" i="23"/>
  <c r="T147" i="23"/>
  <c r="R147" i="23"/>
  <c r="P147" i="23"/>
  <c r="BI142" i="23"/>
  <c r="BH142" i="23"/>
  <c r="BG142" i="23"/>
  <c r="BF142" i="23"/>
  <c r="T142" i="23"/>
  <c r="R142" i="23"/>
  <c r="P142" i="23"/>
  <c r="BI137" i="23"/>
  <c r="BH137" i="23"/>
  <c r="BG137" i="23"/>
  <c r="BF137" i="23"/>
  <c r="T137" i="23"/>
  <c r="R137" i="23"/>
  <c r="P137" i="23"/>
  <c r="BI134" i="23"/>
  <c r="BH134" i="23"/>
  <c r="BG134" i="23"/>
  <c r="BF134" i="23"/>
  <c r="T134" i="23"/>
  <c r="R134" i="23"/>
  <c r="P134" i="23"/>
  <c r="BI131" i="23"/>
  <c r="BH131" i="23"/>
  <c r="BG131" i="23"/>
  <c r="BF131" i="23"/>
  <c r="T131" i="23"/>
  <c r="R131" i="23"/>
  <c r="P131" i="23"/>
  <c r="BI126" i="23"/>
  <c r="BH126" i="23"/>
  <c r="BG126" i="23"/>
  <c r="BF126" i="23"/>
  <c r="T126" i="23"/>
  <c r="R126" i="23"/>
  <c r="P126" i="23"/>
  <c r="BI121" i="23"/>
  <c r="BH121" i="23"/>
  <c r="BG121" i="23"/>
  <c r="BF121" i="23"/>
  <c r="T121" i="23"/>
  <c r="R121" i="23"/>
  <c r="P121" i="23"/>
  <c r="BI118" i="23"/>
  <c r="BH118" i="23"/>
  <c r="BG118" i="23"/>
  <c r="BF118" i="23"/>
  <c r="T118" i="23"/>
  <c r="R118" i="23"/>
  <c r="P118" i="23"/>
  <c r="BI115" i="23"/>
  <c r="BH115" i="23"/>
  <c r="BG115" i="23"/>
  <c r="BF115" i="23"/>
  <c r="T115" i="23"/>
  <c r="R115" i="23"/>
  <c r="P115" i="23"/>
  <c r="BI112" i="23"/>
  <c r="BH112" i="23"/>
  <c r="BG112" i="23"/>
  <c r="BF112" i="23"/>
  <c r="T112" i="23"/>
  <c r="R112" i="23"/>
  <c r="P112" i="23"/>
  <c r="BI109" i="23"/>
  <c r="BH109" i="23"/>
  <c r="BG109" i="23"/>
  <c r="BF109" i="23"/>
  <c r="T109" i="23"/>
  <c r="R109" i="23"/>
  <c r="P109" i="23"/>
  <c r="BI106" i="23"/>
  <c r="BH106" i="23"/>
  <c r="BG106" i="23"/>
  <c r="BF106" i="23"/>
  <c r="T106" i="23"/>
  <c r="R106" i="23"/>
  <c r="P106" i="23"/>
  <c r="BI103" i="23"/>
  <c r="BH103" i="23"/>
  <c r="BG103" i="23"/>
  <c r="BF103" i="23"/>
  <c r="T103" i="23"/>
  <c r="R103" i="23"/>
  <c r="P103" i="23"/>
  <c r="BI100" i="23"/>
  <c r="BH100" i="23"/>
  <c r="BG100" i="23"/>
  <c r="BF100" i="23"/>
  <c r="T100" i="23"/>
  <c r="R100" i="23"/>
  <c r="P100" i="23"/>
  <c r="BI97" i="23"/>
  <c r="BH97" i="23"/>
  <c r="BG97" i="23"/>
  <c r="BF97" i="23"/>
  <c r="T97" i="23"/>
  <c r="R97" i="23"/>
  <c r="P97" i="23"/>
  <c r="J91" i="23"/>
  <c r="J90" i="23"/>
  <c r="F90" i="23"/>
  <c r="F88" i="23"/>
  <c r="E86" i="23"/>
  <c r="J59" i="23"/>
  <c r="J58" i="23"/>
  <c r="F58" i="23"/>
  <c r="F56" i="23"/>
  <c r="E54" i="23"/>
  <c r="J20" i="23"/>
  <c r="E20" i="23"/>
  <c r="F91" i="23" s="1"/>
  <c r="J19" i="23"/>
  <c r="J14" i="23"/>
  <c r="J56" i="23"/>
  <c r="E7" i="23"/>
  <c r="E50" i="23" s="1"/>
  <c r="J39" i="22"/>
  <c r="J38" i="22"/>
  <c r="AY81" i="1"/>
  <c r="J37" i="22"/>
  <c r="AX81" i="1"/>
  <c r="BI475" i="22"/>
  <c r="BH475" i="22"/>
  <c r="BG475" i="22"/>
  <c r="BF475" i="22"/>
  <c r="T475" i="22"/>
  <c r="T474" i="22"/>
  <c r="R475" i="22"/>
  <c r="R474" i="22"/>
  <c r="P475" i="22"/>
  <c r="P474" i="22"/>
  <c r="BI471" i="22"/>
  <c r="BH471" i="22"/>
  <c r="BG471" i="22"/>
  <c r="BF471" i="22"/>
  <c r="T471" i="22"/>
  <c r="R471" i="22"/>
  <c r="P471" i="22"/>
  <c r="BI467" i="22"/>
  <c r="BH467" i="22"/>
  <c r="BG467" i="22"/>
  <c r="BF467" i="22"/>
  <c r="T467" i="22"/>
  <c r="R467" i="22"/>
  <c r="P467" i="22"/>
  <c r="BI463" i="22"/>
  <c r="BH463" i="22"/>
  <c r="BG463" i="22"/>
  <c r="BF463" i="22"/>
  <c r="T463" i="22"/>
  <c r="R463" i="22"/>
  <c r="P463" i="22"/>
  <c r="BI459" i="22"/>
  <c r="BH459" i="22"/>
  <c r="BG459" i="22"/>
  <c r="BF459" i="22"/>
  <c r="T459" i="22"/>
  <c r="R459" i="22"/>
  <c r="P459" i="22"/>
  <c r="BI454" i="22"/>
  <c r="BH454" i="22"/>
  <c r="BG454" i="22"/>
  <c r="BF454" i="22"/>
  <c r="T454" i="22"/>
  <c r="R454" i="22"/>
  <c r="P454" i="22"/>
  <c r="BI446" i="22"/>
  <c r="BH446" i="22"/>
  <c r="BG446" i="22"/>
  <c r="BF446" i="22"/>
  <c r="T446" i="22"/>
  <c r="R446" i="22"/>
  <c r="P446" i="22"/>
  <c r="BI441" i="22"/>
  <c r="BH441" i="22"/>
  <c r="BG441" i="22"/>
  <c r="BF441" i="22"/>
  <c r="T441" i="22"/>
  <c r="R441" i="22"/>
  <c r="P441" i="22"/>
  <c r="BI436" i="22"/>
  <c r="BH436" i="22"/>
  <c r="BG436" i="22"/>
  <c r="BF436" i="22"/>
  <c r="T436" i="22"/>
  <c r="R436" i="22"/>
  <c r="P436" i="22"/>
  <c r="BI432" i="22"/>
  <c r="BH432" i="22"/>
  <c r="BG432" i="22"/>
  <c r="BF432" i="22"/>
  <c r="T432" i="22"/>
  <c r="R432" i="22"/>
  <c r="P432" i="22"/>
  <c r="BI429" i="22"/>
  <c r="BH429" i="22"/>
  <c r="BG429" i="22"/>
  <c r="BF429" i="22"/>
  <c r="T429" i="22"/>
  <c r="R429" i="22"/>
  <c r="P429" i="22"/>
  <c r="BI427" i="22"/>
  <c r="BH427" i="22"/>
  <c r="BG427" i="22"/>
  <c r="BF427" i="22"/>
  <c r="T427" i="22"/>
  <c r="R427" i="22"/>
  <c r="P427" i="22"/>
  <c r="BI425" i="22"/>
  <c r="BH425" i="22"/>
  <c r="BG425" i="22"/>
  <c r="BF425" i="22"/>
  <c r="T425" i="22"/>
  <c r="R425" i="22"/>
  <c r="P425" i="22"/>
  <c r="BI423" i="22"/>
  <c r="BH423" i="22"/>
  <c r="BG423" i="22"/>
  <c r="BF423" i="22"/>
  <c r="T423" i="22"/>
  <c r="R423" i="22"/>
  <c r="P423" i="22"/>
  <c r="BI421" i="22"/>
  <c r="BH421" i="22"/>
  <c r="BG421" i="22"/>
  <c r="BF421" i="22"/>
  <c r="T421" i="22"/>
  <c r="R421" i="22"/>
  <c r="P421" i="22"/>
  <c r="BI419" i="22"/>
  <c r="BH419" i="22"/>
  <c r="BG419" i="22"/>
  <c r="BF419" i="22"/>
  <c r="T419" i="22"/>
  <c r="R419" i="22"/>
  <c r="P419" i="22"/>
  <c r="BI416" i="22"/>
  <c r="BH416" i="22"/>
  <c r="BG416" i="22"/>
  <c r="BF416" i="22"/>
  <c r="T416" i="22"/>
  <c r="R416" i="22"/>
  <c r="P416" i="22"/>
  <c r="BI413" i="22"/>
  <c r="BH413" i="22"/>
  <c r="BG413" i="22"/>
  <c r="BF413" i="22"/>
  <c r="T413" i="22"/>
  <c r="R413" i="22"/>
  <c r="P413" i="22"/>
  <c r="BI411" i="22"/>
  <c r="BH411" i="22"/>
  <c r="BG411" i="22"/>
  <c r="BF411" i="22"/>
  <c r="T411" i="22"/>
  <c r="R411" i="22"/>
  <c r="P411" i="22"/>
  <c r="BI409" i="22"/>
  <c r="BH409" i="22"/>
  <c r="BG409" i="22"/>
  <c r="BF409" i="22"/>
  <c r="T409" i="22"/>
  <c r="R409" i="22"/>
  <c r="P409" i="22"/>
  <c r="BI407" i="22"/>
  <c r="BH407" i="22"/>
  <c r="BG407" i="22"/>
  <c r="BF407" i="22"/>
  <c r="T407" i="22"/>
  <c r="R407" i="22"/>
  <c r="P407" i="22"/>
  <c r="BI405" i="22"/>
  <c r="BH405" i="22"/>
  <c r="BG405" i="22"/>
  <c r="BF405" i="22"/>
  <c r="T405" i="22"/>
  <c r="R405" i="22"/>
  <c r="P405" i="22"/>
  <c r="BI401" i="22"/>
  <c r="BH401" i="22"/>
  <c r="BG401" i="22"/>
  <c r="BF401" i="22"/>
  <c r="T401" i="22"/>
  <c r="R401" i="22"/>
  <c r="P401" i="22"/>
  <c r="BI397" i="22"/>
  <c r="BH397" i="22"/>
  <c r="BG397" i="22"/>
  <c r="BF397" i="22"/>
  <c r="T397" i="22"/>
  <c r="R397" i="22"/>
  <c r="P397" i="22"/>
  <c r="BI395" i="22"/>
  <c r="BH395" i="22"/>
  <c r="BG395" i="22"/>
  <c r="BF395" i="22"/>
  <c r="T395" i="22"/>
  <c r="R395" i="22"/>
  <c r="P395" i="22"/>
  <c r="BI393" i="22"/>
  <c r="BH393" i="22"/>
  <c r="BG393" i="22"/>
  <c r="BF393" i="22"/>
  <c r="T393" i="22"/>
  <c r="R393" i="22"/>
  <c r="P393" i="22"/>
  <c r="BI391" i="22"/>
  <c r="BH391" i="22"/>
  <c r="BG391" i="22"/>
  <c r="BF391" i="22"/>
  <c r="T391" i="22"/>
  <c r="R391" i="22"/>
  <c r="P391" i="22"/>
  <c r="BI389" i="22"/>
  <c r="BH389" i="22"/>
  <c r="BG389" i="22"/>
  <c r="BF389" i="22"/>
  <c r="T389" i="22"/>
  <c r="R389" i="22"/>
  <c r="P389" i="22"/>
  <c r="BI387" i="22"/>
  <c r="BH387" i="22"/>
  <c r="BG387" i="22"/>
  <c r="BF387" i="22"/>
  <c r="T387" i="22"/>
  <c r="R387" i="22"/>
  <c r="P387" i="22"/>
  <c r="BI385" i="22"/>
  <c r="BH385" i="22"/>
  <c r="BG385" i="22"/>
  <c r="BF385" i="22"/>
  <c r="T385" i="22"/>
  <c r="R385" i="22"/>
  <c r="P385" i="22"/>
  <c r="BI383" i="22"/>
  <c r="BH383" i="22"/>
  <c r="BG383" i="22"/>
  <c r="BF383" i="22"/>
  <c r="T383" i="22"/>
  <c r="R383" i="22"/>
  <c r="P383" i="22"/>
  <c r="BI381" i="22"/>
  <c r="BH381" i="22"/>
  <c r="BG381" i="22"/>
  <c r="BF381" i="22"/>
  <c r="T381" i="22"/>
  <c r="R381" i="22"/>
  <c r="P381" i="22"/>
  <c r="BI379" i="22"/>
  <c r="BH379" i="22"/>
  <c r="BG379" i="22"/>
  <c r="BF379" i="22"/>
  <c r="T379" i="22"/>
  <c r="R379" i="22"/>
  <c r="P379" i="22"/>
  <c r="BI377" i="22"/>
  <c r="BH377" i="22"/>
  <c r="BG377" i="22"/>
  <c r="BF377" i="22"/>
  <c r="T377" i="22"/>
  <c r="R377" i="22"/>
  <c r="P377" i="22"/>
  <c r="BI375" i="22"/>
  <c r="BH375" i="22"/>
  <c r="BG375" i="22"/>
  <c r="BF375" i="22"/>
  <c r="T375" i="22"/>
  <c r="R375" i="22"/>
  <c r="P375" i="22"/>
  <c r="BI373" i="22"/>
  <c r="BH373" i="22"/>
  <c r="BG373" i="22"/>
  <c r="BF373" i="22"/>
  <c r="T373" i="22"/>
  <c r="R373" i="22"/>
  <c r="P373" i="22"/>
  <c r="BI371" i="22"/>
  <c r="BH371" i="22"/>
  <c r="BG371" i="22"/>
  <c r="BF371" i="22"/>
  <c r="T371" i="22"/>
  <c r="R371" i="22"/>
  <c r="P371" i="22"/>
  <c r="BI369" i="22"/>
  <c r="BH369" i="22"/>
  <c r="BG369" i="22"/>
  <c r="BF369" i="22"/>
  <c r="T369" i="22"/>
  <c r="R369" i="22"/>
  <c r="P369" i="22"/>
  <c r="BI365" i="22"/>
  <c r="BH365" i="22"/>
  <c r="BG365" i="22"/>
  <c r="BF365" i="22"/>
  <c r="T365" i="22"/>
  <c r="R365" i="22"/>
  <c r="P365" i="22"/>
  <c r="BI361" i="22"/>
  <c r="BH361" i="22"/>
  <c r="BG361" i="22"/>
  <c r="BF361" i="22"/>
  <c r="T361" i="22"/>
  <c r="R361" i="22"/>
  <c r="P361" i="22"/>
  <c r="BI357" i="22"/>
  <c r="BH357" i="22"/>
  <c r="BG357" i="22"/>
  <c r="BF357" i="22"/>
  <c r="T357" i="22"/>
  <c r="R357" i="22"/>
  <c r="P357" i="22"/>
  <c r="BI353" i="22"/>
  <c r="BH353" i="22"/>
  <c r="BG353" i="22"/>
  <c r="BF353" i="22"/>
  <c r="T353" i="22"/>
  <c r="R353" i="22"/>
  <c r="P353" i="22"/>
  <c r="BI349" i="22"/>
  <c r="BH349" i="22"/>
  <c r="BG349" i="22"/>
  <c r="BF349" i="22"/>
  <c r="T349" i="22"/>
  <c r="R349" i="22"/>
  <c r="P349" i="22"/>
  <c r="BI347" i="22"/>
  <c r="BH347" i="22"/>
  <c r="BG347" i="22"/>
  <c r="BF347" i="22"/>
  <c r="T347" i="22"/>
  <c r="R347" i="22"/>
  <c r="P347" i="22"/>
  <c r="BI343" i="22"/>
  <c r="BH343" i="22"/>
  <c r="BG343" i="22"/>
  <c r="BF343" i="22"/>
  <c r="T343" i="22"/>
  <c r="R343" i="22"/>
  <c r="P343" i="22"/>
  <c r="BI341" i="22"/>
  <c r="BH341" i="22"/>
  <c r="BG341" i="22"/>
  <c r="BF341" i="22"/>
  <c r="T341" i="22"/>
  <c r="R341" i="22"/>
  <c r="P341" i="22"/>
  <c r="BI337" i="22"/>
  <c r="BH337" i="22"/>
  <c r="BG337" i="22"/>
  <c r="BF337" i="22"/>
  <c r="T337" i="22"/>
  <c r="R337" i="22"/>
  <c r="P337" i="22"/>
  <c r="BI335" i="22"/>
  <c r="BH335" i="22"/>
  <c r="BG335" i="22"/>
  <c r="BF335" i="22"/>
  <c r="T335" i="22"/>
  <c r="R335" i="22"/>
  <c r="P335" i="22"/>
  <c r="BI331" i="22"/>
  <c r="BH331" i="22"/>
  <c r="BG331" i="22"/>
  <c r="BF331" i="22"/>
  <c r="T331" i="22"/>
  <c r="R331" i="22"/>
  <c r="P331" i="22"/>
  <c r="BI328" i="22"/>
  <c r="BH328" i="22"/>
  <c r="BG328" i="22"/>
  <c r="BF328" i="22"/>
  <c r="T328" i="22"/>
  <c r="R328" i="22"/>
  <c r="P328" i="22"/>
  <c r="BI324" i="22"/>
  <c r="BH324" i="22"/>
  <c r="BG324" i="22"/>
  <c r="BF324" i="22"/>
  <c r="T324" i="22"/>
  <c r="R324" i="22"/>
  <c r="P324" i="22"/>
  <c r="BI321" i="22"/>
  <c r="BH321" i="22"/>
  <c r="BG321" i="22"/>
  <c r="BF321" i="22"/>
  <c r="T321" i="22"/>
  <c r="R321" i="22"/>
  <c r="P321" i="22"/>
  <c r="BI317" i="22"/>
  <c r="BH317" i="22"/>
  <c r="BG317" i="22"/>
  <c r="BF317" i="22"/>
  <c r="T317" i="22"/>
  <c r="R317" i="22"/>
  <c r="P317" i="22"/>
  <c r="BI314" i="22"/>
  <c r="BH314" i="22"/>
  <c r="BG314" i="22"/>
  <c r="BF314" i="22"/>
  <c r="T314" i="22"/>
  <c r="R314" i="22"/>
  <c r="P314" i="22"/>
  <c r="BI310" i="22"/>
  <c r="BH310" i="22"/>
  <c r="BG310" i="22"/>
  <c r="BF310" i="22"/>
  <c r="T310" i="22"/>
  <c r="R310" i="22"/>
  <c r="P310" i="22"/>
  <c r="BI307" i="22"/>
  <c r="BH307" i="22"/>
  <c r="BG307" i="22"/>
  <c r="BF307" i="22"/>
  <c r="T307" i="22"/>
  <c r="R307" i="22"/>
  <c r="P307" i="22"/>
  <c r="BI303" i="22"/>
  <c r="BH303" i="22"/>
  <c r="BG303" i="22"/>
  <c r="BF303" i="22"/>
  <c r="T303" i="22"/>
  <c r="R303" i="22"/>
  <c r="P303" i="22"/>
  <c r="BI300" i="22"/>
  <c r="BH300" i="22"/>
  <c r="BG300" i="22"/>
  <c r="BF300" i="22"/>
  <c r="T300" i="22"/>
  <c r="R300" i="22"/>
  <c r="P300" i="22"/>
  <c r="BI296" i="22"/>
  <c r="BH296" i="22"/>
  <c r="BG296" i="22"/>
  <c r="BF296" i="22"/>
  <c r="T296" i="22"/>
  <c r="R296" i="22"/>
  <c r="P296" i="22"/>
  <c r="BI294" i="22"/>
  <c r="BH294" i="22"/>
  <c r="BG294" i="22"/>
  <c r="BF294" i="22"/>
  <c r="T294" i="22"/>
  <c r="R294" i="22"/>
  <c r="P294" i="22"/>
  <c r="BI290" i="22"/>
  <c r="BH290" i="22"/>
  <c r="BG290" i="22"/>
  <c r="BF290" i="22"/>
  <c r="T290" i="22"/>
  <c r="R290" i="22"/>
  <c r="P290" i="22"/>
  <c r="BI285" i="22"/>
  <c r="BH285" i="22"/>
  <c r="BG285" i="22"/>
  <c r="BF285" i="22"/>
  <c r="T285" i="22"/>
  <c r="R285" i="22"/>
  <c r="P285" i="22"/>
  <c r="BI280" i="22"/>
  <c r="BH280" i="22"/>
  <c r="BG280" i="22"/>
  <c r="BF280" i="22"/>
  <c r="T280" i="22"/>
  <c r="R280" i="22"/>
  <c r="P280" i="22"/>
  <c r="BI277" i="22"/>
  <c r="BH277" i="22"/>
  <c r="BG277" i="22"/>
  <c r="BF277" i="22"/>
  <c r="T277" i="22"/>
  <c r="R277" i="22"/>
  <c r="P277" i="22"/>
  <c r="BI273" i="22"/>
  <c r="BH273" i="22"/>
  <c r="BG273" i="22"/>
  <c r="BF273" i="22"/>
  <c r="T273" i="22"/>
  <c r="R273" i="22"/>
  <c r="P273" i="22"/>
  <c r="BI267" i="22"/>
  <c r="BH267" i="22"/>
  <c r="BG267" i="22"/>
  <c r="BF267" i="22"/>
  <c r="T267" i="22"/>
  <c r="R267" i="22"/>
  <c r="P267" i="22"/>
  <c r="BI257" i="22"/>
  <c r="BH257" i="22"/>
  <c r="BG257" i="22"/>
  <c r="BF257" i="22"/>
  <c r="T257" i="22"/>
  <c r="R257" i="22"/>
  <c r="P257" i="22"/>
  <c r="BI255" i="22"/>
  <c r="BH255" i="22"/>
  <c r="BG255" i="22"/>
  <c r="BF255" i="22"/>
  <c r="T255" i="22"/>
  <c r="R255" i="22"/>
  <c r="P255" i="22"/>
  <c r="BI251" i="22"/>
  <c r="BH251" i="22"/>
  <c r="BG251" i="22"/>
  <c r="BF251" i="22"/>
  <c r="T251" i="22"/>
  <c r="R251" i="22"/>
  <c r="P251" i="22"/>
  <c r="BI249" i="22"/>
  <c r="BH249" i="22"/>
  <c r="BG249" i="22"/>
  <c r="BF249" i="22"/>
  <c r="T249" i="22"/>
  <c r="R249" i="22"/>
  <c r="P249" i="22"/>
  <c r="BI247" i="22"/>
  <c r="BH247" i="22"/>
  <c r="BG247" i="22"/>
  <c r="BF247" i="22"/>
  <c r="T247" i="22"/>
  <c r="R247" i="22"/>
  <c r="P247" i="22"/>
  <c r="BI245" i="22"/>
  <c r="BH245" i="22"/>
  <c r="BG245" i="22"/>
  <c r="BF245" i="22"/>
  <c r="T245" i="22"/>
  <c r="R245" i="22"/>
  <c r="P245" i="22"/>
  <c r="BI243" i="22"/>
  <c r="BH243" i="22"/>
  <c r="BG243" i="22"/>
  <c r="BF243" i="22"/>
  <c r="T243" i="22"/>
  <c r="R243" i="22"/>
  <c r="P243" i="22"/>
  <c r="BI239" i="22"/>
  <c r="BH239" i="22"/>
  <c r="BG239" i="22"/>
  <c r="BF239" i="22"/>
  <c r="T239" i="22"/>
  <c r="R239" i="22"/>
  <c r="P239" i="22"/>
  <c r="BI232" i="22"/>
  <c r="BH232" i="22"/>
  <c r="BG232" i="22"/>
  <c r="BF232" i="22"/>
  <c r="T232" i="22"/>
  <c r="R232" i="22"/>
  <c r="P232" i="22"/>
  <c r="BI223" i="22"/>
  <c r="BH223" i="22"/>
  <c r="BG223" i="22"/>
  <c r="BF223" i="22"/>
  <c r="T223" i="22"/>
  <c r="R223" i="22"/>
  <c r="P223" i="22"/>
  <c r="BI218" i="22"/>
  <c r="BH218" i="22"/>
  <c r="BG218" i="22"/>
  <c r="BF218" i="22"/>
  <c r="T218" i="22"/>
  <c r="T217" i="22" s="1"/>
  <c r="R218" i="22"/>
  <c r="R217" i="22"/>
  <c r="P218" i="22"/>
  <c r="P217" i="22"/>
  <c r="BI214" i="22"/>
  <c r="BH214" i="22"/>
  <c r="BG214" i="22"/>
  <c r="BF214" i="22"/>
  <c r="T214" i="22"/>
  <c r="R214" i="22"/>
  <c r="P214" i="22"/>
  <c r="BI205" i="22"/>
  <c r="BH205" i="22"/>
  <c r="BG205" i="22"/>
  <c r="BF205" i="22"/>
  <c r="T205" i="22"/>
  <c r="R205" i="22"/>
  <c r="P205" i="22"/>
  <c r="BI200" i="22"/>
  <c r="BH200" i="22"/>
  <c r="BG200" i="22"/>
  <c r="BF200" i="22"/>
  <c r="T200" i="22"/>
  <c r="R200" i="22"/>
  <c r="P200" i="22"/>
  <c r="BI194" i="22"/>
  <c r="BH194" i="22"/>
  <c r="BG194" i="22"/>
  <c r="BF194" i="22"/>
  <c r="T194" i="22"/>
  <c r="R194" i="22"/>
  <c r="P194" i="22"/>
  <c r="BI190" i="22"/>
  <c r="BH190" i="22"/>
  <c r="BG190" i="22"/>
  <c r="BF190" i="22"/>
  <c r="T190" i="22"/>
  <c r="R190" i="22"/>
  <c r="P190" i="22"/>
  <c r="BI185" i="22"/>
  <c r="BH185" i="22"/>
  <c r="BG185" i="22"/>
  <c r="BF185" i="22"/>
  <c r="T185" i="22"/>
  <c r="R185" i="22"/>
  <c r="P185" i="22"/>
  <c r="BI181" i="22"/>
  <c r="BH181" i="22"/>
  <c r="BG181" i="22"/>
  <c r="BF181" i="22"/>
  <c r="T181" i="22"/>
  <c r="R181" i="22"/>
  <c r="P181" i="22"/>
  <c r="BI176" i="22"/>
  <c r="BH176" i="22"/>
  <c r="BG176" i="22"/>
  <c r="BF176" i="22"/>
  <c r="T176" i="22"/>
  <c r="R176" i="22"/>
  <c r="P176" i="22"/>
  <c r="BI171" i="22"/>
  <c r="BH171" i="22"/>
  <c r="BG171" i="22"/>
  <c r="BF171" i="22"/>
  <c r="T171" i="22"/>
  <c r="R171" i="22"/>
  <c r="P171" i="22"/>
  <c r="BI164" i="22"/>
  <c r="BH164" i="22"/>
  <c r="BG164" i="22"/>
  <c r="BF164" i="22"/>
  <c r="T164" i="22"/>
  <c r="R164" i="22"/>
  <c r="P164" i="22"/>
  <c r="BI161" i="22"/>
  <c r="BH161" i="22"/>
  <c r="BG161" i="22"/>
  <c r="BF161" i="22"/>
  <c r="T161" i="22"/>
  <c r="R161" i="22"/>
  <c r="P161" i="22"/>
  <c r="BI154" i="22"/>
  <c r="BH154" i="22"/>
  <c r="BG154" i="22"/>
  <c r="BF154" i="22"/>
  <c r="T154" i="22"/>
  <c r="R154" i="22"/>
  <c r="P154" i="22"/>
  <c r="BI147" i="22"/>
  <c r="BH147" i="22"/>
  <c r="BG147" i="22"/>
  <c r="BF147" i="22"/>
  <c r="T147" i="22"/>
  <c r="R147" i="22"/>
  <c r="P147" i="22"/>
  <c r="BI139" i="22"/>
  <c r="BH139" i="22"/>
  <c r="BG139" i="22"/>
  <c r="BF139" i="22"/>
  <c r="T139" i="22"/>
  <c r="R139" i="22"/>
  <c r="P139" i="22"/>
  <c r="BI134" i="22"/>
  <c r="BH134" i="22"/>
  <c r="BG134" i="22"/>
  <c r="BF134" i="22"/>
  <c r="T134" i="22"/>
  <c r="R134" i="22"/>
  <c r="P134" i="22"/>
  <c r="BI129" i="22"/>
  <c r="BH129" i="22"/>
  <c r="BG129" i="22"/>
  <c r="BF129" i="22"/>
  <c r="T129" i="22"/>
  <c r="R129" i="22"/>
  <c r="P129" i="22"/>
  <c r="BI124" i="22"/>
  <c r="BH124" i="22"/>
  <c r="BG124" i="22"/>
  <c r="BF124" i="22"/>
  <c r="T124" i="22"/>
  <c r="R124" i="22"/>
  <c r="P124" i="22"/>
  <c r="BI120" i="22"/>
  <c r="BH120" i="22"/>
  <c r="BG120" i="22"/>
  <c r="BF120" i="22"/>
  <c r="T120" i="22"/>
  <c r="R120" i="22"/>
  <c r="P120" i="22"/>
  <c r="BI115" i="22"/>
  <c r="BH115" i="22"/>
  <c r="BG115" i="22"/>
  <c r="BF115" i="22"/>
  <c r="T115" i="22"/>
  <c r="R115" i="22"/>
  <c r="P115" i="22"/>
  <c r="BI108" i="22"/>
  <c r="BH108" i="22"/>
  <c r="BG108" i="22"/>
  <c r="BF108" i="22"/>
  <c r="T108" i="22"/>
  <c r="R108" i="22"/>
  <c r="P108" i="22"/>
  <c r="BI104" i="22"/>
  <c r="BH104" i="22"/>
  <c r="BG104" i="22"/>
  <c r="BF104" i="22"/>
  <c r="T104" i="22"/>
  <c r="R104" i="22"/>
  <c r="P104" i="22"/>
  <c r="BI97" i="22"/>
  <c r="BH97" i="22"/>
  <c r="BG97" i="22"/>
  <c r="BF97" i="22"/>
  <c r="T97" i="22"/>
  <c r="R97" i="22"/>
  <c r="P97" i="22"/>
  <c r="J90" i="22"/>
  <c r="F90" i="22"/>
  <c r="F88" i="22"/>
  <c r="E86" i="22"/>
  <c r="J58" i="22"/>
  <c r="F58" i="22"/>
  <c r="F56" i="22"/>
  <c r="E54" i="22"/>
  <c r="J26" i="22"/>
  <c r="E26" i="22"/>
  <c r="J91" i="22" s="1"/>
  <c r="J25" i="22"/>
  <c r="J20" i="22"/>
  <c r="E20" i="22"/>
  <c r="F91" i="22"/>
  <c r="J19" i="22"/>
  <c r="J14" i="22"/>
  <c r="J56" i="22"/>
  <c r="E7" i="22"/>
  <c r="E82" i="22"/>
  <c r="J39" i="21"/>
  <c r="J38" i="21"/>
  <c r="AY80" i="1"/>
  <c r="J37" i="21"/>
  <c r="AX80" i="1" s="1"/>
  <c r="BI307" i="21"/>
  <c r="BH307" i="21"/>
  <c r="BG307" i="21"/>
  <c r="BF307" i="21"/>
  <c r="T307" i="21"/>
  <c r="T306" i="21"/>
  <c r="R307" i="21"/>
  <c r="R306" i="21" s="1"/>
  <c r="P307" i="21"/>
  <c r="P306" i="21" s="1"/>
  <c r="BI302" i="21"/>
  <c r="BH302" i="21"/>
  <c r="BG302" i="21"/>
  <c r="BF302" i="21"/>
  <c r="T302" i="21"/>
  <c r="R302" i="21"/>
  <c r="P302" i="21"/>
  <c r="BI298" i="21"/>
  <c r="BH298" i="21"/>
  <c r="BG298" i="21"/>
  <c r="BF298" i="21"/>
  <c r="T298" i="21"/>
  <c r="R298" i="21"/>
  <c r="P298" i="21"/>
  <c r="BI293" i="21"/>
  <c r="BH293" i="21"/>
  <c r="BG293" i="21"/>
  <c r="BF293" i="21"/>
  <c r="T293" i="21"/>
  <c r="R293" i="21"/>
  <c r="P293" i="21"/>
  <c r="BI288" i="21"/>
  <c r="BH288" i="21"/>
  <c r="BG288" i="21"/>
  <c r="BF288" i="21"/>
  <c r="T288" i="21"/>
  <c r="R288" i="21"/>
  <c r="P288" i="21"/>
  <c r="BI285" i="21"/>
  <c r="BH285" i="21"/>
  <c r="BG285" i="21"/>
  <c r="BF285" i="21"/>
  <c r="T285" i="21"/>
  <c r="R285" i="21"/>
  <c r="P285" i="21"/>
  <c r="BI282" i="21"/>
  <c r="BH282" i="21"/>
  <c r="BG282" i="21"/>
  <c r="BF282" i="21"/>
  <c r="T282" i="21"/>
  <c r="R282" i="21"/>
  <c r="P282" i="21"/>
  <c r="BI278" i="21"/>
  <c r="BH278" i="21"/>
  <c r="BG278" i="21"/>
  <c r="BF278" i="21"/>
  <c r="T278" i="21"/>
  <c r="R278" i="21"/>
  <c r="P278" i="21"/>
  <c r="BI276" i="21"/>
  <c r="BH276" i="21"/>
  <c r="BG276" i="21"/>
  <c r="BF276" i="21"/>
  <c r="T276" i="21"/>
  <c r="R276" i="21"/>
  <c r="P276" i="21"/>
  <c r="BI273" i="21"/>
  <c r="BH273" i="21"/>
  <c r="BG273" i="21"/>
  <c r="BF273" i="21"/>
  <c r="T273" i="21"/>
  <c r="R273" i="21"/>
  <c r="P273" i="21"/>
  <c r="BI271" i="21"/>
  <c r="BH271" i="21"/>
  <c r="BG271" i="21"/>
  <c r="BF271" i="21"/>
  <c r="T271" i="21"/>
  <c r="R271" i="21"/>
  <c r="P271" i="21"/>
  <c r="BI269" i="21"/>
  <c r="BH269" i="21"/>
  <c r="BG269" i="21"/>
  <c r="BF269" i="21"/>
  <c r="T269" i="21"/>
  <c r="R269" i="21"/>
  <c r="P269" i="21"/>
  <c r="BI267" i="21"/>
  <c r="BH267" i="21"/>
  <c r="BG267" i="21"/>
  <c r="BF267" i="21"/>
  <c r="T267" i="21"/>
  <c r="R267" i="21"/>
  <c r="P267" i="21"/>
  <c r="BI263" i="21"/>
  <c r="BH263" i="21"/>
  <c r="BG263" i="21"/>
  <c r="BF263" i="21"/>
  <c r="T263" i="21"/>
  <c r="R263" i="21"/>
  <c r="P263" i="21"/>
  <c r="BI259" i="21"/>
  <c r="BH259" i="21"/>
  <c r="BG259" i="21"/>
  <c r="BF259" i="21"/>
  <c r="T259" i="21"/>
  <c r="R259" i="21"/>
  <c r="P259" i="21"/>
  <c r="BI252" i="21"/>
  <c r="BH252" i="21"/>
  <c r="BG252" i="21"/>
  <c r="BF252" i="21"/>
  <c r="T252" i="21"/>
  <c r="R252" i="21"/>
  <c r="P252" i="21"/>
  <c r="BI250" i="21"/>
  <c r="BH250" i="21"/>
  <c r="BG250" i="21"/>
  <c r="BF250" i="21"/>
  <c r="T250" i="21"/>
  <c r="R250" i="21"/>
  <c r="P250" i="21"/>
  <c r="BI246" i="21"/>
  <c r="BH246" i="21"/>
  <c r="BG246" i="21"/>
  <c r="BF246" i="21"/>
  <c r="T246" i="21"/>
  <c r="R246" i="21"/>
  <c r="P246" i="21"/>
  <c r="BI242" i="21"/>
  <c r="BH242" i="21"/>
  <c r="BG242" i="21"/>
  <c r="BF242" i="21"/>
  <c r="T242" i="21"/>
  <c r="R242" i="21"/>
  <c r="P242" i="21"/>
  <c r="BI238" i="21"/>
  <c r="BH238" i="21"/>
  <c r="BG238" i="21"/>
  <c r="BF238" i="21"/>
  <c r="T238" i="21"/>
  <c r="R238" i="21"/>
  <c r="P238" i="21"/>
  <c r="BI234" i="21"/>
  <c r="BH234" i="21"/>
  <c r="BG234" i="21"/>
  <c r="BF234" i="21"/>
  <c r="T234" i="21"/>
  <c r="R234" i="21"/>
  <c r="P234" i="21"/>
  <c r="BI230" i="21"/>
  <c r="BH230" i="21"/>
  <c r="BG230" i="21"/>
  <c r="BF230" i="21"/>
  <c r="T230" i="21"/>
  <c r="R230" i="21"/>
  <c r="P230" i="21"/>
  <c r="BI226" i="21"/>
  <c r="BH226" i="21"/>
  <c r="BG226" i="21"/>
  <c r="BF226" i="21"/>
  <c r="T226" i="21"/>
  <c r="R226" i="21"/>
  <c r="P226" i="21"/>
  <c r="BI222" i="21"/>
  <c r="BH222" i="21"/>
  <c r="BG222" i="21"/>
  <c r="BF222" i="21"/>
  <c r="T222" i="21"/>
  <c r="R222" i="21"/>
  <c r="P222" i="21"/>
  <c r="BI220" i="21"/>
  <c r="BH220" i="21"/>
  <c r="BG220" i="21"/>
  <c r="BF220" i="21"/>
  <c r="T220" i="21"/>
  <c r="R220" i="21"/>
  <c r="P220" i="21"/>
  <c r="BI216" i="21"/>
  <c r="BH216" i="21"/>
  <c r="BG216" i="21"/>
  <c r="BF216" i="21"/>
  <c r="T216" i="21"/>
  <c r="R216" i="21"/>
  <c r="P216" i="21"/>
  <c r="BI211" i="21"/>
  <c r="BH211" i="21"/>
  <c r="BG211" i="21"/>
  <c r="BF211" i="21"/>
  <c r="T211" i="21"/>
  <c r="R211" i="21"/>
  <c r="P211" i="21"/>
  <c r="BI202" i="21"/>
  <c r="BH202" i="21"/>
  <c r="BG202" i="21"/>
  <c r="BF202" i="21"/>
  <c r="T202" i="21"/>
  <c r="R202" i="21"/>
  <c r="P202" i="21"/>
  <c r="BI200" i="21"/>
  <c r="BH200" i="21"/>
  <c r="BG200" i="21"/>
  <c r="BF200" i="21"/>
  <c r="T200" i="21"/>
  <c r="R200" i="21"/>
  <c r="P200" i="21"/>
  <c r="BI196" i="21"/>
  <c r="BH196" i="21"/>
  <c r="BG196" i="21"/>
  <c r="BF196" i="21"/>
  <c r="T196" i="21"/>
  <c r="R196" i="21"/>
  <c r="P196" i="21"/>
  <c r="BI191" i="21"/>
  <c r="BH191" i="21"/>
  <c r="BG191" i="21"/>
  <c r="BF191" i="21"/>
  <c r="T191" i="21"/>
  <c r="R191" i="21"/>
  <c r="P191" i="21"/>
  <c r="BI184" i="21"/>
  <c r="BH184" i="21"/>
  <c r="BG184" i="21"/>
  <c r="BF184" i="21"/>
  <c r="T184" i="21"/>
  <c r="R184" i="21"/>
  <c r="P184" i="21"/>
  <c r="BI179" i="21"/>
  <c r="BH179" i="21"/>
  <c r="BG179" i="21"/>
  <c r="BF179" i="21"/>
  <c r="T179" i="21"/>
  <c r="T178" i="21" s="1"/>
  <c r="R179" i="21"/>
  <c r="R178" i="21"/>
  <c r="P179" i="21"/>
  <c r="P178" i="21"/>
  <c r="BI175" i="21"/>
  <c r="BH175" i="21"/>
  <c r="BG175" i="21"/>
  <c r="BF175" i="21"/>
  <c r="T175" i="21"/>
  <c r="R175" i="21"/>
  <c r="P175" i="21"/>
  <c r="BI169" i="21"/>
  <c r="BH169" i="21"/>
  <c r="BG169" i="21"/>
  <c r="BF169" i="21"/>
  <c r="T169" i="21"/>
  <c r="R169" i="21"/>
  <c r="P169" i="21"/>
  <c r="BI164" i="21"/>
  <c r="BH164" i="21"/>
  <c r="BG164" i="21"/>
  <c r="BF164" i="21"/>
  <c r="T164" i="21"/>
  <c r="R164" i="21"/>
  <c r="P164" i="21"/>
  <c r="BI158" i="21"/>
  <c r="BH158" i="21"/>
  <c r="BG158" i="21"/>
  <c r="BF158" i="21"/>
  <c r="T158" i="21"/>
  <c r="R158" i="21"/>
  <c r="P158" i="21"/>
  <c r="BI154" i="21"/>
  <c r="BH154" i="21"/>
  <c r="BG154" i="21"/>
  <c r="BF154" i="21"/>
  <c r="T154" i="21"/>
  <c r="R154" i="21"/>
  <c r="P154" i="21"/>
  <c r="BI149" i="21"/>
  <c r="BH149" i="21"/>
  <c r="BG149" i="21"/>
  <c r="BF149" i="21"/>
  <c r="T149" i="21"/>
  <c r="R149" i="21"/>
  <c r="P149" i="21"/>
  <c r="BI145" i="21"/>
  <c r="BH145" i="21"/>
  <c r="BG145" i="21"/>
  <c r="BF145" i="21"/>
  <c r="T145" i="21"/>
  <c r="R145" i="21"/>
  <c r="P145" i="21"/>
  <c r="BI140" i="21"/>
  <c r="BH140" i="21"/>
  <c r="BG140" i="21"/>
  <c r="BF140" i="21"/>
  <c r="T140" i="21"/>
  <c r="R140" i="21"/>
  <c r="P140" i="21"/>
  <c r="BI135" i="21"/>
  <c r="BH135" i="21"/>
  <c r="BG135" i="21"/>
  <c r="BF135" i="21"/>
  <c r="T135" i="21"/>
  <c r="R135" i="21"/>
  <c r="P135" i="21"/>
  <c r="BI130" i="21"/>
  <c r="BH130" i="21"/>
  <c r="BG130" i="21"/>
  <c r="BF130" i="21"/>
  <c r="T130" i="21"/>
  <c r="R130" i="21"/>
  <c r="P130" i="21"/>
  <c r="BI127" i="21"/>
  <c r="BH127" i="21"/>
  <c r="BG127" i="21"/>
  <c r="BF127" i="21"/>
  <c r="T127" i="21"/>
  <c r="R127" i="21"/>
  <c r="P127" i="21"/>
  <c r="BI122" i="21"/>
  <c r="BH122" i="21"/>
  <c r="BG122" i="21"/>
  <c r="BF122" i="21"/>
  <c r="T122" i="21"/>
  <c r="R122" i="21"/>
  <c r="P122" i="21"/>
  <c r="BI115" i="21"/>
  <c r="BH115" i="21"/>
  <c r="BG115" i="21"/>
  <c r="BF115" i="21"/>
  <c r="T115" i="21"/>
  <c r="R115" i="21"/>
  <c r="P115" i="21"/>
  <c r="BI110" i="21"/>
  <c r="BH110" i="21"/>
  <c r="BG110" i="21"/>
  <c r="BF110" i="21"/>
  <c r="T110" i="21"/>
  <c r="R110" i="21"/>
  <c r="P110" i="21"/>
  <c r="BI105" i="21"/>
  <c r="BH105" i="21"/>
  <c r="BG105" i="21"/>
  <c r="BF105" i="21"/>
  <c r="T105" i="21"/>
  <c r="R105" i="21"/>
  <c r="P105" i="21"/>
  <c r="BI101" i="21"/>
  <c r="BH101" i="21"/>
  <c r="BG101" i="21"/>
  <c r="BF101" i="21"/>
  <c r="T101" i="21"/>
  <c r="R101" i="21"/>
  <c r="P101" i="21"/>
  <c r="BI96" i="21"/>
  <c r="BH96" i="21"/>
  <c r="BG96" i="21"/>
  <c r="BF96" i="21"/>
  <c r="T96" i="21"/>
  <c r="R96" i="21"/>
  <c r="P96" i="21"/>
  <c r="J89" i="21"/>
  <c r="F89" i="21"/>
  <c r="F87" i="21"/>
  <c r="E85" i="21"/>
  <c r="J58" i="21"/>
  <c r="F58" i="21"/>
  <c r="F56" i="21"/>
  <c r="E54" i="21"/>
  <c r="J26" i="21"/>
  <c r="E26" i="21"/>
  <c r="J90" i="21" s="1"/>
  <c r="J25" i="21"/>
  <c r="J20" i="21"/>
  <c r="E20" i="21"/>
  <c r="F59" i="21" s="1"/>
  <c r="J19" i="21"/>
  <c r="J14" i="21"/>
  <c r="J56" i="21"/>
  <c r="E7" i="21"/>
  <c r="E50" i="21" s="1"/>
  <c r="J39" i="20"/>
  <c r="J38" i="20"/>
  <c r="AY79" i="1"/>
  <c r="J37" i="20"/>
  <c r="AX79" i="1"/>
  <c r="BI255" i="20"/>
  <c r="BH255" i="20"/>
  <c r="BG255" i="20"/>
  <c r="BF255" i="20"/>
  <c r="T255" i="20"/>
  <c r="T254" i="20"/>
  <c r="R255" i="20"/>
  <c r="R254" i="20"/>
  <c r="P255" i="20"/>
  <c r="P254" i="20" s="1"/>
  <c r="BI252" i="20"/>
  <c r="BH252" i="20"/>
  <c r="BG252" i="20"/>
  <c r="BF252" i="20"/>
  <c r="T252" i="20"/>
  <c r="R252" i="20"/>
  <c r="P252" i="20"/>
  <c r="BI249" i="20"/>
  <c r="BH249" i="20"/>
  <c r="BG249" i="20"/>
  <c r="BF249" i="20"/>
  <c r="T249" i="20"/>
  <c r="R249" i="20"/>
  <c r="P249" i="20"/>
  <c r="BI247" i="20"/>
  <c r="BH247" i="20"/>
  <c r="BG247" i="20"/>
  <c r="BF247" i="20"/>
  <c r="T247" i="20"/>
  <c r="R247" i="20"/>
  <c r="P247" i="20"/>
  <c r="BI245" i="20"/>
  <c r="BH245" i="20"/>
  <c r="BG245" i="20"/>
  <c r="BF245" i="20"/>
  <c r="T245" i="20"/>
  <c r="R245" i="20"/>
  <c r="P245" i="20"/>
  <c r="BI243" i="20"/>
  <c r="BH243" i="20"/>
  <c r="BG243" i="20"/>
  <c r="BF243" i="20"/>
  <c r="T243" i="20"/>
  <c r="R243" i="20"/>
  <c r="P243" i="20"/>
  <c r="BI241" i="20"/>
  <c r="BH241" i="20"/>
  <c r="BG241" i="20"/>
  <c r="BF241" i="20"/>
  <c r="T241" i="20"/>
  <c r="R241" i="20"/>
  <c r="P241" i="20"/>
  <c r="BI239" i="20"/>
  <c r="BH239" i="20"/>
  <c r="BG239" i="20"/>
  <c r="BF239" i="20"/>
  <c r="T239" i="20"/>
  <c r="R239" i="20"/>
  <c r="P239" i="20"/>
  <c r="BI237" i="20"/>
  <c r="BH237" i="20"/>
  <c r="BG237" i="20"/>
  <c r="BF237" i="20"/>
  <c r="T237" i="20"/>
  <c r="R237" i="20"/>
  <c r="P237" i="20"/>
  <c r="BI233" i="20"/>
  <c r="BH233" i="20"/>
  <c r="BG233" i="20"/>
  <c r="BF233" i="20"/>
  <c r="T233" i="20"/>
  <c r="R233" i="20"/>
  <c r="P233" i="20"/>
  <c r="BI229" i="20"/>
  <c r="BH229" i="20"/>
  <c r="BG229" i="20"/>
  <c r="BF229" i="20"/>
  <c r="T229" i="20"/>
  <c r="R229" i="20"/>
  <c r="P229" i="20"/>
  <c r="BI225" i="20"/>
  <c r="BH225" i="20"/>
  <c r="BG225" i="20"/>
  <c r="BF225" i="20"/>
  <c r="T225" i="20"/>
  <c r="R225" i="20"/>
  <c r="P225" i="20"/>
  <c r="BI220" i="20"/>
  <c r="BH220" i="20"/>
  <c r="BG220" i="20"/>
  <c r="BF220" i="20"/>
  <c r="T220" i="20"/>
  <c r="R220" i="20"/>
  <c r="P220" i="20"/>
  <c r="BI216" i="20"/>
  <c r="BH216" i="20"/>
  <c r="BG216" i="20"/>
  <c r="BF216" i="20"/>
  <c r="T216" i="20"/>
  <c r="R216" i="20"/>
  <c r="P216" i="20"/>
  <c r="BI212" i="20"/>
  <c r="BH212" i="20"/>
  <c r="BG212" i="20"/>
  <c r="BF212" i="20"/>
  <c r="T212" i="20"/>
  <c r="R212" i="20"/>
  <c r="P212" i="20"/>
  <c r="BI210" i="20"/>
  <c r="BH210" i="20"/>
  <c r="BG210" i="20"/>
  <c r="BF210" i="20"/>
  <c r="T210" i="20"/>
  <c r="R210" i="20"/>
  <c r="P210" i="20"/>
  <c r="BI204" i="20"/>
  <c r="BH204" i="20"/>
  <c r="BG204" i="20"/>
  <c r="BF204" i="20"/>
  <c r="T204" i="20"/>
  <c r="R204" i="20"/>
  <c r="P204" i="20"/>
  <c r="BI202" i="20"/>
  <c r="BH202" i="20"/>
  <c r="BG202" i="20"/>
  <c r="BF202" i="20"/>
  <c r="T202" i="20"/>
  <c r="R202" i="20"/>
  <c r="P202" i="20"/>
  <c r="BI198" i="20"/>
  <c r="BH198" i="20"/>
  <c r="BG198" i="20"/>
  <c r="BF198" i="20"/>
  <c r="T198" i="20"/>
  <c r="R198" i="20"/>
  <c r="P198" i="20"/>
  <c r="BI196" i="20"/>
  <c r="BH196" i="20"/>
  <c r="BG196" i="20"/>
  <c r="BF196" i="20"/>
  <c r="T196" i="20"/>
  <c r="R196" i="20"/>
  <c r="P196" i="20"/>
  <c r="BI194" i="20"/>
  <c r="BH194" i="20"/>
  <c r="BG194" i="20"/>
  <c r="BF194" i="20"/>
  <c r="T194" i="20"/>
  <c r="R194" i="20"/>
  <c r="P194" i="20"/>
  <c r="BI192" i="20"/>
  <c r="BH192" i="20"/>
  <c r="BG192" i="20"/>
  <c r="BF192" i="20"/>
  <c r="T192" i="20"/>
  <c r="R192" i="20"/>
  <c r="P192" i="20"/>
  <c r="BI190" i="20"/>
  <c r="BH190" i="20"/>
  <c r="BG190" i="20"/>
  <c r="BF190" i="20"/>
  <c r="T190" i="20"/>
  <c r="R190" i="20"/>
  <c r="P190" i="20"/>
  <c r="BI186" i="20"/>
  <c r="BH186" i="20"/>
  <c r="BG186" i="20"/>
  <c r="BF186" i="20"/>
  <c r="T186" i="20"/>
  <c r="R186" i="20"/>
  <c r="P186" i="20"/>
  <c r="BI181" i="20"/>
  <c r="BH181" i="20"/>
  <c r="BG181" i="20"/>
  <c r="BF181" i="20"/>
  <c r="T181" i="20"/>
  <c r="R181" i="20"/>
  <c r="P181" i="20"/>
  <c r="BI176" i="20"/>
  <c r="BH176" i="20"/>
  <c r="BG176" i="20"/>
  <c r="BF176" i="20"/>
  <c r="T176" i="20"/>
  <c r="R176" i="20"/>
  <c r="P176" i="20"/>
  <c r="BI171" i="20"/>
  <c r="BH171" i="20"/>
  <c r="BG171" i="20"/>
  <c r="BF171" i="20"/>
  <c r="T171" i="20"/>
  <c r="T170" i="20"/>
  <c r="R171" i="20"/>
  <c r="R170" i="20"/>
  <c r="P171" i="20"/>
  <c r="P170" i="20" s="1"/>
  <c r="BI166" i="20"/>
  <c r="BH166" i="20"/>
  <c r="BG166" i="20"/>
  <c r="BF166" i="20"/>
  <c r="T166" i="20"/>
  <c r="T165" i="20"/>
  <c r="R166" i="20"/>
  <c r="R165" i="20" s="1"/>
  <c r="P166" i="20"/>
  <c r="P165" i="20" s="1"/>
  <c r="BI162" i="20"/>
  <c r="BH162" i="20"/>
  <c r="BG162" i="20"/>
  <c r="BF162" i="20"/>
  <c r="T162" i="20"/>
  <c r="R162" i="20"/>
  <c r="P162" i="20"/>
  <c r="BI156" i="20"/>
  <c r="BH156" i="20"/>
  <c r="BG156" i="20"/>
  <c r="BF156" i="20"/>
  <c r="T156" i="20"/>
  <c r="R156" i="20"/>
  <c r="P156" i="20"/>
  <c r="BI153" i="20"/>
  <c r="BH153" i="20"/>
  <c r="BG153" i="20"/>
  <c r="BF153" i="20"/>
  <c r="T153" i="20"/>
  <c r="R153" i="20"/>
  <c r="P153" i="20"/>
  <c r="BI149" i="20"/>
  <c r="BH149" i="20"/>
  <c r="BG149" i="20"/>
  <c r="BF149" i="20"/>
  <c r="T149" i="20"/>
  <c r="R149" i="20"/>
  <c r="P149" i="20"/>
  <c r="BI146" i="20"/>
  <c r="BH146" i="20"/>
  <c r="BG146" i="20"/>
  <c r="BF146" i="20"/>
  <c r="T146" i="20"/>
  <c r="R146" i="20"/>
  <c r="P146" i="20"/>
  <c r="BI141" i="20"/>
  <c r="BH141" i="20"/>
  <c r="BG141" i="20"/>
  <c r="BF141" i="20"/>
  <c r="T141" i="20"/>
  <c r="R141" i="20"/>
  <c r="P141" i="20"/>
  <c r="BI136" i="20"/>
  <c r="BH136" i="20"/>
  <c r="BG136" i="20"/>
  <c r="BF136" i="20"/>
  <c r="T136" i="20"/>
  <c r="R136" i="20"/>
  <c r="P136" i="20"/>
  <c r="BI132" i="20"/>
  <c r="BH132" i="20"/>
  <c r="BG132" i="20"/>
  <c r="BF132" i="20"/>
  <c r="T132" i="20"/>
  <c r="R132" i="20"/>
  <c r="P132" i="20"/>
  <c r="BI129" i="20"/>
  <c r="BH129" i="20"/>
  <c r="BG129" i="20"/>
  <c r="BF129" i="20"/>
  <c r="T129" i="20"/>
  <c r="R129" i="20"/>
  <c r="P129" i="20"/>
  <c r="BI124" i="20"/>
  <c r="BH124" i="20"/>
  <c r="BG124" i="20"/>
  <c r="BF124" i="20"/>
  <c r="T124" i="20"/>
  <c r="R124" i="20"/>
  <c r="P124" i="20"/>
  <c r="BI119" i="20"/>
  <c r="BH119" i="20"/>
  <c r="BG119" i="20"/>
  <c r="BF119" i="20"/>
  <c r="T119" i="20"/>
  <c r="R119" i="20"/>
  <c r="P119" i="20"/>
  <c r="BI114" i="20"/>
  <c r="BH114" i="20"/>
  <c r="BG114" i="20"/>
  <c r="BF114" i="20"/>
  <c r="T114" i="20"/>
  <c r="R114" i="20"/>
  <c r="P114" i="20"/>
  <c r="BI109" i="20"/>
  <c r="BH109" i="20"/>
  <c r="BG109" i="20"/>
  <c r="BF109" i="20"/>
  <c r="T109" i="20"/>
  <c r="R109" i="20"/>
  <c r="P109" i="20"/>
  <c r="BI104" i="20"/>
  <c r="BH104" i="20"/>
  <c r="BG104" i="20"/>
  <c r="BF104" i="20"/>
  <c r="T104" i="20"/>
  <c r="R104" i="20"/>
  <c r="P104" i="20"/>
  <c r="BI100" i="20"/>
  <c r="BH100" i="20"/>
  <c r="BG100" i="20"/>
  <c r="BF100" i="20"/>
  <c r="T100" i="20"/>
  <c r="R100" i="20"/>
  <c r="P100" i="20"/>
  <c r="BI95" i="20"/>
  <c r="BH95" i="20"/>
  <c r="BG95" i="20"/>
  <c r="BF95" i="20"/>
  <c r="T95" i="20"/>
  <c r="R95" i="20"/>
  <c r="P95" i="20"/>
  <c r="J88" i="20"/>
  <c r="F88" i="20"/>
  <c r="F86" i="20"/>
  <c r="E84" i="20"/>
  <c r="J58" i="20"/>
  <c r="F58" i="20"/>
  <c r="F56" i="20"/>
  <c r="E54" i="20"/>
  <c r="J26" i="20"/>
  <c r="E26" i="20"/>
  <c r="J89" i="20"/>
  <c r="J25" i="20"/>
  <c r="J20" i="20"/>
  <c r="E20" i="20"/>
  <c r="F59" i="20" s="1"/>
  <c r="J19" i="20"/>
  <c r="J14" i="20"/>
  <c r="J86" i="20"/>
  <c r="E7" i="20"/>
  <c r="E80" i="20"/>
  <c r="J39" i="19"/>
  <c r="J38" i="19"/>
  <c r="AY78" i="1"/>
  <c r="J37" i="19"/>
  <c r="AX78" i="1" s="1"/>
  <c r="BI412" i="19"/>
  <c r="BH412" i="19"/>
  <c r="BG412" i="19"/>
  <c r="BF412" i="19"/>
  <c r="T412" i="19"/>
  <c r="T411" i="19"/>
  <c r="R412" i="19"/>
  <c r="R411" i="19"/>
  <c r="P412" i="19"/>
  <c r="P411" i="19"/>
  <c r="BI408" i="19"/>
  <c r="BH408" i="19"/>
  <c r="BG408" i="19"/>
  <c r="BF408" i="19"/>
  <c r="T408" i="19"/>
  <c r="R408" i="19"/>
  <c r="P408" i="19"/>
  <c r="BI404" i="19"/>
  <c r="BH404" i="19"/>
  <c r="BG404" i="19"/>
  <c r="BF404" i="19"/>
  <c r="T404" i="19"/>
  <c r="R404" i="19"/>
  <c r="P404" i="19"/>
  <c r="BI400" i="19"/>
  <c r="BH400" i="19"/>
  <c r="BG400" i="19"/>
  <c r="BF400" i="19"/>
  <c r="T400" i="19"/>
  <c r="R400" i="19"/>
  <c r="P400" i="19"/>
  <c r="BI396" i="19"/>
  <c r="BH396" i="19"/>
  <c r="BG396" i="19"/>
  <c r="BF396" i="19"/>
  <c r="T396" i="19"/>
  <c r="R396" i="19"/>
  <c r="P396" i="19"/>
  <c r="BI391" i="19"/>
  <c r="BH391" i="19"/>
  <c r="BG391" i="19"/>
  <c r="BF391" i="19"/>
  <c r="T391" i="19"/>
  <c r="R391" i="19"/>
  <c r="P391" i="19"/>
  <c r="BI383" i="19"/>
  <c r="BH383" i="19"/>
  <c r="BG383" i="19"/>
  <c r="BF383" i="19"/>
  <c r="T383" i="19"/>
  <c r="R383" i="19"/>
  <c r="P383" i="19"/>
  <c r="BI378" i="19"/>
  <c r="BH378" i="19"/>
  <c r="BG378" i="19"/>
  <c r="BF378" i="19"/>
  <c r="T378" i="19"/>
  <c r="R378" i="19"/>
  <c r="P378" i="19"/>
  <c r="BI374" i="19"/>
  <c r="BH374" i="19"/>
  <c r="BG374" i="19"/>
  <c r="BF374" i="19"/>
  <c r="T374" i="19"/>
  <c r="R374" i="19"/>
  <c r="P374" i="19"/>
  <c r="BI370" i="19"/>
  <c r="BH370" i="19"/>
  <c r="BG370" i="19"/>
  <c r="BF370" i="19"/>
  <c r="T370" i="19"/>
  <c r="R370" i="19"/>
  <c r="P370" i="19"/>
  <c r="BI366" i="19"/>
  <c r="BH366" i="19"/>
  <c r="BG366" i="19"/>
  <c r="BF366" i="19"/>
  <c r="T366" i="19"/>
  <c r="R366" i="19"/>
  <c r="P366" i="19"/>
  <c r="BI363" i="19"/>
  <c r="BH363" i="19"/>
  <c r="BG363" i="19"/>
  <c r="BF363" i="19"/>
  <c r="T363" i="19"/>
  <c r="R363" i="19"/>
  <c r="P363" i="19"/>
  <c r="BI361" i="19"/>
  <c r="BH361" i="19"/>
  <c r="BG361" i="19"/>
  <c r="BF361" i="19"/>
  <c r="T361" i="19"/>
  <c r="R361" i="19"/>
  <c r="P361" i="19"/>
  <c r="BI358" i="19"/>
  <c r="BH358" i="19"/>
  <c r="BG358" i="19"/>
  <c r="BF358" i="19"/>
  <c r="T358" i="19"/>
  <c r="R358" i="19"/>
  <c r="P358" i="19"/>
  <c r="BI354" i="19"/>
  <c r="BH354" i="19"/>
  <c r="BG354" i="19"/>
  <c r="BF354" i="19"/>
  <c r="T354" i="19"/>
  <c r="R354" i="19"/>
  <c r="P354" i="19"/>
  <c r="BI352" i="19"/>
  <c r="BH352" i="19"/>
  <c r="BG352" i="19"/>
  <c r="BF352" i="19"/>
  <c r="T352" i="19"/>
  <c r="R352" i="19"/>
  <c r="P352" i="19"/>
  <c r="BI350" i="19"/>
  <c r="BH350" i="19"/>
  <c r="BG350" i="19"/>
  <c r="BF350" i="19"/>
  <c r="T350" i="19"/>
  <c r="R350" i="19"/>
  <c r="P350" i="19"/>
  <c r="BI346" i="19"/>
  <c r="BH346" i="19"/>
  <c r="BG346" i="19"/>
  <c r="BF346" i="19"/>
  <c r="T346" i="19"/>
  <c r="R346" i="19"/>
  <c r="P346" i="19"/>
  <c r="BI344" i="19"/>
  <c r="BH344" i="19"/>
  <c r="BG344" i="19"/>
  <c r="BF344" i="19"/>
  <c r="T344" i="19"/>
  <c r="R344" i="19"/>
  <c r="P344" i="19"/>
  <c r="BI341" i="19"/>
  <c r="BH341" i="19"/>
  <c r="BG341" i="19"/>
  <c r="BF341" i="19"/>
  <c r="T341" i="19"/>
  <c r="R341" i="19"/>
  <c r="P341" i="19"/>
  <c r="BI339" i="19"/>
  <c r="BH339" i="19"/>
  <c r="BG339" i="19"/>
  <c r="BF339" i="19"/>
  <c r="T339" i="19"/>
  <c r="R339" i="19"/>
  <c r="P339" i="19"/>
  <c r="BI336" i="19"/>
  <c r="BH336" i="19"/>
  <c r="BG336" i="19"/>
  <c r="BF336" i="19"/>
  <c r="T336" i="19"/>
  <c r="R336" i="19"/>
  <c r="P336" i="19"/>
  <c r="BI332" i="19"/>
  <c r="BH332" i="19"/>
  <c r="BG332" i="19"/>
  <c r="BF332" i="19"/>
  <c r="T332" i="19"/>
  <c r="R332" i="19"/>
  <c r="P332" i="19"/>
  <c r="BI330" i="19"/>
  <c r="BH330" i="19"/>
  <c r="BG330" i="19"/>
  <c r="BF330" i="19"/>
  <c r="T330" i="19"/>
  <c r="R330" i="19"/>
  <c r="P330" i="19"/>
  <c r="BI328" i="19"/>
  <c r="BH328" i="19"/>
  <c r="BG328" i="19"/>
  <c r="BF328" i="19"/>
  <c r="T328" i="19"/>
  <c r="R328" i="19"/>
  <c r="P328" i="19"/>
  <c r="BI324" i="19"/>
  <c r="BH324" i="19"/>
  <c r="BG324" i="19"/>
  <c r="BF324" i="19"/>
  <c r="T324" i="19"/>
  <c r="R324" i="19"/>
  <c r="P324" i="19"/>
  <c r="BI322" i="19"/>
  <c r="BH322" i="19"/>
  <c r="BG322" i="19"/>
  <c r="BF322" i="19"/>
  <c r="T322" i="19"/>
  <c r="R322" i="19"/>
  <c r="P322" i="19"/>
  <c r="BI320" i="19"/>
  <c r="BH320" i="19"/>
  <c r="BG320" i="19"/>
  <c r="BF320" i="19"/>
  <c r="T320" i="19"/>
  <c r="R320" i="19"/>
  <c r="P320" i="19"/>
  <c r="BI316" i="19"/>
  <c r="BH316" i="19"/>
  <c r="BG316" i="19"/>
  <c r="BF316" i="19"/>
  <c r="T316" i="19"/>
  <c r="R316" i="19"/>
  <c r="P316" i="19"/>
  <c r="BI314" i="19"/>
  <c r="BH314" i="19"/>
  <c r="BG314" i="19"/>
  <c r="BF314" i="19"/>
  <c r="T314" i="19"/>
  <c r="R314" i="19"/>
  <c r="P314" i="19"/>
  <c r="BI310" i="19"/>
  <c r="BH310" i="19"/>
  <c r="BG310" i="19"/>
  <c r="BF310" i="19"/>
  <c r="T310" i="19"/>
  <c r="R310" i="19"/>
  <c r="P310" i="19"/>
  <c r="BI308" i="19"/>
  <c r="BH308" i="19"/>
  <c r="BG308" i="19"/>
  <c r="BF308" i="19"/>
  <c r="T308" i="19"/>
  <c r="R308" i="19"/>
  <c r="P308" i="19"/>
  <c r="BI304" i="19"/>
  <c r="BH304" i="19"/>
  <c r="BG304" i="19"/>
  <c r="BF304" i="19"/>
  <c r="T304" i="19"/>
  <c r="R304" i="19"/>
  <c r="P304" i="19"/>
  <c r="BI302" i="19"/>
  <c r="BH302" i="19"/>
  <c r="BG302" i="19"/>
  <c r="BF302" i="19"/>
  <c r="T302" i="19"/>
  <c r="R302" i="19"/>
  <c r="P302" i="19"/>
  <c r="BI300" i="19"/>
  <c r="BH300" i="19"/>
  <c r="BG300" i="19"/>
  <c r="BF300" i="19"/>
  <c r="T300" i="19"/>
  <c r="R300" i="19"/>
  <c r="P300" i="19"/>
  <c r="BI298" i="19"/>
  <c r="BH298" i="19"/>
  <c r="BG298" i="19"/>
  <c r="BF298" i="19"/>
  <c r="T298" i="19"/>
  <c r="R298" i="19"/>
  <c r="P298" i="19"/>
  <c r="BI294" i="19"/>
  <c r="BH294" i="19"/>
  <c r="BG294" i="19"/>
  <c r="BF294" i="19"/>
  <c r="T294" i="19"/>
  <c r="R294" i="19"/>
  <c r="P294" i="19"/>
  <c r="BI292" i="19"/>
  <c r="BH292" i="19"/>
  <c r="BG292" i="19"/>
  <c r="BF292" i="19"/>
  <c r="T292" i="19"/>
  <c r="R292" i="19"/>
  <c r="P292" i="19"/>
  <c r="BI288" i="19"/>
  <c r="BH288" i="19"/>
  <c r="BG288" i="19"/>
  <c r="BF288" i="19"/>
  <c r="T288" i="19"/>
  <c r="R288" i="19"/>
  <c r="P288" i="19"/>
  <c r="BI284" i="19"/>
  <c r="BH284" i="19"/>
  <c r="BG284" i="19"/>
  <c r="BF284" i="19"/>
  <c r="T284" i="19"/>
  <c r="R284" i="19"/>
  <c r="P284" i="19"/>
  <c r="BI279" i="19"/>
  <c r="BH279" i="19"/>
  <c r="BG279" i="19"/>
  <c r="BF279" i="19"/>
  <c r="T279" i="19"/>
  <c r="R279" i="19"/>
  <c r="P279" i="19"/>
  <c r="BI277" i="19"/>
  <c r="BH277" i="19"/>
  <c r="BG277" i="19"/>
  <c r="BF277" i="19"/>
  <c r="T277" i="19"/>
  <c r="R277" i="19"/>
  <c r="P277" i="19"/>
  <c r="BI273" i="19"/>
  <c r="BH273" i="19"/>
  <c r="BG273" i="19"/>
  <c r="BF273" i="19"/>
  <c r="T273" i="19"/>
  <c r="R273" i="19"/>
  <c r="P273" i="19"/>
  <c r="BI269" i="19"/>
  <c r="BH269" i="19"/>
  <c r="BG269" i="19"/>
  <c r="BF269" i="19"/>
  <c r="T269" i="19"/>
  <c r="R269" i="19"/>
  <c r="P269" i="19"/>
  <c r="BI267" i="19"/>
  <c r="BH267" i="19"/>
  <c r="BG267" i="19"/>
  <c r="BF267" i="19"/>
  <c r="T267" i="19"/>
  <c r="R267" i="19"/>
  <c r="P267" i="19"/>
  <c r="BI263" i="19"/>
  <c r="BH263" i="19"/>
  <c r="BG263" i="19"/>
  <c r="BF263" i="19"/>
  <c r="T263" i="19"/>
  <c r="R263" i="19"/>
  <c r="P263" i="19"/>
  <c r="BI261" i="19"/>
  <c r="BH261" i="19"/>
  <c r="BG261" i="19"/>
  <c r="BF261" i="19"/>
  <c r="T261" i="19"/>
  <c r="R261" i="19"/>
  <c r="P261" i="19"/>
  <c r="BI258" i="19"/>
  <c r="BH258" i="19"/>
  <c r="BG258" i="19"/>
  <c r="BF258" i="19"/>
  <c r="T258" i="19"/>
  <c r="R258" i="19"/>
  <c r="P258" i="19"/>
  <c r="BI256" i="19"/>
  <c r="BH256" i="19"/>
  <c r="BG256" i="19"/>
  <c r="BF256" i="19"/>
  <c r="T256" i="19"/>
  <c r="R256" i="19"/>
  <c r="P256" i="19"/>
  <c r="BI254" i="19"/>
  <c r="BH254" i="19"/>
  <c r="BG254" i="19"/>
  <c r="BF254" i="19"/>
  <c r="T254" i="19"/>
  <c r="R254" i="19"/>
  <c r="P254" i="19"/>
  <c r="BI252" i="19"/>
  <c r="BH252" i="19"/>
  <c r="BG252" i="19"/>
  <c r="BF252" i="19"/>
  <c r="T252" i="19"/>
  <c r="R252" i="19"/>
  <c r="P252" i="19"/>
  <c r="BI250" i="19"/>
  <c r="BH250" i="19"/>
  <c r="BG250" i="19"/>
  <c r="BF250" i="19"/>
  <c r="T250" i="19"/>
  <c r="R250" i="19"/>
  <c r="P250" i="19"/>
  <c r="BI246" i="19"/>
  <c r="BH246" i="19"/>
  <c r="BG246" i="19"/>
  <c r="BF246" i="19"/>
  <c r="T246" i="19"/>
  <c r="R246" i="19"/>
  <c r="P246" i="19"/>
  <c r="BI242" i="19"/>
  <c r="BH242" i="19"/>
  <c r="BG242" i="19"/>
  <c r="BF242" i="19"/>
  <c r="T242" i="19"/>
  <c r="R242" i="19"/>
  <c r="P242" i="19"/>
  <c r="BI240" i="19"/>
  <c r="BH240" i="19"/>
  <c r="BG240" i="19"/>
  <c r="BF240" i="19"/>
  <c r="T240" i="19"/>
  <c r="R240" i="19"/>
  <c r="P240" i="19"/>
  <c r="BI238" i="19"/>
  <c r="BH238" i="19"/>
  <c r="BG238" i="19"/>
  <c r="BF238" i="19"/>
  <c r="T238" i="19"/>
  <c r="R238" i="19"/>
  <c r="P238" i="19"/>
  <c r="BI236" i="19"/>
  <c r="BH236" i="19"/>
  <c r="BG236" i="19"/>
  <c r="BF236" i="19"/>
  <c r="T236" i="19"/>
  <c r="R236" i="19"/>
  <c r="P236" i="19"/>
  <c r="BI234" i="19"/>
  <c r="BH234" i="19"/>
  <c r="BG234" i="19"/>
  <c r="BF234" i="19"/>
  <c r="T234" i="19"/>
  <c r="R234" i="19"/>
  <c r="P234" i="19"/>
  <c r="BI229" i="19"/>
  <c r="BH229" i="19"/>
  <c r="BG229" i="19"/>
  <c r="BF229" i="19"/>
  <c r="T229" i="19"/>
  <c r="R229" i="19"/>
  <c r="P229" i="19"/>
  <c r="BI226" i="19"/>
  <c r="BH226" i="19"/>
  <c r="BG226" i="19"/>
  <c r="BF226" i="19"/>
  <c r="T226" i="19"/>
  <c r="R226" i="19"/>
  <c r="P226" i="19"/>
  <c r="BI222" i="19"/>
  <c r="BH222" i="19"/>
  <c r="BG222" i="19"/>
  <c r="BF222" i="19"/>
  <c r="T222" i="19"/>
  <c r="R222" i="19"/>
  <c r="P222" i="19"/>
  <c r="BI219" i="19"/>
  <c r="BH219" i="19"/>
  <c r="BG219" i="19"/>
  <c r="BF219" i="19"/>
  <c r="T219" i="19"/>
  <c r="R219" i="19"/>
  <c r="P219" i="19"/>
  <c r="BI213" i="19"/>
  <c r="BH213" i="19"/>
  <c r="BG213" i="19"/>
  <c r="BF213" i="19"/>
  <c r="T213" i="19"/>
  <c r="R213" i="19"/>
  <c r="P213" i="19"/>
  <c r="BI208" i="19"/>
  <c r="BH208" i="19"/>
  <c r="BG208" i="19"/>
  <c r="BF208" i="19"/>
  <c r="T208" i="19"/>
  <c r="R208" i="19"/>
  <c r="P208" i="19"/>
  <c r="BI203" i="19"/>
  <c r="BH203" i="19"/>
  <c r="BG203" i="19"/>
  <c r="BF203" i="19"/>
  <c r="T203" i="19"/>
  <c r="R203" i="19"/>
  <c r="P203" i="19"/>
  <c r="BI198" i="19"/>
  <c r="BH198" i="19"/>
  <c r="BG198" i="19"/>
  <c r="BF198" i="19"/>
  <c r="T198" i="19"/>
  <c r="R198" i="19"/>
  <c r="P198" i="19"/>
  <c r="BI194" i="19"/>
  <c r="BH194" i="19"/>
  <c r="BG194" i="19"/>
  <c r="BF194" i="19"/>
  <c r="T194" i="19"/>
  <c r="R194" i="19"/>
  <c r="P194" i="19"/>
  <c r="BI190" i="19"/>
  <c r="BH190" i="19"/>
  <c r="BG190" i="19"/>
  <c r="BF190" i="19"/>
  <c r="T190" i="19"/>
  <c r="R190" i="19"/>
  <c r="P190" i="19"/>
  <c r="BI187" i="19"/>
  <c r="BH187" i="19"/>
  <c r="BG187" i="19"/>
  <c r="BF187" i="19"/>
  <c r="T187" i="19"/>
  <c r="R187" i="19"/>
  <c r="P187" i="19"/>
  <c r="BI181" i="19"/>
  <c r="BH181" i="19"/>
  <c r="BG181" i="19"/>
  <c r="BF181" i="19"/>
  <c r="T181" i="19"/>
  <c r="R181" i="19"/>
  <c r="P181" i="19"/>
  <c r="BI178" i="19"/>
  <c r="BH178" i="19"/>
  <c r="BG178" i="19"/>
  <c r="BF178" i="19"/>
  <c r="T178" i="19"/>
  <c r="R178" i="19"/>
  <c r="P178" i="19"/>
  <c r="BI173" i="19"/>
  <c r="BH173" i="19"/>
  <c r="BG173" i="19"/>
  <c r="BF173" i="19"/>
  <c r="T173" i="19"/>
  <c r="R173" i="19"/>
  <c r="P173" i="19"/>
  <c r="BI168" i="19"/>
  <c r="BH168" i="19"/>
  <c r="BG168" i="19"/>
  <c r="BF168" i="19"/>
  <c r="T168" i="19"/>
  <c r="R168" i="19"/>
  <c r="P168" i="19"/>
  <c r="BI163" i="19"/>
  <c r="BH163" i="19"/>
  <c r="BG163" i="19"/>
  <c r="BF163" i="19"/>
  <c r="T163" i="19"/>
  <c r="R163" i="19"/>
  <c r="P163" i="19"/>
  <c r="BI160" i="19"/>
  <c r="BH160" i="19"/>
  <c r="BG160" i="19"/>
  <c r="BF160" i="19"/>
  <c r="T160" i="19"/>
  <c r="R160" i="19"/>
  <c r="P160" i="19"/>
  <c r="BI157" i="19"/>
  <c r="BH157" i="19"/>
  <c r="BG157" i="19"/>
  <c r="BF157" i="19"/>
  <c r="T157" i="19"/>
  <c r="R157" i="19"/>
  <c r="P157" i="19"/>
  <c r="BI152" i="19"/>
  <c r="BH152" i="19"/>
  <c r="BG152" i="19"/>
  <c r="BF152" i="19"/>
  <c r="T152" i="19"/>
  <c r="R152" i="19"/>
  <c r="P152" i="19"/>
  <c r="BI147" i="19"/>
  <c r="BH147" i="19"/>
  <c r="BG147" i="19"/>
  <c r="BF147" i="19"/>
  <c r="T147" i="19"/>
  <c r="R147" i="19"/>
  <c r="P147" i="19"/>
  <c r="BI142" i="19"/>
  <c r="BH142" i="19"/>
  <c r="BG142" i="19"/>
  <c r="BF142" i="19"/>
  <c r="T142" i="19"/>
  <c r="R142" i="19"/>
  <c r="P142" i="19"/>
  <c r="BI137" i="19"/>
  <c r="BH137" i="19"/>
  <c r="BG137" i="19"/>
  <c r="BF137" i="19"/>
  <c r="T137" i="19"/>
  <c r="R137" i="19"/>
  <c r="P137" i="19"/>
  <c r="BI132" i="19"/>
  <c r="BH132" i="19"/>
  <c r="BG132" i="19"/>
  <c r="BF132" i="19"/>
  <c r="T132" i="19"/>
  <c r="R132" i="19"/>
  <c r="P132" i="19"/>
  <c r="BI127" i="19"/>
  <c r="BH127" i="19"/>
  <c r="BG127" i="19"/>
  <c r="BF127" i="19"/>
  <c r="T127" i="19"/>
  <c r="R127" i="19"/>
  <c r="P127" i="19"/>
  <c r="BI122" i="19"/>
  <c r="BH122" i="19"/>
  <c r="BG122" i="19"/>
  <c r="BF122" i="19"/>
  <c r="T122" i="19"/>
  <c r="R122" i="19"/>
  <c r="P122" i="19"/>
  <c r="BI118" i="19"/>
  <c r="BH118" i="19"/>
  <c r="BG118" i="19"/>
  <c r="BF118" i="19"/>
  <c r="T118" i="19"/>
  <c r="R118" i="19"/>
  <c r="P118" i="19"/>
  <c r="BI113" i="19"/>
  <c r="BH113" i="19"/>
  <c r="BG113" i="19"/>
  <c r="BF113" i="19"/>
  <c r="T113" i="19"/>
  <c r="R113" i="19"/>
  <c r="P113" i="19"/>
  <c r="BI109" i="19"/>
  <c r="BH109" i="19"/>
  <c r="BG109" i="19"/>
  <c r="BF109" i="19"/>
  <c r="T109" i="19"/>
  <c r="R109" i="19"/>
  <c r="P109" i="19"/>
  <c r="BI105" i="19"/>
  <c r="BH105" i="19"/>
  <c r="BG105" i="19"/>
  <c r="BF105" i="19"/>
  <c r="T105" i="19"/>
  <c r="R105" i="19"/>
  <c r="P105" i="19"/>
  <c r="BI101" i="19"/>
  <c r="BH101" i="19"/>
  <c r="BG101" i="19"/>
  <c r="BF101" i="19"/>
  <c r="T101" i="19"/>
  <c r="R101" i="19"/>
  <c r="P101" i="19"/>
  <c r="BI96" i="19"/>
  <c r="BH96" i="19"/>
  <c r="BG96" i="19"/>
  <c r="BF96" i="19"/>
  <c r="T96" i="19"/>
  <c r="R96" i="19"/>
  <c r="P96" i="19"/>
  <c r="J89" i="19"/>
  <c r="F89" i="19"/>
  <c r="F87" i="19"/>
  <c r="E85" i="19"/>
  <c r="J58" i="19"/>
  <c r="F58" i="19"/>
  <c r="F56" i="19"/>
  <c r="E54" i="19"/>
  <c r="J26" i="19"/>
  <c r="E26" i="19"/>
  <c r="J59" i="19" s="1"/>
  <c r="J25" i="19"/>
  <c r="J20" i="19"/>
  <c r="E20" i="19"/>
  <c r="F59" i="19"/>
  <c r="J19" i="19"/>
  <c r="J14" i="19"/>
  <c r="J56" i="19" s="1"/>
  <c r="E7" i="19"/>
  <c r="E81" i="19" s="1"/>
  <c r="J39" i="18"/>
  <c r="J38" i="18"/>
  <c r="AY76" i="1"/>
  <c r="J37" i="18"/>
  <c r="AX76" i="1"/>
  <c r="BI150" i="18"/>
  <c r="BH150" i="18"/>
  <c r="BG150" i="18"/>
  <c r="BF150" i="18"/>
  <c r="T150" i="18"/>
  <c r="R150" i="18"/>
  <c r="P150" i="18"/>
  <c r="BI148" i="18"/>
  <c r="BH148" i="18"/>
  <c r="BG148" i="18"/>
  <c r="BF148" i="18"/>
  <c r="T148" i="18"/>
  <c r="R148" i="18"/>
  <c r="P148" i="18"/>
  <c r="BI146" i="18"/>
  <c r="BH146" i="18"/>
  <c r="BG146" i="18"/>
  <c r="BF146" i="18"/>
  <c r="T146" i="18"/>
  <c r="R146" i="18"/>
  <c r="P146" i="18"/>
  <c r="BI144" i="18"/>
  <c r="BH144" i="18"/>
  <c r="BG144" i="18"/>
  <c r="BF144" i="18"/>
  <c r="T144" i="18"/>
  <c r="R144" i="18"/>
  <c r="P144" i="18"/>
  <c r="BI142" i="18"/>
  <c r="BH142" i="18"/>
  <c r="BG142" i="18"/>
  <c r="BF142" i="18"/>
  <c r="T142" i="18"/>
  <c r="R142" i="18"/>
  <c r="P142" i="18"/>
  <c r="BI140" i="18"/>
  <c r="BH140" i="18"/>
  <c r="BG140" i="18"/>
  <c r="BF140" i="18"/>
  <c r="T140" i="18"/>
  <c r="R140" i="18"/>
  <c r="P140" i="18"/>
  <c r="BI138" i="18"/>
  <c r="BH138" i="18"/>
  <c r="BG138" i="18"/>
  <c r="BF138" i="18"/>
  <c r="T138" i="18"/>
  <c r="R138" i="18"/>
  <c r="P138" i="18"/>
  <c r="BI136" i="18"/>
  <c r="BH136" i="18"/>
  <c r="BG136" i="18"/>
  <c r="BF136" i="18"/>
  <c r="T136" i="18"/>
  <c r="R136" i="18"/>
  <c r="P136" i="18"/>
  <c r="BI134" i="18"/>
  <c r="BH134" i="18"/>
  <c r="BG134" i="18"/>
  <c r="BF134" i="18"/>
  <c r="T134" i="18"/>
  <c r="R134" i="18"/>
  <c r="P134" i="18"/>
  <c r="BI132" i="18"/>
  <c r="BH132" i="18"/>
  <c r="BG132" i="18"/>
  <c r="BF132" i="18"/>
  <c r="T132" i="18"/>
  <c r="R132" i="18"/>
  <c r="P132" i="18"/>
  <c r="BI130" i="18"/>
  <c r="BH130" i="18"/>
  <c r="BG130" i="18"/>
  <c r="BF130" i="18"/>
  <c r="T130" i="18"/>
  <c r="R130" i="18"/>
  <c r="P130" i="18"/>
  <c r="BI128" i="18"/>
  <c r="BH128" i="18"/>
  <c r="BG128" i="18"/>
  <c r="BF128" i="18"/>
  <c r="T128" i="18"/>
  <c r="R128" i="18"/>
  <c r="P128" i="18"/>
  <c r="BI126" i="18"/>
  <c r="BH126" i="18"/>
  <c r="BG126" i="18"/>
  <c r="BF126" i="18"/>
  <c r="T126" i="18"/>
  <c r="R126" i="18"/>
  <c r="P126" i="18"/>
  <c r="BI124" i="18"/>
  <c r="BH124" i="18"/>
  <c r="BG124" i="18"/>
  <c r="BF124" i="18"/>
  <c r="T124" i="18"/>
  <c r="R124" i="18"/>
  <c r="P124" i="18"/>
  <c r="BI122" i="18"/>
  <c r="BH122" i="18"/>
  <c r="BG122" i="18"/>
  <c r="BF122" i="18"/>
  <c r="T122" i="18"/>
  <c r="R122" i="18"/>
  <c r="P122" i="18"/>
  <c r="BI120" i="18"/>
  <c r="BH120" i="18"/>
  <c r="BG120" i="18"/>
  <c r="BF120" i="18"/>
  <c r="T120" i="18"/>
  <c r="R120" i="18"/>
  <c r="P120" i="18"/>
  <c r="BI118" i="18"/>
  <c r="BH118" i="18"/>
  <c r="BG118" i="18"/>
  <c r="BF118" i="18"/>
  <c r="T118" i="18"/>
  <c r="R118" i="18"/>
  <c r="P118" i="18"/>
  <c r="BI116" i="18"/>
  <c r="BH116" i="18"/>
  <c r="BG116" i="18"/>
  <c r="BF116" i="18"/>
  <c r="T116" i="18"/>
  <c r="R116" i="18"/>
  <c r="P116" i="18"/>
  <c r="BI114" i="18"/>
  <c r="BH114" i="18"/>
  <c r="BG114" i="18"/>
  <c r="BF114" i="18"/>
  <c r="T114" i="18"/>
  <c r="R114" i="18"/>
  <c r="P114" i="18"/>
  <c r="BI112" i="18"/>
  <c r="BH112" i="18"/>
  <c r="BG112" i="18"/>
  <c r="BF112" i="18"/>
  <c r="T112" i="18"/>
  <c r="R112" i="18"/>
  <c r="P112" i="18"/>
  <c r="BI110" i="18"/>
  <c r="BH110" i="18"/>
  <c r="BG110" i="18"/>
  <c r="BF110" i="18"/>
  <c r="T110" i="18"/>
  <c r="R110" i="18"/>
  <c r="P110" i="18"/>
  <c r="BI108" i="18"/>
  <c r="BH108" i="18"/>
  <c r="BG108" i="18"/>
  <c r="BF108" i="18"/>
  <c r="T108" i="18"/>
  <c r="R108" i="18"/>
  <c r="P108" i="18"/>
  <c r="BI106" i="18"/>
  <c r="BH106" i="18"/>
  <c r="BG106" i="18"/>
  <c r="BF106" i="18"/>
  <c r="T106" i="18"/>
  <c r="R106" i="18"/>
  <c r="P106" i="18"/>
  <c r="BI103" i="18"/>
  <c r="BH103" i="18"/>
  <c r="BG103" i="18"/>
  <c r="BF103" i="18"/>
  <c r="T103" i="18"/>
  <c r="R103" i="18"/>
  <c r="P103" i="18"/>
  <c r="BI101" i="18"/>
  <c r="BH101" i="18"/>
  <c r="BG101" i="18"/>
  <c r="BF101" i="18"/>
  <c r="T101" i="18"/>
  <c r="R101" i="18"/>
  <c r="P101" i="18"/>
  <c r="BI99" i="18"/>
  <c r="BH99" i="18"/>
  <c r="BG99" i="18"/>
  <c r="BF99" i="18"/>
  <c r="T99" i="18"/>
  <c r="R99" i="18"/>
  <c r="P99" i="18"/>
  <c r="BI97" i="18"/>
  <c r="BH97" i="18"/>
  <c r="BG97" i="18"/>
  <c r="BF97" i="18"/>
  <c r="T97" i="18"/>
  <c r="R97" i="18"/>
  <c r="P97" i="18"/>
  <c r="BI95" i="18"/>
  <c r="BH95" i="18"/>
  <c r="BG95" i="18"/>
  <c r="BF95" i="18"/>
  <c r="T95" i="18"/>
  <c r="R95" i="18"/>
  <c r="P95" i="18"/>
  <c r="BI93" i="18"/>
  <c r="BH93" i="18"/>
  <c r="BG93" i="18"/>
  <c r="BF93" i="18"/>
  <c r="T93" i="18"/>
  <c r="R93" i="18"/>
  <c r="P93" i="18"/>
  <c r="BI91" i="18"/>
  <c r="BH91" i="18"/>
  <c r="BG91" i="18"/>
  <c r="BF91" i="18"/>
  <c r="T91" i="18"/>
  <c r="R91" i="18"/>
  <c r="P91" i="18"/>
  <c r="BI89" i="18"/>
  <c r="BH89" i="18"/>
  <c r="BG89" i="18"/>
  <c r="BF89" i="18"/>
  <c r="T89" i="18"/>
  <c r="R89" i="18"/>
  <c r="P89" i="18"/>
  <c r="J83" i="18"/>
  <c r="F83" i="18"/>
  <c r="F81" i="18"/>
  <c r="E79" i="18"/>
  <c r="J58" i="18"/>
  <c r="F58" i="18"/>
  <c r="F56" i="18"/>
  <c r="E54" i="18"/>
  <c r="J26" i="18"/>
  <c r="E26" i="18"/>
  <c r="J59" i="18" s="1"/>
  <c r="J25" i="18"/>
  <c r="J20" i="18"/>
  <c r="E20" i="18"/>
  <c r="F84" i="18"/>
  <c r="J19" i="18"/>
  <c r="J14" i="18"/>
  <c r="J56" i="18" s="1"/>
  <c r="E7" i="18"/>
  <c r="E50" i="18"/>
  <c r="J39" i="17"/>
  <c r="J38" i="17"/>
  <c r="AY74" i="1"/>
  <c r="J37" i="17"/>
  <c r="AX74" i="1" s="1"/>
  <c r="BI93" i="17"/>
  <c r="BH93" i="17"/>
  <c r="BG93" i="17"/>
  <c r="BF93" i="17"/>
  <c r="T93" i="17"/>
  <c r="R93" i="17"/>
  <c r="P93" i="17"/>
  <c r="BI90" i="17"/>
  <c r="BH90" i="17"/>
  <c r="BG90" i="17"/>
  <c r="BF90" i="17"/>
  <c r="T90" i="17"/>
  <c r="R90" i="17"/>
  <c r="P90" i="17"/>
  <c r="J84" i="17"/>
  <c r="J83" i="17"/>
  <c r="F83" i="17"/>
  <c r="F81" i="17"/>
  <c r="E79" i="17"/>
  <c r="J59" i="17"/>
  <c r="J58" i="17"/>
  <c r="F58" i="17"/>
  <c r="F56" i="17"/>
  <c r="E54" i="17"/>
  <c r="J20" i="17"/>
  <c r="E20" i="17"/>
  <c r="F84" i="17"/>
  <c r="J19" i="17"/>
  <c r="J14" i="17"/>
  <c r="J81" i="17"/>
  <c r="E7" i="17"/>
  <c r="E50" i="17" s="1"/>
  <c r="J39" i="16"/>
  <c r="J38" i="16"/>
  <c r="AY73" i="1"/>
  <c r="J37" i="16"/>
  <c r="AX73" i="1"/>
  <c r="BI491" i="16"/>
  <c r="BH491" i="16"/>
  <c r="BG491" i="16"/>
  <c r="BF491" i="16"/>
  <c r="T491" i="16"/>
  <c r="R491" i="16"/>
  <c r="P491" i="16"/>
  <c r="BI487" i="16"/>
  <c r="BH487" i="16"/>
  <c r="BG487" i="16"/>
  <c r="BF487" i="16"/>
  <c r="T487" i="16"/>
  <c r="R487" i="16"/>
  <c r="P487" i="16"/>
  <c r="BI482" i="16"/>
  <c r="BH482" i="16"/>
  <c r="BG482" i="16"/>
  <c r="BF482" i="16"/>
  <c r="T482" i="16"/>
  <c r="R482" i="16"/>
  <c r="P482" i="16"/>
  <c r="BI479" i="16"/>
  <c r="BH479" i="16"/>
  <c r="BG479" i="16"/>
  <c r="BF479" i="16"/>
  <c r="T479" i="16"/>
  <c r="R479" i="16"/>
  <c r="P479" i="16"/>
  <c r="BI475" i="16"/>
  <c r="BH475" i="16"/>
  <c r="BG475" i="16"/>
  <c r="BF475" i="16"/>
  <c r="T475" i="16"/>
  <c r="R475" i="16"/>
  <c r="P475" i="16"/>
  <c r="BI472" i="16"/>
  <c r="BH472" i="16"/>
  <c r="BG472" i="16"/>
  <c r="BF472" i="16"/>
  <c r="T472" i="16"/>
  <c r="R472" i="16"/>
  <c r="P472" i="16"/>
  <c r="BI468" i="16"/>
  <c r="BH468" i="16"/>
  <c r="BG468" i="16"/>
  <c r="BF468" i="16"/>
  <c r="T468" i="16"/>
  <c r="T467" i="16"/>
  <c r="R468" i="16"/>
  <c r="R467" i="16" s="1"/>
  <c r="P468" i="16"/>
  <c r="P467" i="16" s="1"/>
  <c r="BI465" i="16"/>
  <c r="BH465" i="16"/>
  <c r="BG465" i="16"/>
  <c r="BF465" i="16"/>
  <c r="T465" i="16"/>
  <c r="T464" i="16" s="1"/>
  <c r="R465" i="16"/>
  <c r="R464" i="16" s="1"/>
  <c r="P465" i="16"/>
  <c r="P464" i="16"/>
  <c r="BI462" i="16"/>
  <c r="BH462" i="16"/>
  <c r="BG462" i="16"/>
  <c r="BF462" i="16"/>
  <c r="T462" i="16"/>
  <c r="R462" i="16"/>
  <c r="P462" i="16"/>
  <c r="BI460" i="16"/>
  <c r="BH460" i="16"/>
  <c r="BG460" i="16"/>
  <c r="BF460" i="16"/>
  <c r="T460" i="16"/>
  <c r="R460" i="16"/>
  <c r="P460" i="16"/>
  <c r="BI457" i="16"/>
  <c r="BH457" i="16"/>
  <c r="BG457" i="16"/>
  <c r="BF457" i="16"/>
  <c r="T457" i="16"/>
  <c r="R457" i="16"/>
  <c r="P457" i="16"/>
  <c r="BI455" i="16"/>
  <c r="BH455" i="16"/>
  <c r="BG455" i="16"/>
  <c r="BF455" i="16"/>
  <c r="T455" i="16"/>
  <c r="R455" i="16"/>
  <c r="P455" i="16"/>
  <c r="BI453" i="16"/>
  <c r="BH453" i="16"/>
  <c r="BG453" i="16"/>
  <c r="BF453" i="16"/>
  <c r="T453" i="16"/>
  <c r="R453" i="16"/>
  <c r="P453" i="16"/>
  <c r="BI449" i="16"/>
  <c r="BH449" i="16"/>
  <c r="BG449" i="16"/>
  <c r="BF449" i="16"/>
  <c r="T449" i="16"/>
  <c r="R449" i="16"/>
  <c r="P449" i="16"/>
  <c r="BI447" i="16"/>
  <c r="BH447" i="16"/>
  <c r="BG447" i="16"/>
  <c r="BF447" i="16"/>
  <c r="T447" i="16"/>
  <c r="R447" i="16"/>
  <c r="P447" i="16"/>
  <c r="BI445" i="16"/>
  <c r="BH445" i="16"/>
  <c r="BG445" i="16"/>
  <c r="BF445" i="16"/>
  <c r="T445" i="16"/>
  <c r="R445" i="16"/>
  <c r="P445" i="16"/>
  <c r="BI443" i="16"/>
  <c r="BH443" i="16"/>
  <c r="BG443" i="16"/>
  <c r="BF443" i="16"/>
  <c r="T443" i="16"/>
  <c r="R443" i="16"/>
  <c r="P443" i="16"/>
  <c r="BI441" i="16"/>
  <c r="BH441" i="16"/>
  <c r="BG441" i="16"/>
  <c r="BF441" i="16"/>
  <c r="T441" i="16"/>
  <c r="R441" i="16"/>
  <c r="P441" i="16"/>
  <c r="BI439" i="16"/>
  <c r="BH439" i="16"/>
  <c r="BG439" i="16"/>
  <c r="BF439" i="16"/>
  <c r="T439" i="16"/>
  <c r="R439" i="16"/>
  <c r="P439" i="16"/>
  <c r="BI437" i="16"/>
  <c r="BH437" i="16"/>
  <c r="BG437" i="16"/>
  <c r="BF437" i="16"/>
  <c r="T437" i="16"/>
  <c r="R437" i="16"/>
  <c r="P437" i="16"/>
  <c r="BI433" i="16"/>
  <c r="BH433" i="16"/>
  <c r="BG433" i="16"/>
  <c r="BF433" i="16"/>
  <c r="T433" i="16"/>
  <c r="R433" i="16"/>
  <c r="P433" i="16"/>
  <c r="BI428" i="16"/>
  <c r="BH428" i="16"/>
  <c r="BG428" i="16"/>
  <c r="BF428" i="16"/>
  <c r="T428" i="16"/>
  <c r="R428" i="16"/>
  <c r="P428" i="16"/>
  <c r="BI426" i="16"/>
  <c r="BH426" i="16"/>
  <c r="BG426" i="16"/>
  <c r="BF426" i="16"/>
  <c r="T426" i="16"/>
  <c r="R426" i="16"/>
  <c r="P426" i="16"/>
  <c r="BI424" i="16"/>
  <c r="BH424" i="16"/>
  <c r="BG424" i="16"/>
  <c r="BF424" i="16"/>
  <c r="T424" i="16"/>
  <c r="R424" i="16"/>
  <c r="P424" i="16"/>
  <c r="BI422" i="16"/>
  <c r="BH422" i="16"/>
  <c r="BG422" i="16"/>
  <c r="BF422" i="16"/>
  <c r="T422" i="16"/>
  <c r="R422" i="16"/>
  <c r="P422" i="16"/>
  <c r="BI420" i="16"/>
  <c r="BH420" i="16"/>
  <c r="BG420" i="16"/>
  <c r="BF420" i="16"/>
  <c r="T420" i="16"/>
  <c r="R420" i="16"/>
  <c r="P420" i="16"/>
  <c r="BI416" i="16"/>
  <c r="BH416" i="16"/>
  <c r="BG416" i="16"/>
  <c r="BF416" i="16"/>
  <c r="T416" i="16"/>
  <c r="R416" i="16"/>
  <c r="P416" i="16"/>
  <c r="BI411" i="16"/>
  <c r="BH411" i="16"/>
  <c r="BG411" i="16"/>
  <c r="BF411" i="16"/>
  <c r="T411" i="16"/>
  <c r="R411" i="16"/>
  <c r="P411" i="16"/>
  <c r="BI409" i="16"/>
  <c r="BH409" i="16"/>
  <c r="BG409" i="16"/>
  <c r="BF409" i="16"/>
  <c r="T409" i="16"/>
  <c r="R409" i="16"/>
  <c r="P409" i="16"/>
  <c r="BI407" i="16"/>
  <c r="BH407" i="16"/>
  <c r="BG407" i="16"/>
  <c r="BF407" i="16"/>
  <c r="T407" i="16"/>
  <c r="R407" i="16"/>
  <c r="P407" i="16"/>
  <c r="BI405" i="16"/>
  <c r="BH405" i="16"/>
  <c r="BG405" i="16"/>
  <c r="BF405" i="16"/>
  <c r="T405" i="16"/>
  <c r="R405" i="16"/>
  <c r="P405" i="16"/>
  <c r="BI401" i="16"/>
  <c r="BH401" i="16"/>
  <c r="BG401" i="16"/>
  <c r="BF401" i="16"/>
  <c r="T401" i="16"/>
  <c r="R401" i="16"/>
  <c r="P401" i="16"/>
  <c r="BI397" i="16"/>
  <c r="BH397" i="16"/>
  <c r="BG397" i="16"/>
  <c r="BF397" i="16"/>
  <c r="T397" i="16"/>
  <c r="R397" i="16"/>
  <c r="P397" i="16"/>
  <c r="BI393" i="16"/>
  <c r="BH393" i="16"/>
  <c r="BG393" i="16"/>
  <c r="BF393" i="16"/>
  <c r="T393" i="16"/>
  <c r="R393" i="16"/>
  <c r="P393" i="16"/>
  <c r="BI391" i="16"/>
  <c r="BH391" i="16"/>
  <c r="BG391" i="16"/>
  <c r="BF391" i="16"/>
  <c r="T391" i="16"/>
  <c r="R391" i="16"/>
  <c r="P391" i="16"/>
  <c r="BI389" i="16"/>
  <c r="BH389" i="16"/>
  <c r="BG389" i="16"/>
  <c r="BF389" i="16"/>
  <c r="T389" i="16"/>
  <c r="R389" i="16"/>
  <c r="P389" i="16"/>
  <c r="BI385" i="16"/>
  <c r="BH385" i="16"/>
  <c r="BG385" i="16"/>
  <c r="BF385" i="16"/>
  <c r="T385" i="16"/>
  <c r="R385" i="16"/>
  <c r="P385" i="16"/>
  <c r="BI383" i="16"/>
  <c r="BH383" i="16"/>
  <c r="BG383" i="16"/>
  <c r="BF383" i="16"/>
  <c r="T383" i="16"/>
  <c r="R383" i="16"/>
  <c r="P383" i="16"/>
  <c r="BI381" i="16"/>
  <c r="BH381" i="16"/>
  <c r="BG381" i="16"/>
  <c r="BF381" i="16"/>
  <c r="T381" i="16"/>
  <c r="R381" i="16"/>
  <c r="P381" i="16"/>
  <c r="BI377" i="16"/>
  <c r="BH377" i="16"/>
  <c r="BG377" i="16"/>
  <c r="BF377" i="16"/>
  <c r="T377" i="16"/>
  <c r="R377" i="16"/>
  <c r="P377" i="16"/>
  <c r="BI373" i="16"/>
  <c r="BH373" i="16"/>
  <c r="BG373" i="16"/>
  <c r="BF373" i="16"/>
  <c r="T373" i="16"/>
  <c r="R373" i="16"/>
  <c r="P373" i="16"/>
  <c r="BI370" i="16"/>
  <c r="BH370" i="16"/>
  <c r="BG370" i="16"/>
  <c r="BF370" i="16"/>
  <c r="T370" i="16"/>
  <c r="R370" i="16"/>
  <c r="P370" i="16"/>
  <c r="BI368" i="16"/>
  <c r="BH368" i="16"/>
  <c r="BG368" i="16"/>
  <c r="BF368" i="16"/>
  <c r="T368" i="16"/>
  <c r="R368" i="16"/>
  <c r="P368" i="16"/>
  <c r="BI366" i="16"/>
  <c r="BH366" i="16"/>
  <c r="BG366" i="16"/>
  <c r="BF366" i="16"/>
  <c r="T366" i="16"/>
  <c r="R366" i="16"/>
  <c r="P366" i="16"/>
  <c r="BI364" i="16"/>
  <c r="BH364" i="16"/>
  <c r="BG364" i="16"/>
  <c r="BF364" i="16"/>
  <c r="T364" i="16"/>
  <c r="R364" i="16"/>
  <c r="P364" i="16"/>
  <c r="BI362" i="16"/>
  <c r="BH362" i="16"/>
  <c r="BG362" i="16"/>
  <c r="BF362" i="16"/>
  <c r="T362" i="16"/>
  <c r="R362" i="16"/>
  <c r="P362" i="16"/>
  <c r="BI360" i="16"/>
  <c r="BH360" i="16"/>
  <c r="BG360" i="16"/>
  <c r="BF360" i="16"/>
  <c r="T360" i="16"/>
  <c r="R360" i="16"/>
  <c r="P360" i="16"/>
  <c r="BI358" i="16"/>
  <c r="BH358" i="16"/>
  <c r="BG358" i="16"/>
  <c r="BF358" i="16"/>
  <c r="T358" i="16"/>
  <c r="R358" i="16"/>
  <c r="P358" i="16"/>
  <c r="BI356" i="16"/>
  <c r="BH356" i="16"/>
  <c r="BG356" i="16"/>
  <c r="BF356" i="16"/>
  <c r="T356" i="16"/>
  <c r="R356" i="16"/>
  <c r="P356" i="16"/>
  <c r="BI354" i="16"/>
  <c r="BH354" i="16"/>
  <c r="BG354" i="16"/>
  <c r="BF354" i="16"/>
  <c r="T354" i="16"/>
  <c r="R354" i="16"/>
  <c r="P354" i="16"/>
  <c r="BI352" i="16"/>
  <c r="BH352" i="16"/>
  <c r="BG352" i="16"/>
  <c r="BF352" i="16"/>
  <c r="T352" i="16"/>
  <c r="R352" i="16"/>
  <c r="P352" i="16"/>
  <c r="BI350" i="16"/>
  <c r="BH350" i="16"/>
  <c r="BG350" i="16"/>
  <c r="BF350" i="16"/>
  <c r="T350" i="16"/>
  <c r="R350" i="16"/>
  <c r="P350" i="16"/>
  <c r="BI348" i="16"/>
  <c r="BH348" i="16"/>
  <c r="BG348" i="16"/>
  <c r="BF348" i="16"/>
  <c r="T348" i="16"/>
  <c r="R348" i="16"/>
  <c r="P348" i="16"/>
  <c r="BI346" i="16"/>
  <c r="BH346" i="16"/>
  <c r="BG346" i="16"/>
  <c r="BF346" i="16"/>
  <c r="T346" i="16"/>
  <c r="R346" i="16"/>
  <c r="P346" i="16"/>
  <c r="BI344" i="16"/>
  <c r="BH344" i="16"/>
  <c r="BG344" i="16"/>
  <c r="BF344" i="16"/>
  <c r="T344" i="16"/>
  <c r="R344" i="16"/>
  <c r="P344" i="16"/>
  <c r="BI342" i="16"/>
  <c r="BH342" i="16"/>
  <c r="BG342" i="16"/>
  <c r="BF342" i="16"/>
  <c r="T342" i="16"/>
  <c r="R342" i="16"/>
  <c r="P342" i="16"/>
  <c r="BI340" i="16"/>
  <c r="BH340" i="16"/>
  <c r="BG340" i="16"/>
  <c r="BF340" i="16"/>
  <c r="T340" i="16"/>
  <c r="R340" i="16"/>
  <c r="P340" i="16"/>
  <c r="BI338" i="16"/>
  <c r="BH338" i="16"/>
  <c r="BG338" i="16"/>
  <c r="BF338" i="16"/>
  <c r="T338" i="16"/>
  <c r="R338" i="16"/>
  <c r="P338" i="16"/>
  <c r="BI336" i="16"/>
  <c r="BH336" i="16"/>
  <c r="BG336" i="16"/>
  <c r="BF336" i="16"/>
  <c r="T336" i="16"/>
  <c r="R336" i="16"/>
  <c r="P336" i="16"/>
  <c r="BI334" i="16"/>
  <c r="BH334" i="16"/>
  <c r="BG334" i="16"/>
  <c r="BF334" i="16"/>
  <c r="T334" i="16"/>
  <c r="R334" i="16"/>
  <c r="P334" i="16"/>
  <c r="BI332" i="16"/>
  <c r="BH332" i="16"/>
  <c r="BG332" i="16"/>
  <c r="BF332" i="16"/>
  <c r="T332" i="16"/>
  <c r="R332" i="16"/>
  <c r="P332" i="16"/>
  <c r="BI330" i="16"/>
  <c r="BH330" i="16"/>
  <c r="BG330" i="16"/>
  <c r="BF330" i="16"/>
  <c r="T330" i="16"/>
  <c r="R330" i="16"/>
  <c r="P330" i="16"/>
  <c r="BI328" i="16"/>
  <c r="BH328" i="16"/>
  <c r="BG328" i="16"/>
  <c r="BF328" i="16"/>
  <c r="T328" i="16"/>
  <c r="R328" i="16"/>
  <c r="P328" i="16"/>
  <c r="BI324" i="16"/>
  <c r="BH324" i="16"/>
  <c r="BG324" i="16"/>
  <c r="BF324" i="16"/>
  <c r="T324" i="16"/>
  <c r="R324" i="16"/>
  <c r="P324" i="16"/>
  <c r="BI322" i="16"/>
  <c r="BH322" i="16"/>
  <c r="BG322" i="16"/>
  <c r="BF322" i="16"/>
  <c r="T322" i="16"/>
  <c r="R322" i="16"/>
  <c r="P322" i="16"/>
  <c r="BI320" i="16"/>
  <c r="BH320" i="16"/>
  <c r="BG320" i="16"/>
  <c r="BF320" i="16"/>
  <c r="T320" i="16"/>
  <c r="R320" i="16"/>
  <c r="P320" i="16"/>
  <c r="BI318" i="16"/>
  <c r="BH318" i="16"/>
  <c r="BG318" i="16"/>
  <c r="BF318" i="16"/>
  <c r="T318" i="16"/>
  <c r="R318" i="16"/>
  <c r="P318" i="16"/>
  <c r="BI316" i="16"/>
  <c r="BH316" i="16"/>
  <c r="BG316" i="16"/>
  <c r="BF316" i="16"/>
  <c r="T316" i="16"/>
  <c r="R316" i="16"/>
  <c r="P316" i="16"/>
  <c r="BI314" i="16"/>
  <c r="BH314" i="16"/>
  <c r="BG314" i="16"/>
  <c r="BF314" i="16"/>
  <c r="T314" i="16"/>
  <c r="R314" i="16"/>
  <c r="P314" i="16"/>
  <c r="BI312" i="16"/>
  <c r="BH312" i="16"/>
  <c r="BG312" i="16"/>
  <c r="BF312" i="16"/>
  <c r="T312" i="16"/>
  <c r="R312" i="16"/>
  <c r="P312" i="16"/>
  <c r="BI310" i="16"/>
  <c r="BH310" i="16"/>
  <c r="BG310" i="16"/>
  <c r="BF310" i="16"/>
  <c r="T310" i="16"/>
  <c r="R310" i="16"/>
  <c r="P310" i="16"/>
  <c r="BI308" i="16"/>
  <c r="BH308" i="16"/>
  <c r="BG308" i="16"/>
  <c r="BF308" i="16"/>
  <c r="T308" i="16"/>
  <c r="R308" i="16"/>
  <c r="P308" i="16"/>
  <c r="BI303" i="16"/>
  <c r="BH303" i="16"/>
  <c r="BG303" i="16"/>
  <c r="BF303" i="16"/>
  <c r="T303" i="16"/>
  <c r="R303" i="16"/>
  <c r="P303" i="16"/>
  <c r="BI301" i="16"/>
  <c r="BH301" i="16"/>
  <c r="BG301" i="16"/>
  <c r="BF301" i="16"/>
  <c r="T301" i="16"/>
  <c r="R301" i="16"/>
  <c r="P301" i="16"/>
  <c r="BI299" i="16"/>
  <c r="BH299" i="16"/>
  <c r="BG299" i="16"/>
  <c r="BF299" i="16"/>
  <c r="T299" i="16"/>
  <c r="R299" i="16"/>
  <c r="P299" i="16"/>
  <c r="BI297" i="16"/>
  <c r="BH297" i="16"/>
  <c r="BG297" i="16"/>
  <c r="BF297" i="16"/>
  <c r="T297" i="16"/>
  <c r="R297" i="16"/>
  <c r="P297" i="16"/>
  <c r="BI295" i="16"/>
  <c r="BH295" i="16"/>
  <c r="BG295" i="16"/>
  <c r="BF295" i="16"/>
  <c r="T295" i="16"/>
  <c r="R295" i="16"/>
  <c r="P295" i="16"/>
  <c r="BI293" i="16"/>
  <c r="BH293" i="16"/>
  <c r="BG293" i="16"/>
  <c r="BF293" i="16"/>
  <c r="T293" i="16"/>
  <c r="R293" i="16"/>
  <c r="P293" i="16"/>
  <c r="BI291" i="16"/>
  <c r="BH291" i="16"/>
  <c r="BG291" i="16"/>
  <c r="BF291" i="16"/>
  <c r="T291" i="16"/>
  <c r="R291" i="16"/>
  <c r="P291" i="16"/>
  <c r="BI289" i="16"/>
  <c r="BH289" i="16"/>
  <c r="BG289" i="16"/>
  <c r="BF289" i="16"/>
  <c r="T289" i="16"/>
  <c r="R289" i="16"/>
  <c r="P289" i="16"/>
  <c r="BI287" i="16"/>
  <c r="BH287" i="16"/>
  <c r="BG287" i="16"/>
  <c r="BF287" i="16"/>
  <c r="T287" i="16"/>
  <c r="R287" i="16"/>
  <c r="P287" i="16"/>
  <c r="BI285" i="16"/>
  <c r="BH285" i="16"/>
  <c r="BG285" i="16"/>
  <c r="BF285" i="16"/>
  <c r="T285" i="16"/>
  <c r="R285" i="16"/>
  <c r="P285" i="16"/>
  <c r="BI283" i="16"/>
  <c r="BH283" i="16"/>
  <c r="BG283" i="16"/>
  <c r="BF283" i="16"/>
  <c r="T283" i="16"/>
  <c r="R283" i="16"/>
  <c r="P283" i="16"/>
  <c r="BI281" i="16"/>
  <c r="BH281" i="16"/>
  <c r="BG281" i="16"/>
  <c r="BF281" i="16"/>
  <c r="T281" i="16"/>
  <c r="R281" i="16"/>
  <c r="P281" i="16"/>
  <c r="BI279" i="16"/>
  <c r="BH279" i="16"/>
  <c r="BG279" i="16"/>
  <c r="BF279" i="16"/>
  <c r="T279" i="16"/>
  <c r="R279" i="16"/>
  <c r="P279" i="16"/>
  <c r="BI277" i="16"/>
  <c r="BH277" i="16"/>
  <c r="BG277" i="16"/>
  <c r="BF277" i="16"/>
  <c r="T277" i="16"/>
  <c r="R277" i="16"/>
  <c r="P277" i="16"/>
  <c r="BI275" i="16"/>
  <c r="BH275" i="16"/>
  <c r="BG275" i="16"/>
  <c r="BF275" i="16"/>
  <c r="T275" i="16"/>
  <c r="R275" i="16"/>
  <c r="P275" i="16"/>
  <c r="BI273" i="16"/>
  <c r="BH273" i="16"/>
  <c r="BG273" i="16"/>
  <c r="BF273" i="16"/>
  <c r="T273" i="16"/>
  <c r="R273" i="16"/>
  <c r="P273" i="16"/>
  <c r="BI271" i="16"/>
  <c r="BH271" i="16"/>
  <c r="BG271" i="16"/>
  <c r="BF271" i="16"/>
  <c r="T271" i="16"/>
  <c r="R271" i="16"/>
  <c r="P271" i="16"/>
  <c r="BI269" i="16"/>
  <c r="BH269" i="16"/>
  <c r="BG269" i="16"/>
  <c r="BF269" i="16"/>
  <c r="T269" i="16"/>
  <c r="R269" i="16"/>
  <c r="P269" i="16"/>
  <c r="BI267" i="16"/>
  <c r="BH267" i="16"/>
  <c r="BG267" i="16"/>
  <c r="BF267" i="16"/>
  <c r="T267" i="16"/>
  <c r="R267" i="16"/>
  <c r="P267" i="16"/>
  <c r="BI265" i="16"/>
  <c r="BH265" i="16"/>
  <c r="BG265" i="16"/>
  <c r="BF265" i="16"/>
  <c r="T265" i="16"/>
  <c r="R265" i="16"/>
  <c r="P265" i="16"/>
  <c r="BI261" i="16"/>
  <c r="BH261" i="16"/>
  <c r="BG261" i="16"/>
  <c r="BF261" i="16"/>
  <c r="T261" i="16"/>
  <c r="R261" i="16"/>
  <c r="P261" i="16"/>
  <c r="BI259" i="16"/>
  <c r="BH259" i="16"/>
  <c r="BG259" i="16"/>
  <c r="BF259" i="16"/>
  <c r="T259" i="16"/>
  <c r="R259" i="16"/>
  <c r="P259" i="16"/>
  <c r="BI257" i="16"/>
  <c r="BH257" i="16"/>
  <c r="BG257" i="16"/>
  <c r="BF257" i="16"/>
  <c r="T257" i="16"/>
  <c r="R257" i="16"/>
  <c r="P257" i="16"/>
  <c r="BI255" i="16"/>
  <c r="BH255" i="16"/>
  <c r="BG255" i="16"/>
  <c r="BF255" i="16"/>
  <c r="T255" i="16"/>
  <c r="R255" i="16"/>
  <c r="P255" i="16"/>
  <c r="BI253" i="16"/>
  <c r="BH253" i="16"/>
  <c r="BG253" i="16"/>
  <c r="BF253" i="16"/>
  <c r="T253" i="16"/>
  <c r="R253" i="16"/>
  <c r="P253" i="16"/>
  <c r="BI251" i="16"/>
  <c r="BH251" i="16"/>
  <c r="BG251" i="16"/>
  <c r="BF251" i="16"/>
  <c r="T251" i="16"/>
  <c r="R251" i="16"/>
  <c r="P251" i="16"/>
  <c r="BI249" i="16"/>
  <c r="BH249" i="16"/>
  <c r="BG249" i="16"/>
  <c r="BF249" i="16"/>
  <c r="T249" i="16"/>
  <c r="R249" i="16"/>
  <c r="P249" i="16"/>
  <c r="BI247" i="16"/>
  <c r="BH247" i="16"/>
  <c r="BG247" i="16"/>
  <c r="BF247" i="16"/>
  <c r="T247" i="16"/>
  <c r="R247" i="16"/>
  <c r="P247" i="16"/>
  <c r="BI245" i="16"/>
  <c r="BH245" i="16"/>
  <c r="BG245" i="16"/>
  <c r="BF245" i="16"/>
  <c r="T245" i="16"/>
  <c r="R245" i="16"/>
  <c r="P245" i="16"/>
  <c r="BI241" i="16"/>
  <c r="BH241" i="16"/>
  <c r="BG241" i="16"/>
  <c r="BF241" i="16"/>
  <c r="T241" i="16"/>
  <c r="R241" i="16"/>
  <c r="P241" i="16"/>
  <c r="BI238" i="16"/>
  <c r="BH238" i="16"/>
  <c r="BG238" i="16"/>
  <c r="BF238" i="16"/>
  <c r="T238" i="16"/>
  <c r="R238" i="16"/>
  <c r="P238" i="16"/>
  <c r="BI236" i="16"/>
  <c r="BH236" i="16"/>
  <c r="BG236" i="16"/>
  <c r="BF236" i="16"/>
  <c r="T236" i="16"/>
  <c r="R236" i="16"/>
  <c r="P236" i="16"/>
  <c r="BI234" i="16"/>
  <c r="BH234" i="16"/>
  <c r="BG234" i="16"/>
  <c r="BF234" i="16"/>
  <c r="T234" i="16"/>
  <c r="R234" i="16"/>
  <c r="P234" i="16"/>
  <c r="BI232" i="16"/>
  <c r="BH232" i="16"/>
  <c r="BG232" i="16"/>
  <c r="BF232" i="16"/>
  <c r="T232" i="16"/>
  <c r="R232" i="16"/>
  <c r="P232" i="16"/>
  <c r="BI230" i="16"/>
  <c r="BH230" i="16"/>
  <c r="BG230" i="16"/>
  <c r="BF230" i="16"/>
  <c r="T230" i="16"/>
  <c r="R230" i="16"/>
  <c r="P230" i="16"/>
  <c r="BI228" i="16"/>
  <c r="BH228" i="16"/>
  <c r="BG228" i="16"/>
  <c r="BF228" i="16"/>
  <c r="T228" i="16"/>
  <c r="R228" i="16"/>
  <c r="P228" i="16"/>
  <c r="BI226" i="16"/>
  <c r="BH226" i="16"/>
  <c r="BG226" i="16"/>
  <c r="BF226" i="16"/>
  <c r="T226" i="16"/>
  <c r="R226" i="16"/>
  <c r="P226" i="16"/>
  <c r="BI224" i="16"/>
  <c r="BH224" i="16"/>
  <c r="BG224" i="16"/>
  <c r="BF224" i="16"/>
  <c r="T224" i="16"/>
  <c r="R224" i="16"/>
  <c r="P224" i="16"/>
  <c r="BI221" i="16"/>
  <c r="BH221" i="16"/>
  <c r="BG221" i="16"/>
  <c r="BF221" i="16"/>
  <c r="T221" i="16"/>
  <c r="R221" i="16"/>
  <c r="P221" i="16"/>
  <c r="BI219" i="16"/>
  <c r="BH219" i="16"/>
  <c r="BG219" i="16"/>
  <c r="BF219" i="16"/>
  <c r="T219" i="16"/>
  <c r="R219" i="16"/>
  <c r="P219" i="16"/>
  <c r="BI217" i="16"/>
  <c r="BH217" i="16"/>
  <c r="BG217" i="16"/>
  <c r="BF217" i="16"/>
  <c r="T217" i="16"/>
  <c r="R217" i="16"/>
  <c r="P217" i="16"/>
  <c r="BI215" i="16"/>
  <c r="BH215" i="16"/>
  <c r="BG215" i="16"/>
  <c r="BF215" i="16"/>
  <c r="T215" i="16"/>
  <c r="R215" i="16"/>
  <c r="P215" i="16"/>
  <c r="BI212" i="16"/>
  <c r="BH212" i="16"/>
  <c r="BG212" i="16"/>
  <c r="BF212" i="16"/>
  <c r="T212" i="16"/>
  <c r="R212" i="16"/>
  <c r="P212" i="16"/>
  <c r="BI210" i="16"/>
  <c r="BH210" i="16"/>
  <c r="BG210" i="16"/>
  <c r="BF210" i="16"/>
  <c r="T210" i="16"/>
  <c r="R210" i="16"/>
  <c r="P210" i="16"/>
  <c r="BI208" i="16"/>
  <c r="BH208" i="16"/>
  <c r="BG208" i="16"/>
  <c r="BF208" i="16"/>
  <c r="T208" i="16"/>
  <c r="R208" i="16"/>
  <c r="P208" i="16"/>
  <c r="BI206" i="16"/>
  <c r="BH206" i="16"/>
  <c r="BG206" i="16"/>
  <c r="BF206" i="16"/>
  <c r="T206" i="16"/>
  <c r="R206" i="16"/>
  <c r="P206" i="16"/>
  <c r="BI204" i="16"/>
  <c r="BH204" i="16"/>
  <c r="BG204" i="16"/>
  <c r="BF204" i="16"/>
  <c r="T204" i="16"/>
  <c r="R204" i="16"/>
  <c r="P204" i="16"/>
  <c r="BI202" i="16"/>
  <c r="BH202" i="16"/>
  <c r="BG202" i="16"/>
  <c r="BF202" i="16"/>
  <c r="T202" i="16"/>
  <c r="R202" i="16"/>
  <c r="P202" i="16"/>
  <c r="BI200" i="16"/>
  <c r="BH200" i="16"/>
  <c r="BG200" i="16"/>
  <c r="BF200" i="16"/>
  <c r="T200" i="16"/>
  <c r="R200" i="16"/>
  <c r="P200" i="16"/>
  <c r="BI198" i="16"/>
  <c r="BH198" i="16"/>
  <c r="BG198" i="16"/>
  <c r="BF198" i="16"/>
  <c r="T198" i="16"/>
  <c r="R198" i="16"/>
  <c r="P198" i="16"/>
  <c r="BI196" i="16"/>
  <c r="BH196" i="16"/>
  <c r="BG196" i="16"/>
  <c r="BF196" i="16"/>
  <c r="T196" i="16"/>
  <c r="R196" i="16"/>
  <c r="P196" i="16"/>
  <c r="BI194" i="16"/>
  <c r="BH194" i="16"/>
  <c r="BG194" i="16"/>
  <c r="BF194" i="16"/>
  <c r="T194" i="16"/>
  <c r="R194" i="16"/>
  <c r="P194" i="16"/>
  <c r="BI192" i="16"/>
  <c r="BH192" i="16"/>
  <c r="BG192" i="16"/>
  <c r="BF192" i="16"/>
  <c r="T192" i="16"/>
  <c r="R192" i="16"/>
  <c r="P192" i="16"/>
  <c r="BI190" i="16"/>
  <c r="BH190" i="16"/>
  <c r="BG190" i="16"/>
  <c r="BF190" i="16"/>
  <c r="T190" i="16"/>
  <c r="R190" i="16"/>
  <c r="P190" i="16"/>
  <c r="BI188" i="16"/>
  <c r="BH188" i="16"/>
  <c r="BG188" i="16"/>
  <c r="BF188" i="16"/>
  <c r="T188" i="16"/>
  <c r="R188" i="16"/>
  <c r="P188" i="16"/>
  <c r="BI186" i="16"/>
  <c r="BH186" i="16"/>
  <c r="BG186" i="16"/>
  <c r="BF186" i="16"/>
  <c r="T186" i="16"/>
  <c r="R186" i="16"/>
  <c r="P186" i="16"/>
  <c r="BI184" i="16"/>
  <c r="BH184" i="16"/>
  <c r="BG184" i="16"/>
  <c r="BF184" i="16"/>
  <c r="T184" i="16"/>
  <c r="R184" i="16"/>
  <c r="P184" i="16"/>
  <c r="BI182" i="16"/>
  <c r="BH182" i="16"/>
  <c r="BG182" i="16"/>
  <c r="BF182" i="16"/>
  <c r="T182" i="16"/>
  <c r="R182" i="16"/>
  <c r="P182" i="16"/>
  <c r="BI180" i="16"/>
  <c r="BH180" i="16"/>
  <c r="BG180" i="16"/>
  <c r="BF180" i="16"/>
  <c r="T180" i="16"/>
  <c r="R180" i="16"/>
  <c r="P180" i="16"/>
  <c r="BI178" i="16"/>
  <c r="BH178" i="16"/>
  <c r="BG178" i="16"/>
  <c r="BF178" i="16"/>
  <c r="T178" i="16"/>
  <c r="R178" i="16"/>
  <c r="P178" i="16"/>
  <c r="BI175" i="16"/>
  <c r="BH175" i="16"/>
  <c r="BG175" i="16"/>
  <c r="BF175" i="16"/>
  <c r="T175" i="16"/>
  <c r="R175" i="16"/>
  <c r="P175" i="16"/>
  <c r="BI171" i="16"/>
  <c r="BH171" i="16"/>
  <c r="BG171" i="16"/>
  <c r="BF171" i="16"/>
  <c r="T171" i="16"/>
  <c r="R171" i="16"/>
  <c r="P171" i="16"/>
  <c r="BI169" i="16"/>
  <c r="BH169" i="16"/>
  <c r="BG169" i="16"/>
  <c r="BF169" i="16"/>
  <c r="T169" i="16"/>
  <c r="R169" i="16"/>
  <c r="P169" i="16"/>
  <c r="BI167" i="16"/>
  <c r="BH167" i="16"/>
  <c r="BG167" i="16"/>
  <c r="BF167" i="16"/>
  <c r="T167" i="16"/>
  <c r="R167" i="16"/>
  <c r="P167" i="16"/>
  <c r="BI165" i="16"/>
  <c r="BH165" i="16"/>
  <c r="BG165" i="16"/>
  <c r="BF165" i="16"/>
  <c r="T165" i="16"/>
  <c r="R165" i="16"/>
  <c r="P165" i="16"/>
  <c r="BI163" i="16"/>
  <c r="BH163" i="16"/>
  <c r="BG163" i="16"/>
  <c r="BF163" i="16"/>
  <c r="T163" i="16"/>
  <c r="R163" i="16"/>
  <c r="P163" i="16"/>
  <c r="BI161" i="16"/>
  <c r="BH161" i="16"/>
  <c r="BG161" i="16"/>
  <c r="BF161" i="16"/>
  <c r="T161" i="16"/>
  <c r="R161" i="16"/>
  <c r="P161" i="16"/>
  <c r="BI159" i="16"/>
  <c r="BH159" i="16"/>
  <c r="BG159" i="16"/>
  <c r="BF159" i="16"/>
  <c r="T159" i="16"/>
  <c r="R159" i="16"/>
  <c r="P159" i="16"/>
  <c r="BI157" i="16"/>
  <c r="BH157" i="16"/>
  <c r="BG157" i="16"/>
  <c r="BF157" i="16"/>
  <c r="T157" i="16"/>
  <c r="R157" i="16"/>
  <c r="P157" i="16"/>
  <c r="BI155" i="16"/>
  <c r="BH155" i="16"/>
  <c r="BG155" i="16"/>
  <c r="BF155" i="16"/>
  <c r="T155" i="16"/>
  <c r="R155" i="16"/>
  <c r="P155" i="16"/>
  <c r="BI153" i="16"/>
  <c r="BH153" i="16"/>
  <c r="BG153" i="16"/>
  <c r="BF153" i="16"/>
  <c r="T153" i="16"/>
  <c r="R153" i="16"/>
  <c r="P153" i="16"/>
  <c r="BI151" i="16"/>
  <c r="BH151" i="16"/>
  <c r="BG151" i="16"/>
  <c r="BF151" i="16"/>
  <c r="T151" i="16"/>
  <c r="R151" i="16"/>
  <c r="P151" i="16"/>
  <c r="BI149" i="16"/>
  <c r="BH149" i="16"/>
  <c r="BG149" i="16"/>
  <c r="BF149" i="16"/>
  <c r="T149" i="16"/>
  <c r="R149" i="16"/>
  <c r="P149" i="16"/>
  <c r="BI147" i="16"/>
  <c r="BH147" i="16"/>
  <c r="BG147" i="16"/>
  <c r="BF147" i="16"/>
  <c r="T147" i="16"/>
  <c r="R147" i="16"/>
  <c r="P147" i="16"/>
  <c r="BI145" i="16"/>
  <c r="BH145" i="16"/>
  <c r="BG145" i="16"/>
  <c r="BF145" i="16"/>
  <c r="T145" i="16"/>
  <c r="R145" i="16"/>
  <c r="P145" i="16"/>
  <c r="BI143" i="16"/>
  <c r="BH143" i="16"/>
  <c r="BG143" i="16"/>
  <c r="BF143" i="16"/>
  <c r="T143" i="16"/>
  <c r="R143" i="16"/>
  <c r="P143" i="16"/>
  <c r="BI141" i="16"/>
  <c r="BH141" i="16"/>
  <c r="BG141" i="16"/>
  <c r="BF141" i="16"/>
  <c r="T141" i="16"/>
  <c r="R141" i="16"/>
  <c r="P141" i="16"/>
  <c r="BI139" i="16"/>
  <c r="BH139" i="16"/>
  <c r="BG139" i="16"/>
  <c r="BF139" i="16"/>
  <c r="T139" i="16"/>
  <c r="R139" i="16"/>
  <c r="P139" i="16"/>
  <c r="BI137" i="16"/>
  <c r="BH137" i="16"/>
  <c r="BG137" i="16"/>
  <c r="BF137" i="16"/>
  <c r="T137" i="16"/>
  <c r="R137" i="16"/>
  <c r="P137" i="16"/>
  <c r="BI135" i="16"/>
  <c r="BH135" i="16"/>
  <c r="BG135" i="16"/>
  <c r="BF135" i="16"/>
  <c r="T135" i="16"/>
  <c r="R135" i="16"/>
  <c r="P135" i="16"/>
  <c r="BI130" i="16"/>
  <c r="BH130" i="16"/>
  <c r="BG130" i="16"/>
  <c r="BF130" i="16"/>
  <c r="T130" i="16"/>
  <c r="R130" i="16"/>
  <c r="P130" i="16"/>
  <c r="BI128" i="16"/>
  <c r="BH128" i="16"/>
  <c r="BG128" i="16"/>
  <c r="BF128" i="16"/>
  <c r="T128" i="16"/>
  <c r="R128" i="16"/>
  <c r="P128" i="16"/>
  <c r="BI126" i="16"/>
  <c r="BH126" i="16"/>
  <c r="BG126" i="16"/>
  <c r="BF126" i="16"/>
  <c r="T126" i="16"/>
  <c r="R126" i="16"/>
  <c r="P126" i="16"/>
  <c r="BI124" i="16"/>
  <c r="BH124" i="16"/>
  <c r="BG124" i="16"/>
  <c r="BF124" i="16"/>
  <c r="T124" i="16"/>
  <c r="R124" i="16"/>
  <c r="P124" i="16"/>
  <c r="BI122" i="16"/>
  <c r="BH122" i="16"/>
  <c r="BG122" i="16"/>
  <c r="BF122" i="16"/>
  <c r="T122" i="16"/>
  <c r="R122" i="16"/>
  <c r="P122" i="16"/>
  <c r="BI120" i="16"/>
  <c r="BH120" i="16"/>
  <c r="BG120" i="16"/>
  <c r="BF120" i="16"/>
  <c r="T120" i="16"/>
  <c r="R120" i="16"/>
  <c r="P120" i="16"/>
  <c r="BI118" i="16"/>
  <c r="BH118" i="16"/>
  <c r="BG118" i="16"/>
  <c r="BF118" i="16"/>
  <c r="T118" i="16"/>
  <c r="R118" i="16"/>
  <c r="P118" i="16"/>
  <c r="BI116" i="16"/>
  <c r="BH116" i="16"/>
  <c r="BG116" i="16"/>
  <c r="BF116" i="16"/>
  <c r="T116" i="16"/>
  <c r="R116" i="16"/>
  <c r="P116" i="16"/>
  <c r="BI114" i="16"/>
  <c r="BH114" i="16"/>
  <c r="BG114" i="16"/>
  <c r="BF114" i="16"/>
  <c r="T114" i="16"/>
  <c r="R114" i="16"/>
  <c r="P114" i="16"/>
  <c r="BI112" i="16"/>
  <c r="BH112" i="16"/>
  <c r="BG112" i="16"/>
  <c r="BF112" i="16"/>
  <c r="T112" i="16"/>
  <c r="R112" i="16"/>
  <c r="P112" i="16"/>
  <c r="BI110" i="16"/>
  <c r="BH110" i="16"/>
  <c r="BG110" i="16"/>
  <c r="BF110" i="16"/>
  <c r="T110" i="16"/>
  <c r="R110" i="16"/>
  <c r="P110" i="16"/>
  <c r="BI107" i="16"/>
  <c r="BH107" i="16"/>
  <c r="BG107" i="16"/>
  <c r="BF107" i="16"/>
  <c r="T107" i="16"/>
  <c r="R107" i="16"/>
  <c r="P107" i="16"/>
  <c r="BI105" i="16"/>
  <c r="BH105" i="16"/>
  <c r="BG105" i="16"/>
  <c r="BF105" i="16"/>
  <c r="T105" i="16"/>
  <c r="R105" i="16"/>
  <c r="P105" i="16"/>
  <c r="J99" i="16"/>
  <c r="F99" i="16"/>
  <c r="F97" i="16"/>
  <c r="E95" i="16"/>
  <c r="J58" i="16"/>
  <c r="F58" i="16"/>
  <c r="F56" i="16"/>
  <c r="E54" i="16"/>
  <c r="J26" i="16"/>
  <c r="E26" i="16"/>
  <c r="J59" i="16"/>
  <c r="J25" i="16"/>
  <c r="J20" i="16"/>
  <c r="E20" i="16"/>
  <c r="F100" i="16" s="1"/>
  <c r="J19" i="16"/>
  <c r="J14" i="16"/>
  <c r="J56" i="16" s="1"/>
  <c r="E7" i="16"/>
  <c r="E91" i="16"/>
  <c r="J41" i="15"/>
  <c r="J40" i="15"/>
  <c r="AY72" i="1"/>
  <c r="J39" i="15"/>
  <c r="AX72" i="1" s="1"/>
  <c r="BI94" i="15"/>
  <c r="BH94" i="15"/>
  <c r="BG94" i="15"/>
  <c r="BF94" i="15"/>
  <c r="T94" i="15"/>
  <c r="T93" i="15"/>
  <c r="T92" i="15"/>
  <c r="R94" i="15"/>
  <c r="R93" i="15" s="1"/>
  <c r="R92" i="15" s="1"/>
  <c r="P94" i="15"/>
  <c r="P93" i="15" s="1"/>
  <c r="P92" i="15" s="1"/>
  <c r="AU72" i="1" s="1"/>
  <c r="J89" i="15"/>
  <c r="J88" i="15"/>
  <c r="F88" i="15"/>
  <c r="F86" i="15"/>
  <c r="E84" i="15"/>
  <c r="J63" i="15"/>
  <c r="J62" i="15"/>
  <c r="F62" i="15"/>
  <c r="F60" i="15"/>
  <c r="E58" i="15"/>
  <c r="J22" i="15"/>
  <c r="E22" i="15"/>
  <c r="F63" i="15"/>
  <c r="J21" i="15"/>
  <c r="J16" i="15"/>
  <c r="J60" i="15"/>
  <c r="E7" i="15"/>
  <c r="E78" i="15" s="1"/>
  <c r="J41" i="14"/>
  <c r="J40" i="14"/>
  <c r="AY71" i="1"/>
  <c r="J39" i="14"/>
  <c r="AX71" i="1" s="1"/>
  <c r="BI158" i="14"/>
  <c r="BH158" i="14"/>
  <c r="BG158" i="14"/>
  <c r="BF158" i="14"/>
  <c r="T158" i="14"/>
  <c r="T157" i="14"/>
  <c r="R158" i="14"/>
  <c r="R157" i="14" s="1"/>
  <c r="P158" i="14"/>
  <c r="P157" i="14"/>
  <c r="BI151" i="14"/>
  <c r="BH151" i="14"/>
  <c r="BG151" i="14"/>
  <c r="BF151" i="14"/>
  <c r="T151" i="14"/>
  <c r="R151" i="14"/>
  <c r="P151" i="14"/>
  <c r="BI148" i="14"/>
  <c r="BH148" i="14"/>
  <c r="BG148" i="14"/>
  <c r="BF148" i="14"/>
  <c r="T148" i="14"/>
  <c r="R148" i="14"/>
  <c r="P148" i="14"/>
  <c r="BI138" i="14"/>
  <c r="BH138" i="14"/>
  <c r="BG138" i="14"/>
  <c r="BF138" i="14"/>
  <c r="T138" i="14"/>
  <c r="R138" i="14"/>
  <c r="P138" i="14"/>
  <c r="BI128" i="14"/>
  <c r="BH128" i="14"/>
  <c r="BG128" i="14"/>
  <c r="BF128" i="14"/>
  <c r="T128" i="14"/>
  <c r="R128" i="14"/>
  <c r="P128" i="14"/>
  <c r="BI122" i="14"/>
  <c r="BH122" i="14"/>
  <c r="BG122" i="14"/>
  <c r="BF122" i="14"/>
  <c r="T122" i="14"/>
  <c r="R122" i="14"/>
  <c r="P122" i="14"/>
  <c r="BI119" i="14"/>
  <c r="BH119" i="14"/>
  <c r="BG119" i="14"/>
  <c r="BF119" i="14"/>
  <c r="T119" i="14"/>
  <c r="R119" i="14"/>
  <c r="P119" i="14"/>
  <c r="BI114" i="14"/>
  <c r="BH114" i="14"/>
  <c r="BG114" i="14"/>
  <c r="BF114" i="14"/>
  <c r="T114" i="14"/>
  <c r="R114" i="14"/>
  <c r="P114" i="14"/>
  <c r="BI109" i="14"/>
  <c r="BH109" i="14"/>
  <c r="BG109" i="14"/>
  <c r="BF109" i="14"/>
  <c r="T109" i="14"/>
  <c r="R109" i="14"/>
  <c r="P109" i="14"/>
  <c r="BI104" i="14"/>
  <c r="BH104" i="14"/>
  <c r="BG104" i="14"/>
  <c r="BF104" i="14"/>
  <c r="T104" i="14"/>
  <c r="R104" i="14"/>
  <c r="P104" i="14"/>
  <c r="BI98" i="14"/>
  <c r="BH98" i="14"/>
  <c r="BG98" i="14"/>
  <c r="BF98" i="14"/>
  <c r="T98" i="14"/>
  <c r="T97" i="14"/>
  <c r="R98" i="14"/>
  <c r="R97" i="14" s="1"/>
  <c r="P98" i="14"/>
  <c r="P97" i="14" s="1"/>
  <c r="J92" i="14"/>
  <c r="J91" i="14"/>
  <c r="F91" i="14"/>
  <c r="F89" i="14"/>
  <c r="E87" i="14"/>
  <c r="J63" i="14"/>
  <c r="J62" i="14"/>
  <c r="F62" i="14"/>
  <c r="F60" i="14"/>
  <c r="E58" i="14"/>
  <c r="J22" i="14"/>
  <c r="E22" i="14"/>
  <c r="F63" i="14" s="1"/>
  <c r="J21" i="14"/>
  <c r="J16" i="14"/>
  <c r="J60" i="14" s="1"/>
  <c r="E7" i="14"/>
  <c r="E81" i="14" s="1"/>
  <c r="J41" i="13"/>
  <c r="J40" i="13"/>
  <c r="AY70" i="1" s="1"/>
  <c r="J39" i="13"/>
  <c r="AX70" i="1"/>
  <c r="BI606" i="13"/>
  <c r="BH606" i="13"/>
  <c r="BG606" i="13"/>
  <c r="BF606" i="13"/>
  <c r="T606" i="13"/>
  <c r="R606" i="13"/>
  <c r="P606" i="13"/>
  <c r="BI602" i="13"/>
  <c r="BH602" i="13"/>
  <c r="BG602" i="13"/>
  <c r="BF602" i="13"/>
  <c r="T602" i="13"/>
  <c r="R602" i="13"/>
  <c r="P602" i="13"/>
  <c r="BI594" i="13"/>
  <c r="BH594" i="13"/>
  <c r="BG594" i="13"/>
  <c r="BF594" i="13"/>
  <c r="T594" i="13"/>
  <c r="R594" i="13"/>
  <c r="P594" i="13"/>
  <c r="BI588" i="13"/>
  <c r="BH588" i="13"/>
  <c r="BG588" i="13"/>
  <c r="BF588" i="13"/>
  <c r="T588" i="13"/>
  <c r="R588" i="13"/>
  <c r="P588" i="13"/>
  <c r="BI582" i="13"/>
  <c r="BH582" i="13"/>
  <c r="BG582" i="13"/>
  <c r="BF582" i="13"/>
  <c r="T582" i="13"/>
  <c r="R582" i="13"/>
  <c r="P582" i="13"/>
  <c r="BI578" i="13"/>
  <c r="BH578" i="13"/>
  <c r="BG578" i="13"/>
  <c r="BF578" i="13"/>
  <c r="T578" i="13"/>
  <c r="R578" i="13"/>
  <c r="P578" i="13"/>
  <c r="BI576" i="13"/>
  <c r="BH576" i="13"/>
  <c r="BG576" i="13"/>
  <c r="BF576" i="13"/>
  <c r="T576" i="13"/>
  <c r="R576" i="13"/>
  <c r="P576" i="13"/>
  <c r="BI574" i="13"/>
  <c r="BH574" i="13"/>
  <c r="BG574" i="13"/>
  <c r="BF574" i="13"/>
  <c r="T574" i="13"/>
  <c r="R574" i="13"/>
  <c r="P574" i="13"/>
  <c r="BI572" i="13"/>
  <c r="BH572" i="13"/>
  <c r="BG572" i="13"/>
  <c r="BF572" i="13"/>
  <c r="T572" i="13"/>
  <c r="R572" i="13"/>
  <c r="P572" i="13"/>
  <c r="BI567" i="13"/>
  <c r="BH567" i="13"/>
  <c r="BG567" i="13"/>
  <c r="BF567" i="13"/>
  <c r="T567" i="13"/>
  <c r="R567" i="13"/>
  <c r="P567" i="13"/>
  <c r="BI562" i="13"/>
  <c r="BH562" i="13"/>
  <c r="BG562" i="13"/>
  <c r="BF562" i="13"/>
  <c r="T562" i="13"/>
  <c r="R562" i="13"/>
  <c r="P562" i="13"/>
  <c r="BI557" i="13"/>
  <c r="BH557" i="13"/>
  <c r="BG557" i="13"/>
  <c r="BF557" i="13"/>
  <c r="T557" i="13"/>
  <c r="R557" i="13"/>
  <c r="P557" i="13"/>
  <c r="BI551" i="13"/>
  <c r="BH551" i="13"/>
  <c r="BG551" i="13"/>
  <c r="BF551" i="13"/>
  <c r="T551" i="13"/>
  <c r="R551" i="13"/>
  <c r="P551" i="13"/>
  <c r="BI546" i="13"/>
  <c r="BH546" i="13"/>
  <c r="BG546" i="13"/>
  <c r="BF546" i="13"/>
  <c r="T546" i="13"/>
  <c r="R546" i="13"/>
  <c r="P546" i="13"/>
  <c r="BI541" i="13"/>
  <c r="BH541" i="13"/>
  <c r="BG541" i="13"/>
  <c r="BF541" i="13"/>
  <c r="T541" i="13"/>
  <c r="R541" i="13"/>
  <c r="P541" i="13"/>
  <c r="BI536" i="13"/>
  <c r="BH536" i="13"/>
  <c r="BG536" i="13"/>
  <c r="BF536" i="13"/>
  <c r="T536" i="13"/>
  <c r="R536" i="13"/>
  <c r="P536" i="13"/>
  <c r="BI533" i="13"/>
  <c r="BH533" i="13"/>
  <c r="BG533" i="13"/>
  <c r="BF533" i="13"/>
  <c r="T533" i="13"/>
  <c r="R533" i="13"/>
  <c r="P533" i="13"/>
  <c r="BI528" i="13"/>
  <c r="BH528" i="13"/>
  <c r="BG528" i="13"/>
  <c r="BF528" i="13"/>
  <c r="T528" i="13"/>
  <c r="R528" i="13"/>
  <c r="P528" i="13"/>
  <c r="BI523" i="13"/>
  <c r="BH523" i="13"/>
  <c r="BG523" i="13"/>
  <c r="BF523" i="13"/>
  <c r="T523" i="13"/>
  <c r="R523" i="13"/>
  <c r="P523" i="13"/>
  <c r="BI518" i="13"/>
  <c r="BH518" i="13"/>
  <c r="BG518" i="13"/>
  <c r="BF518" i="13"/>
  <c r="T518" i="13"/>
  <c r="R518" i="13"/>
  <c r="P518" i="13"/>
  <c r="BI510" i="13"/>
  <c r="BH510" i="13"/>
  <c r="BG510" i="13"/>
  <c r="BF510" i="13"/>
  <c r="T510" i="13"/>
  <c r="R510" i="13"/>
  <c r="P510" i="13"/>
  <c r="BI505" i="13"/>
  <c r="BH505" i="13"/>
  <c r="BG505" i="13"/>
  <c r="BF505" i="13"/>
  <c r="T505" i="13"/>
  <c r="R505" i="13"/>
  <c r="P505" i="13"/>
  <c r="BI500" i="13"/>
  <c r="BH500" i="13"/>
  <c r="BG500" i="13"/>
  <c r="BF500" i="13"/>
  <c r="T500" i="13"/>
  <c r="R500" i="13"/>
  <c r="P500" i="13"/>
  <c r="BI495" i="13"/>
  <c r="BH495" i="13"/>
  <c r="BG495" i="13"/>
  <c r="BF495" i="13"/>
  <c r="T495" i="13"/>
  <c r="R495" i="13"/>
  <c r="P495" i="13"/>
  <c r="BI487" i="13"/>
  <c r="BH487" i="13"/>
  <c r="BG487" i="13"/>
  <c r="BF487" i="13"/>
  <c r="T487" i="13"/>
  <c r="R487" i="13"/>
  <c r="P487" i="13"/>
  <c r="BI483" i="13"/>
  <c r="BH483" i="13"/>
  <c r="BG483" i="13"/>
  <c r="BF483" i="13"/>
  <c r="T483" i="13"/>
  <c r="R483" i="13"/>
  <c r="P483" i="13"/>
  <c r="BI476" i="13"/>
  <c r="BH476" i="13"/>
  <c r="BG476" i="13"/>
  <c r="BF476" i="13"/>
  <c r="T476" i="13"/>
  <c r="R476" i="13"/>
  <c r="P476" i="13"/>
  <c r="BI471" i="13"/>
  <c r="BH471" i="13"/>
  <c r="BG471" i="13"/>
  <c r="BF471" i="13"/>
  <c r="T471" i="13"/>
  <c r="R471" i="13"/>
  <c r="P471" i="13"/>
  <c r="BI462" i="13"/>
  <c r="BH462" i="13"/>
  <c r="BG462" i="13"/>
  <c r="BF462" i="13"/>
  <c r="T462" i="13"/>
  <c r="R462" i="13"/>
  <c r="P462" i="13"/>
  <c r="BI454" i="13"/>
  <c r="BH454" i="13"/>
  <c r="BG454" i="13"/>
  <c r="BF454" i="13"/>
  <c r="T454" i="13"/>
  <c r="R454" i="13"/>
  <c r="P454" i="13"/>
  <c r="BI448" i="13"/>
  <c r="BH448" i="13"/>
  <c r="BG448" i="13"/>
  <c r="BF448" i="13"/>
  <c r="T448" i="13"/>
  <c r="R448" i="13"/>
  <c r="P448" i="13"/>
  <c r="BI439" i="13"/>
  <c r="BH439" i="13"/>
  <c r="BG439" i="13"/>
  <c r="BF439" i="13"/>
  <c r="T439" i="13"/>
  <c r="R439" i="13"/>
  <c r="P439" i="13"/>
  <c r="BI430" i="13"/>
  <c r="BH430" i="13"/>
  <c r="BG430" i="13"/>
  <c r="BF430" i="13"/>
  <c r="T430" i="13"/>
  <c r="R430" i="13"/>
  <c r="P430" i="13"/>
  <c r="BI417" i="13"/>
  <c r="BH417" i="13"/>
  <c r="BG417" i="13"/>
  <c r="BF417" i="13"/>
  <c r="T417" i="13"/>
  <c r="R417" i="13"/>
  <c r="P417" i="13"/>
  <c r="BI404" i="13"/>
  <c r="BH404" i="13"/>
  <c r="BG404" i="13"/>
  <c r="BF404" i="13"/>
  <c r="T404" i="13"/>
  <c r="R404" i="13"/>
  <c r="P404" i="13"/>
  <c r="BI394" i="13"/>
  <c r="BH394" i="13"/>
  <c r="BG394" i="13"/>
  <c r="BF394" i="13"/>
  <c r="T394" i="13"/>
  <c r="R394" i="13"/>
  <c r="P394" i="13"/>
  <c r="BI385" i="13"/>
  <c r="BH385" i="13"/>
  <c r="BG385" i="13"/>
  <c r="BF385" i="13"/>
  <c r="T385" i="13"/>
  <c r="R385" i="13"/>
  <c r="P385" i="13"/>
  <c r="BI376" i="13"/>
  <c r="BH376" i="13"/>
  <c r="BG376" i="13"/>
  <c r="BF376" i="13"/>
  <c r="T376" i="13"/>
  <c r="R376" i="13"/>
  <c r="P376" i="13"/>
  <c r="BI370" i="13"/>
  <c r="BH370" i="13"/>
  <c r="BG370" i="13"/>
  <c r="BF370" i="13"/>
  <c r="T370" i="13"/>
  <c r="T369" i="13"/>
  <c r="R370" i="13"/>
  <c r="R369" i="13" s="1"/>
  <c r="P370" i="13"/>
  <c r="P369" i="13" s="1"/>
  <c r="BI364" i="13"/>
  <c r="BH364" i="13"/>
  <c r="BG364" i="13"/>
  <c r="BF364" i="13"/>
  <c r="T364" i="13"/>
  <c r="R364" i="13"/>
  <c r="P364" i="13"/>
  <c r="BI355" i="13"/>
  <c r="BH355" i="13"/>
  <c r="BG355" i="13"/>
  <c r="BF355" i="13"/>
  <c r="T355" i="13"/>
  <c r="T354" i="13" s="1"/>
  <c r="R355" i="13"/>
  <c r="R354" i="13" s="1"/>
  <c r="P355" i="13"/>
  <c r="P354" i="13" s="1"/>
  <c r="BI349" i="13"/>
  <c r="BH349" i="13"/>
  <c r="BG349" i="13"/>
  <c r="BF349" i="13"/>
  <c r="T349" i="13"/>
  <c r="R349" i="13"/>
  <c r="P349" i="13"/>
  <c r="BI342" i="13"/>
  <c r="BH342" i="13"/>
  <c r="BG342" i="13"/>
  <c r="BF342" i="13"/>
  <c r="T342" i="13"/>
  <c r="R342" i="13"/>
  <c r="P342" i="13"/>
  <c r="BI339" i="13"/>
  <c r="BH339" i="13"/>
  <c r="BG339" i="13"/>
  <c r="BF339" i="13"/>
  <c r="T339" i="13"/>
  <c r="R339" i="13"/>
  <c r="P339" i="13"/>
  <c r="BI332" i="13"/>
  <c r="BH332" i="13"/>
  <c r="BG332" i="13"/>
  <c r="BF332" i="13"/>
  <c r="T332" i="13"/>
  <c r="R332" i="13"/>
  <c r="P332" i="13"/>
  <c r="BI329" i="13"/>
  <c r="BH329" i="13"/>
  <c r="BG329" i="13"/>
  <c r="BF329" i="13"/>
  <c r="T329" i="13"/>
  <c r="R329" i="13"/>
  <c r="P329" i="13"/>
  <c r="BI322" i="13"/>
  <c r="BH322" i="13"/>
  <c r="BG322" i="13"/>
  <c r="BF322" i="13"/>
  <c r="T322" i="13"/>
  <c r="R322" i="13"/>
  <c r="P322" i="13"/>
  <c r="BI311" i="13"/>
  <c r="BH311" i="13"/>
  <c r="BG311" i="13"/>
  <c r="BF311" i="13"/>
  <c r="T311" i="13"/>
  <c r="R311" i="13"/>
  <c r="P311" i="13"/>
  <c r="BI308" i="13"/>
  <c r="BH308" i="13"/>
  <c r="BG308" i="13"/>
  <c r="BF308" i="13"/>
  <c r="T308" i="13"/>
  <c r="R308" i="13"/>
  <c r="P308" i="13"/>
  <c r="BI299" i="13"/>
  <c r="BH299" i="13"/>
  <c r="BG299" i="13"/>
  <c r="BF299" i="13"/>
  <c r="T299" i="13"/>
  <c r="R299" i="13"/>
  <c r="P299" i="13"/>
  <c r="BI289" i="13"/>
  <c r="BH289" i="13"/>
  <c r="BG289" i="13"/>
  <c r="BF289" i="13"/>
  <c r="T289" i="13"/>
  <c r="R289" i="13"/>
  <c r="P289" i="13"/>
  <c r="BI283" i="13"/>
  <c r="BH283" i="13"/>
  <c r="BG283" i="13"/>
  <c r="BF283" i="13"/>
  <c r="T283" i="13"/>
  <c r="R283" i="13"/>
  <c r="P283" i="13"/>
  <c r="BI279" i="13"/>
  <c r="BH279" i="13"/>
  <c r="BG279" i="13"/>
  <c r="BF279" i="13"/>
  <c r="T279" i="13"/>
  <c r="R279" i="13"/>
  <c r="P279" i="13"/>
  <c r="BI272" i="13"/>
  <c r="BH272" i="13"/>
  <c r="BG272" i="13"/>
  <c r="BF272" i="13"/>
  <c r="T272" i="13"/>
  <c r="R272" i="13"/>
  <c r="P272" i="13"/>
  <c r="BI268" i="13"/>
  <c r="BH268" i="13"/>
  <c r="BG268" i="13"/>
  <c r="BF268" i="13"/>
  <c r="T268" i="13"/>
  <c r="R268" i="13"/>
  <c r="P268" i="13"/>
  <c r="BI261" i="13"/>
  <c r="BH261" i="13"/>
  <c r="BG261" i="13"/>
  <c r="BF261" i="13"/>
  <c r="T261" i="13"/>
  <c r="R261" i="13"/>
  <c r="P261" i="13"/>
  <c r="BI255" i="13"/>
  <c r="BH255" i="13"/>
  <c r="BG255" i="13"/>
  <c r="BF255" i="13"/>
  <c r="T255" i="13"/>
  <c r="R255" i="13"/>
  <c r="P255" i="13"/>
  <c r="BI250" i="13"/>
  <c r="BH250" i="13"/>
  <c r="BG250" i="13"/>
  <c r="BF250" i="13"/>
  <c r="T250" i="13"/>
  <c r="R250" i="13"/>
  <c r="P250" i="13"/>
  <c r="BI245" i="13"/>
  <c r="BH245" i="13"/>
  <c r="BG245" i="13"/>
  <c r="BF245" i="13"/>
  <c r="T245" i="13"/>
  <c r="R245" i="13"/>
  <c r="P245" i="13"/>
  <c r="BI238" i="13"/>
  <c r="BH238" i="13"/>
  <c r="BG238" i="13"/>
  <c r="BF238" i="13"/>
  <c r="T238" i="13"/>
  <c r="R238" i="13"/>
  <c r="P238" i="13"/>
  <c r="BI227" i="13"/>
  <c r="BH227" i="13"/>
  <c r="BG227" i="13"/>
  <c r="BF227" i="13"/>
  <c r="T227" i="13"/>
  <c r="T212" i="13"/>
  <c r="R227" i="13"/>
  <c r="P227" i="13"/>
  <c r="BI213" i="13"/>
  <c r="BH213" i="13"/>
  <c r="BG213" i="13"/>
  <c r="BF213" i="13"/>
  <c r="T213" i="13"/>
  <c r="R213" i="13"/>
  <c r="R212" i="13" s="1"/>
  <c r="P213" i="13"/>
  <c r="P212" i="13" s="1"/>
  <c r="BI205" i="13"/>
  <c r="BH205" i="13"/>
  <c r="BG205" i="13"/>
  <c r="BF205" i="13"/>
  <c r="T205" i="13"/>
  <c r="R205" i="13"/>
  <c r="P205" i="13"/>
  <c r="BI199" i="13"/>
  <c r="BH199" i="13"/>
  <c r="BG199" i="13"/>
  <c r="BF199" i="13"/>
  <c r="T199" i="13"/>
  <c r="R199" i="13"/>
  <c r="P199" i="13"/>
  <c r="BI195" i="13"/>
  <c r="BH195" i="13"/>
  <c r="BG195" i="13"/>
  <c r="BF195" i="13"/>
  <c r="T195" i="13"/>
  <c r="R195" i="13"/>
  <c r="P195" i="13"/>
  <c r="BI188" i="13"/>
  <c r="BH188" i="13"/>
  <c r="BG188" i="13"/>
  <c r="BF188" i="13"/>
  <c r="T188" i="13"/>
  <c r="R188" i="13"/>
  <c r="P188" i="13"/>
  <c r="BI181" i="13"/>
  <c r="BH181" i="13"/>
  <c r="BG181" i="13"/>
  <c r="BF181" i="13"/>
  <c r="T181" i="13"/>
  <c r="R181" i="13"/>
  <c r="P181" i="13"/>
  <c r="BI172" i="13"/>
  <c r="BH172" i="13"/>
  <c r="BG172" i="13"/>
  <c r="BF172" i="13"/>
  <c r="T172" i="13"/>
  <c r="R172" i="13"/>
  <c r="P172" i="13"/>
  <c r="BI163" i="13"/>
  <c r="BH163" i="13"/>
  <c r="BG163" i="13"/>
  <c r="BF163" i="13"/>
  <c r="T163" i="13"/>
  <c r="R163" i="13"/>
  <c r="P163" i="13"/>
  <c r="BI159" i="13"/>
  <c r="BH159" i="13"/>
  <c r="BG159" i="13"/>
  <c r="BF159" i="13"/>
  <c r="T159" i="13"/>
  <c r="R159" i="13"/>
  <c r="P159" i="13"/>
  <c r="BI147" i="13"/>
  <c r="BH147" i="13"/>
  <c r="BG147" i="13"/>
  <c r="BF147" i="13"/>
  <c r="T147" i="13"/>
  <c r="R147" i="13"/>
  <c r="P147" i="13"/>
  <c r="BI137" i="13"/>
  <c r="BH137" i="13"/>
  <c r="BG137" i="13"/>
  <c r="BF137" i="13"/>
  <c r="T137" i="13"/>
  <c r="R137" i="13"/>
  <c r="P137" i="13"/>
  <c r="BI130" i="13"/>
  <c r="BH130" i="13"/>
  <c r="BG130" i="13"/>
  <c r="BF130" i="13"/>
  <c r="T130" i="13"/>
  <c r="R130" i="13"/>
  <c r="P130" i="13"/>
  <c r="BI124" i="13"/>
  <c r="BH124" i="13"/>
  <c r="BG124" i="13"/>
  <c r="BF124" i="13"/>
  <c r="T124" i="13"/>
  <c r="R124" i="13"/>
  <c r="P124" i="13"/>
  <c r="BI117" i="13"/>
  <c r="BH117" i="13"/>
  <c r="BG117" i="13"/>
  <c r="BF117" i="13"/>
  <c r="T117" i="13"/>
  <c r="R117" i="13"/>
  <c r="P117" i="13"/>
  <c r="BI109" i="13"/>
  <c r="BH109" i="13"/>
  <c r="BG109" i="13"/>
  <c r="BF109" i="13"/>
  <c r="T109" i="13"/>
  <c r="T108" i="13" s="1"/>
  <c r="R109" i="13"/>
  <c r="R108" i="13" s="1"/>
  <c r="P109" i="13"/>
  <c r="P108" i="13"/>
  <c r="J103" i="13"/>
  <c r="J102" i="13"/>
  <c r="F102" i="13"/>
  <c r="F100" i="13"/>
  <c r="E98" i="13"/>
  <c r="J63" i="13"/>
  <c r="J62" i="13"/>
  <c r="F62" i="13"/>
  <c r="F60" i="13"/>
  <c r="E58" i="13"/>
  <c r="J22" i="13"/>
  <c r="E22" i="13"/>
  <c r="F103" i="13" s="1"/>
  <c r="J21" i="13"/>
  <c r="J16" i="13"/>
  <c r="J100" i="13"/>
  <c r="E7" i="13"/>
  <c r="E92" i="13" s="1"/>
  <c r="J39" i="12"/>
  <c r="J38" i="12"/>
  <c r="AY68" i="1" s="1"/>
  <c r="J37" i="12"/>
  <c r="AX68" i="1"/>
  <c r="BI176" i="12"/>
  <c r="BH176" i="12"/>
  <c r="BG176" i="12"/>
  <c r="BF176" i="12"/>
  <c r="T176" i="12"/>
  <c r="T175" i="12" s="1"/>
  <c r="R176" i="12"/>
  <c r="R175" i="12"/>
  <c r="P176" i="12"/>
  <c r="P175" i="12" s="1"/>
  <c r="BI166" i="12"/>
  <c r="BH166" i="12"/>
  <c r="BG166" i="12"/>
  <c r="BF166" i="12"/>
  <c r="T166" i="12"/>
  <c r="T165" i="12"/>
  <c r="R166" i="12"/>
  <c r="R165" i="12" s="1"/>
  <c r="P166" i="12"/>
  <c r="P165" i="12"/>
  <c r="BI160" i="12"/>
  <c r="BH160" i="12"/>
  <c r="BG160" i="12"/>
  <c r="BF160" i="12"/>
  <c r="T160" i="12"/>
  <c r="R160" i="12"/>
  <c r="P160" i="12"/>
  <c r="BI155" i="12"/>
  <c r="BH155" i="12"/>
  <c r="BG155" i="12"/>
  <c r="BF155" i="12"/>
  <c r="T155" i="12"/>
  <c r="R155" i="12"/>
  <c r="P155" i="12"/>
  <c r="BI148" i="12"/>
  <c r="BH148" i="12"/>
  <c r="BG148" i="12"/>
  <c r="BF148" i="12"/>
  <c r="T148" i="12"/>
  <c r="R148" i="12"/>
  <c r="P148" i="12"/>
  <c r="BI141" i="12"/>
  <c r="BH141" i="12"/>
  <c r="BG141" i="12"/>
  <c r="BF141" i="12"/>
  <c r="T141" i="12"/>
  <c r="R141" i="12"/>
  <c r="P141" i="12"/>
  <c r="BI132" i="12"/>
  <c r="BH132" i="12"/>
  <c r="BG132" i="12"/>
  <c r="BF132" i="12"/>
  <c r="T132" i="12"/>
  <c r="R132" i="12"/>
  <c r="P132" i="12"/>
  <c r="BI128" i="12"/>
  <c r="BH128" i="12"/>
  <c r="BG128" i="12"/>
  <c r="BF128" i="12"/>
  <c r="T128" i="12"/>
  <c r="R128" i="12"/>
  <c r="P128" i="12"/>
  <c r="BI119" i="12"/>
  <c r="BH119" i="12"/>
  <c r="BG119" i="12"/>
  <c r="BF119" i="12"/>
  <c r="T119" i="12"/>
  <c r="R119" i="12"/>
  <c r="P119" i="12"/>
  <c r="BI109" i="12"/>
  <c r="BH109" i="12"/>
  <c r="BG109" i="12"/>
  <c r="BF109" i="12"/>
  <c r="T109" i="12"/>
  <c r="R109" i="12"/>
  <c r="P109" i="12"/>
  <c r="BI102" i="12"/>
  <c r="BH102" i="12"/>
  <c r="BG102" i="12"/>
  <c r="BF102" i="12"/>
  <c r="T102" i="12"/>
  <c r="R102" i="12"/>
  <c r="P102" i="12"/>
  <c r="BI92" i="12"/>
  <c r="BH92" i="12"/>
  <c r="BG92" i="12"/>
  <c r="BF92" i="12"/>
  <c r="T92" i="12"/>
  <c r="R92" i="12"/>
  <c r="P92" i="12"/>
  <c r="J86" i="12"/>
  <c r="J85" i="12"/>
  <c r="F85" i="12"/>
  <c r="F83" i="12"/>
  <c r="E81" i="12"/>
  <c r="J59" i="12"/>
  <c r="J58" i="12"/>
  <c r="F58" i="12"/>
  <c r="F56" i="12"/>
  <c r="E54" i="12"/>
  <c r="J20" i="12"/>
  <c r="E20" i="12"/>
  <c r="F86" i="12"/>
  <c r="J19" i="12"/>
  <c r="J14" i="12"/>
  <c r="J83" i="12" s="1"/>
  <c r="E7" i="12"/>
  <c r="E77" i="12"/>
  <c r="J39" i="11"/>
  <c r="J38" i="11"/>
  <c r="AY67" i="1"/>
  <c r="J37" i="11"/>
  <c r="AX67" i="1"/>
  <c r="BI303" i="11"/>
  <c r="BH303" i="11"/>
  <c r="BG303" i="11"/>
  <c r="BF303" i="11"/>
  <c r="T303" i="11"/>
  <c r="T302" i="11"/>
  <c r="R303" i="11"/>
  <c r="R302" i="11"/>
  <c r="P303" i="11"/>
  <c r="P302" i="11"/>
  <c r="BI294" i="11"/>
  <c r="BH294" i="11"/>
  <c r="BG294" i="11"/>
  <c r="BF294" i="11"/>
  <c r="T294" i="11"/>
  <c r="T275" i="11"/>
  <c r="R294" i="11"/>
  <c r="P294" i="11"/>
  <c r="BI276" i="11"/>
  <c r="BH276" i="11"/>
  <c r="BG276" i="11"/>
  <c r="BF276" i="11"/>
  <c r="T276" i="11"/>
  <c r="R276" i="11"/>
  <c r="R275" i="11" s="1"/>
  <c r="P276" i="11"/>
  <c r="P275" i="11" s="1"/>
  <c r="BI261" i="11"/>
  <c r="BH261" i="11"/>
  <c r="BG261" i="11"/>
  <c r="BF261" i="11"/>
  <c r="T261" i="11"/>
  <c r="R261" i="11"/>
  <c r="P261" i="11"/>
  <c r="BI250" i="11"/>
  <c r="BH250" i="11"/>
  <c r="BG250" i="11"/>
  <c r="BF250" i="11"/>
  <c r="T250" i="11"/>
  <c r="R250" i="11"/>
  <c r="P250" i="11"/>
  <c r="BI239" i="11"/>
  <c r="BH239" i="11"/>
  <c r="BG239" i="11"/>
  <c r="BF239" i="11"/>
  <c r="T239" i="11"/>
  <c r="R239" i="11"/>
  <c r="P239" i="11"/>
  <c r="BI229" i="11"/>
  <c r="BH229" i="11"/>
  <c r="BG229" i="11"/>
  <c r="BF229" i="11"/>
  <c r="T229" i="11"/>
  <c r="R229" i="11"/>
  <c r="P229" i="11"/>
  <c r="BI224" i="11"/>
  <c r="BH224" i="11"/>
  <c r="BG224" i="11"/>
  <c r="BF224" i="11"/>
  <c r="T224" i="11"/>
  <c r="R224" i="11"/>
  <c r="P224" i="11"/>
  <c r="BI211" i="11"/>
  <c r="BH211" i="11"/>
  <c r="BG211" i="11"/>
  <c r="BF211" i="11"/>
  <c r="T211" i="11"/>
  <c r="R211" i="11"/>
  <c r="P211" i="11"/>
  <c r="BI206" i="11"/>
  <c r="BH206" i="11"/>
  <c r="BG206" i="11"/>
  <c r="BF206" i="11"/>
  <c r="T206" i="11"/>
  <c r="R206" i="11"/>
  <c r="P206" i="11"/>
  <c r="BI198" i="11"/>
  <c r="BH198" i="11"/>
  <c r="BG198" i="11"/>
  <c r="BF198" i="11"/>
  <c r="T198" i="11"/>
  <c r="R198" i="11"/>
  <c r="P198" i="11"/>
  <c r="BI185" i="11"/>
  <c r="BH185" i="11"/>
  <c r="BG185" i="11"/>
  <c r="BF185" i="11"/>
  <c r="T185" i="11"/>
  <c r="R185" i="11"/>
  <c r="P185" i="11"/>
  <c r="BI172" i="11"/>
  <c r="BH172" i="11"/>
  <c r="BG172" i="11"/>
  <c r="BF172" i="11"/>
  <c r="T172" i="11"/>
  <c r="R172" i="11"/>
  <c r="P172" i="11"/>
  <c r="BI158" i="11"/>
  <c r="BH158" i="11"/>
  <c r="BG158" i="11"/>
  <c r="BF158" i="11"/>
  <c r="T158" i="11"/>
  <c r="R158" i="11"/>
  <c r="P158" i="11"/>
  <c r="BI154" i="11"/>
  <c r="BH154" i="11"/>
  <c r="BG154" i="11"/>
  <c r="BF154" i="11"/>
  <c r="T154" i="11"/>
  <c r="R154" i="11"/>
  <c r="P154" i="11"/>
  <c r="BI144" i="11"/>
  <c r="BH144" i="11"/>
  <c r="BG144" i="11"/>
  <c r="BF144" i="11"/>
  <c r="T144" i="11"/>
  <c r="R144" i="11"/>
  <c r="P144" i="11"/>
  <c r="BI138" i="11"/>
  <c r="BH138" i="11"/>
  <c r="BG138" i="11"/>
  <c r="BF138" i="11"/>
  <c r="T138" i="11"/>
  <c r="R138" i="11"/>
  <c r="P138" i="11"/>
  <c r="BI128" i="11"/>
  <c r="BH128" i="11"/>
  <c r="BG128" i="11"/>
  <c r="BF128" i="11"/>
  <c r="T128" i="11"/>
  <c r="R128" i="11"/>
  <c r="P128" i="11"/>
  <c r="BI115" i="11"/>
  <c r="BH115" i="11"/>
  <c r="BG115" i="11"/>
  <c r="BF115" i="11"/>
  <c r="T115" i="11"/>
  <c r="R115" i="11"/>
  <c r="P115" i="11"/>
  <c r="BI105" i="11"/>
  <c r="BH105" i="11"/>
  <c r="BG105" i="11"/>
  <c r="BF105" i="11"/>
  <c r="T105" i="11"/>
  <c r="R105" i="11"/>
  <c r="P105" i="11"/>
  <c r="BI101" i="11"/>
  <c r="BH101" i="11"/>
  <c r="BG101" i="11"/>
  <c r="BF101" i="11"/>
  <c r="T101" i="11"/>
  <c r="R101" i="11"/>
  <c r="P101" i="11"/>
  <c r="BI97" i="11"/>
  <c r="BH97" i="11"/>
  <c r="BG97" i="11"/>
  <c r="BF97" i="11"/>
  <c r="T97" i="11"/>
  <c r="R97" i="11"/>
  <c r="P97" i="11"/>
  <c r="BI93" i="11"/>
  <c r="BH93" i="11"/>
  <c r="BG93" i="11"/>
  <c r="BF93" i="11"/>
  <c r="T93" i="11"/>
  <c r="R93" i="11"/>
  <c r="P93" i="11"/>
  <c r="J87" i="11"/>
  <c r="J86" i="11"/>
  <c r="F86" i="11"/>
  <c r="F84" i="11"/>
  <c r="E82" i="11"/>
  <c r="J59" i="11"/>
  <c r="J58" i="11"/>
  <c r="F58" i="11"/>
  <c r="F56" i="11"/>
  <c r="E54" i="11"/>
  <c r="J20" i="11"/>
  <c r="E20" i="11"/>
  <c r="F87" i="11" s="1"/>
  <c r="J19" i="11"/>
  <c r="J14" i="11"/>
  <c r="J56" i="11" s="1"/>
  <c r="E7" i="11"/>
  <c r="E78" i="11" s="1"/>
  <c r="J39" i="10"/>
  <c r="J38" i="10"/>
  <c r="AY66" i="1" s="1"/>
  <c r="J37" i="10"/>
  <c r="AX66" i="1"/>
  <c r="BI297" i="10"/>
  <c r="BH297" i="10"/>
  <c r="BG297" i="10"/>
  <c r="BF297" i="10"/>
  <c r="T297" i="10"/>
  <c r="T296" i="10" s="1"/>
  <c r="T295" i="10" s="1"/>
  <c r="R297" i="10"/>
  <c r="R296" i="10" s="1"/>
  <c r="R295" i="10" s="1"/>
  <c r="P297" i="10"/>
  <c r="P296" i="10"/>
  <c r="P295" i="10" s="1"/>
  <c r="BI290" i="10"/>
  <c r="BH290" i="10"/>
  <c r="BG290" i="10"/>
  <c r="BF290" i="10"/>
  <c r="T290" i="10"/>
  <c r="R290" i="10"/>
  <c r="P290" i="10"/>
  <c r="BI282" i="10"/>
  <c r="BH282" i="10"/>
  <c r="BG282" i="10"/>
  <c r="BF282" i="10"/>
  <c r="T282" i="10"/>
  <c r="R282" i="10"/>
  <c r="P282" i="10"/>
  <c r="BI277" i="10"/>
  <c r="BH277" i="10"/>
  <c r="BG277" i="10"/>
  <c r="BF277" i="10"/>
  <c r="T277" i="10"/>
  <c r="R277" i="10"/>
  <c r="P277" i="10"/>
  <c r="BI271" i="10"/>
  <c r="BH271" i="10"/>
  <c r="BG271" i="10"/>
  <c r="BF271" i="10"/>
  <c r="T271" i="10"/>
  <c r="R271" i="10"/>
  <c r="P271" i="10"/>
  <c r="BI266" i="10"/>
  <c r="BH266" i="10"/>
  <c r="BG266" i="10"/>
  <c r="BF266" i="10"/>
  <c r="T266" i="10"/>
  <c r="R266" i="10"/>
  <c r="P266" i="10"/>
  <c r="BI259" i="10"/>
  <c r="BH259" i="10"/>
  <c r="BG259" i="10"/>
  <c r="BF259" i="10"/>
  <c r="T259" i="10"/>
  <c r="R259" i="10"/>
  <c r="P259" i="10"/>
  <c r="BI254" i="10"/>
  <c r="BH254" i="10"/>
  <c r="BG254" i="10"/>
  <c r="BF254" i="10"/>
  <c r="T254" i="10"/>
  <c r="R254" i="10"/>
  <c r="P254" i="10"/>
  <c r="BI247" i="10"/>
  <c r="BH247" i="10"/>
  <c r="BG247" i="10"/>
  <c r="BF247" i="10"/>
  <c r="T247" i="10"/>
  <c r="R247" i="10"/>
  <c r="P247" i="10"/>
  <c r="BI239" i="10"/>
  <c r="BH239" i="10"/>
  <c r="BG239" i="10"/>
  <c r="BF239" i="10"/>
  <c r="T239" i="10"/>
  <c r="R239" i="10"/>
  <c r="P239" i="10"/>
  <c r="BI234" i="10"/>
  <c r="BH234" i="10"/>
  <c r="BG234" i="10"/>
  <c r="BF234" i="10"/>
  <c r="T234" i="10"/>
  <c r="R234" i="10"/>
  <c r="P234" i="10"/>
  <c r="BI229" i="10"/>
  <c r="BH229" i="10"/>
  <c r="BG229" i="10"/>
  <c r="BF229" i="10"/>
  <c r="T229" i="10"/>
  <c r="R229" i="10"/>
  <c r="P229" i="10"/>
  <c r="BI226" i="10"/>
  <c r="BH226" i="10"/>
  <c r="BG226" i="10"/>
  <c r="BF226" i="10"/>
  <c r="T226" i="10"/>
  <c r="R226" i="10"/>
  <c r="P226" i="10"/>
  <c r="BI218" i="10"/>
  <c r="BH218" i="10"/>
  <c r="BG218" i="10"/>
  <c r="BF218" i="10"/>
  <c r="T218" i="10"/>
  <c r="R218" i="10"/>
  <c r="P218" i="10"/>
  <c r="BI215" i="10"/>
  <c r="BH215" i="10"/>
  <c r="BG215" i="10"/>
  <c r="BF215" i="10"/>
  <c r="T215" i="10"/>
  <c r="T214" i="10" s="1"/>
  <c r="R215" i="10"/>
  <c r="R214" i="10"/>
  <c r="P215" i="10"/>
  <c r="P214" i="10"/>
  <c r="BI209" i="10"/>
  <c r="BH209" i="10"/>
  <c r="BG209" i="10"/>
  <c r="BF209" i="10"/>
  <c r="T209" i="10"/>
  <c r="R209" i="10"/>
  <c r="P209" i="10"/>
  <c r="BI204" i="10"/>
  <c r="BH204" i="10"/>
  <c r="BG204" i="10"/>
  <c r="BF204" i="10"/>
  <c r="T204" i="10"/>
  <c r="R204" i="10"/>
  <c r="P204" i="10"/>
  <c r="BI199" i="10"/>
  <c r="BH199" i="10"/>
  <c r="BG199" i="10"/>
  <c r="BF199" i="10"/>
  <c r="T199" i="10"/>
  <c r="R199" i="10"/>
  <c r="P199" i="10"/>
  <c r="BI194" i="10"/>
  <c r="BH194" i="10"/>
  <c r="BG194" i="10"/>
  <c r="BF194" i="10"/>
  <c r="T194" i="10"/>
  <c r="R194" i="10"/>
  <c r="P194" i="10"/>
  <c r="BI189" i="10"/>
  <c r="BH189" i="10"/>
  <c r="BG189" i="10"/>
  <c r="BF189" i="10"/>
  <c r="T189" i="10"/>
  <c r="R189" i="10"/>
  <c r="P189" i="10"/>
  <c r="BI184" i="10"/>
  <c r="BH184" i="10"/>
  <c r="BG184" i="10"/>
  <c r="BF184" i="10"/>
  <c r="T184" i="10"/>
  <c r="R184" i="10"/>
  <c r="P184" i="10"/>
  <c r="BI178" i="10"/>
  <c r="BH178" i="10"/>
  <c r="BG178" i="10"/>
  <c r="BF178" i="10"/>
  <c r="T178" i="10"/>
  <c r="R178" i="10"/>
  <c r="P178" i="10"/>
  <c r="BI171" i="10"/>
  <c r="BH171" i="10"/>
  <c r="BG171" i="10"/>
  <c r="BF171" i="10"/>
  <c r="T171" i="10"/>
  <c r="R171" i="10"/>
  <c r="P171" i="10"/>
  <c r="BI166" i="10"/>
  <c r="BH166" i="10"/>
  <c r="BG166" i="10"/>
  <c r="BF166" i="10"/>
  <c r="T166" i="10"/>
  <c r="R166" i="10"/>
  <c r="P166" i="10"/>
  <c r="BI160" i="10"/>
  <c r="BH160" i="10"/>
  <c r="BG160" i="10"/>
  <c r="BF160" i="10"/>
  <c r="T160" i="10"/>
  <c r="R160" i="10"/>
  <c r="P160" i="10"/>
  <c r="BI152" i="10"/>
  <c r="BH152" i="10"/>
  <c r="BG152" i="10"/>
  <c r="BF152" i="10"/>
  <c r="T152" i="10"/>
  <c r="R152" i="10"/>
  <c r="P152" i="10"/>
  <c r="BI143" i="10"/>
  <c r="BH143" i="10"/>
  <c r="BG143" i="10"/>
  <c r="BF143" i="10"/>
  <c r="T143" i="10"/>
  <c r="R143" i="10"/>
  <c r="P143" i="10"/>
  <c r="BI131" i="10"/>
  <c r="BH131" i="10"/>
  <c r="BG131" i="10"/>
  <c r="BF131" i="10"/>
  <c r="T131" i="10"/>
  <c r="R131" i="10"/>
  <c r="P131" i="10"/>
  <c r="BI122" i="10"/>
  <c r="BH122" i="10"/>
  <c r="BG122" i="10"/>
  <c r="BF122" i="10"/>
  <c r="T122" i="10"/>
  <c r="R122" i="10"/>
  <c r="P122" i="10"/>
  <c r="BI110" i="10"/>
  <c r="BH110" i="10"/>
  <c r="BG110" i="10"/>
  <c r="BF110" i="10"/>
  <c r="T110" i="10"/>
  <c r="R110" i="10"/>
  <c r="P110" i="10"/>
  <c r="BI105" i="10"/>
  <c r="BH105" i="10"/>
  <c r="BG105" i="10"/>
  <c r="BF105" i="10"/>
  <c r="T105" i="10"/>
  <c r="R105" i="10"/>
  <c r="P105" i="10"/>
  <c r="BI95" i="10"/>
  <c r="BH95" i="10"/>
  <c r="BG95" i="10"/>
  <c r="BF95" i="10"/>
  <c r="T95" i="10"/>
  <c r="R95" i="10"/>
  <c r="P95" i="10"/>
  <c r="J89" i="10"/>
  <c r="J88" i="10"/>
  <c r="F88" i="10"/>
  <c r="F86" i="10"/>
  <c r="E84" i="10"/>
  <c r="J59" i="10"/>
  <c r="J58" i="10"/>
  <c r="F58" i="10"/>
  <c r="F56" i="10"/>
  <c r="E54" i="10"/>
  <c r="J20" i="10"/>
  <c r="E20" i="10"/>
  <c r="F89" i="10" s="1"/>
  <c r="J19" i="10"/>
  <c r="J14" i="10"/>
  <c r="J86" i="10" s="1"/>
  <c r="E7" i="10"/>
  <c r="E80" i="10" s="1"/>
  <c r="J41" i="9"/>
  <c r="J40" i="9"/>
  <c r="AY64" i="1" s="1"/>
  <c r="J39" i="9"/>
  <c r="AX64" i="1" s="1"/>
  <c r="BI396" i="9"/>
  <c r="BH396" i="9"/>
  <c r="BG396" i="9"/>
  <c r="BF396" i="9"/>
  <c r="T396" i="9"/>
  <c r="R396" i="9"/>
  <c r="P396" i="9"/>
  <c r="BI394" i="9"/>
  <c r="BH394" i="9"/>
  <c r="BG394" i="9"/>
  <c r="BF394" i="9"/>
  <c r="T394" i="9"/>
  <c r="R394" i="9"/>
  <c r="P394" i="9"/>
  <c r="BI392" i="9"/>
  <c r="BH392" i="9"/>
  <c r="BG392" i="9"/>
  <c r="BF392" i="9"/>
  <c r="T392" i="9"/>
  <c r="R392" i="9"/>
  <c r="P392" i="9"/>
  <c r="BI390" i="9"/>
  <c r="BH390" i="9"/>
  <c r="BG390" i="9"/>
  <c r="BF390" i="9"/>
  <c r="T390" i="9"/>
  <c r="R390" i="9"/>
  <c r="P390" i="9"/>
  <c r="BI388" i="9"/>
  <c r="BH388" i="9"/>
  <c r="BG388" i="9"/>
  <c r="BF388" i="9"/>
  <c r="T388" i="9"/>
  <c r="R388" i="9"/>
  <c r="P388" i="9"/>
  <c r="BI386" i="9"/>
  <c r="BH386" i="9"/>
  <c r="BG386" i="9"/>
  <c r="BF386" i="9"/>
  <c r="T386" i="9"/>
  <c r="R386" i="9"/>
  <c r="P386" i="9"/>
  <c r="BI384" i="9"/>
  <c r="BH384" i="9"/>
  <c r="BG384" i="9"/>
  <c r="BF384" i="9"/>
  <c r="T384" i="9"/>
  <c r="R384" i="9"/>
  <c r="P384" i="9"/>
  <c r="BI382" i="9"/>
  <c r="BH382" i="9"/>
  <c r="BG382" i="9"/>
  <c r="BF382" i="9"/>
  <c r="T382" i="9"/>
  <c r="R382" i="9"/>
  <c r="P382" i="9"/>
  <c r="BI379" i="9"/>
  <c r="BH379" i="9"/>
  <c r="BG379" i="9"/>
  <c r="BF379" i="9"/>
  <c r="T379" i="9"/>
  <c r="T378" i="9" s="1"/>
  <c r="R379" i="9"/>
  <c r="R378" i="9"/>
  <c r="P379" i="9"/>
  <c r="P378" i="9"/>
  <c r="BI376" i="9"/>
  <c r="BH376" i="9"/>
  <c r="BG376" i="9"/>
  <c r="BF376" i="9"/>
  <c r="T376" i="9"/>
  <c r="T375" i="9"/>
  <c r="T374" i="9" s="1"/>
  <c r="R376" i="9"/>
  <c r="R375" i="9" s="1"/>
  <c r="R374" i="9" s="1"/>
  <c r="P376" i="9"/>
  <c r="P375" i="9" s="1"/>
  <c r="P374" i="9" s="1"/>
  <c r="BI372" i="9"/>
  <c r="BH372" i="9"/>
  <c r="BG372" i="9"/>
  <c r="BF372" i="9"/>
  <c r="T372" i="9"/>
  <c r="R372" i="9"/>
  <c r="P372" i="9"/>
  <c r="BI370" i="9"/>
  <c r="BH370" i="9"/>
  <c r="BG370" i="9"/>
  <c r="BF370" i="9"/>
  <c r="T370" i="9"/>
  <c r="R370" i="9"/>
  <c r="P370" i="9"/>
  <c r="BI367" i="9"/>
  <c r="BH367" i="9"/>
  <c r="BG367" i="9"/>
  <c r="BF367" i="9"/>
  <c r="T367" i="9"/>
  <c r="R367" i="9"/>
  <c r="P367" i="9"/>
  <c r="BI365" i="9"/>
  <c r="BH365" i="9"/>
  <c r="BG365" i="9"/>
  <c r="BF365" i="9"/>
  <c r="T365" i="9"/>
  <c r="R365" i="9"/>
  <c r="P365" i="9"/>
  <c r="BI363" i="9"/>
  <c r="BH363" i="9"/>
  <c r="BG363" i="9"/>
  <c r="BF363" i="9"/>
  <c r="T363" i="9"/>
  <c r="R363" i="9"/>
  <c r="P363" i="9"/>
  <c r="BI361" i="9"/>
  <c r="BH361" i="9"/>
  <c r="BG361" i="9"/>
  <c r="BF361" i="9"/>
  <c r="T361" i="9"/>
  <c r="R361" i="9"/>
  <c r="P361" i="9"/>
  <c r="BI359" i="9"/>
  <c r="BH359" i="9"/>
  <c r="BG359" i="9"/>
  <c r="BF359" i="9"/>
  <c r="T359" i="9"/>
  <c r="R359" i="9"/>
  <c r="P359" i="9"/>
  <c r="BI357" i="9"/>
  <c r="BH357" i="9"/>
  <c r="BG357" i="9"/>
  <c r="BF357" i="9"/>
  <c r="T357" i="9"/>
  <c r="R357" i="9"/>
  <c r="P357" i="9"/>
  <c r="BI355" i="9"/>
  <c r="BH355" i="9"/>
  <c r="BG355" i="9"/>
  <c r="BF355" i="9"/>
  <c r="T355" i="9"/>
  <c r="R355" i="9"/>
  <c r="P355" i="9"/>
  <c r="BI353" i="9"/>
  <c r="BH353" i="9"/>
  <c r="BG353" i="9"/>
  <c r="BF353" i="9"/>
  <c r="T353" i="9"/>
  <c r="R353" i="9"/>
  <c r="P353" i="9"/>
  <c r="BI351" i="9"/>
  <c r="BH351" i="9"/>
  <c r="BG351" i="9"/>
  <c r="BF351" i="9"/>
  <c r="T351" i="9"/>
  <c r="R351" i="9"/>
  <c r="P351" i="9"/>
  <c r="BI347" i="9"/>
  <c r="BH347" i="9"/>
  <c r="BG347" i="9"/>
  <c r="BF347" i="9"/>
  <c r="T347" i="9"/>
  <c r="R347" i="9"/>
  <c r="P347" i="9"/>
  <c r="BI345" i="9"/>
  <c r="BH345" i="9"/>
  <c r="BG345" i="9"/>
  <c r="BF345" i="9"/>
  <c r="T345" i="9"/>
  <c r="R345" i="9"/>
  <c r="P345" i="9"/>
  <c r="BI342" i="9"/>
  <c r="BH342" i="9"/>
  <c r="BG342" i="9"/>
  <c r="BF342" i="9"/>
  <c r="T342" i="9"/>
  <c r="R342" i="9"/>
  <c r="P342" i="9"/>
  <c r="BI340" i="9"/>
  <c r="BH340" i="9"/>
  <c r="BG340" i="9"/>
  <c r="BF340" i="9"/>
  <c r="T340" i="9"/>
  <c r="R340" i="9"/>
  <c r="P340" i="9"/>
  <c r="BI337" i="9"/>
  <c r="BH337" i="9"/>
  <c r="BG337" i="9"/>
  <c r="BF337" i="9"/>
  <c r="T337" i="9"/>
  <c r="R337" i="9"/>
  <c r="P337" i="9"/>
  <c r="BI333" i="9"/>
  <c r="BH333" i="9"/>
  <c r="BG333" i="9"/>
  <c r="BF333" i="9"/>
  <c r="T333" i="9"/>
  <c r="R333" i="9"/>
  <c r="P333" i="9"/>
  <c r="BI330" i="9"/>
  <c r="BH330" i="9"/>
  <c r="BG330" i="9"/>
  <c r="BF330" i="9"/>
  <c r="T330" i="9"/>
  <c r="R330" i="9"/>
  <c r="P330" i="9"/>
  <c r="BI327" i="9"/>
  <c r="BH327" i="9"/>
  <c r="BG327" i="9"/>
  <c r="BF327" i="9"/>
  <c r="T327" i="9"/>
  <c r="R327" i="9"/>
  <c r="P327" i="9"/>
  <c r="BI324" i="9"/>
  <c r="BH324" i="9"/>
  <c r="BG324" i="9"/>
  <c r="BF324" i="9"/>
  <c r="T324" i="9"/>
  <c r="R324" i="9"/>
  <c r="P324" i="9"/>
  <c r="BI321" i="9"/>
  <c r="BH321" i="9"/>
  <c r="BG321" i="9"/>
  <c r="BF321" i="9"/>
  <c r="T321" i="9"/>
  <c r="R321" i="9"/>
  <c r="P321" i="9"/>
  <c r="BI318" i="9"/>
  <c r="BH318" i="9"/>
  <c r="BG318" i="9"/>
  <c r="BF318" i="9"/>
  <c r="T318" i="9"/>
  <c r="R318" i="9"/>
  <c r="P318" i="9"/>
  <c r="BI315" i="9"/>
  <c r="BH315" i="9"/>
  <c r="BG315" i="9"/>
  <c r="BF315" i="9"/>
  <c r="T315" i="9"/>
  <c r="R315" i="9"/>
  <c r="P315" i="9"/>
  <c r="BI312" i="9"/>
  <c r="BH312" i="9"/>
  <c r="BG312" i="9"/>
  <c r="BF312" i="9"/>
  <c r="T312" i="9"/>
  <c r="R312" i="9"/>
  <c r="P312" i="9"/>
  <c r="BI309" i="9"/>
  <c r="BH309" i="9"/>
  <c r="BG309" i="9"/>
  <c r="BF309" i="9"/>
  <c r="T309" i="9"/>
  <c r="R309" i="9"/>
  <c r="P309" i="9"/>
  <c r="BI304" i="9"/>
  <c r="BH304" i="9"/>
  <c r="BG304" i="9"/>
  <c r="BF304" i="9"/>
  <c r="T304" i="9"/>
  <c r="R304" i="9"/>
  <c r="P304" i="9"/>
  <c r="BI301" i="9"/>
  <c r="BH301" i="9"/>
  <c r="BG301" i="9"/>
  <c r="BF301" i="9"/>
  <c r="T301" i="9"/>
  <c r="R301" i="9"/>
  <c r="P301" i="9"/>
  <c r="BI297" i="9"/>
  <c r="BH297" i="9"/>
  <c r="BG297" i="9"/>
  <c r="BF297" i="9"/>
  <c r="T297" i="9"/>
  <c r="R297" i="9"/>
  <c r="P297" i="9"/>
  <c r="BI294" i="9"/>
  <c r="BH294" i="9"/>
  <c r="BG294" i="9"/>
  <c r="BF294" i="9"/>
  <c r="T294" i="9"/>
  <c r="R294" i="9"/>
  <c r="P294" i="9"/>
  <c r="BI290" i="9"/>
  <c r="BH290" i="9"/>
  <c r="BG290" i="9"/>
  <c r="BF290" i="9"/>
  <c r="T290" i="9"/>
  <c r="R290" i="9"/>
  <c r="P290" i="9"/>
  <c r="BI287" i="9"/>
  <c r="BH287" i="9"/>
  <c r="BG287" i="9"/>
  <c r="BF287" i="9"/>
  <c r="T287" i="9"/>
  <c r="R287" i="9"/>
  <c r="P287" i="9"/>
  <c r="BI283" i="9"/>
  <c r="BH283" i="9"/>
  <c r="BG283" i="9"/>
  <c r="BF283" i="9"/>
  <c r="T283" i="9"/>
  <c r="R283" i="9"/>
  <c r="P283" i="9"/>
  <c r="BI280" i="9"/>
  <c r="BH280" i="9"/>
  <c r="BG280" i="9"/>
  <c r="BF280" i="9"/>
  <c r="T280" i="9"/>
  <c r="R280" i="9"/>
  <c r="P280" i="9"/>
  <c r="BI277" i="9"/>
  <c r="BH277" i="9"/>
  <c r="BG277" i="9"/>
  <c r="BF277" i="9"/>
  <c r="T277" i="9"/>
  <c r="R277" i="9"/>
  <c r="P277" i="9"/>
  <c r="BI274" i="9"/>
  <c r="BH274" i="9"/>
  <c r="BG274" i="9"/>
  <c r="BF274" i="9"/>
  <c r="T274" i="9"/>
  <c r="R274" i="9"/>
  <c r="P274" i="9"/>
  <c r="BI271" i="9"/>
  <c r="BH271" i="9"/>
  <c r="BG271" i="9"/>
  <c r="BF271" i="9"/>
  <c r="T271" i="9"/>
  <c r="R271" i="9"/>
  <c r="P271" i="9"/>
  <c r="BI268" i="9"/>
  <c r="BH268" i="9"/>
  <c r="BG268" i="9"/>
  <c r="BF268" i="9"/>
  <c r="T268" i="9"/>
  <c r="R268" i="9"/>
  <c r="P268" i="9"/>
  <c r="BI265" i="9"/>
  <c r="BH265" i="9"/>
  <c r="BG265" i="9"/>
  <c r="BF265" i="9"/>
  <c r="T265" i="9"/>
  <c r="R265" i="9"/>
  <c r="P265" i="9"/>
  <c r="BI261" i="9"/>
  <c r="BH261" i="9"/>
  <c r="BG261" i="9"/>
  <c r="BF261" i="9"/>
  <c r="T261" i="9"/>
  <c r="R261" i="9"/>
  <c r="P261" i="9"/>
  <c r="BI258" i="9"/>
  <c r="BH258" i="9"/>
  <c r="BG258" i="9"/>
  <c r="BF258" i="9"/>
  <c r="T258" i="9"/>
  <c r="R258" i="9"/>
  <c r="P258" i="9"/>
  <c r="BI255" i="9"/>
  <c r="BH255" i="9"/>
  <c r="BG255" i="9"/>
  <c r="BF255" i="9"/>
  <c r="T255" i="9"/>
  <c r="R255" i="9"/>
  <c r="P255" i="9"/>
  <c r="BI252" i="9"/>
  <c r="BH252" i="9"/>
  <c r="BG252" i="9"/>
  <c r="BF252" i="9"/>
  <c r="T252" i="9"/>
  <c r="R252" i="9"/>
  <c r="P252" i="9"/>
  <c r="BI249" i="9"/>
  <c r="BH249" i="9"/>
  <c r="BG249" i="9"/>
  <c r="BF249" i="9"/>
  <c r="T249" i="9"/>
  <c r="R249" i="9"/>
  <c r="P249" i="9"/>
  <c r="BI246" i="9"/>
  <c r="BH246" i="9"/>
  <c r="BG246" i="9"/>
  <c r="BF246" i="9"/>
  <c r="T246" i="9"/>
  <c r="R246" i="9"/>
  <c r="P246" i="9"/>
  <c r="BI243" i="9"/>
  <c r="BH243" i="9"/>
  <c r="BG243" i="9"/>
  <c r="BF243" i="9"/>
  <c r="T243" i="9"/>
  <c r="R243" i="9"/>
  <c r="P243" i="9"/>
  <c r="BI240" i="9"/>
  <c r="BH240" i="9"/>
  <c r="BG240" i="9"/>
  <c r="BF240" i="9"/>
  <c r="T240" i="9"/>
  <c r="R240" i="9"/>
  <c r="P240" i="9"/>
  <c r="BI236" i="9"/>
  <c r="BH236" i="9"/>
  <c r="BG236" i="9"/>
  <c r="BF236" i="9"/>
  <c r="T236" i="9"/>
  <c r="R236" i="9"/>
  <c r="P236" i="9"/>
  <c r="BI233" i="9"/>
  <c r="BH233" i="9"/>
  <c r="BG233" i="9"/>
  <c r="BF233" i="9"/>
  <c r="T233" i="9"/>
  <c r="R233" i="9"/>
  <c r="P233" i="9"/>
  <c r="BI229" i="9"/>
  <c r="BH229" i="9"/>
  <c r="BG229" i="9"/>
  <c r="BF229" i="9"/>
  <c r="T229" i="9"/>
  <c r="R229" i="9"/>
  <c r="P229" i="9"/>
  <c r="BI226" i="9"/>
  <c r="BH226" i="9"/>
  <c r="BG226" i="9"/>
  <c r="BF226" i="9"/>
  <c r="T226" i="9"/>
  <c r="R226" i="9"/>
  <c r="P226" i="9"/>
  <c r="BI223" i="9"/>
  <c r="BH223" i="9"/>
  <c r="BG223" i="9"/>
  <c r="BF223" i="9"/>
  <c r="T223" i="9"/>
  <c r="R223" i="9"/>
  <c r="P223" i="9"/>
  <c r="BI220" i="9"/>
  <c r="BH220" i="9"/>
  <c r="BG220" i="9"/>
  <c r="BF220" i="9"/>
  <c r="T220" i="9"/>
  <c r="R220" i="9"/>
  <c r="P220" i="9"/>
  <c r="BI217" i="9"/>
  <c r="BH217" i="9"/>
  <c r="BG217" i="9"/>
  <c r="BF217" i="9"/>
  <c r="T217" i="9"/>
  <c r="R217" i="9"/>
  <c r="P217" i="9"/>
  <c r="BI214" i="9"/>
  <c r="BH214" i="9"/>
  <c r="BG214" i="9"/>
  <c r="BF214" i="9"/>
  <c r="T214" i="9"/>
  <c r="R214" i="9"/>
  <c r="P214" i="9"/>
  <c r="BI211" i="9"/>
  <c r="BH211" i="9"/>
  <c r="BG211" i="9"/>
  <c r="BF211" i="9"/>
  <c r="T211" i="9"/>
  <c r="R211" i="9"/>
  <c r="P211" i="9"/>
  <c r="BI207" i="9"/>
  <c r="BH207" i="9"/>
  <c r="BG207" i="9"/>
  <c r="BF207" i="9"/>
  <c r="T207" i="9"/>
  <c r="R207" i="9"/>
  <c r="P207" i="9"/>
  <c r="BI204" i="9"/>
  <c r="BH204" i="9"/>
  <c r="BG204" i="9"/>
  <c r="BF204" i="9"/>
  <c r="T204" i="9"/>
  <c r="R204" i="9"/>
  <c r="P204" i="9"/>
  <c r="BI201" i="9"/>
  <c r="BH201" i="9"/>
  <c r="BG201" i="9"/>
  <c r="BF201" i="9"/>
  <c r="T201" i="9"/>
  <c r="R201" i="9"/>
  <c r="P201" i="9"/>
  <c r="BI197" i="9"/>
  <c r="BH197" i="9"/>
  <c r="BG197" i="9"/>
  <c r="BF197" i="9"/>
  <c r="T197" i="9"/>
  <c r="R197" i="9"/>
  <c r="P197" i="9"/>
  <c r="BI194" i="9"/>
  <c r="BH194" i="9"/>
  <c r="BG194" i="9"/>
  <c r="BF194" i="9"/>
  <c r="T194" i="9"/>
  <c r="R194" i="9"/>
  <c r="P194" i="9"/>
  <c r="BI191" i="9"/>
  <c r="BH191" i="9"/>
  <c r="BG191" i="9"/>
  <c r="BF191" i="9"/>
  <c r="T191" i="9"/>
  <c r="R191" i="9"/>
  <c r="P191" i="9"/>
  <c r="BI188" i="9"/>
  <c r="BH188" i="9"/>
  <c r="BG188" i="9"/>
  <c r="BF188" i="9"/>
  <c r="T188" i="9"/>
  <c r="R188" i="9"/>
  <c r="P188" i="9"/>
  <c r="BI185" i="9"/>
  <c r="BH185" i="9"/>
  <c r="BG185" i="9"/>
  <c r="BF185" i="9"/>
  <c r="T185" i="9"/>
  <c r="R185" i="9"/>
  <c r="P185" i="9"/>
  <c r="BI182" i="9"/>
  <c r="BH182" i="9"/>
  <c r="BG182" i="9"/>
  <c r="BF182" i="9"/>
  <c r="T182" i="9"/>
  <c r="R182" i="9"/>
  <c r="P182" i="9"/>
  <c r="BI179" i="9"/>
  <c r="BH179" i="9"/>
  <c r="BG179" i="9"/>
  <c r="BF179" i="9"/>
  <c r="T179" i="9"/>
  <c r="R179" i="9"/>
  <c r="P179" i="9"/>
  <c r="BI175" i="9"/>
  <c r="BH175" i="9"/>
  <c r="BG175" i="9"/>
  <c r="BF175" i="9"/>
  <c r="T175" i="9"/>
  <c r="R175" i="9"/>
  <c r="P175" i="9"/>
  <c r="BI172" i="9"/>
  <c r="BH172" i="9"/>
  <c r="BG172" i="9"/>
  <c r="BF172" i="9"/>
  <c r="T172" i="9"/>
  <c r="R172" i="9"/>
  <c r="P172" i="9"/>
  <c r="BI169" i="9"/>
  <c r="BH169" i="9"/>
  <c r="BG169" i="9"/>
  <c r="BF169" i="9"/>
  <c r="T169" i="9"/>
  <c r="R169" i="9"/>
  <c r="P169" i="9"/>
  <c r="BI166" i="9"/>
  <c r="BH166" i="9"/>
  <c r="BG166" i="9"/>
  <c r="BF166" i="9"/>
  <c r="T166" i="9"/>
  <c r="R166" i="9"/>
  <c r="P166" i="9"/>
  <c r="BI163" i="9"/>
  <c r="BH163" i="9"/>
  <c r="BG163" i="9"/>
  <c r="BF163" i="9"/>
  <c r="T163" i="9"/>
  <c r="R163" i="9"/>
  <c r="P163" i="9"/>
  <c r="BI160" i="9"/>
  <c r="BH160" i="9"/>
  <c r="BG160" i="9"/>
  <c r="BF160" i="9"/>
  <c r="T160" i="9"/>
  <c r="R160" i="9"/>
  <c r="P160" i="9"/>
  <c r="BI157" i="9"/>
  <c r="BH157" i="9"/>
  <c r="BG157" i="9"/>
  <c r="BF157" i="9"/>
  <c r="T157" i="9"/>
  <c r="R157" i="9"/>
  <c r="P157" i="9"/>
  <c r="BI153" i="9"/>
  <c r="BH153" i="9"/>
  <c r="BG153" i="9"/>
  <c r="BF153" i="9"/>
  <c r="T153" i="9"/>
  <c r="R153" i="9"/>
  <c r="P153" i="9"/>
  <c r="BI150" i="9"/>
  <c r="BH150" i="9"/>
  <c r="BG150" i="9"/>
  <c r="BF150" i="9"/>
  <c r="T150" i="9"/>
  <c r="R150" i="9"/>
  <c r="P150" i="9"/>
  <c r="BI147" i="9"/>
  <c r="BH147" i="9"/>
  <c r="BG147" i="9"/>
  <c r="BF147" i="9"/>
  <c r="T147" i="9"/>
  <c r="R147" i="9"/>
  <c r="P147" i="9"/>
  <c r="BI143" i="9"/>
  <c r="BH143" i="9"/>
  <c r="BG143" i="9"/>
  <c r="BF143" i="9"/>
  <c r="T143" i="9"/>
  <c r="R143" i="9"/>
  <c r="P143" i="9"/>
  <c r="BI140" i="9"/>
  <c r="BH140" i="9"/>
  <c r="BG140" i="9"/>
  <c r="BF140" i="9"/>
  <c r="T140" i="9"/>
  <c r="R140" i="9"/>
  <c r="P140" i="9"/>
  <c r="BI136" i="9"/>
  <c r="BH136" i="9"/>
  <c r="BG136" i="9"/>
  <c r="BF136" i="9"/>
  <c r="T136" i="9"/>
  <c r="R136" i="9"/>
  <c r="P136" i="9"/>
  <c r="BI133" i="9"/>
  <c r="BH133" i="9"/>
  <c r="BG133" i="9"/>
  <c r="BF133" i="9"/>
  <c r="T133" i="9"/>
  <c r="R133" i="9"/>
  <c r="P133" i="9"/>
  <c r="BI129" i="9"/>
  <c r="BH129" i="9"/>
  <c r="BG129" i="9"/>
  <c r="BF129" i="9"/>
  <c r="T129" i="9"/>
  <c r="R129" i="9"/>
  <c r="P129" i="9"/>
  <c r="BI126" i="9"/>
  <c r="BH126" i="9"/>
  <c r="BG126" i="9"/>
  <c r="BF126" i="9"/>
  <c r="T126" i="9"/>
  <c r="R126" i="9"/>
  <c r="P126" i="9"/>
  <c r="BI123" i="9"/>
  <c r="BH123" i="9"/>
  <c r="BG123" i="9"/>
  <c r="BF123" i="9"/>
  <c r="T123" i="9"/>
  <c r="R123" i="9"/>
  <c r="P123" i="9"/>
  <c r="BI120" i="9"/>
  <c r="BH120" i="9"/>
  <c r="BG120" i="9"/>
  <c r="BF120" i="9"/>
  <c r="T120" i="9"/>
  <c r="R120" i="9"/>
  <c r="P120" i="9"/>
  <c r="J113" i="9"/>
  <c r="F113" i="9"/>
  <c r="F111" i="9"/>
  <c r="E109" i="9"/>
  <c r="J62" i="9"/>
  <c r="F62" i="9"/>
  <c r="F60" i="9"/>
  <c r="E58" i="9"/>
  <c r="J28" i="9"/>
  <c r="E28" i="9"/>
  <c r="J114" i="9" s="1"/>
  <c r="J27" i="9"/>
  <c r="J22" i="9"/>
  <c r="E22" i="9"/>
  <c r="F114" i="9" s="1"/>
  <c r="J21" i="9"/>
  <c r="J16" i="9"/>
  <c r="J60" i="9" s="1"/>
  <c r="E7" i="9"/>
  <c r="E103" i="9"/>
  <c r="J41" i="8"/>
  <c r="J40" i="8"/>
  <c r="AY63" i="1" s="1"/>
  <c r="J39" i="8"/>
  <c r="AX63" i="1"/>
  <c r="BI582" i="8"/>
  <c r="BH582" i="8"/>
  <c r="BG582" i="8"/>
  <c r="BF582" i="8"/>
  <c r="T582" i="8"/>
  <c r="R582" i="8"/>
  <c r="P582" i="8"/>
  <c r="BI580" i="8"/>
  <c r="BH580" i="8"/>
  <c r="BG580" i="8"/>
  <c r="BF580" i="8"/>
  <c r="T580" i="8"/>
  <c r="R580" i="8"/>
  <c r="P580" i="8"/>
  <c r="BI578" i="8"/>
  <c r="BH578" i="8"/>
  <c r="BG578" i="8"/>
  <c r="BF578" i="8"/>
  <c r="T578" i="8"/>
  <c r="R578" i="8"/>
  <c r="P578" i="8"/>
  <c r="BI576" i="8"/>
  <c r="BH576" i="8"/>
  <c r="BG576" i="8"/>
  <c r="BF576" i="8"/>
  <c r="T576" i="8"/>
  <c r="R576" i="8"/>
  <c r="P576" i="8"/>
  <c r="BI574" i="8"/>
  <c r="BH574" i="8"/>
  <c r="BG574" i="8"/>
  <c r="BF574" i="8"/>
  <c r="T574" i="8"/>
  <c r="R574" i="8"/>
  <c r="P574" i="8"/>
  <c r="BI572" i="8"/>
  <c r="BH572" i="8"/>
  <c r="BG572" i="8"/>
  <c r="BF572" i="8"/>
  <c r="T572" i="8"/>
  <c r="R572" i="8"/>
  <c r="P572" i="8"/>
  <c r="BI570" i="8"/>
  <c r="BH570" i="8"/>
  <c r="BG570" i="8"/>
  <c r="BF570" i="8"/>
  <c r="T570" i="8"/>
  <c r="R570" i="8"/>
  <c r="P570" i="8"/>
  <c r="BI568" i="8"/>
  <c r="BH568" i="8"/>
  <c r="BG568" i="8"/>
  <c r="BF568" i="8"/>
  <c r="T568" i="8"/>
  <c r="R568" i="8"/>
  <c r="P568" i="8"/>
  <c r="BI566" i="8"/>
  <c r="BH566" i="8"/>
  <c r="BG566" i="8"/>
  <c r="BF566" i="8"/>
  <c r="T566" i="8"/>
  <c r="R566" i="8"/>
  <c r="P566" i="8"/>
  <c r="BI564" i="8"/>
  <c r="BH564" i="8"/>
  <c r="BG564" i="8"/>
  <c r="BF564" i="8"/>
  <c r="T564" i="8"/>
  <c r="R564" i="8"/>
  <c r="P564" i="8"/>
  <c r="BI561" i="8"/>
  <c r="BH561" i="8"/>
  <c r="BG561" i="8"/>
  <c r="BF561" i="8"/>
  <c r="T561" i="8"/>
  <c r="R561" i="8"/>
  <c r="P561" i="8"/>
  <c r="BI559" i="8"/>
  <c r="BH559" i="8"/>
  <c r="BG559" i="8"/>
  <c r="BF559" i="8"/>
  <c r="T559" i="8"/>
  <c r="R559" i="8"/>
  <c r="P559" i="8"/>
  <c r="BI557" i="8"/>
  <c r="BH557" i="8"/>
  <c r="BG557" i="8"/>
  <c r="BF557" i="8"/>
  <c r="T557" i="8"/>
  <c r="R557" i="8"/>
  <c r="P557" i="8"/>
  <c r="BI555" i="8"/>
  <c r="BH555" i="8"/>
  <c r="BG555" i="8"/>
  <c r="BF555" i="8"/>
  <c r="T555" i="8"/>
  <c r="R555" i="8"/>
  <c r="P555" i="8"/>
  <c r="BI553" i="8"/>
  <c r="BH553" i="8"/>
  <c r="BG553" i="8"/>
  <c r="BF553" i="8"/>
  <c r="T553" i="8"/>
  <c r="R553" i="8"/>
  <c r="P553" i="8"/>
  <c r="BI551" i="8"/>
  <c r="BH551" i="8"/>
  <c r="BG551" i="8"/>
  <c r="BF551" i="8"/>
  <c r="T551" i="8"/>
  <c r="R551" i="8"/>
  <c r="P551" i="8"/>
  <c r="BI549" i="8"/>
  <c r="BH549" i="8"/>
  <c r="BG549" i="8"/>
  <c r="BF549" i="8"/>
  <c r="T549" i="8"/>
  <c r="R549" i="8"/>
  <c r="P549" i="8"/>
  <c r="BI547" i="8"/>
  <c r="BH547" i="8"/>
  <c r="BG547" i="8"/>
  <c r="BF547" i="8"/>
  <c r="T547" i="8"/>
  <c r="R547" i="8"/>
  <c r="P547" i="8"/>
  <c r="BI545" i="8"/>
  <c r="BH545" i="8"/>
  <c r="BG545" i="8"/>
  <c r="BF545" i="8"/>
  <c r="T545" i="8"/>
  <c r="R545" i="8"/>
  <c r="P545" i="8"/>
  <c r="BI543" i="8"/>
  <c r="BH543" i="8"/>
  <c r="BG543" i="8"/>
  <c r="BF543" i="8"/>
  <c r="T543" i="8"/>
  <c r="R543" i="8"/>
  <c r="P543" i="8"/>
  <c r="BI541" i="8"/>
  <c r="BH541" i="8"/>
  <c r="BG541" i="8"/>
  <c r="BF541" i="8"/>
  <c r="T541" i="8"/>
  <c r="R541" i="8"/>
  <c r="P541" i="8"/>
  <c r="BI539" i="8"/>
  <c r="BH539" i="8"/>
  <c r="BG539" i="8"/>
  <c r="BF539" i="8"/>
  <c r="T539" i="8"/>
  <c r="R539" i="8"/>
  <c r="P539" i="8"/>
  <c r="BI536" i="8"/>
  <c r="BH536" i="8"/>
  <c r="BG536" i="8"/>
  <c r="BF536" i="8"/>
  <c r="T536" i="8"/>
  <c r="R536" i="8"/>
  <c r="P536" i="8"/>
  <c r="BI533" i="8"/>
  <c r="BH533" i="8"/>
  <c r="BG533" i="8"/>
  <c r="BF533" i="8"/>
  <c r="T533" i="8"/>
  <c r="R533" i="8"/>
  <c r="P533" i="8"/>
  <c r="BI531" i="8"/>
  <c r="BH531" i="8"/>
  <c r="BG531" i="8"/>
  <c r="BF531" i="8"/>
  <c r="T531" i="8"/>
  <c r="R531" i="8"/>
  <c r="P531" i="8"/>
  <c r="BI529" i="8"/>
  <c r="BH529" i="8"/>
  <c r="BG529" i="8"/>
  <c r="BF529" i="8"/>
  <c r="T529" i="8"/>
  <c r="R529" i="8"/>
  <c r="P529" i="8"/>
  <c r="BI527" i="8"/>
  <c r="BH527" i="8"/>
  <c r="BG527" i="8"/>
  <c r="BF527" i="8"/>
  <c r="T527" i="8"/>
  <c r="R527" i="8"/>
  <c r="P527" i="8"/>
  <c r="BI525" i="8"/>
  <c r="BH525" i="8"/>
  <c r="BG525" i="8"/>
  <c r="BF525" i="8"/>
  <c r="T525" i="8"/>
  <c r="R525" i="8"/>
  <c r="P525" i="8"/>
  <c r="BI523" i="8"/>
  <c r="BH523" i="8"/>
  <c r="BG523" i="8"/>
  <c r="BF523" i="8"/>
  <c r="T523" i="8"/>
  <c r="R523" i="8"/>
  <c r="P523" i="8"/>
  <c r="BI521" i="8"/>
  <c r="BH521" i="8"/>
  <c r="BG521" i="8"/>
  <c r="BF521" i="8"/>
  <c r="T521" i="8"/>
  <c r="R521" i="8"/>
  <c r="P521" i="8"/>
  <c r="BI519" i="8"/>
  <c r="BH519" i="8"/>
  <c r="BG519" i="8"/>
  <c r="BF519" i="8"/>
  <c r="T519" i="8"/>
  <c r="R519" i="8"/>
  <c r="P519" i="8"/>
  <c r="BI517" i="8"/>
  <c r="BH517" i="8"/>
  <c r="BG517" i="8"/>
  <c r="BF517" i="8"/>
  <c r="T517" i="8"/>
  <c r="R517" i="8"/>
  <c r="P517" i="8"/>
  <c r="BI515" i="8"/>
  <c r="BH515" i="8"/>
  <c r="BG515" i="8"/>
  <c r="BF515" i="8"/>
  <c r="T515" i="8"/>
  <c r="R515" i="8"/>
  <c r="P515" i="8"/>
  <c r="BI513" i="8"/>
  <c r="BH513" i="8"/>
  <c r="BG513" i="8"/>
  <c r="BF513" i="8"/>
  <c r="T513" i="8"/>
  <c r="R513" i="8"/>
  <c r="P513" i="8"/>
  <c r="BI511" i="8"/>
  <c r="BH511" i="8"/>
  <c r="BG511" i="8"/>
  <c r="BF511" i="8"/>
  <c r="T511" i="8"/>
  <c r="R511" i="8"/>
  <c r="P511" i="8"/>
  <c r="BI509" i="8"/>
  <c r="BH509" i="8"/>
  <c r="BG509" i="8"/>
  <c r="BF509" i="8"/>
  <c r="T509" i="8"/>
  <c r="R509" i="8"/>
  <c r="P509" i="8"/>
  <c r="BI507" i="8"/>
  <c r="BH507" i="8"/>
  <c r="BG507" i="8"/>
  <c r="BF507" i="8"/>
  <c r="T507" i="8"/>
  <c r="R507" i="8"/>
  <c r="P507" i="8"/>
  <c r="BI505" i="8"/>
  <c r="BH505" i="8"/>
  <c r="BG505" i="8"/>
  <c r="BF505" i="8"/>
  <c r="T505" i="8"/>
  <c r="R505" i="8"/>
  <c r="P505" i="8"/>
  <c r="BI503" i="8"/>
  <c r="BH503" i="8"/>
  <c r="BG503" i="8"/>
  <c r="BF503" i="8"/>
  <c r="T503" i="8"/>
  <c r="R503" i="8"/>
  <c r="P503" i="8"/>
  <c r="BI501" i="8"/>
  <c r="BH501" i="8"/>
  <c r="BG501" i="8"/>
  <c r="BF501" i="8"/>
  <c r="T501" i="8"/>
  <c r="R501" i="8"/>
  <c r="P501" i="8"/>
  <c r="BI499" i="8"/>
  <c r="BH499" i="8"/>
  <c r="BG499" i="8"/>
  <c r="BF499" i="8"/>
  <c r="T499" i="8"/>
  <c r="R499" i="8"/>
  <c r="P499" i="8"/>
  <c r="BI497" i="8"/>
  <c r="BH497" i="8"/>
  <c r="BG497" i="8"/>
  <c r="BF497" i="8"/>
  <c r="T497" i="8"/>
  <c r="R497" i="8"/>
  <c r="P497" i="8"/>
  <c r="BI495" i="8"/>
  <c r="BH495" i="8"/>
  <c r="BG495" i="8"/>
  <c r="BF495" i="8"/>
  <c r="T495" i="8"/>
  <c r="R495" i="8"/>
  <c r="P495" i="8"/>
  <c r="BI493" i="8"/>
  <c r="BH493" i="8"/>
  <c r="BG493" i="8"/>
  <c r="BF493" i="8"/>
  <c r="T493" i="8"/>
  <c r="R493" i="8"/>
  <c r="P493" i="8"/>
  <c r="BI491" i="8"/>
  <c r="BH491" i="8"/>
  <c r="BG491" i="8"/>
  <c r="BF491" i="8"/>
  <c r="T491" i="8"/>
  <c r="R491" i="8"/>
  <c r="P491" i="8"/>
  <c r="BI489" i="8"/>
  <c r="BH489" i="8"/>
  <c r="BG489" i="8"/>
  <c r="BF489" i="8"/>
  <c r="T489" i="8"/>
  <c r="R489" i="8"/>
  <c r="P489" i="8"/>
  <c r="BI487" i="8"/>
  <c r="BH487" i="8"/>
  <c r="BG487" i="8"/>
  <c r="BF487" i="8"/>
  <c r="T487" i="8"/>
  <c r="R487" i="8"/>
  <c r="P487" i="8"/>
  <c r="BI485" i="8"/>
  <c r="BH485" i="8"/>
  <c r="BG485" i="8"/>
  <c r="BF485" i="8"/>
  <c r="T485" i="8"/>
  <c r="R485" i="8"/>
  <c r="P485" i="8"/>
  <c r="BI483" i="8"/>
  <c r="BH483" i="8"/>
  <c r="BG483" i="8"/>
  <c r="BF483" i="8"/>
  <c r="T483" i="8"/>
  <c r="R483" i="8"/>
  <c r="P483" i="8"/>
  <c r="BI481" i="8"/>
  <c r="BH481" i="8"/>
  <c r="BG481" i="8"/>
  <c r="BF481" i="8"/>
  <c r="T481" i="8"/>
  <c r="R481" i="8"/>
  <c r="P481" i="8"/>
  <c r="BI478" i="8"/>
  <c r="BH478" i="8"/>
  <c r="BG478" i="8"/>
  <c r="BF478" i="8"/>
  <c r="T478" i="8"/>
  <c r="R478" i="8"/>
  <c r="P478" i="8"/>
  <c r="BI476" i="8"/>
  <c r="BH476" i="8"/>
  <c r="BG476" i="8"/>
  <c r="BF476" i="8"/>
  <c r="T476" i="8"/>
  <c r="R476" i="8"/>
  <c r="P476" i="8"/>
  <c r="BI474" i="8"/>
  <c r="BH474" i="8"/>
  <c r="BG474" i="8"/>
  <c r="BF474" i="8"/>
  <c r="T474" i="8"/>
  <c r="R474" i="8"/>
  <c r="P474" i="8"/>
  <c r="BI472" i="8"/>
  <c r="BH472" i="8"/>
  <c r="BG472" i="8"/>
  <c r="BF472" i="8"/>
  <c r="T472" i="8"/>
  <c r="R472" i="8"/>
  <c r="P472" i="8"/>
  <c r="BI470" i="8"/>
  <c r="BH470" i="8"/>
  <c r="BG470" i="8"/>
  <c r="BF470" i="8"/>
  <c r="T470" i="8"/>
  <c r="R470" i="8"/>
  <c r="P470" i="8"/>
  <c r="BI468" i="8"/>
  <c r="BH468" i="8"/>
  <c r="BG468" i="8"/>
  <c r="BF468" i="8"/>
  <c r="T468" i="8"/>
  <c r="R468" i="8"/>
  <c r="P468" i="8"/>
  <c r="BI466" i="8"/>
  <c r="BH466" i="8"/>
  <c r="BG466" i="8"/>
  <c r="BF466" i="8"/>
  <c r="T466" i="8"/>
  <c r="R466" i="8"/>
  <c r="P466" i="8"/>
  <c r="BI464" i="8"/>
  <c r="BH464" i="8"/>
  <c r="BG464" i="8"/>
  <c r="BF464" i="8"/>
  <c r="T464" i="8"/>
  <c r="R464" i="8"/>
  <c r="P464" i="8"/>
  <c r="BI462" i="8"/>
  <c r="BH462" i="8"/>
  <c r="BG462" i="8"/>
  <c r="BF462" i="8"/>
  <c r="T462" i="8"/>
  <c r="R462" i="8"/>
  <c r="P462" i="8"/>
  <c r="BI460" i="8"/>
  <c r="BH460" i="8"/>
  <c r="BG460" i="8"/>
  <c r="BF460" i="8"/>
  <c r="T460" i="8"/>
  <c r="R460" i="8"/>
  <c r="P460" i="8"/>
  <c r="BI458" i="8"/>
  <c r="BH458" i="8"/>
  <c r="BG458" i="8"/>
  <c r="BF458" i="8"/>
  <c r="T458" i="8"/>
  <c r="R458" i="8"/>
  <c r="P458" i="8"/>
  <c r="BI456" i="8"/>
  <c r="BH456" i="8"/>
  <c r="BG456" i="8"/>
  <c r="BF456" i="8"/>
  <c r="T456" i="8"/>
  <c r="R456" i="8"/>
  <c r="P456" i="8"/>
  <c r="BI454" i="8"/>
  <c r="BH454" i="8"/>
  <c r="BG454" i="8"/>
  <c r="BF454" i="8"/>
  <c r="T454" i="8"/>
  <c r="R454" i="8"/>
  <c r="P454" i="8"/>
  <c r="BI452" i="8"/>
  <c r="BH452" i="8"/>
  <c r="BG452" i="8"/>
  <c r="BF452" i="8"/>
  <c r="T452" i="8"/>
  <c r="R452" i="8"/>
  <c r="P452" i="8"/>
  <c r="BI450" i="8"/>
  <c r="BH450" i="8"/>
  <c r="BG450" i="8"/>
  <c r="BF450" i="8"/>
  <c r="T450" i="8"/>
  <c r="R450" i="8"/>
  <c r="P450" i="8"/>
  <c r="BI448" i="8"/>
  <c r="BH448" i="8"/>
  <c r="BG448" i="8"/>
  <c r="BF448" i="8"/>
  <c r="T448" i="8"/>
  <c r="R448" i="8"/>
  <c r="P448" i="8"/>
  <c r="BI446" i="8"/>
  <c r="BH446" i="8"/>
  <c r="BG446" i="8"/>
  <c r="BF446" i="8"/>
  <c r="T446" i="8"/>
  <c r="R446" i="8"/>
  <c r="P446" i="8"/>
  <c r="BI444" i="8"/>
  <c r="BH444" i="8"/>
  <c r="BG444" i="8"/>
  <c r="BF444" i="8"/>
  <c r="T444" i="8"/>
  <c r="R444" i="8"/>
  <c r="P444" i="8"/>
  <c r="BI442" i="8"/>
  <c r="BH442" i="8"/>
  <c r="BG442" i="8"/>
  <c r="BF442" i="8"/>
  <c r="T442" i="8"/>
  <c r="R442" i="8"/>
  <c r="P442" i="8"/>
  <c r="BI440" i="8"/>
  <c r="BH440" i="8"/>
  <c r="BG440" i="8"/>
  <c r="BF440" i="8"/>
  <c r="T440" i="8"/>
  <c r="R440" i="8"/>
  <c r="P440" i="8"/>
  <c r="BI438" i="8"/>
  <c r="BH438" i="8"/>
  <c r="BG438" i="8"/>
  <c r="BF438" i="8"/>
  <c r="T438" i="8"/>
  <c r="R438" i="8"/>
  <c r="P438" i="8"/>
  <c r="BI436" i="8"/>
  <c r="BH436" i="8"/>
  <c r="BG436" i="8"/>
  <c r="BF436" i="8"/>
  <c r="T436" i="8"/>
  <c r="R436" i="8"/>
  <c r="P436" i="8"/>
  <c r="BI434" i="8"/>
  <c r="BH434" i="8"/>
  <c r="BG434" i="8"/>
  <c r="BF434" i="8"/>
  <c r="T434" i="8"/>
  <c r="R434" i="8"/>
  <c r="P434" i="8"/>
  <c r="BI431" i="8"/>
  <c r="BH431" i="8"/>
  <c r="BG431" i="8"/>
  <c r="BF431" i="8"/>
  <c r="T431" i="8"/>
  <c r="R431" i="8"/>
  <c r="P431" i="8"/>
  <c r="BI428" i="8"/>
  <c r="BH428" i="8"/>
  <c r="BG428" i="8"/>
  <c r="BF428" i="8"/>
  <c r="T428" i="8"/>
  <c r="R428" i="8"/>
  <c r="P428" i="8"/>
  <c r="BI426" i="8"/>
  <c r="BH426" i="8"/>
  <c r="BG426" i="8"/>
  <c r="BF426" i="8"/>
  <c r="T426" i="8"/>
  <c r="R426" i="8"/>
  <c r="P426" i="8"/>
  <c r="BI424" i="8"/>
  <c r="BH424" i="8"/>
  <c r="BG424" i="8"/>
  <c r="BF424" i="8"/>
  <c r="T424" i="8"/>
  <c r="R424" i="8"/>
  <c r="P424" i="8"/>
  <c r="BI422" i="8"/>
  <c r="BH422" i="8"/>
  <c r="BG422" i="8"/>
  <c r="BF422" i="8"/>
  <c r="T422" i="8"/>
  <c r="R422" i="8"/>
  <c r="P422" i="8"/>
  <c r="BI420" i="8"/>
  <c r="BH420" i="8"/>
  <c r="BG420" i="8"/>
  <c r="BF420" i="8"/>
  <c r="T420" i="8"/>
  <c r="R420" i="8"/>
  <c r="P420" i="8"/>
  <c r="BI418" i="8"/>
  <c r="BH418" i="8"/>
  <c r="BG418" i="8"/>
  <c r="BF418" i="8"/>
  <c r="T418" i="8"/>
  <c r="R418" i="8"/>
  <c r="P418" i="8"/>
  <c r="BI416" i="8"/>
  <c r="BH416" i="8"/>
  <c r="BG416" i="8"/>
  <c r="BF416" i="8"/>
  <c r="T416" i="8"/>
  <c r="R416" i="8"/>
  <c r="P416" i="8"/>
  <c r="BI414" i="8"/>
  <c r="BH414" i="8"/>
  <c r="BG414" i="8"/>
  <c r="BF414" i="8"/>
  <c r="T414" i="8"/>
  <c r="R414" i="8"/>
  <c r="P414" i="8"/>
  <c r="BI412" i="8"/>
  <c r="BH412" i="8"/>
  <c r="BG412" i="8"/>
  <c r="BF412" i="8"/>
  <c r="T412" i="8"/>
  <c r="R412" i="8"/>
  <c r="P412" i="8"/>
  <c r="BI410" i="8"/>
  <c r="BH410" i="8"/>
  <c r="BG410" i="8"/>
  <c r="BF410" i="8"/>
  <c r="T410" i="8"/>
  <c r="R410" i="8"/>
  <c r="P410" i="8"/>
  <c r="BI408" i="8"/>
  <c r="BH408" i="8"/>
  <c r="BG408" i="8"/>
  <c r="BF408" i="8"/>
  <c r="T408" i="8"/>
  <c r="R408" i="8"/>
  <c r="P408" i="8"/>
  <c r="BI406" i="8"/>
  <c r="BH406" i="8"/>
  <c r="BG406" i="8"/>
  <c r="BF406" i="8"/>
  <c r="T406" i="8"/>
  <c r="R406" i="8"/>
  <c r="P406" i="8"/>
  <c r="BI404" i="8"/>
  <c r="BH404" i="8"/>
  <c r="BG404" i="8"/>
  <c r="BF404" i="8"/>
  <c r="T404" i="8"/>
  <c r="R404" i="8"/>
  <c r="P404" i="8"/>
  <c r="BI402" i="8"/>
  <c r="BH402" i="8"/>
  <c r="BG402" i="8"/>
  <c r="BF402" i="8"/>
  <c r="T402" i="8"/>
  <c r="R402" i="8"/>
  <c r="P402" i="8"/>
  <c r="BI400" i="8"/>
  <c r="BH400" i="8"/>
  <c r="BG400" i="8"/>
  <c r="BF400" i="8"/>
  <c r="T400" i="8"/>
  <c r="R400" i="8"/>
  <c r="P400" i="8"/>
  <c r="BI398" i="8"/>
  <c r="BH398" i="8"/>
  <c r="BG398" i="8"/>
  <c r="BF398" i="8"/>
  <c r="T398" i="8"/>
  <c r="R398" i="8"/>
  <c r="P398" i="8"/>
  <c r="BI396" i="8"/>
  <c r="BH396" i="8"/>
  <c r="BG396" i="8"/>
  <c r="BF396" i="8"/>
  <c r="T396" i="8"/>
  <c r="R396" i="8"/>
  <c r="P396" i="8"/>
  <c r="BI394" i="8"/>
  <c r="BH394" i="8"/>
  <c r="BG394" i="8"/>
  <c r="BF394" i="8"/>
  <c r="T394" i="8"/>
  <c r="R394" i="8"/>
  <c r="P394" i="8"/>
  <c r="BI392" i="8"/>
  <c r="BH392" i="8"/>
  <c r="BG392" i="8"/>
  <c r="BF392" i="8"/>
  <c r="T392" i="8"/>
  <c r="R392" i="8"/>
  <c r="P392" i="8"/>
  <c r="BI390" i="8"/>
  <c r="BH390" i="8"/>
  <c r="BG390" i="8"/>
  <c r="BF390" i="8"/>
  <c r="T390" i="8"/>
  <c r="R390" i="8"/>
  <c r="P390" i="8"/>
  <c r="BI387" i="8"/>
  <c r="BH387" i="8"/>
  <c r="BG387" i="8"/>
  <c r="BF387" i="8"/>
  <c r="T387" i="8"/>
  <c r="R387" i="8"/>
  <c r="P387" i="8"/>
  <c r="BI385" i="8"/>
  <c r="BH385" i="8"/>
  <c r="BG385" i="8"/>
  <c r="BF385" i="8"/>
  <c r="T385" i="8"/>
  <c r="R385" i="8"/>
  <c r="P385" i="8"/>
  <c r="BI383" i="8"/>
  <c r="BH383" i="8"/>
  <c r="BG383" i="8"/>
  <c r="BF383" i="8"/>
  <c r="T383" i="8"/>
  <c r="R383" i="8"/>
  <c r="P383" i="8"/>
  <c r="BI381" i="8"/>
  <c r="BH381" i="8"/>
  <c r="BG381" i="8"/>
  <c r="BF381" i="8"/>
  <c r="T381" i="8"/>
  <c r="R381" i="8"/>
  <c r="P381" i="8"/>
  <c r="BI379" i="8"/>
  <c r="BH379" i="8"/>
  <c r="BG379" i="8"/>
  <c r="BF379" i="8"/>
  <c r="T379" i="8"/>
  <c r="R379" i="8"/>
  <c r="P379" i="8"/>
  <c r="BI377" i="8"/>
  <c r="BH377" i="8"/>
  <c r="BG377" i="8"/>
  <c r="BF377" i="8"/>
  <c r="T377" i="8"/>
  <c r="R377" i="8"/>
  <c r="P377" i="8"/>
  <c r="BI375" i="8"/>
  <c r="BH375" i="8"/>
  <c r="BG375" i="8"/>
  <c r="BF375" i="8"/>
  <c r="T375" i="8"/>
  <c r="R375" i="8"/>
  <c r="P375" i="8"/>
  <c r="BI373" i="8"/>
  <c r="BH373" i="8"/>
  <c r="BG373" i="8"/>
  <c r="BF373" i="8"/>
  <c r="T373" i="8"/>
  <c r="R373" i="8"/>
  <c r="P373" i="8"/>
  <c r="BI371" i="8"/>
  <c r="BH371" i="8"/>
  <c r="BG371" i="8"/>
  <c r="BF371" i="8"/>
  <c r="T371" i="8"/>
  <c r="R371" i="8"/>
  <c r="P371" i="8"/>
  <c r="BI369" i="8"/>
  <c r="BH369" i="8"/>
  <c r="BG369" i="8"/>
  <c r="BF369" i="8"/>
  <c r="T369" i="8"/>
  <c r="R369" i="8"/>
  <c r="P369" i="8"/>
  <c r="BI367" i="8"/>
  <c r="BH367" i="8"/>
  <c r="BG367" i="8"/>
  <c r="BF367" i="8"/>
  <c r="T367" i="8"/>
  <c r="R367" i="8"/>
  <c r="P367" i="8"/>
  <c r="BI365" i="8"/>
  <c r="BH365" i="8"/>
  <c r="BG365" i="8"/>
  <c r="BF365" i="8"/>
  <c r="T365" i="8"/>
  <c r="R365" i="8"/>
  <c r="P365" i="8"/>
  <c r="BI363" i="8"/>
  <c r="BH363" i="8"/>
  <c r="BG363" i="8"/>
  <c r="BF363" i="8"/>
  <c r="T363" i="8"/>
  <c r="R363" i="8"/>
  <c r="P363" i="8"/>
  <c r="BI361" i="8"/>
  <c r="BH361" i="8"/>
  <c r="BG361" i="8"/>
  <c r="BF361" i="8"/>
  <c r="T361" i="8"/>
  <c r="R361" i="8"/>
  <c r="P361" i="8"/>
  <c r="BI359" i="8"/>
  <c r="BH359" i="8"/>
  <c r="BG359" i="8"/>
  <c r="BF359" i="8"/>
  <c r="T359" i="8"/>
  <c r="R359" i="8"/>
  <c r="P359" i="8"/>
  <c r="BI357" i="8"/>
  <c r="BH357" i="8"/>
  <c r="BG357" i="8"/>
  <c r="BF357" i="8"/>
  <c r="T357" i="8"/>
  <c r="R357" i="8"/>
  <c r="P357" i="8"/>
  <c r="BI355" i="8"/>
  <c r="BH355" i="8"/>
  <c r="BG355" i="8"/>
  <c r="BF355" i="8"/>
  <c r="T355" i="8"/>
  <c r="R355" i="8"/>
  <c r="P355" i="8"/>
  <c r="BI353" i="8"/>
  <c r="BH353" i="8"/>
  <c r="BG353" i="8"/>
  <c r="BF353" i="8"/>
  <c r="T353" i="8"/>
  <c r="R353" i="8"/>
  <c r="P353" i="8"/>
  <c r="BI351" i="8"/>
  <c r="BH351" i="8"/>
  <c r="BG351" i="8"/>
  <c r="BF351" i="8"/>
  <c r="T351" i="8"/>
  <c r="R351" i="8"/>
  <c r="P351" i="8"/>
  <c r="BI349" i="8"/>
  <c r="BH349" i="8"/>
  <c r="BG349" i="8"/>
  <c r="BF349" i="8"/>
  <c r="T349" i="8"/>
  <c r="R349" i="8"/>
  <c r="P349" i="8"/>
  <c r="BI347" i="8"/>
  <c r="BH347" i="8"/>
  <c r="BG347" i="8"/>
  <c r="BF347" i="8"/>
  <c r="T347" i="8"/>
  <c r="R347" i="8"/>
  <c r="P347" i="8"/>
  <c r="BI345" i="8"/>
  <c r="BH345" i="8"/>
  <c r="BG345" i="8"/>
  <c r="BF345" i="8"/>
  <c r="T345" i="8"/>
  <c r="R345" i="8"/>
  <c r="P345" i="8"/>
  <c r="BI343" i="8"/>
  <c r="BH343" i="8"/>
  <c r="BG343" i="8"/>
  <c r="BF343" i="8"/>
  <c r="T343" i="8"/>
  <c r="R343" i="8"/>
  <c r="P343" i="8"/>
  <c r="BI340" i="8"/>
  <c r="BH340" i="8"/>
  <c r="BG340" i="8"/>
  <c r="BF340" i="8"/>
  <c r="T340" i="8"/>
  <c r="R340" i="8"/>
  <c r="P340" i="8"/>
  <c r="BI338" i="8"/>
  <c r="BH338" i="8"/>
  <c r="BG338" i="8"/>
  <c r="BF338" i="8"/>
  <c r="T338" i="8"/>
  <c r="R338" i="8"/>
  <c r="P338" i="8"/>
  <c r="BI336" i="8"/>
  <c r="BH336" i="8"/>
  <c r="BG336" i="8"/>
  <c r="BF336" i="8"/>
  <c r="T336" i="8"/>
  <c r="R336" i="8"/>
  <c r="P336" i="8"/>
  <c r="BI334" i="8"/>
  <c r="BH334" i="8"/>
  <c r="BG334" i="8"/>
  <c r="BF334" i="8"/>
  <c r="T334" i="8"/>
  <c r="R334" i="8"/>
  <c r="P334" i="8"/>
  <c r="BI332" i="8"/>
  <c r="BH332" i="8"/>
  <c r="BG332" i="8"/>
  <c r="BF332" i="8"/>
  <c r="T332" i="8"/>
  <c r="R332" i="8"/>
  <c r="P332" i="8"/>
  <c r="BI330" i="8"/>
  <c r="BH330" i="8"/>
  <c r="BG330" i="8"/>
  <c r="BF330" i="8"/>
  <c r="T330" i="8"/>
  <c r="R330" i="8"/>
  <c r="P330" i="8"/>
  <c r="BI328" i="8"/>
  <c r="BH328" i="8"/>
  <c r="BG328" i="8"/>
  <c r="BF328" i="8"/>
  <c r="T328" i="8"/>
  <c r="R328" i="8"/>
  <c r="P328" i="8"/>
  <c r="BI326" i="8"/>
  <c r="BH326" i="8"/>
  <c r="BG326" i="8"/>
  <c r="BF326" i="8"/>
  <c r="T326" i="8"/>
  <c r="R326" i="8"/>
  <c r="P326" i="8"/>
  <c r="BI324" i="8"/>
  <c r="BH324" i="8"/>
  <c r="BG324" i="8"/>
  <c r="BF324" i="8"/>
  <c r="T324" i="8"/>
  <c r="R324" i="8"/>
  <c r="P324" i="8"/>
  <c r="BI322" i="8"/>
  <c r="BH322" i="8"/>
  <c r="BG322" i="8"/>
  <c r="BF322" i="8"/>
  <c r="T322" i="8"/>
  <c r="R322" i="8"/>
  <c r="P322" i="8"/>
  <c r="BI320" i="8"/>
  <c r="BH320" i="8"/>
  <c r="BG320" i="8"/>
  <c r="BF320" i="8"/>
  <c r="T320" i="8"/>
  <c r="R320" i="8"/>
  <c r="P320" i="8"/>
  <c r="BI318" i="8"/>
  <c r="BH318" i="8"/>
  <c r="BG318" i="8"/>
  <c r="BF318" i="8"/>
  <c r="T318" i="8"/>
  <c r="R318" i="8"/>
  <c r="P318" i="8"/>
  <c r="BI316" i="8"/>
  <c r="BH316" i="8"/>
  <c r="BG316" i="8"/>
  <c r="BF316" i="8"/>
  <c r="T316" i="8"/>
  <c r="R316" i="8"/>
  <c r="P316" i="8"/>
  <c r="BI314" i="8"/>
  <c r="BH314" i="8"/>
  <c r="BG314" i="8"/>
  <c r="BF314" i="8"/>
  <c r="T314" i="8"/>
  <c r="R314" i="8"/>
  <c r="P314" i="8"/>
  <c r="BI312" i="8"/>
  <c r="BH312" i="8"/>
  <c r="BG312" i="8"/>
  <c r="BF312" i="8"/>
  <c r="T312" i="8"/>
  <c r="R312" i="8"/>
  <c r="P312" i="8"/>
  <c r="BI310" i="8"/>
  <c r="BH310" i="8"/>
  <c r="BG310" i="8"/>
  <c r="BF310" i="8"/>
  <c r="T310" i="8"/>
  <c r="R310" i="8"/>
  <c r="P310" i="8"/>
  <c r="BI308" i="8"/>
  <c r="BH308" i="8"/>
  <c r="BG308" i="8"/>
  <c r="BF308" i="8"/>
  <c r="T308" i="8"/>
  <c r="R308" i="8"/>
  <c r="P308" i="8"/>
  <c r="BI306" i="8"/>
  <c r="BH306" i="8"/>
  <c r="BG306" i="8"/>
  <c r="BF306" i="8"/>
  <c r="T306" i="8"/>
  <c r="R306" i="8"/>
  <c r="P306" i="8"/>
  <c r="BI304" i="8"/>
  <c r="BH304" i="8"/>
  <c r="BG304" i="8"/>
  <c r="BF304" i="8"/>
  <c r="T304" i="8"/>
  <c r="R304" i="8"/>
  <c r="P304" i="8"/>
  <c r="BI302" i="8"/>
  <c r="BH302" i="8"/>
  <c r="BG302" i="8"/>
  <c r="BF302" i="8"/>
  <c r="T302" i="8"/>
  <c r="R302" i="8"/>
  <c r="P302" i="8"/>
  <c r="BI300" i="8"/>
  <c r="BH300" i="8"/>
  <c r="BG300" i="8"/>
  <c r="BF300" i="8"/>
  <c r="T300" i="8"/>
  <c r="R300" i="8"/>
  <c r="P300" i="8"/>
  <c r="BI298" i="8"/>
  <c r="BH298" i="8"/>
  <c r="BG298" i="8"/>
  <c r="BF298" i="8"/>
  <c r="T298" i="8"/>
  <c r="R298" i="8"/>
  <c r="P298" i="8"/>
  <c r="BI296" i="8"/>
  <c r="BH296" i="8"/>
  <c r="BG296" i="8"/>
  <c r="BF296" i="8"/>
  <c r="T296" i="8"/>
  <c r="R296" i="8"/>
  <c r="P296" i="8"/>
  <c r="BI294" i="8"/>
  <c r="BH294" i="8"/>
  <c r="BG294" i="8"/>
  <c r="BF294" i="8"/>
  <c r="T294" i="8"/>
  <c r="R294" i="8"/>
  <c r="P294" i="8"/>
  <c r="BI292" i="8"/>
  <c r="BH292" i="8"/>
  <c r="BG292" i="8"/>
  <c r="BF292" i="8"/>
  <c r="T292" i="8"/>
  <c r="R292" i="8"/>
  <c r="P292" i="8"/>
  <c r="BI290" i="8"/>
  <c r="BH290" i="8"/>
  <c r="BG290" i="8"/>
  <c r="BF290" i="8"/>
  <c r="T290" i="8"/>
  <c r="R290" i="8"/>
  <c r="P290" i="8"/>
  <c r="BI288" i="8"/>
  <c r="BH288" i="8"/>
  <c r="BG288" i="8"/>
  <c r="BF288" i="8"/>
  <c r="T288" i="8"/>
  <c r="R288" i="8"/>
  <c r="P288" i="8"/>
  <c r="BI286" i="8"/>
  <c r="BH286" i="8"/>
  <c r="BG286" i="8"/>
  <c r="BF286" i="8"/>
  <c r="T286" i="8"/>
  <c r="R286" i="8"/>
  <c r="P286" i="8"/>
  <c r="BI284" i="8"/>
  <c r="BH284" i="8"/>
  <c r="BG284" i="8"/>
  <c r="BF284" i="8"/>
  <c r="T284" i="8"/>
  <c r="R284" i="8"/>
  <c r="P284" i="8"/>
  <c r="BI282" i="8"/>
  <c r="BH282" i="8"/>
  <c r="BG282" i="8"/>
  <c r="BF282" i="8"/>
  <c r="T282" i="8"/>
  <c r="R282" i="8"/>
  <c r="P282" i="8"/>
  <c r="BI280" i="8"/>
  <c r="BH280" i="8"/>
  <c r="BG280" i="8"/>
  <c r="BF280" i="8"/>
  <c r="T280" i="8"/>
  <c r="R280" i="8"/>
  <c r="P280" i="8"/>
  <c r="BI278" i="8"/>
  <c r="BH278" i="8"/>
  <c r="BG278" i="8"/>
  <c r="BF278" i="8"/>
  <c r="T278" i="8"/>
  <c r="R278" i="8"/>
  <c r="P278" i="8"/>
  <c r="BI276" i="8"/>
  <c r="BH276" i="8"/>
  <c r="BG276" i="8"/>
  <c r="BF276" i="8"/>
  <c r="T276" i="8"/>
  <c r="R276" i="8"/>
  <c r="P276" i="8"/>
  <c r="BI274" i="8"/>
  <c r="BH274" i="8"/>
  <c r="BG274" i="8"/>
  <c r="BF274" i="8"/>
  <c r="T274" i="8"/>
  <c r="R274" i="8"/>
  <c r="P274" i="8"/>
  <c r="BI272" i="8"/>
  <c r="BH272" i="8"/>
  <c r="BG272" i="8"/>
  <c r="BF272" i="8"/>
  <c r="T272" i="8"/>
  <c r="R272" i="8"/>
  <c r="P272" i="8"/>
  <c r="BI269" i="8"/>
  <c r="BH269" i="8"/>
  <c r="BG269" i="8"/>
  <c r="BF269" i="8"/>
  <c r="T269" i="8"/>
  <c r="R269" i="8"/>
  <c r="P269" i="8"/>
  <c r="BI266" i="8"/>
  <c r="BH266" i="8"/>
  <c r="BG266" i="8"/>
  <c r="BF266" i="8"/>
  <c r="T266" i="8"/>
  <c r="R266" i="8"/>
  <c r="P266" i="8"/>
  <c r="BI264" i="8"/>
  <c r="BH264" i="8"/>
  <c r="BG264" i="8"/>
  <c r="BF264" i="8"/>
  <c r="T264" i="8"/>
  <c r="R264" i="8"/>
  <c r="P264" i="8"/>
  <c r="BI262" i="8"/>
  <c r="BH262" i="8"/>
  <c r="BG262" i="8"/>
  <c r="BF262" i="8"/>
  <c r="T262" i="8"/>
  <c r="R262" i="8"/>
  <c r="P262" i="8"/>
  <c r="BI259" i="8"/>
  <c r="BH259" i="8"/>
  <c r="BG259" i="8"/>
  <c r="BF259" i="8"/>
  <c r="T259" i="8"/>
  <c r="R259" i="8"/>
  <c r="P259" i="8"/>
  <c r="BI257" i="8"/>
  <c r="BH257" i="8"/>
  <c r="BG257" i="8"/>
  <c r="BF257" i="8"/>
  <c r="T257" i="8"/>
  <c r="R257" i="8"/>
  <c r="P257" i="8"/>
  <c r="BI255" i="8"/>
  <c r="BH255" i="8"/>
  <c r="BG255" i="8"/>
  <c r="BF255" i="8"/>
  <c r="T255" i="8"/>
  <c r="R255" i="8"/>
  <c r="P255" i="8"/>
  <c r="BI253" i="8"/>
  <c r="BH253" i="8"/>
  <c r="BG253" i="8"/>
  <c r="BF253" i="8"/>
  <c r="T253" i="8"/>
  <c r="R253" i="8"/>
  <c r="P253" i="8"/>
  <c r="BI251" i="8"/>
  <c r="BH251" i="8"/>
  <c r="BG251" i="8"/>
  <c r="BF251" i="8"/>
  <c r="T251" i="8"/>
  <c r="R251" i="8"/>
  <c r="P251" i="8"/>
  <c r="BI249" i="8"/>
  <c r="BH249" i="8"/>
  <c r="BG249" i="8"/>
  <c r="BF249" i="8"/>
  <c r="T249" i="8"/>
  <c r="R249" i="8"/>
  <c r="P249" i="8"/>
  <c r="BI247" i="8"/>
  <c r="BH247" i="8"/>
  <c r="BG247" i="8"/>
  <c r="BF247" i="8"/>
  <c r="T247" i="8"/>
  <c r="R247" i="8"/>
  <c r="P247" i="8"/>
  <c r="BI245" i="8"/>
  <c r="BH245" i="8"/>
  <c r="BG245" i="8"/>
  <c r="BF245" i="8"/>
  <c r="T245" i="8"/>
  <c r="R245" i="8"/>
  <c r="P245" i="8"/>
  <c r="BI243" i="8"/>
  <c r="BH243" i="8"/>
  <c r="BG243" i="8"/>
  <c r="BF243" i="8"/>
  <c r="T243" i="8"/>
  <c r="R243" i="8"/>
  <c r="P243" i="8"/>
  <c r="BI241" i="8"/>
  <c r="BH241" i="8"/>
  <c r="BG241" i="8"/>
  <c r="BF241" i="8"/>
  <c r="T241" i="8"/>
  <c r="R241" i="8"/>
  <c r="P241" i="8"/>
  <c r="BI239" i="8"/>
  <c r="BH239" i="8"/>
  <c r="BG239" i="8"/>
  <c r="BF239" i="8"/>
  <c r="T239" i="8"/>
  <c r="R239" i="8"/>
  <c r="P239" i="8"/>
  <c r="BI237" i="8"/>
  <c r="BH237" i="8"/>
  <c r="BG237" i="8"/>
  <c r="BF237" i="8"/>
  <c r="T237" i="8"/>
  <c r="R237" i="8"/>
  <c r="P237" i="8"/>
  <c r="BI235" i="8"/>
  <c r="BH235" i="8"/>
  <c r="BG235" i="8"/>
  <c r="BF235" i="8"/>
  <c r="T235" i="8"/>
  <c r="R235" i="8"/>
  <c r="P235" i="8"/>
  <c r="BI233" i="8"/>
  <c r="BH233" i="8"/>
  <c r="BG233" i="8"/>
  <c r="BF233" i="8"/>
  <c r="T233" i="8"/>
  <c r="R233" i="8"/>
  <c r="P233" i="8"/>
  <c r="BI231" i="8"/>
  <c r="BH231" i="8"/>
  <c r="BG231" i="8"/>
  <c r="BF231" i="8"/>
  <c r="T231" i="8"/>
  <c r="R231" i="8"/>
  <c r="P231" i="8"/>
  <c r="BI229" i="8"/>
  <c r="BH229" i="8"/>
  <c r="BG229" i="8"/>
  <c r="BF229" i="8"/>
  <c r="T229" i="8"/>
  <c r="R229" i="8"/>
  <c r="P229" i="8"/>
  <c r="BI227" i="8"/>
  <c r="BH227" i="8"/>
  <c r="BG227" i="8"/>
  <c r="BF227" i="8"/>
  <c r="T227" i="8"/>
  <c r="R227" i="8"/>
  <c r="P227" i="8"/>
  <c r="BI225" i="8"/>
  <c r="BH225" i="8"/>
  <c r="BG225" i="8"/>
  <c r="BF225" i="8"/>
  <c r="T225" i="8"/>
  <c r="R225" i="8"/>
  <c r="P225" i="8"/>
  <c r="BI223" i="8"/>
  <c r="BH223" i="8"/>
  <c r="BG223" i="8"/>
  <c r="BF223" i="8"/>
  <c r="T223" i="8"/>
  <c r="R223" i="8"/>
  <c r="P223" i="8"/>
  <c r="BI221" i="8"/>
  <c r="BH221" i="8"/>
  <c r="BG221" i="8"/>
  <c r="BF221" i="8"/>
  <c r="T221" i="8"/>
  <c r="R221" i="8"/>
  <c r="P221" i="8"/>
  <c r="BI219" i="8"/>
  <c r="BH219" i="8"/>
  <c r="BG219" i="8"/>
  <c r="BF219" i="8"/>
  <c r="T219" i="8"/>
  <c r="R219" i="8"/>
  <c r="P219" i="8"/>
  <c r="BI217" i="8"/>
  <c r="BH217" i="8"/>
  <c r="BG217" i="8"/>
  <c r="BF217" i="8"/>
  <c r="T217" i="8"/>
  <c r="R217" i="8"/>
  <c r="P217" i="8"/>
  <c r="BI215" i="8"/>
  <c r="BH215" i="8"/>
  <c r="BG215" i="8"/>
  <c r="BF215" i="8"/>
  <c r="T215" i="8"/>
  <c r="R215" i="8"/>
  <c r="P215" i="8"/>
  <c r="BI213" i="8"/>
  <c r="BH213" i="8"/>
  <c r="BG213" i="8"/>
  <c r="BF213" i="8"/>
  <c r="T213" i="8"/>
  <c r="R213" i="8"/>
  <c r="P213" i="8"/>
  <c r="BI211" i="8"/>
  <c r="BH211" i="8"/>
  <c r="BG211" i="8"/>
  <c r="BF211" i="8"/>
  <c r="T211" i="8"/>
  <c r="R211" i="8"/>
  <c r="P211" i="8"/>
  <c r="BI209" i="8"/>
  <c r="BH209" i="8"/>
  <c r="BG209" i="8"/>
  <c r="BF209" i="8"/>
  <c r="T209" i="8"/>
  <c r="R209" i="8"/>
  <c r="P209" i="8"/>
  <c r="BI207" i="8"/>
  <c r="BH207" i="8"/>
  <c r="BG207" i="8"/>
  <c r="BF207" i="8"/>
  <c r="T207" i="8"/>
  <c r="R207" i="8"/>
  <c r="P207" i="8"/>
  <c r="BI205" i="8"/>
  <c r="BH205" i="8"/>
  <c r="BG205" i="8"/>
  <c r="BF205" i="8"/>
  <c r="T205" i="8"/>
  <c r="R205" i="8"/>
  <c r="P205" i="8"/>
  <c r="BI203" i="8"/>
  <c r="BH203" i="8"/>
  <c r="BG203" i="8"/>
  <c r="BF203" i="8"/>
  <c r="T203" i="8"/>
  <c r="R203" i="8"/>
  <c r="P203" i="8"/>
  <c r="BI201" i="8"/>
  <c r="BH201" i="8"/>
  <c r="BG201" i="8"/>
  <c r="BF201" i="8"/>
  <c r="T201" i="8"/>
  <c r="R201" i="8"/>
  <c r="P201" i="8"/>
  <c r="BI199" i="8"/>
  <c r="BH199" i="8"/>
  <c r="BG199" i="8"/>
  <c r="BF199" i="8"/>
  <c r="T199" i="8"/>
  <c r="R199" i="8"/>
  <c r="P199" i="8"/>
  <c r="BI197" i="8"/>
  <c r="BH197" i="8"/>
  <c r="BG197" i="8"/>
  <c r="BF197" i="8"/>
  <c r="T197" i="8"/>
  <c r="R197" i="8"/>
  <c r="P197" i="8"/>
  <c r="BI194" i="8"/>
  <c r="BH194" i="8"/>
  <c r="BG194" i="8"/>
  <c r="BF194" i="8"/>
  <c r="T194" i="8"/>
  <c r="R194" i="8"/>
  <c r="P194" i="8"/>
  <c r="BI191" i="8"/>
  <c r="BH191" i="8"/>
  <c r="BG191" i="8"/>
  <c r="BF191" i="8"/>
  <c r="T191" i="8"/>
  <c r="R191" i="8"/>
  <c r="P191" i="8"/>
  <c r="BI189" i="8"/>
  <c r="BH189" i="8"/>
  <c r="BG189" i="8"/>
  <c r="BF189" i="8"/>
  <c r="T189" i="8"/>
  <c r="R189" i="8"/>
  <c r="P189" i="8"/>
  <c r="BI187" i="8"/>
  <c r="BH187" i="8"/>
  <c r="BG187" i="8"/>
  <c r="BF187" i="8"/>
  <c r="T187" i="8"/>
  <c r="R187" i="8"/>
  <c r="P187" i="8"/>
  <c r="BI185" i="8"/>
  <c r="BH185" i="8"/>
  <c r="BG185" i="8"/>
  <c r="BF185" i="8"/>
  <c r="T185" i="8"/>
  <c r="R185" i="8"/>
  <c r="P185" i="8"/>
  <c r="BI183" i="8"/>
  <c r="BH183" i="8"/>
  <c r="BG183" i="8"/>
  <c r="BF183" i="8"/>
  <c r="T183" i="8"/>
  <c r="R183" i="8"/>
  <c r="P183" i="8"/>
  <c r="BI181" i="8"/>
  <c r="BH181" i="8"/>
  <c r="BG181" i="8"/>
  <c r="BF181" i="8"/>
  <c r="T181" i="8"/>
  <c r="R181" i="8"/>
  <c r="P181" i="8"/>
  <c r="BI179" i="8"/>
  <c r="BH179" i="8"/>
  <c r="BG179" i="8"/>
  <c r="BF179" i="8"/>
  <c r="T179" i="8"/>
  <c r="R179" i="8"/>
  <c r="P179" i="8"/>
  <c r="BI177" i="8"/>
  <c r="BH177" i="8"/>
  <c r="BG177" i="8"/>
  <c r="BF177" i="8"/>
  <c r="T177" i="8"/>
  <c r="R177" i="8"/>
  <c r="P177" i="8"/>
  <c r="BI175" i="8"/>
  <c r="BH175" i="8"/>
  <c r="BG175" i="8"/>
  <c r="BF175" i="8"/>
  <c r="T175" i="8"/>
  <c r="R175" i="8"/>
  <c r="P175" i="8"/>
  <c r="BI173" i="8"/>
  <c r="BH173" i="8"/>
  <c r="BG173" i="8"/>
  <c r="BF173" i="8"/>
  <c r="T173" i="8"/>
  <c r="R173" i="8"/>
  <c r="P173" i="8"/>
  <c r="BI171" i="8"/>
  <c r="BH171" i="8"/>
  <c r="BG171" i="8"/>
  <c r="BF171" i="8"/>
  <c r="T171" i="8"/>
  <c r="R171" i="8"/>
  <c r="P171" i="8"/>
  <c r="BI169" i="8"/>
  <c r="BH169" i="8"/>
  <c r="BG169" i="8"/>
  <c r="BF169" i="8"/>
  <c r="T169" i="8"/>
  <c r="R169" i="8"/>
  <c r="P169" i="8"/>
  <c r="BI167" i="8"/>
  <c r="BH167" i="8"/>
  <c r="BG167" i="8"/>
  <c r="BF167" i="8"/>
  <c r="T167" i="8"/>
  <c r="R167" i="8"/>
  <c r="P167" i="8"/>
  <c r="BI165" i="8"/>
  <c r="BH165" i="8"/>
  <c r="BG165" i="8"/>
  <c r="BF165" i="8"/>
  <c r="T165" i="8"/>
  <c r="R165" i="8"/>
  <c r="P165" i="8"/>
  <c r="BI163" i="8"/>
  <c r="BH163" i="8"/>
  <c r="BG163" i="8"/>
  <c r="BF163" i="8"/>
  <c r="T163" i="8"/>
  <c r="R163" i="8"/>
  <c r="P163" i="8"/>
  <c r="BI161" i="8"/>
  <c r="BH161" i="8"/>
  <c r="BG161" i="8"/>
  <c r="BF161" i="8"/>
  <c r="T161" i="8"/>
  <c r="R161" i="8"/>
  <c r="P161" i="8"/>
  <c r="BI159" i="8"/>
  <c r="BH159" i="8"/>
  <c r="BG159" i="8"/>
  <c r="BF159" i="8"/>
  <c r="T159" i="8"/>
  <c r="R159" i="8"/>
  <c r="P159" i="8"/>
  <c r="BI157" i="8"/>
  <c r="BH157" i="8"/>
  <c r="BG157" i="8"/>
  <c r="BF157" i="8"/>
  <c r="T157" i="8"/>
  <c r="R157" i="8"/>
  <c r="P157" i="8"/>
  <c r="BI155" i="8"/>
  <c r="BH155" i="8"/>
  <c r="BG155" i="8"/>
  <c r="BF155" i="8"/>
  <c r="T155" i="8"/>
  <c r="R155" i="8"/>
  <c r="P155" i="8"/>
  <c r="BI153" i="8"/>
  <c r="BH153" i="8"/>
  <c r="BG153" i="8"/>
  <c r="BF153" i="8"/>
  <c r="T153" i="8"/>
  <c r="R153" i="8"/>
  <c r="P153" i="8"/>
  <c r="BI151" i="8"/>
  <c r="BH151" i="8"/>
  <c r="BG151" i="8"/>
  <c r="BF151" i="8"/>
  <c r="T151" i="8"/>
  <c r="R151" i="8"/>
  <c r="P151" i="8"/>
  <c r="BI149" i="8"/>
  <c r="BH149" i="8"/>
  <c r="BG149" i="8"/>
  <c r="BF149" i="8"/>
  <c r="T149" i="8"/>
  <c r="R149" i="8"/>
  <c r="P149" i="8"/>
  <c r="BI147" i="8"/>
  <c r="BH147" i="8"/>
  <c r="BG147" i="8"/>
  <c r="BF147" i="8"/>
  <c r="T147" i="8"/>
  <c r="R147" i="8"/>
  <c r="P147" i="8"/>
  <c r="BI145" i="8"/>
  <c r="BH145" i="8"/>
  <c r="BG145" i="8"/>
  <c r="BF145" i="8"/>
  <c r="T145" i="8"/>
  <c r="R145" i="8"/>
  <c r="P145" i="8"/>
  <c r="BI143" i="8"/>
  <c r="BH143" i="8"/>
  <c r="BG143" i="8"/>
  <c r="BF143" i="8"/>
  <c r="T143" i="8"/>
  <c r="R143" i="8"/>
  <c r="P143" i="8"/>
  <c r="BI141" i="8"/>
  <c r="BH141" i="8"/>
  <c r="BG141" i="8"/>
  <c r="BF141" i="8"/>
  <c r="T141" i="8"/>
  <c r="R141" i="8"/>
  <c r="P141" i="8"/>
  <c r="BI139" i="8"/>
  <c r="BH139" i="8"/>
  <c r="BG139" i="8"/>
  <c r="BF139" i="8"/>
  <c r="T139" i="8"/>
  <c r="R139" i="8"/>
  <c r="P139" i="8"/>
  <c r="BI137" i="8"/>
  <c r="BH137" i="8"/>
  <c r="BG137" i="8"/>
  <c r="BF137" i="8"/>
  <c r="T137" i="8"/>
  <c r="R137" i="8"/>
  <c r="P137" i="8"/>
  <c r="BI135" i="8"/>
  <c r="BH135" i="8"/>
  <c r="BG135" i="8"/>
  <c r="BF135" i="8"/>
  <c r="T135" i="8"/>
  <c r="R135" i="8"/>
  <c r="P135" i="8"/>
  <c r="BI133" i="8"/>
  <c r="BH133" i="8"/>
  <c r="BG133" i="8"/>
  <c r="BF133" i="8"/>
  <c r="T133" i="8"/>
  <c r="R133" i="8"/>
  <c r="P133" i="8"/>
  <c r="BI131" i="8"/>
  <c r="BH131" i="8"/>
  <c r="BG131" i="8"/>
  <c r="BF131" i="8"/>
  <c r="T131" i="8"/>
  <c r="R131" i="8"/>
  <c r="P131" i="8"/>
  <c r="BI129" i="8"/>
  <c r="BH129" i="8"/>
  <c r="BG129" i="8"/>
  <c r="BF129" i="8"/>
  <c r="T129" i="8"/>
  <c r="R129" i="8"/>
  <c r="P129" i="8"/>
  <c r="BI127" i="8"/>
  <c r="BH127" i="8"/>
  <c r="BG127" i="8"/>
  <c r="BF127" i="8"/>
  <c r="T127" i="8"/>
  <c r="R127" i="8"/>
  <c r="P127" i="8"/>
  <c r="BI125" i="8"/>
  <c r="BH125" i="8"/>
  <c r="BG125" i="8"/>
  <c r="BF125" i="8"/>
  <c r="T125" i="8"/>
  <c r="R125" i="8"/>
  <c r="P125" i="8"/>
  <c r="BI123" i="8"/>
  <c r="BH123" i="8"/>
  <c r="BG123" i="8"/>
  <c r="BF123" i="8"/>
  <c r="T123" i="8"/>
  <c r="R123" i="8"/>
  <c r="P123" i="8"/>
  <c r="BI121" i="8"/>
  <c r="BH121" i="8"/>
  <c r="BG121" i="8"/>
  <c r="BF121" i="8"/>
  <c r="T121" i="8"/>
  <c r="R121" i="8"/>
  <c r="P121" i="8"/>
  <c r="BI119" i="8"/>
  <c r="BH119" i="8"/>
  <c r="BG119" i="8"/>
  <c r="BF119" i="8"/>
  <c r="T119" i="8"/>
  <c r="R119" i="8"/>
  <c r="P119" i="8"/>
  <c r="BI117" i="8"/>
  <c r="BH117" i="8"/>
  <c r="BG117" i="8"/>
  <c r="BF117" i="8"/>
  <c r="T117" i="8"/>
  <c r="R117" i="8"/>
  <c r="P117" i="8"/>
  <c r="BI115" i="8"/>
  <c r="BH115" i="8"/>
  <c r="BG115" i="8"/>
  <c r="BF115" i="8"/>
  <c r="T115" i="8"/>
  <c r="R115" i="8"/>
  <c r="P115" i="8"/>
  <c r="BI113" i="8"/>
  <c r="BH113" i="8"/>
  <c r="BG113" i="8"/>
  <c r="BF113" i="8"/>
  <c r="T113" i="8"/>
  <c r="R113" i="8"/>
  <c r="P113" i="8"/>
  <c r="BI110" i="8"/>
  <c r="BH110" i="8"/>
  <c r="BG110" i="8"/>
  <c r="BF110" i="8"/>
  <c r="T110" i="8"/>
  <c r="R110" i="8"/>
  <c r="P110" i="8"/>
  <c r="BI108" i="8"/>
  <c r="BH108" i="8"/>
  <c r="BG108" i="8"/>
  <c r="BF108" i="8"/>
  <c r="T108" i="8"/>
  <c r="R108" i="8"/>
  <c r="P108" i="8"/>
  <c r="BI106" i="8"/>
  <c r="BH106" i="8"/>
  <c r="BG106" i="8"/>
  <c r="BF106" i="8"/>
  <c r="T106" i="8"/>
  <c r="R106" i="8"/>
  <c r="P106" i="8"/>
  <c r="BI103" i="8"/>
  <c r="BH103" i="8"/>
  <c r="BG103" i="8"/>
  <c r="BF103" i="8"/>
  <c r="T103" i="8"/>
  <c r="R103" i="8"/>
  <c r="P103" i="8"/>
  <c r="J97" i="8"/>
  <c r="F97" i="8"/>
  <c r="F95" i="8"/>
  <c r="E93" i="8"/>
  <c r="J62" i="8"/>
  <c r="F62" i="8"/>
  <c r="F60" i="8"/>
  <c r="E58" i="8"/>
  <c r="J28" i="8"/>
  <c r="E28" i="8"/>
  <c r="J63" i="8" s="1"/>
  <c r="J27" i="8"/>
  <c r="J22" i="8"/>
  <c r="E22" i="8"/>
  <c r="F98" i="8" s="1"/>
  <c r="J21" i="8"/>
  <c r="J16" i="8"/>
  <c r="J95" i="8" s="1"/>
  <c r="E7" i="8"/>
  <c r="E87" i="8"/>
  <c r="J41" i="7"/>
  <c r="J40" i="7"/>
  <c r="AY62" i="1" s="1"/>
  <c r="J39" i="7"/>
  <c r="AX62" i="1"/>
  <c r="BI458" i="7"/>
  <c r="BH458" i="7"/>
  <c r="BG458" i="7"/>
  <c r="BF458" i="7"/>
  <c r="T458" i="7"/>
  <c r="R458" i="7"/>
  <c r="P458" i="7"/>
  <c r="BI456" i="7"/>
  <c r="BH456" i="7"/>
  <c r="BG456" i="7"/>
  <c r="BF456" i="7"/>
  <c r="T456" i="7"/>
  <c r="R456" i="7"/>
  <c r="P456" i="7"/>
  <c r="BI454" i="7"/>
  <c r="BH454" i="7"/>
  <c r="BG454" i="7"/>
  <c r="BF454" i="7"/>
  <c r="T454" i="7"/>
  <c r="R454" i="7"/>
  <c r="P454" i="7"/>
  <c r="BI452" i="7"/>
  <c r="BH452" i="7"/>
  <c r="BG452" i="7"/>
  <c r="BF452" i="7"/>
  <c r="T452" i="7"/>
  <c r="R452" i="7"/>
  <c r="P452" i="7"/>
  <c r="BI450" i="7"/>
  <c r="BH450" i="7"/>
  <c r="BG450" i="7"/>
  <c r="BF450" i="7"/>
  <c r="T450" i="7"/>
  <c r="R450" i="7"/>
  <c r="P450" i="7"/>
  <c r="BI448" i="7"/>
  <c r="BH448" i="7"/>
  <c r="BG448" i="7"/>
  <c r="BF448" i="7"/>
  <c r="T448" i="7"/>
  <c r="R448" i="7"/>
  <c r="P448" i="7"/>
  <c r="BI446" i="7"/>
  <c r="BH446" i="7"/>
  <c r="BG446" i="7"/>
  <c r="BF446" i="7"/>
  <c r="T446" i="7"/>
  <c r="R446" i="7"/>
  <c r="P446" i="7"/>
  <c r="BI444" i="7"/>
  <c r="BH444" i="7"/>
  <c r="BG444" i="7"/>
  <c r="BF444" i="7"/>
  <c r="T444" i="7"/>
  <c r="R444" i="7"/>
  <c r="P444" i="7"/>
  <c r="BI440" i="7"/>
  <c r="BH440" i="7"/>
  <c r="BG440" i="7"/>
  <c r="BF440" i="7"/>
  <c r="T440" i="7"/>
  <c r="R440" i="7"/>
  <c r="P440" i="7"/>
  <c r="BI437" i="7"/>
  <c r="BH437" i="7"/>
  <c r="BG437" i="7"/>
  <c r="BF437" i="7"/>
  <c r="T437" i="7"/>
  <c r="R437" i="7"/>
  <c r="P437" i="7"/>
  <c r="BI434" i="7"/>
  <c r="BH434" i="7"/>
  <c r="BG434" i="7"/>
  <c r="BF434" i="7"/>
  <c r="T434" i="7"/>
  <c r="R434" i="7"/>
  <c r="P434" i="7"/>
  <c r="BI431" i="7"/>
  <c r="BH431" i="7"/>
  <c r="BG431" i="7"/>
  <c r="BF431" i="7"/>
  <c r="T431" i="7"/>
  <c r="R431" i="7"/>
  <c r="P431" i="7"/>
  <c r="BI428" i="7"/>
  <c r="BH428" i="7"/>
  <c r="BG428" i="7"/>
  <c r="BF428" i="7"/>
  <c r="T428" i="7"/>
  <c r="R428" i="7"/>
  <c r="P428" i="7"/>
  <c r="BI425" i="7"/>
  <c r="BH425" i="7"/>
  <c r="BG425" i="7"/>
  <c r="BF425" i="7"/>
  <c r="T425" i="7"/>
  <c r="R425" i="7"/>
  <c r="P425" i="7"/>
  <c r="BI422" i="7"/>
  <c r="BH422" i="7"/>
  <c r="BG422" i="7"/>
  <c r="BF422" i="7"/>
  <c r="T422" i="7"/>
  <c r="R422" i="7"/>
  <c r="P422" i="7"/>
  <c r="BI418" i="7"/>
  <c r="BH418" i="7"/>
  <c r="BG418" i="7"/>
  <c r="BF418" i="7"/>
  <c r="T418" i="7"/>
  <c r="R418" i="7"/>
  <c r="P418" i="7"/>
  <c r="BI415" i="7"/>
  <c r="BH415" i="7"/>
  <c r="BG415" i="7"/>
  <c r="BF415" i="7"/>
  <c r="T415" i="7"/>
  <c r="R415" i="7"/>
  <c r="P415" i="7"/>
  <c r="BI412" i="7"/>
  <c r="BH412" i="7"/>
  <c r="BG412" i="7"/>
  <c r="BF412" i="7"/>
  <c r="T412" i="7"/>
  <c r="R412" i="7"/>
  <c r="P412" i="7"/>
  <c r="BI409" i="7"/>
  <c r="BH409" i="7"/>
  <c r="BG409" i="7"/>
  <c r="BF409" i="7"/>
  <c r="T409" i="7"/>
  <c r="R409" i="7"/>
  <c r="P409" i="7"/>
  <c r="BI406" i="7"/>
  <c r="BH406" i="7"/>
  <c r="BG406" i="7"/>
  <c r="BF406" i="7"/>
  <c r="T406" i="7"/>
  <c r="R406" i="7"/>
  <c r="P406" i="7"/>
  <c r="BI403" i="7"/>
  <c r="BH403" i="7"/>
  <c r="BG403" i="7"/>
  <c r="BF403" i="7"/>
  <c r="T403" i="7"/>
  <c r="R403" i="7"/>
  <c r="P403" i="7"/>
  <c r="BI400" i="7"/>
  <c r="BH400" i="7"/>
  <c r="BG400" i="7"/>
  <c r="BF400" i="7"/>
  <c r="T400" i="7"/>
  <c r="R400" i="7"/>
  <c r="P400" i="7"/>
  <c r="BI397" i="7"/>
  <c r="BH397" i="7"/>
  <c r="BG397" i="7"/>
  <c r="BF397" i="7"/>
  <c r="T397" i="7"/>
  <c r="R397" i="7"/>
  <c r="P397" i="7"/>
  <c r="BI395" i="7"/>
  <c r="BH395" i="7"/>
  <c r="BG395" i="7"/>
  <c r="BF395" i="7"/>
  <c r="T395" i="7"/>
  <c r="R395" i="7"/>
  <c r="P395" i="7"/>
  <c r="BI391" i="7"/>
  <c r="BH391" i="7"/>
  <c r="BG391" i="7"/>
  <c r="BF391" i="7"/>
  <c r="T391" i="7"/>
  <c r="R391" i="7"/>
  <c r="P391" i="7"/>
  <c r="BI388" i="7"/>
  <c r="BH388" i="7"/>
  <c r="BG388" i="7"/>
  <c r="BF388" i="7"/>
  <c r="T388" i="7"/>
  <c r="R388" i="7"/>
  <c r="P388" i="7"/>
  <c r="BI385" i="7"/>
  <c r="BH385" i="7"/>
  <c r="BG385" i="7"/>
  <c r="BF385" i="7"/>
  <c r="T385" i="7"/>
  <c r="R385" i="7"/>
  <c r="P385" i="7"/>
  <c r="BI382" i="7"/>
  <c r="BH382" i="7"/>
  <c r="BG382" i="7"/>
  <c r="BF382" i="7"/>
  <c r="T382" i="7"/>
  <c r="R382" i="7"/>
  <c r="P382" i="7"/>
  <c r="BI379" i="7"/>
  <c r="BH379" i="7"/>
  <c r="BG379" i="7"/>
  <c r="BF379" i="7"/>
  <c r="T379" i="7"/>
  <c r="R379" i="7"/>
  <c r="P379" i="7"/>
  <c r="BI376" i="7"/>
  <c r="BH376" i="7"/>
  <c r="BG376" i="7"/>
  <c r="BF376" i="7"/>
  <c r="T376" i="7"/>
  <c r="R376" i="7"/>
  <c r="P376" i="7"/>
  <c r="BI373" i="7"/>
  <c r="BH373" i="7"/>
  <c r="BG373" i="7"/>
  <c r="BF373" i="7"/>
  <c r="T373" i="7"/>
  <c r="R373" i="7"/>
  <c r="P373" i="7"/>
  <c r="BI370" i="7"/>
  <c r="BH370" i="7"/>
  <c r="BG370" i="7"/>
  <c r="BF370" i="7"/>
  <c r="T370" i="7"/>
  <c r="R370" i="7"/>
  <c r="P370" i="7"/>
  <c r="BI367" i="7"/>
  <c r="BH367" i="7"/>
  <c r="BG367" i="7"/>
  <c r="BF367" i="7"/>
  <c r="T367" i="7"/>
  <c r="R367" i="7"/>
  <c r="P367" i="7"/>
  <c r="BI364" i="7"/>
  <c r="BH364" i="7"/>
  <c r="BG364" i="7"/>
  <c r="BF364" i="7"/>
  <c r="T364" i="7"/>
  <c r="R364" i="7"/>
  <c r="P364" i="7"/>
  <c r="BI361" i="7"/>
  <c r="BH361" i="7"/>
  <c r="BG361" i="7"/>
  <c r="BF361" i="7"/>
  <c r="T361" i="7"/>
  <c r="R361" i="7"/>
  <c r="P361" i="7"/>
  <c r="BI358" i="7"/>
  <c r="BH358" i="7"/>
  <c r="BG358" i="7"/>
  <c r="BF358" i="7"/>
  <c r="T358" i="7"/>
  <c r="R358" i="7"/>
  <c r="P358" i="7"/>
  <c r="BI355" i="7"/>
  <c r="BH355" i="7"/>
  <c r="BG355" i="7"/>
  <c r="BF355" i="7"/>
  <c r="T355" i="7"/>
  <c r="R355" i="7"/>
  <c r="P355" i="7"/>
  <c r="BI352" i="7"/>
  <c r="BH352" i="7"/>
  <c r="BG352" i="7"/>
  <c r="BF352" i="7"/>
  <c r="T352" i="7"/>
  <c r="R352" i="7"/>
  <c r="P352" i="7"/>
  <c r="BI349" i="7"/>
  <c r="BH349" i="7"/>
  <c r="BG349" i="7"/>
  <c r="BF349" i="7"/>
  <c r="T349" i="7"/>
  <c r="R349" i="7"/>
  <c r="P349" i="7"/>
  <c r="BI346" i="7"/>
  <c r="BH346" i="7"/>
  <c r="BG346" i="7"/>
  <c r="BF346" i="7"/>
  <c r="T346" i="7"/>
  <c r="R346" i="7"/>
  <c r="P346" i="7"/>
  <c r="BI343" i="7"/>
  <c r="BH343" i="7"/>
  <c r="BG343" i="7"/>
  <c r="BF343" i="7"/>
  <c r="T343" i="7"/>
  <c r="R343" i="7"/>
  <c r="P343" i="7"/>
  <c r="BI340" i="7"/>
  <c r="BH340" i="7"/>
  <c r="BG340" i="7"/>
  <c r="BF340" i="7"/>
  <c r="T340" i="7"/>
  <c r="R340" i="7"/>
  <c r="P340" i="7"/>
  <c r="BI337" i="7"/>
  <c r="BH337" i="7"/>
  <c r="BG337" i="7"/>
  <c r="BF337" i="7"/>
  <c r="T337" i="7"/>
  <c r="R337" i="7"/>
  <c r="P337" i="7"/>
  <c r="BI334" i="7"/>
  <c r="BH334" i="7"/>
  <c r="BG334" i="7"/>
  <c r="BF334" i="7"/>
  <c r="T334" i="7"/>
  <c r="R334" i="7"/>
  <c r="P334" i="7"/>
  <c r="BI331" i="7"/>
  <c r="BH331" i="7"/>
  <c r="BG331" i="7"/>
  <c r="BF331" i="7"/>
  <c r="T331" i="7"/>
  <c r="R331" i="7"/>
  <c r="P331" i="7"/>
  <c r="BI327" i="7"/>
  <c r="BH327" i="7"/>
  <c r="BG327" i="7"/>
  <c r="BF327" i="7"/>
  <c r="T327" i="7"/>
  <c r="R327" i="7"/>
  <c r="P327" i="7"/>
  <c r="BI324" i="7"/>
  <c r="BH324" i="7"/>
  <c r="BG324" i="7"/>
  <c r="BF324" i="7"/>
  <c r="T324" i="7"/>
  <c r="R324" i="7"/>
  <c r="P324" i="7"/>
  <c r="BI321" i="7"/>
  <c r="BH321" i="7"/>
  <c r="BG321" i="7"/>
  <c r="BF321" i="7"/>
  <c r="T321" i="7"/>
  <c r="R321" i="7"/>
  <c r="P321" i="7"/>
  <c r="BI318" i="7"/>
  <c r="BH318" i="7"/>
  <c r="BG318" i="7"/>
  <c r="BF318" i="7"/>
  <c r="T318" i="7"/>
  <c r="R318" i="7"/>
  <c r="P318" i="7"/>
  <c r="BI315" i="7"/>
  <c r="BH315" i="7"/>
  <c r="BG315" i="7"/>
  <c r="BF315" i="7"/>
  <c r="T315" i="7"/>
  <c r="R315" i="7"/>
  <c r="P315" i="7"/>
  <c r="BI312" i="7"/>
  <c r="BH312" i="7"/>
  <c r="BG312" i="7"/>
  <c r="BF312" i="7"/>
  <c r="T312" i="7"/>
  <c r="R312" i="7"/>
  <c r="P312" i="7"/>
  <c r="BI309" i="7"/>
  <c r="BH309" i="7"/>
  <c r="BG309" i="7"/>
  <c r="BF309" i="7"/>
  <c r="T309" i="7"/>
  <c r="R309" i="7"/>
  <c r="P309" i="7"/>
  <c r="BI306" i="7"/>
  <c r="BH306" i="7"/>
  <c r="BG306" i="7"/>
  <c r="BF306" i="7"/>
  <c r="T306" i="7"/>
  <c r="R306" i="7"/>
  <c r="P306" i="7"/>
  <c r="BI303" i="7"/>
  <c r="BH303" i="7"/>
  <c r="BG303" i="7"/>
  <c r="BF303" i="7"/>
  <c r="T303" i="7"/>
  <c r="R303" i="7"/>
  <c r="P303" i="7"/>
  <c r="BI300" i="7"/>
  <c r="BH300" i="7"/>
  <c r="BG300" i="7"/>
  <c r="BF300" i="7"/>
  <c r="T300" i="7"/>
  <c r="R300" i="7"/>
  <c r="P300" i="7"/>
  <c r="BI297" i="7"/>
  <c r="BH297" i="7"/>
  <c r="BG297" i="7"/>
  <c r="BF297" i="7"/>
  <c r="T297" i="7"/>
  <c r="R297" i="7"/>
  <c r="P297" i="7"/>
  <c r="BI294" i="7"/>
  <c r="BH294" i="7"/>
  <c r="BG294" i="7"/>
  <c r="BF294" i="7"/>
  <c r="T294" i="7"/>
  <c r="R294" i="7"/>
  <c r="P294" i="7"/>
  <c r="BI291" i="7"/>
  <c r="BH291" i="7"/>
  <c r="BG291" i="7"/>
  <c r="BF291" i="7"/>
  <c r="T291" i="7"/>
  <c r="R291" i="7"/>
  <c r="P291" i="7"/>
  <c r="BI288" i="7"/>
  <c r="BH288" i="7"/>
  <c r="BG288" i="7"/>
  <c r="BF288" i="7"/>
  <c r="T288" i="7"/>
  <c r="R288" i="7"/>
  <c r="P288" i="7"/>
  <c r="BI285" i="7"/>
  <c r="BH285" i="7"/>
  <c r="BG285" i="7"/>
  <c r="BF285" i="7"/>
  <c r="T285" i="7"/>
  <c r="R285" i="7"/>
  <c r="P285" i="7"/>
  <c r="BI282" i="7"/>
  <c r="BH282" i="7"/>
  <c r="BG282" i="7"/>
  <c r="BF282" i="7"/>
  <c r="T282" i="7"/>
  <c r="R282" i="7"/>
  <c r="P282" i="7"/>
  <c r="BI279" i="7"/>
  <c r="BH279" i="7"/>
  <c r="BG279" i="7"/>
  <c r="BF279" i="7"/>
  <c r="T279" i="7"/>
  <c r="R279" i="7"/>
  <c r="P279" i="7"/>
  <c r="BI276" i="7"/>
  <c r="BH276" i="7"/>
  <c r="BG276" i="7"/>
  <c r="BF276" i="7"/>
  <c r="T276" i="7"/>
  <c r="R276" i="7"/>
  <c r="P276" i="7"/>
  <c r="BI273" i="7"/>
  <c r="BH273" i="7"/>
  <c r="BG273" i="7"/>
  <c r="BF273" i="7"/>
  <c r="T273" i="7"/>
  <c r="R273" i="7"/>
  <c r="P273" i="7"/>
  <c r="BI270" i="7"/>
  <c r="BH270" i="7"/>
  <c r="BG270" i="7"/>
  <c r="BF270" i="7"/>
  <c r="T270" i="7"/>
  <c r="R270" i="7"/>
  <c r="P270" i="7"/>
  <c r="BI267" i="7"/>
  <c r="BH267" i="7"/>
  <c r="BG267" i="7"/>
  <c r="BF267" i="7"/>
  <c r="T267" i="7"/>
  <c r="R267" i="7"/>
  <c r="P267" i="7"/>
  <c r="BI264" i="7"/>
  <c r="BH264" i="7"/>
  <c r="BG264" i="7"/>
  <c r="BF264" i="7"/>
  <c r="T264" i="7"/>
  <c r="R264" i="7"/>
  <c r="P264" i="7"/>
  <c r="BI261" i="7"/>
  <c r="BH261" i="7"/>
  <c r="BG261" i="7"/>
  <c r="BF261" i="7"/>
  <c r="T261" i="7"/>
  <c r="R261" i="7"/>
  <c r="P261" i="7"/>
  <c r="BI258" i="7"/>
  <c r="BH258" i="7"/>
  <c r="BG258" i="7"/>
  <c r="BF258" i="7"/>
  <c r="T258" i="7"/>
  <c r="R258" i="7"/>
  <c r="P258" i="7"/>
  <c r="BI255" i="7"/>
  <c r="BH255" i="7"/>
  <c r="BG255" i="7"/>
  <c r="BF255" i="7"/>
  <c r="T255" i="7"/>
  <c r="R255" i="7"/>
  <c r="P255" i="7"/>
  <c r="BI252" i="7"/>
  <c r="BH252" i="7"/>
  <c r="BG252" i="7"/>
  <c r="BF252" i="7"/>
  <c r="T252" i="7"/>
  <c r="R252" i="7"/>
  <c r="P252" i="7"/>
  <c r="BI249" i="7"/>
  <c r="BH249" i="7"/>
  <c r="BG249" i="7"/>
  <c r="BF249" i="7"/>
  <c r="T249" i="7"/>
  <c r="R249" i="7"/>
  <c r="P249" i="7"/>
  <c r="BI246" i="7"/>
  <c r="BH246" i="7"/>
  <c r="BG246" i="7"/>
  <c r="BF246" i="7"/>
  <c r="T246" i="7"/>
  <c r="R246" i="7"/>
  <c r="P246" i="7"/>
  <c r="BI243" i="7"/>
  <c r="BH243" i="7"/>
  <c r="BG243" i="7"/>
  <c r="BF243" i="7"/>
  <c r="T243" i="7"/>
  <c r="R243" i="7"/>
  <c r="P243" i="7"/>
  <c r="BI240" i="7"/>
  <c r="BH240" i="7"/>
  <c r="BG240" i="7"/>
  <c r="BF240" i="7"/>
  <c r="T240" i="7"/>
  <c r="R240" i="7"/>
  <c r="P240" i="7"/>
  <c r="BI237" i="7"/>
  <c r="BH237" i="7"/>
  <c r="BG237" i="7"/>
  <c r="BF237" i="7"/>
  <c r="T237" i="7"/>
  <c r="R237" i="7"/>
  <c r="P237" i="7"/>
  <c r="BI234" i="7"/>
  <c r="BH234" i="7"/>
  <c r="BG234" i="7"/>
  <c r="BF234" i="7"/>
  <c r="T234" i="7"/>
  <c r="R234" i="7"/>
  <c r="P234" i="7"/>
  <c r="BI231" i="7"/>
  <c r="BH231" i="7"/>
  <c r="BG231" i="7"/>
  <c r="BF231" i="7"/>
  <c r="T231" i="7"/>
  <c r="R231" i="7"/>
  <c r="P231" i="7"/>
  <c r="BI228" i="7"/>
  <c r="BH228" i="7"/>
  <c r="BG228" i="7"/>
  <c r="BF228" i="7"/>
  <c r="T228" i="7"/>
  <c r="R228" i="7"/>
  <c r="P228" i="7"/>
  <c r="BI225" i="7"/>
  <c r="BH225" i="7"/>
  <c r="BG225" i="7"/>
  <c r="BF225" i="7"/>
  <c r="T225" i="7"/>
  <c r="R225" i="7"/>
  <c r="P225" i="7"/>
  <c r="BI222" i="7"/>
  <c r="BH222" i="7"/>
  <c r="BG222" i="7"/>
  <c r="BF222" i="7"/>
  <c r="T222" i="7"/>
  <c r="R222" i="7"/>
  <c r="P222" i="7"/>
  <c r="BI219" i="7"/>
  <c r="BH219" i="7"/>
  <c r="BG219" i="7"/>
  <c r="BF219" i="7"/>
  <c r="T219" i="7"/>
  <c r="R219" i="7"/>
  <c r="P219" i="7"/>
  <c r="BI216" i="7"/>
  <c r="BH216" i="7"/>
  <c r="BG216" i="7"/>
  <c r="BF216" i="7"/>
  <c r="T216" i="7"/>
  <c r="R216" i="7"/>
  <c r="P216" i="7"/>
  <c r="BI213" i="7"/>
  <c r="BH213" i="7"/>
  <c r="BG213" i="7"/>
  <c r="BF213" i="7"/>
  <c r="T213" i="7"/>
  <c r="R213" i="7"/>
  <c r="P213" i="7"/>
  <c r="BI210" i="7"/>
  <c r="BH210" i="7"/>
  <c r="BG210" i="7"/>
  <c r="BF210" i="7"/>
  <c r="T210" i="7"/>
  <c r="R210" i="7"/>
  <c r="P210" i="7"/>
  <c r="BI207" i="7"/>
  <c r="BH207" i="7"/>
  <c r="BG207" i="7"/>
  <c r="BF207" i="7"/>
  <c r="T207" i="7"/>
  <c r="R207" i="7"/>
  <c r="P207" i="7"/>
  <c r="BI204" i="7"/>
  <c r="BH204" i="7"/>
  <c r="BG204" i="7"/>
  <c r="BF204" i="7"/>
  <c r="T204" i="7"/>
  <c r="R204" i="7"/>
  <c r="P204" i="7"/>
  <c r="BI201" i="7"/>
  <c r="BH201" i="7"/>
  <c r="BG201" i="7"/>
  <c r="BF201" i="7"/>
  <c r="T201" i="7"/>
  <c r="R201" i="7"/>
  <c r="P201" i="7"/>
  <c r="BI198" i="7"/>
  <c r="BH198" i="7"/>
  <c r="BG198" i="7"/>
  <c r="BF198" i="7"/>
  <c r="T198" i="7"/>
  <c r="R198" i="7"/>
  <c r="P198" i="7"/>
  <c r="BI195" i="7"/>
  <c r="BH195" i="7"/>
  <c r="BG195" i="7"/>
  <c r="BF195" i="7"/>
  <c r="T195" i="7"/>
  <c r="R195" i="7"/>
  <c r="P195" i="7"/>
  <c r="BI192" i="7"/>
  <c r="BH192" i="7"/>
  <c r="BG192" i="7"/>
  <c r="BF192" i="7"/>
  <c r="T192" i="7"/>
  <c r="R192" i="7"/>
  <c r="P192" i="7"/>
  <c r="BI189" i="7"/>
  <c r="BH189" i="7"/>
  <c r="BG189" i="7"/>
  <c r="BF189" i="7"/>
  <c r="T189" i="7"/>
  <c r="R189" i="7"/>
  <c r="P189" i="7"/>
  <c r="BI185" i="7"/>
  <c r="BH185" i="7"/>
  <c r="BG185" i="7"/>
  <c r="BF185" i="7"/>
  <c r="T185" i="7"/>
  <c r="R185" i="7"/>
  <c r="P185" i="7"/>
  <c r="BI182" i="7"/>
  <c r="BH182" i="7"/>
  <c r="BG182" i="7"/>
  <c r="BF182" i="7"/>
  <c r="T182" i="7"/>
  <c r="R182" i="7"/>
  <c r="P182" i="7"/>
  <c r="BI179" i="7"/>
  <c r="BH179" i="7"/>
  <c r="BG179" i="7"/>
  <c r="BF179" i="7"/>
  <c r="T179" i="7"/>
  <c r="R179" i="7"/>
  <c r="P179" i="7"/>
  <c r="BI176" i="7"/>
  <c r="BH176" i="7"/>
  <c r="BG176" i="7"/>
  <c r="BF176" i="7"/>
  <c r="T176" i="7"/>
  <c r="R176" i="7"/>
  <c r="P176" i="7"/>
  <c r="BI173" i="7"/>
  <c r="BH173" i="7"/>
  <c r="BG173" i="7"/>
  <c r="BF173" i="7"/>
  <c r="T173" i="7"/>
  <c r="R173" i="7"/>
  <c r="P173" i="7"/>
  <c r="BI170" i="7"/>
  <c r="BH170" i="7"/>
  <c r="BG170" i="7"/>
  <c r="BF170" i="7"/>
  <c r="T170" i="7"/>
  <c r="R170" i="7"/>
  <c r="P170" i="7"/>
  <c r="BI167" i="7"/>
  <c r="BH167" i="7"/>
  <c r="BG167" i="7"/>
  <c r="BF167" i="7"/>
  <c r="T167" i="7"/>
  <c r="R167" i="7"/>
  <c r="P167" i="7"/>
  <c r="BI164" i="7"/>
  <c r="BH164" i="7"/>
  <c r="BG164" i="7"/>
  <c r="BF164" i="7"/>
  <c r="T164" i="7"/>
  <c r="R164" i="7"/>
  <c r="P164" i="7"/>
  <c r="BI161" i="7"/>
  <c r="BH161" i="7"/>
  <c r="BG161" i="7"/>
  <c r="BF161" i="7"/>
  <c r="T161" i="7"/>
  <c r="R161" i="7"/>
  <c r="P161" i="7"/>
  <c r="BI158" i="7"/>
  <c r="BH158" i="7"/>
  <c r="BG158" i="7"/>
  <c r="BF158" i="7"/>
  <c r="T158" i="7"/>
  <c r="R158" i="7"/>
  <c r="P158" i="7"/>
  <c r="BI155" i="7"/>
  <c r="BH155" i="7"/>
  <c r="BG155" i="7"/>
  <c r="BF155" i="7"/>
  <c r="T155" i="7"/>
  <c r="R155" i="7"/>
  <c r="P155" i="7"/>
  <c r="BI152" i="7"/>
  <c r="BH152" i="7"/>
  <c r="BG152" i="7"/>
  <c r="BF152" i="7"/>
  <c r="T152" i="7"/>
  <c r="R152" i="7"/>
  <c r="P152" i="7"/>
  <c r="BI149" i="7"/>
  <c r="BH149" i="7"/>
  <c r="BG149" i="7"/>
  <c r="BF149" i="7"/>
  <c r="T149" i="7"/>
  <c r="R149" i="7"/>
  <c r="P149" i="7"/>
  <c r="BI146" i="7"/>
  <c r="BH146" i="7"/>
  <c r="BG146" i="7"/>
  <c r="BF146" i="7"/>
  <c r="T146" i="7"/>
  <c r="R146" i="7"/>
  <c r="P146" i="7"/>
  <c r="BI143" i="7"/>
  <c r="BH143" i="7"/>
  <c r="BG143" i="7"/>
  <c r="BF143" i="7"/>
  <c r="T143" i="7"/>
  <c r="R143" i="7"/>
  <c r="P143" i="7"/>
  <c r="BI140" i="7"/>
  <c r="BH140" i="7"/>
  <c r="BG140" i="7"/>
  <c r="BF140" i="7"/>
  <c r="T140" i="7"/>
  <c r="R140" i="7"/>
  <c r="P140" i="7"/>
  <c r="BI137" i="7"/>
  <c r="BH137" i="7"/>
  <c r="BG137" i="7"/>
  <c r="BF137" i="7"/>
  <c r="T137" i="7"/>
  <c r="R137" i="7"/>
  <c r="P137" i="7"/>
  <c r="BI134" i="7"/>
  <c r="BH134" i="7"/>
  <c r="BG134" i="7"/>
  <c r="BF134" i="7"/>
  <c r="T134" i="7"/>
  <c r="R134" i="7"/>
  <c r="P134" i="7"/>
  <c r="BI131" i="7"/>
  <c r="BH131" i="7"/>
  <c r="BG131" i="7"/>
  <c r="BF131" i="7"/>
  <c r="T131" i="7"/>
  <c r="R131" i="7"/>
  <c r="P131" i="7"/>
  <c r="BI128" i="7"/>
  <c r="BH128" i="7"/>
  <c r="BG128" i="7"/>
  <c r="BF128" i="7"/>
  <c r="T128" i="7"/>
  <c r="R128" i="7"/>
  <c r="P128" i="7"/>
  <c r="BI125" i="7"/>
  <c r="BH125" i="7"/>
  <c r="BG125" i="7"/>
  <c r="BF125" i="7"/>
  <c r="T125" i="7"/>
  <c r="R125" i="7"/>
  <c r="P125" i="7"/>
  <c r="BI122" i="7"/>
  <c r="BH122" i="7"/>
  <c r="BG122" i="7"/>
  <c r="BF122" i="7"/>
  <c r="T122" i="7"/>
  <c r="R122" i="7"/>
  <c r="P122" i="7"/>
  <c r="BI119" i="7"/>
  <c r="BH119" i="7"/>
  <c r="BG119" i="7"/>
  <c r="BF119" i="7"/>
  <c r="T119" i="7"/>
  <c r="R119" i="7"/>
  <c r="P119" i="7"/>
  <c r="BI116" i="7"/>
  <c r="BH116" i="7"/>
  <c r="BG116" i="7"/>
  <c r="BF116" i="7"/>
  <c r="T116" i="7"/>
  <c r="R116" i="7"/>
  <c r="P116" i="7"/>
  <c r="BI113" i="7"/>
  <c r="BH113" i="7"/>
  <c r="BG113" i="7"/>
  <c r="BF113" i="7"/>
  <c r="T113" i="7"/>
  <c r="R113" i="7"/>
  <c r="P113" i="7"/>
  <c r="BI110" i="7"/>
  <c r="BH110" i="7"/>
  <c r="BG110" i="7"/>
  <c r="BF110" i="7"/>
  <c r="T110" i="7"/>
  <c r="R110" i="7"/>
  <c r="P110" i="7"/>
  <c r="BI107" i="7"/>
  <c r="BH107" i="7"/>
  <c r="BG107" i="7"/>
  <c r="BF107" i="7"/>
  <c r="T107" i="7"/>
  <c r="R107" i="7"/>
  <c r="P107" i="7"/>
  <c r="BI104" i="7"/>
  <c r="BH104" i="7"/>
  <c r="BG104" i="7"/>
  <c r="BF104" i="7"/>
  <c r="T104" i="7"/>
  <c r="R104" i="7"/>
  <c r="P104" i="7"/>
  <c r="BI101" i="7"/>
  <c r="BH101" i="7"/>
  <c r="BG101" i="7"/>
  <c r="BF101" i="7"/>
  <c r="T101" i="7"/>
  <c r="R101" i="7"/>
  <c r="P101" i="7"/>
  <c r="J94" i="7"/>
  <c r="F94" i="7"/>
  <c r="F92" i="7"/>
  <c r="E90" i="7"/>
  <c r="J62" i="7"/>
  <c r="F62" i="7"/>
  <c r="F60" i="7"/>
  <c r="E58" i="7"/>
  <c r="J28" i="7"/>
  <c r="E28" i="7"/>
  <c r="J63" i="7" s="1"/>
  <c r="J27" i="7"/>
  <c r="J22" i="7"/>
  <c r="E22" i="7"/>
  <c r="F95" i="7" s="1"/>
  <c r="J21" i="7"/>
  <c r="J16" i="7"/>
  <c r="J92" i="7"/>
  <c r="E7" i="7"/>
  <c r="E84" i="7"/>
  <c r="J41" i="6"/>
  <c r="J40" i="6"/>
  <c r="AY61" i="1"/>
  <c r="J39" i="6"/>
  <c r="AX61" i="1"/>
  <c r="BI959" i="6"/>
  <c r="BH959" i="6"/>
  <c r="BG959" i="6"/>
  <c r="BF959" i="6"/>
  <c r="T959" i="6"/>
  <c r="R959" i="6"/>
  <c r="P959" i="6"/>
  <c r="BI957" i="6"/>
  <c r="BH957" i="6"/>
  <c r="BG957" i="6"/>
  <c r="BF957" i="6"/>
  <c r="T957" i="6"/>
  <c r="R957" i="6"/>
  <c r="P957" i="6"/>
  <c r="BI955" i="6"/>
  <c r="BH955" i="6"/>
  <c r="BG955" i="6"/>
  <c r="BF955" i="6"/>
  <c r="T955" i="6"/>
  <c r="R955" i="6"/>
  <c r="P955" i="6"/>
  <c r="BI953" i="6"/>
  <c r="BH953" i="6"/>
  <c r="BG953" i="6"/>
  <c r="BF953" i="6"/>
  <c r="T953" i="6"/>
  <c r="R953" i="6"/>
  <c r="P953" i="6"/>
  <c r="BI951" i="6"/>
  <c r="BH951" i="6"/>
  <c r="BG951" i="6"/>
  <c r="BF951" i="6"/>
  <c r="T951" i="6"/>
  <c r="R951" i="6"/>
  <c r="P951" i="6"/>
  <c r="BI949" i="6"/>
  <c r="BH949" i="6"/>
  <c r="BG949" i="6"/>
  <c r="BF949" i="6"/>
  <c r="T949" i="6"/>
  <c r="R949" i="6"/>
  <c r="P949" i="6"/>
  <c r="BI947" i="6"/>
  <c r="BH947" i="6"/>
  <c r="BG947" i="6"/>
  <c r="BF947" i="6"/>
  <c r="T947" i="6"/>
  <c r="R947" i="6"/>
  <c r="P947" i="6"/>
  <c r="BI945" i="6"/>
  <c r="BH945" i="6"/>
  <c r="BG945" i="6"/>
  <c r="BF945" i="6"/>
  <c r="T945" i="6"/>
  <c r="R945" i="6"/>
  <c r="P945" i="6"/>
  <c r="BI942" i="6"/>
  <c r="BH942" i="6"/>
  <c r="BG942" i="6"/>
  <c r="BF942" i="6"/>
  <c r="T942" i="6"/>
  <c r="R942" i="6"/>
  <c r="P942" i="6"/>
  <c r="BI940" i="6"/>
  <c r="BH940" i="6"/>
  <c r="BG940" i="6"/>
  <c r="BF940" i="6"/>
  <c r="T940" i="6"/>
  <c r="R940" i="6"/>
  <c r="P940" i="6"/>
  <c r="BI937" i="6"/>
  <c r="BH937" i="6"/>
  <c r="BG937" i="6"/>
  <c r="BF937" i="6"/>
  <c r="T937" i="6"/>
  <c r="R937" i="6"/>
  <c r="P937" i="6"/>
  <c r="BI935" i="6"/>
  <c r="BH935" i="6"/>
  <c r="BG935" i="6"/>
  <c r="BF935" i="6"/>
  <c r="T935" i="6"/>
  <c r="R935" i="6"/>
  <c r="P935" i="6"/>
  <c r="BI933" i="6"/>
  <c r="BH933" i="6"/>
  <c r="BG933" i="6"/>
  <c r="BF933" i="6"/>
  <c r="T933" i="6"/>
  <c r="R933" i="6"/>
  <c r="P933" i="6"/>
  <c r="BI931" i="6"/>
  <c r="BH931" i="6"/>
  <c r="BG931" i="6"/>
  <c r="BF931" i="6"/>
  <c r="T931" i="6"/>
  <c r="R931" i="6"/>
  <c r="P931" i="6"/>
  <c r="BI928" i="6"/>
  <c r="BH928" i="6"/>
  <c r="BG928" i="6"/>
  <c r="BF928" i="6"/>
  <c r="T928" i="6"/>
  <c r="R928" i="6"/>
  <c r="P928" i="6"/>
  <c r="BI926" i="6"/>
  <c r="BH926" i="6"/>
  <c r="BG926" i="6"/>
  <c r="BF926" i="6"/>
  <c r="T926" i="6"/>
  <c r="R926" i="6"/>
  <c r="P926" i="6"/>
  <c r="BI924" i="6"/>
  <c r="BH924" i="6"/>
  <c r="BG924" i="6"/>
  <c r="BF924" i="6"/>
  <c r="T924" i="6"/>
  <c r="R924" i="6"/>
  <c r="P924" i="6"/>
  <c r="BI922" i="6"/>
  <c r="BH922" i="6"/>
  <c r="BG922" i="6"/>
  <c r="BF922" i="6"/>
  <c r="T922" i="6"/>
  <c r="R922" i="6"/>
  <c r="P922" i="6"/>
  <c r="BI920" i="6"/>
  <c r="BH920" i="6"/>
  <c r="BG920" i="6"/>
  <c r="BF920" i="6"/>
  <c r="T920" i="6"/>
  <c r="R920" i="6"/>
  <c r="P920" i="6"/>
  <c r="BI918" i="6"/>
  <c r="BH918" i="6"/>
  <c r="BG918" i="6"/>
  <c r="BF918" i="6"/>
  <c r="T918" i="6"/>
  <c r="R918" i="6"/>
  <c r="P918" i="6"/>
  <c r="BI915" i="6"/>
  <c r="BH915" i="6"/>
  <c r="BG915" i="6"/>
  <c r="BF915" i="6"/>
  <c r="T915" i="6"/>
  <c r="R915" i="6"/>
  <c r="P915" i="6"/>
  <c r="BI913" i="6"/>
  <c r="BH913" i="6"/>
  <c r="BG913" i="6"/>
  <c r="BF913" i="6"/>
  <c r="T913" i="6"/>
  <c r="R913" i="6"/>
  <c r="P913" i="6"/>
  <c r="BI911" i="6"/>
  <c r="BH911" i="6"/>
  <c r="BG911" i="6"/>
  <c r="BF911" i="6"/>
  <c r="T911" i="6"/>
  <c r="R911" i="6"/>
  <c r="P911" i="6"/>
  <c r="BI909" i="6"/>
  <c r="BH909" i="6"/>
  <c r="BG909" i="6"/>
  <c r="BF909" i="6"/>
  <c r="T909" i="6"/>
  <c r="R909" i="6"/>
  <c r="P909" i="6"/>
  <c r="BI907" i="6"/>
  <c r="BH907" i="6"/>
  <c r="BG907" i="6"/>
  <c r="BF907" i="6"/>
  <c r="T907" i="6"/>
  <c r="R907" i="6"/>
  <c r="P907" i="6"/>
  <c r="BI904" i="6"/>
  <c r="BH904" i="6"/>
  <c r="BG904" i="6"/>
  <c r="BF904" i="6"/>
  <c r="T904" i="6"/>
  <c r="R904" i="6"/>
  <c r="P904" i="6"/>
  <c r="BI902" i="6"/>
  <c r="BH902" i="6"/>
  <c r="BG902" i="6"/>
  <c r="BF902" i="6"/>
  <c r="T902" i="6"/>
  <c r="R902" i="6"/>
  <c r="P902" i="6"/>
  <c r="BI900" i="6"/>
  <c r="BH900" i="6"/>
  <c r="BG900" i="6"/>
  <c r="BF900" i="6"/>
  <c r="T900" i="6"/>
  <c r="R900" i="6"/>
  <c r="P900" i="6"/>
  <c r="BI898" i="6"/>
  <c r="BH898" i="6"/>
  <c r="BG898" i="6"/>
  <c r="BF898" i="6"/>
  <c r="T898" i="6"/>
  <c r="R898" i="6"/>
  <c r="P898" i="6"/>
  <c r="BI896" i="6"/>
  <c r="BH896" i="6"/>
  <c r="BG896" i="6"/>
  <c r="BF896" i="6"/>
  <c r="T896" i="6"/>
  <c r="R896" i="6"/>
  <c r="P896" i="6"/>
  <c r="BI894" i="6"/>
  <c r="BH894" i="6"/>
  <c r="BG894" i="6"/>
  <c r="BF894" i="6"/>
  <c r="T894" i="6"/>
  <c r="R894" i="6"/>
  <c r="P894" i="6"/>
  <c r="BI892" i="6"/>
  <c r="BH892" i="6"/>
  <c r="BG892" i="6"/>
  <c r="BF892" i="6"/>
  <c r="T892" i="6"/>
  <c r="R892" i="6"/>
  <c r="P892" i="6"/>
  <c r="BI890" i="6"/>
  <c r="BH890" i="6"/>
  <c r="BG890" i="6"/>
  <c r="BF890" i="6"/>
  <c r="T890" i="6"/>
  <c r="R890" i="6"/>
  <c r="P890" i="6"/>
  <c r="BI888" i="6"/>
  <c r="BH888" i="6"/>
  <c r="BG888" i="6"/>
  <c r="BF888" i="6"/>
  <c r="T888" i="6"/>
  <c r="R888" i="6"/>
  <c r="P888" i="6"/>
  <c r="BI886" i="6"/>
  <c r="BH886" i="6"/>
  <c r="BG886" i="6"/>
  <c r="BF886" i="6"/>
  <c r="T886" i="6"/>
  <c r="R886" i="6"/>
  <c r="P886" i="6"/>
  <c r="BI884" i="6"/>
  <c r="BH884" i="6"/>
  <c r="BG884" i="6"/>
  <c r="BF884" i="6"/>
  <c r="T884" i="6"/>
  <c r="R884" i="6"/>
  <c r="P884" i="6"/>
  <c r="BI882" i="6"/>
  <c r="BH882" i="6"/>
  <c r="BG882" i="6"/>
  <c r="BF882" i="6"/>
  <c r="T882" i="6"/>
  <c r="R882" i="6"/>
  <c r="P882" i="6"/>
  <c r="BI880" i="6"/>
  <c r="BH880" i="6"/>
  <c r="BG880" i="6"/>
  <c r="BF880" i="6"/>
  <c r="T880" i="6"/>
  <c r="R880" i="6"/>
  <c r="P880" i="6"/>
  <c r="BI878" i="6"/>
  <c r="BH878" i="6"/>
  <c r="BG878" i="6"/>
  <c r="BF878" i="6"/>
  <c r="T878" i="6"/>
  <c r="R878" i="6"/>
  <c r="P878" i="6"/>
  <c r="BI876" i="6"/>
  <c r="BH876" i="6"/>
  <c r="BG876" i="6"/>
  <c r="BF876" i="6"/>
  <c r="T876" i="6"/>
  <c r="R876" i="6"/>
  <c r="P876" i="6"/>
  <c r="BI874" i="6"/>
  <c r="BH874" i="6"/>
  <c r="BG874" i="6"/>
  <c r="BF874" i="6"/>
  <c r="T874" i="6"/>
  <c r="R874" i="6"/>
  <c r="P874" i="6"/>
  <c r="BI872" i="6"/>
  <c r="BH872" i="6"/>
  <c r="BG872" i="6"/>
  <c r="BF872" i="6"/>
  <c r="T872" i="6"/>
  <c r="R872" i="6"/>
  <c r="P872" i="6"/>
  <c r="BI870" i="6"/>
  <c r="BH870" i="6"/>
  <c r="BG870" i="6"/>
  <c r="BF870" i="6"/>
  <c r="T870" i="6"/>
  <c r="R870" i="6"/>
  <c r="P870" i="6"/>
  <c r="BI867" i="6"/>
  <c r="BH867" i="6"/>
  <c r="BG867" i="6"/>
  <c r="BF867" i="6"/>
  <c r="T867" i="6"/>
  <c r="R867" i="6"/>
  <c r="P867" i="6"/>
  <c r="BI865" i="6"/>
  <c r="BH865" i="6"/>
  <c r="BG865" i="6"/>
  <c r="BF865" i="6"/>
  <c r="T865" i="6"/>
  <c r="R865" i="6"/>
  <c r="P865" i="6"/>
  <c r="BI863" i="6"/>
  <c r="BH863" i="6"/>
  <c r="BG863" i="6"/>
  <c r="BF863" i="6"/>
  <c r="T863" i="6"/>
  <c r="R863" i="6"/>
  <c r="P863" i="6"/>
  <c r="BI860" i="6"/>
  <c r="BH860" i="6"/>
  <c r="BG860" i="6"/>
  <c r="BF860" i="6"/>
  <c r="T860" i="6"/>
  <c r="R860" i="6"/>
  <c r="P860" i="6"/>
  <c r="BI857" i="6"/>
  <c r="BH857" i="6"/>
  <c r="BG857" i="6"/>
  <c r="BF857" i="6"/>
  <c r="T857" i="6"/>
  <c r="R857" i="6"/>
  <c r="P857" i="6"/>
  <c r="BI854" i="6"/>
  <c r="BH854" i="6"/>
  <c r="BG854" i="6"/>
  <c r="BF854" i="6"/>
  <c r="T854" i="6"/>
  <c r="R854" i="6"/>
  <c r="P854" i="6"/>
  <c r="BI851" i="6"/>
  <c r="BH851" i="6"/>
  <c r="BG851" i="6"/>
  <c r="BF851" i="6"/>
  <c r="T851" i="6"/>
  <c r="R851" i="6"/>
  <c r="P851" i="6"/>
  <c r="BI848" i="6"/>
  <c r="BH848" i="6"/>
  <c r="BG848" i="6"/>
  <c r="BF848" i="6"/>
  <c r="T848" i="6"/>
  <c r="R848" i="6"/>
  <c r="P848" i="6"/>
  <c r="BI845" i="6"/>
  <c r="BH845" i="6"/>
  <c r="BG845" i="6"/>
  <c r="BF845" i="6"/>
  <c r="T845" i="6"/>
  <c r="R845" i="6"/>
  <c r="P845" i="6"/>
  <c r="BI843" i="6"/>
  <c r="BH843" i="6"/>
  <c r="BG843" i="6"/>
  <c r="BF843" i="6"/>
  <c r="T843" i="6"/>
  <c r="R843" i="6"/>
  <c r="P843" i="6"/>
  <c r="BI840" i="6"/>
  <c r="BH840" i="6"/>
  <c r="BG840" i="6"/>
  <c r="BF840" i="6"/>
  <c r="T840" i="6"/>
  <c r="R840" i="6"/>
  <c r="P840" i="6"/>
  <c r="BI838" i="6"/>
  <c r="BH838" i="6"/>
  <c r="BG838" i="6"/>
  <c r="BF838" i="6"/>
  <c r="T838" i="6"/>
  <c r="R838" i="6"/>
  <c r="P838" i="6"/>
  <c r="BI835" i="6"/>
  <c r="BH835" i="6"/>
  <c r="BG835" i="6"/>
  <c r="BF835" i="6"/>
  <c r="T835" i="6"/>
  <c r="R835" i="6"/>
  <c r="P835" i="6"/>
  <c r="BI832" i="6"/>
  <c r="BH832" i="6"/>
  <c r="BG832" i="6"/>
  <c r="BF832" i="6"/>
  <c r="T832" i="6"/>
  <c r="R832" i="6"/>
  <c r="P832" i="6"/>
  <c r="BI829" i="6"/>
  <c r="BH829" i="6"/>
  <c r="BG829" i="6"/>
  <c r="BF829" i="6"/>
  <c r="T829" i="6"/>
  <c r="R829" i="6"/>
  <c r="P829" i="6"/>
  <c r="BI827" i="6"/>
  <c r="BH827" i="6"/>
  <c r="BG827" i="6"/>
  <c r="BF827" i="6"/>
  <c r="T827" i="6"/>
  <c r="R827" i="6"/>
  <c r="P827" i="6"/>
  <c r="BI824" i="6"/>
  <c r="BH824" i="6"/>
  <c r="BG824" i="6"/>
  <c r="BF824" i="6"/>
  <c r="T824" i="6"/>
  <c r="R824" i="6"/>
  <c r="P824" i="6"/>
  <c r="BI821" i="6"/>
  <c r="BH821" i="6"/>
  <c r="BG821" i="6"/>
  <c r="BF821" i="6"/>
  <c r="T821" i="6"/>
  <c r="R821" i="6"/>
  <c r="P821" i="6"/>
  <c r="BI819" i="6"/>
  <c r="BH819" i="6"/>
  <c r="BG819" i="6"/>
  <c r="BF819" i="6"/>
  <c r="T819" i="6"/>
  <c r="R819" i="6"/>
  <c r="P819" i="6"/>
  <c r="BI817" i="6"/>
  <c r="BH817" i="6"/>
  <c r="BG817" i="6"/>
  <c r="BF817" i="6"/>
  <c r="T817" i="6"/>
  <c r="R817" i="6"/>
  <c r="P817" i="6"/>
  <c r="BI815" i="6"/>
  <c r="BH815" i="6"/>
  <c r="BG815" i="6"/>
  <c r="BF815" i="6"/>
  <c r="T815" i="6"/>
  <c r="R815" i="6"/>
  <c r="P815" i="6"/>
  <c r="BI813" i="6"/>
  <c r="BH813" i="6"/>
  <c r="BG813" i="6"/>
  <c r="BF813" i="6"/>
  <c r="T813" i="6"/>
  <c r="R813" i="6"/>
  <c r="P813" i="6"/>
  <c r="BI811" i="6"/>
  <c r="BH811" i="6"/>
  <c r="BG811" i="6"/>
  <c r="BF811" i="6"/>
  <c r="T811" i="6"/>
  <c r="R811" i="6"/>
  <c r="P811" i="6"/>
  <c r="BI809" i="6"/>
  <c r="BH809" i="6"/>
  <c r="BG809" i="6"/>
  <c r="BF809" i="6"/>
  <c r="T809" i="6"/>
  <c r="R809" i="6"/>
  <c r="P809" i="6"/>
  <c r="BI807" i="6"/>
  <c r="BH807" i="6"/>
  <c r="BG807" i="6"/>
  <c r="BF807" i="6"/>
  <c r="T807" i="6"/>
  <c r="R807" i="6"/>
  <c r="P807" i="6"/>
  <c r="BI805" i="6"/>
  <c r="BH805" i="6"/>
  <c r="BG805" i="6"/>
  <c r="BF805" i="6"/>
  <c r="T805" i="6"/>
  <c r="R805" i="6"/>
  <c r="P805" i="6"/>
  <c r="BI803" i="6"/>
  <c r="BH803" i="6"/>
  <c r="BG803" i="6"/>
  <c r="BF803" i="6"/>
  <c r="T803" i="6"/>
  <c r="R803" i="6"/>
  <c r="P803" i="6"/>
  <c r="BI801" i="6"/>
  <c r="BH801" i="6"/>
  <c r="BG801" i="6"/>
  <c r="BF801" i="6"/>
  <c r="T801" i="6"/>
  <c r="R801" i="6"/>
  <c r="P801" i="6"/>
  <c r="BI799" i="6"/>
  <c r="BH799" i="6"/>
  <c r="BG799" i="6"/>
  <c r="BF799" i="6"/>
  <c r="T799" i="6"/>
  <c r="R799" i="6"/>
  <c r="P799" i="6"/>
  <c r="BI797" i="6"/>
  <c r="BH797" i="6"/>
  <c r="BG797" i="6"/>
  <c r="BF797" i="6"/>
  <c r="T797" i="6"/>
  <c r="R797" i="6"/>
  <c r="P797" i="6"/>
  <c r="BI795" i="6"/>
  <c r="BH795" i="6"/>
  <c r="BG795" i="6"/>
  <c r="BF795" i="6"/>
  <c r="T795" i="6"/>
  <c r="R795" i="6"/>
  <c r="P795" i="6"/>
  <c r="BI793" i="6"/>
  <c r="BH793" i="6"/>
  <c r="BG793" i="6"/>
  <c r="BF793" i="6"/>
  <c r="T793" i="6"/>
  <c r="R793" i="6"/>
  <c r="P793" i="6"/>
  <c r="BI791" i="6"/>
  <c r="BH791" i="6"/>
  <c r="BG791" i="6"/>
  <c r="BF791" i="6"/>
  <c r="T791" i="6"/>
  <c r="R791" i="6"/>
  <c r="P791" i="6"/>
  <c r="BI789" i="6"/>
  <c r="BH789" i="6"/>
  <c r="BG789" i="6"/>
  <c r="BF789" i="6"/>
  <c r="T789" i="6"/>
  <c r="R789" i="6"/>
  <c r="P789" i="6"/>
  <c r="BI786" i="6"/>
  <c r="BH786" i="6"/>
  <c r="BG786" i="6"/>
  <c r="BF786" i="6"/>
  <c r="T786" i="6"/>
  <c r="R786" i="6"/>
  <c r="P786" i="6"/>
  <c r="BI784" i="6"/>
  <c r="BH784" i="6"/>
  <c r="BG784" i="6"/>
  <c r="BF784" i="6"/>
  <c r="T784" i="6"/>
  <c r="R784" i="6"/>
  <c r="P784" i="6"/>
  <c r="BI782" i="6"/>
  <c r="BH782" i="6"/>
  <c r="BG782" i="6"/>
  <c r="BF782" i="6"/>
  <c r="T782" i="6"/>
  <c r="R782" i="6"/>
  <c r="P782" i="6"/>
  <c r="BI780" i="6"/>
  <c r="BH780" i="6"/>
  <c r="BG780" i="6"/>
  <c r="BF780" i="6"/>
  <c r="T780" i="6"/>
  <c r="R780" i="6"/>
  <c r="P780" i="6"/>
  <c r="BI777" i="6"/>
  <c r="BH777" i="6"/>
  <c r="BG777" i="6"/>
  <c r="BF777" i="6"/>
  <c r="T777" i="6"/>
  <c r="R777" i="6"/>
  <c r="P777" i="6"/>
  <c r="BI775" i="6"/>
  <c r="BH775" i="6"/>
  <c r="BG775" i="6"/>
  <c r="BF775" i="6"/>
  <c r="T775" i="6"/>
  <c r="R775" i="6"/>
  <c r="P775" i="6"/>
  <c r="BI773" i="6"/>
  <c r="BH773" i="6"/>
  <c r="BG773" i="6"/>
  <c r="BF773" i="6"/>
  <c r="T773" i="6"/>
  <c r="R773" i="6"/>
  <c r="P773" i="6"/>
  <c r="BI771" i="6"/>
  <c r="BH771" i="6"/>
  <c r="BG771" i="6"/>
  <c r="BF771" i="6"/>
  <c r="T771" i="6"/>
  <c r="R771" i="6"/>
  <c r="P771" i="6"/>
  <c r="BI768" i="6"/>
  <c r="BH768" i="6"/>
  <c r="BG768" i="6"/>
  <c r="BF768" i="6"/>
  <c r="T768" i="6"/>
  <c r="R768" i="6"/>
  <c r="P768" i="6"/>
  <c r="BI765" i="6"/>
  <c r="BH765" i="6"/>
  <c r="BG765" i="6"/>
  <c r="BF765" i="6"/>
  <c r="T765" i="6"/>
  <c r="R765" i="6"/>
  <c r="P765" i="6"/>
  <c r="BI763" i="6"/>
  <c r="BH763" i="6"/>
  <c r="BG763" i="6"/>
  <c r="BF763" i="6"/>
  <c r="T763" i="6"/>
  <c r="R763" i="6"/>
  <c r="P763" i="6"/>
  <c r="BI761" i="6"/>
  <c r="BH761" i="6"/>
  <c r="BG761" i="6"/>
  <c r="BF761" i="6"/>
  <c r="T761" i="6"/>
  <c r="R761" i="6"/>
  <c r="P761" i="6"/>
  <c r="BI759" i="6"/>
  <c r="BH759" i="6"/>
  <c r="BG759" i="6"/>
  <c r="BF759" i="6"/>
  <c r="T759" i="6"/>
  <c r="R759" i="6"/>
  <c r="P759" i="6"/>
  <c r="BI756" i="6"/>
  <c r="BH756" i="6"/>
  <c r="BG756" i="6"/>
  <c r="BF756" i="6"/>
  <c r="T756" i="6"/>
  <c r="R756" i="6"/>
  <c r="P756" i="6"/>
  <c r="BI753" i="6"/>
  <c r="BH753" i="6"/>
  <c r="BG753" i="6"/>
  <c r="BF753" i="6"/>
  <c r="T753" i="6"/>
  <c r="R753" i="6"/>
  <c r="P753" i="6"/>
  <c r="BI751" i="6"/>
  <c r="BH751" i="6"/>
  <c r="BG751" i="6"/>
  <c r="BF751" i="6"/>
  <c r="T751" i="6"/>
  <c r="R751" i="6"/>
  <c r="P751" i="6"/>
  <c r="BI748" i="6"/>
  <c r="BH748" i="6"/>
  <c r="BG748" i="6"/>
  <c r="BF748" i="6"/>
  <c r="T748" i="6"/>
  <c r="R748" i="6"/>
  <c r="P748" i="6"/>
  <c r="BI746" i="6"/>
  <c r="BH746" i="6"/>
  <c r="BG746" i="6"/>
  <c r="BF746" i="6"/>
  <c r="T746" i="6"/>
  <c r="R746" i="6"/>
  <c r="P746" i="6"/>
  <c r="BI743" i="6"/>
  <c r="BH743" i="6"/>
  <c r="BG743" i="6"/>
  <c r="BF743" i="6"/>
  <c r="T743" i="6"/>
  <c r="R743" i="6"/>
  <c r="P743" i="6"/>
  <c r="BI740" i="6"/>
  <c r="BH740" i="6"/>
  <c r="BG740" i="6"/>
  <c r="BF740" i="6"/>
  <c r="T740" i="6"/>
  <c r="R740" i="6"/>
  <c r="P740" i="6"/>
  <c r="BI737" i="6"/>
  <c r="BH737" i="6"/>
  <c r="BG737" i="6"/>
  <c r="BF737" i="6"/>
  <c r="T737" i="6"/>
  <c r="R737" i="6"/>
  <c r="P737" i="6"/>
  <c r="BI734" i="6"/>
  <c r="BH734" i="6"/>
  <c r="BG734" i="6"/>
  <c r="BF734" i="6"/>
  <c r="T734" i="6"/>
  <c r="R734" i="6"/>
  <c r="P734" i="6"/>
  <c r="BI732" i="6"/>
  <c r="BH732" i="6"/>
  <c r="BG732" i="6"/>
  <c r="BF732" i="6"/>
  <c r="T732" i="6"/>
  <c r="R732" i="6"/>
  <c r="P732" i="6"/>
  <c r="BI729" i="6"/>
  <c r="BH729" i="6"/>
  <c r="BG729" i="6"/>
  <c r="BF729" i="6"/>
  <c r="T729" i="6"/>
  <c r="R729" i="6"/>
  <c r="P729" i="6"/>
  <c r="BI727" i="6"/>
  <c r="BH727" i="6"/>
  <c r="BG727" i="6"/>
  <c r="BF727" i="6"/>
  <c r="T727" i="6"/>
  <c r="R727" i="6"/>
  <c r="P727" i="6"/>
  <c r="BI724" i="6"/>
  <c r="BH724" i="6"/>
  <c r="BG724" i="6"/>
  <c r="BF724" i="6"/>
  <c r="T724" i="6"/>
  <c r="R724" i="6"/>
  <c r="P724" i="6"/>
  <c r="BI722" i="6"/>
  <c r="BH722" i="6"/>
  <c r="BG722" i="6"/>
  <c r="BF722" i="6"/>
  <c r="T722" i="6"/>
  <c r="R722" i="6"/>
  <c r="P722" i="6"/>
  <c r="BI720" i="6"/>
  <c r="BH720" i="6"/>
  <c r="BG720" i="6"/>
  <c r="BF720" i="6"/>
  <c r="T720" i="6"/>
  <c r="R720" i="6"/>
  <c r="P720" i="6"/>
  <c r="BI717" i="6"/>
  <c r="BH717" i="6"/>
  <c r="BG717" i="6"/>
  <c r="BF717" i="6"/>
  <c r="T717" i="6"/>
  <c r="R717" i="6"/>
  <c r="P717" i="6"/>
  <c r="BI715" i="6"/>
  <c r="BH715" i="6"/>
  <c r="BG715" i="6"/>
  <c r="BF715" i="6"/>
  <c r="T715" i="6"/>
  <c r="R715" i="6"/>
  <c r="P715" i="6"/>
  <c r="BI713" i="6"/>
  <c r="BH713" i="6"/>
  <c r="BG713" i="6"/>
  <c r="BF713" i="6"/>
  <c r="T713" i="6"/>
  <c r="R713" i="6"/>
  <c r="P713" i="6"/>
  <c r="BI711" i="6"/>
  <c r="BH711" i="6"/>
  <c r="BG711" i="6"/>
  <c r="BF711" i="6"/>
  <c r="T711" i="6"/>
  <c r="R711" i="6"/>
  <c r="P711" i="6"/>
  <c r="BI709" i="6"/>
  <c r="BH709" i="6"/>
  <c r="BG709" i="6"/>
  <c r="BF709" i="6"/>
  <c r="T709" i="6"/>
  <c r="R709" i="6"/>
  <c r="P709" i="6"/>
  <c r="BI707" i="6"/>
  <c r="BH707" i="6"/>
  <c r="BG707" i="6"/>
  <c r="BF707" i="6"/>
  <c r="T707" i="6"/>
  <c r="R707" i="6"/>
  <c r="P707" i="6"/>
  <c r="BI704" i="6"/>
  <c r="BH704" i="6"/>
  <c r="BG704" i="6"/>
  <c r="BF704" i="6"/>
  <c r="T704" i="6"/>
  <c r="R704" i="6"/>
  <c r="P704" i="6"/>
  <c r="BI702" i="6"/>
  <c r="BH702" i="6"/>
  <c r="BG702" i="6"/>
  <c r="BF702" i="6"/>
  <c r="T702" i="6"/>
  <c r="R702" i="6"/>
  <c r="P702" i="6"/>
  <c r="BI700" i="6"/>
  <c r="BH700" i="6"/>
  <c r="BG700" i="6"/>
  <c r="BF700" i="6"/>
  <c r="T700" i="6"/>
  <c r="R700" i="6"/>
  <c r="P700" i="6"/>
  <c r="BI698" i="6"/>
  <c r="BH698" i="6"/>
  <c r="BG698" i="6"/>
  <c r="BF698" i="6"/>
  <c r="T698" i="6"/>
  <c r="R698" i="6"/>
  <c r="P698" i="6"/>
  <c r="BI696" i="6"/>
  <c r="BH696" i="6"/>
  <c r="BG696" i="6"/>
  <c r="BF696" i="6"/>
  <c r="T696" i="6"/>
  <c r="R696" i="6"/>
  <c r="P696" i="6"/>
  <c r="BI694" i="6"/>
  <c r="BH694" i="6"/>
  <c r="BG694" i="6"/>
  <c r="BF694" i="6"/>
  <c r="T694" i="6"/>
  <c r="R694" i="6"/>
  <c r="P694" i="6"/>
  <c r="BI692" i="6"/>
  <c r="BH692" i="6"/>
  <c r="BG692" i="6"/>
  <c r="BF692" i="6"/>
  <c r="T692" i="6"/>
  <c r="R692" i="6"/>
  <c r="P692" i="6"/>
  <c r="BI690" i="6"/>
  <c r="BH690" i="6"/>
  <c r="BG690" i="6"/>
  <c r="BF690" i="6"/>
  <c r="T690" i="6"/>
  <c r="R690" i="6"/>
  <c r="P690" i="6"/>
  <c r="BI687" i="6"/>
  <c r="BH687" i="6"/>
  <c r="BG687" i="6"/>
  <c r="BF687" i="6"/>
  <c r="T687" i="6"/>
  <c r="R687" i="6"/>
  <c r="P687" i="6"/>
  <c r="BI685" i="6"/>
  <c r="BH685" i="6"/>
  <c r="BG685" i="6"/>
  <c r="BF685" i="6"/>
  <c r="T685" i="6"/>
  <c r="R685" i="6"/>
  <c r="P685" i="6"/>
  <c r="BI682" i="6"/>
  <c r="BH682" i="6"/>
  <c r="BG682" i="6"/>
  <c r="BF682" i="6"/>
  <c r="T682" i="6"/>
  <c r="R682" i="6"/>
  <c r="P682" i="6"/>
  <c r="BI680" i="6"/>
  <c r="BH680" i="6"/>
  <c r="BG680" i="6"/>
  <c r="BF680" i="6"/>
  <c r="T680" i="6"/>
  <c r="R680" i="6"/>
  <c r="P680" i="6"/>
  <c r="BI677" i="6"/>
  <c r="BH677" i="6"/>
  <c r="BG677" i="6"/>
  <c r="BF677" i="6"/>
  <c r="T677" i="6"/>
  <c r="R677" i="6"/>
  <c r="P677" i="6"/>
  <c r="BI675" i="6"/>
  <c r="BH675" i="6"/>
  <c r="BG675" i="6"/>
  <c r="BF675" i="6"/>
  <c r="T675" i="6"/>
  <c r="R675" i="6"/>
  <c r="P675" i="6"/>
  <c r="BI673" i="6"/>
  <c r="BH673" i="6"/>
  <c r="BG673" i="6"/>
  <c r="BF673" i="6"/>
  <c r="T673" i="6"/>
  <c r="R673" i="6"/>
  <c r="P673" i="6"/>
  <c r="BI670" i="6"/>
  <c r="BH670" i="6"/>
  <c r="BG670" i="6"/>
  <c r="BF670" i="6"/>
  <c r="T670" i="6"/>
  <c r="R670" i="6"/>
  <c r="P670" i="6"/>
  <c r="BI668" i="6"/>
  <c r="BH668" i="6"/>
  <c r="BG668" i="6"/>
  <c r="BF668" i="6"/>
  <c r="T668" i="6"/>
  <c r="R668" i="6"/>
  <c r="P668" i="6"/>
  <c r="BI665" i="6"/>
  <c r="BH665" i="6"/>
  <c r="BG665" i="6"/>
  <c r="BF665" i="6"/>
  <c r="T665" i="6"/>
  <c r="R665" i="6"/>
  <c r="P665" i="6"/>
  <c r="BI663" i="6"/>
  <c r="BH663" i="6"/>
  <c r="BG663" i="6"/>
  <c r="BF663" i="6"/>
  <c r="T663" i="6"/>
  <c r="R663" i="6"/>
  <c r="P663" i="6"/>
  <c r="BI661" i="6"/>
  <c r="BH661" i="6"/>
  <c r="BG661" i="6"/>
  <c r="BF661" i="6"/>
  <c r="T661" i="6"/>
  <c r="R661" i="6"/>
  <c r="P661" i="6"/>
  <c r="BI658" i="6"/>
  <c r="BH658" i="6"/>
  <c r="BG658" i="6"/>
  <c r="BF658" i="6"/>
  <c r="T658" i="6"/>
  <c r="R658" i="6"/>
  <c r="P658" i="6"/>
  <c r="BI656" i="6"/>
  <c r="BH656" i="6"/>
  <c r="BG656" i="6"/>
  <c r="BF656" i="6"/>
  <c r="T656" i="6"/>
  <c r="R656" i="6"/>
  <c r="P656" i="6"/>
  <c r="BI653" i="6"/>
  <c r="BH653" i="6"/>
  <c r="BG653" i="6"/>
  <c r="BF653" i="6"/>
  <c r="T653" i="6"/>
  <c r="R653" i="6"/>
  <c r="P653" i="6"/>
  <c r="BI651" i="6"/>
  <c r="BH651" i="6"/>
  <c r="BG651" i="6"/>
  <c r="BF651" i="6"/>
  <c r="T651" i="6"/>
  <c r="R651" i="6"/>
  <c r="P651" i="6"/>
  <c r="BI648" i="6"/>
  <c r="BH648" i="6"/>
  <c r="BG648" i="6"/>
  <c r="BF648" i="6"/>
  <c r="T648" i="6"/>
  <c r="R648" i="6"/>
  <c r="P648" i="6"/>
  <c r="BI646" i="6"/>
  <c r="BH646" i="6"/>
  <c r="BG646" i="6"/>
  <c r="BF646" i="6"/>
  <c r="T646" i="6"/>
  <c r="R646" i="6"/>
  <c r="P646" i="6"/>
  <c r="BI644" i="6"/>
  <c r="BH644" i="6"/>
  <c r="BG644" i="6"/>
  <c r="BF644" i="6"/>
  <c r="T644" i="6"/>
  <c r="R644" i="6"/>
  <c r="P644" i="6"/>
  <c r="BI642" i="6"/>
  <c r="BH642" i="6"/>
  <c r="BG642" i="6"/>
  <c r="BF642" i="6"/>
  <c r="T642" i="6"/>
  <c r="R642" i="6"/>
  <c r="P642" i="6"/>
  <c r="BI640" i="6"/>
  <c r="BH640" i="6"/>
  <c r="BG640" i="6"/>
  <c r="BF640" i="6"/>
  <c r="T640" i="6"/>
  <c r="R640" i="6"/>
  <c r="P640" i="6"/>
  <c r="BI638" i="6"/>
  <c r="BH638" i="6"/>
  <c r="BG638" i="6"/>
  <c r="BF638" i="6"/>
  <c r="T638" i="6"/>
  <c r="R638" i="6"/>
  <c r="P638" i="6"/>
  <c r="BI636" i="6"/>
  <c r="BH636" i="6"/>
  <c r="BG636" i="6"/>
  <c r="BF636" i="6"/>
  <c r="T636" i="6"/>
  <c r="R636" i="6"/>
  <c r="P636" i="6"/>
  <c r="BI634" i="6"/>
  <c r="BH634" i="6"/>
  <c r="BG634" i="6"/>
  <c r="BF634" i="6"/>
  <c r="T634" i="6"/>
  <c r="R634" i="6"/>
  <c r="P634" i="6"/>
  <c r="BI632" i="6"/>
  <c r="BH632" i="6"/>
  <c r="BG632" i="6"/>
  <c r="BF632" i="6"/>
  <c r="T632" i="6"/>
  <c r="R632" i="6"/>
  <c r="P632" i="6"/>
  <c r="BI629" i="6"/>
  <c r="BH629" i="6"/>
  <c r="BG629" i="6"/>
  <c r="BF629" i="6"/>
  <c r="T629" i="6"/>
  <c r="R629" i="6"/>
  <c r="P629" i="6"/>
  <c r="BI627" i="6"/>
  <c r="BH627" i="6"/>
  <c r="BG627" i="6"/>
  <c r="BF627" i="6"/>
  <c r="T627" i="6"/>
  <c r="R627" i="6"/>
  <c r="P627" i="6"/>
  <c r="BI624" i="6"/>
  <c r="BH624" i="6"/>
  <c r="BG624" i="6"/>
  <c r="BF624" i="6"/>
  <c r="T624" i="6"/>
  <c r="R624" i="6"/>
  <c r="P624" i="6"/>
  <c r="BI622" i="6"/>
  <c r="BH622" i="6"/>
  <c r="BG622" i="6"/>
  <c r="BF622" i="6"/>
  <c r="T622" i="6"/>
  <c r="R622" i="6"/>
  <c r="P622" i="6"/>
  <c r="BI619" i="6"/>
  <c r="BH619" i="6"/>
  <c r="BG619" i="6"/>
  <c r="BF619" i="6"/>
  <c r="T619" i="6"/>
  <c r="R619" i="6"/>
  <c r="P619" i="6"/>
  <c r="BI616" i="6"/>
  <c r="BH616" i="6"/>
  <c r="BG616" i="6"/>
  <c r="BF616" i="6"/>
  <c r="T616" i="6"/>
  <c r="R616" i="6"/>
  <c r="P616" i="6"/>
  <c r="BI614" i="6"/>
  <c r="BH614" i="6"/>
  <c r="BG614" i="6"/>
  <c r="BF614" i="6"/>
  <c r="T614" i="6"/>
  <c r="R614" i="6"/>
  <c r="P614" i="6"/>
  <c r="BI611" i="6"/>
  <c r="BH611" i="6"/>
  <c r="BG611" i="6"/>
  <c r="BF611" i="6"/>
  <c r="T611" i="6"/>
  <c r="R611" i="6"/>
  <c r="P611" i="6"/>
  <c r="BI609" i="6"/>
  <c r="BH609" i="6"/>
  <c r="BG609" i="6"/>
  <c r="BF609" i="6"/>
  <c r="T609" i="6"/>
  <c r="R609" i="6"/>
  <c r="P609" i="6"/>
  <c r="BI606" i="6"/>
  <c r="BH606" i="6"/>
  <c r="BG606" i="6"/>
  <c r="BF606" i="6"/>
  <c r="T606" i="6"/>
  <c r="R606" i="6"/>
  <c r="P606" i="6"/>
  <c r="BI604" i="6"/>
  <c r="BH604" i="6"/>
  <c r="BG604" i="6"/>
  <c r="BF604" i="6"/>
  <c r="T604" i="6"/>
  <c r="R604" i="6"/>
  <c r="P604" i="6"/>
  <c r="BI601" i="6"/>
  <c r="BH601" i="6"/>
  <c r="BG601" i="6"/>
  <c r="BF601" i="6"/>
  <c r="T601" i="6"/>
  <c r="R601" i="6"/>
  <c r="P601" i="6"/>
  <c r="BI598" i="6"/>
  <c r="BH598" i="6"/>
  <c r="BG598" i="6"/>
  <c r="BF598" i="6"/>
  <c r="T598" i="6"/>
  <c r="R598" i="6"/>
  <c r="P598" i="6"/>
  <c r="BI596" i="6"/>
  <c r="BH596" i="6"/>
  <c r="BG596" i="6"/>
  <c r="BF596" i="6"/>
  <c r="T596" i="6"/>
  <c r="R596" i="6"/>
  <c r="P596" i="6"/>
  <c r="BI594" i="6"/>
  <c r="BH594" i="6"/>
  <c r="BG594" i="6"/>
  <c r="BF594" i="6"/>
  <c r="T594" i="6"/>
  <c r="R594" i="6"/>
  <c r="P594" i="6"/>
  <c r="BI592" i="6"/>
  <c r="BH592" i="6"/>
  <c r="BG592" i="6"/>
  <c r="BF592" i="6"/>
  <c r="T592" i="6"/>
  <c r="R592" i="6"/>
  <c r="P592" i="6"/>
  <c r="BI590" i="6"/>
  <c r="BH590" i="6"/>
  <c r="BG590" i="6"/>
  <c r="BF590" i="6"/>
  <c r="T590" i="6"/>
  <c r="R590" i="6"/>
  <c r="P590" i="6"/>
  <c r="BI587" i="6"/>
  <c r="BH587" i="6"/>
  <c r="BG587" i="6"/>
  <c r="BF587" i="6"/>
  <c r="T587" i="6"/>
  <c r="R587" i="6"/>
  <c r="P587" i="6"/>
  <c r="BI585" i="6"/>
  <c r="BH585" i="6"/>
  <c r="BG585" i="6"/>
  <c r="BF585" i="6"/>
  <c r="T585" i="6"/>
  <c r="R585" i="6"/>
  <c r="P585" i="6"/>
  <c r="BI582" i="6"/>
  <c r="BH582" i="6"/>
  <c r="BG582" i="6"/>
  <c r="BF582" i="6"/>
  <c r="T582" i="6"/>
  <c r="R582" i="6"/>
  <c r="P582" i="6"/>
  <c r="BI580" i="6"/>
  <c r="BH580" i="6"/>
  <c r="BG580" i="6"/>
  <c r="BF580" i="6"/>
  <c r="T580" i="6"/>
  <c r="R580" i="6"/>
  <c r="P580" i="6"/>
  <c r="BI577" i="6"/>
  <c r="BH577" i="6"/>
  <c r="BG577" i="6"/>
  <c r="BF577" i="6"/>
  <c r="T577" i="6"/>
  <c r="R577" i="6"/>
  <c r="P577" i="6"/>
  <c r="BI574" i="6"/>
  <c r="BH574" i="6"/>
  <c r="BG574" i="6"/>
  <c r="BF574" i="6"/>
  <c r="T574" i="6"/>
  <c r="R574" i="6"/>
  <c r="P574" i="6"/>
  <c r="BI572" i="6"/>
  <c r="BH572" i="6"/>
  <c r="BG572" i="6"/>
  <c r="BF572" i="6"/>
  <c r="T572" i="6"/>
  <c r="R572" i="6"/>
  <c r="P572" i="6"/>
  <c r="BI570" i="6"/>
  <c r="BH570" i="6"/>
  <c r="BG570" i="6"/>
  <c r="BF570" i="6"/>
  <c r="T570" i="6"/>
  <c r="R570" i="6"/>
  <c r="P570" i="6"/>
  <c r="BI568" i="6"/>
  <c r="BH568" i="6"/>
  <c r="BG568" i="6"/>
  <c r="BF568" i="6"/>
  <c r="T568" i="6"/>
  <c r="R568" i="6"/>
  <c r="P568" i="6"/>
  <c r="BI566" i="6"/>
  <c r="BH566" i="6"/>
  <c r="BG566" i="6"/>
  <c r="BF566" i="6"/>
  <c r="T566" i="6"/>
  <c r="R566" i="6"/>
  <c r="P566" i="6"/>
  <c r="BI564" i="6"/>
  <c r="BH564" i="6"/>
  <c r="BG564" i="6"/>
  <c r="BF564" i="6"/>
  <c r="T564" i="6"/>
  <c r="R564" i="6"/>
  <c r="P564" i="6"/>
  <c r="BI561" i="6"/>
  <c r="BH561" i="6"/>
  <c r="BG561" i="6"/>
  <c r="BF561" i="6"/>
  <c r="T561" i="6"/>
  <c r="R561" i="6"/>
  <c r="P561" i="6"/>
  <c r="BI559" i="6"/>
  <c r="BH559" i="6"/>
  <c r="BG559" i="6"/>
  <c r="BF559" i="6"/>
  <c r="T559" i="6"/>
  <c r="R559" i="6"/>
  <c r="P559" i="6"/>
  <c r="BI557" i="6"/>
  <c r="BH557" i="6"/>
  <c r="BG557" i="6"/>
  <c r="BF557" i="6"/>
  <c r="T557" i="6"/>
  <c r="R557" i="6"/>
  <c r="P557" i="6"/>
  <c r="BI555" i="6"/>
  <c r="BH555" i="6"/>
  <c r="BG555" i="6"/>
  <c r="BF555" i="6"/>
  <c r="T555" i="6"/>
  <c r="R555" i="6"/>
  <c r="P555" i="6"/>
  <c r="BI552" i="6"/>
  <c r="BH552" i="6"/>
  <c r="BG552" i="6"/>
  <c r="BF552" i="6"/>
  <c r="T552" i="6"/>
  <c r="R552" i="6"/>
  <c r="P552" i="6"/>
  <c r="BI550" i="6"/>
  <c r="BH550" i="6"/>
  <c r="BG550" i="6"/>
  <c r="BF550" i="6"/>
  <c r="T550" i="6"/>
  <c r="R550" i="6"/>
  <c r="P550" i="6"/>
  <c r="BI548" i="6"/>
  <c r="BH548" i="6"/>
  <c r="BG548" i="6"/>
  <c r="BF548" i="6"/>
  <c r="T548" i="6"/>
  <c r="R548" i="6"/>
  <c r="P548" i="6"/>
  <c r="BI546" i="6"/>
  <c r="BH546" i="6"/>
  <c r="BG546" i="6"/>
  <c r="BF546" i="6"/>
  <c r="T546" i="6"/>
  <c r="R546" i="6"/>
  <c r="P546" i="6"/>
  <c r="BI543" i="6"/>
  <c r="BH543" i="6"/>
  <c r="BG543" i="6"/>
  <c r="BF543" i="6"/>
  <c r="T543" i="6"/>
  <c r="R543" i="6"/>
  <c r="P543" i="6"/>
  <c r="BI541" i="6"/>
  <c r="BH541" i="6"/>
  <c r="BG541" i="6"/>
  <c r="BF541" i="6"/>
  <c r="T541" i="6"/>
  <c r="R541" i="6"/>
  <c r="P541" i="6"/>
  <c r="BI539" i="6"/>
  <c r="BH539" i="6"/>
  <c r="BG539" i="6"/>
  <c r="BF539" i="6"/>
  <c r="T539" i="6"/>
  <c r="R539" i="6"/>
  <c r="P539" i="6"/>
  <c r="BI537" i="6"/>
  <c r="BH537" i="6"/>
  <c r="BG537" i="6"/>
  <c r="BF537" i="6"/>
  <c r="T537" i="6"/>
  <c r="R537" i="6"/>
  <c r="P537" i="6"/>
  <c r="BI535" i="6"/>
  <c r="BH535" i="6"/>
  <c r="BG535" i="6"/>
  <c r="BF535" i="6"/>
  <c r="T535" i="6"/>
  <c r="R535" i="6"/>
  <c r="P535" i="6"/>
  <c r="BI532" i="6"/>
  <c r="BH532" i="6"/>
  <c r="BG532" i="6"/>
  <c r="BF532" i="6"/>
  <c r="T532" i="6"/>
  <c r="R532" i="6"/>
  <c r="P532" i="6"/>
  <c r="BI530" i="6"/>
  <c r="BH530" i="6"/>
  <c r="BG530" i="6"/>
  <c r="BF530" i="6"/>
  <c r="T530" i="6"/>
  <c r="R530" i="6"/>
  <c r="P530" i="6"/>
  <c r="BI528" i="6"/>
  <c r="BH528" i="6"/>
  <c r="BG528" i="6"/>
  <c r="BF528" i="6"/>
  <c r="T528" i="6"/>
  <c r="R528" i="6"/>
  <c r="P528" i="6"/>
  <c r="BI526" i="6"/>
  <c r="BH526" i="6"/>
  <c r="BG526" i="6"/>
  <c r="BF526" i="6"/>
  <c r="T526" i="6"/>
  <c r="R526" i="6"/>
  <c r="P526" i="6"/>
  <c r="BI523" i="6"/>
  <c r="BH523" i="6"/>
  <c r="BG523" i="6"/>
  <c r="BF523" i="6"/>
  <c r="T523" i="6"/>
  <c r="R523" i="6"/>
  <c r="P523" i="6"/>
  <c r="BI521" i="6"/>
  <c r="BH521" i="6"/>
  <c r="BG521" i="6"/>
  <c r="BF521" i="6"/>
  <c r="T521" i="6"/>
  <c r="R521" i="6"/>
  <c r="P521" i="6"/>
  <c r="BI519" i="6"/>
  <c r="BH519" i="6"/>
  <c r="BG519" i="6"/>
  <c r="BF519" i="6"/>
  <c r="T519" i="6"/>
  <c r="R519" i="6"/>
  <c r="P519" i="6"/>
  <c r="BI516" i="6"/>
  <c r="BH516" i="6"/>
  <c r="BG516" i="6"/>
  <c r="BF516" i="6"/>
  <c r="T516" i="6"/>
  <c r="R516" i="6"/>
  <c r="P516" i="6"/>
  <c r="BI514" i="6"/>
  <c r="BH514" i="6"/>
  <c r="BG514" i="6"/>
  <c r="BF514" i="6"/>
  <c r="T514" i="6"/>
  <c r="R514" i="6"/>
  <c r="P514" i="6"/>
  <c r="BI512" i="6"/>
  <c r="BH512" i="6"/>
  <c r="BG512" i="6"/>
  <c r="BF512" i="6"/>
  <c r="T512" i="6"/>
  <c r="R512" i="6"/>
  <c r="P512" i="6"/>
  <c r="BI510" i="6"/>
  <c r="BH510" i="6"/>
  <c r="BG510" i="6"/>
  <c r="BF510" i="6"/>
  <c r="T510" i="6"/>
  <c r="R510" i="6"/>
  <c r="P510" i="6"/>
  <c r="BI508" i="6"/>
  <c r="BH508" i="6"/>
  <c r="BG508" i="6"/>
  <c r="BF508" i="6"/>
  <c r="T508" i="6"/>
  <c r="R508" i="6"/>
  <c r="P508" i="6"/>
  <c r="BI506" i="6"/>
  <c r="BH506" i="6"/>
  <c r="BG506" i="6"/>
  <c r="BF506" i="6"/>
  <c r="T506" i="6"/>
  <c r="R506" i="6"/>
  <c r="P506" i="6"/>
  <c r="BI504" i="6"/>
  <c r="BH504" i="6"/>
  <c r="BG504" i="6"/>
  <c r="BF504" i="6"/>
  <c r="T504" i="6"/>
  <c r="R504" i="6"/>
  <c r="P504" i="6"/>
  <c r="BI501" i="6"/>
  <c r="BH501" i="6"/>
  <c r="BG501" i="6"/>
  <c r="BF501" i="6"/>
  <c r="T501" i="6"/>
  <c r="R501" i="6"/>
  <c r="P501" i="6"/>
  <c r="BI499" i="6"/>
  <c r="BH499" i="6"/>
  <c r="BG499" i="6"/>
  <c r="BF499" i="6"/>
  <c r="T499" i="6"/>
  <c r="R499" i="6"/>
  <c r="P499" i="6"/>
  <c r="BI496" i="6"/>
  <c r="BH496" i="6"/>
  <c r="BG496" i="6"/>
  <c r="BF496" i="6"/>
  <c r="T496" i="6"/>
  <c r="R496" i="6"/>
  <c r="P496" i="6"/>
  <c r="BI494" i="6"/>
  <c r="BH494" i="6"/>
  <c r="BG494" i="6"/>
  <c r="BF494" i="6"/>
  <c r="T494" i="6"/>
  <c r="R494" i="6"/>
  <c r="P494" i="6"/>
  <c r="BI491" i="6"/>
  <c r="BH491" i="6"/>
  <c r="BG491" i="6"/>
  <c r="BF491" i="6"/>
  <c r="T491" i="6"/>
  <c r="R491" i="6"/>
  <c r="P491" i="6"/>
  <c r="BI488" i="6"/>
  <c r="BH488" i="6"/>
  <c r="BG488" i="6"/>
  <c r="BF488" i="6"/>
  <c r="T488" i="6"/>
  <c r="R488" i="6"/>
  <c r="P488" i="6"/>
  <c r="BI486" i="6"/>
  <c r="BH486" i="6"/>
  <c r="BG486" i="6"/>
  <c r="BF486" i="6"/>
  <c r="T486" i="6"/>
  <c r="R486" i="6"/>
  <c r="P486" i="6"/>
  <c r="BI484" i="6"/>
  <c r="BH484" i="6"/>
  <c r="BG484" i="6"/>
  <c r="BF484" i="6"/>
  <c r="T484" i="6"/>
  <c r="R484" i="6"/>
  <c r="P484" i="6"/>
  <c r="BI482" i="6"/>
  <c r="BH482" i="6"/>
  <c r="BG482" i="6"/>
  <c r="BF482" i="6"/>
  <c r="T482" i="6"/>
  <c r="R482" i="6"/>
  <c r="P482" i="6"/>
  <c r="BI479" i="6"/>
  <c r="BH479" i="6"/>
  <c r="BG479" i="6"/>
  <c r="BF479" i="6"/>
  <c r="T479" i="6"/>
  <c r="R479" i="6"/>
  <c r="P479" i="6"/>
  <c r="BI476" i="6"/>
  <c r="BH476" i="6"/>
  <c r="BG476" i="6"/>
  <c r="BF476" i="6"/>
  <c r="T476" i="6"/>
  <c r="R476" i="6"/>
  <c r="P476" i="6"/>
  <c r="BI473" i="6"/>
  <c r="BH473" i="6"/>
  <c r="BG473" i="6"/>
  <c r="BF473" i="6"/>
  <c r="T473" i="6"/>
  <c r="R473" i="6"/>
  <c r="P473" i="6"/>
  <c r="BI470" i="6"/>
  <c r="BH470" i="6"/>
  <c r="BG470" i="6"/>
  <c r="BF470" i="6"/>
  <c r="T470" i="6"/>
  <c r="R470" i="6"/>
  <c r="P470" i="6"/>
  <c r="BI468" i="6"/>
  <c r="BH468" i="6"/>
  <c r="BG468" i="6"/>
  <c r="BF468" i="6"/>
  <c r="T468" i="6"/>
  <c r="R468" i="6"/>
  <c r="P468" i="6"/>
  <c r="BI465" i="6"/>
  <c r="BH465" i="6"/>
  <c r="BG465" i="6"/>
  <c r="BF465" i="6"/>
  <c r="T465" i="6"/>
  <c r="R465" i="6"/>
  <c r="P465" i="6"/>
  <c r="BI463" i="6"/>
  <c r="BH463" i="6"/>
  <c r="BG463" i="6"/>
  <c r="BF463" i="6"/>
  <c r="T463" i="6"/>
  <c r="R463" i="6"/>
  <c r="P463" i="6"/>
  <c r="BI460" i="6"/>
  <c r="BH460" i="6"/>
  <c r="BG460" i="6"/>
  <c r="BF460" i="6"/>
  <c r="T460" i="6"/>
  <c r="R460" i="6"/>
  <c r="P460" i="6"/>
  <c r="BI458" i="6"/>
  <c r="BH458" i="6"/>
  <c r="BG458" i="6"/>
  <c r="BF458" i="6"/>
  <c r="T458" i="6"/>
  <c r="R458" i="6"/>
  <c r="P458" i="6"/>
  <c r="BI455" i="6"/>
  <c r="BH455" i="6"/>
  <c r="BG455" i="6"/>
  <c r="BF455" i="6"/>
  <c r="T455" i="6"/>
  <c r="R455" i="6"/>
  <c r="P455" i="6"/>
  <c r="BI453" i="6"/>
  <c r="BH453" i="6"/>
  <c r="BG453" i="6"/>
  <c r="BF453" i="6"/>
  <c r="T453" i="6"/>
  <c r="R453" i="6"/>
  <c r="P453" i="6"/>
  <c r="BI450" i="6"/>
  <c r="BH450" i="6"/>
  <c r="BG450" i="6"/>
  <c r="BF450" i="6"/>
  <c r="T450" i="6"/>
  <c r="R450" i="6"/>
  <c r="P450" i="6"/>
  <c r="BI448" i="6"/>
  <c r="BH448" i="6"/>
  <c r="BG448" i="6"/>
  <c r="BF448" i="6"/>
  <c r="T448" i="6"/>
  <c r="R448" i="6"/>
  <c r="P448" i="6"/>
  <c r="BI446" i="6"/>
  <c r="BH446" i="6"/>
  <c r="BG446" i="6"/>
  <c r="BF446" i="6"/>
  <c r="T446" i="6"/>
  <c r="R446" i="6"/>
  <c r="P446" i="6"/>
  <c r="BI444" i="6"/>
  <c r="BH444" i="6"/>
  <c r="BG444" i="6"/>
  <c r="BF444" i="6"/>
  <c r="T444" i="6"/>
  <c r="R444" i="6"/>
  <c r="P444" i="6"/>
  <c r="BI442" i="6"/>
  <c r="BH442" i="6"/>
  <c r="BG442" i="6"/>
  <c r="BF442" i="6"/>
  <c r="T442" i="6"/>
  <c r="R442" i="6"/>
  <c r="P442" i="6"/>
  <c r="BI440" i="6"/>
  <c r="BH440" i="6"/>
  <c r="BG440" i="6"/>
  <c r="BF440" i="6"/>
  <c r="T440" i="6"/>
  <c r="R440" i="6"/>
  <c r="P440" i="6"/>
  <c r="BI438" i="6"/>
  <c r="BH438" i="6"/>
  <c r="BG438" i="6"/>
  <c r="BF438" i="6"/>
  <c r="T438" i="6"/>
  <c r="R438" i="6"/>
  <c r="P438" i="6"/>
  <c r="BI436" i="6"/>
  <c r="BH436" i="6"/>
  <c r="BG436" i="6"/>
  <c r="BF436" i="6"/>
  <c r="T436" i="6"/>
  <c r="R436" i="6"/>
  <c r="P436" i="6"/>
  <c r="BI434" i="6"/>
  <c r="BH434" i="6"/>
  <c r="BG434" i="6"/>
  <c r="BF434" i="6"/>
  <c r="T434" i="6"/>
  <c r="R434" i="6"/>
  <c r="P434" i="6"/>
  <c r="BI432" i="6"/>
  <c r="BH432" i="6"/>
  <c r="BG432" i="6"/>
  <c r="BF432" i="6"/>
  <c r="T432" i="6"/>
  <c r="R432" i="6"/>
  <c r="P432" i="6"/>
  <c r="BI429" i="6"/>
  <c r="BH429" i="6"/>
  <c r="BG429" i="6"/>
  <c r="BF429" i="6"/>
  <c r="T429" i="6"/>
  <c r="R429" i="6"/>
  <c r="P429" i="6"/>
  <c r="BI427" i="6"/>
  <c r="BH427" i="6"/>
  <c r="BG427" i="6"/>
  <c r="BF427" i="6"/>
  <c r="T427" i="6"/>
  <c r="R427" i="6"/>
  <c r="P427" i="6"/>
  <c r="BI425" i="6"/>
  <c r="BH425" i="6"/>
  <c r="BG425" i="6"/>
  <c r="BF425" i="6"/>
  <c r="T425" i="6"/>
  <c r="R425" i="6"/>
  <c r="P425" i="6"/>
  <c r="BI423" i="6"/>
  <c r="BH423" i="6"/>
  <c r="BG423" i="6"/>
  <c r="BF423" i="6"/>
  <c r="T423" i="6"/>
  <c r="R423" i="6"/>
  <c r="P423" i="6"/>
  <c r="BI421" i="6"/>
  <c r="BH421" i="6"/>
  <c r="BG421" i="6"/>
  <c r="BF421" i="6"/>
  <c r="T421" i="6"/>
  <c r="R421" i="6"/>
  <c r="P421" i="6"/>
  <c r="BI418" i="6"/>
  <c r="BH418" i="6"/>
  <c r="BG418" i="6"/>
  <c r="BF418" i="6"/>
  <c r="T418" i="6"/>
  <c r="R418" i="6"/>
  <c r="P418" i="6"/>
  <c r="BI416" i="6"/>
  <c r="BH416" i="6"/>
  <c r="BG416" i="6"/>
  <c r="BF416" i="6"/>
  <c r="T416" i="6"/>
  <c r="R416" i="6"/>
  <c r="P416" i="6"/>
  <c r="BI414" i="6"/>
  <c r="BH414" i="6"/>
  <c r="BG414" i="6"/>
  <c r="BF414" i="6"/>
  <c r="T414" i="6"/>
  <c r="R414" i="6"/>
  <c r="P414" i="6"/>
  <c r="BI412" i="6"/>
  <c r="BH412" i="6"/>
  <c r="BG412" i="6"/>
  <c r="BF412" i="6"/>
  <c r="T412" i="6"/>
  <c r="R412" i="6"/>
  <c r="P412" i="6"/>
  <c r="BI410" i="6"/>
  <c r="BH410" i="6"/>
  <c r="BG410" i="6"/>
  <c r="BF410" i="6"/>
  <c r="T410" i="6"/>
  <c r="R410" i="6"/>
  <c r="P410" i="6"/>
  <c r="BI408" i="6"/>
  <c r="BH408" i="6"/>
  <c r="BG408" i="6"/>
  <c r="BF408" i="6"/>
  <c r="T408" i="6"/>
  <c r="R408" i="6"/>
  <c r="P408" i="6"/>
  <c r="BI406" i="6"/>
  <c r="BH406" i="6"/>
  <c r="BG406" i="6"/>
  <c r="BF406" i="6"/>
  <c r="T406" i="6"/>
  <c r="R406" i="6"/>
  <c r="P406" i="6"/>
  <c r="BI404" i="6"/>
  <c r="BH404" i="6"/>
  <c r="BG404" i="6"/>
  <c r="BF404" i="6"/>
  <c r="T404" i="6"/>
  <c r="R404" i="6"/>
  <c r="P404" i="6"/>
  <c r="BI402" i="6"/>
  <c r="BH402" i="6"/>
  <c r="BG402" i="6"/>
  <c r="BF402" i="6"/>
  <c r="T402" i="6"/>
  <c r="R402" i="6"/>
  <c r="P402" i="6"/>
  <c r="BI400" i="6"/>
  <c r="BH400" i="6"/>
  <c r="BG400" i="6"/>
  <c r="BF400" i="6"/>
  <c r="T400" i="6"/>
  <c r="R400" i="6"/>
  <c r="P400" i="6"/>
  <c r="BI398" i="6"/>
  <c r="BH398" i="6"/>
  <c r="BG398" i="6"/>
  <c r="BF398" i="6"/>
  <c r="T398" i="6"/>
  <c r="R398" i="6"/>
  <c r="P398" i="6"/>
  <c r="BI396" i="6"/>
  <c r="BH396" i="6"/>
  <c r="BG396" i="6"/>
  <c r="BF396" i="6"/>
  <c r="T396" i="6"/>
  <c r="R396" i="6"/>
  <c r="P396" i="6"/>
  <c r="BI394" i="6"/>
  <c r="BH394" i="6"/>
  <c r="BG394" i="6"/>
  <c r="BF394" i="6"/>
  <c r="T394" i="6"/>
  <c r="R394" i="6"/>
  <c r="P394" i="6"/>
  <c r="BI392" i="6"/>
  <c r="BH392" i="6"/>
  <c r="BG392" i="6"/>
  <c r="BF392" i="6"/>
  <c r="T392" i="6"/>
  <c r="R392" i="6"/>
  <c r="P392" i="6"/>
  <c r="BI389" i="6"/>
  <c r="BH389" i="6"/>
  <c r="BG389" i="6"/>
  <c r="BF389" i="6"/>
  <c r="T389" i="6"/>
  <c r="R389" i="6"/>
  <c r="P389" i="6"/>
  <c r="BI387" i="6"/>
  <c r="BH387" i="6"/>
  <c r="BG387" i="6"/>
  <c r="BF387" i="6"/>
  <c r="T387" i="6"/>
  <c r="R387" i="6"/>
  <c r="P387" i="6"/>
  <c r="BI384" i="6"/>
  <c r="BH384" i="6"/>
  <c r="BG384" i="6"/>
  <c r="BF384" i="6"/>
  <c r="T384" i="6"/>
  <c r="R384" i="6"/>
  <c r="P384" i="6"/>
  <c r="BI381" i="6"/>
  <c r="BH381" i="6"/>
  <c r="BG381" i="6"/>
  <c r="BF381" i="6"/>
  <c r="T381" i="6"/>
  <c r="R381" i="6"/>
  <c r="P381" i="6"/>
  <c r="BI379" i="6"/>
  <c r="BH379" i="6"/>
  <c r="BG379" i="6"/>
  <c r="BF379" i="6"/>
  <c r="T379" i="6"/>
  <c r="R379" i="6"/>
  <c r="P379" i="6"/>
  <c r="BI377" i="6"/>
  <c r="BH377" i="6"/>
  <c r="BG377" i="6"/>
  <c r="BF377" i="6"/>
  <c r="T377" i="6"/>
  <c r="R377" i="6"/>
  <c r="P377" i="6"/>
  <c r="BI375" i="6"/>
  <c r="BH375" i="6"/>
  <c r="BG375" i="6"/>
  <c r="BF375" i="6"/>
  <c r="T375" i="6"/>
  <c r="R375" i="6"/>
  <c r="P375" i="6"/>
  <c r="BI372" i="6"/>
  <c r="BH372" i="6"/>
  <c r="BG372" i="6"/>
  <c r="BF372" i="6"/>
  <c r="T372" i="6"/>
  <c r="R372" i="6"/>
  <c r="P372" i="6"/>
  <c r="BI369" i="6"/>
  <c r="BH369" i="6"/>
  <c r="BG369" i="6"/>
  <c r="BF369" i="6"/>
  <c r="T369" i="6"/>
  <c r="R369" i="6"/>
  <c r="P369" i="6"/>
  <c r="BI366" i="6"/>
  <c r="BH366" i="6"/>
  <c r="BG366" i="6"/>
  <c r="BF366" i="6"/>
  <c r="T366" i="6"/>
  <c r="R366" i="6"/>
  <c r="P366" i="6"/>
  <c r="BI364" i="6"/>
  <c r="BH364" i="6"/>
  <c r="BG364" i="6"/>
  <c r="BF364" i="6"/>
  <c r="T364" i="6"/>
  <c r="R364" i="6"/>
  <c r="P364" i="6"/>
  <c r="BI362" i="6"/>
  <c r="BH362" i="6"/>
  <c r="BG362" i="6"/>
  <c r="BF362" i="6"/>
  <c r="T362" i="6"/>
  <c r="R362" i="6"/>
  <c r="P362" i="6"/>
  <c r="BI360" i="6"/>
  <c r="BH360" i="6"/>
  <c r="BG360" i="6"/>
  <c r="BF360" i="6"/>
  <c r="T360" i="6"/>
  <c r="R360" i="6"/>
  <c r="P360" i="6"/>
  <c r="BI357" i="6"/>
  <c r="BH357" i="6"/>
  <c r="BG357" i="6"/>
  <c r="BF357" i="6"/>
  <c r="T357" i="6"/>
  <c r="R357" i="6"/>
  <c r="P357" i="6"/>
  <c r="BI355" i="6"/>
  <c r="BH355" i="6"/>
  <c r="BG355" i="6"/>
  <c r="BF355" i="6"/>
  <c r="T355" i="6"/>
  <c r="R355" i="6"/>
  <c r="P355" i="6"/>
  <c r="BI352" i="6"/>
  <c r="BH352" i="6"/>
  <c r="BG352" i="6"/>
  <c r="BF352" i="6"/>
  <c r="T352" i="6"/>
  <c r="R352" i="6"/>
  <c r="P352" i="6"/>
  <c r="BI350" i="6"/>
  <c r="BH350" i="6"/>
  <c r="BG350" i="6"/>
  <c r="BF350" i="6"/>
  <c r="T350" i="6"/>
  <c r="R350" i="6"/>
  <c r="P350" i="6"/>
  <c r="BI347" i="6"/>
  <c r="BH347" i="6"/>
  <c r="BG347" i="6"/>
  <c r="BF347" i="6"/>
  <c r="T347" i="6"/>
  <c r="R347" i="6"/>
  <c r="P347" i="6"/>
  <c r="BI345" i="6"/>
  <c r="BH345" i="6"/>
  <c r="BG345" i="6"/>
  <c r="BF345" i="6"/>
  <c r="T345" i="6"/>
  <c r="R345" i="6"/>
  <c r="P345" i="6"/>
  <c r="BI343" i="6"/>
  <c r="BH343" i="6"/>
  <c r="BG343" i="6"/>
  <c r="BF343" i="6"/>
  <c r="T343" i="6"/>
  <c r="R343" i="6"/>
  <c r="P343" i="6"/>
  <c r="BI341" i="6"/>
  <c r="BH341" i="6"/>
  <c r="BG341" i="6"/>
  <c r="BF341" i="6"/>
  <c r="T341" i="6"/>
  <c r="R341" i="6"/>
  <c r="P341" i="6"/>
  <c r="BI339" i="6"/>
  <c r="BH339" i="6"/>
  <c r="BG339" i="6"/>
  <c r="BF339" i="6"/>
  <c r="T339" i="6"/>
  <c r="R339" i="6"/>
  <c r="P339" i="6"/>
  <c r="BI337" i="6"/>
  <c r="BH337" i="6"/>
  <c r="BG337" i="6"/>
  <c r="BF337" i="6"/>
  <c r="T337" i="6"/>
  <c r="R337" i="6"/>
  <c r="P337" i="6"/>
  <c r="BI335" i="6"/>
  <c r="BH335" i="6"/>
  <c r="BG335" i="6"/>
  <c r="BF335" i="6"/>
  <c r="T335" i="6"/>
  <c r="R335" i="6"/>
  <c r="P335" i="6"/>
  <c r="BI332" i="6"/>
  <c r="BH332" i="6"/>
  <c r="BG332" i="6"/>
  <c r="BF332" i="6"/>
  <c r="T332" i="6"/>
  <c r="R332" i="6"/>
  <c r="P332" i="6"/>
  <c r="BI330" i="6"/>
  <c r="BH330" i="6"/>
  <c r="BG330" i="6"/>
  <c r="BF330" i="6"/>
  <c r="T330" i="6"/>
  <c r="R330" i="6"/>
  <c r="P330" i="6"/>
  <c r="BI327" i="6"/>
  <c r="BH327" i="6"/>
  <c r="BG327" i="6"/>
  <c r="BF327" i="6"/>
  <c r="T327" i="6"/>
  <c r="R327" i="6"/>
  <c r="P327" i="6"/>
  <c r="BI325" i="6"/>
  <c r="BH325" i="6"/>
  <c r="BG325" i="6"/>
  <c r="BF325" i="6"/>
  <c r="T325" i="6"/>
  <c r="R325" i="6"/>
  <c r="P325" i="6"/>
  <c r="BI322" i="6"/>
  <c r="BH322" i="6"/>
  <c r="BG322" i="6"/>
  <c r="BF322" i="6"/>
  <c r="T322" i="6"/>
  <c r="R322" i="6"/>
  <c r="P322" i="6"/>
  <c r="BI320" i="6"/>
  <c r="BH320" i="6"/>
  <c r="BG320" i="6"/>
  <c r="BF320" i="6"/>
  <c r="T320" i="6"/>
  <c r="R320" i="6"/>
  <c r="P320" i="6"/>
  <c r="BI318" i="6"/>
  <c r="BH318" i="6"/>
  <c r="BG318" i="6"/>
  <c r="BF318" i="6"/>
  <c r="T318" i="6"/>
  <c r="R318" i="6"/>
  <c r="P318" i="6"/>
  <c r="BI316" i="6"/>
  <c r="BH316" i="6"/>
  <c r="BG316" i="6"/>
  <c r="BF316" i="6"/>
  <c r="T316" i="6"/>
  <c r="R316" i="6"/>
  <c r="P316" i="6"/>
  <c r="BI314" i="6"/>
  <c r="BH314" i="6"/>
  <c r="BG314" i="6"/>
  <c r="BF314" i="6"/>
  <c r="T314" i="6"/>
  <c r="R314" i="6"/>
  <c r="P314" i="6"/>
  <c r="BI311" i="6"/>
  <c r="BH311" i="6"/>
  <c r="BG311" i="6"/>
  <c r="BF311" i="6"/>
  <c r="T311" i="6"/>
  <c r="R311" i="6"/>
  <c r="P311" i="6"/>
  <c r="BI308" i="6"/>
  <c r="BH308" i="6"/>
  <c r="BG308" i="6"/>
  <c r="BF308" i="6"/>
  <c r="T308" i="6"/>
  <c r="R308" i="6"/>
  <c r="P308" i="6"/>
  <c r="BI306" i="6"/>
  <c r="BH306" i="6"/>
  <c r="BG306" i="6"/>
  <c r="BF306" i="6"/>
  <c r="T306" i="6"/>
  <c r="R306" i="6"/>
  <c r="P306" i="6"/>
  <c r="BI304" i="6"/>
  <c r="BH304" i="6"/>
  <c r="BG304" i="6"/>
  <c r="BF304" i="6"/>
  <c r="T304" i="6"/>
  <c r="R304" i="6"/>
  <c r="P304" i="6"/>
  <c r="BI302" i="6"/>
  <c r="BH302" i="6"/>
  <c r="BG302" i="6"/>
  <c r="BF302" i="6"/>
  <c r="T302" i="6"/>
  <c r="R302" i="6"/>
  <c r="P302" i="6"/>
  <c r="BI300" i="6"/>
  <c r="BH300" i="6"/>
  <c r="BG300" i="6"/>
  <c r="BF300" i="6"/>
  <c r="T300" i="6"/>
  <c r="R300" i="6"/>
  <c r="P300" i="6"/>
  <c r="BI297" i="6"/>
  <c r="BH297" i="6"/>
  <c r="BG297" i="6"/>
  <c r="BF297" i="6"/>
  <c r="T297" i="6"/>
  <c r="R297" i="6"/>
  <c r="P297" i="6"/>
  <c r="BI294" i="6"/>
  <c r="BH294" i="6"/>
  <c r="BG294" i="6"/>
  <c r="BF294" i="6"/>
  <c r="T294" i="6"/>
  <c r="R294" i="6"/>
  <c r="P294" i="6"/>
  <c r="BI292" i="6"/>
  <c r="BH292" i="6"/>
  <c r="BG292" i="6"/>
  <c r="BF292" i="6"/>
  <c r="T292" i="6"/>
  <c r="R292" i="6"/>
  <c r="P292" i="6"/>
  <c r="BI289" i="6"/>
  <c r="BH289" i="6"/>
  <c r="BG289" i="6"/>
  <c r="BF289" i="6"/>
  <c r="T289" i="6"/>
  <c r="R289" i="6"/>
  <c r="P289" i="6"/>
  <c r="BI286" i="6"/>
  <c r="BH286" i="6"/>
  <c r="BG286" i="6"/>
  <c r="BF286" i="6"/>
  <c r="T286" i="6"/>
  <c r="R286" i="6"/>
  <c r="P286" i="6"/>
  <c r="BI284" i="6"/>
  <c r="BH284" i="6"/>
  <c r="BG284" i="6"/>
  <c r="BF284" i="6"/>
  <c r="T284" i="6"/>
  <c r="R284" i="6"/>
  <c r="P284" i="6"/>
  <c r="BI281" i="6"/>
  <c r="BH281" i="6"/>
  <c r="BG281" i="6"/>
  <c r="BF281" i="6"/>
  <c r="T281" i="6"/>
  <c r="R281" i="6"/>
  <c r="P281" i="6"/>
  <c r="BI279" i="6"/>
  <c r="BH279" i="6"/>
  <c r="BG279" i="6"/>
  <c r="BF279" i="6"/>
  <c r="T279" i="6"/>
  <c r="R279" i="6"/>
  <c r="P279" i="6"/>
  <c r="BI276" i="6"/>
  <c r="BH276" i="6"/>
  <c r="BG276" i="6"/>
  <c r="BF276" i="6"/>
  <c r="T276" i="6"/>
  <c r="R276" i="6"/>
  <c r="P276" i="6"/>
  <c r="BI274" i="6"/>
  <c r="BH274" i="6"/>
  <c r="BG274" i="6"/>
  <c r="BF274" i="6"/>
  <c r="T274" i="6"/>
  <c r="R274" i="6"/>
  <c r="P274" i="6"/>
  <c r="BI272" i="6"/>
  <c r="BH272" i="6"/>
  <c r="BG272" i="6"/>
  <c r="BF272" i="6"/>
  <c r="T272" i="6"/>
  <c r="R272" i="6"/>
  <c r="P272" i="6"/>
  <c r="BI270" i="6"/>
  <c r="BH270" i="6"/>
  <c r="BG270" i="6"/>
  <c r="BF270" i="6"/>
  <c r="T270" i="6"/>
  <c r="R270" i="6"/>
  <c r="P270" i="6"/>
  <c r="BI268" i="6"/>
  <c r="BH268" i="6"/>
  <c r="BG268" i="6"/>
  <c r="BF268" i="6"/>
  <c r="T268" i="6"/>
  <c r="R268" i="6"/>
  <c r="P268" i="6"/>
  <c r="BI266" i="6"/>
  <c r="BH266" i="6"/>
  <c r="BG266" i="6"/>
  <c r="BF266" i="6"/>
  <c r="T266" i="6"/>
  <c r="R266" i="6"/>
  <c r="P266" i="6"/>
  <c r="BI263" i="6"/>
  <c r="BH263" i="6"/>
  <c r="BG263" i="6"/>
  <c r="BF263" i="6"/>
  <c r="T263" i="6"/>
  <c r="R263" i="6"/>
  <c r="P263" i="6"/>
  <c r="BI261" i="6"/>
  <c r="BH261" i="6"/>
  <c r="BG261" i="6"/>
  <c r="BF261" i="6"/>
  <c r="T261" i="6"/>
  <c r="R261" i="6"/>
  <c r="P261" i="6"/>
  <c r="BI259" i="6"/>
  <c r="BH259" i="6"/>
  <c r="BG259" i="6"/>
  <c r="BF259" i="6"/>
  <c r="T259" i="6"/>
  <c r="R259" i="6"/>
  <c r="P259" i="6"/>
  <c r="BI257" i="6"/>
  <c r="BH257" i="6"/>
  <c r="BG257" i="6"/>
  <c r="BF257" i="6"/>
  <c r="T257" i="6"/>
  <c r="R257" i="6"/>
  <c r="P257" i="6"/>
  <c r="BI255" i="6"/>
  <c r="BH255" i="6"/>
  <c r="BG255" i="6"/>
  <c r="BF255" i="6"/>
  <c r="T255" i="6"/>
  <c r="R255" i="6"/>
  <c r="P255" i="6"/>
  <c r="BI253" i="6"/>
  <c r="BH253" i="6"/>
  <c r="BG253" i="6"/>
  <c r="BF253" i="6"/>
  <c r="T253" i="6"/>
  <c r="R253" i="6"/>
  <c r="P253" i="6"/>
  <c r="BI250" i="6"/>
  <c r="BH250" i="6"/>
  <c r="BG250" i="6"/>
  <c r="BF250" i="6"/>
  <c r="T250" i="6"/>
  <c r="R250" i="6"/>
  <c r="P250" i="6"/>
  <c r="BI247" i="6"/>
  <c r="BH247" i="6"/>
  <c r="BG247" i="6"/>
  <c r="BF247" i="6"/>
  <c r="T247" i="6"/>
  <c r="R247" i="6"/>
  <c r="P247" i="6"/>
  <c r="BI245" i="6"/>
  <c r="BH245" i="6"/>
  <c r="BG245" i="6"/>
  <c r="BF245" i="6"/>
  <c r="T245" i="6"/>
  <c r="R245" i="6"/>
  <c r="P245" i="6"/>
  <c r="BI243" i="6"/>
  <c r="BH243" i="6"/>
  <c r="BG243" i="6"/>
  <c r="BF243" i="6"/>
  <c r="T243" i="6"/>
  <c r="R243" i="6"/>
  <c r="P243" i="6"/>
  <c r="BI241" i="6"/>
  <c r="BH241" i="6"/>
  <c r="BG241" i="6"/>
  <c r="BF241" i="6"/>
  <c r="T241" i="6"/>
  <c r="R241" i="6"/>
  <c r="P241" i="6"/>
  <c r="BI239" i="6"/>
  <c r="BH239" i="6"/>
  <c r="BG239" i="6"/>
  <c r="BF239" i="6"/>
  <c r="T239" i="6"/>
  <c r="R239" i="6"/>
  <c r="P239" i="6"/>
  <c r="BI237" i="6"/>
  <c r="BH237" i="6"/>
  <c r="BG237" i="6"/>
  <c r="BF237" i="6"/>
  <c r="T237" i="6"/>
  <c r="R237" i="6"/>
  <c r="P237" i="6"/>
  <c r="BI235" i="6"/>
  <c r="BH235" i="6"/>
  <c r="BG235" i="6"/>
  <c r="BF235" i="6"/>
  <c r="T235" i="6"/>
  <c r="R235" i="6"/>
  <c r="P235" i="6"/>
  <c r="BI232" i="6"/>
  <c r="BH232" i="6"/>
  <c r="BG232" i="6"/>
  <c r="BF232" i="6"/>
  <c r="T232" i="6"/>
  <c r="R232" i="6"/>
  <c r="P232" i="6"/>
  <c r="BI230" i="6"/>
  <c r="BH230" i="6"/>
  <c r="BG230" i="6"/>
  <c r="BF230" i="6"/>
  <c r="T230" i="6"/>
  <c r="R230" i="6"/>
  <c r="P230" i="6"/>
  <c r="BI228" i="6"/>
  <c r="BH228" i="6"/>
  <c r="BG228" i="6"/>
  <c r="BF228" i="6"/>
  <c r="T228" i="6"/>
  <c r="R228" i="6"/>
  <c r="P228" i="6"/>
  <c r="BI226" i="6"/>
  <c r="BH226" i="6"/>
  <c r="BG226" i="6"/>
  <c r="BF226" i="6"/>
  <c r="T226" i="6"/>
  <c r="R226" i="6"/>
  <c r="P226" i="6"/>
  <c r="BI224" i="6"/>
  <c r="BH224" i="6"/>
  <c r="BG224" i="6"/>
  <c r="BF224" i="6"/>
  <c r="T224" i="6"/>
  <c r="R224" i="6"/>
  <c r="P224" i="6"/>
  <c r="BI222" i="6"/>
  <c r="BH222" i="6"/>
  <c r="BG222" i="6"/>
  <c r="BF222" i="6"/>
  <c r="T222" i="6"/>
  <c r="R222" i="6"/>
  <c r="P222" i="6"/>
  <c r="BI220" i="6"/>
  <c r="BH220" i="6"/>
  <c r="BG220" i="6"/>
  <c r="BF220" i="6"/>
  <c r="T220" i="6"/>
  <c r="R220" i="6"/>
  <c r="P220" i="6"/>
  <c r="BI217" i="6"/>
  <c r="BH217" i="6"/>
  <c r="BG217" i="6"/>
  <c r="BF217" i="6"/>
  <c r="T217" i="6"/>
  <c r="R217" i="6"/>
  <c r="P217" i="6"/>
  <c r="BI214" i="6"/>
  <c r="BH214" i="6"/>
  <c r="BG214" i="6"/>
  <c r="BF214" i="6"/>
  <c r="T214" i="6"/>
  <c r="R214" i="6"/>
  <c r="P214" i="6"/>
  <c r="BI211" i="6"/>
  <c r="BH211" i="6"/>
  <c r="BG211" i="6"/>
  <c r="BF211" i="6"/>
  <c r="T211" i="6"/>
  <c r="R211" i="6"/>
  <c r="P211" i="6"/>
  <c r="BI209" i="6"/>
  <c r="BH209" i="6"/>
  <c r="BG209" i="6"/>
  <c r="BF209" i="6"/>
  <c r="T209" i="6"/>
  <c r="R209" i="6"/>
  <c r="P209" i="6"/>
  <c r="BI206" i="6"/>
  <c r="BH206" i="6"/>
  <c r="BG206" i="6"/>
  <c r="BF206" i="6"/>
  <c r="T206" i="6"/>
  <c r="R206" i="6"/>
  <c r="P206" i="6"/>
  <c r="BI203" i="6"/>
  <c r="BH203" i="6"/>
  <c r="BG203" i="6"/>
  <c r="BF203" i="6"/>
  <c r="T203" i="6"/>
  <c r="R203" i="6"/>
  <c r="P203" i="6"/>
  <c r="BI201" i="6"/>
  <c r="BH201" i="6"/>
  <c r="BG201" i="6"/>
  <c r="BF201" i="6"/>
  <c r="T201" i="6"/>
  <c r="R201" i="6"/>
  <c r="P201" i="6"/>
  <c r="BI199" i="6"/>
  <c r="BH199" i="6"/>
  <c r="BG199" i="6"/>
  <c r="BF199" i="6"/>
  <c r="T199" i="6"/>
  <c r="R199" i="6"/>
  <c r="P199" i="6"/>
  <c r="BI197" i="6"/>
  <c r="BH197" i="6"/>
  <c r="BG197" i="6"/>
  <c r="BF197" i="6"/>
  <c r="T197" i="6"/>
  <c r="R197" i="6"/>
  <c r="P197" i="6"/>
  <c r="BI194" i="6"/>
  <c r="BH194" i="6"/>
  <c r="BG194" i="6"/>
  <c r="BF194" i="6"/>
  <c r="T194" i="6"/>
  <c r="R194" i="6"/>
  <c r="P194" i="6"/>
  <c r="BI192" i="6"/>
  <c r="BH192" i="6"/>
  <c r="BG192" i="6"/>
  <c r="BF192" i="6"/>
  <c r="T192" i="6"/>
  <c r="R192" i="6"/>
  <c r="P192" i="6"/>
  <c r="BI189" i="6"/>
  <c r="BH189" i="6"/>
  <c r="BG189" i="6"/>
  <c r="BF189" i="6"/>
  <c r="T189" i="6"/>
  <c r="R189" i="6"/>
  <c r="P189" i="6"/>
  <c r="BI187" i="6"/>
  <c r="BH187" i="6"/>
  <c r="BG187" i="6"/>
  <c r="BF187" i="6"/>
  <c r="T187" i="6"/>
  <c r="R187" i="6"/>
  <c r="P187" i="6"/>
  <c r="BI185" i="6"/>
  <c r="BH185" i="6"/>
  <c r="BG185" i="6"/>
  <c r="BF185" i="6"/>
  <c r="T185" i="6"/>
  <c r="R185" i="6"/>
  <c r="P185" i="6"/>
  <c r="BI182" i="6"/>
  <c r="BH182" i="6"/>
  <c r="BG182" i="6"/>
  <c r="BF182" i="6"/>
  <c r="T182" i="6"/>
  <c r="R182" i="6"/>
  <c r="P182" i="6"/>
  <c r="BI179" i="6"/>
  <c r="BH179" i="6"/>
  <c r="BG179" i="6"/>
  <c r="BF179" i="6"/>
  <c r="T179" i="6"/>
  <c r="R179" i="6"/>
  <c r="P179" i="6"/>
  <c r="BI176" i="6"/>
  <c r="BH176" i="6"/>
  <c r="BG176" i="6"/>
  <c r="BF176" i="6"/>
  <c r="T176" i="6"/>
  <c r="R176" i="6"/>
  <c r="P176" i="6"/>
  <c r="BI173" i="6"/>
  <c r="BH173" i="6"/>
  <c r="BG173" i="6"/>
  <c r="BF173" i="6"/>
  <c r="T173" i="6"/>
  <c r="R173" i="6"/>
  <c r="P173" i="6"/>
  <c r="BI170" i="6"/>
  <c r="BH170" i="6"/>
  <c r="BG170" i="6"/>
  <c r="BF170" i="6"/>
  <c r="T170" i="6"/>
  <c r="R170" i="6"/>
  <c r="P170" i="6"/>
  <c r="BI167" i="6"/>
  <c r="BH167" i="6"/>
  <c r="BG167" i="6"/>
  <c r="BF167" i="6"/>
  <c r="T167" i="6"/>
  <c r="R167" i="6"/>
  <c r="P167" i="6"/>
  <c r="BI164" i="6"/>
  <c r="BH164" i="6"/>
  <c r="BG164" i="6"/>
  <c r="BF164" i="6"/>
  <c r="T164" i="6"/>
  <c r="R164" i="6"/>
  <c r="P164" i="6"/>
  <c r="BI162" i="6"/>
  <c r="BH162" i="6"/>
  <c r="BG162" i="6"/>
  <c r="BF162" i="6"/>
  <c r="T162" i="6"/>
  <c r="R162" i="6"/>
  <c r="P162" i="6"/>
  <c r="BI160" i="6"/>
  <c r="BH160" i="6"/>
  <c r="BG160" i="6"/>
  <c r="BF160" i="6"/>
  <c r="T160" i="6"/>
  <c r="R160" i="6"/>
  <c r="P160" i="6"/>
  <c r="BI158" i="6"/>
  <c r="BH158" i="6"/>
  <c r="BG158" i="6"/>
  <c r="BF158" i="6"/>
  <c r="T158" i="6"/>
  <c r="R158" i="6"/>
  <c r="P158" i="6"/>
  <c r="BI156" i="6"/>
  <c r="BH156" i="6"/>
  <c r="BG156" i="6"/>
  <c r="BF156" i="6"/>
  <c r="T156" i="6"/>
  <c r="R156" i="6"/>
  <c r="P156" i="6"/>
  <c r="BI153" i="6"/>
  <c r="BH153" i="6"/>
  <c r="BG153" i="6"/>
  <c r="BF153" i="6"/>
  <c r="T153" i="6"/>
  <c r="R153" i="6"/>
  <c r="P153" i="6"/>
  <c r="BI151" i="6"/>
  <c r="BH151" i="6"/>
  <c r="BG151" i="6"/>
  <c r="BF151" i="6"/>
  <c r="T151" i="6"/>
  <c r="R151" i="6"/>
  <c r="P151" i="6"/>
  <c r="BI148" i="6"/>
  <c r="BH148" i="6"/>
  <c r="BG148" i="6"/>
  <c r="BF148" i="6"/>
  <c r="T148" i="6"/>
  <c r="R148" i="6"/>
  <c r="P148" i="6"/>
  <c r="BI146" i="6"/>
  <c r="BH146" i="6"/>
  <c r="BG146" i="6"/>
  <c r="BF146" i="6"/>
  <c r="T146" i="6"/>
  <c r="R146" i="6"/>
  <c r="P146" i="6"/>
  <c r="BI143" i="6"/>
  <c r="BH143" i="6"/>
  <c r="BG143" i="6"/>
  <c r="BF143" i="6"/>
  <c r="T143" i="6"/>
  <c r="R143" i="6"/>
  <c r="P143" i="6"/>
  <c r="BI141" i="6"/>
  <c r="BH141" i="6"/>
  <c r="BG141" i="6"/>
  <c r="BF141" i="6"/>
  <c r="T141" i="6"/>
  <c r="R141" i="6"/>
  <c r="P141" i="6"/>
  <c r="BI139" i="6"/>
  <c r="BH139" i="6"/>
  <c r="BG139" i="6"/>
  <c r="BF139" i="6"/>
  <c r="T139" i="6"/>
  <c r="R139" i="6"/>
  <c r="P139" i="6"/>
  <c r="BI136" i="6"/>
  <c r="BH136" i="6"/>
  <c r="BG136" i="6"/>
  <c r="BF136" i="6"/>
  <c r="T136" i="6"/>
  <c r="R136" i="6"/>
  <c r="P136" i="6"/>
  <c r="BI134" i="6"/>
  <c r="BH134" i="6"/>
  <c r="BG134" i="6"/>
  <c r="BF134" i="6"/>
  <c r="T134" i="6"/>
  <c r="R134" i="6"/>
  <c r="P134" i="6"/>
  <c r="BI131" i="6"/>
  <c r="BH131" i="6"/>
  <c r="BG131" i="6"/>
  <c r="BF131" i="6"/>
  <c r="T131" i="6"/>
  <c r="R131" i="6"/>
  <c r="P131" i="6"/>
  <c r="BI129" i="6"/>
  <c r="BH129" i="6"/>
  <c r="BG129" i="6"/>
  <c r="BF129" i="6"/>
  <c r="T129" i="6"/>
  <c r="R129" i="6"/>
  <c r="P129" i="6"/>
  <c r="BI127" i="6"/>
  <c r="BH127" i="6"/>
  <c r="BG127" i="6"/>
  <c r="BF127" i="6"/>
  <c r="T127" i="6"/>
  <c r="R127" i="6"/>
  <c r="P127" i="6"/>
  <c r="BI124" i="6"/>
  <c r="BH124" i="6"/>
  <c r="BG124" i="6"/>
  <c r="BF124" i="6"/>
  <c r="T124" i="6"/>
  <c r="R124" i="6"/>
  <c r="P124" i="6"/>
  <c r="BI121" i="6"/>
  <c r="BH121" i="6"/>
  <c r="BG121" i="6"/>
  <c r="BF121" i="6"/>
  <c r="T121" i="6"/>
  <c r="R121" i="6"/>
  <c r="P121" i="6"/>
  <c r="BI118" i="6"/>
  <c r="BH118" i="6"/>
  <c r="BG118" i="6"/>
  <c r="BF118" i="6"/>
  <c r="T118" i="6"/>
  <c r="R118" i="6"/>
  <c r="P118" i="6"/>
  <c r="BI115" i="6"/>
  <c r="BH115" i="6"/>
  <c r="BG115" i="6"/>
  <c r="BF115" i="6"/>
  <c r="T115" i="6"/>
  <c r="R115" i="6"/>
  <c r="P115" i="6"/>
  <c r="BI112" i="6"/>
  <c r="BH112" i="6"/>
  <c r="BG112" i="6"/>
  <c r="BF112" i="6"/>
  <c r="T112" i="6"/>
  <c r="R112" i="6"/>
  <c r="P112" i="6"/>
  <c r="BI109" i="6"/>
  <c r="BH109" i="6"/>
  <c r="BG109" i="6"/>
  <c r="BF109" i="6"/>
  <c r="T109" i="6"/>
  <c r="R109" i="6"/>
  <c r="P109" i="6"/>
  <c r="BI106" i="6"/>
  <c r="BH106" i="6"/>
  <c r="BG106" i="6"/>
  <c r="BF106" i="6"/>
  <c r="T106" i="6"/>
  <c r="R106" i="6"/>
  <c r="P106" i="6"/>
  <c r="BI103" i="6"/>
  <c r="BH103" i="6"/>
  <c r="BG103" i="6"/>
  <c r="BF103" i="6"/>
  <c r="T103" i="6"/>
  <c r="R103" i="6"/>
  <c r="P103" i="6"/>
  <c r="BI100" i="6"/>
  <c r="BH100" i="6"/>
  <c r="BG100" i="6"/>
  <c r="BF100" i="6"/>
  <c r="T100" i="6"/>
  <c r="R100" i="6"/>
  <c r="P100" i="6"/>
  <c r="BI98" i="6"/>
  <c r="BH98" i="6"/>
  <c r="BG98" i="6"/>
  <c r="BF98" i="6"/>
  <c r="T98" i="6"/>
  <c r="R98" i="6"/>
  <c r="P98" i="6"/>
  <c r="J92" i="6"/>
  <c r="F92" i="6"/>
  <c r="F90" i="6"/>
  <c r="E88" i="6"/>
  <c r="J62" i="6"/>
  <c r="F62" i="6"/>
  <c r="F60" i="6"/>
  <c r="E58" i="6"/>
  <c r="J28" i="6"/>
  <c r="E28" i="6"/>
  <c r="J93" i="6" s="1"/>
  <c r="J27" i="6"/>
  <c r="J22" i="6"/>
  <c r="E22" i="6"/>
  <c r="F93" i="6" s="1"/>
  <c r="J21" i="6"/>
  <c r="J16" i="6"/>
  <c r="J90" i="6" s="1"/>
  <c r="E7" i="6"/>
  <c r="E52" i="6" s="1"/>
  <c r="J41" i="5"/>
  <c r="J40" i="5"/>
  <c r="AY60" i="1" s="1"/>
  <c r="J39" i="5"/>
  <c r="AX60" i="1" s="1"/>
  <c r="BI601" i="5"/>
  <c r="BH601" i="5"/>
  <c r="BG601" i="5"/>
  <c r="BF601" i="5"/>
  <c r="T601" i="5"/>
  <c r="T600" i="5" s="1"/>
  <c r="R601" i="5"/>
  <c r="R600" i="5" s="1"/>
  <c r="P601" i="5"/>
  <c r="P600" i="5"/>
  <c r="BI598" i="5"/>
  <c r="BH598" i="5"/>
  <c r="BG598" i="5"/>
  <c r="BF598" i="5"/>
  <c r="T598" i="5"/>
  <c r="R598" i="5"/>
  <c r="P598" i="5"/>
  <c r="BI595" i="5"/>
  <c r="BH595" i="5"/>
  <c r="BG595" i="5"/>
  <c r="BF595" i="5"/>
  <c r="T595" i="5"/>
  <c r="R595" i="5"/>
  <c r="P595" i="5"/>
  <c r="BI592" i="5"/>
  <c r="BH592" i="5"/>
  <c r="BG592" i="5"/>
  <c r="BF592" i="5"/>
  <c r="T592" i="5"/>
  <c r="R592" i="5"/>
  <c r="P592" i="5"/>
  <c r="BI589" i="5"/>
  <c r="BH589" i="5"/>
  <c r="BG589" i="5"/>
  <c r="BF589" i="5"/>
  <c r="T589" i="5"/>
  <c r="R589" i="5"/>
  <c r="P589" i="5"/>
  <c r="BI586" i="5"/>
  <c r="BH586" i="5"/>
  <c r="BG586" i="5"/>
  <c r="BF586" i="5"/>
  <c r="T586" i="5"/>
  <c r="R586" i="5"/>
  <c r="P586" i="5"/>
  <c r="BI583" i="5"/>
  <c r="BH583" i="5"/>
  <c r="BG583" i="5"/>
  <c r="BF583" i="5"/>
  <c r="T583" i="5"/>
  <c r="R583" i="5"/>
  <c r="P583" i="5"/>
  <c r="BI581" i="5"/>
  <c r="BH581" i="5"/>
  <c r="BG581" i="5"/>
  <c r="BF581" i="5"/>
  <c r="T581" i="5"/>
  <c r="R581" i="5"/>
  <c r="P581" i="5"/>
  <c r="BI579" i="5"/>
  <c r="BH579" i="5"/>
  <c r="BG579" i="5"/>
  <c r="BF579" i="5"/>
  <c r="T579" i="5"/>
  <c r="R579" i="5"/>
  <c r="P579" i="5"/>
  <c r="BI577" i="5"/>
  <c r="BH577" i="5"/>
  <c r="BG577" i="5"/>
  <c r="BF577" i="5"/>
  <c r="T577" i="5"/>
  <c r="R577" i="5"/>
  <c r="P577" i="5"/>
  <c r="BI575" i="5"/>
  <c r="BH575" i="5"/>
  <c r="BG575" i="5"/>
  <c r="BF575" i="5"/>
  <c r="T575" i="5"/>
  <c r="R575" i="5"/>
  <c r="P575" i="5"/>
  <c r="BI573" i="5"/>
  <c r="BH573" i="5"/>
  <c r="BG573" i="5"/>
  <c r="BF573" i="5"/>
  <c r="T573" i="5"/>
  <c r="R573" i="5"/>
  <c r="P573" i="5"/>
  <c r="BI570" i="5"/>
  <c r="BH570" i="5"/>
  <c r="BG570" i="5"/>
  <c r="BF570" i="5"/>
  <c r="T570" i="5"/>
  <c r="R570" i="5"/>
  <c r="P570" i="5"/>
  <c r="BI568" i="5"/>
  <c r="BH568" i="5"/>
  <c r="BG568" i="5"/>
  <c r="BF568" i="5"/>
  <c r="T568" i="5"/>
  <c r="R568" i="5"/>
  <c r="P568" i="5"/>
  <c r="BI566" i="5"/>
  <c r="BH566" i="5"/>
  <c r="BG566" i="5"/>
  <c r="BF566" i="5"/>
  <c r="T566" i="5"/>
  <c r="R566" i="5"/>
  <c r="P566" i="5"/>
  <c r="BI564" i="5"/>
  <c r="BH564" i="5"/>
  <c r="BG564" i="5"/>
  <c r="BF564" i="5"/>
  <c r="T564" i="5"/>
  <c r="R564" i="5"/>
  <c r="P564" i="5"/>
  <c r="BI559" i="5"/>
  <c r="BH559" i="5"/>
  <c r="BG559" i="5"/>
  <c r="BF559" i="5"/>
  <c r="T559" i="5"/>
  <c r="R559" i="5"/>
  <c r="P559" i="5"/>
  <c r="BI557" i="5"/>
  <c r="BH557" i="5"/>
  <c r="BG557" i="5"/>
  <c r="BF557" i="5"/>
  <c r="T557" i="5"/>
  <c r="R557" i="5"/>
  <c r="P557" i="5"/>
  <c r="BI555" i="5"/>
  <c r="BH555" i="5"/>
  <c r="BG555" i="5"/>
  <c r="BF555" i="5"/>
  <c r="T555" i="5"/>
  <c r="R555" i="5"/>
  <c r="P555" i="5"/>
  <c r="BI553" i="5"/>
  <c r="BH553" i="5"/>
  <c r="BG553" i="5"/>
  <c r="BF553" i="5"/>
  <c r="T553" i="5"/>
  <c r="R553" i="5"/>
  <c r="P553" i="5"/>
  <c r="BI551" i="5"/>
  <c r="BH551" i="5"/>
  <c r="BG551" i="5"/>
  <c r="BF551" i="5"/>
  <c r="T551" i="5"/>
  <c r="R551" i="5"/>
  <c r="P551" i="5"/>
  <c r="BI549" i="5"/>
  <c r="BH549" i="5"/>
  <c r="BG549" i="5"/>
  <c r="BF549" i="5"/>
  <c r="T549" i="5"/>
  <c r="R549" i="5"/>
  <c r="P549" i="5"/>
  <c r="BI547" i="5"/>
  <c r="BH547" i="5"/>
  <c r="BG547" i="5"/>
  <c r="BF547" i="5"/>
  <c r="T547" i="5"/>
  <c r="R547" i="5"/>
  <c r="P547" i="5"/>
  <c r="BI545" i="5"/>
  <c r="BH545" i="5"/>
  <c r="BG545" i="5"/>
  <c r="BF545" i="5"/>
  <c r="T545" i="5"/>
  <c r="R545" i="5"/>
  <c r="P545" i="5"/>
  <c r="BI543" i="5"/>
  <c r="BH543" i="5"/>
  <c r="BG543" i="5"/>
  <c r="BF543" i="5"/>
  <c r="T543" i="5"/>
  <c r="R543" i="5"/>
  <c r="P543" i="5"/>
  <c r="BI541" i="5"/>
  <c r="BH541" i="5"/>
  <c r="BG541" i="5"/>
  <c r="BF541" i="5"/>
  <c r="T541" i="5"/>
  <c r="R541" i="5"/>
  <c r="P541" i="5"/>
  <c r="BI539" i="5"/>
  <c r="BH539" i="5"/>
  <c r="BG539" i="5"/>
  <c r="BF539" i="5"/>
  <c r="T539" i="5"/>
  <c r="R539" i="5"/>
  <c r="P539" i="5"/>
  <c r="BI537" i="5"/>
  <c r="BH537" i="5"/>
  <c r="BG537" i="5"/>
  <c r="BF537" i="5"/>
  <c r="T537" i="5"/>
  <c r="R537" i="5"/>
  <c r="P537" i="5"/>
  <c r="BI535" i="5"/>
  <c r="BH535" i="5"/>
  <c r="BG535" i="5"/>
  <c r="BF535" i="5"/>
  <c r="T535" i="5"/>
  <c r="R535" i="5"/>
  <c r="P535" i="5"/>
  <c r="BI533" i="5"/>
  <c r="BH533" i="5"/>
  <c r="BG533" i="5"/>
  <c r="BF533" i="5"/>
  <c r="T533" i="5"/>
  <c r="R533" i="5"/>
  <c r="P533" i="5"/>
  <c r="BI531" i="5"/>
  <c r="BH531" i="5"/>
  <c r="BG531" i="5"/>
  <c r="BF531" i="5"/>
  <c r="T531" i="5"/>
  <c r="R531" i="5"/>
  <c r="P531" i="5"/>
  <c r="BI528" i="5"/>
  <c r="BH528" i="5"/>
  <c r="BG528" i="5"/>
  <c r="BF528" i="5"/>
  <c r="T528" i="5"/>
  <c r="R528" i="5"/>
  <c r="P528" i="5"/>
  <c r="BI526" i="5"/>
  <c r="BH526" i="5"/>
  <c r="BG526" i="5"/>
  <c r="BF526" i="5"/>
  <c r="T526" i="5"/>
  <c r="R526" i="5"/>
  <c r="P526" i="5"/>
  <c r="BI524" i="5"/>
  <c r="BH524" i="5"/>
  <c r="BG524" i="5"/>
  <c r="BF524" i="5"/>
  <c r="T524" i="5"/>
  <c r="R524" i="5"/>
  <c r="P524" i="5"/>
  <c r="BI522" i="5"/>
  <c r="BH522" i="5"/>
  <c r="BG522" i="5"/>
  <c r="BF522" i="5"/>
  <c r="T522" i="5"/>
  <c r="R522" i="5"/>
  <c r="P522" i="5"/>
  <c r="BI520" i="5"/>
  <c r="BH520" i="5"/>
  <c r="BG520" i="5"/>
  <c r="BF520" i="5"/>
  <c r="T520" i="5"/>
  <c r="R520" i="5"/>
  <c r="P520" i="5"/>
  <c r="BI517" i="5"/>
  <c r="BH517" i="5"/>
  <c r="BG517" i="5"/>
  <c r="BF517" i="5"/>
  <c r="T517" i="5"/>
  <c r="R517" i="5"/>
  <c r="P517" i="5"/>
  <c r="BI515" i="5"/>
  <c r="BH515" i="5"/>
  <c r="BG515" i="5"/>
  <c r="BF515" i="5"/>
  <c r="T515" i="5"/>
  <c r="R515" i="5"/>
  <c r="P515" i="5"/>
  <c r="BI513" i="5"/>
  <c r="BH513" i="5"/>
  <c r="BG513" i="5"/>
  <c r="BF513" i="5"/>
  <c r="T513" i="5"/>
  <c r="R513" i="5"/>
  <c r="P513" i="5"/>
  <c r="BI511" i="5"/>
  <c r="BH511" i="5"/>
  <c r="BG511" i="5"/>
  <c r="BF511" i="5"/>
  <c r="T511" i="5"/>
  <c r="R511" i="5"/>
  <c r="P511" i="5"/>
  <c r="BI509" i="5"/>
  <c r="BH509" i="5"/>
  <c r="BG509" i="5"/>
  <c r="BF509" i="5"/>
  <c r="T509" i="5"/>
  <c r="R509" i="5"/>
  <c r="P509" i="5"/>
  <c r="BI507" i="5"/>
  <c r="BH507" i="5"/>
  <c r="BG507" i="5"/>
  <c r="BF507" i="5"/>
  <c r="T507" i="5"/>
  <c r="R507" i="5"/>
  <c r="P507" i="5"/>
  <c r="BI505" i="5"/>
  <c r="BH505" i="5"/>
  <c r="BG505" i="5"/>
  <c r="BF505" i="5"/>
  <c r="T505" i="5"/>
  <c r="R505" i="5"/>
  <c r="P505" i="5"/>
  <c r="BI502" i="5"/>
  <c r="BH502" i="5"/>
  <c r="BG502" i="5"/>
  <c r="BF502" i="5"/>
  <c r="T502" i="5"/>
  <c r="R502" i="5"/>
  <c r="P502" i="5"/>
  <c r="BI500" i="5"/>
  <c r="BH500" i="5"/>
  <c r="BG500" i="5"/>
  <c r="BF500" i="5"/>
  <c r="T500" i="5"/>
  <c r="R500" i="5"/>
  <c r="P500" i="5"/>
  <c r="BI498" i="5"/>
  <c r="BH498" i="5"/>
  <c r="BG498" i="5"/>
  <c r="BF498" i="5"/>
  <c r="T498" i="5"/>
  <c r="R498" i="5"/>
  <c r="P498" i="5"/>
  <c r="BI496" i="5"/>
  <c r="BH496" i="5"/>
  <c r="BG496" i="5"/>
  <c r="BF496" i="5"/>
  <c r="T496" i="5"/>
  <c r="R496" i="5"/>
  <c r="P496" i="5"/>
  <c r="BI494" i="5"/>
  <c r="BH494" i="5"/>
  <c r="BG494" i="5"/>
  <c r="BF494" i="5"/>
  <c r="T494" i="5"/>
  <c r="R494" i="5"/>
  <c r="P494" i="5"/>
  <c r="BI492" i="5"/>
  <c r="BH492" i="5"/>
  <c r="BG492" i="5"/>
  <c r="BF492" i="5"/>
  <c r="T492" i="5"/>
  <c r="R492" i="5"/>
  <c r="P492" i="5"/>
  <c r="BI490" i="5"/>
  <c r="BH490" i="5"/>
  <c r="BG490" i="5"/>
  <c r="BF490" i="5"/>
  <c r="T490" i="5"/>
  <c r="R490" i="5"/>
  <c r="P490" i="5"/>
  <c r="BI487" i="5"/>
  <c r="BH487" i="5"/>
  <c r="BG487" i="5"/>
  <c r="BF487" i="5"/>
  <c r="T487" i="5"/>
  <c r="R487" i="5"/>
  <c r="P487" i="5"/>
  <c r="BI485" i="5"/>
  <c r="BH485" i="5"/>
  <c r="BG485" i="5"/>
  <c r="BF485" i="5"/>
  <c r="T485" i="5"/>
  <c r="R485" i="5"/>
  <c r="P485" i="5"/>
  <c r="BI483" i="5"/>
  <c r="BH483" i="5"/>
  <c r="BG483" i="5"/>
  <c r="BF483" i="5"/>
  <c r="T483" i="5"/>
  <c r="R483" i="5"/>
  <c r="P483" i="5"/>
  <c r="BI481" i="5"/>
  <c r="BH481" i="5"/>
  <c r="BG481" i="5"/>
  <c r="BF481" i="5"/>
  <c r="T481" i="5"/>
  <c r="R481" i="5"/>
  <c r="P481" i="5"/>
  <c r="BI479" i="5"/>
  <c r="BH479" i="5"/>
  <c r="BG479" i="5"/>
  <c r="BF479" i="5"/>
  <c r="T479" i="5"/>
  <c r="R479" i="5"/>
  <c r="P479" i="5"/>
  <c r="BI477" i="5"/>
  <c r="BH477" i="5"/>
  <c r="BG477" i="5"/>
  <c r="BF477" i="5"/>
  <c r="T477" i="5"/>
  <c r="R477" i="5"/>
  <c r="P477" i="5"/>
  <c r="BI475" i="5"/>
  <c r="BH475" i="5"/>
  <c r="BG475" i="5"/>
  <c r="BF475" i="5"/>
  <c r="T475" i="5"/>
  <c r="R475" i="5"/>
  <c r="P475" i="5"/>
  <c r="BI473" i="5"/>
  <c r="BH473" i="5"/>
  <c r="BG473" i="5"/>
  <c r="BF473" i="5"/>
  <c r="T473" i="5"/>
  <c r="R473" i="5"/>
  <c r="P473" i="5"/>
  <c r="BI471" i="5"/>
  <c r="BH471" i="5"/>
  <c r="BG471" i="5"/>
  <c r="BF471" i="5"/>
  <c r="T471" i="5"/>
  <c r="R471" i="5"/>
  <c r="P471" i="5"/>
  <c r="BI469" i="5"/>
  <c r="BH469" i="5"/>
  <c r="BG469" i="5"/>
  <c r="BF469" i="5"/>
  <c r="T469" i="5"/>
  <c r="R469" i="5"/>
  <c r="P469" i="5"/>
  <c r="BI467" i="5"/>
  <c r="BH467" i="5"/>
  <c r="BG467" i="5"/>
  <c r="BF467" i="5"/>
  <c r="T467" i="5"/>
  <c r="R467" i="5"/>
  <c r="P467" i="5"/>
  <c r="BI465" i="5"/>
  <c r="BH465" i="5"/>
  <c r="BG465" i="5"/>
  <c r="BF465" i="5"/>
  <c r="T465" i="5"/>
  <c r="R465" i="5"/>
  <c r="P465" i="5"/>
  <c r="BI463" i="5"/>
  <c r="BH463" i="5"/>
  <c r="BG463" i="5"/>
  <c r="BF463" i="5"/>
  <c r="T463" i="5"/>
  <c r="R463" i="5"/>
  <c r="P463" i="5"/>
  <c r="BI461" i="5"/>
  <c r="BH461" i="5"/>
  <c r="BG461" i="5"/>
  <c r="BF461" i="5"/>
  <c r="T461" i="5"/>
  <c r="R461" i="5"/>
  <c r="P461" i="5"/>
  <c r="BI459" i="5"/>
  <c r="BH459" i="5"/>
  <c r="BG459" i="5"/>
  <c r="BF459" i="5"/>
  <c r="T459" i="5"/>
  <c r="R459" i="5"/>
  <c r="P459" i="5"/>
  <c r="BI456" i="5"/>
  <c r="BH456" i="5"/>
  <c r="BG456" i="5"/>
  <c r="BF456" i="5"/>
  <c r="T456" i="5"/>
  <c r="R456" i="5"/>
  <c r="P456" i="5"/>
  <c r="BI454" i="5"/>
  <c r="BH454" i="5"/>
  <c r="BG454" i="5"/>
  <c r="BF454" i="5"/>
  <c r="T454" i="5"/>
  <c r="R454" i="5"/>
  <c r="P454" i="5"/>
  <c r="BI452" i="5"/>
  <c r="BH452" i="5"/>
  <c r="BG452" i="5"/>
  <c r="BF452" i="5"/>
  <c r="T452" i="5"/>
  <c r="R452" i="5"/>
  <c r="P452" i="5"/>
  <c r="BI450" i="5"/>
  <c r="BH450" i="5"/>
  <c r="BG450" i="5"/>
  <c r="BF450" i="5"/>
  <c r="T450" i="5"/>
  <c r="R450" i="5"/>
  <c r="P450" i="5"/>
  <c r="BI448" i="5"/>
  <c r="BH448" i="5"/>
  <c r="BG448" i="5"/>
  <c r="BF448" i="5"/>
  <c r="T448" i="5"/>
  <c r="R448" i="5"/>
  <c r="P448" i="5"/>
  <c r="BI445" i="5"/>
  <c r="BH445" i="5"/>
  <c r="BG445" i="5"/>
  <c r="BF445" i="5"/>
  <c r="T445" i="5"/>
  <c r="R445" i="5"/>
  <c r="P445" i="5"/>
  <c r="BI443" i="5"/>
  <c r="BH443" i="5"/>
  <c r="BG443" i="5"/>
  <c r="BF443" i="5"/>
  <c r="T443" i="5"/>
  <c r="R443" i="5"/>
  <c r="P443" i="5"/>
  <c r="BI440" i="5"/>
  <c r="BH440" i="5"/>
  <c r="BG440" i="5"/>
  <c r="BF440" i="5"/>
  <c r="T440" i="5"/>
  <c r="R440" i="5"/>
  <c r="P440" i="5"/>
  <c r="BI438" i="5"/>
  <c r="BH438" i="5"/>
  <c r="BG438" i="5"/>
  <c r="BF438" i="5"/>
  <c r="T438" i="5"/>
  <c r="R438" i="5"/>
  <c r="P438" i="5"/>
  <c r="BI436" i="5"/>
  <c r="BH436" i="5"/>
  <c r="BG436" i="5"/>
  <c r="BF436" i="5"/>
  <c r="T436" i="5"/>
  <c r="R436" i="5"/>
  <c r="P436" i="5"/>
  <c r="BI434" i="5"/>
  <c r="BH434" i="5"/>
  <c r="BG434" i="5"/>
  <c r="BF434" i="5"/>
  <c r="T434" i="5"/>
  <c r="R434" i="5"/>
  <c r="P434" i="5"/>
  <c r="BI432" i="5"/>
  <c r="BH432" i="5"/>
  <c r="BG432" i="5"/>
  <c r="BF432" i="5"/>
  <c r="T432" i="5"/>
  <c r="R432" i="5"/>
  <c r="P432" i="5"/>
  <c r="BI429" i="5"/>
  <c r="BH429" i="5"/>
  <c r="BG429" i="5"/>
  <c r="BF429" i="5"/>
  <c r="T429" i="5"/>
  <c r="R429" i="5"/>
  <c r="P429" i="5"/>
  <c r="BI426" i="5"/>
  <c r="BH426" i="5"/>
  <c r="BG426" i="5"/>
  <c r="BF426" i="5"/>
  <c r="T426" i="5"/>
  <c r="R426" i="5"/>
  <c r="P426" i="5"/>
  <c r="BI424" i="5"/>
  <c r="BH424" i="5"/>
  <c r="BG424" i="5"/>
  <c r="BF424" i="5"/>
  <c r="T424" i="5"/>
  <c r="R424" i="5"/>
  <c r="P424" i="5"/>
  <c r="BI422" i="5"/>
  <c r="BH422" i="5"/>
  <c r="BG422" i="5"/>
  <c r="BF422" i="5"/>
  <c r="T422" i="5"/>
  <c r="R422" i="5"/>
  <c r="P422" i="5"/>
  <c r="BI420" i="5"/>
  <c r="BH420" i="5"/>
  <c r="BG420" i="5"/>
  <c r="BF420" i="5"/>
  <c r="T420" i="5"/>
  <c r="R420" i="5"/>
  <c r="P420" i="5"/>
  <c r="BI418" i="5"/>
  <c r="BH418" i="5"/>
  <c r="BG418" i="5"/>
  <c r="BF418" i="5"/>
  <c r="T418" i="5"/>
  <c r="R418" i="5"/>
  <c r="P418" i="5"/>
  <c r="BI415" i="5"/>
  <c r="BH415" i="5"/>
  <c r="BG415" i="5"/>
  <c r="BF415" i="5"/>
  <c r="T415" i="5"/>
  <c r="R415" i="5"/>
  <c r="P415" i="5"/>
  <c r="BI413" i="5"/>
  <c r="BH413" i="5"/>
  <c r="BG413" i="5"/>
  <c r="BF413" i="5"/>
  <c r="T413" i="5"/>
  <c r="R413" i="5"/>
  <c r="P413" i="5"/>
  <c r="BI410" i="5"/>
  <c r="BH410" i="5"/>
  <c r="BG410" i="5"/>
  <c r="BF410" i="5"/>
  <c r="T410" i="5"/>
  <c r="R410" i="5"/>
  <c r="P410" i="5"/>
  <c r="BI408" i="5"/>
  <c r="BH408" i="5"/>
  <c r="BG408" i="5"/>
  <c r="BF408" i="5"/>
  <c r="T408" i="5"/>
  <c r="R408" i="5"/>
  <c r="P408" i="5"/>
  <c r="BI406" i="5"/>
  <c r="BH406" i="5"/>
  <c r="BG406" i="5"/>
  <c r="BF406" i="5"/>
  <c r="T406" i="5"/>
  <c r="R406" i="5"/>
  <c r="P406" i="5"/>
  <c r="BI404" i="5"/>
  <c r="BH404" i="5"/>
  <c r="BG404" i="5"/>
  <c r="BF404" i="5"/>
  <c r="T404" i="5"/>
  <c r="R404" i="5"/>
  <c r="P404" i="5"/>
  <c r="BI402" i="5"/>
  <c r="BH402" i="5"/>
  <c r="BG402" i="5"/>
  <c r="BF402" i="5"/>
  <c r="T402" i="5"/>
  <c r="R402" i="5"/>
  <c r="P402" i="5"/>
  <c r="BI400" i="5"/>
  <c r="BH400" i="5"/>
  <c r="BG400" i="5"/>
  <c r="BF400" i="5"/>
  <c r="T400" i="5"/>
  <c r="R400" i="5"/>
  <c r="P400" i="5"/>
  <c r="BI398" i="5"/>
  <c r="BH398" i="5"/>
  <c r="BG398" i="5"/>
  <c r="BF398" i="5"/>
  <c r="T398" i="5"/>
  <c r="R398" i="5"/>
  <c r="P398" i="5"/>
  <c r="BI396" i="5"/>
  <c r="BH396" i="5"/>
  <c r="BG396" i="5"/>
  <c r="BF396" i="5"/>
  <c r="T396" i="5"/>
  <c r="R396" i="5"/>
  <c r="P396" i="5"/>
  <c r="BI394" i="5"/>
  <c r="BH394" i="5"/>
  <c r="BG394" i="5"/>
  <c r="BF394" i="5"/>
  <c r="T394" i="5"/>
  <c r="R394" i="5"/>
  <c r="P394" i="5"/>
  <c r="BI392" i="5"/>
  <c r="BH392" i="5"/>
  <c r="BG392" i="5"/>
  <c r="BF392" i="5"/>
  <c r="T392" i="5"/>
  <c r="R392" i="5"/>
  <c r="P392" i="5"/>
  <c r="BI390" i="5"/>
  <c r="BH390" i="5"/>
  <c r="BG390" i="5"/>
  <c r="BF390" i="5"/>
  <c r="T390" i="5"/>
  <c r="R390" i="5"/>
  <c r="P390" i="5"/>
  <c r="BI388" i="5"/>
  <c r="BH388" i="5"/>
  <c r="BG388" i="5"/>
  <c r="BF388" i="5"/>
  <c r="T388" i="5"/>
  <c r="R388" i="5"/>
  <c r="P388" i="5"/>
  <c r="BI386" i="5"/>
  <c r="BH386" i="5"/>
  <c r="BG386" i="5"/>
  <c r="BF386" i="5"/>
  <c r="T386" i="5"/>
  <c r="R386" i="5"/>
  <c r="P386" i="5"/>
  <c r="BI384" i="5"/>
  <c r="BH384" i="5"/>
  <c r="BG384" i="5"/>
  <c r="BF384" i="5"/>
  <c r="T384" i="5"/>
  <c r="R384" i="5"/>
  <c r="P384" i="5"/>
  <c r="BI382" i="5"/>
  <c r="BH382" i="5"/>
  <c r="BG382" i="5"/>
  <c r="BF382" i="5"/>
  <c r="T382" i="5"/>
  <c r="R382" i="5"/>
  <c r="P382" i="5"/>
  <c r="BI380" i="5"/>
  <c r="BH380" i="5"/>
  <c r="BG380" i="5"/>
  <c r="BF380" i="5"/>
  <c r="T380" i="5"/>
  <c r="R380" i="5"/>
  <c r="P380" i="5"/>
  <c r="BI378" i="5"/>
  <c r="BH378" i="5"/>
  <c r="BG378" i="5"/>
  <c r="BF378" i="5"/>
  <c r="T378" i="5"/>
  <c r="R378" i="5"/>
  <c r="P378" i="5"/>
  <c r="BI376" i="5"/>
  <c r="BH376" i="5"/>
  <c r="BG376" i="5"/>
  <c r="BF376" i="5"/>
  <c r="T376" i="5"/>
  <c r="R376" i="5"/>
  <c r="P376" i="5"/>
  <c r="BI374" i="5"/>
  <c r="BH374" i="5"/>
  <c r="BG374" i="5"/>
  <c r="BF374" i="5"/>
  <c r="T374" i="5"/>
  <c r="R374" i="5"/>
  <c r="P374" i="5"/>
  <c r="BI372" i="5"/>
  <c r="BH372" i="5"/>
  <c r="BG372" i="5"/>
  <c r="BF372" i="5"/>
  <c r="T372" i="5"/>
  <c r="R372" i="5"/>
  <c r="P372" i="5"/>
  <c r="BI370" i="5"/>
  <c r="BH370" i="5"/>
  <c r="BG370" i="5"/>
  <c r="BF370" i="5"/>
  <c r="T370" i="5"/>
  <c r="R370" i="5"/>
  <c r="P370" i="5"/>
  <c r="BI368" i="5"/>
  <c r="BH368" i="5"/>
  <c r="BG368" i="5"/>
  <c r="BF368" i="5"/>
  <c r="T368" i="5"/>
  <c r="R368" i="5"/>
  <c r="P368" i="5"/>
  <c r="BI365" i="5"/>
  <c r="BH365" i="5"/>
  <c r="BG365" i="5"/>
  <c r="BF365" i="5"/>
  <c r="T365" i="5"/>
  <c r="R365" i="5"/>
  <c r="P365" i="5"/>
  <c r="BI363" i="5"/>
  <c r="BH363" i="5"/>
  <c r="BG363" i="5"/>
  <c r="BF363" i="5"/>
  <c r="T363" i="5"/>
  <c r="R363" i="5"/>
  <c r="P363" i="5"/>
  <c r="BI361" i="5"/>
  <c r="BH361" i="5"/>
  <c r="BG361" i="5"/>
  <c r="BF361" i="5"/>
  <c r="T361" i="5"/>
  <c r="R361" i="5"/>
  <c r="P361" i="5"/>
  <c r="BI359" i="5"/>
  <c r="BH359" i="5"/>
  <c r="BG359" i="5"/>
  <c r="BF359" i="5"/>
  <c r="T359" i="5"/>
  <c r="R359" i="5"/>
  <c r="P359" i="5"/>
  <c r="BI357" i="5"/>
  <c r="BH357" i="5"/>
  <c r="BG357" i="5"/>
  <c r="BF357" i="5"/>
  <c r="T357" i="5"/>
  <c r="R357" i="5"/>
  <c r="P357" i="5"/>
  <c r="BI355" i="5"/>
  <c r="BH355" i="5"/>
  <c r="BG355" i="5"/>
  <c r="BF355" i="5"/>
  <c r="T355" i="5"/>
  <c r="R355" i="5"/>
  <c r="P355" i="5"/>
  <c r="BI353" i="5"/>
  <c r="BH353" i="5"/>
  <c r="BG353" i="5"/>
  <c r="BF353" i="5"/>
  <c r="T353" i="5"/>
  <c r="R353" i="5"/>
  <c r="P353" i="5"/>
  <c r="BI351" i="5"/>
  <c r="BH351" i="5"/>
  <c r="BG351" i="5"/>
  <c r="BF351" i="5"/>
  <c r="T351" i="5"/>
  <c r="R351" i="5"/>
  <c r="P351" i="5"/>
  <c r="BI349" i="5"/>
  <c r="BH349" i="5"/>
  <c r="BG349" i="5"/>
  <c r="BF349" i="5"/>
  <c r="T349" i="5"/>
  <c r="R349" i="5"/>
  <c r="P349" i="5"/>
  <c r="BI347" i="5"/>
  <c r="BH347" i="5"/>
  <c r="BG347" i="5"/>
  <c r="BF347" i="5"/>
  <c r="T347" i="5"/>
  <c r="R347" i="5"/>
  <c r="P347" i="5"/>
  <c r="BI345" i="5"/>
  <c r="BH345" i="5"/>
  <c r="BG345" i="5"/>
  <c r="BF345" i="5"/>
  <c r="T345" i="5"/>
  <c r="R345" i="5"/>
  <c r="P345" i="5"/>
  <c r="BI343" i="5"/>
  <c r="BH343" i="5"/>
  <c r="BG343" i="5"/>
  <c r="BF343" i="5"/>
  <c r="T343" i="5"/>
  <c r="R343" i="5"/>
  <c r="P343" i="5"/>
  <c r="BI341" i="5"/>
  <c r="BH341" i="5"/>
  <c r="BG341" i="5"/>
  <c r="BF341" i="5"/>
  <c r="T341" i="5"/>
  <c r="R341" i="5"/>
  <c r="P341" i="5"/>
  <c r="BI339" i="5"/>
  <c r="BH339" i="5"/>
  <c r="BG339" i="5"/>
  <c r="BF339" i="5"/>
  <c r="T339" i="5"/>
  <c r="R339" i="5"/>
  <c r="P339" i="5"/>
  <c r="BI337" i="5"/>
  <c r="BH337" i="5"/>
  <c r="BG337" i="5"/>
  <c r="BF337" i="5"/>
  <c r="T337" i="5"/>
  <c r="R337" i="5"/>
  <c r="P337" i="5"/>
  <c r="BI335" i="5"/>
  <c r="BH335" i="5"/>
  <c r="BG335" i="5"/>
  <c r="BF335" i="5"/>
  <c r="T335" i="5"/>
  <c r="R335" i="5"/>
  <c r="P335" i="5"/>
  <c r="BI333" i="5"/>
  <c r="BH333" i="5"/>
  <c r="BG333" i="5"/>
  <c r="BF333" i="5"/>
  <c r="T333" i="5"/>
  <c r="R333" i="5"/>
  <c r="P333" i="5"/>
  <c r="BI331" i="5"/>
  <c r="BH331" i="5"/>
  <c r="BG331" i="5"/>
  <c r="BF331" i="5"/>
  <c r="T331" i="5"/>
  <c r="R331" i="5"/>
  <c r="P331" i="5"/>
  <c r="BI329" i="5"/>
  <c r="BH329" i="5"/>
  <c r="BG329" i="5"/>
  <c r="BF329" i="5"/>
  <c r="T329" i="5"/>
  <c r="R329" i="5"/>
  <c r="P329" i="5"/>
  <c r="BI327" i="5"/>
  <c r="BH327" i="5"/>
  <c r="BG327" i="5"/>
  <c r="BF327" i="5"/>
  <c r="T327" i="5"/>
  <c r="R327" i="5"/>
  <c r="P327" i="5"/>
  <c r="BI325" i="5"/>
  <c r="BH325" i="5"/>
  <c r="BG325" i="5"/>
  <c r="BF325" i="5"/>
  <c r="T325" i="5"/>
  <c r="R325" i="5"/>
  <c r="P325" i="5"/>
  <c r="BI323" i="5"/>
  <c r="BH323" i="5"/>
  <c r="BG323" i="5"/>
  <c r="BF323" i="5"/>
  <c r="T323" i="5"/>
  <c r="R323" i="5"/>
  <c r="P323" i="5"/>
  <c r="BI321" i="5"/>
  <c r="BH321" i="5"/>
  <c r="BG321" i="5"/>
  <c r="BF321" i="5"/>
  <c r="T321" i="5"/>
  <c r="R321" i="5"/>
  <c r="P321" i="5"/>
  <c r="BI319" i="5"/>
  <c r="BH319" i="5"/>
  <c r="BG319" i="5"/>
  <c r="BF319" i="5"/>
  <c r="T319" i="5"/>
  <c r="R319" i="5"/>
  <c r="P319" i="5"/>
  <c r="BI317" i="5"/>
  <c r="BH317" i="5"/>
  <c r="BG317" i="5"/>
  <c r="BF317" i="5"/>
  <c r="T317" i="5"/>
  <c r="R317" i="5"/>
  <c r="P317" i="5"/>
  <c r="BI315" i="5"/>
  <c r="BH315" i="5"/>
  <c r="BG315" i="5"/>
  <c r="BF315" i="5"/>
  <c r="T315" i="5"/>
  <c r="R315" i="5"/>
  <c r="P315" i="5"/>
  <c r="BI313" i="5"/>
  <c r="BH313" i="5"/>
  <c r="BG313" i="5"/>
  <c r="BF313" i="5"/>
  <c r="T313" i="5"/>
  <c r="R313" i="5"/>
  <c r="P313" i="5"/>
  <c r="BI311" i="5"/>
  <c r="BH311" i="5"/>
  <c r="BG311" i="5"/>
  <c r="BF311" i="5"/>
  <c r="T311" i="5"/>
  <c r="R311" i="5"/>
  <c r="P311" i="5"/>
  <c r="BI309" i="5"/>
  <c r="BH309" i="5"/>
  <c r="BG309" i="5"/>
  <c r="BF309" i="5"/>
  <c r="T309" i="5"/>
  <c r="R309" i="5"/>
  <c r="P309" i="5"/>
  <c r="BI307" i="5"/>
  <c r="BH307" i="5"/>
  <c r="BG307" i="5"/>
  <c r="BF307" i="5"/>
  <c r="T307" i="5"/>
  <c r="R307" i="5"/>
  <c r="P307" i="5"/>
  <c r="BI305" i="5"/>
  <c r="BH305" i="5"/>
  <c r="BG305" i="5"/>
  <c r="BF305" i="5"/>
  <c r="T305" i="5"/>
  <c r="R305" i="5"/>
  <c r="P305" i="5"/>
  <c r="BI303" i="5"/>
  <c r="BH303" i="5"/>
  <c r="BG303" i="5"/>
  <c r="BF303" i="5"/>
  <c r="T303" i="5"/>
  <c r="R303" i="5"/>
  <c r="P303" i="5"/>
  <c r="BI301" i="5"/>
  <c r="BH301" i="5"/>
  <c r="BG301" i="5"/>
  <c r="BF301" i="5"/>
  <c r="T301" i="5"/>
  <c r="R301" i="5"/>
  <c r="P301" i="5"/>
  <c r="BI299" i="5"/>
  <c r="BH299" i="5"/>
  <c r="BG299" i="5"/>
  <c r="BF299" i="5"/>
  <c r="T299" i="5"/>
  <c r="R299" i="5"/>
  <c r="P299" i="5"/>
  <c r="BI297" i="5"/>
  <c r="BH297" i="5"/>
  <c r="BG297" i="5"/>
  <c r="BF297" i="5"/>
  <c r="T297" i="5"/>
  <c r="R297" i="5"/>
  <c r="P297" i="5"/>
  <c r="BI295" i="5"/>
  <c r="BH295" i="5"/>
  <c r="BG295" i="5"/>
  <c r="BF295" i="5"/>
  <c r="T295" i="5"/>
  <c r="R295" i="5"/>
  <c r="P295" i="5"/>
  <c r="BI293" i="5"/>
  <c r="BH293" i="5"/>
  <c r="BG293" i="5"/>
  <c r="BF293" i="5"/>
  <c r="T293" i="5"/>
  <c r="R293" i="5"/>
  <c r="P293" i="5"/>
  <c r="BI291" i="5"/>
  <c r="BH291" i="5"/>
  <c r="BG291" i="5"/>
  <c r="BF291" i="5"/>
  <c r="T291" i="5"/>
  <c r="R291" i="5"/>
  <c r="P291" i="5"/>
  <c r="BI289" i="5"/>
  <c r="BH289" i="5"/>
  <c r="BG289" i="5"/>
  <c r="BF289" i="5"/>
  <c r="T289" i="5"/>
  <c r="R289" i="5"/>
  <c r="P289" i="5"/>
  <c r="BI287" i="5"/>
  <c r="BH287" i="5"/>
  <c r="BG287" i="5"/>
  <c r="BF287" i="5"/>
  <c r="T287" i="5"/>
  <c r="R287" i="5"/>
  <c r="P287" i="5"/>
  <c r="BI285" i="5"/>
  <c r="BH285" i="5"/>
  <c r="BG285" i="5"/>
  <c r="BF285" i="5"/>
  <c r="T285" i="5"/>
  <c r="R285" i="5"/>
  <c r="P285" i="5"/>
  <c r="BI283" i="5"/>
  <c r="BH283" i="5"/>
  <c r="BG283" i="5"/>
  <c r="BF283" i="5"/>
  <c r="T283" i="5"/>
  <c r="R283" i="5"/>
  <c r="P283" i="5"/>
  <c r="BI281" i="5"/>
  <c r="BH281" i="5"/>
  <c r="BG281" i="5"/>
  <c r="BF281" i="5"/>
  <c r="T281" i="5"/>
  <c r="R281" i="5"/>
  <c r="P281" i="5"/>
  <c r="BI279" i="5"/>
  <c r="BH279" i="5"/>
  <c r="BG279" i="5"/>
  <c r="BF279" i="5"/>
  <c r="T279" i="5"/>
  <c r="R279" i="5"/>
  <c r="P279" i="5"/>
  <c r="BI277" i="5"/>
  <c r="BH277" i="5"/>
  <c r="BG277" i="5"/>
  <c r="BF277" i="5"/>
  <c r="T277" i="5"/>
  <c r="R277" i="5"/>
  <c r="P277" i="5"/>
  <c r="BI275" i="5"/>
  <c r="BH275" i="5"/>
  <c r="BG275" i="5"/>
  <c r="BF275" i="5"/>
  <c r="T275" i="5"/>
  <c r="R275" i="5"/>
  <c r="P275" i="5"/>
  <c r="BI273" i="5"/>
  <c r="BH273" i="5"/>
  <c r="BG273" i="5"/>
  <c r="BF273" i="5"/>
  <c r="T273" i="5"/>
  <c r="R273" i="5"/>
  <c r="P273" i="5"/>
  <c r="BI271" i="5"/>
  <c r="BH271" i="5"/>
  <c r="BG271" i="5"/>
  <c r="BF271" i="5"/>
  <c r="T271" i="5"/>
  <c r="R271" i="5"/>
  <c r="P271" i="5"/>
  <c r="BI269" i="5"/>
  <c r="BH269" i="5"/>
  <c r="BG269" i="5"/>
  <c r="BF269" i="5"/>
  <c r="T269" i="5"/>
  <c r="R269" i="5"/>
  <c r="P269" i="5"/>
  <c r="BI267" i="5"/>
  <c r="BH267" i="5"/>
  <c r="BG267" i="5"/>
  <c r="BF267" i="5"/>
  <c r="T267" i="5"/>
  <c r="R267" i="5"/>
  <c r="P267" i="5"/>
  <c r="BI265" i="5"/>
  <c r="BH265" i="5"/>
  <c r="BG265" i="5"/>
  <c r="BF265" i="5"/>
  <c r="T265" i="5"/>
  <c r="R265" i="5"/>
  <c r="P265" i="5"/>
  <c r="BI262" i="5"/>
  <c r="BH262" i="5"/>
  <c r="BG262" i="5"/>
  <c r="BF262" i="5"/>
  <c r="T262" i="5"/>
  <c r="R262" i="5"/>
  <c r="P262" i="5"/>
  <c r="BI260" i="5"/>
  <c r="BH260" i="5"/>
  <c r="BG260" i="5"/>
  <c r="BF260" i="5"/>
  <c r="T260" i="5"/>
  <c r="R260" i="5"/>
  <c r="P260" i="5"/>
  <c r="BI258" i="5"/>
  <c r="BH258" i="5"/>
  <c r="BG258" i="5"/>
  <c r="BF258" i="5"/>
  <c r="T258" i="5"/>
  <c r="R258" i="5"/>
  <c r="P258" i="5"/>
  <c r="BI255" i="5"/>
  <c r="BH255" i="5"/>
  <c r="BG255" i="5"/>
  <c r="BF255" i="5"/>
  <c r="T255" i="5"/>
  <c r="R255" i="5"/>
  <c r="P255" i="5"/>
  <c r="BI253" i="5"/>
  <c r="BH253" i="5"/>
  <c r="BG253" i="5"/>
  <c r="BF253" i="5"/>
  <c r="T253" i="5"/>
  <c r="R253" i="5"/>
  <c r="P253" i="5"/>
  <c r="BI251" i="5"/>
  <c r="BH251" i="5"/>
  <c r="BG251" i="5"/>
  <c r="BF251" i="5"/>
  <c r="T251" i="5"/>
  <c r="R251" i="5"/>
  <c r="P251" i="5"/>
  <c r="BI248" i="5"/>
  <c r="BH248" i="5"/>
  <c r="BG248" i="5"/>
  <c r="BF248" i="5"/>
  <c r="T248" i="5"/>
  <c r="R248" i="5"/>
  <c r="P248" i="5"/>
  <c r="BI246" i="5"/>
  <c r="BH246" i="5"/>
  <c r="BG246" i="5"/>
  <c r="BF246" i="5"/>
  <c r="T246" i="5"/>
  <c r="R246" i="5"/>
  <c r="P246" i="5"/>
  <c r="BI244" i="5"/>
  <c r="BH244" i="5"/>
  <c r="BG244" i="5"/>
  <c r="BF244" i="5"/>
  <c r="T244" i="5"/>
  <c r="R244" i="5"/>
  <c r="P244" i="5"/>
  <c r="BI242" i="5"/>
  <c r="BH242" i="5"/>
  <c r="BG242" i="5"/>
  <c r="BF242" i="5"/>
  <c r="T242" i="5"/>
  <c r="R242" i="5"/>
  <c r="P242" i="5"/>
  <c r="BI240" i="5"/>
  <c r="BH240" i="5"/>
  <c r="BG240" i="5"/>
  <c r="BF240" i="5"/>
  <c r="T240" i="5"/>
  <c r="R240" i="5"/>
  <c r="P240" i="5"/>
  <c r="BI238" i="5"/>
  <c r="BH238" i="5"/>
  <c r="BG238" i="5"/>
  <c r="BF238" i="5"/>
  <c r="T238" i="5"/>
  <c r="R238" i="5"/>
  <c r="P238" i="5"/>
  <c r="BI236" i="5"/>
  <c r="BH236" i="5"/>
  <c r="BG236" i="5"/>
  <c r="BF236" i="5"/>
  <c r="T236" i="5"/>
  <c r="R236" i="5"/>
  <c r="P236" i="5"/>
  <c r="BI234" i="5"/>
  <c r="BH234" i="5"/>
  <c r="BG234" i="5"/>
  <c r="BF234" i="5"/>
  <c r="T234" i="5"/>
  <c r="R234" i="5"/>
  <c r="P234" i="5"/>
  <c r="BI232" i="5"/>
  <c r="BH232" i="5"/>
  <c r="BG232" i="5"/>
  <c r="BF232" i="5"/>
  <c r="T232" i="5"/>
  <c r="R232" i="5"/>
  <c r="P232" i="5"/>
  <c r="BI230" i="5"/>
  <c r="BH230" i="5"/>
  <c r="BG230" i="5"/>
  <c r="BF230" i="5"/>
  <c r="T230" i="5"/>
  <c r="R230" i="5"/>
  <c r="P230" i="5"/>
  <c r="BI227" i="5"/>
  <c r="BH227" i="5"/>
  <c r="BG227" i="5"/>
  <c r="BF227" i="5"/>
  <c r="T227" i="5"/>
  <c r="R227" i="5"/>
  <c r="P227" i="5"/>
  <c r="BI225" i="5"/>
  <c r="BH225" i="5"/>
  <c r="BG225" i="5"/>
  <c r="BF225" i="5"/>
  <c r="T225" i="5"/>
  <c r="R225" i="5"/>
  <c r="P225" i="5"/>
  <c r="BI223" i="5"/>
  <c r="BH223" i="5"/>
  <c r="BG223" i="5"/>
  <c r="BF223" i="5"/>
  <c r="T223" i="5"/>
  <c r="R223" i="5"/>
  <c r="P223" i="5"/>
  <c r="BI220" i="5"/>
  <c r="BH220" i="5"/>
  <c r="BG220" i="5"/>
  <c r="BF220" i="5"/>
  <c r="T220" i="5"/>
  <c r="R220" i="5"/>
  <c r="P220" i="5"/>
  <c r="BI218" i="5"/>
  <c r="BH218" i="5"/>
  <c r="BG218" i="5"/>
  <c r="BF218" i="5"/>
  <c r="T218" i="5"/>
  <c r="R218" i="5"/>
  <c r="P218" i="5"/>
  <c r="BI215" i="5"/>
  <c r="BH215" i="5"/>
  <c r="BG215" i="5"/>
  <c r="BF215" i="5"/>
  <c r="T215" i="5"/>
  <c r="R215" i="5"/>
  <c r="P215" i="5"/>
  <c r="BI213" i="5"/>
  <c r="BH213" i="5"/>
  <c r="BG213" i="5"/>
  <c r="BF213" i="5"/>
  <c r="T213" i="5"/>
  <c r="R213" i="5"/>
  <c r="P213" i="5"/>
  <c r="BI210" i="5"/>
  <c r="BH210" i="5"/>
  <c r="BG210" i="5"/>
  <c r="BF210" i="5"/>
  <c r="T210" i="5"/>
  <c r="R210" i="5"/>
  <c r="P210" i="5"/>
  <c r="BI208" i="5"/>
  <c r="BH208" i="5"/>
  <c r="BG208" i="5"/>
  <c r="BF208" i="5"/>
  <c r="T208" i="5"/>
  <c r="R208" i="5"/>
  <c r="P208" i="5"/>
  <c r="BI206" i="5"/>
  <c r="BH206" i="5"/>
  <c r="BG206" i="5"/>
  <c r="BF206" i="5"/>
  <c r="T206" i="5"/>
  <c r="R206" i="5"/>
  <c r="P206" i="5"/>
  <c r="BI203" i="5"/>
  <c r="BH203" i="5"/>
  <c r="BG203" i="5"/>
  <c r="BF203" i="5"/>
  <c r="T203" i="5"/>
  <c r="R203" i="5"/>
  <c r="P203" i="5"/>
  <c r="BI201" i="5"/>
  <c r="BH201" i="5"/>
  <c r="BG201" i="5"/>
  <c r="BF201" i="5"/>
  <c r="T201" i="5"/>
  <c r="R201" i="5"/>
  <c r="P201" i="5"/>
  <c r="BI199" i="5"/>
  <c r="BH199" i="5"/>
  <c r="BG199" i="5"/>
  <c r="BF199" i="5"/>
  <c r="T199" i="5"/>
  <c r="R199" i="5"/>
  <c r="P199" i="5"/>
  <c r="BI196" i="5"/>
  <c r="BH196" i="5"/>
  <c r="BG196" i="5"/>
  <c r="BF196" i="5"/>
  <c r="T196" i="5"/>
  <c r="R196" i="5"/>
  <c r="P196" i="5"/>
  <c r="BI194" i="5"/>
  <c r="BH194" i="5"/>
  <c r="BG194" i="5"/>
  <c r="BF194" i="5"/>
  <c r="T194" i="5"/>
  <c r="R194" i="5"/>
  <c r="P194" i="5"/>
  <c r="BI192" i="5"/>
  <c r="BH192" i="5"/>
  <c r="BG192" i="5"/>
  <c r="BF192" i="5"/>
  <c r="T192" i="5"/>
  <c r="R192" i="5"/>
  <c r="P192" i="5"/>
  <c r="BI189" i="5"/>
  <c r="BH189" i="5"/>
  <c r="BG189" i="5"/>
  <c r="BF189" i="5"/>
  <c r="T189" i="5"/>
  <c r="R189" i="5"/>
  <c r="P189" i="5"/>
  <c r="BI187" i="5"/>
  <c r="BH187" i="5"/>
  <c r="BG187" i="5"/>
  <c r="BF187" i="5"/>
  <c r="T187" i="5"/>
  <c r="R187" i="5"/>
  <c r="P187" i="5"/>
  <c r="BI185" i="5"/>
  <c r="BH185" i="5"/>
  <c r="BG185" i="5"/>
  <c r="BF185" i="5"/>
  <c r="T185" i="5"/>
  <c r="R185" i="5"/>
  <c r="P185" i="5"/>
  <c r="BI183" i="5"/>
  <c r="BH183" i="5"/>
  <c r="BG183" i="5"/>
  <c r="BF183" i="5"/>
  <c r="T183" i="5"/>
  <c r="R183" i="5"/>
  <c r="P183" i="5"/>
  <c r="BI181" i="5"/>
  <c r="BH181" i="5"/>
  <c r="BG181" i="5"/>
  <c r="BF181" i="5"/>
  <c r="T181" i="5"/>
  <c r="R181" i="5"/>
  <c r="P181" i="5"/>
  <c r="BI179" i="5"/>
  <c r="BH179" i="5"/>
  <c r="BG179" i="5"/>
  <c r="BF179" i="5"/>
  <c r="T179" i="5"/>
  <c r="R179" i="5"/>
  <c r="P179" i="5"/>
  <c r="BI177" i="5"/>
  <c r="BH177" i="5"/>
  <c r="BG177" i="5"/>
  <c r="BF177" i="5"/>
  <c r="T177" i="5"/>
  <c r="R177" i="5"/>
  <c r="P177" i="5"/>
  <c r="BI175" i="5"/>
  <c r="BH175" i="5"/>
  <c r="BG175" i="5"/>
  <c r="BF175" i="5"/>
  <c r="T175" i="5"/>
  <c r="R175" i="5"/>
  <c r="P175" i="5"/>
  <c r="BI173" i="5"/>
  <c r="BH173" i="5"/>
  <c r="BG173" i="5"/>
  <c r="BF173" i="5"/>
  <c r="T173" i="5"/>
  <c r="R173" i="5"/>
  <c r="P173" i="5"/>
  <c r="BI171" i="5"/>
  <c r="BH171" i="5"/>
  <c r="BG171" i="5"/>
  <c r="BF171" i="5"/>
  <c r="T171" i="5"/>
  <c r="R171" i="5"/>
  <c r="P171" i="5"/>
  <c r="BI169" i="5"/>
  <c r="BH169" i="5"/>
  <c r="BG169" i="5"/>
  <c r="BF169" i="5"/>
  <c r="T169" i="5"/>
  <c r="R169" i="5"/>
  <c r="P169" i="5"/>
  <c r="BI167" i="5"/>
  <c r="BH167" i="5"/>
  <c r="BG167" i="5"/>
  <c r="BF167" i="5"/>
  <c r="T167" i="5"/>
  <c r="R167" i="5"/>
  <c r="P167" i="5"/>
  <c r="BI165" i="5"/>
  <c r="BH165" i="5"/>
  <c r="BG165" i="5"/>
  <c r="BF165" i="5"/>
  <c r="T165" i="5"/>
  <c r="R165" i="5"/>
  <c r="P165" i="5"/>
  <c r="BI163" i="5"/>
  <c r="BH163" i="5"/>
  <c r="BG163" i="5"/>
  <c r="BF163" i="5"/>
  <c r="T163" i="5"/>
  <c r="R163" i="5"/>
  <c r="P163" i="5"/>
  <c r="BI161" i="5"/>
  <c r="BH161" i="5"/>
  <c r="BG161" i="5"/>
  <c r="BF161" i="5"/>
  <c r="T161" i="5"/>
  <c r="R161" i="5"/>
  <c r="P161" i="5"/>
  <c r="BI159" i="5"/>
  <c r="BH159" i="5"/>
  <c r="BG159" i="5"/>
  <c r="BF159" i="5"/>
  <c r="T159" i="5"/>
  <c r="R159" i="5"/>
  <c r="P159" i="5"/>
  <c r="BI156" i="5"/>
  <c r="BH156" i="5"/>
  <c r="BG156" i="5"/>
  <c r="BF156" i="5"/>
  <c r="T156" i="5"/>
  <c r="R156" i="5"/>
  <c r="P156" i="5"/>
  <c r="BI153" i="5"/>
  <c r="BH153" i="5"/>
  <c r="BG153" i="5"/>
  <c r="BF153" i="5"/>
  <c r="T153" i="5"/>
  <c r="R153" i="5"/>
  <c r="P153" i="5"/>
  <c r="BI150" i="5"/>
  <c r="BH150" i="5"/>
  <c r="BG150" i="5"/>
  <c r="BF150" i="5"/>
  <c r="T150" i="5"/>
  <c r="R150" i="5"/>
  <c r="P150" i="5"/>
  <c r="BI148" i="5"/>
  <c r="BH148" i="5"/>
  <c r="BG148" i="5"/>
  <c r="BF148" i="5"/>
  <c r="T148" i="5"/>
  <c r="R148" i="5"/>
  <c r="P148" i="5"/>
  <c r="BI146" i="5"/>
  <c r="BH146" i="5"/>
  <c r="BG146" i="5"/>
  <c r="BF146" i="5"/>
  <c r="T146" i="5"/>
  <c r="R146" i="5"/>
  <c r="P146" i="5"/>
  <c r="BI143" i="5"/>
  <c r="BH143" i="5"/>
  <c r="BG143" i="5"/>
  <c r="BF143" i="5"/>
  <c r="T143" i="5"/>
  <c r="R143" i="5"/>
  <c r="P143" i="5"/>
  <c r="BI141" i="5"/>
  <c r="BH141" i="5"/>
  <c r="BG141" i="5"/>
  <c r="BF141" i="5"/>
  <c r="T141" i="5"/>
  <c r="R141" i="5"/>
  <c r="P141" i="5"/>
  <c r="BI139" i="5"/>
  <c r="BH139" i="5"/>
  <c r="BG139" i="5"/>
  <c r="BF139" i="5"/>
  <c r="T139" i="5"/>
  <c r="R139" i="5"/>
  <c r="P139" i="5"/>
  <c r="BI137" i="5"/>
  <c r="BH137" i="5"/>
  <c r="BG137" i="5"/>
  <c r="BF137" i="5"/>
  <c r="T137" i="5"/>
  <c r="R137" i="5"/>
  <c r="P137" i="5"/>
  <c r="BI134" i="5"/>
  <c r="BH134" i="5"/>
  <c r="BG134" i="5"/>
  <c r="BF134" i="5"/>
  <c r="T134" i="5"/>
  <c r="R134" i="5"/>
  <c r="P134" i="5"/>
  <c r="BI131" i="5"/>
  <c r="BH131" i="5"/>
  <c r="BG131" i="5"/>
  <c r="BF131" i="5"/>
  <c r="T131" i="5"/>
  <c r="R131" i="5"/>
  <c r="P131" i="5"/>
  <c r="BI129" i="5"/>
  <c r="BH129" i="5"/>
  <c r="BG129" i="5"/>
  <c r="BF129" i="5"/>
  <c r="T129" i="5"/>
  <c r="R129" i="5"/>
  <c r="P129" i="5"/>
  <c r="BI127" i="5"/>
  <c r="BH127" i="5"/>
  <c r="BG127" i="5"/>
  <c r="BF127" i="5"/>
  <c r="T127" i="5"/>
  <c r="R127" i="5"/>
  <c r="P127" i="5"/>
  <c r="BI125" i="5"/>
  <c r="BH125" i="5"/>
  <c r="BG125" i="5"/>
  <c r="BF125" i="5"/>
  <c r="T125" i="5"/>
  <c r="R125" i="5"/>
  <c r="P125" i="5"/>
  <c r="BI123" i="5"/>
  <c r="BH123" i="5"/>
  <c r="BG123" i="5"/>
  <c r="BF123" i="5"/>
  <c r="T123" i="5"/>
  <c r="R123" i="5"/>
  <c r="P123" i="5"/>
  <c r="BI121" i="5"/>
  <c r="BH121" i="5"/>
  <c r="BG121" i="5"/>
  <c r="BF121" i="5"/>
  <c r="T121" i="5"/>
  <c r="R121" i="5"/>
  <c r="P121" i="5"/>
  <c r="BI119" i="5"/>
  <c r="BH119" i="5"/>
  <c r="BG119" i="5"/>
  <c r="BF119" i="5"/>
  <c r="T119" i="5"/>
  <c r="R119" i="5"/>
  <c r="P119" i="5"/>
  <c r="BI117" i="5"/>
  <c r="BH117" i="5"/>
  <c r="BG117" i="5"/>
  <c r="BF117" i="5"/>
  <c r="T117" i="5"/>
  <c r="R117" i="5"/>
  <c r="P117" i="5"/>
  <c r="BI115" i="5"/>
  <c r="BH115" i="5"/>
  <c r="BG115" i="5"/>
  <c r="BF115" i="5"/>
  <c r="T115" i="5"/>
  <c r="R115" i="5"/>
  <c r="P115" i="5"/>
  <c r="BI113" i="5"/>
  <c r="BH113" i="5"/>
  <c r="BG113" i="5"/>
  <c r="BF113" i="5"/>
  <c r="T113" i="5"/>
  <c r="R113" i="5"/>
  <c r="P113" i="5"/>
  <c r="BI111" i="5"/>
  <c r="BH111" i="5"/>
  <c r="BG111" i="5"/>
  <c r="BF111" i="5"/>
  <c r="T111" i="5"/>
  <c r="R111" i="5"/>
  <c r="P111" i="5"/>
  <c r="BI109" i="5"/>
  <c r="BH109" i="5"/>
  <c r="BG109" i="5"/>
  <c r="BF109" i="5"/>
  <c r="T109" i="5"/>
  <c r="R109" i="5"/>
  <c r="P109" i="5"/>
  <c r="BI107" i="5"/>
  <c r="BH107" i="5"/>
  <c r="BG107" i="5"/>
  <c r="BF107" i="5"/>
  <c r="T107" i="5"/>
  <c r="R107" i="5"/>
  <c r="P107" i="5"/>
  <c r="BI104" i="5"/>
  <c r="BH104" i="5"/>
  <c r="BG104" i="5"/>
  <c r="BF104" i="5"/>
  <c r="T104" i="5"/>
  <c r="R104" i="5"/>
  <c r="P104" i="5"/>
  <c r="J97" i="5"/>
  <c r="F97" i="5"/>
  <c r="F95" i="5"/>
  <c r="E93" i="5"/>
  <c r="J62" i="5"/>
  <c r="F62" i="5"/>
  <c r="F60" i="5"/>
  <c r="E58" i="5"/>
  <c r="J28" i="5"/>
  <c r="E28" i="5"/>
  <c r="J98" i="5" s="1"/>
  <c r="J27" i="5"/>
  <c r="J22" i="5"/>
  <c r="E22" i="5"/>
  <c r="F98" i="5" s="1"/>
  <c r="J21" i="5"/>
  <c r="J16" i="5"/>
  <c r="J60" i="5" s="1"/>
  <c r="E7" i="5"/>
  <c r="E52" i="5"/>
  <c r="J41" i="4"/>
  <c r="J40" i="4"/>
  <c r="AY59" i="1" s="1"/>
  <c r="J39" i="4"/>
  <c r="AX59" i="1"/>
  <c r="BI497" i="4"/>
  <c r="BH497" i="4"/>
  <c r="BG497" i="4"/>
  <c r="BF497" i="4"/>
  <c r="T497" i="4"/>
  <c r="T496" i="4" s="1"/>
  <c r="T495" i="4" s="1"/>
  <c r="R497" i="4"/>
  <c r="R496" i="4"/>
  <c r="R495" i="4" s="1"/>
  <c r="P497" i="4"/>
  <c r="P496" i="4" s="1"/>
  <c r="P495" i="4" s="1"/>
  <c r="BI491" i="4"/>
  <c r="BH491" i="4"/>
  <c r="BG491" i="4"/>
  <c r="BF491" i="4"/>
  <c r="T491" i="4"/>
  <c r="T490" i="4"/>
  <c r="R491" i="4"/>
  <c r="R490" i="4" s="1"/>
  <c r="P491" i="4"/>
  <c r="P490" i="4" s="1"/>
  <c r="BI487" i="4"/>
  <c r="BH487" i="4"/>
  <c r="BG487" i="4"/>
  <c r="BF487" i="4"/>
  <c r="T487" i="4"/>
  <c r="R487" i="4"/>
  <c r="P487" i="4"/>
  <c r="BI484" i="4"/>
  <c r="BH484" i="4"/>
  <c r="BG484" i="4"/>
  <c r="BF484" i="4"/>
  <c r="T484" i="4"/>
  <c r="R484" i="4"/>
  <c r="P484" i="4"/>
  <c r="BI480" i="4"/>
  <c r="BH480" i="4"/>
  <c r="BG480" i="4"/>
  <c r="BF480" i="4"/>
  <c r="T480" i="4"/>
  <c r="R480" i="4"/>
  <c r="P480" i="4"/>
  <c r="BI477" i="4"/>
  <c r="BH477" i="4"/>
  <c r="BG477" i="4"/>
  <c r="BF477" i="4"/>
  <c r="T477" i="4"/>
  <c r="R477" i="4"/>
  <c r="P477" i="4"/>
  <c r="BI473" i="4"/>
  <c r="BH473" i="4"/>
  <c r="BG473" i="4"/>
  <c r="BF473" i="4"/>
  <c r="T473" i="4"/>
  <c r="R473" i="4"/>
  <c r="P473" i="4"/>
  <c r="BI470" i="4"/>
  <c r="BH470" i="4"/>
  <c r="BG470" i="4"/>
  <c r="BF470" i="4"/>
  <c r="T470" i="4"/>
  <c r="R470" i="4"/>
  <c r="P470" i="4"/>
  <c r="BI467" i="4"/>
  <c r="BH467" i="4"/>
  <c r="BG467" i="4"/>
  <c r="BF467" i="4"/>
  <c r="T467" i="4"/>
  <c r="R467" i="4"/>
  <c r="P467" i="4"/>
  <c r="BI464" i="4"/>
  <c r="BH464" i="4"/>
  <c r="BG464" i="4"/>
  <c r="BF464" i="4"/>
  <c r="T464" i="4"/>
  <c r="R464" i="4"/>
  <c r="P464" i="4"/>
  <c r="BI462" i="4"/>
  <c r="BH462" i="4"/>
  <c r="BG462" i="4"/>
  <c r="BF462" i="4"/>
  <c r="T462" i="4"/>
  <c r="R462" i="4"/>
  <c r="P462" i="4"/>
  <c r="BI460" i="4"/>
  <c r="BH460" i="4"/>
  <c r="BG460" i="4"/>
  <c r="BF460" i="4"/>
  <c r="T460" i="4"/>
  <c r="R460" i="4"/>
  <c r="P460" i="4"/>
  <c r="BI458" i="4"/>
  <c r="BH458" i="4"/>
  <c r="BG458" i="4"/>
  <c r="BF458" i="4"/>
  <c r="T458" i="4"/>
  <c r="R458" i="4"/>
  <c r="P458" i="4"/>
  <c r="BI454" i="4"/>
  <c r="BH454" i="4"/>
  <c r="BG454" i="4"/>
  <c r="BF454" i="4"/>
  <c r="T454" i="4"/>
  <c r="R454" i="4"/>
  <c r="P454" i="4"/>
  <c r="BI451" i="4"/>
  <c r="BH451" i="4"/>
  <c r="BG451" i="4"/>
  <c r="BF451" i="4"/>
  <c r="T451" i="4"/>
  <c r="R451" i="4"/>
  <c r="P451" i="4"/>
  <c r="BI449" i="4"/>
  <c r="BH449" i="4"/>
  <c r="BG449" i="4"/>
  <c r="BF449" i="4"/>
  <c r="T449" i="4"/>
  <c r="R449" i="4"/>
  <c r="P449" i="4"/>
  <c r="BI446" i="4"/>
  <c r="BH446" i="4"/>
  <c r="BG446" i="4"/>
  <c r="BF446" i="4"/>
  <c r="T446" i="4"/>
  <c r="R446" i="4"/>
  <c r="P446" i="4"/>
  <c r="BI444" i="4"/>
  <c r="BH444" i="4"/>
  <c r="BG444" i="4"/>
  <c r="BF444" i="4"/>
  <c r="T444" i="4"/>
  <c r="R444" i="4"/>
  <c r="P444" i="4"/>
  <c r="BI441" i="4"/>
  <c r="BH441" i="4"/>
  <c r="BG441" i="4"/>
  <c r="BF441" i="4"/>
  <c r="T441" i="4"/>
  <c r="R441" i="4"/>
  <c r="P441" i="4"/>
  <c r="BI438" i="4"/>
  <c r="BH438" i="4"/>
  <c r="BG438" i="4"/>
  <c r="BF438" i="4"/>
  <c r="T438" i="4"/>
  <c r="R438" i="4"/>
  <c r="P438" i="4"/>
  <c r="BI435" i="4"/>
  <c r="BH435" i="4"/>
  <c r="BG435" i="4"/>
  <c r="BF435" i="4"/>
  <c r="T435" i="4"/>
  <c r="R435" i="4"/>
  <c r="P435" i="4"/>
  <c r="BI432" i="4"/>
  <c r="BH432" i="4"/>
  <c r="BG432" i="4"/>
  <c r="BF432" i="4"/>
  <c r="T432" i="4"/>
  <c r="R432" i="4"/>
  <c r="P432" i="4"/>
  <c r="BI429" i="4"/>
  <c r="BH429" i="4"/>
  <c r="BG429" i="4"/>
  <c r="BF429" i="4"/>
  <c r="T429" i="4"/>
  <c r="R429" i="4"/>
  <c r="P429" i="4"/>
  <c r="BI427" i="4"/>
  <c r="BH427" i="4"/>
  <c r="BG427" i="4"/>
  <c r="BF427" i="4"/>
  <c r="T427" i="4"/>
  <c r="R427" i="4"/>
  <c r="P427" i="4"/>
  <c r="BI425" i="4"/>
  <c r="BH425" i="4"/>
  <c r="BG425" i="4"/>
  <c r="BF425" i="4"/>
  <c r="T425" i="4"/>
  <c r="R425" i="4"/>
  <c r="P425" i="4"/>
  <c r="BI423" i="4"/>
  <c r="BH423" i="4"/>
  <c r="BG423" i="4"/>
  <c r="BF423" i="4"/>
  <c r="T423" i="4"/>
  <c r="R423" i="4"/>
  <c r="P423" i="4"/>
  <c r="BI421" i="4"/>
  <c r="BH421" i="4"/>
  <c r="BG421" i="4"/>
  <c r="BF421" i="4"/>
  <c r="T421" i="4"/>
  <c r="R421" i="4"/>
  <c r="P421" i="4"/>
  <c r="BI419" i="4"/>
  <c r="BH419" i="4"/>
  <c r="BG419" i="4"/>
  <c r="BF419" i="4"/>
  <c r="T419" i="4"/>
  <c r="R419" i="4"/>
  <c r="P419" i="4"/>
  <c r="BI417" i="4"/>
  <c r="BH417" i="4"/>
  <c r="BG417" i="4"/>
  <c r="BF417" i="4"/>
  <c r="T417" i="4"/>
  <c r="R417" i="4"/>
  <c r="P417" i="4"/>
  <c r="BI412" i="4"/>
  <c r="BH412" i="4"/>
  <c r="BG412" i="4"/>
  <c r="BF412" i="4"/>
  <c r="T412" i="4"/>
  <c r="R412" i="4"/>
  <c r="P412" i="4"/>
  <c r="BI409" i="4"/>
  <c r="BH409" i="4"/>
  <c r="BG409" i="4"/>
  <c r="BF409" i="4"/>
  <c r="T409" i="4"/>
  <c r="R409" i="4"/>
  <c r="P409" i="4"/>
  <c r="BI407" i="4"/>
  <c r="BH407" i="4"/>
  <c r="BG407" i="4"/>
  <c r="BF407" i="4"/>
  <c r="T407" i="4"/>
  <c r="R407" i="4"/>
  <c r="P407" i="4"/>
  <c r="BI405" i="4"/>
  <c r="BH405" i="4"/>
  <c r="BG405" i="4"/>
  <c r="BF405" i="4"/>
  <c r="T405" i="4"/>
  <c r="R405" i="4"/>
  <c r="P405" i="4"/>
  <c r="BI401" i="4"/>
  <c r="BH401" i="4"/>
  <c r="BG401" i="4"/>
  <c r="BF401" i="4"/>
  <c r="T401" i="4"/>
  <c r="R401" i="4"/>
  <c r="P401" i="4"/>
  <c r="BI398" i="4"/>
  <c r="BH398" i="4"/>
  <c r="BG398" i="4"/>
  <c r="BF398" i="4"/>
  <c r="T398" i="4"/>
  <c r="R398" i="4"/>
  <c r="P398" i="4"/>
  <c r="BI395" i="4"/>
  <c r="BH395" i="4"/>
  <c r="BG395" i="4"/>
  <c r="BF395" i="4"/>
  <c r="T395" i="4"/>
  <c r="R395" i="4"/>
  <c r="P395" i="4"/>
  <c r="BI391" i="4"/>
  <c r="BH391" i="4"/>
  <c r="BG391" i="4"/>
  <c r="BF391" i="4"/>
  <c r="T391" i="4"/>
  <c r="R391" i="4"/>
  <c r="P391" i="4"/>
  <c r="BI387" i="4"/>
  <c r="BH387" i="4"/>
  <c r="BG387" i="4"/>
  <c r="BF387" i="4"/>
  <c r="T387" i="4"/>
  <c r="R387" i="4"/>
  <c r="P387" i="4"/>
  <c r="BI384" i="4"/>
  <c r="BH384" i="4"/>
  <c r="BG384" i="4"/>
  <c r="BF384" i="4"/>
  <c r="T384" i="4"/>
  <c r="R384" i="4"/>
  <c r="P384" i="4"/>
  <c r="BI382" i="4"/>
  <c r="BH382" i="4"/>
  <c r="BG382" i="4"/>
  <c r="BF382" i="4"/>
  <c r="T382" i="4"/>
  <c r="R382" i="4"/>
  <c r="P382" i="4"/>
  <c r="BI380" i="4"/>
  <c r="BH380" i="4"/>
  <c r="BG380" i="4"/>
  <c r="BF380" i="4"/>
  <c r="T380" i="4"/>
  <c r="R380" i="4"/>
  <c r="P380" i="4"/>
  <c r="BI378" i="4"/>
  <c r="BH378" i="4"/>
  <c r="BG378" i="4"/>
  <c r="BF378" i="4"/>
  <c r="T378" i="4"/>
  <c r="R378" i="4"/>
  <c r="P378" i="4"/>
  <c r="BI376" i="4"/>
  <c r="BH376" i="4"/>
  <c r="BG376" i="4"/>
  <c r="BF376" i="4"/>
  <c r="T376" i="4"/>
  <c r="R376" i="4"/>
  <c r="P376" i="4"/>
  <c r="BI374" i="4"/>
  <c r="BH374" i="4"/>
  <c r="BG374" i="4"/>
  <c r="BF374" i="4"/>
  <c r="T374" i="4"/>
  <c r="R374" i="4"/>
  <c r="P374" i="4"/>
  <c r="BI372" i="4"/>
  <c r="BH372" i="4"/>
  <c r="BG372" i="4"/>
  <c r="BF372" i="4"/>
  <c r="T372" i="4"/>
  <c r="R372" i="4"/>
  <c r="P372" i="4"/>
  <c r="BI369" i="4"/>
  <c r="BH369" i="4"/>
  <c r="BG369" i="4"/>
  <c r="BF369" i="4"/>
  <c r="T369" i="4"/>
  <c r="R369" i="4"/>
  <c r="P369" i="4"/>
  <c r="BI366" i="4"/>
  <c r="BH366" i="4"/>
  <c r="BG366" i="4"/>
  <c r="BF366" i="4"/>
  <c r="T366" i="4"/>
  <c r="R366" i="4"/>
  <c r="P366" i="4"/>
  <c r="BI363" i="4"/>
  <c r="BH363" i="4"/>
  <c r="BG363" i="4"/>
  <c r="BF363" i="4"/>
  <c r="T363" i="4"/>
  <c r="R363" i="4"/>
  <c r="P363" i="4"/>
  <c r="BI360" i="4"/>
  <c r="BH360" i="4"/>
  <c r="BG360" i="4"/>
  <c r="BF360" i="4"/>
  <c r="T360" i="4"/>
  <c r="R360" i="4"/>
  <c r="P360" i="4"/>
  <c r="BI357" i="4"/>
  <c r="BH357" i="4"/>
  <c r="BG357" i="4"/>
  <c r="BF357" i="4"/>
  <c r="T357" i="4"/>
  <c r="R357" i="4"/>
  <c r="P357" i="4"/>
  <c r="BI354" i="4"/>
  <c r="BH354" i="4"/>
  <c r="BG354" i="4"/>
  <c r="BF354" i="4"/>
  <c r="T354" i="4"/>
  <c r="R354" i="4"/>
  <c r="P354" i="4"/>
  <c r="BI351" i="4"/>
  <c r="BH351" i="4"/>
  <c r="BG351" i="4"/>
  <c r="BF351" i="4"/>
  <c r="T351" i="4"/>
  <c r="R351" i="4"/>
  <c r="P351" i="4"/>
  <c r="BI348" i="4"/>
  <c r="BH348" i="4"/>
  <c r="BG348" i="4"/>
  <c r="BF348" i="4"/>
  <c r="T348" i="4"/>
  <c r="R348" i="4"/>
  <c r="P348" i="4"/>
  <c r="BI345" i="4"/>
  <c r="BH345" i="4"/>
  <c r="BG345" i="4"/>
  <c r="BF345" i="4"/>
  <c r="T345" i="4"/>
  <c r="R345" i="4"/>
  <c r="P345" i="4"/>
  <c r="BI342" i="4"/>
  <c r="BH342" i="4"/>
  <c r="BG342" i="4"/>
  <c r="BF342" i="4"/>
  <c r="T342" i="4"/>
  <c r="R342" i="4"/>
  <c r="P342" i="4"/>
  <c r="BI340" i="4"/>
  <c r="BH340" i="4"/>
  <c r="BG340" i="4"/>
  <c r="BF340" i="4"/>
  <c r="T340" i="4"/>
  <c r="R340" i="4"/>
  <c r="P340" i="4"/>
  <c r="BI337" i="4"/>
  <c r="BH337" i="4"/>
  <c r="BG337" i="4"/>
  <c r="BF337" i="4"/>
  <c r="T337" i="4"/>
  <c r="R337" i="4"/>
  <c r="P337" i="4"/>
  <c r="BI334" i="4"/>
  <c r="BH334" i="4"/>
  <c r="BG334" i="4"/>
  <c r="BF334" i="4"/>
  <c r="T334" i="4"/>
  <c r="R334" i="4"/>
  <c r="P334" i="4"/>
  <c r="BI331" i="4"/>
  <c r="BH331" i="4"/>
  <c r="BG331" i="4"/>
  <c r="BF331" i="4"/>
  <c r="T331" i="4"/>
  <c r="R331" i="4"/>
  <c r="P331" i="4"/>
  <c r="BI329" i="4"/>
  <c r="BH329" i="4"/>
  <c r="BG329" i="4"/>
  <c r="BF329" i="4"/>
  <c r="T329" i="4"/>
  <c r="R329" i="4"/>
  <c r="P329" i="4"/>
  <c r="BI326" i="4"/>
  <c r="BH326" i="4"/>
  <c r="BG326" i="4"/>
  <c r="BF326" i="4"/>
  <c r="T326" i="4"/>
  <c r="R326" i="4"/>
  <c r="P326" i="4"/>
  <c r="BI323" i="4"/>
  <c r="BH323" i="4"/>
  <c r="BG323" i="4"/>
  <c r="BF323" i="4"/>
  <c r="T323" i="4"/>
  <c r="R323" i="4"/>
  <c r="P323" i="4"/>
  <c r="BI320" i="4"/>
  <c r="BH320" i="4"/>
  <c r="BG320" i="4"/>
  <c r="BF320" i="4"/>
  <c r="T320" i="4"/>
  <c r="R320" i="4"/>
  <c r="P320" i="4"/>
  <c r="BI317" i="4"/>
  <c r="BH317" i="4"/>
  <c r="BG317" i="4"/>
  <c r="BF317" i="4"/>
  <c r="T317" i="4"/>
  <c r="R317" i="4"/>
  <c r="P317" i="4"/>
  <c r="BI314" i="4"/>
  <c r="BH314" i="4"/>
  <c r="BG314" i="4"/>
  <c r="BF314" i="4"/>
  <c r="T314" i="4"/>
  <c r="R314" i="4"/>
  <c r="P314" i="4"/>
  <c r="BI311" i="4"/>
  <c r="BH311" i="4"/>
  <c r="BG311" i="4"/>
  <c r="BF311" i="4"/>
  <c r="T311" i="4"/>
  <c r="R311" i="4"/>
  <c r="P311" i="4"/>
  <c r="BI308" i="4"/>
  <c r="BH308" i="4"/>
  <c r="BG308" i="4"/>
  <c r="BF308" i="4"/>
  <c r="T308" i="4"/>
  <c r="R308" i="4"/>
  <c r="P308" i="4"/>
  <c r="BI305" i="4"/>
  <c r="BH305" i="4"/>
  <c r="BG305" i="4"/>
  <c r="BF305" i="4"/>
  <c r="T305" i="4"/>
  <c r="R305" i="4"/>
  <c r="P305" i="4"/>
  <c r="BI302" i="4"/>
  <c r="BH302" i="4"/>
  <c r="BG302" i="4"/>
  <c r="BF302" i="4"/>
  <c r="T302" i="4"/>
  <c r="R302" i="4"/>
  <c r="P302" i="4"/>
  <c r="BI299" i="4"/>
  <c r="BH299" i="4"/>
  <c r="BG299" i="4"/>
  <c r="BF299" i="4"/>
  <c r="T299" i="4"/>
  <c r="R299" i="4"/>
  <c r="P299" i="4"/>
  <c r="BI296" i="4"/>
  <c r="BH296" i="4"/>
  <c r="BG296" i="4"/>
  <c r="BF296" i="4"/>
  <c r="T296" i="4"/>
  <c r="R296" i="4"/>
  <c r="P296" i="4"/>
  <c r="BI293" i="4"/>
  <c r="BH293" i="4"/>
  <c r="BG293" i="4"/>
  <c r="BF293" i="4"/>
  <c r="T293" i="4"/>
  <c r="R293" i="4"/>
  <c r="P293" i="4"/>
  <c r="BI289" i="4"/>
  <c r="BH289" i="4"/>
  <c r="BG289" i="4"/>
  <c r="BF289" i="4"/>
  <c r="T289" i="4"/>
  <c r="R289" i="4"/>
  <c r="P289" i="4"/>
  <c r="BI286" i="4"/>
  <c r="BH286" i="4"/>
  <c r="BG286" i="4"/>
  <c r="BF286" i="4"/>
  <c r="T286" i="4"/>
  <c r="R286" i="4"/>
  <c r="P286" i="4"/>
  <c r="BI283" i="4"/>
  <c r="BH283" i="4"/>
  <c r="BG283" i="4"/>
  <c r="BF283" i="4"/>
  <c r="T283" i="4"/>
  <c r="R283" i="4"/>
  <c r="P283" i="4"/>
  <c r="BI281" i="4"/>
  <c r="BH281" i="4"/>
  <c r="BG281" i="4"/>
  <c r="BF281" i="4"/>
  <c r="T281" i="4"/>
  <c r="R281" i="4"/>
  <c r="P281" i="4"/>
  <c r="BI279" i="4"/>
  <c r="BH279" i="4"/>
  <c r="BG279" i="4"/>
  <c r="BF279" i="4"/>
  <c r="T279" i="4"/>
  <c r="R279" i="4"/>
  <c r="P279" i="4"/>
  <c r="BI276" i="4"/>
  <c r="BH276" i="4"/>
  <c r="BG276" i="4"/>
  <c r="BF276" i="4"/>
  <c r="T276" i="4"/>
  <c r="R276" i="4"/>
  <c r="P276" i="4"/>
  <c r="BI273" i="4"/>
  <c r="BH273" i="4"/>
  <c r="BG273" i="4"/>
  <c r="BF273" i="4"/>
  <c r="T273" i="4"/>
  <c r="R273" i="4"/>
  <c r="P273" i="4"/>
  <c r="BI271" i="4"/>
  <c r="BH271" i="4"/>
  <c r="BG271" i="4"/>
  <c r="BF271" i="4"/>
  <c r="T271" i="4"/>
  <c r="R271" i="4"/>
  <c r="P271" i="4"/>
  <c r="BI269" i="4"/>
  <c r="BH269" i="4"/>
  <c r="BG269" i="4"/>
  <c r="BF269" i="4"/>
  <c r="T269" i="4"/>
  <c r="R269" i="4"/>
  <c r="P269" i="4"/>
  <c r="BI267" i="4"/>
  <c r="BH267" i="4"/>
  <c r="BG267" i="4"/>
  <c r="BF267" i="4"/>
  <c r="T267" i="4"/>
  <c r="R267" i="4"/>
  <c r="P267" i="4"/>
  <c r="BI265" i="4"/>
  <c r="BH265" i="4"/>
  <c r="BG265" i="4"/>
  <c r="BF265" i="4"/>
  <c r="T265" i="4"/>
  <c r="R265" i="4"/>
  <c r="P265" i="4"/>
  <c r="BI262" i="4"/>
  <c r="BH262" i="4"/>
  <c r="BG262" i="4"/>
  <c r="BF262" i="4"/>
  <c r="T262" i="4"/>
  <c r="R262" i="4"/>
  <c r="P262" i="4"/>
  <c r="BI258" i="4"/>
  <c r="BH258" i="4"/>
  <c r="BG258" i="4"/>
  <c r="BF258" i="4"/>
  <c r="T258" i="4"/>
  <c r="R258" i="4"/>
  <c r="P258" i="4"/>
  <c r="BI255" i="4"/>
  <c r="BH255" i="4"/>
  <c r="BG255" i="4"/>
  <c r="BF255" i="4"/>
  <c r="T255" i="4"/>
  <c r="R255" i="4"/>
  <c r="P255" i="4"/>
  <c r="BI252" i="4"/>
  <c r="BH252" i="4"/>
  <c r="BG252" i="4"/>
  <c r="BF252" i="4"/>
  <c r="T252" i="4"/>
  <c r="R252" i="4"/>
  <c r="P252" i="4"/>
  <c r="BI249" i="4"/>
  <c r="BH249" i="4"/>
  <c r="BG249" i="4"/>
  <c r="BF249" i="4"/>
  <c r="T249" i="4"/>
  <c r="R249" i="4"/>
  <c r="P249" i="4"/>
  <c r="BI246" i="4"/>
  <c r="BH246" i="4"/>
  <c r="BG246" i="4"/>
  <c r="BF246" i="4"/>
  <c r="T246" i="4"/>
  <c r="R246" i="4"/>
  <c r="P246" i="4"/>
  <c r="BI243" i="4"/>
  <c r="BH243" i="4"/>
  <c r="BG243" i="4"/>
  <c r="BF243" i="4"/>
  <c r="T243" i="4"/>
  <c r="R243" i="4"/>
  <c r="P243" i="4"/>
  <c r="BI239" i="4"/>
  <c r="BH239" i="4"/>
  <c r="BG239" i="4"/>
  <c r="BF239" i="4"/>
  <c r="T239" i="4"/>
  <c r="R239" i="4"/>
  <c r="P239" i="4"/>
  <c r="BI237" i="4"/>
  <c r="BH237" i="4"/>
  <c r="BG237" i="4"/>
  <c r="BF237" i="4"/>
  <c r="T237" i="4"/>
  <c r="R237" i="4"/>
  <c r="P237" i="4"/>
  <c r="BI233" i="4"/>
  <c r="BH233" i="4"/>
  <c r="BG233" i="4"/>
  <c r="BF233" i="4"/>
  <c r="T233" i="4"/>
  <c r="R233" i="4"/>
  <c r="P233" i="4"/>
  <c r="BI229" i="4"/>
  <c r="BH229" i="4"/>
  <c r="BG229" i="4"/>
  <c r="BF229" i="4"/>
  <c r="T229" i="4"/>
  <c r="R229" i="4"/>
  <c r="P229" i="4"/>
  <c r="BI225" i="4"/>
  <c r="BH225" i="4"/>
  <c r="BG225" i="4"/>
  <c r="BF225" i="4"/>
  <c r="T225" i="4"/>
  <c r="R225" i="4"/>
  <c r="P225" i="4"/>
  <c r="BI222" i="4"/>
  <c r="BH222" i="4"/>
  <c r="BG222" i="4"/>
  <c r="BF222" i="4"/>
  <c r="T222" i="4"/>
  <c r="R222" i="4"/>
  <c r="P222" i="4"/>
  <c r="BI219" i="4"/>
  <c r="BH219" i="4"/>
  <c r="BG219" i="4"/>
  <c r="BF219" i="4"/>
  <c r="T219" i="4"/>
  <c r="R219" i="4"/>
  <c r="P219" i="4"/>
  <c r="BI216" i="4"/>
  <c r="BH216" i="4"/>
  <c r="BG216" i="4"/>
  <c r="BF216" i="4"/>
  <c r="T216" i="4"/>
  <c r="R216" i="4"/>
  <c r="P216" i="4"/>
  <c r="BI213" i="4"/>
  <c r="BH213" i="4"/>
  <c r="BG213" i="4"/>
  <c r="BF213" i="4"/>
  <c r="T213" i="4"/>
  <c r="R213" i="4"/>
  <c r="P213" i="4"/>
  <c r="BI211" i="4"/>
  <c r="BH211" i="4"/>
  <c r="BG211" i="4"/>
  <c r="BF211" i="4"/>
  <c r="T211" i="4"/>
  <c r="R211" i="4"/>
  <c r="P211" i="4"/>
  <c r="BI208" i="4"/>
  <c r="BH208" i="4"/>
  <c r="BG208" i="4"/>
  <c r="BF208" i="4"/>
  <c r="T208" i="4"/>
  <c r="R208" i="4"/>
  <c r="P208" i="4"/>
  <c r="BI205" i="4"/>
  <c r="BH205" i="4"/>
  <c r="BG205" i="4"/>
  <c r="BF205" i="4"/>
  <c r="T205" i="4"/>
  <c r="R205" i="4"/>
  <c r="P205" i="4"/>
  <c r="BI202" i="4"/>
  <c r="BH202" i="4"/>
  <c r="BG202" i="4"/>
  <c r="BF202" i="4"/>
  <c r="T202" i="4"/>
  <c r="R202" i="4"/>
  <c r="P202" i="4"/>
  <c r="BI199" i="4"/>
  <c r="BH199" i="4"/>
  <c r="BG199" i="4"/>
  <c r="BF199" i="4"/>
  <c r="T199" i="4"/>
  <c r="R199" i="4"/>
  <c r="P199" i="4"/>
  <c r="BI196" i="4"/>
  <c r="BH196" i="4"/>
  <c r="BG196" i="4"/>
  <c r="BF196" i="4"/>
  <c r="T196" i="4"/>
  <c r="R196" i="4"/>
  <c r="P196" i="4"/>
  <c r="BI193" i="4"/>
  <c r="BH193" i="4"/>
  <c r="BG193" i="4"/>
  <c r="BF193" i="4"/>
  <c r="T193" i="4"/>
  <c r="R193" i="4"/>
  <c r="P193" i="4"/>
  <c r="BI190" i="4"/>
  <c r="BH190" i="4"/>
  <c r="BG190" i="4"/>
  <c r="BF190" i="4"/>
  <c r="T190" i="4"/>
  <c r="R190" i="4"/>
  <c r="P190" i="4"/>
  <c r="BI186" i="4"/>
  <c r="BH186" i="4"/>
  <c r="BG186" i="4"/>
  <c r="BF186" i="4"/>
  <c r="T186" i="4"/>
  <c r="R186" i="4"/>
  <c r="P186" i="4"/>
  <c r="BI184" i="4"/>
  <c r="BH184" i="4"/>
  <c r="BG184" i="4"/>
  <c r="BF184" i="4"/>
  <c r="T184" i="4"/>
  <c r="R184" i="4"/>
  <c r="P184" i="4"/>
  <c r="BI182" i="4"/>
  <c r="BH182" i="4"/>
  <c r="BG182" i="4"/>
  <c r="BF182" i="4"/>
  <c r="T182" i="4"/>
  <c r="R182" i="4"/>
  <c r="P182" i="4"/>
  <c r="BI180" i="4"/>
  <c r="BH180" i="4"/>
  <c r="BG180" i="4"/>
  <c r="BF180" i="4"/>
  <c r="T180" i="4"/>
  <c r="R180" i="4"/>
  <c r="P180" i="4"/>
  <c r="BI177" i="4"/>
  <c r="BH177" i="4"/>
  <c r="BG177" i="4"/>
  <c r="BF177" i="4"/>
  <c r="T177" i="4"/>
  <c r="R177" i="4"/>
  <c r="P177" i="4"/>
  <c r="BI175" i="4"/>
  <c r="BH175" i="4"/>
  <c r="BG175" i="4"/>
  <c r="BF175" i="4"/>
  <c r="T175" i="4"/>
  <c r="R175" i="4"/>
  <c r="P175" i="4"/>
  <c r="BI173" i="4"/>
  <c r="BH173" i="4"/>
  <c r="BG173" i="4"/>
  <c r="BF173" i="4"/>
  <c r="T173" i="4"/>
  <c r="R173" i="4"/>
  <c r="P173" i="4"/>
  <c r="BI171" i="4"/>
  <c r="BH171" i="4"/>
  <c r="BG171" i="4"/>
  <c r="BF171" i="4"/>
  <c r="T171" i="4"/>
  <c r="R171" i="4"/>
  <c r="P171" i="4"/>
  <c r="BI169" i="4"/>
  <c r="BH169" i="4"/>
  <c r="BG169" i="4"/>
  <c r="BF169" i="4"/>
  <c r="T169" i="4"/>
  <c r="R169" i="4"/>
  <c r="P169" i="4"/>
  <c r="BI167" i="4"/>
  <c r="BH167" i="4"/>
  <c r="BG167" i="4"/>
  <c r="BF167" i="4"/>
  <c r="T167" i="4"/>
  <c r="R167" i="4"/>
  <c r="P167" i="4"/>
  <c r="BI165" i="4"/>
  <c r="BH165" i="4"/>
  <c r="BG165" i="4"/>
  <c r="BF165" i="4"/>
  <c r="T165" i="4"/>
  <c r="R165" i="4"/>
  <c r="P165" i="4"/>
  <c r="BI163" i="4"/>
  <c r="BH163" i="4"/>
  <c r="BG163" i="4"/>
  <c r="BF163" i="4"/>
  <c r="T163" i="4"/>
  <c r="R163" i="4"/>
  <c r="P163" i="4"/>
  <c r="BI160" i="4"/>
  <c r="BH160" i="4"/>
  <c r="BG160" i="4"/>
  <c r="BF160" i="4"/>
  <c r="T160" i="4"/>
  <c r="R160" i="4"/>
  <c r="P160" i="4"/>
  <c r="BI154" i="4"/>
  <c r="BH154" i="4"/>
  <c r="BG154" i="4"/>
  <c r="BF154" i="4"/>
  <c r="T154" i="4"/>
  <c r="T153" i="4" s="1"/>
  <c r="R154" i="4"/>
  <c r="R153" i="4" s="1"/>
  <c r="P154" i="4"/>
  <c r="P153" i="4"/>
  <c r="BI149" i="4"/>
  <c r="BH149" i="4"/>
  <c r="BG149" i="4"/>
  <c r="BF149" i="4"/>
  <c r="T149" i="4"/>
  <c r="R149" i="4"/>
  <c r="P149" i="4"/>
  <c r="BI145" i="4"/>
  <c r="BH145" i="4"/>
  <c r="BG145" i="4"/>
  <c r="BF145" i="4"/>
  <c r="T145" i="4"/>
  <c r="R145" i="4"/>
  <c r="P145" i="4"/>
  <c r="BI141" i="4"/>
  <c r="BH141" i="4"/>
  <c r="BG141" i="4"/>
  <c r="BF141" i="4"/>
  <c r="T141" i="4"/>
  <c r="R141" i="4"/>
  <c r="P141" i="4"/>
  <c r="BI137" i="4"/>
  <c r="BH137" i="4"/>
  <c r="BG137" i="4"/>
  <c r="BF137" i="4"/>
  <c r="T137" i="4"/>
  <c r="R137" i="4"/>
  <c r="P137" i="4"/>
  <c r="BI132" i="4"/>
  <c r="BH132" i="4"/>
  <c r="BG132" i="4"/>
  <c r="BF132" i="4"/>
  <c r="T132" i="4"/>
  <c r="R132" i="4"/>
  <c r="P132" i="4"/>
  <c r="BI124" i="4"/>
  <c r="BH124" i="4"/>
  <c r="BG124" i="4"/>
  <c r="BF124" i="4"/>
  <c r="T124" i="4"/>
  <c r="R124" i="4"/>
  <c r="P124" i="4"/>
  <c r="BI119" i="4"/>
  <c r="BH119" i="4"/>
  <c r="BG119" i="4"/>
  <c r="BF119" i="4"/>
  <c r="T119" i="4"/>
  <c r="R119" i="4"/>
  <c r="P119" i="4"/>
  <c r="BI111" i="4"/>
  <c r="BH111" i="4"/>
  <c r="BG111" i="4"/>
  <c r="BF111" i="4"/>
  <c r="T111" i="4"/>
  <c r="R111" i="4"/>
  <c r="P111" i="4"/>
  <c r="BI107" i="4"/>
  <c r="BH107" i="4"/>
  <c r="BG107" i="4"/>
  <c r="BF107" i="4"/>
  <c r="T107" i="4"/>
  <c r="R107" i="4"/>
  <c r="P107" i="4"/>
  <c r="J100" i="4"/>
  <c r="F100" i="4"/>
  <c r="F98" i="4"/>
  <c r="E96" i="4"/>
  <c r="J62" i="4"/>
  <c r="F62" i="4"/>
  <c r="F60" i="4"/>
  <c r="E58" i="4"/>
  <c r="J28" i="4"/>
  <c r="E28" i="4"/>
  <c r="J101" i="4" s="1"/>
  <c r="J27" i="4"/>
  <c r="J22" i="4"/>
  <c r="E22" i="4"/>
  <c r="F63" i="4"/>
  <c r="J21" i="4"/>
  <c r="J16" i="4"/>
  <c r="J60" i="4"/>
  <c r="E7" i="4"/>
  <c r="E52" i="4"/>
  <c r="J41" i="3"/>
  <c r="J40" i="3"/>
  <c r="AY58" i="1"/>
  <c r="J39" i="3"/>
  <c r="AX58" i="1" s="1"/>
  <c r="BI1175" i="3"/>
  <c r="BH1175" i="3"/>
  <c r="BG1175" i="3"/>
  <c r="BF1175" i="3"/>
  <c r="T1175" i="3"/>
  <c r="R1175" i="3"/>
  <c r="P1175" i="3"/>
  <c r="BI1171" i="3"/>
  <c r="BH1171" i="3"/>
  <c r="BG1171" i="3"/>
  <c r="BF1171" i="3"/>
  <c r="T1171" i="3"/>
  <c r="R1171" i="3"/>
  <c r="P1171" i="3"/>
  <c r="BI1167" i="3"/>
  <c r="BH1167" i="3"/>
  <c r="BG1167" i="3"/>
  <c r="BF1167" i="3"/>
  <c r="T1167" i="3"/>
  <c r="R1167" i="3"/>
  <c r="P1167" i="3"/>
  <c r="BI1163" i="3"/>
  <c r="BH1163" i="3"/>
  <c r="BG1163" i="3"/>
  <c r="BF1163" i="3"/>
  <c r="T1163" i="3"/>
  <c r="R1163" i="3"/>
  <c r="P1163" i="3"/>
  <c r="BI1155" i="3"/>
  <c r="BH1155" i="3"/>
  <c r="BG1155" i="3"/>
  <c r="BF1155" i="3"/>
  <c r="T1155" i="3"/>
  <c r="R1155" i="3"/>
  <c r="P1155" i="3"/>
  <c r="P1145" i="3"/>
  <c r="BI1146" i="3"/>
  <c r="BH1146" i="3"/>
  <c r="BG1146" i="3"/>
  <c r="BF1146" i="3"/>
  <c r="T1146" i="3"/>
  <c r="T1145" i="3" s="1"/>
  <c r="R1146" i="3"/>
  <c r="R1145" i="3" s="1"/>
  <c r="P1146" i="3"/>
  <c r="BI1141" i="3"/>
  <c r="BH1141" i="3"/>
  <c r="BG1141" i="3"/>
  <c r="BF1141" i="3"/>
  <c r="T1141" i="3"/>
  <c r="R1141" i="3"/>
  <c r="P1141" i="3"/>
  <c r="BI1134" i="3"/>
  <c r="BH1134" i="3"/>
  <c r="BG1134" i="3"/>
  <c r="BF1134" i="3"/>
  <c r="T1134" i="3"/>
  <c r="R1134" i="3"/>
  <c r="P1134" i="3"/>
  <c r="BI1126" i="3"/>
  <c r="BH1126" i="3"/>
  <c r="BG1126" i="3"/>
  <c r="BF1126" i="3"/>
  <c r="T1126" i="3"/>
  <c r="R1126" i="3"/>
  <c r="P1126" i="3"/>
  <c r="BI1120" i="3"/>
  <c r="BH1120" i="3"/>
  <c r="BG1120" i="3"/>
  <c r="BF1120" i="3"/>
  <c r="T1120" i="3"/>
  <c r="T1119" i="3" s="1"/>
  <c r="R1120" i="3"/>
  <c r="R1119" i="3" s="1"/>
  <c r="P1120" i="3"/>
  <c r="P1119" i="3"/>
  <c r="BI1115" i="3"/>
  <c r="BH1115" i="3"/>
  <c r="BG1115" i="3"/>
  <c r="BF1115" i="3"/>
  <c r="T1115" i="3"/>
  <c r="R1115" i="3"/>
  <c r="P1115" i="3"/>
  <c r="BI1109" i="3"/>
  <c r="BH1109" i="3"/>
  <c r="BG1109" i="3"/>
  <c r="BF1109" i="3"/>
  <c r="T1109" i="3"/>
  <c r="R1109" i="3"/>
  <c r="P1109" i="3"/>
  <c r="BI1105" i="3"/>
  <c r="BH1105" i="3"/>
  <c r="BG1105" i="3"/>
  <c r="BF1105" i="3"/>
  <c r="T1105" i="3"/>
  <c r="R1105" i="3"/>
  <c r="P1105" i="3"/>
  <c r="BI1101" i="3"/>
  <c r="BH1101" i="3"/>
  <c r="BG1101" i="3"/>
  <c r="BF1101" i="3"/>
  <c r="T1101" i="3"/>
  <c r="R1101" i="3"/>
  <c r="P1101" i="3"/>
  <c r="BI1093" i="3"/>
  <c r="BH1093" i="3"/>
  <c r="BG1093" i="3"/>
  <c r="BF1093" i="3"/>
  <c r="T1093" i="3"/>
  <c r="R1093" i="3"/>
  <c r="P1093" i="3"/>
  <c r="BI1086" i="3"/>
  <c r="BH1086" i="3"/>
  <c r="BG1086" i="3"/>
  <c r="BF1086" i="3"/>
  <c r="T1086" i="3"/>
  <c r="R1086" i="3"/>
  <c r="P1086" i="3"/>
  <c r="BI1079" i="3"/>
  <c r="BH1079" i="3"/>
  <c r="BG1079" i="3"/>
  <c r="BF1079" i="3"/>
  <c r="T1079" i="3"/>
  <c r="R1079" i="3"/>
  <c r="P1079" i="3"/>
  <c r="BI1068" i="3"/>
  <c r="BH1068" i="3"/>
  <c r="BG1068" i="3"/>
  <c r="BF1068" i="3"/>
  <c r="T1068" i="3"/>
  <c r="R1068" i="3"/>
  <c r="P1068" i="3"/>
  <c r="BI1061" i="3"/>
  <c r="BH1061" i="3"/>
  <c r="BG1061" i="3"/>
  <c r="BF1061" i="3"/>
  <c r="T1061" i="3"/>
  <c r="R1061" i="3"/>
  <c r="P1061" i="3"/>
  <c r="BI1053" i="3"/>
  <c r="BH1053" i="3"/>
  <c r="BG1053" i="3"/>
  <c r="BF1053" i="3"/>
  <c r="T1053" i="3"/>
  <c r="R1053" i="3"/>
  <c r="P1053" i="3"/>
  <c r="BI1047" i="3"/>
  <c r="BH1047" i="3"/>
  <c r="BG1047" i="3"/>
  <c r="BF1047" i="3"/>
  <c r="T1047" i="3"/>
  <c r="R1047" i="3"/>
  <c r="P1047" i="3"/>
  <c r="BI1040" i="3"/>
  <c r="BH1040" i="3"/>
  <c r="BG1040" i="3"/>
  <c r="BF1040" i="3"/>
  <c r="T1040" i="3"/>
  <c r="R1040" i="3"/>
  <c r="P1040" i="3"/>
  <c r="BI1032" i="3"/>
  <c r="BH1032" i="3"/>
  <c r="BG1032" i="3"/>
  <c r="BF1032" i="3"/>
  <c r="T1032" i="3"/>
  <c r="R1032" i="3"/>
  <c r="P1032" i="3"/>
  <c r="BI1020" i="3"/>
  <c r="BH1020" i="3"/>
  <c r="BG1020" i="3"/>
  <c r="BF1020" i="3"/>
  <c r="T1020" i="3"/>
  <c r="R1020" i="3"/>
  <c r="P1020" i="3"/>
  <c r="BI1016" i="3"/>
  <c r="BH1016" i="3"/>
  <c r="BG1016" i="3"/>
  <c r="BF1016" i="3"/>
  <c r="T1016" i="3"/>
  <c r="R1016" i="3"/>
  <c r="P1016" i="3"/>
  <c r="BI1013" i="3"/>
  <c r="BH1013" i="3"/>
  <c r="BG1013" i="3"/>
  <c r="BF1013" i="3"/>
  <c r="T1013" i="3"/>
  <c r="R1013" i="3"/>
  <c r="P1013" i="3"/>
  <c r="BI1010" i="3"/>
  <c r="BH1010" i="3"/>
  <c r="BG1010" i="3"/>
  <c r="BF1010" i="3"/>
  <c r="T1010" i="3"/>
  <c r="R1010" i="3"/>
  <c r="P1010" i="3"/>
  <c r="BI998" i="3"/>
  <c r="BH998" i="3"/>
  <c r="BG998" i="3"/>
  <c r="BF998" i="3"/>
  <c r="T998" i="3"/>
  <c r="R998" i="3"/>
  <c r="P998" i="3"/>
  <c r="BI995" i="3"/>
  <c r="BH995" i="3"/>
  <c r="BG995" i="3"/>
  <c r="BF995" i="3"/>
  <c r="T995" i="3"/>
  <c r="R995" i="3"/>
  <c r="P995" i="3"/>
  <c r="BI985" i="3"/>
  <c r="BH985" i="3"/>
  <c r="BG985" i="3"/>
  <c r="BF985" i="3"/>
  <c r="T985" i="3"/>
  <c r="R985" i="3"/>
  <c r="P985" i="3"/>
  <c r="BI975" i="3"/>
  <c r="BH975" i="3"/>
  <c r="BG975" i="3"/>
  <c r="BF975" i="3"/>
  <c r="T975" i="3"/>
  <c r="R975" i="3"/>
  <c r="P975" i="3"/>
  <c r="BI967" i="3"/>
  <c r="BH967" i="3"/>
  <c r="BG967" i="3"/>
  <c r="BF967" i="3"/>
  <c r="T967" i="3"/>
  <c r="R967" i="3"/>
  <c r="P967" i="3"/>
  <c r="BI963" i="3"/>
  <c r="BH963" i="3"/>
  <c r="BG963" i="3"/>
  <c r="BF963" i="3"/>
  <c r="T963" i="3"/>
  <c r="R963" i="3"/>
  <c r="P963" i="3"/>
  <c r="BI955" i="3"/>
  <c r="BH955" i="3"/>
  <c r="BG955" i="3"/>
  <c r="BF955" i="3"/>
  <c r="T955" i="3"/>
  <c r="R955" i="3"/>
  <c r="P955" i="3"/>
  <c r="BI947" i="3"/>
  <c r="BH947" i="3"/>
  <c r="BG947" i="3"/>
  <c r="BF947" i="3"/>
  <c r="T947" i="3"/>
  <c r="R947" i="3"/>
  <c r="P947" i="3"/>
  <c r="BI943" i="3"/>
  <c r="BH943" i="3"/>
  <c r="BG943" i="3"/>
  <c r="BF943" i="3"/>
  <c r="T943" i="3"/>
  <c r="R943" i="3"/>
  <c r="P943" i="3"/>
  <c r="BI935" i="3"/>
  <c r="BH935" i="3"/>
  <c r="BG935" i="3"/>
  <c r="BF935" i="3"/>
  <c r="T935" i="3"/>
  <c r="R935" i="3"/>
  <c r="P935" i="3"/>
  <c r="BI927" i="3"/>
  <c r="BH927" i="3"/>
  <c r="BG927" i="3"/>
  <c r="BF927" i="3"/>
  <c r="T927" i="3"/>
  <c r="R927" i="3"/>
  <c r="P927" i="3"/>
  <c r="BI913" i="3"/>
  <c r="BH913" i="3"/>
  <c r="BG913" i="3"/>
  <c r="BF913" i="3"/>
  <c r="T913" i="3"/>
  <c r="R913" i="3"/>
  <c r="P913" i="3"/>
  <c r="BI905" i="3"/>
  <c r="BH905" i="3"/>
  <c r="BG905" i="3"/>
  <c r="BF905" i="3"/>
  <c r="T905" i="3"/>
  <c r="R905" i="3"/>
  <c r="P905" i="3"/>
  <c r="BI901" i="3"/>
  <c r="BH901" i="3"/>
  <c r="BG901" i="3"/>
  <c r="BF901" i="3"/>
  <c r="T901" i="3"/>
  <c r="R901" i="3"/>
  <c r="P901" i="3"/>
  <c r="BI893" i="3"/>
  <c r="BH893" i="3"/>
  <c r="BG893" i="3"/>
  <c r="BF893" i="3"/>
  <c r="T893" i="3"/>
  <c r="R893" i="3"/>
  <c r="P893" i="3"/>
  <c r="BI889" i="3"/>
  <c r="BH889" i="3"/>
  <c r="BG889" i="3"/>
  <c r="BF889" i="3"/>
  <c r="T889" i="3"/>
  <c r="R889" i="3"/>
  <c r="P889" i="3"/>
  <c r="BI881" i="3"/>
  <c r="BH881" i="3"/>
  <c r="BG881" i="3"/>
  <c r="BF881" i="3"/>
  <c r="T881" i="3"/>
  <c r="R881" i="3"/>
  <c r="P881" i="3"/>
  <c r="BI877" i="3"/>
  <c r="BH877" i="3"/>
  <c r="BG877" i="3"/>
  <c r="BF877" i="3"/>
  <c r="T877" i="3"/>
  <c r="R877" i="3"/>
  <c r="P877" i="3"/>
  <c r="BI869" i="3"/>
  <c r="BH869" i="3"/>
  <c r="BG869" i="3"/>
  <c r="BF869" i="3"/>
  <c r="T869" i="3"/>
  <c r="R869" i="3"/>
  <c r="P869" i="3"/>
  <c r="BI865" i="3"/>
  <c r="BH865" i="3"/>
  <c r="BG865" i="3"/>
  <c r="BF865" i="3"/>
  <c r="T865" i="3"/>
  <c r="R865" i="3"/>
  <c r="P865" i="3"/>
  <c r="BI857" i="3"/>
  <c r="BH857" i="3"/>
  <c r="BG857" i="3"/>
  <c r="BF857" i="3"/>
  <c r="T857" i="3"/>
  <c r="R857" i="3"/>
  <c r="P857" i="3"/>
  <c r="BI849" i="3"/>
  <c r="BH849" i="3"/>
  <c r="BG849" i="3"/>
  <c r="BF849" i="3"/>
  <c r="T849" i="3"/>
  <c r="R849" i="3"/>
  <c r="P849" i="3"/>
  <c r="BI841" i="3"/>
  <c r="BH841" i="3"/>
  <c r="BG841" i="3"/>
  <c r="BF841" i="3"/>
  <c r="T841" i="3"/>
  <c r="R841" i="3"/>
  <c r="P841" i="3"/>
  <c r="BI833" i="3"/>
  <c r="BH833" i="3"/>
  <c r="BG833" i="3"/>
  <c r="BF833" i="3"/>
  <c r="T833" i="3"/>
  <c r="R833" i="3"/>
  <c r="P833" i="3"/>
  <c r="BI818" i="3"/>
  <c r="BH818" i="3"/>
  <c r="BG818" i="3"/>
  <c r="BF818" i="3"/>
  <c r="T818" i="3"/>
  <c r="R818" i="3"/>
  <c r="P818" i="3"/>
  <c r="BI812" i="3"/>
  <c r="BH812" i="3"/>
  <c r="BG812" i="3"/>
  <c r="BF812" i="3"/>
  <c r="T812" i="3"/>
  <c r="R812" i="3"/>
  <c r="P812" i="3"/>
  <c r="BI806" i="3"/>
  <c r="BH806" i="3"/>
  <c r="BG806" i="3"/>
  <c r="BF806" i="3"/>
  <c r="T806" i="3"/>
  <c r="R806" i="3"/>
  <c r="P806" i="3"/>
  <c r="BI800" i="3"/>
  <c r="BH800" i="3"/>
  <c r="BG800" i="3"/>
  <c r="BF800" i="3"/>
  <c r="T800" i="3"/>
  <c r="R800" i="3"/>
  <c r="P800" i="3"/>
  <c r="BI794" i="3"/>
  <c r="BH794" i="3"/>
  <c r="BG794" i="3"/>
  <c r="BF794" i="3"/>
  <c r="T794" i="3"/>
  <c r="R794" i="3"/>
  <c r="P794" i="3"/>
  <c r="BI788" i="3"/>
  <c r="BH788" i="3"/>
  <c r="BG788" i="3"/>
  <c r="BF788" i="3"/>
  <c r="T788" i="3"/>
  <c r="R788" i="3"/>
  <c r="P788" i="3"/>
  <c r="BI782" i="3"/>
  <c r="BH782" i="3"/>
  <c r="BG782" i="3"/>
  <c r="BF782" i="3"/>
  <c r="T782" i="3"/>
  <c r="R782" i="3"/>
  <c r="P782" i="3"/>
  <c r="BI776" i="3"/>
  <c r="BH776" i="3"/>
  <c r="BG776" i="3"/>
  <c r="BF776" i="3"/>
  <c r="T776" i="3"/>
  <c r="R776" i="3"/>
  <c r="P776" i="3"/>
  <c r="BI769" i="3"/>
  <c r="BH769" i="3"/>
  <c r="BG769" i="3"/>
  <c r="BF769" i="3"/>
  <c r="T769" i="3"/>
  <c r="R769" i="3"/>
  <c r="P769" i="3"/>
  <c r="BI762" i="3"/>
  <c r="BH762" i="3"/>
  <c r="BG762" i="3"/>
  <c r="BF762" i="3"/>
  <c r="T762" i="3"/>
  <c r="R762" i="3"/>
  <c r="P762" i="3"/>
  <c r="BI755" i="3"/>
  <c r="BH755" i="3"/>
  <c r="BG755" i="3"/>
  <c r="BF755" i="3"/>
  <c r="T755" i="3"/>
  <c r="R755" i="3"/>
  <c r="P755" i="3"/>
  <c r="BI748" i="3"/>
  <c r="BH748" i="3"/>
  <c r="BG748" i="3"/>
  <c r="BF748" i="3"/>
  <c r="T748" i="3"/>
  <c r="R748" i="3"/>
  <c r="P748" i="3"/>
  <c r="BI741" i="3"/>
  <c r="BH741" i="3"/>
  <c r="BG741" i="3"/>
  <c r="BF741" i="3"/>
  <c r="T741" i="3"/>
  <c r="R741" i="3"/>
  <c r="P741" i="3"/>
  <c r="BI734" i="3"/>
  <c r="BH734" i="3"/>
  <c r="BG734" i="3"/>
  <c r="BF734" i="3"/>
  <c r="T734" i="3"/>
  <c r="R734" i="3"/>
  <c r="P734" i="3"/>
  <c r="BI727" i="3"/>
  <c r="BH727" i="3"/>
  <c r="BG727" i="3"/>
  <c r="BF727" i="3"/>
  <c r="T727" i="3"/>
  <c r="R727" i="3"/>
  <c r="P727" i="3"/>
  <c r="BI720" i="3"/>
  <c r="BH720" i="3"/>
  <c r="BG720" i="3"/>
  <c r="BF720" i="3"/>
  <c r="T720" i="3"/>
  <c r="R720" i="3"/>
  <c r="P720" i="3"/>
  <c r="BI713" i="3"/>
  <c r="BH713" i="3"/>
  <c r="BG713" i="3"/>
  <c r="BF713" i="3"/>
  <c r="T713" i="3"/>
  <c r="R713" i="3"/>
  <c r="P713" i="3"/>
  <c r="BI706" i="3"/>
  <c r="BH706" i="3"/>
  <c r="BG706" i="3"/>
  <c r="BF706" i="3"/>
  <c r="T706" i="3"/>
  <c r="R706" i="3"/>
  <c r="P706" i="3"/>
  <c r="BI699" i="3"/>
  <c r="BH699" i="3"/>
  <c r="BG699" i="3"/>
  <c r="BF699" i="3"/>
  <c r="T699" i="3"/>
  <c r="R699" i="3"/>
  <c r="P699" i="3"/>
  <c r="BI692" i="3"/>
  <c r="BH692" i="3"/>
  <c r="BG692" i="3"/>
  <c r="BF692" i="3"/>
  <c r="T692" i="3"/>
  <c r="R692" i="3"/>
  <c r="P692" i="3"/>
  <c r="BI685" i="3"/>
  <c r="BH685" i="3"/>
  <c r="BG685" i="3"/>
  <c r="BF685" i="3"/>
  <c r="T685" i="3"/>
  <c r="R685" i="3"/>
  <c r="P685" i="3"/>
  <c r="BI678" i="3"/>
  <c r="BH678" i="3"/>
  <c r="BG678" i="3"/>
  <c r="BF678" i="3"/>
  <c r="T678" i="3"/>
  <c r="R678" i="3"/>
  <c r="P678" i="3"/>
  <c r="BI671" i="3"/>
  <c r="BH671" i="3"/>
  <c r="BG671" i="3"/>
  <c r="BF671" i="3"/>
  <c r="T671" i="3"/>
  <c r="R671" i="3"/>
  <c r="P671" i="3"/>
  <c r="BI664" i="3"/>
  <c r="BH664" i="3"/>
  <c r="BG664" i="3"/>
  <c r="BF664" i="3"/>
  <c r="T664" i="3"/>
  <c r="R664" i="3"/>
  <c r="P664" i="3"/>
  <c r="BI657" i="3"/>
  <c r="BH657" i="3"/>
  <c r="BG657" i="3"/>
  <c r="BF657" i="3"/>
  <c r="T657" i="3"/>
  <c r="R657" i="3"/>
  <c r="P657" i="3"/>
  <c r="BI650" i="3"/>
  <c r="BH650" i="3"/>
  <c r="BG650" i="3"/>
  <c r="BF650" i="3"/>
  <c r="T650" i="3"/>
  <c r="R650" i="3"/>
  <c r="P650" i="3"/>
  <c r="BI643" i="3"/>
  <c r="BH643" i="3"/>
  <c r="BG643" i="3"/>
  <c r="BF643" i="3"/>
  <c r="T643" i="3"/>
  <c r="R643" i="3"/>
  <c r="P643" i="3"/>
  <c r="BI636" i="3"/>
  <c r="BH636" i="3"/>
  <c r="BG636" i="3"/>
  <c r="BF636" i="3"/>
  <c r="T636" i="3"/>
  <c r="R636" i="3"/>
  <c r="P636" i="3"/>
  <c r="BI629" i="3"/>
  <c r="BH629" i="3"/>
  <c r="BG629" i="3"/>
  <c r="BF629" i="3"/>
  <c r="T629" i="3"/>
  <c r="R629" i="3"/>
  <c r="P629" i="3"/>
  <c r="BI622" i="3"/>
  <c r="BH622" i="3"/>
  <c r="BG622" i="3"/>
  <c r="BF622" i="3"/>
  <c r="T622" i="3"/>
  <c r="R622" i="3"/>
  <c r="P622" i="3"/>
  <c r="BI613" i="3"/>
  <c r="BH613" i="3"/>
  <c r="BG613" i="3"/>
  <c r="BF613" i="3"/>
  <c r="T613" i="3"/>
  <c r="R613" i="3"/>
  <c r="P613" i="3"/>
  <c r="BI609" i="3"/>
  <c r="BH609" i="3"/>
  <c r="BG609" i="3"/>
  <c r="BF609" i="3"/>
  <c r="T609" i="3"/>
  <c r="R609" i="3"/>
  <c r="P609" i="3"/>
  <c r="BI600" i="3"/>
  <c r="BH600" i="3"/>
  <c r="BG600" i="3"/>
  <c r="BF600" i="3"/>
  <c r="T600" i="3"/>
  <c r="R600" i="3"/>
  <c r="P600" i="3"/>
  <c r="BI593" i="3"/>
  <c r="BH593" i="3"/>
  <c r="BG593" i="3"/>
  <c r="BF593" i="3"/>
  <c r="T593" i="3"/>
  <c r="R593" i="3"/>
  <c r="P593" i="3"/>
  <c r="BI585" i="3"/>
  <c r="BH585" i="3"/>
  <c r="BG585" i="3"/>
  <c r="BF585" i="3"/>
  <c r="T585" i="3"/>
  <c r="R585" i="3"/>
  <c r="P585" i="3"/>
  <c r="BI581" i="3"/>
  <c r="BH581" i="3"/>
  <c r="BG581" i="3"/>
  <c r="BF581" i="3"/>
  <c r="T581" i="3"/>
  <c r="R581" i="3"/>
  <c r="P581" i="3"/>
  <c r="BI573" i="3"/>
  <c r="BH573" i="3"/>
  <c r="BG573" i="3"/>
  <c r="BF573" i="3"/>
  <c r="T573" i="3"/>
  <c r="R573" i="3"/>
  <c r="P573" i="3"/>
  <c r="BI565" i="3"/>
  <c r="BH565" i="3"/>
  <c r="BG565" i="3"/>
  <c r="BF565" i="3"/>
  <c r="T565" i="3"/>
  <c r="R565" i="3"/>
  <c r="P565" i="3"/>
  <c r="BI553" i="3"/>
  <c r="BH553" i="3"/>
  <c r="BG553" i="3"/>
  <c r="BF553" i="3"/>
  <c r="T553" i="3"/>
  <c r="R553" i="3"/>
  <c r="P553" i="3"/>
  <c r="BI550" i="3"/>
  <c r="BH550" i="3"/>
  <c r="BG550" i="3"/>
  <c r="BF550" i="3"/>
  <c r="T550" i="3"/>
  <c r="R550" i="3"/>
  <c r="P550" i="3"/>
  <c r="BI543" i="3"/>
  <c r="BH543" i="3"/>
  <c r="BG543" i="3"/>
  <c r="BF543" i="3"/>
  <c r="T543" i="3"/>
  <c r="R543" i="3"/>
  <c r="P543" i="3"/>
  <c r="BI540" i="3"/>
  <c r="BH540" i="3"/>
  <c r="BG540" i="3"/>
  <c r="BF540" i="3"/>
  <c r="T540" i="3"/>
  <c r="R540" i="3"/>
  <c r="P540" i="3"/>
  <c r="BI533" i="3"/>
  <c r="BH533" i="3"/>
  <c r="BG533" i="3"/>
  <c r="BF533" i="3"/>
  <c r="T533" i="3"/>
  <c r="R533" i="3"/>
  <c r="P533" i="3"/>
  <c r="BI526" i="3"/>
  <c r="BH526" i="3"/>
  <c r="BG526" i="3"/>
  <c r="BF526" i="3"/>
  <c r="T526" i="3"/>
  <c r="R526" i="3"/>
  <c r="P526" i="3"/>
  <c r="BI519" i="3"/>
  <c r="BH519" i="3"/>
  <c r="BG519" i="3"/>
  <c r="BF519" i="3"/>
  <c r="T519" i="3"/>
  <c r="R519" i="3"/>
  <c r="P519" i="3"/>
  <c r="BI504" i="3"/>
  <c r="BH504" i="3"/>
  <c r="BG504" i="3"/>
  <c r="BF504" i="3"/>
  <c r="T504" i="3"/>
  <c r="R504" i="3"/>
  <c r="P504" i="3"/>
  <c r="BI500" i="3"/>
  <c r="BH500" i="3"/>
  <c r="BG500" i="3"/>
  <c r="BF500" i="3"/>
  <c r="T500" i="3"/>
  <c r="R500" i="3"/>
  <c r="P500" i="3"/>
  <c r="BI492" i="3"/>
  <c r="BH492" i="3"/>
  <c r="BG492" i="3"/>
  <c r="BF492" i="3"/>
  <c r="T492" i="3"/>
  <c r="R492" i="3"/>
  <c r="P492" i="3"/>
  <c r="BI488" i="3"/>
  <c r="BH488" i="3"/>
  <c r="BG488" i="3"/>
  <c r="BF488" i="3"/>
  <c r="T488" i="3"/>
  <c r="R488" i="3"/>
  <c r="P488" i="3"/>
  <c r="BI480" i="3"/>
  <c r="BH480" i="3"/>
  <c r="BG480" i="3"/>
  <c r="BF480" i="3"/>
  <c r="T480" i="3"/>
  <c r="R480" i="3"/>
  <c r="P480" i="3"/>
  <c r="BI472" i="3"/>
  <c r="BH472" i="3"/>
  <c r="BG472" i="3"/>
  <c r="BF472" i="3"/>
  <c r="T472" i="3"/>
  <c r="R472" i="3"/>
  <c r="P472" i="3"/>
  <c r="BI464" i="3"/>
  <c r="BH464" i="3"/>
  <c r="BG464" i="3"/>
  <c r="BF464" i="3"/>
  <c r="T464" i="3"/>
  <c r="R464" i="3"/>
  <c r="P464" i="3"/>
  <c r="BI456" i="3"/>
  <c r="BH456" i="3"/>
  <c r="BG456" i="3"/>
  <c r="BF456" i="3"/>
  <c r="T456" i="3"/>
  <c r="R456" i="3"/>
  <c r="P456" i="3"/>
  <c r="BI448" i="3"/>
  <c r="BH448" i="3"/>
  <c r="BG448" i="3"/>
  <c r="BF448" i="3"/>
  <c r="T448" i="3"/>
  <c r="R448" i="3"/>
  <c r="P448" i="3"/>
  <c r="BI440" i="3"/>
  <c r="BH440" i="3"/>
  <c r="BG440" i="3"/>
  <c r="BF440" i="3"/>
  <c r="T440" i="3"/>
  <c r="R440" i="3"/>
  <c r="P440" i="3"/>
  <c r="BI432" i="3"/>
  <c r="BH432" i="3"/>
  <c r="BG432" i="3"/>
  <c r="BF432" i="3"/>
  <c r="T432" i="3"/>
  <c r="R432" i="3"/>
  <c r="P432" i="3"/>
  <c r="BI425" i="3"/>
  <c r="BH425" i="3"/>
  <c r="BG425" i="3"/>
  <c r="BF425" i="3"/>
  <c r="T425" i="3"/>
  <c r="R425" i="3"/>
  <c r="P425" i="3"/>
  <c r="BI420" i="3"/>
  <c r="BH420" i="3"/>
  <c r="BG420" i="3"/>
  <c r="BF420" i="3"/>
  <c r="T420" i="3"/>
  <c r="R420" i="3"/>
  <c r="P420" i="3"/>
  <c r="BI408" i="3"/>
  <c r="BH408" i="3"/>
  <c r="BG408" i="3"/>
  <c r="BF408" i="3"/>
  <c r="T408" i="3"/>
  <c r="R408" i="3"/>
  <c r="P408" i="3"/>
  <c r="BI396" i="3"/>
  <c r="BH396" i="3"/>
  <c r="BG396" i="3"/>
  <c r="BF396" i="3"/>
  <c r="T396" i="3"/>
  <c r="R396" i="3"/>
  <c r="P396" i="3"/>
  <c r="BI389" i="3"/>
  <c r="BH389" i="3"/>
  <c r="BG389" i="3"/>
  <c r="BF389" i="3"/>
  <c r="T389" i="3"/>
  <c r="R389" i="3"/>
  <c r="P389" i="3"/>
  <c r="BI384" i="3"/>
  <c r="BH384" i="3"/>
  <c r="BG384" i="3"/>
  <c r="BF384" i="3"/>
  <c r="T384" i="3"/>
  <c r="R384" i="3"/>
  <c r="P384" i="3"/>
  <c r="BI365" i="3"/>
  <c r="BH365" i="3"/>
  <c r="BG365" i="3"/>
  <c r="BF365" i="3"/>
  <c r="T365" i="3"/>
  <c r="R365" i="3"/>
  <c r="P365" i="3"/>
  <c r="BI346" i="3"/>
  <c r="BH346" i="3"/>
  <c r="BG346" i="3"/>
  <c r="BF346" i="3"/>
  <c r="T346" i="3"/>
  <c r="R346" i="3"/>
  <c r="P346" i="3"/>
  <c r="BI339" i="3"/>
  <c r="BH339" i="3"/>
  <c r="BG339" i="3"/>
  <c r="BF339" i="3"/>
  <c r="T339" i="3"/>
  <c r="R339" i="3"/>
  <c r="P339" i="3"/>
  <c r="BI334" i="3"/>
  <c r="BH334" i="3"/>
  <c r="BG334" i="3"/>
  <c r="BF334" i="3"/>
  <c r="T334" i="3"/>
  <c r="R334" i="3"/>
  <c r="P334" i="3"/>
  <c r="BI293" i="3"/>
  <c r="BH293" i="3"/>
  <c r="BG293" i="3"/>
  <c r="BF293" i="3"/>
  <c r="T293" i="3"/>
  <c r="R293" i="3"/>
  <c r="P293" i="3"/>
  <c r="BI239" i="3"/>
  <c r="BH239" i="3"/>
  <c r="BG239" i="3"/>
  <c r="BF239" i="3"/>
  <c r="T239" i="3"/>
  <c r="R239" i="3"/>
  <c r="P239" i="3"/>
  <c r="BI231" i="3"/>
  <c r="BH231" i="3"/>
  <c r="BG231" i="3"/>
  <c r="BF231" i="3"/>
  <c r="T231" i="3"/>
  <c r="R231" i="3"/>
  <c r="P231" i="3"/>
  <c r="BI222" i="3"/>
  <c r="BH222" i="3"/>
  <c r="BG222" i="3"/>
  <c r="BF222" i="3"/>
  <c r="T222" i="3"/>
  <c r="R222" i="3"/>
  <c r="P222" i="3"/>
  <c r="BI214" i="3"/>
  <c r="BH214" i="3"/>
  <c r="BG214" i="3"/>
  <c r="BF214" i="3"/>
  <c r="T214" i="3"/>
  <c r="R214" i="3"/>
  <c r="P214" i="3"/>
  <c r="BI205" i="3"/>
  <c r="BH205" i="3"/>
  <c r="BG205" i="3"/>
  <c r="BF205" i="3"/>
  <c r="T205" i="3"/>
  <c r="R205" i="3"/>
  <c r="P205" i="3"/>
  <c r="BI196" i="3"/>
  <c r="BH196" i="3"/>
  <c r="BG196" i="3"/>
  <c r="BF196" i="3"/>
  <c r="T196" i="3"/>
  <c r="R196" i="3"/>
  <c r="P196" i="3"/>
  <c r="BI188" i="3"/>
  <c r="BH188" i="3"/>
  <c r="BG188" i="3"/>
  <c r="BF188" i="3"/>
  <c r="T188" i="3"/>
  <c r="R188" i="3"/>
  <c r="P188" i="3"/>
  <c r="BI180" i="3"/>
  <c r="BH180" i="3"/>
  <c r="BG180" i="3"/>
  <c r="BF180" i="3"/>
  <c r="T180" i="3"/>
  <c r="R180" i="3"/>
  <c r="P180" i="3"/>
  <c r="BI172" i="3"/>
  <c r="BH172" i="3"/>
  <c r="BG172" i="3"/>
  <c r="BF172" i="3"/>
  <c r="T172" i="3"/>
  <c r="R172" i="3"/>
  <c r="P172" i="3"/>
  <c r="BI164" i="3"/>
  <c r="BH164" i="3"/>
  <c r="BG164" i="3"/>
  <c r="BF164" i="3"/>
  <c r="T164" i="3"/>
  <c r="R164" i="3"/>
  <c r="P164" i="3"/>
  <c r="BI156" i="3"/>
  <c r="BH156" i="3"/>
  <c r="BG156" i="3"/>
  <c r="BF156" i="3"/>
  <c r="T156" i="3"/>
  <c r="R156" i="3"/>
  <c r="P156" i="3"/>
  <c r="BI148" i="3"/>
  <c r="BH148" i="3"/>
  <c r="BG148" i="3"/>
  <c r="BF148" i="3"/>
  <c r="T148" i="3"/>
  <c r="R148" i="3"/>
  <c r="P148" i="3"/>
  <c r="BI140" i="3"/>
  <c r="BH140" i="3"/>
  <c r="BG140" i="3"/>
  <c r="BF140" i="3"/>
  <c r="T140" i="3"/>
  <c r="R140" i="3"/>
  <c r="P140" i="3"/>
  <c r="BI134" i="3"/>
  <c r="BH134" i="3"/>
  <c r="BG134" i="3"/>
  <c r="BF134" i="3"/>
  <c r="T134" i="3"/>
  <c r="R134" i="3"/>
  <c r="P134" i="3"/>
  <c r="BI126" i="3"/>
  <c r="BH126" i="3"/>
  <c r="BG126" i="3"/>
  <c r="BF126" i="3"/>
  <c r="T126" i="3"/>
  <c r="R126" i="3"/>
  <c r="P126" i="3"/>
  <c r="BI121" i="3"/>
  <c r="BH121" i="3"/>
  <c r="BG121" i="3"/>
  <c r="BF121" i="3"/>
  <c r="T121" i="3"/>
  <c r="R121" i="3"/>
  <c r="P121" i="3"/>
  <c r="BI114" i="3"/>
  <c r="BH114" i="3"/>
  <c r="BG114" i="3"/>
  <c r="BF114" i="3"/>
  <c r="T114" i="3"/>
  <c r="R114" i="3"/>
  <c r="P114" i="3"/>
  <c r="BI106" i="3"/>
  <c r="BH106" i="3"/>
  <c r="BG106" i="3"/>
  <c r="BF106" i="3"/>
  <c r="T106" i="3"/>
  <c r="R106" i="3"/>
  <c r="P106" i="3"/>
  <c r="J100" i="3"/>
  <c r="J99" i="3"/>
  <c r="F99" i="3"/>
  <c r="F97" i="3"/>
  <c r="E95" i="3"/>
  <c r="J63" i="3"/>
  <c r="J62" i="3"/>
  <c r="F62" i="3"/>
  <c r="F60" i="3"/>
  <c r="E58" i="3"/>
  <c r="J22" i="3"/>
  <c r="E22" i="3"/>
  <c r="F63" i="3" s="1"/>
  <c r="J21" i="3"/>
  <c r="J16" i="3"/>
  <c r="J97" i="3" s="1"/>
  <c r="E7" i="3"/>
  <c r="E89" i="3" s="1"/>
  <c r="J41" i="2"/>
  <c r="J40" i="2"/>
  <c r="AY57" i="1" s="1"/>
  <c r="J39" i="2"/>
  <c r="AX57" i="1"/>
  <c r="BI2644" i="2"/>
  <c r="BH2644" i="2"/>
  <c r="BG2644" i="2"/>
  <c r="BF2644" i="2"/>
  <c r="T2644" i="2"/>
  <c r="R2644" i="2"/>
  <c r="P2644" i="2"/>
  <c r="BI2631" i="2"/>
  <c r="BH2631" i="2"/>
  <c r="BG2631" i="2"/>
  <c r="BF2631" i="2"/>
  <c r="T2631" i="2"/>
  <c r="R2631" i="2"/>
  <c r="P2631" i="2"/>
  <c r="BI2625" i="2"/>
  <c r="BH2625" i="2"/>
  <c r="BG2625" i="2"/>
  <c r="BF2625" i="2"/>
  <c r="T2625" i="2"/>
  <c r="R2625" i="2"/>
  <c r="P2625" i="2"/>
  <c r="BI2621" i="2"/>
  <c r="BH2621" i="2"/>
  <c r="BG2621" i="2"/>
  <c r="BF2621" i="2"/>
  <c r="T2621" i="2"/>
  <c r="R2621" i="2"/>
  <c r="P2621" i="2"/>
  <c r="BI2611" i="2"/>
  <c r="BH2611" i="2"/>
  <c r="BG2611" i="2"/>
  <c r="BF2611" i="2"/>
  <c r="T2611" i="2"/>
  <c r="R2611" i="2"/>
  <c r="P2611" i="2"/>
  <c r="BI2605" i="2"/>
  <c r="BH2605" i="2"/>
  <c r="BG2605" i="2"/>
  <c r="BF2605" i="2"/>
  <c r="T2605" i="2"/>
  <c r="R2605" i="2"/>
  <c r="P2605" i="2"/>
  <c r="BI2598" i="2"/>
  <c r="BH2598" i="2"/>
  <c r="BG2598" i="2"/>
  <c r="BF2598" i="2"/>
  <c r="T2598" i="2"/>
  <c r="R2598" i="2"/>
  <c r="P2598" i="2"/>
  <c r="BI2593" i="2"/>
  <c r="BH2593" i="2"/>
  <c r="BG2593" i="2"/>
  <c r="BF2593" i="2"/>
  <c r="T2593" i="2"/>
  <c r="R2593" i="2"/>
  <c r="P2593" i="2"/>
  <c r="BI2588" i="2"/>
  <c r="BH2588" i="2"/>
  <c r="BG2588" i="2"/>
  <c r="BF2588" i="2"/>
  <c r="T2588" i="2"/>
  <c r="R2588" i="2"/>
  <c r="P2588" i="2"/>
  <c r="BI2582" i="2"/>
  <c r="BH2582" i="2"/>
  <c r="BG2582" i="2"/>
  <c r="BF2582" i="2"/>
  <c r="T2582" i="2"/>
  <c r="R2582" i="2"/>
  <c r="P2582" i="2"/>
  <c r="BI2577" i="2"/>
  <c r="BH2577" i="2"/>
  <c r="BG2577" i="2"/>
  <c r="BF2577" i="2"/>
  <c r="T2577" i="2"/>
  <c r="R2577" i="2"/>
  <c r="P2577" i="2"/>
  <c r="BI2573" i="2"/>
  <c r="BH2573" i="2"/>
  <c r="BG2573" i="2"/>
  <c r="BF2573" i="2"/>
  <c r="T2573" i="2"/>
  <c r="R2573" i="2"/>
  <c r="P2573" i="2"/>
  <c r="BI2568" i="2"/>
  <c r="BH2568" i="2"/>
  <c r="BG2568" i="2"/>
  <c r="BF2568" i="2"/>
  <c r="T2568" i="2"/>
  <c r="R2568" i="2"/>
  <c r="P2568" i="2"/>
  <c r="BI2561" i="2"/>
  <c r="BH2561" i="2"/>
  <c r="BG2561" i="2"/>
  <c r="BF2561" i="2"/>
  <c r="T2561" i="2"/>
  <c r="R2561" i="2"/>
  <c r="P2561" i="2"/>
  <c r="BI2553" i="2"/>
  <c r="BH2553" i="2"/>
  <c r="BG2553" i="2"/>
  <c r="BF2553" i="2"/>
  <c r="T2553" i="2"/>
  <c r="R2553" i="2"/>
  <c r="P2553" i="2"/>
  <c r="BI2545" i="2"/>
  <c r="BH2545" i="2"/>
  <c r="BG2545" i="2"/>
  <c r="BF2545" i="2"/>
  <c r="T2545" i="2"/>
  <c r="R2545" i="2"/>
  <c r="P2545" i="2"/>
  <c r="BI2537" i="2"/>
  <c r="BH2537" i="2"/>
  <c r="BG2537" i="2"/>
  <c r="BF2537" i="2"/>
  <c r="T2537" i="2"/>
  <c r="R2537" i="2"/>
  <c r="P2537" i="2"/>
  <c r="BI2532" i="2"/>
  <c r="BH2532" i="2"/>
  <c r="BG2532" i="2"/>
  <c r="BF2532" i="2"/>
  <c r="T2532" i="2"/>
  <c r="R2532" i="2"/>
  <c r="P2532" i="2"/>
  <c r="BI2527" i="2"/>
  <c r="BH2527" i="2"/>
  <c r="BG2527" i="2"/>
  <c r="BF2527" i="2"/>
  <c r="T2527" i="2"/>
  <c r="R2527" i="2"/>
  <c r="P2527" i="2"/>
  <c r="BI2523" i="2"/>
  <c r="BH2523" i="2"/>
  <c r="BG2523" i="2"/>
  <c r="BF2523" i="2"/>
  <c r="T2523" i="2"/>
  <c r="R2523" i="2"/>
  <c r="P2523" i="2"/>
  <c r="BI2517" i="2"/>
  <c r="BH2517" i="2"/>
  <c r="BG2517" i="2"/>
  <c r="BF2517" i="2"/>
  <c r="T2517" i="2"/>
  <c r="R2517" i="2"/>
  <c r="P2517" i="2"/>
  <c r="BI2511" i="2"/>
  <c r="BH2511" i="2"/>
  <c r="BG2511" i="2"/>
  <c r="BF2511" i="2"/>
  <c r="T2511" i="2"/>
  <c r="R2511" i="2"/>
  <c r="P2511" i="2"/>
  <c r="BI2504" i="2"/>
  <c r="BH2504" i="2"/>
  <c r="BG2504" i="2"/>
  <c r="BF2504" i="2"/>
  <c r="T2504" i="2"/>
  <c r="R2504" i="2"/>
  <c r="P2504" i="2"/>
  <c r="BI2498" i="2"/>
  <c r="BH2498" i="2"/>
  <c r="BG2498" i="2"/>
  <c r="BF2498" i="2"/>
  <c r="T2498" i="2"/>
  <c r="R2498" i="2"/>
  <c r="P2498" i="2"/>
  <c r="BI2491" i="2"/>
  <c r="BH2491" i="2"/>
  <c r="BG2491" i="2"/>
  <c r="BF2491" i="2"/>
  <c r="T2491" i="2"/>
  <c r="R2491" i="2"/>
  <c r="P2491" i="2"/>
  <c r="BI2485" i="2"/>
  <c r="BH2485" i="2"/>
  <c r="BG2485" i="2"/>
  <c r="BF2485" i="2"/>
  <c r="T2485" i="2"/>
  <c r="R2485" i="2"/>
  <c r="P2485" i="2"/>
  <c r="BI2478" i="2"/>
  <c r="BH2478" i="2"/>
  <c r="BG2478" i="2"/>
  <c r="BF2478" i="2"/>
  <c r="T2478" i="2"/>
  <c r="R2478" i="2"/>
  <c r="P2478" i="2"/>
  <c r="BI2468" i="2"/>
  <c r="BH2468" i="2"/>
  <c r="BG2468" i="2"/>
  <c r="BF2468" i="2"/>
  <c r="T2468" i="2"/>
  <c r="R2468" i="2"/>
  <c r="P2468" i="2"/>
  <c r="BI2461" i="2"/>
  <c r="BH2461" i="2"/>
  <c r="BG2461" i="2"/>
  <c r="BF2461" i="2"/>
  <c r="T2461" i="2"/>
  <c r="R2461" i="2"/>
  <c r="P2461" i="2"/>
  <c r="BI2455" i="2"/>
  <c r="BH2455" i="2"/>
  <c r="BG2455" i="2"/>
  <c r="BF2455" i="2"/>
  <c r="T2455" i="2"/>
  <c r="R2455" i="2"/>
  <c r="P2455" i="2"/>
  <c r="BI2448" i="2"/>
  <c r="BH2448" i="2"/>
  <c r="BG2448" i="2"/>
  <c r="BF2448" i="2"/>
  <c r="T2448" i="2"/>
  <c r="R2448" i="2"/>
  <c r="P2448" i="2"/>
  <c r="BI2442" i="2"/>
  <c r="BH2442" i="2"/>
  <c r="BG2442" i="2"/>
  <c r="BF2442" i="2"/>
  <c r="T2442" i="2"/>
  <c r="R2442" i="2"/>
  <c r="P2442" i="2"/>
  <c r="BI2435" i="2"/>
  <c r="BH2435" i="2"/>
  <c r="BG2435" i="2"/>
  <c r="BF2435" i="2"/>
  <c r="T2435" i="2"/>
  <c r="R2435" i="2"/>
  <c r="P2435" i="2"/>
  <c r="BI2428" i="2"/>
  <c r="BH2428" i="2"/>
  <c r="BG2428" i="2"/>
  <c r="BF2428" i="2"/>
  <c r="T2428" i="2"/>
  <c r="R2428" i="2"/>
  <c r="P2428" i="2"/>
  <c r="BI2422" i="2"/>
  <c r="BH2422" i="2"/>
  <c r="BG2422" i="2"/>
  <c r="BF2422" i="2"/>
  <c r="T2422" i="2"/>
  <c r="R2422" i="2"/>
  <c r="P2422" i="2"/>
  <c r="BI2418" i="2"/>
  <c r="BH2418" i="2"/>
  <c r="BG2418" i="2"/>
  <c r="BF2418" i="2"/>
  <c r="T2418" i="2"/>
  <c r="R2418" i="2"/>
  <c r="P2418" i="2"/>
  <c r="BI2412" i="2"/>
  <c r="BH2412" i="2"/>
  <c r="BG2412" i="2"/>
  <c r="BF2412" i="2"/>
  <c r="T2412" i="2"/>
  <c r="R2412" i="2"/>
  <c r="P2412" i="2"/>
  <c r="BI2406" i="2"/>
  <c r="BH2406" i="2"/>
  <c r="BG2406" i="2"/>
  <c r="BF2406" i="2"/>
  <c r="T2406" i="2"/>
  <c r="R2406" i="2"/>
  <c r="P2406" i="2"/>
  <c r="BI2400" i="2"/>
  <c r="BH2400" i="2"/>
  <c r="BG2400" i="2"/>
  <c r="BF2400" i="2"/>
  <c r="T2400" i="2"/>
  <c r="R2400" i="2"/>
  <c r="P2400" i="2"/>
  <c r="BI2394" i="2"/>
  <c r="BH2394" i="2"/>
  <c r="BG2394" i="2"/>
  <c r="BF2394" i="2"/>
  <c r="T2394" i="2"/>
  <c r="R2394" i="2"/>
  <c r="P2394" i="2"/>
  <c r="BI2388" i="2"/>
  <c r="BH2388" i="2"/>
  <c r="BG2388" i="2"/>
  <c r="BF2388" i="2"/>
  <c r="T2388" i="2"/>
  <c r="R2388" i="2"/>
  <c r="P2388" i="2"/>
  <c r="BI2382" i="2"/>
  <c r="BH2382" i="2"/>
  <c r="BG2382" i="2"/>
  <c r="BF2382" i="2"/>
  <c r="T2382" i="2"/>
  <c r="R2382" i="2"/>
  <c r="P2382" i="2"/>
  <c r="BI2378" i="2"/>
  <c r="BH2378" i="2"/>
  <c r="BG2378" i="2"/>
  <c r="BF2378" i="2"/>
  <c r="T2378" i="2"/>
  <c r="R2378" i="2"/>
  <c r="P2378" i="2"/>
  <c r="BI2375" i="2"/>
  <c r="BH2375" i="2"/>
  <c r="BG2375" i="2"/>
  <c r="BF2375" i="2"/>
  <c r="T2375" i="2"/>
  <c r="R2375" i="2"/>
  <c r="P2375" i="2"/>
  <c r="BI2372" i="2"/>
  <c r="BH2372" i="2"/>
  <c r="BG2372" i="2"/>
  <c r="BF2372" i="2"/>
  <c r="T2372" i="2"/>
  <c r="R2372" i="2"/>
  <c r="P2372" i="2"/>
  <c r="BI2369" i="2"/>
  <c r="BH2369" i="2"/>
  <c r="BG2369" i="2"/>
  <c r="BF2369" i="2"/>
  <c r="T2369" i="2"/>
  <c r="R2369" i="2"/>
  <c r="P2369" i="2"/>
  <c r="BI2363" i="2"/>
  <c r="BH2363" i="2"/>
  <c r="BG2363" i="2"/>
  <c r="BF2363" i="2"/>
  <c r="T2363" i="2"/>
  <c r="R2363" i="2"/>
  <c r="P2363" i="2"/>
  <c r="BI2359" i="2"/>
  <c r="BH2359" i="2"/>
  <c r="BG2359" i="2"/>
  <c r="BF2359" i="2"/>
  <c r="T2359" i="2"/>
  <c r="R2359" i="2"/>
  <c r="P2359" i="2"/>
  <c r="BI2353" i="2"/>
  <c r="BH2353" i="2"/>
  <c r="BG2353" i="2"/>
  <c r="BF2353" i="2"/>
  <c r="T2353" i="2"/>
  <c r="R2353" i="2"/>
  <c r="P2353" i="2"/>
  <c r="BI2350" i="2"/>
  <c r="BH2350" i="2"/>
  <c r="BG2350" i="2"/>
  <c r="BF2350" i="2"/>
  <c r="T2350" i="2"/>
  <c r="R2350" i="2"/>
  <c r="P2350" i="2"/>
  <c r="BI2347" i="2"/>
  <c r="BH2347" i="2"/>
  <c r="BG2347" i="2"/>
  <c r="BF2347" i="2"/>
  <c r="T2347" i="2"/>
  <c r="R2347" i="2"/>
  <c r="P2347" i="2"/>
  <c r="BI2343" i="2"/>
  <c r="BH2343" i="2"/>
  <c r="BG2343" i="2"/>
  <c r="BF2343" i="2"/>
  <c r="T2343" i="2"/>
  <c r="R2343" i="2"/>
  <c r="P2343" i="2"/>
  <c r="BI2337" i="2"/>
  <c r="BH2337" i="2"/>
  <c r="BG2337" i="2"/>
  <c r="BF2337" i="2"/>
  <c r="T2337" i="2"/>
  <c r="R2337" i="2"/>
  <c r="P2337" i="2"/>
  <c r="BI2334" i="2"/>
  <c r="BH2334" i="2"/>
  <c r="BG2334" i="2"/>
  <c r="BF2334" i="2"/>
  <c r="T2334" i="2"/>
  <c r="R2334" i="2"/>
  <c r="P2334" i="2"/>
  <c r="BI2328" i="2"/>
  <c r="BH2328" i="2"/>
  <c r="BG2328" i="2"/>
  <c r="BF2328" i="2"/>
  <c r="T2328" i="2"/>
  <c r="R2328" i="2"/>
  <c r="P2328" i="2"/>
  <c r="BI2324" i="2"/>
  <c r="BH2324" i="2"/>
  <c r="BG2324" i="2"/>
  <c r="BF2324" i="2"/>
  <c r="T2324" i="2"/>
  <c r="R2324" i="2"/>
  <c r="P2324" i="2"/>
  <c r="BI2318" i="2"/>
  <c r="BH2318" i="2"/>
  <c r="BG2318" i="2"/>
  <c r="BF2318" i="2"/>
  <c r="T2318" i="2"/>
  <c r="R2318" i="2"/>
  <c r="P2318" i="2"/>
  <c r="BI2312" i="2"/>
  <c r="BH2312" i="2"/>
  <c r="BG2312" i="2"/>
  <c r="BF2312" i="2"/>
  <c r="T2312" i="2"/>
  <c r="R2312" i="2"/>
  <c r="P2312" i="2"/>
  <c r="BI2306" i="2"/>
  <c r="BH2306" i="2"/>
  <c r="BG2306" i="2"/>
  <c r="BF2306" i="2"/>
  <c r="T2306" i="2"/>
  <c r="R2306" i="2"/>
  <c r="P2306" i="2"/>
  <c r="BI2298" i="2"/>
  <c r="BH2298" i="2"/>
  <c r="BG2298" i="2"/>
  <c r="BF2298" i="2"/>
  <c r="T2298" i="2"/>
  <c r="R2298" i="2"/>
  <c r="P2298" i="2"/>
  <c r="BI2292" i="2"/>
  <c r="BH2292" i="2"/>
  <c r="BG2292" i="2"/>
  <c r="BF2292" i="2"/>
  <c r="T2292" i="2"/>
  <c r="R2292" i="2"/>
  <c r="P2292" i="2"/>
  <c r="BI2286" i="2"/>
  <c r="BH2286" i="2"/>
  <c r="BG2286" i="2"/>
  <c r="BF2286" i="2"/>
  <c r="T2286" i="2"/>
  <c r="R2286" i="2"/>
  <c r="P2286" i="2"/>
  <c r="BI2278" i="2"/>
  <c r="BH2278" i="2"/>
  <c r="BG2278" i="2"/>
  <c r="BF2278" i="2"/>
  <c r="T2278" i="2"/>
  <c r="R2278" i="2"/>
  <c r="P2278" i="2"/>
  <c r="BI2270" i="2"/>
  <c r="BH2270" i="2"/>
  <c r="BG2270" i="2"/>
  <c r="BF2270" i="2"/>
  <c r="T2270" i="2"/>
  <c r="R2270" i="2"/>
  <c r="P2270" i="2"/>
  <c r="BI2262" i="2"/>
  <c r="BH2262" i="2"/>
  <c r="BG2262" i="2"/>
  <c r="BF2262" i="2"/>
  <c r="T2262" i="2"/>
  <c r="R2262" i="2"/>
  <c r="P2262" i="2"/>
  <c r="BI2258" i="2"/>
  <c r="BH2258" i="2"/>
  <c r="BG2258" i="2"/>
  <c r="BF2258" i="2"/>
  <c r="T2258" i="2"/>
  <c r="R2258" i="2"/>
  <c r="P2258" i="2"/>
  <c r="BI2253" i="2"/>
  <c r="BH2253" i="2"/>
  <c r="BG2253" i="2"/>
  <c r="BF2253" i="2"/>
  <c r="T2253" i="2"/>
  <c r="R2253" i="2"/>
  <c r="P2253" i="2"/>
  <c r="BI2249" i="2"/>
  <c r="BH2249" i="2"/>
  <c r="BG2249" i="2"/>
  <c r="BF2249" i="2"/>
  <c r="T2249" i="2"/>
  <c r="R2249" i="2"/>
  <c r="P2249" i="2"/>
  <c r="BI2244" i="2"/>
  <c r="BH2244" i="2"/>
  <c r="BG2244" i="2"/>
  <c r="BF2244" i="2"/>
  <c r="T2244" i="2"/>
  <c r="R2244" i="2"/>
  <c r="P2244" i="2"/>
  <c r="BI2236" i="2"/>
  <c r="BH2236" i="2"/>
  <c r="BG2236" i="2"/>
  <c r="BF2236" i="2"/>
  <c r="T2236" i="2"/>
  <c r="R2236" i="2"/>
  <c r="P2236" i="2"/>
  <c r="BI2231" i="2"/>
  <c r="BH2231" i="2"/>
  <c r="BG2231" i="2"/>
  <c r="BF2231" i="2"/>
  <c r="T2231" i="2"/>
  <c r="R2231" i="2"/>
  <c r="P2231" i="2"/>
  <c r="BI2226" i="2"/>
  <c r="BH2226" i="2"/>
  <c r="BG2226" i="2"/>
  <c r="BF2226" i="2"/>
  <c r="T2226" i="2"/>
  <c r="R2226" i="2"/>
  <c r="P2226" i="2"/>
  <c r="BI2221" i="2"/>
  <c r="BH2221" i="2"/>
  <c r="BG2221" i="2"/>
  <c r="BF2221" i="2"/>
  <c r="T2221" i="2"/>
  <c r="R2221" i="2"/>
  <c r="P2221" i="2"/>
  <c r="BI2216" i="2"/>
  <c r="BH2216" i="2"/>
  <c r="BG2216" i="2"/>
  <c r="BF2216" i="2"/>
  <c r="T2216" i="2"/>
  <c r="R2216" i="2"/>
  <c r="P2216" i="2"/>
  <c r="BI2212" i="2"/>
  <c r="BH2212" i="2"/>
  <c r="BG2212" i="2"/>
  <c r="BF2212" i="2"/>
  <c r="T2212" i="2"/>
  <c r="R2212" i="2"/>
  <c r="P2212" i="2"/>
  <c r="BI2208" i="2"/>
  <c r="BH2208" i="2"/>
  <c r="BG2208" i="2"/>
  <c r="BF2208" i="2"/>
  <c r="T2208" i="2"/>
  <c r="R2208" i="2"/>
  <c r="P2208" i="2"/>
  <c r="BI2203" i="2"/>
  <c r="BH2203" i="2"/>
  <c r="BG2203" i="2"/>
  <c r="BF2203" i="2"/>
  <c r="T2203" i="2"/>
  <c r="R2203" i="2"/>
  <c r="P2203" i="2"/>
  <c r="BI2198" i="2"/>
  <c r="BH2198" i="2"/>
  <c r="BG2198" i="2"/>
  <c r="BF2198" i="2"/>
  <c r="T2198" i="2"/>
  <c r="R2198" i="2"/>
  <c r="P2198" i="2"/>
  <c r="BI2194" i="2"/>
  <c r="BH2194" i="2"/>
  <c r="BG2194" i="2"/>
  <c r="BF2194" i="2"/>
  <c r="T2194" i="2"/>
  <c r="R2194" i="2"/>
  <c r="P2194" i="2"/>
  <c r="BI2190" i="2"/>
  <c r="BH2190" i="2"/>
  <c r="BG2190" i="2"/>
  <c r="BF2190" i="2"/>
  <c r="T2190" i="2"/>
  <c r="R2190" i="2"/>
  <c r="P2190" i="2"/>
  <c r="BI2186" i="2"/>
  <c r="BH2186" i="2"/>
  <c r="BG2186" i="2"/>
  <c r="BF2186" i="2"/>
  <c r="T2186" i="2"/>
  <c r="R2186" i="2"/>
  <c r="P2186" i="2"/>
  <c r="BI2182" i="2"/>
  <c r="BH2182" i="2"/>
  <c r="BG2182" i="2"/>
  <c r="BF2182" i="2"/>
  <c r="T2182" i="2"/>
  <c r="R2182" i="2"/>
  <c r="P2182" i="2"/>
  <c r="BI2175" i="2"/>
  <c r="BH2175" i="2"/>
  <c r="BG2175" i="2"/>
  <c r="BF2175" i="2"/>
  <c r="T2175" i="2"/>
  <c r="R2175" i="2"/>
  <c r="P2175" i="2"/>
  <c r="BI2168" i="2"/>
  <c r="BH2168" i="2"/>
  <c r="BG2168" i="2"/>
  <c r="BF2168" i="2"/>
  <c r="T2168" i="2"/>
  <c r="R2168" i="2"/>
  <c r="P2168" i="2"/>
  <c r="BI2164" i="2"/>
  <c r="BH2164" i="2"/>
  <c r="BG2164" i="2"/>
  <c r="BF2164" i="2"/>
  <c r="T2164" i="2"/>
  <c r="R2164" i="2"/>
  <c r="P2164" i="2"/>
  <c r="BI2152" i="2"/>
  <c r="BH2152" i="2"/>
  <c r="BG2152" i="2"/>
  <c r="BF2152" i="2"/>
  <c r="T2152" i="2"/>
  <c r="R2152" i="2"/>
  <c r="P2152" i="2"/>
  <c r="BI2148" i="2"/>
  <c r="BH2148" i="2"/>
  <c r="BG2148" i="2"/>
  <c r="BF2148" i="2"/>
  <c r="T2148" i="2"/>
  <c r="R2148" i="2"/>
  <c r="P2148" i="2"/>
  <c r="BI2144" i="2"/>
  <c r="BH2144" i="2"/>
  <c r="BG2144" i="2"/>
  <c r="BF2144" i="2"/>
  <c r="T2144" i="2"/>
  <c r="R2144" i="2"/>
  <c r="P2144" i="2"/>
  <c r="BI2140" i="2"/>
  <c r="BH2140" i="2"/>
  <c r="BG2140" i="2"/>
  <c r="BF2140" i="2"/>
  <c r="T2140" i="2"/>
  <c r="R2140" i="2"/>
  <c r="P2140" i="2"/>
  <c r="BI2135" i="2"/>
  <c r="BH2135" i="2"/>
  <c r="BG2135" i="2"/>
  <c r="BF2135" i="2"/>
  <c r="T2135" i="2"/>
  <c r="R2135" i="2"/>
  <c r="P2135" i="2"/>
  <c r="BI2130" i="2"/>
  <c r="BH2130" i="2"/>
  <c r="BG2130" i="2"/>
  <c r="BF2130" i="2"/>
  <c r="T2130" i="2"/>
  <c r="R2130" i="2"/>
  <c r="P2130" i="2"/>
  <c r="BI2126" i="2"/>
  <c r="BH2126" i="2"/>
  <c r="BG2126" i="2"/>
  <c r="BF2126" i="2"/>
  <c r="T2126" i="2"/>
  <c r="R2126" i="2"/>
  <c r="P2126" i="2"/>
  <c r="BI2122" i="2"/>
  <c r="BH2122" i="2"/>
  <c r="BG2122" i="2"/>
  <c r="BF2122" i="2"/>
  <c r="T2122" i="2"/>
  <c r="R2122" i="2"/>
  <c r="P2122" i="2"/>
  <c r="BI2118" i="2"/>
  <c r="BH2118" i="2"/>
  <c r="BG2118" i="2"/>
  <c r="BF2118" i="2"/>
  <c r="T2118" i="2"/>
  <c r="R2118" i="2"/>
  <c r="P2118" i="2"/>
  <c r="BI2111" i="2"/>
  <c r="BH2111" i="2"/>
  <c r="BG2111" i="2"/>
  <c r="BF2111" i="2"/>
  <c r="T2111" i="2"/>
  <c r="R2111" i="2"/>
  <c r="P2111" i="2"/>
  <c r="BI2107" i="2"/>
  <c r="BH2107" i="2"/>
  <c r="BG2107" i="2"/>
  <c r="BF2107" i="2"/>
  <c r="T2107" i="2"/>
  <c r="R2107" i="2"/>
  <c r="P2107" i="2"/>
  <c r="BI2102" i="2"/>
  <c r="BH2102" i="2"/>
  <c r="BG2102" i="2"/>
  <c r="BF2102" i="2"/>
  <c r="T2102" i="2"/>
  <c r="R2102" i="2"/>
  <c r="P2102" i="2"/>
  <c r="BI2098" i="2"/>
  <c r="BH2098" i="2"/>
  <c r="BG2098" i="2"/>
  <c r="BF2098" i="2"/>
  <c r="T2098" i="2"/>
  <c r="R2098" i="2"/>
  <c r="P2098" i="2"/>
  <c r="BI2093" i="2"/>
  <c r="BH2093" i="2"/>
  <c r="BG2093" i="2"/>
  <c r="BF2093" i="2"/>
  <c r="T2093" i="2"/>
  <c r="R2093" i="2"/>
  <c r="P2093" i="2"/>
  <c r="BI2089" i="2"/>
  <c r="BH2089" i="2"/>
  <c r="BG2089" i="2"/>
  <c r="BF2089" i="2"/>
  <c r="T2089" i="2"/>
  <c r="R2089" i="2"/>
  <c r="P2089" i="2"/>
  <c r="BI2085" i="2"/>
  <c r="BH2085" i="2"/>
  <c r="BG2085" i="2"/>
  <c r="BF2085" i="2"/>
  <c r="T2085" i="2"/>
  <c r="R2085" i="2"/>
  <c r="P2085" i="2"/>
  <c r="BI2078" i="2"/>
  <c r="BH2078" i="2"/>
  <c r="BG2078" i="2"/>
  <c r="BF2078" i="2"/>
  <c r="T2078" i="2"/>
  <c r="R2078" i="2"/>
  <c r="P2078" i="2"/>
  <c r="BI2074" i="2"/>
  <c r="BH2074" i="2"/>
  <c r="BG2074" i="2"/>
  <c r="BF2074" i="2"/>
  <c r="T2074" i="2"/>
  <c r="R2074" i="2"/>
  <c r="P2074" i="2"/>
  <c r="BI2070" i="2"/>
  <c r="BH2070" i="2"/>
  <c r="BG2070" i="2"/>
  <c r="BF2070" i="2"/>
  <c r="T2070" i="2"/>
  <c r="R2070" i="2"/>
  <c r="P2070" i="2"/>
  <c r="BI2065" i="2"/>
  <c r="BH2065" i="2"/>
  <c r="BG2065" i="2"/>
  <c r="BF2065" i="2"/>
  <c r="T2065" i="2"/>
  <c r="R2065" i="2"/>
  <c r="P2065" i="2"/>
  <c r="BI2060" i="2"/>
  <c r="BH2060" i="2"/>
  <c r="BG2060" i="2"/>
  <c r="BF2060" i="2"/>
  <c r="T2060" i="2"/>
  <c r="R2060" i="2"/>
  <c r="P2060" i="2"/>
  <c r="BI2056" i="2"/>
  <c r="BH2056" i="2"/>
  <c r="BG2056" i="2"/>
  <c r="BF2056" i="2"/>
  <c r="T2056" i="2"/>
  <c r="R2056" i="2"/>
  <c r="P2056" i="2"/>
  <c r="BI2050" i="2"/>
  <c r="BH2050" i="2"/>
  <c r="BG2050" i="2"/>
  <c r="BF2050" i="2"/>
  <c r="T2050" i="2"/>
  <c r="R2050" i="2"/>
  <c r="P2050" i="2"/>
  <c r="BI2047" i="2"/>
  <c r="BH2047" i="2"/>
  <c r="BG2047" i="2"/>
  <c r="BF2047" i="2"/>
  <c r="T2047" i="2"/>
  <c r="R2047" i="2"/>
  <c r="P2047" i="2"/>
  <c r="BI2045" i="2"/>
  <c r="BH2045" i="2"/>
  <c r="BG2045" i="2"/>
  <c r="BF2045" i="2"/>
  <c r="T2045" i="2"/>
  <c r="R2045" i="2"/>
  <c r="P2045" i="2"/>
  <c r="BI2042" i="2"/>
  <c r="BH2042" i="2"/>
  <c r="BG2042" i="2"/>
  <c r="BF2042" i="2"/>
  <c r="T2042" i="2"/>
  <c r="R2042" i="2"/>
  <c r="P2042" i="2"/>
  <c r="BI2040" i="2"/>
  <c r="BH2040" i="2"/>
  <c r="BG2040" i="2"/>
  <c r="BF2040" i="2"/>
  <c r="T2040" i="2"/>
  <c r="R2040" i="2"/>
  <c r="P2040" i="2"/>
  <c r="BI2038" i="2"/>
  <c r="BH2038" i="2"/>
  <c r="BG2038" i="2"/>
  <c r="BF2038" i="2"/>
  <c r="T2038" i="2"/>
  <c r="R2038" i="2"/>
  <c r="P2038" i="2"/>
  <c r="BI2036" i="2"/>
  <c r="BH2036" i="2"/>
  <c r="BG2036" i="2"/>
  <c r="BF2036" i="2"/>
  <c r="T2036" i="2"/>
  <c r="R2036" i="2"/>
  <c r="P2036" i="2"/>
  <c r="BI2034" i="2"/>
  <c r="BH2034" i="2"/>
  <c r="BG2034" i="2"/>
  <c r="BF2034" i="2"/>
  <c r="T2034" i="2"/>
  <c r="R2034" i="2"/>
  <c r="P2034" i="2"/>
  <c r="BI2032" i="2"/>
  <c r="BH2032" i="2"/>
  <c r="BG2032" i="2"/>
  <c r="BF2032" i="2"/>
  <c r="T2032" i="2"/>
  <c r="R2032" i="2"/>
  <c r="P2032" i="2"/>
  <c r="BI2030" i="2"/>
  <c r="BH2030" i="2"/>
  <c r="BG2030" i="2"/>
  <c r="BF2030" i="2"/>
  <c r="T2030" i="2"/>
  <c r="R2030" i="2"/>
  <c r="P2030" i="2"/>
  <c r="BI2028" i="2"/>
  <c r="BH2028" i="2"/>
  <c r="BG2028" i="2"/>
  <c r="BF2028" i="2"/>
  <c r="T2028" i="2"/>
  <c r="R2028" i="2"/>
  <c r="P2028" i="2"/>
  <c r="BI2026" i="2"/>
  <c r="BH2026" i="2"/>
  <c r="BG2026" i="2"/>
  <c r="BF2026" i="2"/>
  <c r="T2026" i="2"/>
  <c r="R2026" i="2"/>
  <c r="P2026" i="2"/>
  <c r="BI2024" i="2"/>
  <c r="BH2024" i="2"/>
  <c r="BG2024" i="2"/>
  <c r="BF2024" i="2"/>
  <c r="T2024" i="2"/>
  <c r="R2024" i="2"/>
  <c r="P2024" i="2"/>
  <c r="BI2022" i="2"/>
  <c r="BH2022" i="2"/>
  <c r="BG2022" i="2"/>
  <c r="BF2022" i="2"/>
  <c r="T2022" i="2"/>
  <c r="R2022" i="2"/>
  <c r="P2022" i="2"/>
  <c r="BI2020" i="2"/>
  <c r="BH2020" i="2"/>
  <c r="BG2020" i="2"/>
  <c r="BF2020" i="2"/>
  <c r="T2020" i="2"/>
  <c r="R2020" i="2"/>
  <c r="P2020" i="2"/>
  <c r="BI2018" i="2"/>
  <c r="BH2018" i="2"/>
  <c r="BG2018" i="2"/>
  <c r="BF2018" i="2"/>
  <c r="T2018" i="2"/>
  <c r="R2018" i="2"/>
  <c r="P2018" i="2"/>
  <c r="BI2016" i="2"/>
  <c r="BH2016" i="2"/>
  <c r="BG2016" i="2"/>
  <c r="BF2016" i="2"/>
  <c r="T2016" i="2"/>
  <c r="R2016" i="2"/>
  <c r="P2016" i="2"/>
  <c r="BI2014" i="2"/>
  <c r="BH2014" i="2"/>
  <c r="BG2014" i="2"/>
  <c r="BF2014" i="2"/>
  <c r="T2014" i="2"/>
  <c r="R2014" i="2"/>
  <c r="P2014" i="2"/>
  <c r="BI2012" i="2"/>
  <c r="BH2012" i="2"/>
  <c r="BG2012" i="2"/>
  <c r="BF2012" i="2"/>
  <c r="T2012" i="2"/>
  <c r="R2012" i="2"/>
  <c r="P2012" i="2"/>
  <c r="BI2010" i="2"/>
  <c r="BH2010" i="2"/>
  <c r="BG2010" i="2"/>
  <c r="BF2010" i="2"/>
  <c r="T2010" i="2"/>
  <c r="R2010" i="2"/>
  <c r="P2010" i="2"/>
  <c r="BI2008" i="2"/>
  <c r="BH2008" i="2"/>
  <c r="BG2008" i="2"/>
  <c r="BF2008" i="2"/>
  <c r="T2008" i="2"/>
  <c r="R2008" i="2"/>
  <c r="P2008" i="2"/>
  <c r="BI2006" i="2"/>
  <c r="BH2006" i="2"/>
  <c r="BG2006" i="2"/>
  <c r="BF2006" i="2"/>
  <c r="T2006" i="2"/>
  <c r="R2006" i="2"/>
  <c r="P2006" i="2"/>
  <c r="BI2004" i="2"/>
  <c r="BH2004" i="2"/>
  <c r="BG2004" i="2"/>
  <c r="BF2004" i="2"/>
  <c r="T2004" i="2"/>
  <c r="R2004" i="2"/>
  <c r="P2004" i="2"/>
  <c r="BI2002" i="2"/>
  <c r="BH2002" i="2"/>
  <c r="BG2002" i="2"/>
  <c r="BF2002" i="2"/>
  <c r="T2002" i="2"/>
  <c r="R2002" i="2"/>
  <c r="P2002" i="2"/>
  <c r="BI2000" i="2"/>
  <c r="BH2000" i="2"/>
  <c r="BG2000" i="2"/>
  <c r="BF2000" i="2"/>
  <c r="T2000" i="2"/>
  <c r="R2000" i="2"/>
  <c r="P2000" i="2"/>
  <c r="BI1998" i="2"/>
  <c r="BH1998" i="2"/>
  <c r="BG1998" i="2"/>
  <c r="BF1998" i="2"/>
  <c r="T1998" i="2"/>
  <c r="R1998" i="2"/>
  <c r="P1998" i="2"/>
  <c r="BI1996" i="2"/>
  <c r="BH1996" i="2"/>
  <c r="BG1996" i="2"/>
  <c r="BF1996" i="2"/>
  <c r="T1996" i="2"/>
  <c r="R1996" i="2"/>
  <c r="P1996" i="2"/>
  <c r="BI1994" i="2"/>
  <c r="BH1994" i="2"/>
  <c r="BG1994" i="2"/>
  <c r="BF1994" i="2"/>
  <c r="T1994" i="2"/>
  <c r="R1994" i="2"/>
  <c r="P1994" i="2"/>
  <c r="BI1992" i="2"/>
  <c r="BH1992" i="2"/>
  <c r="BG1992" i="2"/>
  <c r="BF1992" i="2"/>
  <c r="T1992" i="2"/>
  <c r="R1992" i="2"/>
  <c r="P1992" i="2"/>
  <c r="BI1990" i="2"/>
  <c r="BH1990" i="2"/>
  <c r="BG1990" i="2"/>
  <c r="BF1990" i="2"/>
  <c r="T1990" i="2"/>
  <c r="R1990" i="2"/>
  <c r="P1990" i="2"/>
  <c r="BI1988" i="2"/>
  <c r="BH1988" i="2"/>
  <c r="BG1988" i="2"/>
  <c r="BF1988" i="2"/>
  <c r="T1988" i="2"/>
  <c r="R1988" i="2"/>
  <c r="P1988" i="2"/>
  <c r="BI1986" i="2"/>
  <c r="BH1986" i="2"/>
  <c r="BG1986" i="2"/>
  <c r="BF1986" i="2"/>
  <c r="T1986" i="2"/>
  <c r="R1986" i="2"/>
  <c r="P1986" i="2"/>
  <c r="BI1984" i="2"/>
  <c r="BH1984" i="2"/>
  <c r="BG1984" i="2"/>
  <c r="BF1984" i="2"/>
  <c r="T1984" i="2"/>
  <c r="R1984" i="2"/>
  <c r="P1984" i="2"/>
  <c r="BI1982" i="2"/>
  <c r="BH1982" i="2"/>
  <c r="BG1982" i="2"/>
  <c r="BF1982" i="2"/>
  <c r="T1982" i="2"/>
  <c r="R1982" i="2"/>
  <c r="P1982" i="2"/>
  <c r="BI1980" i="2"/>
  <c r="BH1980" i="2"/>
  <c r="BG1980" i="2"/>
  <c r="BF1980" i="2"/>
  <c r="T1980" i="2"/>
  <c r="R1980" i="2"/>
  <c r="P1980" i="2"/>
  <c r="BI1978" i="2"/>
  <c r="BH1978" i="2"/>
  <c r="BG1978" i="2"/>
  <c r="BF1978" i="2"/>
  <c r="T1978" i="2"/>
  <c r="R1978" i="2"/>
  <c r="P1978" i="2"/>
  <c r="BI1976" i="2"/>
  <c r="BH1976" i="2"/>
  <c r="BG1976" i="2"/>
  <c r="BF1976" i="2"/>
  <c r="T1976" i="2"/>
  <c r="R1976" i="2"/>
  <c r="P1976" i="2"/>
  <c r="BI1974" i="2"/>
  <c r="BH1974" i="2"/>
  <c r="BG1974" i="2"/>
  <c r="BF1974" i="2"/>
  <c r="T1974" i="2"/>
  <c r="R1974" i="2"/>
  <c r="P1974" i="2"/>
  <c r="BI1972" i="2"/>
  <c r="BH1972" i="2"/>
  <c r="BG1972" i="2"/>
  <c r="BF1972" i="2"/>
  <c r="T1972" i="2"/>
  <c r="R1972" i="2"/>
  <c r="P1972" i="2"/>
  <c r="BI1970" i="2"/>
  <c r="BH1970" i="2"/>
  <c r="BG1970" i="2"/>
  <c r="BF1970" i="2"/>
  <c r="T1970" i="2"/>
  <c r="R1970" i="2"/>
  <c r="P1970" i="2"/>
  <c r="BI1968" i="2"/>
  <c r="BH1968" i="2"/>
  <c r="BG1968" i="2"/>
  <c r="BF1968" i="2"/>
  <c r="T1968" i="2"/>
  <c r="R1968" i="2"/>
  <c r="P1968" i="2"/>
  <c r="BI1966" i="2"/>
  <c r="BH1966" i="2"/>
  <c r="BG1966" i="2"/>
  <c r="BF1966" i="2"/>
  <c r="T1966" i="2"/>
  <c r="R1966" i="2"/>
  <c r="P1966" i="2"/>
  <c r="BI1964" i="2"/>
  <c r="BH1964" i="2"/>
  <c r="BG1964" i="2"/>
  <c r="BF1964" i="2"/>
  <c r="T1964" i="2"/>
  <c r="R1964" i="2"/>
  <c r="P1964" i="2"/>
  <c r="BI1962" i="2"/>
  <c r="BH1962" i="2"/>
  <c r="BG1962" i="2"/>
  <c r="BF1962" i="2"/>
  <c r="T1962" i="2"/>
  <c r="R1962" i="2"/>
  <c r="P1962" i="2"/>
  <c r="BI1960" i="2"/>
  <c r="BH1960" i="2"/>
  <c r="BG1960" i="2"/>
  <c r="BF1960" i="2"/>
  <c r="T1960" i="2"/>
  <c r="R1960" i="2"/>
  <c r="P1960" i="2"/>
  <c r="BI1958" i="2"/>
  <c r="BH1958" i="2"/>
  <c r="BG1958" i="2"/>
  <c r="BF1958" i="2"/>
  <c r="T1958" i="2"/>
  <c r="R1958" i="2"/>
  <c r="P1958" i="2"/>
  <c r="BI1956" i="2"/>
  <c r="BH1956" i="2"/>
  <c r="BG1956" i="2"/>
  <c r="BF1956" i="2"/>
  <c r="T1956" i="2"/>
  <c r="R1956" i="2"/>
  <c r="P1956" i="2"/>
  <c r="BI1954" i="2"/>
  <c r="BH1954" i="2"/>
  <c r="BG1954" i="2"/>
  <c r="BF1954" i="2"/>
  <c r="T1954" i="2"/>
  <c r="R1954" i="2"/>
  <c r="P1954" i="2"/>
  <c r="BI1952" i="2"/>
  <c r="BH1952" i="2"/>
  <c r="BG1952" i="2"/>
  <c r="BF1952" i="2"/>
  <c r="T1952" i="2"/>
  <c r="R1952" i="2"/>
  <c r="P1952" i="2"/>
  <c r="BI1950" i="2"/>
  <c r="BH1950" i="2"/>
  <c r="BG1950" i="2"/>
  <c r="BF1950" i="2"/>
  <c r="T1950" i="2"/>
  <c r="R1950" i="2"/>
  <c r="P1950" i="2"/>
  <c r="BI1948" i="2"/>
  <c r="BH1948" i="2"/>
  <c r="BG1948" i="2"/>
  <c r="BF1948" i="2"/>
  <c r="T1948" i="2"/>
  <c r="R1948" i="2"/>
  <c r="P1948" i="2"/>
  <c r="BI1946" i="2"/>
  <c r="BH1946" i="2"/>
  <c r="BG1946" i="2"/>
  <c r="BF1946" i="2"/>
  <c r="T1946" i="2"/>
  <c r="R1946" i="2"/>
  <c r="P1946" i="2"/>
  <c r="BI1944" i="2"/>
  <c r="BH1944" i="2"/>
  <c r="BG1944" i="2"/>
  <c r="BF1944" i="2"/>
  <c r="T1944" i="2"/>
  <c r="R1944" i="2"/>
  <c r="P1944" i="2"/>
  <c r="BI1942" i="2"/>
  <c r="BH1942" i="2"/>
  <c r="BG1942" i="2"/>
  <c r="BF1942" i="2"/>
  <c r="T1942" i="2"/>
  <c r="R1942" i="2"/>
  <c r="P1942" i="2"/>
  <c r="BI1940" i="2"/>
  <c r="BH1940" i="2"/>
  <c r="BG1940" i="2"/>
  <c r="BF1940" i="2"/>
  <c r="T1940" i="2"/>
  <c r="R1940" i="2"/>
  <c r="P1940" i="2"/>
  <c r="BI1938" i="2"/>
  <c r="BH1938" i="2"/>
  <c r="BG1938" i="2"/>
  <c r="BF1938" i="2"/>
  <c r="T1938" i="2"/>
  <c r="R1938" i="2"/>
  <c r="P1938" i="2"/>
  <c r="BI1936" i="2"/>
  <c r="BH1936" i="2"/>
  <c r="BG1936" i="2"/>
  <c r="BF1936" i="2"/>
  <c r="T1936" i="2"/>
  <c r="R1936" i="2"/>
  <c r="P1936" i="2"/>
  <c r="BI1934" i="2"/>
  <c r="BH1934" i="2"/>
  <c r="BG1934" i="2"/>
  <c r="BF1934" i="2"/>
  <c r="T1934" i="2"/>
  <c r="R1934" i="2"/>
  <c r="P1934" i="2"/>
  <c r="BI1932" i="2"/>
  <c r="BH1932" i="2"/>
  <c r="BG1932" i="2"/>
  <c r="BF1932" i="2"/>
  <c r="T1932" i="2"/>
  <c r="R1932" i="2"/>
  <c r="P1932" i="2"/>
  <c r="BI1930" i="2"/>
  <c r="BH1930" i="2"/>
  <c r="BG1930" i="2"/>
  <c r="BF1930" i="2"/>
  <c r="T1930" i="2"/>
  <c r="R1930" i="2"/>
  <c r="P1930" i="2"/>
  <c r="BI1928" i="2"/>
  <c r="BH1928" i="2"/>
  <c r="BG1928" i="2"/>
  <c r="BF1928" i="2"/>
  <c r="T1928" i="2"/>
  <c r="R1928" i="2"/>
  <c r="P1928" i="2"/>
  <c r="BI1926" i="2"/>
  <c r="BH1926" i="2"/>
  <c r="BG1926" i="2"/>
  <c r="BF1926" i="2"/>
  <c r="T1926" i="2"/>
  <c r="R1926" i="2"/>
  <c r="P1926" i="2"/>
  <c r="BI1924" i="2"/>
  <c r="BH1924" i="2"/>
  <c r="BG1924" i="2"/>
  <c r="BF1924" i="2"/>
  <c r="T1924" i="2"/>
  <c r="R1924" i="2"/>
  <c r="P1924" i="2"/>
  <c r="BI1922" i="2"/>
  <c r="BH1922" i="2"/>
  <c r="BG1922" i="2"/>
  <c r="BF1922" i="2"/>
  <c r="T1922" i="2"/>
  <c r="R1922" i="2"/>
  <c r="P1922" i="2"/>
  <c r="BI1919" i="2"/>
  <c r="BH1919" i="2"/>
  <c r="BG1919" i="2"/>
  <c r="BF1919" i="2"/>
  <c r="T1919" i="2"/>
  <c r="R1919" i="2"/>
  <c r="P1919" i="2"/>
  <c r="BI1917" i="2"/>
  <c r="BH1917" i="2"/>
  <c r="BG1917" i="2"/>
  <c r="BF1917" i="2"/>
  <c r="T1917" i="2"/>
  <c r="R1917" i="2"/>
  <c r="P1917" i="2"/>
  <c r="BI1915" i="2"/>
  <c r="BH1915" i="2"/>
  <c r="BG1915" i="2"/>
  <c r="BF1915" i="2"/>
  <c r="T1915" i="2"/>
  <c r="R1915" i="2"/>
  <c r="P1915" i="2"/>
  <c r="BI1913" i="2"/>
  <c r="BH1913" i="2"/>
  <c r="BG1913" i="2"/>
  <c r="BF1913" i="2"/>
  <c r="T1913" i="2"/>
  <c r="R1913" i="2"/>
  <c r="P1913" i="2"/>
  <c r="BI1911" i="2"/>
  <c r="BH1911" i="2"/>
  <c r="BG1911" i="2"/>
  <c r="BF1911" i="2"/>
  <c r="T1911" i="2"/>
  <c r="R1911" i="2"/>
  <c r="P1911" i="2"/>
  <c r="BI1909" i="2"/>
  <c r="BH1909" i="2"/>
  <c r="BG1909" i="2"/>
  <c r="BF1909" i="2"/>
  <c r="T1909" i="2"/>
  <c r="R1909" i="2"/>
  <c r="P1909" i="2"/>
  <c r="BI1907" i="2"/>
  <c r="BH1907" i="2"/>
  <c r="BG1907" i="2"/>
  <c r="BF1907" i="2"/>
  <c r="T1907" i="2"/>
  <c r="R1907" i="2"/>
  <c r="P1907" i="2"/>
  <c r="BI1905" i="2"/>
  <c r="BH1905" i="2"/>
  <c r="BG1905" i="2"/>
  <c r="BF1905" i="2"/>
  <c r="T1905" i="2"/>
  <c r="R1905" i="2"/>
  <c r="P1905" i="2"/>
  <c r="BI1903" i="2"/>
  <c r="BH1903" i="2"/>
  <c r="BG1903" i="2"/>
  <c r="BF1903" i="2"/>
  <c r="T1903" i="2"/>
  <c r="R1903" i="2"/>
  <c r="P1903" i="2"/>
  <c r="BI1901" i="2"/>
  <c r="BH1901" i="2"/>
  <c r="BG1901" i="2"/>
  <c r="BF1901" i="2"/>
  <c r="T1901" i="2"/>
  <c r="R1901" i="2"/>
  <c r="P1901" i="2"/>
  <c r="BI1899" i="2"/>
  <c r="BH1899" i="2"/>
  <c r="BG1899" i="2"/>
  <c r="BF1899" i="2"/>
  <c r="T1899" i="2"/>
  <c r="R1899" i="2"/>
  <c r="P1899" i="2"/>
  <c r="BI1897" i="2"/>
  <c r="BH1897" i="2"/>
  <c r="BG1897" i="2"/>
  <c r="BF1897" i="2"/>
  <c r="T1897" i="2"/>
  <c r="R1897" i="2"/>
  <c r="P1897" i="2"/>
  <c r="BI1894" i="2"/>
  <c r="BH1894" i="2"/>
  <c r="BG1894" i="2"/>
  <c r="BF1894" i="2"/>
  <c r="T1894" i="2"/>
  <c r="R1894" i="2"/>
  <c r="P1894" i="2"/>
  <c r="BI1892" i="2"/>
  <c r="BH1892" i="2"/>
  <c r="BG1892" i="2"/>
  <c r="BF1892" i="2"/>
  <c r="T1892" i="2"/>
  <c r="R1892" i="2"/>
  <c r="P1892" i="2"/>
  <c r="BI1890" i="2"/>
  <c r="BH1890" i="2"/>
  <c r="BG1890" i="2"/>
  <c r="BF1890" i="2"/>
  <c r="T1890" i="2"/>
  <c r="R1890" i="2"/>
  <c r="P1890" i="2"/>
  <c r="BI1888" i="2"/>
  <c r="BH1888" i="2"/>
  <c r="BG1888" i="2"/>
  <c r="BF1888" i="2"/>
  <c r="T1888" i="2"/>
  <c r="R1888" i="2"/>
  <c r="P1888" i="2"/>
  <c r="BI1886" i="2"/>
  <c r="BH1886" i="2"/>
  <c r="BG1886" i="2"/>
  <c r="BF1886" i="2"/>
  <c r="T1886" i="2"/>
  <c r="R1886" i="2"/>
  <c r="P1886" i="2"/>
  <c r="BI1883" i="2"/>
  <c r="BH1883" i="2"/>
  <c r="BG1883" i="2"/>
  <c r="BF1883" i="2"/>
  <c r="T1883" i="2"/>
  <c r="R1883" i="2"/>
  <c r="P1883" i="2"/>
  <c r="BI1881" i="2"/>
  <c r="BH1881" i="2"/>
  <c r="BG1881" i="2"/>
  <c r="BF1881" i="2"/>
  <c r="T1881" i="2"/>
  <c r="R1881" i="2"/>
  <c r="P1881" i="2"/>
  <c r="BI1879" i="2"/>
  <c r="BH1879" i="2"/>
  <c r="BG1879" i="2"/>
  <c r="BF1879" i="2"/>
  <c r="T1879" i="2"/>
  <c r="R1879" i="2"/>
  <c r="P1879" i="2"/>
  <c r="BI1877" i="2"/>
  <c r="BH1877" i="2"/>
  <c r="BG1877" i="2"/>
  <c r="BF1877" i="2"/>
  <c r="T1877" i="2"/>
  <c r="R1877" i="2"/>
  <c r="P1877" i="2"/>
  <c r="BI1875" i="2"/>
  <c r="BH1875" i="2"/>
  <c r="BG1875" i="2"/>
  <c r="BF1875" i="2"/>
  <c r="T1875" i="2"/>
  <c r="R1875" i="2"/>
  <c r="P1875" i="2"/>
  <c r="BI1873" i="2"/>
  <c r="BH1873" i="2"/>
  <c r="BG1873" i="2"/>
  <c r="BF1873" i="2"/>
  <c r="T1873" i="2"/>
  <c r="R1873" i="2"/>
  <c r="P1873" i="2"/>
  <c r="BI1871" i="2"/>
  <c r="BH1871" i="2"/>
  <c r="BG1871" i="2"/>
  <c r="BF1871" i="2"/>
  <c r="T1871" i="2"/>
  <c r="R1871" i="2"/>
  <c r="P1871" i="2"/>
  <c r="BI1869" i="2"/>
  <c r="BH1869" i="2"/>
  <c r="BG1869" i="2"/>
  <c r="BF1869" i="2"/>
  <c r="T1869" i="2"/>
  <c r="R1869" i="2"/>
  <c r="P1869" i="2"/>
  <c r="BI1867" i="2"/>
  <c r="BH1867" i="2"/>
  <c r="BG1867" i="2"/>
  <c r="BF1867" i="2"/>
  <c r="T1867" i="2"/>
  <c r="R1867" i="2"/>
  <c r="P1867" i="2"/>
  <c r="BI1865" i="2"/>
  <c r="BH1865" i="2"/>
  <c r="BG1865" i="2"/>
  <c r="BF1865" i="2"/>
  <c r="T1865" i="2"/>
  <c r="R1865" i="2"/>
  <c r="P1865" i="2"/>
  <c r="BI1863" i="2"/>
  <c r="BH1863" i="2"/>
  <c r="BG1863" i="2"/>
  <c r="BF1863" i="2"/>
  <c r="T1863" i="2"/>
  <c r="R1863" i="2"/>
  <c r="P1863" i="2"/>
  <c r="BI1861" i="2"/>
  <c r="BH1861" i="2"/>
  <c r="BG1861" i="2"/>
  <c r="BF1861" i="2"/>
  <c r="T1861" i="2"/>
  <c r="R1861" i="2"/>
  <c r="P1861" i="2"/>
  <c r="BI1859" i="2"/>
  <c r="BH1859" i="2"/>
  <c r="BG1859" i="2"/>
  <c r="BF1859" i="2"/>
  <c r="T1859" i="2"/>
  <c r="R1859" i="2"/>
  <c r="P1859" i="2"/>
  <c r="BI1857" i="2"/>
  <c r="BH1857" i="2"/>
  <c r="BG1857" i="2"/>
  <c r="BF1857" i="2"/>
  <c r="T1857" i="2"/>
  <c r="R1857" i="2"/>
  <c r="P1857" i="2"/>
  <c r="BI1855" i="2"/>
  <c r="BH1855" i="2"/>
  <c r="BG1855" i="2"/>
  <c r="BF1855" i="2"/>
  <c r="T1855" i="2"/>
  <c r="R1855" i="2"/>
  <c r="P1855" i="2"/>
  <c r="BI1853" i="2"/>
  <c r="BH1853" i="2"/>
  <c r="BG1853" i="2"/>
  <c r="BF1853" i="2"/>
  <c r="T1853" i="2"/>
  <c r="R1853" i="2"/>
  <c r="P1853" i="2"/>
  <c r="BI1851" i="2"/>
  <c r="BH1851" i="2"/>
  <c r="BG1851" i="2"/>
  <c r="BF1851" i="2"/>
  <c r="T1851" i="2"/>
  <c r="R1851" i="2"/>
  <c r="P1851" i="2"/>
  <c r="BI1849" i="2"/>
  <c r="BH1849" i="2"/>
  <c r="BG1849" i="2"/>
  <c r="BF1849" i="2"/>
  <c r="T1849" i="2"/>
  <c r="R1849" i="2"/>
  <c r="P1849" i="2"/>
  <c r="BI1847" i="2"/>
  <c r="BH1847" i="2"/>
  <c r="BG1847" i="2"/>
  <c r="BF1847" i="2"/>
  <c r="T1847" i="2"/>
  <c r="R1847" i="2"/>
  <c r="P1847" i="2"/>
  <c r="BI1845" i="2"/>
  <c r="BH1845" i="2"/>
  <c r="BG1845" i="2"/>
  <c r="BF1845" i="2"/>
  <c r="T1845" i="2"/>
  <c r="R1845" i="2"/>
  <c r="P1845" i="2"/>
  <c r="BI1843" i="2"/>
  <c r="BH1843" i="2"/>
  <c r="BG1843" i="2"/>
  <c r="BF1843" i="2"/>
  <c r="T1843" i="2"/>
  <c r="R1843" i="2"/>
  <c r="P1843" i="2"/>
  <c r="BI1841" i="2"/>
  <c r="BH1841" i="2"/>
  <c r="BG1841" i="2"/>
  <c r="BF1841" i="2"/>
  <c r="T1841" i="2"/>
  <c r="R1841" i="2"/>
  <c r="P1841" i="2"/>
  <c r="BI1839" i="2"/>
  <c r="BH1839" i="2"/>
  <c r="BG1839" i="2"/>
  <c r="BF1839" i="2"/>
  <c r="T1839" i="2"/>
  <c r="R1839" i="2"/>
  <c r="P1839" i="2"/>
  <c r="BI1837" i="2"/>
  <c r="BH1837" i="2"/>
  <c r="BG1837" i="2"/>
  <c r="BF1837" i="2"/>
  <c r="T1837" i="2"/>
  <c r="R1837" i="2"/>
  <c r="P1837" i="2"/>
  <c r="BI1835" i="2"/>
  <c r="BH1835" i="2"/>
  <c r="BG1835" i="2"/>
  <c r="BF1835" i="2"/>
  <c r="T1835" i="2"/>
  <c r="R1835" i="2"/>
  <c r="P1835" i="2"/>
  <c r="BI1833" i="2"/>
  <c r="BH1833" i="2"/>
  <c r="BG1833" i="2"/>
  <c r="BF1833" i="2"/>
  <c r="T1833" i="2"/>
  <c r="R1833" i="2"/>
  <c r="P1833" i="2"/>
  <c r="BI1831" i="2"/>
  <c r="BH1831" i="2"/>
  <c r="BG1831" i="2"/>
  <c r="BF1831" i="2"/>
  <c r="T1831" i="2"/>
  <c r="R1831" i="2"/>
  <c r="P1831" i="2"/>
  <c r="BI1829" i="2"/>
  <c r="BH1829" i="2"/>
  <c r="BG1829" i="2"/>
  <c r="BF1829" i="2"/>
  <c r="T1829" i="2"/>
  <c r="R1829" i="2"/>
  <c r="P1829" i="2"/>
  <c r="BI1827" i="2"/>
  <c r="BH1827" i="2"/>
  <c r="BG1827" i="2"/>
  <c r="BF1827" i="2"/>
  <c r="T1827" i="2"/>
  <c r="R1827" i="2"/>
  <c r="P1827" i="2"/>
  <c r="BI1825" i="2"/>
  <c r="BH1825" i="2"/>
  <c r="BG1825" i="2"/>
  <c r="BF1825" i="2"/>
  <c r="T1825" i="2"/>
  <c r="R1825" i="2"/>
  <c r="P1825" i="2"/>
  <c r="BI1823" i="2"/>
  <c r="BH1823" i="2"/>
  <c r="BG1823" i="2"/>
  <c r="BF1823" i="2"/>
  <c r="T1823" i="2"/>
  <c r="R1823" i="2"/>
  <c r="P1823" i="2"/>
  <c r="BI1821" i="2"/>
  <c r="BH1821" i="2"/>
  <c r="BG1821" i="2"/>
  <c r="BF1821" i="2"/>
  <c r="T1821" i="2"/>
  <c r="R1821" i="2"/>
  <c r="P1821" i="2"/>
  <c r="BI1819" i="2"/>
  <c r="BH1819" i="2"/>
  <c r="BG1819" i="2"/>
  <c r="BF1819" i="2"/>
  <c r="T1819" i="2"/>
  <c r="R1819" i="2"/>
  <c r="P1819" i="2"/>
  <c r="BI1817" i="2"/>
  <c r="BH1817" i="2"/>
  <c r="BG1817" i="2"/>
  <c r="BF1817" i="2"/>
  <c r="T1817" i="2"/>
  <c r="R1817" i="2"/>
  <c r="P1817" i="2"/>
  <c r="BI1815" i="2"/>
  <c r="BH1815" i="2"/>
  <c r="BG1815" i="2"/>
  <c r="BF1815" i="2"/>
  <c r="T1815" i="2"/>
  <c r="R1815" i="2"/>
  <c r="P1815" i="2"/>
  <c r="BI1813" i="2"/>
  <c r="BH1813" i="2"/>
  <c r="BG1813" i="2"/>
  <c r="BF1813" i="2"/>
  <c r="T1813" i="2"/>
  <c r="R1813" i="2"/>
  <c r="P1813" i="2"/>
  <c r="BI1811" i="2"/>
  <c r="BH1811" i="2"/>
  <c r="BG1811" i="2"/>
  <c r="BF1811" i="2"/>
  <c r="T1811" i="2"/>
  <c r="R1811" i="2"/>
  <c r="P1811" i="2"/>
  <c r="BI1809" i="2"/>
  <c r="BH1809" i="2"/>
  <c r="BG1809" i="2"/>
  <c r="BF1809" i="2"/>
  <c r="T1809" i="2"/>
  <c r="R1809" i="2"/>
  <c r="P1809" i="2"/>
  <c r="BI1807" i="2"/>
  <c r="BH1807" i="2"/>
  <c r="BG1807" i="2"/>
  <c r="BF1807" i="2"/>
  <c r="T1807" i="2"/>
  <c r="R1807" i="2"/>
  <c r="P1807" i="2"/>
  <c r="BI1805" i="2"/>
  <c r="BH1805" i="2"/>
  <c r="BG1805" i="2"/>
  <c r="BF1805" i="2"/>
  <c r="T1805" i="2"/>
  <c r="R1805" i="2"/>
  <c r="P1805" i="2"/>
  <c r="BI1803" i="2"/>
  <c r="BH1803" i="2"/>
  <c r="BG1803" i="2"/>
  <c r="BF1803" i="2"/>
  <c r="T1803" i="2"/>
  <c r="R1803" i="2"/>
  <c r="P1803" i="2"/>
  <c r="BI1801" i="2"/>
  <c r="BH1801" i="2"/>
  <c r="BG1801" i="2"/>
  <c r="BF1801" i="2"/>
  <c r="T1801" i="2"/>
  <c r="R1801" i="2"/>
  <c r="P1801" i="2"/>
  <c r="BI1799" i="2"/>
  <c r="BH1799" i="2"/>
  <c r="BG1799" i="2"/>
  <c r="BF1799" i="2"/>
  <c r="T1799" i="2"/>
  <c r="R1799" i="2"/>
  <c r="P1799" i="2"/>
  <c r="BI1797" i="2"/>
  <c r="BH1797" i="2"/>
  <c r="BG1797" i="2"/>
  <c r="BF1797" i="2"/>
  <c r="T1797" i="2"/>
  <c r="R1797" i="2"/>
  <c r="P1797" i="2"/>
  <c r="BI1795" i="2"/>
  <c r="BH1795" i="2"/>
  <c r="BG1795" i="2"/>
  <c r="BF1795" i="2"/>
  <c r="T1795" i="2"/>
  <c r="R1795" i="2"/>
  <c r="P1795" i="2"/>
  <c r="BI1793" i="2"/>
  <c r="BH1793" i="2"/>
  <c r="BG1793" i="2"/>
  <c r="BF1793" i="2"/>
  <c r="T1793" i="2"/>
  <c r="R1793" i="2"/>
  <c r="P1793" i="2"/>
  <c r="BI1791" i="2"/>
  <c r="BH1791" i="2"/>
  <c r="BG1791" i="2"/>
  <c r="BF1791" i="2"/>
  <c r="T1791" i="2"/>
  <c r="R1791" i="2"/>
  <c r="P1791" i="2"/>
  <c r="BI1789" i="2"/>
  <c r="BH1789" i="2"/>
  <c r="BG1789" i="2"/>
  <c r="BF1789" i="2"/>
  <c r="T1789" i="2"/>
  <c r="R1789" i="2"/>
  <c r="P1789" i="2"/>
  <c r="BI1787" i="2"/>
  <c r="BH1787" i="2"/>
  <c r="BG1787" i="2"/>
  <c r="BF1787" i="2"/>
  <c r="T1787" i="2"/>
  <c r="R1787" i="2"/>
  <c r="P1787" i="2"/>
  <c r="BI1785" i="2"/>
  <c r="BH1785" i="2"/>
  <c r="BG1785" i="2"/>
  <c r="BF1785" i="2"/>
  <c r="T1785" i="2"/>
  <c r="R1785" i="2"/>
  <c r="P1785" i="2"/>
  <c r="BI1783" i="2"/>
  <c r="BH1783" i="2"/>
  <c r="BG1783" i="2"/>
  <c r="BF1783" i="2"/>
  <c r="T1783" i="2"/>
  <c r="R1783" i="2"/>
  <c r="P1783" i="2"/>
  <c r="BI1781" i="2"/>
  <c r="BH1781" i="2"/>
  <c r="BG1781" i="2"/>
  <c r="BF1781" i="2"/>
  <c r="T1781" i="2"/>
  <c r="R1781" i="2"/>
  <c r="P1781" i="2"/>
  <c r="BI1779" i="2"/>
  <c r="BH1779" i="2"/>
  <c r="BG1779" i="2"/>
  <c r="BF1779" i="2"/>
  <c r="T1779" i="2"/>
  <c r="R1779" i="2"/>
  <c r="P1779" i="2"/>
  <c r="BI1777" i="2"/>
  <c r="BH1777" i="2"/>
  <c r="BG1777" i="2"/>
  <c r="BF1777" i="2"/>
  <c r="T1777" i="2"/>
  <c r="R1777" i="2"/>
  <c r="P1777" i="2"/>
  <c r="BI1775" i="2"/>
  <c r="BH1775" i="2"/>
  <c r="BG1775" i="2"/>
  <c r="BF1775" i="2"/>
  <c r="T1775" i="2"/>
  <c r="R1775" i="2"/>
  <c r="P1775" i="2"/>
  <c r="BI1773" i="2"/>
  <c r="BH1773" i="2"/>
  <c r="BG1773" i="2"/>
  <c r="BF1773" i="2"/>
  <c r="T1773" i="2"/>
  <c r="R1773" i="2"/>
  <c r="P1773" i="2"/>
  <c r="BI1771" i="2"/>
  <c r="BH1771" i="2"/>
  <c r="BG1771" i="2"/>
  <c r="BF1771" i="2"/>
  <c r="T1771" i="2"/>
  <c r="R1771" i="2"/>
  <c r="P1771" i="2"/>
  <c r="BI1769" i="2"/>
  <c r="BH1769" i="2"/>
  <c r="BG1769" i="2"/>
  <c r="BF1769" i="2"/>
  <c r="T1769" i="2"/>
  <c r="R1769" i="2"/>
  <c r="P1769" i="2"/>
  <c r="BI1767" i="2"/>
  <c r="BH1767" i="2"/>
  <c r="BG1767" i="2"/>
  <c r="BF1767" i="2"/>
  <c r="T1767" i="2"/>
  <c r="R1767" i="2"/>
  <c r="P1767" i="2"/>
  <c r="BI1764" i="2"/>
  <c r="BH1764" i="2"/>
  <c r="BG1764" i="2"/>
  <c r="BF1764" i="2"/>
  <c r="T1764" i="2"/>
  <c r="R1764" i="2"/>
  <c r="P1764" i="2"/>
  <c r="BI1762" i="2"/>
  <c r="BH1762" i="2"/>
  <c r="BG1762" i="2"/>
  <c r="BF1762" i="2"/>
  <c r="T1762" i="2"/>
  <c r="R1762" i="2"/>
  <c r="P1762" i="2"/>
  <c r="BI1760" i="2"/>
  <c r="BH1760" i="2"/>
  <c r="BG1760" i="2"/>
  <c r="BF1760" i="2"/>
  <c r="T1760" i="2"/>
  <c r="R1760" i="2"/>
  <c r="P1760" i="2"/>
  <c r="BI1758" i="2"/>
  <c r="BH1758" i="2"/>
  <c r="BG1758" i="2"/>
  <c r="BF1758" i="2"/>
  <c r="T1758" i="2"/>
  <c r="R1758" i="2"/>
  <c r="P1758" i="2"/>
  <c r="BI1756" i="2"/>
  <c r="BH1756" i="2"/>
  <c r="BG1756" i="2"/>
  <c r="BF1756" i="2"/>
  <c r="T1756" i="2"/>
  <c r="R1756" i="2"/>
  <c r="P1756" i="2"/>
  <c r="BI1754" i="2"/>
  <c r="BH1754" i="2"/>
  <c r="BG1754" i="2"/>
  <c r="BF1754" i="2"/>
  <c r="T1754" i="2"/>
  <c r="R1754" i="2"/>
  <c r="P1754" i="2"/>
  <c r="BI1752" i="2"/>
  <c r="BH1752" i="2"/>
  <c r="BG1752" i="2"/>
  <c r="BF1752" i="2"/>
  <c r="T1752" i="2"/>
  <c r="R1752" i="2"/>
  <c r="P1752" i="2"/>
  <c r="BI1750" i="2"/>
  <c r="BH1750" i="2"/>
  <c r="BG1750" i="2"/>
  <c r="BF1750" i="2"/>
  <c r="T1750" i="2"/>
  <c r="R1750" i="2"/>
  <c r="P1750" i="2"/>
  <c r="BI1748" i="2"/>
  <c r="BH1748" i="2"/>
  <c r="BG1748" i="2"/>
  <c r="BF1748" i="2"/>
  <c r="T1748" i="2"/>
  <c r="R1748" i="2"/>
  <c r="P1748" i="2"/>
  <c r="BI1746" i="2"/>
  <c r="BH1746" i="2"/>
  <c r="BG1746" i="2"/>
  <c r="BF1746" i="2"/>
  <c r="T1746" i="2"/>
  <c r="R1746" i="2"/>
  <c r="P1746" i="2"/>
  <c r="BI1744" i="2"/>
  <c r="BH1744" i="2"/>
  <c r="BG1744" i="2"/>
  <c r="BF1744" i="2"/>
  <c r="T1744" i="2"/>
  <c r="R1744" i="2"/>
  <c r="P1744" i="2"/>
  <c r="BI1742" i="2"/>
  <c r="BH1742" i="2"/>
  <c r="BG1742" i="2"/>
  <c r="BF1742" i="2"/>
  <c r="T1742" i="2"/>
  <c r="R1742" i="2"/>
  <c r="P1742" i="2"/>
  <c r="BI1740" i="2"/>
  <c r="BH1740" i="2"/>
  <c r="BG1740" i="2"/>
  <c r="BF1740" i="2"/>
  <c r="T1740" i="2"/>
  <c r="R1740" i="2"/>
  <c r="P1740" i="2"/>
  <c r="BI1738" i="2"/>
  <c r="BH1738" i="2"/>
  <c r="BG1738" i="2"/>
  <c r="BF1738" i="2"/>
  <c r="T1738" i="2"/>
  <c r="R1738" i="2"/>
  <c r="P1738" i="2"/>
  <c r="BI1736" i="2"/>
  <c r="BH1736" i="2"/>
  <c r="BG1736" i="2"/>
  <c r="BF1736" i="2"/>
  <c r="T1736" i="2"/>
  <c r="R1736" i="2"/>
  <c r="P1736" i="2"/>
  <c r="BI1734" i="2"/>
  <c r="BH1734" i="2"/>
  <c r="BG1734" i="2"/>
  <c r="BF1734" i="2"/>
  <c r="T1734" i="2"/>
  <c r="R1734" i="2"/>
  <c r="P1734" i="2"/>
  <c r="BI1732" i="2"/>
  <c r="BH1732" i="2"/>
  <c r="BG1732" i="2"/>
  <c r="BF1732" i="2"/>
  <c r="T1732" i="2"/>
  <c r="R1732" i="2"/>
  <c r="P1732" i="2"/>
  <c r="BI1730" i="2"/>
  <c r="BH1730" i="2"/>
  <c r="BG1730" i="2"/>
  <c r="BF1730" i="2"/>
  <c r="T1730" i="2"/>
  <c r="R1730" i="2"/>
  <c r="P1730" i="2"/>
  <c r="BI1728" i="2"/>
  <c r="BH1728" i="2"/>
  <c r="BG1728" i="2"/>
  <c r="BF1728" i="2"/>
  <c r="T1728" i="2"/>
  <c r="R1728" i="2"/>
  <c r="P1728" i="2"/>
  <c r="BI1726" i="2"/>
  <c r="BH1726" i="2"/>
  <c r="BG1726" i="2"/>
  <c r="BF1726" i="2"/>
  <c r="T1726" i="2"/>
  <c r="R1726" i="2"/>
  <c r="P1726" i="2"/>
  <c r="BI1723" i="2"/>
  <c r="BH1723" i="2"/>
  <c r="BG1723" i="2"/>
  <c r="BF1723" i="2"/>
  <c r="T1723" i="2"/>
  <c r="R1723" i="2"/>
  <c r="P1723" i="2"/>
  <c r="BI1721" i="2"/>
  <c r="BH1721" i="2"/>
  <c r="BG1721" i="2"/>
  <c r="BF1721" i="2"/>
  <c r="T1721" i="2"/>
  <c r="R1721" i="2"/>
  <c r="P1721" i="2"/>
  <c r="BI1719" i="2"/>
  <c r="BH1719" i="2"/>
  <c r="BG1719" i="2"/>
  <c r="BF1719" i="2"/>
  <c r="T1719" i="2"/>
  <c r="R1719" i="2"/>
  <c r="P1719" i="2"/>
  <c r="BI1717" i="2"/>
  <c r="BH1717" i="2"/>
  <c r="BG1717" i="2"/>
  <c r="BF1717" i="2"/>
  <c r="T1717" i="2"/>
  <c r="R1717" i="2"/>
  <c r="P1717" i="2"/>
  <c r="BI1715" i="2"/>
  <c r="BH1715" i="2"/>
  <c r="BG1715" i="2"/>
  <c r="BF1715" i="2"/>
  <c r="T1715" i="2"/>
  <c r="R1715" i="2"/>
  <c r="P1715" i="2"/>
  <c r="BI1713" i="2"/>
  <c r="BH1713" i="2"/>
  <c r="BG1713" i="2"/>
  <c r="BF1713" i="2"/>
  <c r="T1713" i="2"/>
  <c r="R1713" i="2"/>
  <c r="P1713" i="2"/>
  <c r="BI1711" i="2"/>
  <c r="BH1711" i="2"/>
  <c r="BG1711" i="2"/>
  <c r="BF1711" i="2"/>
  <c r="T1711" i="2"/>
  <c r="R1711" i="2"/>
  <c r="P1711" i="2"/>
  <c r="BI1709" i="2"/>
  <c r="BH1709" i="2"/>
  <c r="BG1709" i="2"/>
  <c r="BF1709" i="2"/>
  <c r="T1709" i="2"/>
  <c r="R1709" i="2"/>
  <c r="P1709" i="2"/>
  <c r="BI1707" i="2"/>
  <c r="BH1707" i="2"/>
  <c r="BG1707" i="2"/>
  <c r="BF1707" i="2"/>
  <c r="T1707" i="2"/>
  <c r="R1707" i="2"/>
  <c r="P1707" i="2"/>
  <c r="BI1705" i="2"/>
  <c r="BH1705" i="2"/>
  <c r="BG1705" i="2"/>
  <c r="BF1705" i="2"/>
  <c r="T1705" i="2"/>
  <c r="R1705" i="2"/>
  <c r="P1705" i="2"/>
  <c r="BI1703" i="2"/>
  <c r="BH1703" i="2"/>
  <c r="BG1703" i="2"/>
  <c r="BF1703" i="2"/>
  <c r="T1703" i="2"/>
  <c r="R1703" i="2"/>
  <c r="P1703" i="2"/>
  <c r="BI1701" i="2"/>
  <c r="BH1701" i="2"/>
  <c r="BG1701" i="2"/>
  <c r="BF1701" i="2"/>
  <c r="T1701" i="2"/>
  <c r="R1701" i="2"/>
  <c r="P1701" i="2"/>
  <c r="BI1699" i="2"/>
  <c r="BH1699" i="2"/>
  <c r="BG1699" i="2"/>
  <c r="BF1699" i="2"/>
  <c r="T1699" i="2"/>
  <c r="R1699" i="2"/>
  <c r="P1699" i="2"/>
  <c r="BI1697" i="2"/>
  <c r="BH1697" i="2"/>
  <c r="BG1697" i="2"/>
  <c r="BF1697" i="2"/>
  <c r="T1697" i="2"/>
  <c r="R1697" i="2"/>
  <c r="P1697" i="2"/>
  <c r="BI1695" i="2"/>
  <c r="BH1695" i="2"/>
  <c r="BG1695" i="2"/>
  <c r="BF1695" i="2"/>
  <c r="T1695" i="2"/>
  <c r="R1695" i="2"/>
  <c r="P1695" i="2"/>
  <c r="BI1693" i="2"/>
  <c r="BH1693" i="2"/>
  <c r="BG1693" i="2"/>
  <c r="BF1693" i="2"/>
  <c r="T1693" i="2"/>
  <c r="R1693" i="2"/>
  <c r="P1693" i="2"/>
  <c r="BI1691" i="2"/>
  <c r="BH1691" i="2"/>
  <c r="BG1691" i="2"/>
  <c r="BF1691" i="2"/>
  <c r="T1691" i="2"/>
  <c r="R1691" i="2"/>
  <c r="P1691" i="2"/>
  <c r="BI1689" i="2"/>
  <c r="BH1689" i="2"/>
  <c r="BG1689" i="2"/>
  <c r="BF1689" i="2"/>
  <c r="T1689" i="2"/>
  <c r="R1689" i="2"/>
  <c r="P1689" i="2"/>
  <c r="BI1687" i="2"/>
  <c r="BH1687" i="2"/>
  <c r="BG1687" i="2"/>
  <c r="BF1687" i="2"/>
  <c r="T1687" i="2"/>
  <c r="R1687" i="2"/>
  <c r="P1687" i="2"/>
  <c r="BI1685" i="2"/>
  <c r="BH1685" i="2"/>
  <c r="BG1685" i="2"/>
  <c r="BF1685" i="2"/>
  <c r="T1685" i="2"/>
  <c r="R1685" i="2"/>
  <c r="P1685" i="2"/>
  <c r="BI1683" i="2"/>
  <c r="BH1683" i="2"/>
  <c r="BG1683" i="2"/>
  <c r="BF1683" i="2"/>
  <c r="T1683" i="2"/>
  <c r="R1683" i="2"/>
  <c r="P1683" i="2"/>
  <c r="BI1681" i="2"/>
  <c r="BH1681" i="2"/>
  <c r="BG1681" i="2"/>
  <c r="BF1681" i="2"/>
  <c r="T1681" i="2"/>
  <c r="R1681" i="2"/>
  <c r="P1681" i="2"/>
  <c r="BI1679" i="2"/>
  <c r="BH1679" i="2"/>
  <c r="BG1679" i="2"/>
  <c r="BF1679" i="2"/>
  <c r="T1679" i="2"/>
  <c r="R1679" i="2"/>
  <c r="P1679" i="2"/>
  <c r="BI1677" i="2"/>
  <c r="BH1677" i="2"/>
  <c r="BG1677" i="2"/>
  <c r="BF1677" i="2"/>
  <c r="T1677" i="2"/>
  <c r="R1677" i="2"/>
  <c r="P1677" i="2"/>
  <c r="BI1675" i="2"/>
  <c r="BH1675" i="2"/>
  <c r="BG1675" i="2"/>
  <c r="BF1675" i="2"/>
  <c r="T1675" i="2"/>
  <c r="R1675" i="2"/>
  <c r="P1675" i="2"/>
  <c r="BI1673" i="2"/>
  <c r="BH1673" i="2"/>
  <c r="BG1673" i="2"/>
  <c r="BF1673" i="2"/>
  <c r="T1673" i="2"/>
  <c r="R1673" i="2"/>
  <c r="P1673" i="2"/>
  <c r="BI1671" i="2"/>
  <c r="BH1671" i="2"/>
  <c r="BG1671" i="2"/>
  <c r="BF1671" i="2"/>
  <c r="T1671" i="2"/>
  <c r="R1671" i="2"/>
  <c r="P1671" i="2"/>
  <c r="BI1669" i="2"/>
  <c r="BH1669" i="2"/>
  <c r="BG1669" i="2"/>
  <c r="BF1669" i="2"/>
  <c r="T1669" i="2"/>
  <c r="R1669" i="2"/>
  <c r="P1669" i="2"/>
  <c r="BI1667" i="2"/>
  <c r="BH1667" i="2"/>
  <c r="BG1667" i="2"/>
  <c r="BF1667" i="2"/>
  <c r="T1667" i="2"/>
  <c r="R1667" i="2"/>
  <c r="P1667" i="2"/>
  <c r="BI1665" i="2"/>
  <c r="BH1665" i="2"/>
  <c r="BG1665" i="2"/>
  <c r="BF1665" i="2"/>
  <c r="T1665" i="2"/>
  <c r="R1665" i="2"/>
  <c r="P1665" i="2"/>
  <c r="BI1663" i="2"/>
  <c r="BH1663" i="2"/>
  <c r="BG1663" i="2"/>
  <c r="BF1663" i="2"/>
  <c r="T1663" i="2"/>
  <c r="R1663" i="2"/>
  <c r="P1663" i="2"/>
  <c r="BI1661" i="2"/>
  <c r="BH1661" i="2"/>
  <c r="BG1661" i="2"/>
  <c r="BF1661" i="2"/>
  <c r="T1661" i="2"/>
  <c r="R1661" i="2"/>
  <c r="P1661" i="2"/>
  <c r="BI1659" i="2"/>
  <c r="BH1659" i="2"/>
  <c r="BG1659" i="2"/>
  <c r="BF1659" i="2"/>
  <c r="T1659" i="2"/>
  <c r="R1659" i="2"/>
  <c r="P1659" i="2"/>
  <c r="BI1657" i="2"/>
  <c r="BH1657" i="2"/>
  <c r="BG1657" i="2"/>
  <c r="BF1657" i="2"/>
  <c r="T1657" i="2"/>
  <c r="R1657" i="2"/>
  <c r="P1657" i="2"/>
  <c r="BI1655" i="2"/>
  <c r="BH1655" i="2"/>
  <c r="BG1655" i="2"/>
  <c r="BF1655" i="2"/>
  <c r="T1655" i="2"/>
  <c r="R1655" i="2"/>
  <c r="P1655" i="2"/>
  <c r="BI1653" i="2"/>
  <c r="BH1653" i="2"/>
  <c r="BG1653" i="2"/>
  <c r="BF1653" i="2"/>
  <c r="T1653" i="2"/>
  <c r="R1653" i="2"/>
  <c r="P1653" i="2"/>
  <c r="BI1651" i="2"/>
  <c r="BH1651" i="2"/>
  <c r="BG1651" i="2"/>
  <c r="BF1651" i="2"/>
  <c r="T1651" i="2"/>
  <c r="R1651" i="2"/>
  <c r="P1651" i="2"/>
  <c r="BI1649" i="2"/>
  <c r="BH1649" i="2"/>
  <c r="BG1649" i="2"/>
  <c r="BF1649" i="2"/>
  <c r="T1649" i="2"/>
  <c r="R1649" i="2"/>
  <c r="P1649" i="2"/>
  <c r="BI1647" i="2"/>
  <c r="BH1647" i="2"/>
  <c r="BG1647" i="2"/>
  <c r="BF1647" i="2"/>
  <c r="T1647" i="2"/>
  <c r="R1647" i="2"/>
  <c r="P1647" i="2"/>
  <c r="BI1645" i="2"/>
  <c r="BH1645" i="2"/>
  <c r="BG1645" i="2"/>
  <c r="BF1645" i="2"/>
  <c r="T1645" i="2"/>
  <c r="R1645" i="2"/>
  <c r="P1645" i="2"/>
  <c r="BI1643" i="2"/>
  <c r="BH1643" i="2"/>
  <c r="BG1643" i="2"/>
  <c r="BF1643" i="2"/>
  <c r="T1643" i="2"/>
  <c r="R1643" i="2"/>
  <c r="P1643" i="2"/>
  <c r="BI1641" i="2"/>
  <c r="BH1641" i="2"/>
  <c r="BG1641" i="2"/>
  <c r="BF1641" i="2"/>
  <c r="T1641" i="2"/>
  <c r="R1641" i="2"/>
  <c r="P1641" i="2"/>
  <c r="BI1639" i="2"/>
  <c r="BH1639" i="2"/>
  <c r="BG1639" i="2"/>
  <c r="BF1639" i="2"/>
  <c r="T1639" i="2"/>
  <c r="R1639" i="2"/>
  <c r="P1639" i="2"/>
  <c r="BI1637" i="2"/>
  <c r="BH1637" i="2"/>
  <c r="BG1637" i="2"/>
  <c r="BF1637" i="2"/>
  <c r="T1637" i="2"/>
  <c r="R1637" i="2"/>
  <c r="P1637" i="2"/>
  <c r="BI1635" i="2"/>
  <c r="BH1635" i="2"/>
  <c r="BG1635" i="2"/>
  <c r="BF1635" i="2"/>
  <c r="T1635" i="2"/>
  <c r="R1635" i="2"/>
  <c r="P1635" i="2"/>
  <c r="BI1633" i="2"/>
  <c r="BH1633" i="2"/>
  <c r="BG1633" i="2"/>
  <c r="BF1633" i="2"/>
  <c r="T1633" i="2"/>
  <c r="R1633" i="2"/>
  <c r="P1633" i="2"/>
  <c r="BI1631" i="2"/>
  <c r="BH1631" i="2"/>
  <c r="BG1631" i="2"/>
  <c r="BF1631" i="2"/>
  <c r="T1631" i="2"/>
  <c r="R1631" i="2"/>
  <c r="P1631" i="2"/>
  <c r="BI1629" i="2"/>
  <c r="BH1629" i="2"/>
  <c r="BG1629" i="2"/>
  <c r="BF1629" i="2"/>
  <c r="T1629" i="2"/>
  <c r="R1629" i="2"/>
  <c r="P1629" i="2"/>
  <c r="BI1627" i="2"/>
  <c r="BH1627" i="2"/>
  <c r="BG1627" i="2"/>
  <c r="BF1627" i="2"/>
  <c r="T1627" i="2"/>
  <c r="R1627" i="2"/>
  <c r="P1627" i="2"/>
  <c r="BI1625" i="2"/>
  <c r="BH1625" i="2"/>
  <c r="BG1625" i="2"/>
  <c r="BF1625" i="2"/>
  <c r="T1625" i="2"/>
  <c r="R1625" i="2"/>
  <c r="P1625" i="2"/>
  <c r="BI1623" i="2"/>
  <c r="BH1623" i="2"/>
  <c r="BG1623" i="2"/>
  <c r="BF1623" i="2"/>
  <c r="T1623" i="2"/>
  <c r="R1623" i="2"/>
  <c r="P1623" i="2"/>
  <c r="BI1621" i="2"/>
  <c r="BH1621" i="2"/>
  <c r="BG1621" i="2"/>
  <c r="BF1621" i="2"/>
  <c r="T1621" i="2"/>
  <c r="R1621" i="2"/>
  <c r="P1621" i="2"/>
  <c r="BI1619" i="2"/>
  <c r="BH1619" i="2"/>
  <c r="BG1619" i="2"/>
  <c r="BF1619" i="2"/>
  <c r="T1619" i="2"/>
  <c r="R1619" i="2"/>
  <c r="P1619" i="2"/>
  <c r="BI1617" i="2"/>
  <c r="BH1617" i="2"/>
  <c r="BG1617" i="2"/>
  <c r="BF1617" i="2"/>
  <c r="T1617" i="2"/>
  <c r="R1617" i="2"/>
  <c r="P1617" i="2"/>
  <c r="BI1615" i="2"/>
  <c r="BH1615" i="2"/>
  <c r="BG1615" i="2"/>
  <c r="BF1615" i="2"/>
  <c r="T1615" i="2"/>
  <c r="R1615" i="2"/>
  <c r="P1615" i="2"/>
  <c r="BI1613" i="2"/>
  <c r="BH1613" i="2"/>
  <c r="BG1613" i="2"/>
  <c r="BF1613" i="2"/>
  <c r="T1613" i="2"/>
  <c r="R1613" i="2"/>
  <c r="P1613" i="2"/>
  <c r="BI1611" i="2"/>
  <c r="BH1611" i="2"/>
  <c r="BG1611" i="2"/>
  <c r="BF1611" i="2"/>
  <c r="T1611" i="2"/>
  <c r="R1611" i="2"/>
  <c r="P1611" i="2"/>
  <c r="BI1609" i="2"/>
  <c r="BH1609" i="2"/>
  <c r="BG1609" i="2"/>
  <c r="BF1609" i="2"/>
  <c r="T1609" i="2"/>
  <c r="R1609" i="2"/>
  <c r="P1609" i="2"/>
  <c r="BI1607" i="2"/>
  <c r="BH1607" i="2"/>
  <c r="BG1607" i="2"/>
  <c r="BF1607" i="2"/>
  <c r="T1607" i="2"/>
  <c r="R1607" i="2"/>
  <c r="P1607" i="2"/>
  <c r="BI1605" i="2"/>
  <c r="BH1605" i="2"/>
  <c r="BG1605" i="2"/>
  <c r="BF1605" i="2"/>
  <c r="T1605" i="2"/>
  <c r="R1605" i="2"/>
  <c r="P1605" i="2"/>
  <c r="BI1603" i="2"/>
  <c r="BH1603" i="2"/>
  <c r="BG1603" i="2"/>
  <c r="BF1603" i="2"/>
  <c r="T1603" i="2"/>
  <c r="R1603" i="2"/>
  <c r="P1603" i="2"/>
  <c r="BI1601" i="2"/>
  <c r="BH1601" i="2"/>
  <c r="BG1601" i="2"/>
  <c r="BF1601" i="2"/>
  <c r="T1601" i="2"/>
  <c r="R1601" i="2"/>
  <c r="P1601" i="2"/>
  <c r="BI1599" i="2"/>
  <c r="BH1599" i="2"/>
  <c r="BG1599" i="2"/>
  <c r="BF1599" i="2"/>
  <c r="T1599" i="2"/>
  <c r="R1599" i="2"/>
  <c r="P1599" i="2"/>
  <c r="BI1597" i="2"/>
  <c r="BH1597" i="2"/>
  <c r="BG1597" i="2"/>
  <c r="BF1597" i="2"/>
  <c r="T1597" i="2"/>
  <c r="R1597" i="2"/>
  <c r="P1597" i="2"/>
  <c r="BI1595" i="2"/>
  <c r="BH1595" i="2"/>
  <c r="BG1595" i="2"/>
  <c r="BF1595" i="2"/>
  <c r="T1595" i="2"/>
  <c r="R1595" i="2"/>
  <c r="P1595" i="2"/>
  <c r="BI1593" i="2"/>
  <c r="BH1593" i="2"/>
  <c r="BG1593" i="2"/>
  <c r="BF1593" i="2"/>
  <c r="T1593" i="2"/>
  <c r="R1593" i="2"/>
  <c r="P1593" i="2"/>
  <c r="BI1591" i="2"/>
  <c r="BH1591" i="2"/>
  <c r="BG1591" i="2"/>
  <c r="BF1591" i="2"/>
  <c r="T1591" i="2"/>
  <c r="R1591" i="2"/>
  <c r="P1591" i="2"/>
  <c r="BI1589" i="2"/>
  <c r="BH1589" i="2"/>
  <c r="BG1589" i="2"/>
  <c r="BF1589" i="2"/>
  <c r="T1589" i="2"/>
  <c r="R1589" i="2"/>
  <c r="P1589" i="2"/>
  <c r="BI1587" i="2"/>
  <c r="BH1587" i="2"/>
  <c r="BG1587" i="2"/>
  <c r="BF1587" i="2"/>
  <c r="T1587" i="2"/>
  <c r="R1587" i="2"/>
  <c r="P1587" i="2"/>
  <c r="BI1585" i="2"/>
  <c r="BH1585" i="2"/>
  <c r="BG1585" i="2"/>
  <c r="BF1585" i="2"/>
  <c r="T1585" i="2"/>
  <c r="R1585" i="2"/>
  <c r="P1585" i="2"/>
  <c r="BI1583" i="2"/>
  <c r="BH1583" i="2"/>
  <c r="BG1583" i="2"/>
  <c r="BF1583" i="2"/>
  <c r="T1583" i="2"/>
  <c r="R1583" i="2"/>
  <c r="P1583" i="2"/>
  <c r="BI1581" i="2"/>
  <c r="BH1581" i="2"/>
  <c r="BG1581" i="2"/>
  <c r="BF1581" i="2"/>
  <c r="T1581" i="2"/>
  <c r="R1581" i="2"/>
  <c r="P1581" i="2"/>
  <c r="BI1579" i="2"/>
  <c r="BH1579" i="2"/>
  <c r="BG1579" i="2"/>
  <c r="BF1579" i="2"/>
  <c r="T1579" i="2"/>
  <c r="R1579" i="2"/>
  <c r="P1579" i="2"/>
  <c r="BI1577" i="2"/>
  <c r="BH1577" i="2"/>
  <c r="BG1577" i="2"/>
  <c r="BF1577" i="2"/>
  <c r="T1577" i="2"/>
  <c r="R1577" i="2"/>
  <c r="P1577" i="2"/>
  <c r="BI1575" i="2"/>
  <c r="BH1575" i="2"/>
  <c r="BG1575" i="2"/>
  <c r="BF1575" i="2"/>
  <c r="T1575" i="2"/>
  <c r="R1575" i="2"/>
  <c r="P1575" i="2"/>
  <c r="BI1572" i="2"/>
  <c r="BH1572" i="2"/>
  <c r="BG1572" i="2"/>
  <c r="BF1572" i="2"/>
  <c r="T1572" i="2"/>
  <c r="R1572" i="2"/>
  <c r="P1572" i="2"/>
  <c r="BI1570" i="2"/>
  <c r="BH1570" i="2"/>
  <c r="BG1570" i="2"/>
  <c r="BF1570" i="2"/>
  <c r="T1570" i="2"/>
  <c r="R1570" i="2"/>
  <c r="P1570" i="2"/>
  <c r="BI1568" i="2"/>
  <c r="BH1568" i="2"/>
  <c r="BG1568" i="2"/>
  <c r="BF1568" i="2"/>
  <c r="T1568" i="2"/>
  <c r="R1568" i="2"/>
  <c r="P1568" i="2"/>
  <c r="BI1566" i="2"/>
  <c r="BH1566" i="2"/>
  <c r="BG1566" i="2"/>
  <c r="BF1566" i="2"/>
  <c r="T1566" i="2"/>
  <c r="R1566" i="2"/>
  <c r="P1566" i="2"/>
  <c r="BI1564" i="2"/>
  <c r="BH1564" i="2"/>
  <c r="BG1564" i="2"/>
  <c r="BF1564" i="2"/>
  <c r="T1564" i="2"/>
  <c r="R1564" i="2"/>
  <c r="P1564" i="2"/>
  <c r="BI1562" i="2"/>
  <c r="BH1562" i="2"/>
  <c r="BG1562" i="2"/>
  <c r="BF1562" i="2"/>
  <c r="T1562" i="2"/>
  <c r="R1562" i="2"/>
  <c r="P1562" i="2"/>
  <c r="BI1560" i="2"/>
  <c r="BH1560" i="2"/>
  <c r="BG1560" i="2"/>
  <c r="BF1560" i="2"/>
  <c r="T1560" i="2"/>
  <c r="R1560" i="2"/>
  <c r="P1560" i="2"/>
  <c r="BI1558" i="2"/>
  <c r="BH1558" i="2"/>
  <c r="BG1558" i="2"/>
  <c r="BF1558" i="2"/>
  <c r="T1558" i="2"/>
  <c r="R1558" i="2"/>
  <c r="P1558" i="2"/>
  <c r="BI1556" i="2"/>
  <c r="BH1556" i="2"/>
  <c r="BG1556" i="2"/>
  <c r="BF1556" i="2"/>
  <c r="T1556" i="2"/>
  <c r="R1556" i="2"/>
  <c r="P1556" i="2"/>
  <c r="BI1554" i="2"/>
  <c r="BH1554" i="2"/>
  <c r="BG1554" i="2"/>
  <c r="BF1554" i="2"/>
  <c r="T1554" i="2"/>
  <c r="R1554" i="2"/>
  <c r="P1554" i="2"/>
  <c r="BI1552" i="2"/>
  <c r="BH1552" i="2"/>
  <c r="BG1552" i="2"/>
  <c r="BF1552" i="2"/>
  <c r="T1552" i="2"/>
  <c r="R1552" i="2"/>
  <c r="P1552" i="2"/>
  <c r="BI1550" i="2"/>
  <c r="BH1550" i="2"/>
  <c r="BG1550" i="2"/>
  <c r="BF1550" i="2"/>
  <c r="T1550" i="2"/>
  <c r="R1550" i="2"/>
  <c r="P1550" i="2"/>
  <c r="BI1548" i="2"/>
  <c r="BH1548" i="2"/>
  <c r="BG1548" i="2"/>
  <c r="BF1548" i="2"/>
  <c r="T1548" i="2"/>
  <c r="R1548" i="2"/>
  <c r="P1548" i="2"/>
  <c r="BI1546" i="2"/>
  <c r="BH1546" i="2"/>
  <c r="BG1546" i="2"/>
  <c r="BF1546" i="2"/>
  <c r="T1546" i="2"/>
  <c r="R1546" i="2"/>
  <c r="P1546" i="2"/>
  <c r="BI1544" i="2"/>
  <c r="BH1544" i="2"/>
  <c r="BG1544" i="2"/>
  <c r="BF1544" i="2"/>
  <c r="T1544" i="2"/>
  <c r="R1544" i="2"/>
  <c r="P1544" i="2"/>
  <c r="BI1542" i="2"/>
  <c r="BH1542" i="2"/>
  <c r="BG1542" i="2"/>
  <c r="BF1542" i="2"/>
  <c r="T1542" i="2"/>
  <c r="R1542" i="2"/>
  <c r="P1542" i="2"/>
  <c r="BI1540" i="2"/>
  <c r="BH1540" i="2"/>
  <c r="BG1540" i="2"/>
  <c r="BF1540" i="2"/>
  <c r="T1540" i="2"/>
  <c r="R1540" i="2"/>
  <c r="P1540" i="2"/>
  <c r="BI1538" i="2"/>
  <c r="BH1538" i="2"/>
  <c r="BG1538" i="2"/>
  <c r="BF1538" i="2"/>
  <c r="T1538" i="2"/>
  <c r="R1538" i="2"/>
  <c r="P1538" i="2"/>
  <c r="BI1536" i="2"/>
  <c r="BH1536" i="2"/>
  <c r="BG1536" i="2"/>
  <c r="BF1536" i="2"/>
  <c r="T1536" i="2"/>
  <c r="R1536" i="2"/>
  <c r="P1536" i="2"/>
  <c r="BI1534" i="2"/>
  <c r="BH1534" i="2"/>
  <c r="BG1534" i="2"/>
  <c r="BF1534" i="2"/>
  <c r="T1534" i="2"/>
  <c r="R1534" i="2"/>
  <c r="P1534" i="2"/>
  <c r="BI1532" i="2"/>
  <c r="BH1532" i="2"/>
  <c r="BG1532" i="2"/>
  <c r="BF1532" i="2"/>
  <c r="T1532" i="2"/>
  <c r="R1532" i="2"/>
  <c r="P1532" i="2"/>
  <c r="BI1530" i="2"/>
  <c r="BH1530" i="2"/>
  <c r="BG1530" i="2"/>
  <c r="BF1530" i="2"/>
  <c r="T1530" i="2"/>
  <c r="R1530" i="2"/>
  <c r="P1530" i="2"/>
  <c r="BI1528" i="2"/>
  <c r="BH1528" i="2"/>
  <c r="BG1528" i="2"/>
  <c r="BF1528" i="2"/>
  <c r="T1528" i="2"/>
  <c r="R1528" i="2"/>
  <c r="P1528" i="2"/>
  <c r="BI1526" i="2"/>
  <c r="BH1526" i="2"/>
  <c r="BG1526" i="2"/>
  <c r="BF1526" i="2"/>
  <c r="T1526" i="2"/>
  <c r="R1526" i="2"/>
  <c r="P1526" i="2"/>
  <c r="BI1524" i="2"/>
  <c r="BH1524" i="2"/>
  <c r="BG1524" i="2"/>
  <c r="BF1524" i="2"/>
  <c r="T1524" i="2"/>
  <c r="R1524" i="2"/>
  <c r="P1524" i="2"/>
  <c r="BI1522" i="2"/>
  <c r="BH1522" i="2"/>
  <c r="BG1522" i="2"/>
  <c r="BF1522" i="2"/>
  <c r="T1522" i="2"/>
  <c r="R1522" i="2"/>
  <c r="P1522" i="2"/>
  <c r="BI1520" i="2"/>
  <c r="BH1520" i="2"/>
  <c r="BG1520" i="2"/>
  <c r="BF1520" i="2"/>
  <c r="T1520" i="2"/>
  <c r="R1520" i="2"/>
  <c r="P1520" i="2"/>
  <c r="BI1518" i="2"/>
  <c r="BH1518" i="2"/>
  <c r="BG1518" i="2"/>
  <c r="BF1518" i="2"/>
  <c r="T1518" i="2"/>
  <c r="R1518" i="2"/>
  <c r="P1518" i="2"/>
  <c r="BI1516" i="2"/>
  <c r="BH1516" i="2"/>
  <c r="BG1516" i="2"/>
  <c r="BF1516" i="2"/>
  <c r="T1516" i="2"/>
  <c r="R1516" i="2"/>
  <c r="P1516" i="2"/>
  <c r="BI1514" i="2"/>
  <c r="BH1514" i="2"/>
  <c r="BG1514" i="2"/>
  <c r="BF1514" i="2"/>
  <c r="T1514" i="2"/>
  <c r="R1514" i="2"/>
  <c r="P1514" i="2"/>
  <c r="BI1512" i="2"/>
  <c r="BH1512" i="2"/>
  <c r="BG1512" i="2"/>
  <c r="BF1512" i="2"/>
  <c r="T1512" i="2"/>
  <c r="R1512" i="2"/>
  <c r="P1512" i="2"/>
  <c r="BI1509" i="2"/>
  <c r="BH1509" i="2"/>
  <c r="BG1509" i="2"/>
  <c r="BF1509" i="2"/>
  <c r="T1509" i="2"/>
  <c r="R1509" i="2"/>
  <c r="P1509" i="2"/>
  <c r="BI1507" i="2"/>
  <c r="BH1507" i="2"/>
  <c r="BG1507" i="2"/>
  <c r="BF1507" i="2"/>
  <c r="T1507" i="2"/>
  <c r="R1507" i="2"/>
  <c r="P1507" i="2"/>
  <c r="BI1505" i="2"/>
  <c r="BH1505" i="2"/>
  <c r="BG1505" i="2"/>
  <c r="BF1505" i="2"/>
  <c r="T1505" i="2"/>
  <c r="R1505" i="2"/>
  <c r="P1505" i="2"/>
  <c r="BI1503" i="2"/>
  <c r="BH1503" i="2"/>
  <c r="BG1503" i="2"/>
  <c r="BF1503" i="2"/>
  <c r="T1503" i="2"/>
  <c r="R1503" i="2"/>
  <c r="P1503" i="2"/>
  <c r="BI1501" i="2"/>
  <c r="BH1501" i="2"/>
  <c r="BG1501" i="2"/>
  <c r="BF1501" i="2"/>
  <c r="T1501" i="2"/>
  <c r="R1501" i="2"/>
  <c r="P1501" i="2"/>
  <c r="BI1499" i="2"/>
  <c r="BH1499" i="2"/>
  <c r="BG1499" i="2"/>
  <c r="BF1499" i="2"/>
  <c r="T1499" i="2"/>
  <c r="R1499" i="2"/>
  <c r="P1499" i="2"/>
  <c r="BI1497" i="2"/>
  <c r="BH1497" i="2"/>
  <c r="BG1497" i="2"/>
  <c r="BF1497" i="2"/>
  <c r="T1497" i="2"/>
  <c r="R1497" i="2"/>
  <c r="P1497" i="2"/>
  <c r="BI1495" i="2"/>
  <c r="BH1495" i="2"/>
  <c r="BG1495" i="2"/>
  <c r="BF1495" i="2"/>
  <c r="T1495" i="2"/>
  <c r="R1495" i="2"/>
  <c r="P1495" i="2"/>
  <c r="BI1493" i="2"/>
  <c r="BH1493" i="2"/>
  <c r="BG1493" i="2"/>
  <c r="BF1493" i="2"/>
  <c r="T1493" i="2"/>
  <c r="R1493" i="2"/>
  <c r="P1493" i="2"/>
  <c r="BI1491" i="2"/>
  <c r="BH1491" i="2"/>
  <c r="BG1491" i="2"/>
  <c r="BF1491" i="2"/>
  <c r="T1491" i="2"/>
  <c r="R1491" i="2"/>
  <c r="P1491" i="2"/>
  <c r="BI1488" i="2"/>
  <c r="BH1488" i="2"/>
  <c r="BG1488" i="2"/>
  <c r="BF1488" i="2"/>
  <c r="T1488" i="2"/>
  <c r="R1488" i="2"/>
  <c r="P1488" i="2"/>
  <c r="BI1486" i="2"/>
  <c r="BH1486" i="2"/>
  <c r="BG1486" i="2"/>
  <c r="BF1486" i="2"/>
  <c r="T1486" i="2"/>
  <c r="R1486" i="2"/>
  <c r="P1486" i="2"/>
  <c r="BI1484" i="2"/>
  <c r="BH1484" i="2"/>
  <c r="BG1484" i="2"/>
  <c r="BF1484" i="2"/>
  <c r="T1484" i="2"/>
  <c r="R1484" i="2"/>
  <c r="P1484" i="2"/>
  <c r="BI1482" i="2"/>
  <c r="BH1482" i="2"/>
  <c r="BG1482" i="2"/>
  <c r="BF1482" i="2"/>
  <c r="T1482" i="2"/>
  <c r="R1482" i="2"/>
  <c r="P1482" i="2"/>
  <c r="BI1480" i="2"/>
  <c r="BH1480" i="2"/>
  <c r="BG1480" i="2"/>
  <c r="BF1480" i="2"/>
  <c r="T1480" i="2"/>
  <c r="R1480" i="2"/>
  <c r="P1480" i="2"/>
  <c r="BI1478" i="2"/>
  <c r="BH1478" i="2"/>
  <c r="BG1478" i="2"/>
  <c r="BF1478" i="2"/>
  <c r="T1478" i="2"/>
  <c r="R1478" i="2"/>
  <c r="P1478" i="2"/>
  <c r="BI1476" i="2"/>
  <c r="BH1476" i="2"/>
  <c r="BG1476" i="2"/>
  <c r="BF1476" i="2"/>
  <c r="T1476" i="2"/>
  <c r="R1476" i="2"/>
  <c r="P1476" i="2"/>
  <c r="BI1474" i="2"/>
  <c r="BH1474" i="2"/>
  <c r="BG1474" i="2"/>
  <c r="BF1474" i="2"/>
  <c r="T1474" i="2"/>
  <c r="R1474" i="2"/>
  <c r="P1474" i="2"/>
  <c r="BI1472" i="2"/>
  <c r="BH1472" i="2"/>
  <c r="BG1472" i="2"/>
  <c r="BF1472" i="2"/>
  <c r="T1472" i="2"/>
  <c r="R1472" i="2"/>
  <c r="P1472" i="2"/>
  <c r="BI1470" i="2"/>
  <c r="BH1470" i="2"/>
  <c r="BG1470" i="2"/>
  <c r="BF1470" i="2"/>
  <c r="T1470" i="2"/>
  <c r="R1470" i="2"/>
  <c r="P1470" i="2"/>
  <c r="BI1468" i="2"/>
  <c r="BH1468" i="2"/>
  <c r="BG1468" i="2"/>
  <c r="BF1468" i="2"/>
  <c r="T1468" i="2"/>
  <c r="R1468" i="2"/>
  <c r="P1468" i="2"/>
  <c r="BI1466" i="2"/>
  <c r="BH1466" i="2"/>
  <c r="BG1466" i="2"/>
  <c r="BF1466" i="2"/>
  <c r="T1466" i="2"/>
  <c r="R1466" i="2"/>
  <c r="P1466" i="2"/>
  <c r="BI1464" i="2"/>
  <c r="BH1464" i="2"/>
  <c r="BG1464" i="2"/>
  <c r="BF1464" i="2"/>
  <c r="T1464" i="2"/>
  <c r="R1464" i="2"/>
  <c r="P1464" i="2"/>
  <c r="BI1462" i="2"/>
  <c r="BH1462" i="2"/>
  <c r="BG1462" i="2"/>
  <c r="BF1462" i="2"/>
  <c r="T1462" i="2"/>
  <c r="R1462" i="2"/>
  <c r="P1462" i="2"/>
  <c r="BI1460" i="2"/>
  <c r="BH1460" i="2"/>
  <c r="BG1460" i="2"/>
  <c r="BF1460" i="2"/>
  <c r="T1460" i="2"/>
  <c r="R1460" i="2"/>
  <c r="P1460" i="2"/>
  <c r="BI1458" i="2"/>
  <c r="BH1458" i="2"/>
  <c r="BG1458" i="2"/>
  <c r="BF1458" i="2"/>
  <c r="T1458" i="2"/>
  <c r="R1458" i="2"/>
  <c r="P1458" i="2"/>
  <c r="BI1456" i="2"/>
  <c r="BH1456" i="2"/>
  <c r="BG1456" i="2"/>
  <c r="BF1456" i="2"/>
  <c r="T1456" i="2"/>
  <c r="R1456" i="2"/>
  <c r="P1456" i="2"/>
  <c r="BI1454" i="2"/>
  <c r="BH1454" i="2"/>
  <c r="BG1454" i="2"/>
  <c r="BF1454" i="2"/>
  <c r="T1454" i="2"/>
  <c r="R1454" i="2"/>
  <c r="P1454" i="2"/>
  <c r="BI1452" i="2"/>
  <c r="BH1452" i="2"/>
  <c r="BG1452" i="2"/>
  <c r="BF1452" i="2"/>
  <c r="T1452" i="2"/>
  <c r="R1452" i="2"/>
  <c r="P1452" i="2"/>
  <c r="BI1450" i="2"/>
  <c r="BH1450" i="2"/>
  <c r="BG1450" i="2"/>
  <c r="BF1450" i="2"/>
  <c r="T1450" i="2"/>
  <c r="R1450" i="2"/>
  <c r="P1450" i="2"/>
  <c r="BI1447" i="2"/>
  <c r="BH1447" i="2"/>
  <c r="BG1447" i="2"/>
  <c r="BF1447" i="2"/>
  <c r="T1447" i="2"/>
  <c r="R1447" i="2"/>
  <c r="P1447" i="2"/>
  <c r="BI1445" i="2"/>
  <c r="BH1445" i="2"/>
  <c r="BG1445" i="2"/>
  <c r="BF1445" i="2"/>
  <c r="T1445" i="2"/>
  <c r="R1445" i="2"/>
  <c r="P1445" i="2"/>
  <c r="BI1443" i="2"/>
  <c r="BH1443" i="2"/>
  <c r="BG1443" i="2"/>
  <c r="BF1443" i="2"/>
  <c r="T1443" i="2"/>
  <c r="R1443" i="2"/>
  <c r="P1443" i="2"/>
  <c r="BI1441" i="2"/>
  <c r="BH1441" i="2"/>
  <c r="BG1441" i="2"/>
  <c r="BF1441" i="2"/>
  <c r="T1441" i="2"/>
  <c r="R1441" i="2"/>
  <c r="P1441" i="2"/>
  <c r="BI1439" i="2"/>
  <c r="BH1439" i="2"/>
  <c r="BG1439" i="2"/>
  <c r="BF1439" i="2"/>
  <c r="T1439" i="2"/>
  <c r="R1439" i="2"/>
  <c r="P1439" i="2"/>
  <c r="BI1437" i="2"/>
  <c r="BH1437" i="2"/>
  <c r="BG1437" i="2"/>
  <c r="BF1437" i="2"/>
  <c r="T1437" i="2"/>
  <c r="R1437" i="2"/>
  <c r="P1437" i="2"/>
  <c r="BI1435" i="2"/>
  <c r="BH1435" i="2"/>
  <c r="BG1435" i="2"/>
  <c r="BF1435" i="2"/>
  <c r="T1435" i="2"/>
  <c r="R1435" i="2"/>
  <c r="P1435" i="2"/>
  <c r="BI1433" i="2"/>
  <c r="BH1433" i="2"/>
  <c r="BG1433" i="2"/>
  <c r="BF1433" i="2"/>
  <c r="T1433" i="2"/>
  <c r="R1433" i="2"/>
  <c r="P1433" i="2"/>
  <c r="BI1431" i="2"/>
  <c r="BH1431" i="2"/>
  <c r="BG1431" i="2"/>
  <c r="BF1431" i="2"/>
  <c r="T1431" i="2"/>
  <c r="R1431" i="2"/>
  <c r="P1431" i="2"/>
  <c r="BI1429" i="2"/>
  <c r="BH1429" i="2"/>
  <c r="BG1429" i="2"/>
  <c r="BF1429" i="2"/>
  <c r="T1429" i="2"/>
  <c r="R1429" i="2"/>
  <c r="P1429" i="2"/>
  <c r="BI1427" i="2"/>
  <c r="BH1427" i="2"/>
  <c r="BG1427" i="2"/>
  <c r="BF1427" i="2"/>
  <c r="T1427" i="2"/>
  <c r="R1427" i="2"/>
  <c r="P1427" i="2"/>
  <c r="BI1425" i="2"/>
  <c r="BH1425" i="2"/>
  <c r="BG1425" i="2"/>
  <c r="BF1425" i="2"/>
  <c r="T1425" i="2"/>
  <c r="R1425" i="2"/>
  <c r="P1425" i="2"/>
  <c r="BI1423" i="2"/>
  <c r="BH1423" i="2"/>
  <c r="BG1423" i="2"/>
  <c r="BF1423" i="2"/>
  <c r="T1423" i="2"/>
  <c r="R1423" i="2"/>
  <c r="P1423" i="2"/>
  <c r="BI1421" i="2"/>
  <c r="BH1421" i="2"/>
  <c r="BG1421" i="2"/>
  <c r="BF1421" i="2"/>
  <c r="T1421" i="2"/>
  <c r="R1421" i="2"/>
  <c r="P1421" i="2"/>
  <c r="BI1419" i="2"/>
  <c r="BH1419" i="2"/>
  <c r="BG1419" i="2"/>
  <c r="BF1419" i="2"/>
  <c r="T1419" i="2"/>
  <c r="R1419" i="2"/>
  <c r="P1419" i="2"/>
  <c r="BI1417" i="2"/>
  <c r="BH1417" i="2"/>
  <c r="BG1417" i="2"/>
  <c r="BF1417" i="2"/>
  <c r="T1417" i="2"/>
  <c r="R1417" i="2"/>
  <c r="P1417" i="2"/>
  <c r="BI1415" i="2"/>
  <c r="BH1415" i="2"/>
  <c r="BG1415" i="2"/>
  <c r="BF1415" i="2"/>
  <c r="T1415" i="2"/>
  <c r="R1415" i="2"/>
  <c r="P1415" i="2"/>
  <c r="BI1413" i="2"/>
  <c r="BH1413" i="2"/>
  <c r="BG1413" i="2"/>
  <c r="BF1413" i="2"/>
  <c r="T1413" i="2"/>
  <c r="R1413" i="2"/>
  <c r="P1413" i="2"/>
  <c r="BI1411" i="2"/>
  <c r="BH1411" i="2"/>
  <c r="BG1411" i="2"/>
  <c r="BF1411" i="2"/>
  <c r="T1411" i="2"/>
  <c r="R1411" i="2"/>
  <c r="P1411" i="2"/>
  <c r="BI1409" i="2"/>
  <c r="BH1409" i="2"/>
  <c r="BG1409" i="2"/>
  <c r="BF1409" i="2"/>
  <c r="T1409" i="2"/>
  <c r="R1409" i="2"/>
  <c r="P1409" i="2"/>
  <c r="BI1407" i="2"/>
  <c r="BH1407" i="2"/>
  <c r="BG1407" i="2"/>
  <c r="BF1407" i="2"/>
  <c r="T1407" i="2"/>
  <c r="R1407" i="2"/>
  <c r="P1407" i="2"/>
  <c r="BI1405" i="2"/>
  <c r="BH1405" i="2"/>
  <c r="BG1405" i="2"/>
  <c r="BF1405" i="2"/>
  <c r="T1405" i="2"/>
  <c r="R1405" i="2"/>
  <c r="P1405" i="2"/>
  <c r="BI1403" i="2"/>
  <c r="BH1403" i="2"/>
  <c r="BG1403" i="2"/>
  <c r="BF1403" i="2"/>
  <c r="T1403" i="2"/>
  <c r="R1403" i="2"/>
  <c r="P1403" i="2"/>
  <c r="BI1401" i="2"/>
  <c r="BH1401" i="2"/>
  <c r="BG1401" i="2"/>
  <c r="BF1401" i="2"/>
  <c r="T1401" i="2"/>
  <c r="R1401" i="2"/>
  <c r="P1401" i="2"/>
  <c r="BI1399" i="2"/>
  <c r="BH1399" i="2"/>
  <c r="BG1399" i="2"/>
  <c r="BF1399" i="2"/>
  <c r="T1399" i="2"/>
  <c r="R1399" i="2"/>
  <c r="P1399" i="2"/>
  <c r="BI1397" i="2"/>
  <c r="BH1397" i="2"/>
  <c r="BG1397" i="2"/>
  <c r="BF1397" i="2"/>
  <c r="T1397" i="2"/>
  <c r="R1397" i="2"/>
  <c r="P1397" i="2"/>
  <c r="BI1395" i="2"/>
  <c r="BH1395" i="2"/>
  <c r="BG1395" i="2"/>
  <c r="BF1395" i="2"/>
  <c r="T1395" i="2"/>
  <c r="R1395" i="2"/>
  <c r="P1395" i="2"/>
  <c r="BI1393" i="2"/>
  <c r="BH1393" i="2"/>
  <c r="BG1393" i="2"/>
  <c r="BF1393" i="2"/>
  <c r="T1393" i="2"/>
  <c r="R1393" i="2"/>
  <c r="P1393" i="2"/>
  <c r="BI1391" i="2"/>
  <c r="BH1391" i="2"/>
  <c r="BG1391" i="2"/>
  <c r="BF1391" i="2"/>
  <c r="T1391" i="2"/>
  <c r="R1391" i="2"/>
  <c r="P1391" i="2"/>
  <c r="BI1389" i="2"/>
  <c r="BH1389" i="2"/>
  <c r="BG1389" i="2"/>
  <c r="BF1389" i="2"/>
  <c r="T1389" i="2"/>
  <c r="R1389" i="2"/>
  <c r="P1389" i="2"/>
  <c r="BI1387" i="2"/>
  <c r="BH1387" i="2"/>
  <c r="BG1387" i="2"/>
  <c r="BF1387" i="2"/>
  <c r="T1387" i="2"/>
  <c r="R1387" i="2"/>
  <c r="P1387" i="2"/>
  <c r="BI1385" i="2"/>
  <c r="BH1385" i="2"/>
  <c r="BG1385" i="2"/>
  <c r="BF1385" i="2"/>
  <c r="T1385" i="2"/>
  <c r="R1385" i="2"/>
  <c r="P1385" i="2"/>
  <c r="BI1383" i="2"/>
  <c r="BH1383" i="2"/>
  <c r="BG1383" i="2"/>
  <c r="BF1383" i="2"/>
  <c r="T1383" i="2"/>
  <c r="R1383" i="2"/>
  <c r="P1383" i="2"/>
  <c r="BI1380" i="2"/>
  <c r="BH1380" i="2"/>
  <c r="BG1380" i="2"/>
  <c r="BF1380" i="2"/>
  <c r="T1380" i="2"/>
  <c r="R1380" i="2"/>
  <c r="P1380" i="2"/>
  <c r="BI1378" i="2"/>
  <c r="BH1378" i="2"/>
  <c r="BG1378" i="2"/>
  <c r="BF1378" i="2"/>
  <c r="T1378" i="2"/>
  <c r="R1378" i="2"/>
  <c r="P1378" i="2"/>
  <c r="BI1376" i="2"/>
  <c r="BH1376" i="2"/>
  <c r="BG1376" i="2"/>
  <c r="BF1376" i="2"/>
  <c r="T1376" i="2"/>
  <c r="R1376" i="2"/>
  <c r="P1376" i="2"/>
  <c r="BI1374" i="2"/>
  <c r="BH1374" i="2"/>
  <c r="BG1374" i="2"/>
  <c r="BF1374" i="2"/>
  <c r="T1374" i="2"/>
  <c r="R1374" i="2"/>
  <c r="P1374" i="2"/>
  <c r="BI1372" i="2"/>
  <c r="BH1372" i="2"/>
  <c r="BG1372" i="2"/>
  <c r="BF1372" i="2"/>
  <c r="T1372" i="2"/>
  <c r="R1372" i="2"/>
  <c r="P1372" i="2"/>
  <c r="BI1370" i="2"/>
  <c r="BH1370" i="2"/>
  <c r="BG1370" i="2"/>
  <c r="BF1370" i="2"/>
  <c r="T1370" i="2"/>
  <c r="R1370" i="2"/>
  <c r="P1370" i="2"/>
  <c r="BI1368" i="2"/>
  <c r="BH1368" i="2"/>
  <c r="BG1368" i="2"/>
  <c r="BF1368" i="2"/>
  <c r="T1368" i="2"/>
  <c r="R1368" i="2"/>
  <c r="P1368" i="2"/>
  <c r="BI1366" i="2"/>
  <c r="BH1366" i="2"/>
  <c r="BG1366" i="2"/>
  <c r="BF1366" i="2"/>
  <c r="T1366" i="2"/>
  <c r="R1366" i="2"/>
  <c r="P1366" i="2"/>
  <c r="BI1364" i="2"/>
  <c r="BH1364" i="2"/>
  <c r="BG1364" i="2"/>
  <c r="BF1364" i="2"/>
  <c r="T1364" i="2"/>
  <c r="R1364" i="2"/>
  <c r="P1364" i="2"/>
  <c r="BI1362" i="2"/>
  <c r="BH1362" i="2"/>
  <c r="BG1362" i="2"/>
  <c r="BF1362" i="2"/>
  <c r="T1362" i="2"/>
  <c r="R1362" i="2"/>
  <c r="P1362" i="2"/>
  <c r="BI1360" i="2"/>
  <c r="BH1360" i="2"/>
  <c r="BG1360" i="2"/>
  <c r="BF1360" i="2"/>
  <c r="T1360" i="2"/>
  <c r="R1360" i="2"/>
  <c r="P1360" i="2"/>
  <c r="BI1357" i="2"/>
  <c r="BH1357" i="2"/>
  <c r="BG1357" i="2"/>
  <c r="BF1357" i="2"/>
  <c r="T1357" i="2"/>
  <c r="T1356" i="2" s="1"/>
  <c r="R1357" i="2"/>
  <c r="R1356" i="2" s="1"/>
  <c r="P1357" i="2"/>
  <c r="P1356" i="2"/>
  <c r="BI1352" i="2"/>
  <c r="BH1352" i="2"/>
  <c r="BG1352" i="2"/>
  <c r="BF1352" i="2"/>
  <c r="T1352" i="2"/>
  <c r="R1352" i="2"/>
  <c r="P1352" i="2"/>
  <c r="BI1346" i="2"/>
  <c r="BH1346" i="2"/>
  <c r="BG1346" i="2"/>
  <c r="BF1346" i="2"/>
  <c r="T1346" i="2"/>
  <c r="R1346" i="2"/>
  <c r="P1346" i="2"/>
  <c r="BI1342" i="2"/>
  <c r="BH1342" i="2"/>
  <c r="BG1342" i="2"/>
  <c r="BF1342" i="2"/>
  <c r="T1342" i="2"/>
  <c r="R1342" i="2"/>
  <c r="P1342" i="2"/>
  <c r="BI1337" i="2"/>
  <c r="BH1337" i="2"/>
  <c r="BG1337" i="2"/>
  <c r="BF1337" i="2"/>
  <c r="T1337" i="2"/>
  <c r="R1337" i="2"/>
  <c r="P1337" i="2"/>
  <c r="BI1332" i="2"/>
  <c r="BH1332" i="2"/>
  <c r="BG1332" i="2"/>
  <c r="BF1332" i="2"/>
  <c r="T1332" i="2"/>
  <c r="R1332" i="2"/>
  <c r="P1332" i="2"/>
  <c r="BI1327" i="2"/>
  <c r="BH1327" i="2"/>
  <c r="BG1327" i="2"/>
  <c r="BF1327" i="2"/>
  <c r="T1327" i="2"/>
  <c r="R1327" i="2"/>
  <c r="P1327" i="2"/>
  <c r="BI1322" i="2"/>
  <c r="BH1322" i="2"/>
  <c r="BG1322" i="2"/>
  <c r="BF1322" i="2"/>
  <c r="T1322" i="2"/>
  <c r="R1322" i="2"/>
  <c r="P1322" i="2"/>
  <c r="BI1319" i="2"/>
  <c r="BH1319" i="2"/>
  <c r="BG1319" i="2"/>
  <c r="BF1319" i="2"/>
  <c r="T1319" i="2"/>
  <c r="R1319" i="2"/>
  <c r="P1319" i="2"/>
  <c r="BI1314" i="2"/>
  <c r="BH1314" i="2"/>
  <c r="BG1314" i="2"/>
  <c r="BF1314" i="2"/>
  <c r="T1314" i="2"/>
  <c r="R1314" i="2"/>
  <c r="P1314" i="2"/>
  <c r="BI1310" i="2"/>
  <c r="BH1310" i="2"/>
  <c r="BG1310" i="2"/>
  <c r="BF1310" i="2"/>
  <c r="T1310" i="2"/>
  <c r="R1310" i="2"/>
  <c r="P1310" i="2"/>
  <c r="BI1307" i="2"/>
  <c r="BH1307" i="2"/>
  <c r="BG1307" i="2"/>
  <c r="BF1307" i="2"/>
  <c r="T1307" i="2"/>
  <c r="R1307" i="2"/>
  <c r="P1307" i="2"/>
  <c r="BI1301" i="2"/>
  <c r="BH1301" i="2"/>
  <c r="BG1301" i="2"/>
  <c r="BF1301" i="2"/>
  <c r="T1301" i="2"/>
  <c r="R1301" i="2"/>
  <c r="P1301" i="2"/>
  <c r="BI1295" i="2"/>
  <c r="BH1295" i="2"/>
  <c r="BG1295" i="2"/>
  <c r="BF1295" i="2"/>
  <c r="T1295" i="2"/>
  <c r="R1295" i="2"/>
  <c r="P1295" i="2"/>
  <c r="BI1289" i="2"/>
  <c r="BH1289" i="2"/>
  <c r="BG1289" i="2"/>
  <c r="BF1289" i="2"/>
  <c r="T1289" i="2"/>
  <c r="R1289" i="2"/>
  <c r="P1289" i="2"/>
  <c r="BI1281" i="2"/>
  <c r="BH1281" i="2"/>
  <c r="BG1281" i="2"/>
  <c r="BF1281" i="2"/>
  <c r="T1281" i="2"/>
  <c r="R1281" i="2"/>
  <c r="P1281" i="2"/>
  <c r="BI1273" i="2"/>
  <c r="BH1273" i="2"/>
  <c r="BG1273" i="2"/>
  <c r="BF1273" i="2"/>
  <c r="T1273" i="2"/>
  <c r="R1273" i="2"/>
  <c r="P1273" i="2"/>
  <c r="BI1267" i="2"/>
  <c r="BH1267" i="2"/>
  <c r="BG1267" i="2"/>
  <c r="BF1267" i="2"/>
  <c r="T1267" i="2"/>
  <c r="R1267" i="2"/>
  <c r="P1267" i="2"/>
  <c r="BI1261" i="2"/>
  <c r="BH1261" i="2"/>
  <c r="BG1261" i="2"/>
  <c r="BF1261" i="2"/>
  <c r="T1261" i="2"/>
  <c r="R1261" i="2"/>
  <c r="P1261" i="2"/>
  <c r="BI1255" i="2"/>
  <c r="BH1255" i="2"/>
  <c r="BG1255" i="2"/>
  <c r="BF1255" i="2"/>
  <c r="T1255" i="2"/>
  <c r="R1255" i="2"/>
  <c r="P1255" i="2"/>
  <c r="BI1246" i="2"/>
  <c r="BH1246" i="2"/>
  <c r="BG1246" i="2"/>
  <c r="BF1246" i="2"/>
  <c r="T1246" i="2"/>
  <c r="R1246" i="2"/>
  <c r="P1246" i="2"/>
  <c r="BI1228" i="2"/>
  <c r="BH1228" i="2"/>
  <c r="BG1228" i="2"/>
  <c r="BF1228" i="2"/>
  <c r="T1228" i="2"/>
  <c r="R1228" i="2"/>
  <c r="P1228" i="2"/>
  <c r="BI1222" i="2"/>
  <c r="BH1222" i="2"/>
  <c r="BG1222" i="2"/>
  <c r="BF1222" i="2"/>
  <c r="T1222" i="2"/>
  <c r="R1222" i="2"/>
  <c r="P1222" i="2"/>
  <c r="BI1216" i="2"/>
  <c r="BH1216" i="2"/>
  <c r="BG1216" i="2"/>
  <c r="BF1216" i="2"/>
  <c r="T1216" i="2"/>
  <c r="R1216" i="2"/>
  <c r="P1216" i="2"/>
  <c r="BI1210" i="2"/>
  <c r="BH1210" i="2"/>
  <c r="BG1210" i="2"/>
  <c r="BF1210" i="2"/>
  <c r="T1210" i="2"/>
  <c r="R1210" i="2"/>
  <c r="P1210" i="2"/>
  <c r="BI1204" i="2"/>
  <c r="BH1204" i="2"/>
  <c r="BG1204" i="2"/>
  <c r="BF1204" i="2"/>
  <c r="T1204" i="2"/>
  <c r="R1204" i="2"/>
  <c r="P1204" i="2"/>
  <c r="BI1198" i="2"/>
  <c r="BH1198" i="2"/>
  <c r="BG1198" i="2"/>
  <c r="BF1198" i="2"/>
  <c r="T1198" i="2"/>
  <c r="R1198" i="2"/>
  <c r="P1198" i="2"/>
  <c r="BI1192" i="2"/>
  <c r="BH1192" i="2"/>
  <c r="BG1192" i="2"/>
  <c r="BF1192" i="2"/>
  <c r="T1192" i="2"/>
  <c r="R1192" i="2"/>
  <c r="P1192" i="2"/>
  <c r="BI1186" i="2"/>
  <c r="BH1186" i="2"/>
  <c r="BG1186" i="2"/>
  <c r="BF1186" i="2"/>
  <c r="T1186" i="2"/>
  <c r="R1186" i="2"/>
  <c r="P1186" i="2"/>
  <c r="BI1165" i="2"/>
  <c r="BH1165" i="2"/>
  <c r="BG1165" i="2"/>
  <c r="BF1165" i="2"/>
  <c r="T1165" i="2"/>
  <c r="R1165" i="2"/>
  <c r="P1165" i="2"/>
  <c r="BI1160" i="2"/>
  <c r="BH1160" i="2"/>
  <c r="BG1160" i="2"/>
  <c r="BF1160" i="2"/>
  <c r="T1160" i="2"/>
  <c r="R1160" i="2"/>
  <c r="P1160" i="2"/>
  <c r="BI1155" i="2"/>
  <c r="BH1155" i="2"/>
  <c r="BG1155" i="2"/>
  <c r="BF1155" i="2"/>
  <c r="T1155" i="2"/>
  <c r="R1155" i="2"/>
  <c r="P1155" i="2"/>
  <c r="BI1150" i="2"/>
  <c r="BH1150" i="2"/>
  <c r="BG1150" i="2"/>
  <c r="BF1150" i="2"/>
  <c r="T1150" i="2"/>
  <c r="R1150" i="2"/>
  <c r="P1150" i="2"/>
  <c r="BI1145" i="2"/>
  <c r="BH1145" i="2"/>
  <c r="BG1145" i="2"/>
  <c r="BF1145" i="2"/>
  <c r="T1145" i="2"/>
  <c r="R1145" i="2"/>
  <c r="P1145" i="2"/>
  <c r="BI1139" i="2"/>
  <c r="BH1139" i="2"/>
  <c r="BG1139" i="2"/>
  <c r="BF1139" i="2"/>
  <c r="T1139" i="2"/>
  <c r="R1139" i="2"/>
  <c r="P1139" i="2"/>
  <c r="BI1132" i="2"/>
  <c r="BH1132" i="2"/>
  <c r="BG1132" i="2"/>
  <c r="BF1132" i="2"/>
  <c r="T1132" i="2"/>
  <c r="R1132" i="2"/>
  <c r="P1132" i="2"/>
  <c r="BI1117" i="2"/>
  <c r="BH1117" i="2"/>
  <c r="BG1117" i="2"/>
  <c r="BF1117" i="2"/>
  <c r="T1117" i="2"/>
  <c r="R1117" i="2"/>
  <c r="P1117" i="2"/>
  <c r="BI1110" i="2"/>
  <c r="BH1110" i="2"/>
  <c r="BG1110" i="2"/>
  <c r="BF1110" i="2"/>
  <c r="T1110" i="2"/>
  <c r="R1110" i="2"/>
  <c r="P1110" i="2"/>
  <c r="BI1103" i="2"/>
  <c r="BH1103" i="2"/>
  <c r="BG1103" i="2"/>
  <c r="BF1103" i="2"/>
  <c r="T1103" i="2"/>
  <c r="R1103" i="2"/>
  <c r="P1103" i="2"/>
  <c r="BI1096" i="2"/>
  <c r="BH1096" i="2"/>
  <c r="BG1096" i="2"/>
  <c r="BF1096" i="2"/>
  <c r="T1096" i="2"/>
  <c r="R1096" i="2"/>
  <c r="P1096" i="2"/>
  <c r="BI1089" i="2"/>
  <c r="BH1089" i="2"/>
  <c r="BG1089" i="2"/>
  <c r="BF1089" i="2"/>
  <c r="T1089" i="2"/>
  <c r="R1089" i="2"/>
  <c r="P1089" i="2"/>
  <c r="BI1082" i="2"/>
  <c r="BH1082" i="2"/>
  <c r="BG1082" i="2"/>
  <c r="BF1082" i="2"/>
  <c r="T1082" i="2"/>
  <c r="R1082" i="2"/>
  <c r="P1082" i="2"/>
  <c r="BI1075" i="2"/>
  <c r="BH1075" i="2"/>
  <c r="BG1075" i="2"/>
  <c r="BF1075" i="2"/>
  <c r="T1075" i="2"/>
  <c r="R1075" i="2"/>
  <c r="P1075" i="2"/>
  <c r="BI1068" i="2"/>
  <c r="BH1068" i="2"/>
  <c r="BG1068" i="2"/>
  <c r="BF1068" i="2"/>
  <c r="T1068" i="2"/>
  <c r="R1068" i="2"/>
  <c r="P1068" i="2"/>
  <c r="BI1061" i="2"/>
  <c r="BH1061" i="2"/>
  <c r="BG1061" i="2"/>
  <c r="BF1061" i="2"/>
  <c r="T1061" i="2"/>
  <c r="R1061" i="2"/>
  <c r="P1061" i="2"/>
  <c r="BI1055" i="2"/>
  <c r="BH1055" i="2"/>
  <c r="BG1055" i="2"/>
  <c r="BF1055" i="2"/>
  <c r="T1055" i="2"/>
  <c r="R1055" i="2"/>
  <c r="P1055" i="2"/>
  <c r="BI1039" i="2"/>
  <c r="BH1039" i="2"/>
  <c r="BG1039" i="2"/>
  <c r="BF1039" i="2"/>
  <c r="T1039" i="2"/>
  <c r="R1039" i="2"/>
  <c r="P1039" i="2"/>
  <c r="BI1035" i="2"/>
  <c r="BH1035" i="2"/>
  <c r="BG1035" i="2"/>
  <c r="BF1035" i="2"/>
  <c r="T1035" i="2"/>
  <c r="R1035" i="2"/>
  <c r="P1035" i="2"/>
  <c r="BI1030" i="2"/>
  <c r="BH1030" i="2"/>
  <c r="BG1030" i="2"/>
  <c r="BF1030" i="2"/>
  <c r="T1030" i="2"/>
  <c r="R1030" i="2"/>
  <c r="P1030" i="2"/>
  <c r="BI1025" i="2"/>
  <c r="BH1025" i="2"/>
  <c r="BG1025" i="2"/>
  <c r="BF1025" i="2"/>
  <c r="T1025" i="2"/>
  <c r="R1025" i="2"/>
  <c r="P1025" i="2"/>
  <c r="BI1021" i="2"/>
  <c r="BH1021" i="2"/>
  <c r="BG1021" i="2"/>
  <c r="BF1021" i="2"/>
  <c r="T1021" i="2"/>
  <c r="R1021" i="2"/>
  <c r="P1021" i="2"/>
  <c r="BI1016" i="2"/>
  <c r="BH1016" i="2"/>
  <c r="BG1016" i="2"/>
  <c r="BF1016" i="2"/>
  <c r="T1016" i="2"/>
  <c r="R1016" i="2"/>
  <c r="P1016" i="2"/>
  <c r="BI1011" i="2"/>
  <c r="BH1011" i="2"/>
  <c r="BG1011" i="2"/>
  <c r="BF1011" i="2"/>
  <c r="T1011" i="2"/>
  <c r="R1011" i="2"/>
  <c r="P1011" i="2"/>
  <c r="BI1006" i="2"/>
  <c r="BH1006" i="2"/>
  <c r="BG1006" i="2"/>
  <c r="BF1006" i="2"/>
  <c r="T1006" i="2"/>
  <c r="R1006" i="2"/>
  <c r="P1006" i="2"/>
  <c r="BI1000" i="2"/>
  <c r="BH1000" i="2"/>
  <c r="BG1000" i="2"/>
  <c r="BF1000" i="2"/>
  <c r="T1000" i="2"/>
  <c r="R1000" i="2"/>
  <c r="P1000" i="2"/>
  <c r="BI995" i="2"/>
  <c r="BH995" i="2"/>
  <c r="BG995" i="2"/>
  <c r="BF995" i="2"/>
  <c r="T995" i="2"/>
  <c r="R995" i="2"/>
  <c r="P995" i="2"/>
  <c r="BI990" i="2"/>
  <c r="BH990" i="2"/>
  <c r="BG990" i="2"/>
  <c r="BF990" i="2"/>
  <c r="T990" i="2"/>
  <c r="R990" i="2"/>
  <c r="P990" i="2"/>
  <c r="BI985" i="2"/>
  <c r="BH985" i="2"/>
  <c r="BG985" i="2"/>
  <c r="BF985" i="2"/>
  <c r="T985" i="2"/>
  <c r="R985" i="2"/>
  <c r="P985" i="2"/>
  <c r="BI980" i="2"/>
  <c r="BH980" i="2"/>
  <c r="BG980" i="2"/>
  <c r="BF980" i="2"/>
  <c r="T980" i="2"/>
  <c r="R980" i="2"/>
  <c r="P980" i="2"/>
  <c r="BI975" i="2"/>
  <c r="BH975" i="2"/>
  <c r="BG975" i="2"/>
  <c r="BF975" i="2"/>
  <c r="T975" i="2"/>
  <c r="R975" i="2"/>
  <c r="P975" i="2"/>
  <c r="BI972" i="2"/>
  <c r="BH972" i="2"/>
  <c r="BG972" i="2"/>
  <c r="BF972" i="2"/>
  <c r="T972" i="2"/>
  <c r="R972" i="2"/>
  <c r="P972" i="2"/>
  <c r="BI967" i="2"/>
  <c r="BH967" i="2"/>
  <c r="BG967" i="2"/>
  <c r="BF967" i="2"/>
  <c r="T967" i="2"/>
  <c r="R967" i="2"/>
  <c r="P967" i="2"/>
  <c r="BI964" i="2"/>
  <c r="BH964" i="2"/>
  <c r="BG964" i="2"/>
  <c r="BF964" i="2"/>
  <c r="T964" i="2"/>
  <c r="R964" i="2"/>
  <c r="P964" i="2"/>
  <c r="BI959" i="2"/>
  <c r="BH959" i="2"/>
  <c r="BG959" i="2"/>
  <c r="BF959" i="2"/>
  <c r="T959" i="2"/>
  <c r="R959" i="2"/>
  <c r="P959" i="2"/>
  <c r="BI955" i="2"/>
  <c r="BH955" i="2"/>
  <c r="BG955" i="2"/>
  <c r="BF955" i="2"/>
  <c r="T955" i="2"/>
  <c r="R955" i="2"/>
  <c r="P955" i="2"/>
  <c r="BI950" i="2"/>
  <c r="BH950" i="2"/>
  <c r="BG950" i="2"/>
  <c r="BF950" i="2"/>
  <c r="T950" i="2"/>
  <c r="R950" i="2"/>
  <c r="P950" i="2"/>
  <c r="BI945" i="2"/>
  <c r="BH945" i="2"/>
  <c r="BG945" i="2"/>
  <c r="BF945" i="2"/>
  <c r="T945" i="2"/>
  <c r="R945" i="2"/>
  <c r="P945" i="2"/>
  <c r="BI935" i="2"/>
  <c r="BH935" i="2"/>
  <c r="BG935" i="2"/>
  <c r="BF935" i="2"/>
  <c r="T935" i="2"/>
  <c r="R935" i="2"/>
  <c r="P935" i="2"/>
  <c r="BI930" i="2"/>
  <c r="BH930" i="2"/>
  <c r="BG930" i="2"/>
  <c r="BF930" i="2"/>
  <c r="T930" i="2"/>
  <c r="R930" i="2"/>
  <c r="P930" i="2"/>
  <c r="BI925" i="2"/>
  <c r="BH925" i="2"/>
  <c r="BG925" i="2"/>
  <c r="BF925" i="2"/>
  <c r="T925" i="2"/>
  <c r="R925" i="2"/>
  <c r="P925" i="2"/>
  <c r="BI920" i="2"/>
  <c r="BH920" i="2"/>
  <c r="BG920" i="2"/>
  <c r="BF920" i="2"/>
  <c r="T920" i="2"/>
  <c r="R920" i="2"/>
  <c r="P920" i="2"/>
  <c r="BI915" i="2"/>
  <c r="BH915" i="2"/>
  <c r="BG915" i="2"/>
  <c r="BF915" i="2"/>
  <c r="T915" i="2"/>
  <c r="R915" i="2"/>
  <c r="P915" i="2"/>
  <c r="BI910" i="2"/>
  <c r="BH910" i="2"/>
  <c r="BG910" i="2"/>
  <c r="BF910" i="2"/>
  <c r="T910" i="2"/>
  <c r="R910" i="2"/>
  <c r="P910" i="2"/>
  <c r="BI905" i="2"/>
  <c r="BH905" i="2"/>
  <c r="BG905" i="2"/>
  <c r="BF905" i="2"/>
  <c r="T905" i="2"/>
  <c r="R905" i="2"/>
  <c r="P905" i="2"/>
  <c r="BI900" i="2"/>
  <c r="BH900" i="2"/>
  <c r="BG900" i="2"/>
  <c r="BF900" i="2"/>
  <c r="T900" i="2"/>
  <c r="R900" i="2"/>
  <c r="P900" i="2"/>
  <c r="BI895" i="2"/>
  <c r="BH895" i="2"/>
  <c r="BG895" i="2"/>
  <c r="BF895" i="2"/>
  <c r="T895" i="2"/>
  <c r="R895" i="2"/>
  <c r="P895" i="2"/>
  <c r="BI890" i="2"/>
  <c r="BH890" i="2"/>
  <c r="BG890" i="2"/>
  <c r="BF890" i="2"/>
  <c r="T890" i="2"/>
  <c r="R890" i="2"/>
  <c r="P890" i="2"/>
  <c r="BI880" i="2"/>
  <c r="BH880" i="2"/>
  <c r="BG880" i="2"/>
  <c r="BF880" i="2"/>
  <c r="T880" i="2"/>
  <c r="R880" i="2"/>
  <c r="P880" i="2"/>
  <c r="BI875" i="2"/>
  <c r="BH875" i="2"/>
  <c r="BG875" i="2"/>
  <c r="BF875" i="2"/>
  <c r="T875" i="2"/>
  <c r="R875" i="2"/>
  <c r="P875" i="2"/>
  <c r="BI870" i="2"/>
  <c r="BH870" i="2"/>
  <c r="BG870" i="2"/>
  <c r="BF870" i="2"/>
  <c r="T870" i="2"/>
  <c r="R870" i="2"/>
  <c r="P870" i="2"/>
  <c r="BI862" i="2"/>
  <c r="BH862" i="2"/>
  <c r="BG862" i="2"/>
  <c r="BF862" i="2"/>
  <c r="T862" i="2"/>
  <c r="R862" i="2"/>
  <c r="P862" i="2"/>
  <c r="BI854" i="2"/>
  <c r="BH854" i="2"/>
  <c r="BG854" i="2"/>
  <c r="BF854" i="2"/>
  <c r="T854" i="2"/>
  <c r="R854" i="2"/>
  <c r="P854" i="2"/>
  <c r="BI850" i="2"/>
  <c r="BH850" i="2"/>
  <c r="BG850" i="2"/>
  <c r="BF850" i="2"/>
  <c r="T850" i="2"/>
  <c r="R850" i="2"/>
  <c r="P850" i="2"/>
  <c r="BI845" i="2"/>
  <c r="BH845" i="2"/>
  <c r="BG845" i="2"/>
  <c r="BF845" i="2"/>
  <c r="T845" i="2"/>
  <c r="R845" i="2"/>
  <c r="P845" i="2"/>
  <c r="BI840" i="2"/>
  <c r="BH840" i="2"/>
  <c r="BG840" i="2"/>
  <c r="BF840" i="2"/>
  <c r="T840" i="2"/>
  <c r="R840" i="2"/>
  <c r="P840" i="2"/>
  <c r="BI835" i="2"/>
  <c r="BH835" i="2"/>
  <c r="BG835" i="2"/>
  <c r="BF835" i="2"/>
  <c r="T835" i="2"/>
  <c r="R835" i="2"/>
  <c r="P835" i="2"/>
  <c r="BI830" i="2"/>
  <c r="BH830" i="2"/>
  <c r="BG830" i="2"/>
  <c r="BF830" i="2"/>
  <c r="T830" i="2"/>
  <c r="R830" i="2"/>
  <c r="P830" i="2"/>
  <c r="BI825" i="2"/>
  <c r="BH825" i="2"/>
  <c r="BG825" i="2"/>
  <c r="BF825" i="2"/>
  <c r="T825" i="2"/>
  <c r="R825" i="2"/>
  <c r="P825" i="2"/>
  <c r="BI820" i="2"/>
  <c r="BH820" i="2"/>
  <c r="BG820" i="2"/>
  <c r="BF820" i="2"/>
  <c r="T820" i="2"/>
  <c r="R820" i="2"/>
  <c r="P820" i="2"/>
  <c r="BI811" i="2"/>
  <c r="BH811" i="2"/>
  <c r="BG811" i="2"/>
  <c r="BF811" i="2"/>
  <c r="T811" i="2"/>
  <c r="R811" i="2"/>
  <c r="P811" i="2"/>
  <c r="BI805" i="2"/>
  <c r="BH805" i="2"/>
  <c r="BG805" i="2"/>
  <c r="BF805" i="2"/>
  <c r="T805" i="2"/>
  <c r="R805" i="2"/>
  <c r="P805" i="2"/>
  <c r="BI800" i="2"/>
  <c r="BH800" i="2"/>
  <c r="BG800" i="2"/>
  <c r="BF800" i="2"/>
  <c r="T800" i="2"/>
  <c r="R800" i="2"/>
  <c r="P800" i="2"/>
  <c r="BI791" i="2"/>
  <c r="BH791" i="2"/>
  <c r="BG791" i="2"/>
  <c r="BF791" i="2"/>
  <c r="T791" i="2"/>
  <c r="R791" i="2"/>
  <c r="P791" i="2"/>
  <c r="BI783" i="2"/>
  <c r="BH783" i="2"/>
  <c r="BG783" i="2"/>
  <c r="BF783" i="2"/>
  <c r="T783" i="2"/>
  <c r="R783" i="2"/>
  <c r="P783" i="2"/>
  <c r="BI771" i="2"/>
  <c r="BH771" i="2"/>
  <c r="BG771" i="2"/>
  <c r="BF771" i="2"/>
  <c r="T771" i="2"/>
  <c r="R771" i="2"/>
  <c r="P771" i="2"/>
  <c r="BI759" i="2"/>
  <c r="BH759" i="2"/>
  <c r="BG759" i="2"/>
  <c r="BF759" i="2"/>
  <c r="T759" i="2"/>
  <c r="R759" i="2"/>
  <c r="P759" i="2"/>
  <c r="BI751" i="2"/>
  <c r="BH751" i="2"/>
  <c r="BG751" i="2"/>
  <c r="BF751" i="2"/>
  <c r="T751" i="2"/>
  <c r="R751" i="2"/>
  <c r="P751" i="2"/>
  <c r="BI744" i="2"/>
  <c r="BH744" i="2"/>
  <c r="BG744" i="2"/>
  <c r="BF744" i="2"/>
  <c r="T744" i="2"/>
  <c r="R744" i="2"/>
  <c r="P744" i="2"/>
  <c r="BI737" i="2"/>
  <c r="BH737" i="2"/>
  <c r="BG737" i="2"/>
  <c r="BF737" i="2"/>
  <c r="T737" i="2"/>
  <c r="R737" i="2"/>
  <c r="P737" i="2"/>
  <c r="BI732" i="2"/>
  <c r="BH732" i="2"/>
  <c r="BG732" i="2"/>
  <c r="BF732" i="2"/>
  <c r="T732" i="2"/>
  <c r="T731" i="2" s="1"/>
  <c r="R732" i="2"/>
  <c r="R731" i="2" s="1"/>
  <c r="P732" i="2"/>
  <c r="P731" i="2"/>
  <c r="BI723" i="2"/>
  <c r="BH723" i="2"/>
  <c r="BG723" i="2"/>
  <c r="BF723" i="2"/>
  <c r="T723" i="2"/>
  <c r="R723" i="2"/>
  <c r="P723" i="2"/>
  <c r="BI718" i="2"/>
  <c r="BH718" i="2"/>
  <c r="BG718" i="2"/>
  <c r="BF718" i="2"/>
  <c r="T718" i="2"/>
  <c r="R718" i="2"/>
  <c r="P718" i="2"/>
  <c r="BI713" i="2"/>
  <c r="BH713" i="2"/>
  <c r="BG713" i="2"/>
  <c r="BF713" i="2"/>
  <c r="T713" i="2"/>
  <c r="R713" i="2"/>
  <c r="P713" i="2"/>
  <c r="BI708" i="2"/>
  <c r="BH708" i="2"/>
  <c r="BG708" i="2"/>
  <c r="BF708" i="2"/>
  <c r="T708" i="2"/>
  <c r="R708" i="2"/>
  <c r="P708" i="2"/>
  <c r="BI700" i="2"/>
  <c r="BH700" i="2"/>
  <c r="BG700" i="2"/>
  <c r="BF700" i="2"/>
  <c r="T700" i="2"/>
  <c r="R700" i="2"/>
  <c r="P700" i="2"/>
  <c r="BI692" i="2"/>
  <c r="BH692" i="2"/>
  <c r="BG692" i="2"/>
  <c r="BF692" i="2"/>
  <c r="T692" i="2"/>
  <c r="R692" i="2"/>
  <c r="P692" i="2"/>
  <c r="BI687" i="2"/>
  <c r="BH687" i="2"/>
  <c r="BG687" i="2"/>
  <c r="BF687" i="2"/>
  <c r="T687" i="2"/>
  <c r="R687" i="2"/>
  <c r="P687" i="2"/>
  <c r="BI682" i="2"/>
  <c r="BH682" i="2"/>
  <c r="BG682" i="2"/>
  <c r="BF682" i="2"/>
  <c r="T682" i="2"/>
  <c r="R682" i="2"/>
  <c r="P682" i="2"/>
  <c r="BI677" i="2"/>
  <c r="BH677" i="2"/>
  <c r="BG677" i="2"/>
  <c r="BF677" i="2"/>
  <c r="T677" i="2"/>
  <c r="R677" i="2"/>
  <c r="P677" i="2"/>
  <c r="BI671" i="2"/>
  <c r="BH671" i="2"/>
  <c r="BG671" i="2"/>
  <c r="BF671" i="2"/>
  <c r="T671" i="2"/>
  <c r="R671" i="2"/>
  <c r="P671" i="2"/>
  <c r="BI666" i="2"/>
  <c r="BH666" i="2"/>
  <c r="BG666" i="2"/>
  <c r="BF666" i="2"/>
  <c r="T666" i="2"/>
  <c r="R666" i="2"/>
  <c r="P666" i="2"/>
  <c r="BI660" i="2"/>
  <c r="BH660" i="2"/>
  <c r="BG660" i="2"/>
  <c r="BF660" i="2"/>
  <c r="T660" i="2"/>
  <c r="R660" i="2"/>
  <c r="P660" i="2"/>
  <c r="BI655" i="2"/>
  <c r="BH655" i="2"/>
  <c r="BG655" i="2"/>
  <c r="BF655" i="2"/>
  <c r="T655" i="2"/>
  <c r="R655" i="2"/>
  <c r="P655" i="2"/>
  <c r="BI650" i="2"/>
  <c r="BH650" i="2"/>
  <c r="BG650" i="2"/>
  <c r="BF650" i="2"/>
  <c r="T650" i="2"/>
  <c r="R650" i="2"/>
  <c r="P650" i="2"/>
  <c r="BI637" i="2"/>
  <c r="BH637" i="2"/>
  <c r="BG637" i="2"/>
  <c r="BF637" i="2"/>
  <c r="T637" i="2"/>
  <c r="R637" i="2"/>
  <c r="P637" i="2"/>
  <c r="BI622" i="2"/>
  <c r="BH622" i="2"/>
  <c r="BG622" i="2"/>
  <c r="BF622" i="2"/>
  <c r="T622" i="2"/>
  <c r="R622" i="2"/>
  <c r="P622" i="2"/>
  <c r="BI617" i="2"/>
  <c r="BH617" i="2"/>
  <c r="BG617" i="2"/>
  <c r="BF617" i="2"/>
  <c r="T617" i="2"/>
  <c r="R617" i="2"/>
  <c r="P617" i="2"/>
  <c r="BI607" i="2"/>
  <c r="BH607" i="2"/>
  <c r="BG607" i="2"/>
  <c r="BF607" i="2"/>
  <c r="T607" i="2"/>
  <c r="R607" i="2"/>
  <c r="P607" i="2"/>
  <c r="BI598" i="2"/>
  <c r="BH598" i="2"/>
  <c r="BG598" i="2"/>
  <c r="BF598" i="2"/>
  <c r="T598" i="2"/>
  <c r="R598" i="2"/>
  <c r="P598" i="2"/>
  <c r="BI595" i="2"/>
  <c r="BH595" i="2"/>
  <c r="BG595" i="2"/>
  <c r="BF595" i="2"/>
  <c r="T595" i="2"/>
  <c r="R595" i="2"/>
  <c r="P595" i="2"/>
  <c r="BI587" i="2"/>
  <c r="BH587" i="2"/>
  <c r="BG587" i="2"/>
  <c r="BF587" i="2"/>
  <c r="T587" i="2"/>
  <c r="R587" i="2"/>
  <c r="P587" i="2"/>
  <c r="BI579" i="2"/>
  <c r="BH579" i="2"/>
  <c r="BG579" i="2"/>
  <c r="BF579" i="2"/>
  <c r="T579" i="2"/>
  <c r="R579" i="2"/>
  <c r="P579" i="2"/>
  <c r="BI574" i="2"/>
  <c r="BH574" i="2"/>
  <c r="BG574" i="2"/>
  <c r="BF574" i="2"/>
  <c r="T574" i="2"/>
  <c r="R574" i="2"/>
  <c r="P574" i="2"/>
  <c r="BI569" i="2"/>
  <c r="BH569" i="2"/>
  <c r="BG569" i="2"/>
  <c r="BF569" i="2"/>
  <c r="T569" i="2"/>
  <c r="R569" i="2"/>
  <c r="P569" i="2"/>
  <c r="BI563" i="2"/>
  <c r="BH563" i="2"/>
  <c r="BG563" i="2"/>
  <c r="BF563" i="2"/>
  <c r="T563" i="2"/>
  <c r="R563" i="2"/>
  <c r="P563" i="2"/>
  <c r="BI558" i="2"/>
  <c r="BH558" i="2"/>
  <c r="BG558" i="2"/>
  <c r="BF558" i="2"/>
  <c r="T558" i="2"/>
  <c r="R558" i="2"/>
  <c r="P558" i="2"/>
  <c r="BI553" i="2"/>
  <c r="BH553" i="2"/>
  <c r="BG553" i="2"/>
  <c r="BF553" i="2"/>
  <c r="T553" i="2"/>
  <c r="R553" i="2"/>
  <c r="P553" i="2"/>
  <c r="BI548" i="2"/>
  <c r="BH548" i="2"/>
  <c r="BG548" i="2"/>
  <c r="BF548" i="2"/>
  <c r="T548" i="2"/>
  <c r="R548" i="2"/>
  <c r="P548" i="2"/>
  <c r="BI544" i="2"/>
  <c r="BH544" i="2"/>
  <c r="BG544" i="2"/>
  <c r="BF544" i="2"/>
  <c r="T544" i="2"/>
  <c r="R544" i="2"/>
  <c r="P544" i="2"/>
  <c r="BI539" i="2"/>
  <c r="BH539" i="2"/>
  <c r="BG539" i="2"/>
  <c r="BF539" i="2"/>
  <c r="T539" i="2"/>
  <c r="R539" i="2"/>
  <c r="P539" i="2"/>
  <c r="BI535" i="2"/>
  <c r="BH535" i="2"/>
  <c r="BG535" i="2"/>
  <c r="BF535" i="2"/>
  <c r="T535" i="2"/>
  <c r="R535" i="2"/>
  <c r="P535" i="2"/>
  <c r="BI531" i="2"/>
  <c r="BH531" i="2"/>
  <c r="BG531" i="2"/>
  <c r="BF531" i="2"/>
  <c r="T531" i="2"/>
  <c r="R531" i="2"/>
  <c r="P531" i="2"/>
  <c r="BI526" i="2"/>
  <c r="BH526" i="2"/>
  <c r="BG526" i="2"/>
  <c r="BF526" i="2"/>
  <c r="T526" i="2"/>
  <c r="R526" i="2"/>
  <c r="P526" i="2"/>
  <c r="BI521" i="2"/>
  <c r="BH521" i="2"/>
  <c r="BG521" i="2"/>
  <c r="BF521" i="2"/>
  <c r="T521" i="2"/>
  <c r="R521" i="2"/>
  <c r="P521" i="2"/>
  <c r="BI516" i="2"/>
  <c r="BH516" i="2"/>
  <c r="BG516" i="2"/>
  <c r="BF516" i="2"/>
  <c r="T516" i="2"/>
  <c r="R516" i="2"/>
  <c r="P516" i="2"/>
  <c r="BI511" i="2"/>
  <c r="BH511" i="2"/>
  <c r="BG511" i="2"/>
  <c r="BF511" i="2"/>
  <c r="T511" i="2"/>
  <c r="R511" i="2"/>
  <c r="P511" i="2"/>
  <c r="BI506" i="2"/>
  <c r="BH506" i="2"/>
  <c r="BG506" i="2"/>
  <c r="BF506" i="2"/>
  <c r="T506" i="2"/>
  <c r="R506" i="2"/>
  <c r="P506" i="2"/>
  <c r="BI501" i="2"/>
  <c r="BH501" i="2"/>
  <c r="BG501" i="2"/>
  <c r="BF501" i="2"/>
  <c r="T501" i="2"/>
  <c r="R501" i="2"/>
  <c r="P501" i="2"/>
  <c r="BI496" i="2"/>
  <c r="BH496" i="2"/>
  <c r="BG496" i="2"/>
  <c r="BF496" i="2"/>
  <c r="T496" i="2"/>
  <c r="R496" i="2"/>
  <c r="P496" i="2"/>
  <c r="BI486" i="2"/>
  <c r="BH486" i="2"/>
  <c r="BG486" i="2"/>
  <c r="BF486" i="2"/>
  <c r="T486" i="2"/>
  <c r="R486" i="2"/>
  <c r="P486" i="2"/>
  <c r="BI481" i="2"/>
  <c r="BH481" i="2"/>
  <c r="BG481" i="2"/>
  <c r="BF481" i="2"/>
  <c r="T481" i="2"/>
  <c r="R481" i="2"/>
  <c r="P481" i="2"/>
  <c r="BI476" i="2"/>
  <c r="BH476" i="2"/>
  <c r="BG476" i="2"/>
  <c r="BF476" i="2"/>
  <c r="T476" i="2"/>
  <c r="R476" i="2"/>
  <c r="P476" i="2"/>
  <c r="BI471" i="2"/>
  <c r="BH471" i="2"/>
  <c r="BG471" i="2"/>
  <c r="BF471" i="2"/>
  <c r="T471" i="2"/>
  <c r="R471" i="2"/>
  <c r="P471" i="2"/>
  <c r="BI466" i="2"/>
  <c r="BH466" i="2"/>
  <c r="BG466" i="2"/>
  <c r="BF466" i="2"/>
  <c r="T466" i="2"/>
  <c r="R466" i="2"/>
  <c r="P466" i="2"/>
  <c r="BI461" i="2"/>
  <c r="BH461" i="2"/>
  <c r="BG461" i="2"/>
  <c r="BF461" i="2"/>
  <c r="T461" i="2"/>
  <c r="R461" i="2"/>
  <c r="P461" i="2"/>
  <c r="BI456" i="2"/>
  <c r="BH456" i="2"/>
  <c r="BG456" i="2"/>
  <c r="BF456" i="2"/>
  <c r="T456" i="2"/>
  <c r="R456" i="2"/>
  <c r="P456" i="2"/>
  <c r="BI451" i="2"/>
  <c r="BH451" i="2"/>
  <c r="BG451" i="2"/>
  <c r="BF451" i="2"/>
  <c r="T451" i="2"/>
  <c r="R451" i="2"/>
  <c r="P451" i="2"/>
  <c r="BI447" i="2"/>
  <c r="BH447" i="2"/>
  <c r="BG447" i="2"/>
  <c r="BF447" i="2"/>
  <c r="T447" i="2"/>
  <c r="R447" i="2"/>
  <c r="P447" i="2"/>
  <c r="BI439" i="2"/>
  <c r="BH439" i="2"/>
  <c r="BG439" i="2"/>
  <c r="BF439" i="2"/>
  <c r="T439" i="2"/>
  <c r="R439" i="2"/>
  <c r="P439" i="2"/>
  <c r="BI434" i="2"/>
  <c r="BH434" i="2"/>
  <c r="BG434" i="2"/>
  <c r="BF434" i="2"/>
  <c r="T434" i="2"/>
  <c r="R434" i="2"/>
  <c r="P434" i="2"/>
  <c r="BI429" i="2"/>
  <c r="BH429" i="2"/>
  <c r="BG429" i="2"/>
  <c r="BF429" i="2"/>
  <c r="T429" i="2"/>
  <c r="R429" i="2"/>
  <c r="P429" i="2"/>
  <c r="BI424" i="2"/>
  <c r="BH424" i="2"/>
  <c r="BG424" i="2"/>
  <c r="BF424" i="2"/>
  <c r="T424" i="2"/>
  <c r="R424" i="2"/>
  <c r="P424" i="2"/>
  <c r="BI419" i="2"/>
  <c r="BH419" i="2"/>
  <c r="BG419" i="2"/>
  <c r="BF419" i="2"/>
  <c r="T419" i="2"/>
  <c r="R419" i="2"/>
  <c r="P419" i="2"/>
  <c r="BI416" i="2"/>
  <c r="BH416" i="2"/>
  <c r="BG416" i="2"/>
  <c r="BF416" i="2"/>
  <c r="T416" i="2"/>
  <c r="R416" i="2"/>
  <c r="P416" i="2"/>
  <c r="BI411" i="2"/>
  <c r="BH411" i="2"/>
  <c r="BG411" i="2"/>
  <c r="BF411" i="2"/>
  <c r="T411" i="2"/>
  <c r="R411" i="2"/>
  <c r="P411" i="2"/>
  <c r="BI406" i="2"/>
  <c r="BH406" i="2"/>
  <c r="BG406" i="2"/>
  <c r="BF406" i="2"/>
  <c r="T406" i="2"/>
  <c r="R406" i="2"/>
  <c r="P406" i="2"/>
  <c r="BI401" i="2"/>
  <c r="BH401" i="2"/>
  <c r="BG401" i="2"/>
  <c r="BF401" i="2"/>
  <c r="T401" i="2"/>
  <c r="R401" i="2"/>
  <c r="P401" i="2"/>
  <c r="BI393" i="2"/>
  <c r="BH393" i="2"/>
  <c r="BG393" i="2"/>
  <c r="BF393" i="2"/>
  <c r="T393" i="2"/>
  <c r="R393" i="2"/>
  <c r="P393" i="2"/>
  <c r="BI388" i="2"/>
  <c r="BH388" i="2"/>
  <c r="BG388" i="2"/>
  <c r="BF388" i="2"/>
  <c r="T388" i="2"/>
  <c r="R388" i="2"/>
  <c r="P388" i="2"/>
  <c r="BI383" i="2"/>
  <c r="BH383" i="2"/>
  <c r="BG383" i="2"/>
  <c r="BF383" i="2"/>
  <c r="T383" i="2"/>
  <c r="R383" i="2"/>
  <c r="P383" i="2"/>
  <c r="BI378" i="2"/>
  <c r="BH378" i="2"/>
  <c r="BG378" i="2"/>
  <c r="BF378" i="2"/>
  <c r="T378" i="2"/>
  <c r="R378" i="2"/>
  <c r="P378" i="2"/>
  <c r="BI373" i="2"/>
  <c r="BH373" i="2"/>
  <c r="BG373" i="2"/>
  <c r="BF373" i="2"/>
  <c r="T373" i="2"/>
  <c r="R373" i="2"/>
  <c r="P373" i="2"/>
  <c r="BI364" i="2"/>
  <c r="BH364" i="2"/>
  <c r="BG364" i="2"/>
  <c r="BF364" i="2"/>
  <c r="T364" i="2"/>
  <c r="R364" i="2"/>
  <c r="P364" i="2"/>
  <c r="BI354" i="2"/>
  <c r="BH354" i="2"/>
  <c r="BG354" i="2"/>
  <c r="BF354" i="2"/>
  <c r="T354" i="2"/>
  <c r="R354" i="2"/>
  <c r="P354" i="2"/>
  <c r="BI343" i="2"/>
  <c r="BH343" i="2"/>
  <c r="BG343" i="2"/>
  <c r="BF343" i="2"/>
  <c r="T343" i="2"/>
  <c r="R343" i="2"/>
  <c r="P343" i="2"/>
  <c r="BI337" i="2"/>
  <c r="BH337" i="2"/>
  <c r="BG337" i="2"/>
  <c r="BF337" i="2"/>
  <c r="T337" i="2"/>
  <c r="R337" i="2"/>
  <c r="P337" i="2"/>
  <c r="BI330" i="2"/>
  <c r="BH330" i="2"/>
  <c r="BG330" i="2"/>
  <c r="BF330" i="2"/>
  <c r="T330" i="2"/>
  <c r="R330" i="2"/>
  <c r="P330" i="2"/>
  <c r="BI325" i="2"/>
  <c r="BH325" i="2"/>
  <c r="BG325" i="2"/>
  <c r="BF325" i="2"/>
  <c r="T325" i="2"/>
  <c r="R325" i="2"/>
  <c r="P325" i="2"/>
  <c r="BI316" i="2"/>
  <c r="BH316" i="2"/>
  <c r="BG316" i="2"/>
  <c r="BF316" i="2"/>
  <c r="T316" i="2"/>
  <c r="R316" i="2"/>
  <c r="P316" i="2"/>
  <c r="BI310" i="2"/>
  <c r="BH310" i="2"/>
  <c r="BG310" i="2"/>
  <c r="BF310" i="2"/>
  <c r="T310" i="2"/>
  <c r="R310" i="2"/>
  <c r="P310" i="2"/>
  <c r="BI304" i="2"/>
  <c r="BH304" i="2"/>
  <c r="BG304" i="2"/>
  <c r="BF304" i="2"/>
  <c r="T304" i="2"/>
  <c r="R304" i="2"/>
  <c r="P304" i="2"/>
  <c r="BI299" i="2"/>
  <c r="BH299" i="2"/>
  <c r="BG299" i="2"/>
  <c r="BF299" i="2"/>
  <c r="T299" i="2"/>
  <c r="R299" i="2"/>
  <c r="P299" i="2"/>
  <c r="BI294" i="2"/>
  <c r="BH294" i="2"/>
  <c r="BG294" i="2"/>
  <c r="BF294" i="2"/>
  <c r="T294" i="2"/>
  <c r="R294" i="2"/>
  <c r="P294" i="2"/>
  <c r="BI289" i="2"/>
  <c r="BH289" i="2"/>
  <c r="BG289" i="2"/>
  <c r="BF289" i="2"/>
  <c r="T289" i="2"/>
  <c r="R289" i="2"/>
  <c r="P289" i="2"/>
  <c r="BI282" i="2"/>
  <c r="BH282" i="2"/>
  <c r="BG282" i="2"/>
  <c r="BF282" i="2"/>
  <c r="T282" i="2"/>
  <c r="R282" i="2"/>
  <c r="P282" i="2"/>
  <c r="BI274" i="2"/>
  <c r="BH274" i="2"/>
  <c r="BG274" i="2"/>
  <c r="BF274" i="2"/>
  <c r="T274" i="2"/>
  <c r="R274" i="2"/>
  <c r="P274" i="2"/>
  <c r="BI268" i="2"/>
  <c r="BH268" i="2"/>
  <c r="BG268" i="2"/>
  <c r="BF268" i="2"/>
  <c r="T268" i="2"/>
  <c r="R268" i="2"/>
  <c r="P268" i="2"/>
  <c r="BI263" i="2"/>
  <c r="BH263" i="2"/>
  <c r="BG263" i="2"/>
  <c r="BF263" i="2"/>
  <c r="T263" i="2"/>
  <c r="R263" i="2"/>
  <c r="P263" i="2"/>
  <c r="BI258" i="2"/>
  <c r="BH258" i="2"/>
  <c r="BG258" i="2"/>
  <c r="BF258" i="2"/>
  <c r="T258" i="2"/>
  <c r="R258" i="2"/>
  <c r="P258" i="2"/>
  <c r="BI253" i="2"/>
  <c r="BH253" i="2"/>
  <c r="BG253" i="2"/>
  <c r="BF253" i="2"/>
  <c r="T253" i="2"/>
  <c r="R253" i="2"/>
  <c r="P253" i="2"/>
  <c r="BI248" i="2"/>
  <c r="BH248" i="2"/>
  <c r="BG248" i="2"/>
  <c r="BF248" i="2"/>
  <c r="T248" i="2"/>
  <c r="R248" i="2"/>
  <c r="P248" i="2"/>
  <c r="BI242" i="2"/>
  <c r="BH242" i="2"/>
  <c r="BG242" i="2"/>
  <c r="BF242" i="2"/>
  <c r="T242" i="2"/>
  <c r="R242" i="2"/>
  <c r="P242" i="2"/>
  <c r="BI237" i="2"/>
  <c r="BH237" i="2"/>
  <c r="BG237" i="2"/>
  <c r="BF237" i="2"/>
  <c r="T237" i="2"/>
  <c r="R237" i="2"/>
  <c r="P237" i="2"/>
  <c r="BI234" i="2"/>
  <c r="BH234" i="2"/>
  <c r="BG234" i="2"/>
  <c r="BF234" i="2"/>
  <c r="T234" i="2"/>
  <c r="R234" i="2"/>
  <c r="P234" i="2"/>
  <c r="BI229" i="2"/>
  <c r="BH229" i="2"/>
  <c r="BG229" i="2"/>
  <c r="BF229" i="2"/>
  <c r="T229" i="2"/>
  <c r="R229" i="2"/>
  <c r="P229" i="2"/>
  <c r="BI224" i="2"/>
  <c r="BH224" i="2"/>
  <c r="BG224" i="2"/>
  <c r="BF224" i="2"/>
  <c r="T224" i="2"/>
  <c r="R224" i="2"/>
  <c r="P224" i="2"/>
  <c r="BI216" i="2"/>
  <c r="BH216" i="2"/>
  <c r="BG216" i="2"/>
  <c r="BF216" i="2"/>
  <c r="T216" i="2"/>
  <c r="R216" i="2"/>
  <c r="P216" i="2"/>
  <c r="BI211" i="2"/>
  <c r="BH211" i="2"/>
  <c r="BG211" i="2"/>
  <c r="BF211" i="2"/>
  <c r="T211" i="2"/>
  <c r="R211" i="2"/>
  <c r="P211" i="2"/>
  <c r="BI203" i="2"/>
  <c r="BH203" i="2"/>
  <c r="BG203" i="2"/>
  <c r="BF203" i="2"/>
  <c r="T203" i="2"/>
  <c r="R203" i="2"/>
  <c r="P203" i="2"/>
  <c r="BI198" i="2"/>
  <c r="BH198" i="2"/>
  <c r="BG198" i="2"/>
  <c r="BF198" i="2"/>
  <c r="T198" i="2"/>
  <c r="R198" i="2"/>
  <c r="P198" i="2"/>
  <c r="BI193" i="2"/>
  <c r="BH193" i="2"/>
  <c r="BG193" i="2"/>
  <c r="BF193" i="2"/>
  <c r="T193" i="2"/>
  <c r="R193" i="2"/>
  <c r="P193" i="2"/>
  <c r="BI185" i="2"/>
  <c r="BH185" i="2"/>
  <c r="BG185" i="2"/>
  <c r="BF185" i="2"/>
  <c r="T185" i="2"/>
  <c r="R185" i="2"/>
  <c r="P185" i="2"/>
  <c r="BI176" i="2"/>
  <c r="BH176" i="2"/>
  <c r="BG176" i="2"/>
  <c r="BF176" i="2"/>
  <c r="T176" i="2"/>
  <c r="R176" i="2"/>
  <c r="P176" i="2"/>
  <c r="BI167" i="2"/>
  <c r="BH167" i="2"/>
  <c r="BG167" i="2"/>
  <c r="BF167" i="2"/>
  <c r="T167" i="2"/>
  <c r="R167" i="2"/>
  <c r="P167" i="2"/>
  <c r="BI161" i="2"/>
  <c r="BH161" i="2"/>
  <c r="BG161" i="2"/>
  <c r="BF161" i="2"/>
  <c r="T161" i="2"/>
  <c r="R161" i="2"/>
  <c r="P161" i="2"/>
  <c r="BI156" i="2"/>
  <c r="BH156" i="2"/>
  <c r="BG156" i="2"/>
  <c r="BF156" i="2"/>
  <c r="T156" i="2"/>
  <c r="R156" i="2"/>
  <c r="P156" i="2"/>
  <c r="BI149" i="2"/>
  <c r="BH149" i="2"/>
  <c r="BG149" i="2"/>
  <c r="BF149" i="2"/>
  <c r="T149" i="2"/>
  <c r="R149" i="2"/>
  <c r="P149" i="2"/>
  <c r="BI144" i="2"/>
  <c r="BH144" i="2"/>
  <c r="BG144" i="2"/>
  <c r="BF144" i="2"/>
  <c r="T144" i="2"/>
  <c r="R144" i="2"/>
  <c r="P144" i="2"/>
  <c r="BI139" i="2"/>
  <c r="BH139" i="2"/>
  <c r="BG139" i="2"/>
  <c r="BF139" i="2"/>
  <c r="T139" i="2"/>
  <c r="R139" i="2"/>
  <c r="P139" i="2"/>
  <c r="BI134" i="2"/>
  <c r="BH134" i="2"/>
  <c r="BG134" i="2"/>
  <c r="BF134" i="2"/>
  <c r="T134" i="2"/>
  <c r="R134" i="2"/>
  <c r="P134" i="2"/>
  <c r="J128" i="2"/>
  <c r="J127" i="2"/>
  <c r="F127" i="2"/>
  <c r="F125" i="2"/>
  <c r="E123" i="2"/>
  <c r="J63" i="2"/>
  <c r="J62" i="2"/>
  <c r="F62" i="2"/>
  <c r="F60" i="2"/>
  <c r="E58" i="2"/>
  <c r="J22" i="2"/>
  <c r="E22" i="2"/>
  <c r="F128" i="2" s="1"/>
  <c r="J21" i="2"/>
  <c r="J16" i="2"/>
  <c r="J125" i="2" s="1"/>
  <c r="E7" i="2"/>
  <c r="E52" i="2" s="1"/>
  <c r="L50" i="1"/>
  <c r="AM50" i="1"/>
  <c r="AM49" i="1"/>
  <c r="L49" i="1"/>
  <c r="AM47" i="1"/>
  <c r="L47" i="1"/>
  <c r="L45" i="1"/>
  <c r="L44" i="1"/>
  <c r="BK1544" i="2"/>
  <c r="J905" i="2"/>
  <c r="BK2573" i="2"/>
  <c r="J2435" i="2"/>
  <c r="BK2286" i="2"/>
  <c r="J2070" i="2"/>
  <c r="BK2024" i="2"/>
  <c r="J1980" i="2"/>
  <c r="BK1911" i="2"/>
  <c r="J1855" i="2"/>
  <c r="BK1337" i="2"/>
  <c r="BK1730" i="2"/>
  <c r="J1352" i="2"/>
  <c r="J1797" i="2"/>
  <c r="J1415" i="2"/>
  <c r="BK558" i="2"/>
  <c r="J1653" i="2"/>
  <c r="BK830" i="2"/>
  <c r="BK1564" i="2"/>
  <c r="J862" i="2"/>
  <c r="J1809" i="2"/>
  <c r="J531" i="2"/>
  <c r="BK762" i="3"/>
  <c r="J425" i="3"/>
  <c r="BK998" i="3"/>
  <c r="J456" i="3"/>
  <c r="J1155" i="3"/>
  <c r="BK345" i="4"/>
  <c r="BK351" i="4"/>
  <c r="J444" i="4"/>
  <c r="BK354" i="4"/>
  <c r="J526" i="5"/>
  <c r="J456" i="5"/>
  <c r="BK579" i="5"/>
  <c r="J189" i="5"/>
  <c r="J333" i="5"/>
  <c r="J592" i="5"/>
  <c r="BK273" i="5"/>
  <c r="J273" i="5"/>
  <c r="BK547" i="5"/>
  <c r="J476" i="6"/>
  <c r="J756" i="6"/>
  <c r="J245" i="6"/>
  <c r="BK468" i="6"/>
  <c r="BK782" i="6"/>
  <c r="J330" i="6"/>
  <c r="J570" i="6"/>
  <c r="BK854" i="6"/>
  <c r="BK332" i="6"/>
  <c r="BK375" i="6"/>
  <c r="J878" i="6"/>
  <c r="BK463" i="6"/>
  <c r="BK207" i="7"/>
  <c r="BK297" i="7"/>
  <c r="J431" i="7"/>
  <c r="BK343" i="7"/>
  <c r="BK179" i="7"/>
  <c r="J258" i="7"/>
  <c r="BK262" i="8"/>
  <c r="J361" i="8"/>
  <c r="BK515" i="8"/>
  <c r="J491" i="8"/>
  <c r="J414" i="8"/>
  <c r="BK507" i="8"/>
  <c r="J151" i="8"/>
  <c r="BK324" i="8"/>
  <c r="J304" i="8"/>
  <c r="BK255" i="9"/>
  <c r="J382" i="9"/>
  <c r="BK243" i="9"/>
  <c r="BK157" i="9"/>
  <c r="J282" i="10"/>
  <c r="BK172" i="11"/>
  <c r="BK268" i="13"/>
  <c r="BK483" i="13"/>
  <c r="BK137" i="13"/>
  <c r="BK119" i="14"/>
  <c r="BK285" i="16"/>
  <c r="BK447" i="16"/>
  <c r="BK334" i="16"/>
  <c r="BK151" i="16"/>
  <c r="J348" i="16"/>
  <c r="BK361" i="19"/>
  <c r="BK213" i="19"/>
  <c r="J178" i="19"/>
  <c r="J246" i="19"/>
  <c r="BK153" i="20"/>
  <c r="BK234" i="21"/>
  <c r="J267" i="21"/>
  <c r="J441" i="22"/>
  <c r="J206" i="23"/>
  <c r="BK109" i="23"/>
  <c r="BK268" i="24"/>
  <c r="BK335" i="24"/>
  <c r="BK444" i="24"/>
  <c r="J268" i="24"/>
  <c r="BK316" i="24"/>
  <c r="J580" i="24"/>
  <c r="J501" i="24"/>
  <c r="BK119" i="24"/>
  <c r="J264" i="24"/>
  <c r="J130" i="26"/>
  <c r="BK120" i="28"/>
  <c r="BK154" i="28"/>
  <c r="BK188" i="30"/>
  <c r="J1599" i="2"/>
  <c r="J985" i="2"/>
  <c r="J2577" i="2"/>
  <c r="BK2435" i="2"/>
  <c r="BK2324" i="2"/>
  <c r="BK2186" i="2"/>
  <c r="BK2089" i="2"/>
  <c r="J2012" i="2"/>
  <c r="BK1938" i="2"/>
  <c r="J1843" i="2"/>
  <c r="BK1016" i="2"/>
  <c r="BK1647" i="2"/>
  <c r="BK1055" i="2"/>
  <c r="BK1811" i="2"/>
  <c r="J1505" i="2"/>
  <c r="BK1075" i="2"/>
  <c r="J1823" i="2"/>
  <c r="J1564" i="2"/>
  <c r="BK461" i="2"/>
  <c r="J1544" i="2"/>
  <c r="BK456" i="2"/>
  <c r="J1520" i="2"/>
  <c r="J234" i="2"/>
  <c r="BK875" i="2"/>
  <c r="BK706" i="3"/>
  <c r="BK1013" i="3"/>
  <c r="J1115" i="3"/>
  <c r="BK126" i="3"/>
  <c r="J438" i="4"/>
  <c r="J258" i="4"/>
  <c r="BK435" i="4"/>
  <c r="J299" i="4"/>
  <c r="BK184" i="4"/>
  <c r="J327" i="5"/>
  <c r="BK343" i="5"/>
  <c r="J156" i="5"/>
  <c r="J289" i="5"/>
  <c r="J422" i="5"/>
  <c r="J589" i="5"/>
  <c r="J392" i="5"/>
  <c r="BK551" i="5"/>
  <c r="BK173" i="5"/>
  <c r="BK892" i="6"/>
  <c r="J170" i="6"/>
  <c r="BK345" i="6"/>
  <c r="BK658" i="6"/>
  <c r="J156" i="6"/>
  <c r="BK372" i="6"/>
  <c r="BK636" i="6"/>
  <c r="BK158" i="6"/>
  <c r="BK526" i="6"/>
  <c r="BK870" i="6"/>
  <c r="J450" i="6"/>
  <c r="J957" i="6"/>
  <c r="BK624" i="6"/>
  <c r="BK331" i="7"/>
  <c r="BK234" i="7"/>
  <c r="J300" i="7"/>
  <c r="BK116" i="7"/>
  <c r="J303" i="7"/>
  <c r="BK483" i="8"/>
  <c r="BK165" i="8"/>
  <c r="BK320" i="8"/>
  <c r="BK255" i="8"/>
  <c r="BK249" i="8"/>
  <c r="BK406" i="8"/>
  <c r="J481" i="8"/>
  <c r="BK582" i="8"/>
  <c r="J310" i="8"/>
  <c r="J268" i="9"/>
  <c r="J185" i="9"/>
  <c r="BK166" i="9"/>
  <c r="J266" i="10"/>
  <c r="J505" i="13"/>
  <c r="BK495" i="13"/>
  <c r="BK528" i="13"/>
  <c r="BK104" i="14"/>
  <c r="BK217" i="16"/>
  <c r="BK441" i="16"/>
  <c r="BK257" i="16"/>
  <c r="BK190" i="16"/>
  <c r="J422" i="16"/>
  <c r="BK186" i="16"/>
  <c r="J128" i="18"/>
  <c r="J132" i="19"/>
  <c r="BK229" i="19"/>
  <c r="BK181" i="19"/>
  <c r="BK104" i="20"/>
  <c r="J216" i="20"/>
  <c r="BK263" i="21"/>
  <c r="J191" i="21"/>
  <c r="BK97" i="22"/>
  <c r="J224" i="23"/>
  <c r="J300" i="24"/>
  <c r="BK300" i="24"/>
  <c r="J420" i="24"/>
  <c r="BK478" i="24"/>
  <c r="BK509" i="24"/>
  <c r="BK244" i="24"/>
  <c r="BK326" i="24"/>
  <c r="BK145" i="25"/>
  <c r="J114" i="25"/>
  <c r="BK185" i="28"/>
  <c r="BK116" i="28"/>
  <c r="J112" i="30"/>
  <c r="J1683" i="2"/>
  <c r="J1021" i="2"/>
  <c r="J193" i="2"/>
  <c r="J2350" i="2"/>
  <c r="J2182" i="2"/>
  <c r="BK2050" i="2"/>
  <c r="J1992" i="2"/>
  <c r="J1911" i="2"/>
  <c r="J1873" i="2"/>
  <c r="BK1273" i="2"/>
  <c r="BK1493" i="2"/>
  <c r="BK486" i="2"/>
  <c r="BK1744" i="2"/>
  <c r="BK1314" i="2"/>
  <c r="BK1723" i="2"/>
  <c r="J910" i="2"/>
  <c r="BK1783" i="2"/>
  <c r="BK1495" i="2"/>
  <c r="J732" i="2"/>
  <c r="J1532" i="2"/>
  <c r="BK439" i="2"/>
  <c r="BK1301" i="2"/>
  <c r="J383" i="2"/>
  <c r="J472" i="3"/>
  <c r="J1020" i="3"/>
  <c r="BK975" i="3"/>
  <c r="BK550" i="3"/>
  <c r="BK1141" i="3"/>
  <c r="BK199" i="4"/>
  <c r="J323" i="4"/>
  <c r="J311" i="4"/>
  <c r="J345" i="4"/>
  <c r="J374" i="5"/>
  <c r="J349" i="5"/>
  <c r="J509" i="5"/>
  <c r="BK494" i="5"/>
  <c r="J469" i="5"/>
  <c r="J185" i="5"/>
  <c r="J394" i="5"/>
  <c r="J557" i="5"/>
  <c r="BK519" i="6"/>
  <c r="J863" i="6"/>
  <c r="BK292" i="6"/>
  <c r="BK566" i="6"/>
  <c r="J131" i="6"/>
  <c r="BK418" i="6"/>
  <c r="BK734" i="6"/>
  <c r="BK827" i="6"/>
  <c r="J379" i="6"/>
  <c r="BK552" i="6"/>
  <c r="BK945" i="6"/>
  <c r="BK555" i="6"/>
  <c r="J192" i="6"/>
  <c r="J216" i="7"/>
  <c r="J306" i="7"/>
  <c r="BK279" i="7"/>
  <c r="J367" i="7"/>
  <c r="BK493" i="8"/>
  <c r="J487" i="8"/>
  <c r="BK121" i="8"/>
  <c r="J203" i="8"/>
  <c r="J290" i="8"/>
  <c r="BK237" i="8"/>
  <c r="BK159" i="8"/>
  <c r="BK308" i="8"/>
  <c r="J369" i="8"/>
  <c r="BK160" i="9"/>
  <c r="J367" i="9"/>
  <c r="J123" i="9"/>
  <c r="BK209" i="10"/>
  <c r="J158" i="11"/>
  <c r="BK303" i="11"/>
  <c r="BK308" i="13"/>
  <c r="J299" i="13"/>
  <c r="J245" i="13"/>
  <c r="J138" i="14"/>
  <c r="J105" i="16"/>
  <c r="BK157" i="16"/>
  <c r="BK373" i="16"/>
  <c r="J112" i="16"/>
  <c r="J449" i="16"/>
  <c r="BK116" i="16"/>
  <c r="J146" i="18"/>
  <c r="BK142" i="18"/>
  <c r="BK284" i="19"/>
  <c r="BK178" i="19"/>
  <c r="BK194" i="19"/>
  <c r="BK246" i="19"/>
  <c r="BK241" i="20"/>
  <c r="BK158" i="21"/>
  <c r="BK387" i="22"/>
  <c r="BK184" i="23"/>
  <c r="BK187" i="23"/>
  <c r="J240" i="24"/>
  <c r="BK226" i="24"/>
  <c r="J202" i="24"/>
  <c r="J185" i="24"/>
  <c r="BK270" i="24"/>
  <c r="J244" i="24"/>
  <c r="J161" i="24"/>
  <c r="J96" i="25"/>
  <c r="J145" i="25"/>
  <c r="J167" i="28"/>
  <c r="BK101" i="28"/>
  <c r="J134" i="30"/>
  <c r="J1726" i="2"/>
  <c r="BK1210" i="2"/>
  <c r="J144" i="2"/>
  <c r="J2406" i="2"/>
  <c r="BK2278" i="2"/>
  <c r="BK2182" i="2"/>
  <c r="J2002" i="2"/>
  <c r="J1950" i="2"/>
  <c r="BK1881" i="2"/>
  <c r="BK1689" i="2"/>
  <c r="J1030" i="2"/>
  <c r="J1693" i="2"/>
  <c r="BK1310" i="2"/>
  <c r="BK1665" i="2"/>
  <c r="BK1401" i="2"/>
  <c r="BK622" i="2"/>
  <c r="BK1639" i="2"/>
  <c r="BK1155" i="2"/>
  <c r="BK229" i="2"/>
  <c r="BK1360" i="2"/>
  <c r="J1637" i="2"/>
  <c r="J263" i="2"/>
  <c r="J1605" i="2"/>
  <c r="J655" i="2"/>
  <c r="BK492" i="3"/>
  <c r="BK600" i="3"/>
  <c r="J692" i="3"/>
  <c r="BK448" i="3"/>
  <c r="BK664" i="3"/>
  <c r="J279" i="4"/>
  <c r="J462" i="4"/>
  <c r="BK454" i="4"/>
  <c r="BK497" i="4"/>
  <c r="BK509" i="5"/>
  <c r="BK327" i="5"/>
  <c r="BK404" i="5"/>
  <c r="J467" i="5"/>
  <c r="BK595" i="5"/>
  <c r="J311" i="5"/>
  <c r="BK524" i="5"/>
  <c r="BK532" i="6"/>
  <c r="BK860" i="6"/>
  <c r="J442" i="6"/>
  <c r="J632" i="6"/>
  <c r="BK209" i="6"/>
  <c r="BK582" i="6"/>
  <c r="BK263" i="6"/>
  <c r="J577" i="6"/>
  <c r="J793" i="6"/>
  <c r="J263" i="6"/>
  <c r="J343" i="6"/>
  <c r="BK857" i="6"/>
  <c r="BK357" i="6"/>
  <c r="J192" i="7"/>
  <c r="BK113" i="7"/>
  <c r="J428" i="7"/>
  <c r="J446" i="7"/>
  <c r="BK349" i="7"/>
  <c r="J466" i="8"/>
  <c r="J129" i="8"/>
  <c r="BK357" i="8"/>
  <c r="BK426" i="8"/>
  <c r="BK394" i="8"/>
  <c r="BK462" i="8"/>
  <c r="BK438" i="8"/>
  <c r="J353" i="8"/>
  <c r="J215" i="8"/>
  <c r="BK294" i="9"/>
  <c r="J207" i="9"/>
  <c r="J340" i="9"/>
  <c r="J229" i="9"/>
  <c r="BK194" i="10"/>
  <c r="J211" i="11"/>
  <c r="BK166" i="12"/>
  <c r="J289" i="13"/>
  <c r="J188" i="13"/>
  <c r="J128" i="14"/>
  <c r="BK383" i="16"/>
  <c r="J370" i="16"/>
  <c r="J261" i="16"/>
  <c r="J192" i="16"/>
  <c r="J180" i="16"/>
  <c r="J299" i="16"/>
  <c r="J439" i="16"/>
  <c r="J103" i="18"/>
  <c r="J238" i="19"/>
  <c r="J96" i="19"/>
  <c r="J234" i="19"/>
  <c r="J298" i="19"/>
  <c r="J202" i="20"/>
  <c r="BK184" i="21"/>
  <c r="BK238" i="21"/>
  <c r="J157" i="23"/>
  <c r="BK578" i="24"/>
  <c r="J489" i="24"/>
  <c r="BK527" i="24"/>
  <c r="BK450" i="24"/>
  <c r="BK432" i="24"/>
  <c r="J128" i="24"/>
  <c r="BK533" i="24"/>
  <c r="J100" i="25"/>
  <c r="J154" i="25"/>
  <c r="BK106" i="26"/>
  <c r="J134" i="28"/>
  <c r="J137" i="30"/>
  <c r="J1709" i="2"/>
  <c r="J1255" i="2"/>
  <c r="BK2568" i="2"/>
  <c r="BK2382" i="2"/>
  <c r="BK2118" i="2"/>
  <c r="J2026" i="2"/>
  <c r="J1962" i="2"/>
  <c r="J1903" i="2"/>
  <c r="BK1841" i="2"/>
  <c r="J1216" i="2"/>
  <c r="BK1713" i="2"/>
  <c r="J1228" i="2"/>
  <c r="J1462" i="2"/>
  <c r="J268" i="2"/>
  <c r="J1378" i="2"/>
  <c r="J1795" i="2"/>
  <c r="BK1374" i="2"/>
  <c r="J354" i="2"/>
  <c r="BK1540" i="2"/>
  <c r="BK289" i="2"/>
  <c r="J1476" i="2"/>
  <c r="BK1061" i="3"/>
  <c r="BK172" i="3"/>
  <c r="BK121" i="3"/>
  <c r="J893" i="3"/>
  <c r="J706" i="3"/>
  <c r="J1013" i="3"/>
  <c r="BK299" i="4"/>
  <c r="BK107" i="4"/>
  <c r="BK302" i="4"/>
  <c r="J237" i="4"/>
  <c r="J177" i="4"/>
  <c r="J123" i="5"/>
  <c r="BK253" i="5"/>
  <c r="J452" i="5"/>
  <c r="BK452" i="5"/>
  <c r="BK271" i="5"/>
  <c r="BK436" i="5"/>
  <c r="BK289" i="5"/>
  <c r="BK533" i="5"/>
  <c r="J238" i="5"/>
  <c r="J656" i="6"/>
  <c r="J185" i="6"/>
  <c r="J680" i="6"/>
  <c r="BK203" i="6"/>
  <c r="J555" i="6"/>
  <c r="BK687" i="6"/>
  <c r="BK614" i="6"/>
  <c r="BK189" i="6"/>
  <c r="J673" i="6"/>
  <c r="J261" i="6"/>
  <c r="J224" i="6"/>
  <c r="J761" i="6"/>
  <c r="BK226" i="6"/>
  <c r="BK201" i="7"/>
  <c r="J318" i="7"/>
  <c r="J291" i="7"/>
  <c r="BK192" i="7"/>
  <c r="BK328" i="8"/>
  <c r="BK444" i="8"/>
  <c r="BK181" i="8"/>
  <c r="J205" i="8"/>
  <c r="BK217" i="8"/>
  <c r="BK169" i="8"/>
  <c r="BK225" i="8"/>
  <c r="J400" i="8"/>
  <c r="J513" i="8"/>
  <c r="BK312" i="9"/>
  <c r="BK217" i="9"/>
  <c r="BK342" i="9"/>
  <c r="J175" i="9"/>
  <c r="J259" i="10"/>
  <c r="BK115" i="11"/>
  <c r="BK148" i="12"/>
  <c r="BK250" i="13"/>
  <c r="BK205" i="13"/>
  <c r="BK448" i="13"/>
  <c r="BK210" i="16"/>
  <c r="BK366" i="16"/>
  <c r="BK228" i="16"/>
  <c r="J465" i="16"/>
  <c r="J135" i="16"/>
  <c r="BK136" i="18"/>
  <c r="J310" i="19"/>
  <c r="J240" i="19"/>
  <c r="BK298" i="19"/>
  <c r="J339" i="19"/>
  <c r="BK237" i="20"/>
  <c r="BK267" i="21"/>
  <c r="BK196" i="21"/>
  <c r="BK369" i="22"/>
  <c r="J126" i="23"/>
  <c r="BK290" i="24"/>
  <c r="J159" i="24"/>
  <c r="BK215" i="24"/>
  <c r="BK218" i="24"/>
  <c r="BK189" i="24"/>
  <c r="J220" i="24"/>
  <c r="BK228" i="24"/>
  <c r="J151" i="25"/>
  <c r="BK122" i="25"/>
  <c r="J152" i="28"/>
  <c r="BK169" i="28"/>
  <c r="BK186" i="30"/>
  <c r="BK97" i="31"/>
  <c r="BK1405" i="2"/>
  <c r="J2625" i="2"/>
  <c r="BK2553" i="2"/>
  <c r="BK2400" i="2"/>
  <c r="BK2216" i="2"/>
  <c r="J2089" i="2"/>
  <c r="BK2002" i="2"/>
  <c r="BK1942" i="2"/>
  <c r="BK1859" i="2"/>
  <c r="BK1568" i="2"/>
  <c r="J299" i="2"/>
  <c r="BK1491" i="2"/>
  <c r="J211" i="2"/>
  <c r="J1562" i="2"/>
  <c r="J1103" i="2"/>
  <c r="J253" i="2"/>
  <c r="J1572" i="2"/>
  <c r="J1145" i="2"/>
  <c r="J1750" i="2"/>
  <c r="BK1342" i="2"/>
  <c r="J167" i="2"/>
  <c r="BK501" i="2"/>
  <c r="J1667" i="2"/>
  <c r="J1307" i="2"/>
  <c r="J776" i="3"/>
  <c r="J664" i="3"/>
  <c r="J1053" i="3"/>
  <c r="BK420" i="3"/>
  <c r="J293" i="3"/>
  <c r="J140" i="3"/>
  <c r="BK366" i="4"/>
  <c r="BK269" i="4"/>
  <c r="J480" i="4"/>
  <c r="BK421" i="4"/>
  <c r="BK413" i="5"/>
  <c r="BK313" i="5"/>
  <c r="BK492" i="5"/>
  <c r="BK223" i="5"/>
  <c r="J210" i="5"/>
  <c r="BK473" i="5"/>
  <c r="BK203" i="5"/>
  <c r="BK477" i="5"/>
  <c r="J218" i="5"/>
  <c r="BK888" i="6"/>
  <c r="BK237" i="6"/>
  <c r="J582" i="6"/>
  <c r="J228" i="6"/>
  <c r="J685" i="6"/>
  <c r="J292" i="6"/>
  <c r="J339" i="6"/>
  <c r="BK717" i="6"/>
  <c r="BK302" i="6"/>
  <c r="BK622" i="6"/>
  <c r="J253" i="6"/>
  <c r="J851" i="6"/>
  <c r="J345" i="6"/>
  <c r="J845" i="6"/>
  <c r="J448" i="6"/>
  <c r="BK129" i="6"/>
  <c r="J161" i="7"/>
  <c r="J337" i="7"/>
  <c r="BK400" i="7"/>
  <c r="BK182" i="7"/>
  <c r="BK318" i="8"/>
  <c r="BK221" i="8"/>
  <c r="J324" i="8"/>
  <c r="J365" i="8"/>
  <c r="BK478" i="8"/>
  <c r="BK351" i="8"/>
  <c r="BK428" i="8"/>
  <c r="J424" i="8"/>
  <c r="J261" i="9"/>
  <c r="J188" i="9"/>
  <c r="BK382" i="9"/>
  <c r="J152" i="10"/>
  <c r="J172" i="11"/>
  <c r="J147" i="13"/>
  <c r="J364" i="13"/>
  <c r="BK602" i="13"/>
  <c r="BK148" i="14"/>
  <c r="BK230" i="16"/>
  <c r="BK153" i="16"/>
  <c r="J228" i="16"/>
  <c r="BK192" i="16"/>
  <c r="BK215" i="16"/>
  <c r="BK144" i="18"/>
  <c r="J366" i="19"/>
  <c r="BK322" i="19"/>
  <c r="BK261" i="19"/>
  <c r="BK288" i="19"/>
  <c r="BK186" i="20"/>
  <c r="BK259" i="21"/>
  <c r="BK242" i="21"/>
  <c r="J463" i="22"/>
  <c r="BK103" i="23"/>
  <c r="BK172" i="23"/>
  <c r="J230" i="24"/>
  <c r="J179" i="24"/>
  <c r="BK220" i="24"/>
  <c r="J256" i="24"/>
  <c r="J296" i="24"/>
  <c r="J205" i="24"/>
  <c r="J284" i="24"/>
  <c r="J171" i="25"/>
  <c r="BK102" i="26"/>
  <c r="BK118" i="28"/>
  <c r="BK181" i="28"/>
  <c r="BK124" i="30"/>
  <c r="BK93" i="31"/>
  <c r="J1435" i="2"/>
  <c r="BK304" i="2"/>
  <c r="BK2527" i="2"/>
  <c r="BK2388" i="2"/>
  <c r="J2221" i="2"/>
  <c r="BK2126" i="2"/>
  <c r="J2047" i="2"/>
  <c r="BK2000" i="2"/>
  <c r="BK1948" i="2"/>
  <c r="BK1886" i="2"/>
  <c r="J1721" i="2"/>
  <c r="BK579" i="2"/>
  <c r="J1319" i="2"/>
  <c r="J1831" i="2"/>
  <c r="J1366" i="2"/>
  <c r="J416" i="2"/>
  <c r="J1623" i="2"/>
  <c r="J1222" i="2"/>
  <c r="J1890" i="2"/>
  <c r="J1488" i="2"/>
  <c r="J461" i="2"/>
  <c r="BK1025" i="2"/>
  <c r="BK1707" i="2"/>
  <c r="J900" i="2"/>
  <c r="J1032" i="3"/>
  <c r="J727" i="3"/>
  <c r="BK214" i="3"/>
  <c r="BK464" i="3"/>
  <c r="BK943" i="3"/>
  <c r="J314" i="4"/>
  <c r="J267" i="4"/>
  <c r="BK380" i="4"/>
  <c r="J342" i="4"/>
  <c r="J496" i="5"/>
  <c r="J420" i="5"/>
  <c r="J227" i="5"/>
  <c r="J208" i="5"/>
  <c r="BK357" i="5"/>
  <c r="J511" i="5"/>
  <c r="BK220" i="5"/>
  <c r="BK448" i="5"/>
  <c r="BK163" i="5"/>
  <c r="BK632" i="6"/>
  <c r="BK765" i="6"/>
  <c r="BK274" i="6"/>
  <c r="J807" i="6"/>
  <c r="BK308" i="6"/>
  <c r="J661" i="6"/>
  <c r="BK245" i="6"/>
  <c r="BK890" i="6"/>
  <c r="J510" i="6"/>
  <c r="BK882" i="6"/>
  <c r="J266" i="6"/>
  <c r="BK663" i="6"/>
  <c r="J199" i="6"/>
  <c r="J282" i="7"/>
  <c r="J452" i="7"/>
  <c r="BK376" i="7"/>
  <c r="BK195" i="7"/>
  <c r="J235" i="8"/>
  <c r="J223" i="8"/>
  <c r="BK125" i="8"/>
  <c r="J444" i="8"/>
  <c r="BK404" i="8"/>
  <c r="BK347" i="8"/>
  <c r="J450" i="8"/>
  <c r="J217" i="8"/>
  <c r="BK283" i="9"/>
  <c r="J147" i="9"/>
  <c r="BK252" i="9"/>
  <c r="BK166" i="10"/>
  <c r="BK211" i="11"/>
  <c r="J141" i="12"/>
  <c r="J238" i="13"/>
  <c r="J308" i="13"/>
  <c r="BK460" i="16"/>
  <c r="J139" i="16"/>
  <c r="J285" i="16"/>
  <c r="BK202" i="16"/>
  <c r="BK232" i="16"/>
  <c r="J462" i="16"/>
  <c r="BK161" i="16"/>
  <c r="J252" i="19"/>
  <c r="J222" i="19"/>
  <c r="BK277" i="19"/>
  <c r="BK210" i="20"/>
  <c r="J198" i="20"/>
  <c r="BK164" i="21"/>
  <c r="BK130" i="21"/>
  <c r="J314" i="22"/>
  <c r="J232" i="23"/>
  <c r="BK157" i="23"/>
  <c r="BK171" i="24"/>
  <c r="J578" i="24"/>
  <c r="BK145" i="24"/>
  <c r="J462" i="24"/>
  <c r="BK563" i="24"/>
  <c r="J521" i="24"/>
  <c r="BK586" i="24"/>
  <c r="BK173" i="25"/>
  <c r="J128" i="26"/>
  <c r="J110" i="28"/>
  <c r="J154" i="28"/>
  <c r="BK93" i="30"/>
  <c r="BK1505" i="2"/>
  <c r="BK563" i="2"/>
  <c r="BK2621" i="2"/>
  <c r="J2532" i="2"/>
  <c r="J2337" i="2"/>
  <c r="BK2175" i="2"/>
  <c r="BK2065" i="2"/>
  <c r="BK1992" i="2"/>
  <c r="BK1944" i="2"/>
  <c r="J1863" i="2"/>
  <c r="J1456" i="2"/>
  <c r="BK330" i="2"/>
  <c r="J1403" i="2"/>
  <c r="BK1813" i="2"/>
  <c r="J1495" i="2"/>
  <c r="BK910" i="2"/>
  <c r="J1568" i="2"/>
  <c r="BK862" i="2"/>
  <c r="J1695" i="2"/>
  <c r="J563" i="2"/>
  <c r="J1550" i="2"/>
  <c r="BK655" i="2"/>
  <c r="BK1760" i="2"/>
  <c r="J198" i="2"/>
  <c r="BK741" i="3"/>
  <c r="J346" i="3"/>
  <c r="J947" i="3"/>
  <c r="BK500" i="3"/>
  <c r="BK339" i="3"/>
  <c r="BK237" i="4"/>
  <c r="J357" i="4"/>
  <c r="BK177" i="4"/>
  <c r="J281" i="4"/>
  <c r="BK392" i="5"/>
  <c r="J331" i="5"/>
  <c r="BK113" i="5"/>
  <c r="BK177" i="5"/>
  <c r="BK181" i="5"/>
  <c r="J313" i="5"/>
  <c r="J475" i="5"/>
  <c r="J570" i="5"/>
  <c r="BK594" i="6"/>
  <c r="BK737" i="6"/>
  <c r="J226" i="6"/>
  <c r="BK616" i="6"/>
  <c r="BK898" i="6"/>
  <c r="BK473" i="6"/>
  <c r="J465" i="6"/>
  <c r="BK909" i="6"/>
  <c r="J506" i="6"/>
  <c r="BK807" i="6"/>
  <c r="J377" i="6"/>
  <c r="J955" i="6"/>
  <c r="BK819" i="6"/>
  <c r="J429" i="6"/>
  <c r="J173" i="7"/>
  <c r="BK315" i="7"/>
  <c r="BK291" i="7"/>
  <c r="J412" i="7"/>
  <c r="BK337" i="7"/>
  <c r="J422" i="8"/>
  <c r="J525" i="8"/>
  <c r="BK517" i="8"/>
  <c r="J194" i="8"/>
  <c r="BK110" i="8"/>
  <c r="BK129" i="8"/>
  <c r="BK197" i="8"/>
  <c r="BK282" i="8"/>
  <c r="BK370" i="9"/>
  <c r="BK333" i="9"/>
  <c r="BK140" i="9"/>
  <c r="J204" i="10"/>
  <c r="J95" i="10"/>
  <c r="BK97" i="11"/>
  <c r="BK439" i="13"/>
  <c r="J250" i="13"/>
  <c r="J471" i="13"/>
  <c r="BK138" i="14"/>
  <c r="J391" i="16"/>
  <c r="BK112" i="16"/>
  <c r="J354" i="16"/>
  <c r="BK147" i="16"/>
  <c r="BK443" i="16"/>
  <c r="BK245" i="16"/>
  <c r="BK106" i="18"/>
  <c r="J294" i="19"/>
  <c r="J288" i="19"/>
  <c r="J258" i="19"/>
  <c r="J132" i="20"/>
  <c r="J190" i="20"/>
  <c r="J110" i="21"/>
  <c r="BK375" i="22"/>
  <c r="BK294" i="22"/>
  <c r="BK243" i="22"/>
  <c r="J124" i="22"/>
  <c r="J397" i="22"/>
  <c r="BK285" i="22"/>
  <c r="BK124" i="22"/>
  <c r="BK307" i="22"/>
  <c r="BK205" i="22"/>
  <c r="J413" i="22"/>
  <c r="J365" i="22"/>
  <c r="J267" i="22"/>
  <c r="J134" i="22"/>
  <c r="BK427" i="22"/>
  <c r="BK347" i="22"/>
  <c r="J280" i="22"/>
  <c r="J181" i="22"/>
  <c r="BK389" i="22"/>
  <c r="J347" i="22"/>
  <c r="J214" i="22"/>
  <c r="J395" i="22"/>
  <c r="J335" i="22"/>
  <c r="J459" i="22"/>
  <c r="BK199" i="23"/>
  <c r="J131" i="23"/>
  <c r="J408" i="24"/>
  <c r="BK434" i="24"/>
  <c r="J515" i="24"/>
  <c r="BK128" i="24"/>
  <c r="BK254" i="24"/>
  <c r="J276" i="24"/>
  <c r="BK332" i="24"/>
  <c r="BK386" i="24"/>
  <c r="J262" i="24"/>
  <c r="BK120" i="25"/>
  <c r="J179" i="25"/>
  <c r="J96" i="27"/>
  <c r="BK196" i="28"/>
  <c r="J172" i="30"/>
  <c r="BK100" i="31"/>
  <c r="J120" i="18"/>
  <c r="J302" i="19"/>
  <c r="J219" i="19"/>
  <c r="BK101" i="19"/>
  <c r="J346" i="19"/>
  <c r="J247" i="20"/>
  <c r="BK220" i="21"/>
  <c r="BK276" i="21"/>
  <c r="J411" i="22"/>
  <c r="BK164" i="22"/>
  <c r="J112" i="23"/>
  <c r="J106" i="23"/>
  <c r="BK185" i="24"/>
  <c r="J149" i="24"/>
  <c r="BK242" i="24"/>
  <c r="BK314" i="24"/>
  <c r="J458" i="24"/>
  <c r="BK352" i="24"/>
  <c r="BK292" i="24"/>
  <c r="J314" i="24"/>
  <c r="BK139" i="25"/>
  <c r="J98" i="27"/>
  <c r="BK150" i="28"/>
  <c r="BK94" i="28"/>
  <c r="J93" i="30"/>
  <c r="BK1011" i="2"/>
  <c r="J2545" i="2"/>
  <c r="J2428" i="2"/>
  <c r="J2226" i="2"/>
  <c r="J2056" i="2"/>
  <c r="BK2006" i="2"/>
  <c r="BK1930" i="2"/>
  <c r="BK1873" i="2"/>
  <c r="BK1653" i="2"/>
  <c r="J682" i="2"/>
  <c r="J1773" i="2"/>
  <c r="BK1458" i="2"/>
  <c r="BK539" i="2"/>
  <c r="BK1439" i="2"/>
  <c r="BK310" i="2"/>
  <c r="J1619" i="2"/>
  <c r="J737" i="2"/>
  <c r="BK1738" i="2"/>
  <c r="J486" i="2"/>
  <c r="BK1579" i="2"/>
  <c r="BK595" i="2"/>
  <c r="J1803" i="2"/>
  <c r="BK1261" i="2"/>
  <c r="J927" i="3"/>
  <c r="J1086" i="3"/>
  <c r="BK1040" i="3"/>
  <c r="BK472" i="3"/>
  <c r="J389" i="3"/>
  <c r="BK1155" i="3"/>
  <c r="BK451" i="4"/>
  <c r="BK384" i="4"/>
  <c r="BK169" i="4"/>
  <c r="BK165" i="4"/>
  <c r="BK407" i="4"/>
  <c r="BK463" i="5"/>
  <c r="J390" i="5"/>
  <c r="BK156" i="5"/>
  <c r="J337" i="5"/>
  <c r="J502" i="5"/>
  <c r="BK141" i="5"/>
  <c r="J580" i="6"/>
  <c r="BK821" i="6"/>
  <c r="BK160" i="6"/>
  <c r="J364" i="6"/>
  <c r="J700" i="6"/>
  <c r="BK729" i="6"/>
  <c r="J194" i="6"/>
  <c r="BK311" i="6"/>
  <c r="BK692" i="6"/>
  <c r="BK947" i="6"/>
  <c r="BK638" i="6"/>
  <c r="J241" i="6"/>
  <c r="J167" i="7"/>
  <c r="J264" i="7"/>
  <c r="BK158" i="7"/>
  <c r="J273" i="7"/>
  <c r="BK434" i="8"/>
  <c r="J557" i="8"/>
  <c r="BK296" i="8"/>
  <c r="J359" i="8"/>
  <c r="BK543" i="8"/>
  <c r="J355" i="8"/>
  <c r="J320" i="8"/>
  <c r="BK531" i="8"/>
  <c r="J580" i="8"/>
  <c r="J255" i="9"/>
  <c r="BK315" i="9"/>
  <c r="BK169" i="9"/>
  <c r="J105" i="10"/>
  <c r="BK189" i="10"/>
  <c r="BK185" i="11"/>
  <c r="J332" i="13"/>
  <c r="BK311" i="13"/>
  <c r="J394" i="13"/>
  <c r="BK416" i="16"/>
  <c r="J247" i="16"/>
  <c r="J241" i="16"/>
  <c r="J409" i="16"/>
  <c r="J482" i="16"/>
  <c r="J340" i="16"/>
  <c r="BK95" i="18"/>
  <c r="BK118" i="18"/>
  <c r="J404" i="19"/>
  <c r="J173" i="19"/>
  <c r="J157" i="19"/>
  <c r="J95" i="20"/>
  <c r="J211" i="21"/>
  <c r="J226" i="21"/>
  <c r="BK154" i="22"/>
  <c r="BK206" i="23"/>
  <c r="BK381" i="24"/>
  <c r="BK102" i="24"/>
  <c r="J322" i="24"/>
  <c r="J191" i="24"/>
  <c r="BK252" i="24"/>
  <c r="BK211" i="24"/>
  <c r="J252" i="24"/>
  <c r="BK126" i="25"/>
  <c r="BK171" i="25"/>
  <c r="J146" i="28"/>
  <c r="BK161" i="28"/>
  <c r="BK200" i="30"/>
  <c r="BK1603" i="2"/>
  <c r="BK964" i="2"/>
  <c r="BK2537" i="2"/>
  <c r="BK2372" i="2"/>
  <c r="J2216" i="2"/>
  <c r="BK2045" i="2"/>
  <c r="J1988" i="2"/>
  <c r="BK1934" i="2"/>
  <c r="BK1867" i="2"/>
  <c r="BK1734" i="2"/>
  <c r="J935" i="2"/>
  <c r="J1691" i="2"/>
  <c r="BK325" i="2"/>
  <c r="BK1699" i="2"/>
  <c r="J1825" i="2"/>
  <c r="BK1611" i="2"/>
  <c r="J1827" i="2"/>
  <c r="J1246" i="2"/>
  <c r="J1713" i="2"/>
  <c r="J1068" i="2"/>
  <c r="J1787" i="2"/>
  <c r="J1389" i="2"/>
  <c r="J713" i="3"/>
  <c r="BK967" i="3"/>
  <c r="J222" i="3"/>
  <c r="BK480" i="3"/>
  <c r="J488" i="3"/>
  <c r="J794" i="3"/>
  <c r="J175" i="4"/>
  <c r="BK314" i="4"/>
  <c r="J276" i="4"/>
  <c r="BK145" i="4"/>
  <c r="J376" i="5"/>
  <c r="BK309" i="5"/>
  <c r="J115" i="5"/>
  <c r="BK297" i="5"/>
  <c r="J410" i="5"/>
  <c r="BK171" i="5"/>
  <c r="BK349" i="5"/>
  <c r="BK123" i="5"/>
  <c r="BK281" i="5"/>
  <c r="J445" i="5"/>
  <c r="BK488" i="6"/>
  <c r="J911" i="6"/>
  <c r="BK629" i="6"/>
  <c r="J158" i="6"/>
  <c r="BK458" i="6"/>
  <c r="BK771" i="6"/>
  <c r="J341" i="6"/>
  <c r="J537" i="6"/>
  <c r="J98" i="6"/>
  <c r="BK448" i="6"/>
  <c r="BK789" i="6"/>
  <c r="J532" i="6"/>
  <c r="J947" i="6"/>
  <c r="BK499" i="6"/>
  <c r="J234" i="7"/>
  <c r="BK231" i="7"/>
  <c r="BK391" i="7"/>
  <c r="J246" i="7"/>
  <c r="J370" i="7"/>
  <c r="J470" i="8"/>
  <c r="BK161" i="8"/>
  <c r="BK284" i="8"/>
  <c r="J406" i="8"/>
  <c r="BK402" i="8"/>
  <c r="J334" i="8"/>
  <c r="BK133" i="8"/>
  <c r="BK485" i="8"/>
  <c r="BK452" i="8"/>
  <c r="BK106" i="8"/>
  <c r="BK359" i="9"/>
  <c r="J370" i="9"/>
  <c r="BK133" i="9"/>
  <c r="J271" i="10"/>
  <c r="BK141" i="12"/>
  <c r="J355" i="13"/>
  <c r="BK546" i="13"/>
  <c r="BK238" i="13"/>
  <c r="BK358" i="16"/>
  <c r="BK265" i="16"/>
  <c r="BK184" i="16"/>
  <c r="BK320" i="16"/>
  <c r="BK163" i="16"/>
  <c r="J405" i="16"/>
  <c r="BK101" i="18"/>
  <c r="BK128" i="18"/>
  <c r="J152" i="19"/>
  <c r="BK332" i="19"/>
  <c r="BK198" i="19"/>
  <c r="BK95" i="20"/>
  <c r="J141" i="20"/>
  <c r="BK110" i="21"/>
  <c r="J302" i="21"/>
  <c r="BK190" i="22"/>
  <c r="BK176" i="23"/>
  <c r="J150" i="23"/>
  <c r="BK306" i="24"/>
  <c r="BK580" i="24"/>
  <c r="BK159" i="24"/>
  <c r="J116" i="24"/>
  <c r="J519" i="24"/>
  <c r="J119" i="24"/>
  <c r="J594" i="24"/>
  <c r="J133" i="24"/>
  <c r="BK147" i="25"/>
  <c r="BK132" i="26"/>
  <c r="J185" i="28"/>
  <c r="J192" i="30"/>
  <c r="J129" i="30"/>
  <c r="J1464" i="2"/>
  <c r="J2644" i="2"/>
  <c r="BK2523" i="2"/>
  <c r="BK2378" i="2"/>
  <c r="BK2249" i="2"/>
  <c r="BK2130" i="2"/>
  <c r="J2028" i="2"/>
  <c r="BK1978" i="2"/>
  <c r="BK1924" i="2"/>
  <c r="J1865" i="2"/>
  <c r="J1639" i="2"/>
  <c r="BK1082" i="2"/>
  <c r="J1744" i="2"/>
  <c r="J1327" i="2"/>
  <c r="BK1815" i="2"/>
  <c r="BK1522" i="2"/>
  <c r="BK373" i="2"/>
  <c r="BK1621" i="2"/>
  <c r="J964" i="2"/>
  <c r="J1807" i="2"/>
  <c r="BK1383" i="2"/>
  <c r="J501" i="2"/>
  <c r="BK1526" i="2"/>
  <c r="BK134" i="2"/>
  <c r="BK967" i="2"/>
  <c r="BK699" i="3"/>
  <c r="J1016" i="3"/>
  <c r="BK1032" i="3"/>
  <c r="BK334" i="3"/>
  <c r="BK995" i="3"/>
  <c r="J329" i="4"/>
  <c r="J229" i="4"/>
  <c r="BK348" i="4"/>
  <c r="J190" i="4"/>
  <c r="BK491" i="4"/>
  <c r="BK456" i="5"/>
  <c r="BK363" i="5"/>
  <c r="BK559" i="5"/>
  <c r="BK117" i="5"/>
  <c r="J321" i="5"/>
  <c r="BK537" i="5"/>
  <c r="BK187" i="5"/>
  <c r="BK382" i="5"/>
  <c r="BK575" i="5"/>
  <c r="J658" i="6"/>
  <c r="J530" i="6"/>
  <c r="J143" i="6"/>
  <c r="BK572" i="6"/>
  <c r="J707" i="6"/>
  <c r="BK131" i="6"/>
  <c r="J372" i="6"/>
  <c r="J564" i="6"/>
  <c r="BK134" i="6"/>
  <c r="BK438" i="6"/>
  <c r="J619" i="6"/>
  <c r="BK232" i="6"/>
  <c r="BK285" i="7"/>
  <c r="BK415" i="7"/>
  <c r="BK309" i="7"/>
  <c r="J509" i="8"/>
  <c r="J306" i="8"/>
  <c r="BK286" i="8"/>
  <c r="BK298" i="8"/>
  <c r="J276" i="8"/>
  <c r="BK292" i="8"/>
  <c r="BK519" i="8"/>
  <c r="BK379" i="9"/>
  <c r="J386" i="9"/>
  <c r="BK365" i="9"/>
  <c r="J163" i="9"/>
  <c r="BK143" i="10"/>
  <c r="BK176" i="12"/>
  <c r="BK576" i="13"/>
  <c r="J227" i="13"/>
  <c r="BK487" i="13"/>
  <c r="J94" i="15"/>
  <c r="BK468" i="16"/>
  <c r="J269" i="16"/>
  <c r="BK219" i="16"/>
  <c r="J441" i="16"/>
  <c r="BK303" i="16"/>
  <c r="J297" i="16"/>
  <c r="J126" i="18"/>
  <c r="J181" i="19"/>
  <c r="J160" i="19"/>
  <c r="BK190" i="19"/>
  <c r="J122" i="19"/>
  <c r="BK245" i="20"/>
  <c r="J204" i="20"/>
  <c r="J169" i="21"/>
  <c r="BK269" i="21"/>
  <c r="BK353" i="22"/>
  <c r="J203" i="23"/>
  <c r="J172" i="23"/>
  <c r="J183" i="24"/>
  <c r="BK530" i="24"/>
  <c r="BK278" i="24"/>
  <c r="J436" i="24"/>
  <c r="BK460" i="24"/>
  <c r="BK344" i="24"/>
  <c r="J556" i="24"/>
  <c r="BK162" i="25"/>
  <c r="BK128" i="26"/>
  <c r="J130" i="28"/>
  <c r="BK97" i="28"/>
  <c r="BK112" i="30"/>
  <c r="BK1589" i="2"/>
  <c r="BK718" i="2"/>
  <c r="J2491" i="2"/>
  <c r="J2372" i="2"/>
  <c r="J2270" i="2"/>
  <c r="J2111" i="2"/>
  <c r="J2032" i="2"/>
  <c r="BK1990" i="2"/>
  <c r="J1944" i="2"/>
  <c r="J1905" i="2"/>
  <c r="BK1659" i="2"/>
  <c r="J481" i="2"/>
  <c r="BK1552" i="2"/>
  <c r="J1805" i="2"/>
  <c r="BK1411" i="2"/>
  <c r="BK1785" i="2"/>
  <c r="BK1035" i="2"/>
  <c r="BK1803" i="2"/>
  <c r="J1380" i="2"/>
  <c r="J574" i="2"/>
  <c r="BK895" i="2"/>
  <c r="J1777" i="2"/>
  <c r="J650" i="2"/>
  <c r="BK134" i="3"/>
  <c r="J877" i="3"/>
  <c r="J720" i="3"/>
  <c r="BK1171" i="3"/>
  <c r="J231" i="3"/>
  <c r="BK438" i="4"/>
  <c r="J454" i="4"/>
  <c r="BK205" i="4"/>
  <c r="J421" i="4"/>
  <c r="BK418" i="5"/>
  <c r="BK394" i="5"/>
  <c r="BK148" i="5"/>
  <c r="BK260" i="5"/>
  <c r="BK380" i="5"/>
  <c r="BK129" i="5"/>
  <c r="BK347" i="5"/>
  <c r="J400" i="5"/>
  <c r="J819" i="6"/>
  <c r="J167" i="6"/>
  <c r="J640" i="6"/>
  <c r="J217" i="6"/>
  <c r="BK673" i="6"/>
  <c r="J118" i="6"/>
  <c r="J306" i="6"/>
  <c r="BK402" i="6"/>
  <c r="BK651" i="6"/>
  <c r="J918" i="6"/>
  <c r="BK501" i="6"/>
  <c r="BK951" i="6"/>
  <c r="J535" i="6"/>
  <c r="BK306" i="7"/>
  <c r="BK173" i="7"/>
  <c r="BK243" i="7"/>
  <c r="J285" i="7"/>
  <c r="J267" i="7"/>
  <c r="BK410" i="8"/>
  <c r="J282" i="8"/>
  <c r="BK387" i="8"/>
  <c r="J296" i="8"/>
  <c r="BK145" i="8"/>
  <c r="J387" i="8"/>
  <c r="J139" i="8"/>
  <c r="BK175" i="9"/>
  <c r="BK280" i="9"/>
  <c r="BK301" i="9"/>
  <c r="BK152" i="10"/>
  <c r="J234" i="10"/>
  <c r="J294" i="11"/>
  <c r="J163" i="13"/>
  <c r="J279" i="13"/>
  <c r="BK122" i="14"/>
  <c r="BK312" i="16"/>
  <c r="J226" i="16"/>
  <c r="BK393" i="16"/>
  <c r="J186" i="16"/>
  <c r="BK171" i="16"/>
  <c r="BK105" i="16"/>
  <c r="J142" i="18"/>
  <c r="BK89" i="18"/>
  <c r="BK330" i="19"/>
  <c r="BK344" i="19"/>
  <c r="J168" i="19"/>
  <c r="J146" i="20"/>
  <c r="BK122" i="21"/>
  <c r="BK250" i="21"/>
  <c r="BK409" i="22"/>
  <c r="BK168" i="23"/>
  <c r="BK545" i="24"/>
  <c r="BK208" i="24"/>
  <c r="J193" i="24"/>
  <c r="BK505" i="24"/>
  <c r="J102" i="24"/>
  <c r="BK467" i="24"/>
  <c r="J559" i="24"/>
  <c r="BK155" i="24"/>
  <c r="J136" i="25"/>
  <c r="J112" i="25"/>
  <c r="BK144" i="28"/>
  <c r="BK176" i="30"/>
  <c r="BK89" i="31"/>
  <c r="J1581" i="2"/>
  <c r="J692" i="2"/>
  <c r="J2611" i="2"/>
  <c r="BK2448" i="2"/>
  <c r="BK2347" i="2"/>
  <c r="J2203" i="2"/>
  <c r="J2085" i="2"/>
  <c r="J2008" i="2"/>
  <c r="BK1956" i="2"/>
  <c r="BK1903" i="2"/>
  <c r="J1849" i="2"/>
  <c r="BK1542" i="2"/>
  <c r="BK598" i="2"/>
  <c r="BK1566" i="2"/>
  <c r="J915" i="2"/>
  <c r="BK1781" i="2"/>
  <c r="BK1332" i="2"/>
  <c r="J451" i="2"/>
  <c r="J1643" i="2"/>
  <c r="BK294" i="2"/>
  <c r="J1429" i="2"/>
  <c r="J723" i="2"/>
  <c r="J1593" i="2"/>
  <c r="BK835" i="2"/>
  <c r="J1649" i="2"/>
  <c r="J980" i="2"/>
  <c r="BK293" i="3"/>
  <c r="BK776" i="3"/>
  <c r="J1047" i="3"/>
  <c r="J782" i="3"/>
  <c r="J1167" i="3"/>
  <c r="BK449" i="4"/>
  <c r="BK441" i="4"/>
  <c r="BK329" i="4"/>
  <c r="J286" i="4"/>
  <c r="BK262" i="4"/>
  <c r="J180" i="4"/>
  <c r="J153" i="5"/>
  <c r="BK194" i="5"/>
  <c r="BK240" i="5"/>
  <c r="BK295" i="5"/>
  <c r="J483" i="5"/>
  <c r="BK513" i="5"/>
  <c r="J359" i="5"/>
  <c r="BK746" i="6"/>
  <c r="BK848" i="6"/>
  <c r="BK504" i="6"/>
  <c r="BK845" i="6"/>
  <c r="BK396" i="6"/>
  <c r="J646" i="6"/>
  <c r="J748" i="6"/>
  <c r="J318" i="6"/>
  <c r="J423" i="6"/>
  <c r="BK872" i="6"/>
  <c r="J499" i="6"/>
  <c r="BK880" i="6"/>
  <c r="J384" i="6"/>
  <c r="J104" i="7"/>
  <c r="J255" i="7"/>
  <c r="J122" i="7"/>
  <c r="BK264" i="7"/>
  <c r="J274" i="8"/>
  <c r="J286" i="8"/>
  <c r="BK310" i="8"/>
  <c r="J179" i="8"/>
  <c r="J392" i="8"/>
  <c r="BK448" i="8"/>
  <c r="J106" i="8"/>
  <c r="J555" i="8"/>
  <c r="BK304" i="9"/>
  <c r="J294" i="9"/>
  <c r="BK211" i="9"/>
  <c r="BK147" i="9"/>
  <c r="BK297" i="10"/>
  <c r="J92" i="12"/>
  <c r="J137" i="13"/>
  <c r="BK574" i="13"/>
  <c r="BK147" i="13"/>
  <c r="J257" i="16"/>
  <c r="BK348" i="16"/>
  <c r="BK247" i="16"/>
  <c r="J338" i="16"/>
  <c r="J479" i="16"/>
  <c r="J122" i="16"/>
  <c r="J93" i="18"/>
  <c r="BK226" i="19"/>
  <c r="J213" i="19"/>
  <c r="BK400" i="19"/>
  <c r="BK194" i="20"/>
  <c r="BK212" i="20"/>
  <c r="BK216" i="21"/>
  <c r="BK273" i="22"/>
  <c r="J161" i="22"/>
  <c r="BK365" i="22"/>
  <c r="BK267" i="22"/>
  <c r="J425" i="22"/>
  <c r="BK341" i="22"/>
  <c r="BK194" i="22"/>
  <c r="J407" i="22"/>
  <c r="BK361" i="22"/>
  <c r="J328" i="22"/>
  <c r="BK139" i="22"/>
  <c r="J436" i="22"/>
  <c r="J387" i="22"/>
  <c r="J307" i="22"/>
  <c r="BK176" i="22"/>
  <c r="J391" i="22"/>
  <c r="J373" i="22"/>
  <c r="J296" i="22"/>
  <c r="J129" i="22"/>
  <c r="J381" i="22"/>
  <c r="J343" i="22"/>
  <c r="J184" i="23"/>
  <c r="BK507" i="24"/>
  <c r="BK151" i="24"/>
  <c r="BK213" i="24"/>
  <c r="BK420" i="24"/>
  <c r="J294" i="24"/>
  <c r="J367" i="24"/>
  <c r="BK462" i="24"/>
  <c r="BK142" i="24"/>
  <c r="BK446" i="24"/>
  <c r="J592" i="24"/>
  <c r="BK177" i="25"/>
  <c r="BK120" i="26"/>
  <c r="BK157" i="28"/>
  <c r="BK124" i="28"/>
  <c r="BK98" i="30"/>
  <c r="BK1669" i="2"/>
  <c r="BK1061" i="2"/>
  <c r="BK2593" i="2"/>
  <c r="J2394" i="2"/>
  <c r="BK2262" i="2"/>
  <c r="BK2168" i="2"/>
  <c r="BK2032" i="2"/>
  <c r="J1986" i="2"/>
  <c r="J1948" i="2"/>
  <c r="BK1905" i="2"/>
  <c r="J1847" i="2"/>
  <c r="J1540" i="2"/>
  <c r="J1659" i="2"/>
  <c r="J1192" i="2"/>
  <c r="J1730" i="2"/>
  <c r="J1447" i="2"/>
  <c r="BK1327" i="2"/>
  <c r="J439" i="2"/>
  <c r="BK1683" i="2"/>
  <c r="BK1460" i="2"/>
  <c r="J1892" i="2"/>
  <c r="BK1228" i="2"/>
  <c r="BK1847" i="2"/>
  <c r="J1160" i="2"/>
  <c r="BK671" i="3"/>
  <c r="BK1109" i="3"/>
  <c r="J164" i="3"/>
  <c r="BK1126" i="3"/>
  <c r="J467" i="4"/>
  <c r="BK246" i="4"/>
  <c r="BK382" i="4"/>
  <c r="J289" i="4"/>
  <c r="BK480" i="4"/>
  <c r="BK475" i="5"/>
  <c r="BK125" i="5"/>
  <c r="BK213" i="5"/>
  <c r="BK285" i="5"/>
  <c r="BK206" i="5"/>
  <c r="J173" i="5"/>
  <c r="BK415" i="5"/>
  <c r="BK863" i="6"/>
  <c r="J412" i="6"/>
  <c r="J614" i="6"/>
  <c r="BK185" i="6"/>
  <c r="J316" i="6"/>
  <c r="BK656" i="6"/>
  <c r="J892" i="6"/>
  <c r="J250" i="6"/>
  <c r="BK561" i="6"/>
  <c r="J915" i="6"/>
  <c r="BK455" i="6"/>
  <c r="BK959" i="6"/>
  <c r="BK410" i="6"/>
  <c r="BK364" i="7"/>
  <c r="BK107" i="7"/>
  <c r="J288" i="7"/>
  <c r="BK176" i="7"/>
  <c r="BK355" i="7"/>
  <c r="BK456" i="8"/>
  <c r="J163" i="8"/>
  <c r="BK551" i="8"/>
  <c r="BK235" i="8"/>
  <c r="J135" i="8"/>
  <c r="J314" i="8"/>
  <c r="BK414" i="8"/>
  <c r="BK440" i="8"/>
  <c r="BK501" i="8"/>
  <c r="BK149" i="8"/>
  <c r="J361" i="9"/>
  <c r="J169" i="9"/>
  <c r="J330" i="9"/>
  <c r="BK105" i="10"/>
  <c r="J239" i="11"/>
  <c r="BK92" i="12"/>
  <c r="J370" i="13"/>
  <c r="J261" i="13"/>
  <c r="J518" i="13"/>
  <c r="J275" i="16"/>
  <c r="J230" i="16"/>
  <c r="J301" i="16"/>
  <c r="BK330" i="16"/>
  <c r="BK255" i="16"/>
  <c r="J393" i="16"/>
  <c r="BK221" i="16"/>
  <c r="BK122" i="18"/>
  <c r="BK163" i="19"/>
  <c r="BK96" i="19"/>
  <c r="J378" i="19"/>
  <c r="BK252" i="20"/>
  <c r="BK119" i="20"/>
  <c r="J230" i="21"/>
  <c r="BK135" i="21"/>
  <c r="BK463" i="22"/>
  <c r="BK224" i="23"/>
  <c r="BK174" i="23"/>
  <c r="J226" i="24"/>
  <c r="BK302" i="24"/>
  <c r="J329" i="24"/>
  <c r="J378" i="24"/>
  <c r="J454" i="24"/>
  <c r="J238" i="24"/>
  <c r="BK308" i="24"/>
  <c r="BK495" i="24"/>
  <c r="BK124" i="25"/>
  <c r="BK96" i="25"/>
  <c r="BK179" i="28"/>
  <c r="J193" i="28"/>
  <c r="J148" i="28"/>
  <c r="J164" i="30"/>
  <c r="J86" i="31"/>
  <c r="J1413" i="2"/>
  <c r="BK216" i="2"/>
  <c r="J2561" i="2"/>
  <c r="J2369" i="2"/>
  <c r="J2258" i="2"/>
  <c r="J2107" i="2"/>
  <c r="BK2026" i="2"/>
  <c r="BK1980" i="2"/>
  <c r="J1919" i="2"/>
  <c r="BK1853" i="2"/>
  <c r="J1501" i="2"/>
  <c r="BK424" i="2"/>
  <c r="J1472" i="2"/>
  <c r="J434" i="2"/>
  <c r="BK1599" i="2"/>
  <c r="J1342" i="2"/>
  <c r="BK682" i="2"/>
  <c r="BK1524" i="2"/>
  <c r="BK783" i="2"/>
  <c r="BK1625" i="2"/>
  <c r="J1165" i="2"/>
  <c r="J700" i="2"/>
  <c r="BK1728" i="2"/>
  <c r="J713" i="2"/>
  <c r="J492" i="3"/>
  <c r="BK222" i="3"/>
  <c r="BK188" i="3"/>
  <c r="BK755" i="3"/>
  <c r="BK893" i="3"/>
  <c r="BK401" i="4"/>
  <c r="J419" i="4"/>
  <c r="J401" i="4"/>
  <c r="BK196" i="4"/>
  <c r="J517" i="5"/>
  <c r="BK539" i="5"/>
  <c r="BK583" i="5"/>
  <c r="J265" i="5"/>
  <c r="BK374" i="5"/>
  <c r="J494" i="5"/>
  <c r="BK275" i="5"/>
  <c r="BK511" i="5"/>
  <c r="J246" i="5"/>
  <c r="BK640" i="6"/>
  <c r="J127" i="6"/>
  <c r="BK548" i="6"/>
  <c r="J935" i="6"/>
  <c r="BK486" i="6"/>
  <c r="BK795" i="6"/>
  <c r="J311" i="6"/>
  <c r="J720" i="6"/>
  <c r="BK915" i="6"/>
  <c r="J484" i="6"/>
  <c r="J743" i="6"/>
  <c r="BK320" i="6"/>
  <c r="BK838" i="6"/>
  <c r="J454" i="7"/>
  <c r="J198" i="7"/>
  <c r="J349" i="7"/>
  <c r="BK219" i="7"/>
  <c r="BK373" i="7"/>
  <c r="J201" i="7"/>
  <c r="BK300" i="8"/>
  <c r="BK113" i="8"/>
  <c r="BK274" i="8"/>
  <c r="J117" i="8"/>
  <c r="J165" i="8"/>
  <c r="BK194" i="8"/>
  <c r="J336" i="8"/>
  <c r="J402" i="8"/>
  <c r="BK330" i="9"/>
  <c r="J312" i="9"/>
  <c r="J280" i="9"/>
  <c r="BK95" i="10"/>
  <c r="J178" i="10"/>
  <c r="J132" i="12"/>
  <c r="J578" i="13"/>
  <c r="J272" i="13"/>
  <c r="BK505" i="13"/>
  <c r="BK301" i="16"/>
  <c r="BK175" i="16"/>
  <c r="J291" i="16"/>
  <c r="J217" i="16"/>
  <c r="J397" i="16"/>
  <c r="J137" i="16"/>
  <c r="BK90" i="17"/>
  <c r="BK116" i="18"/>
  <c r="BK122" i="19"/>
  <c r="BK252" i="19"/>
  <c r="J176" i="20"/>
  <c r="J124" i="20"/>
  <c r="BK149" i="21"/>
  <c r="J252" i="21"/>
  <c r="BK214" i="22"/>
  <c r="BK147" i="23"/>
  <c r="BK166" i="23"/>
  <c r="BK497" i="24"/>
  <c r="J113" i="24"/>
  <c r="BK222" i="24"/>
  <c r="BK246" i="24"/>
  <c r="J228" i="24"/>
  <c r="BK181" i="24"/>
  <c r="BK594" i="24"/>
  <c r="BK116" i="24"/>
  <c r="J98" i="25"/>
  <c r="BK118" i="26"/>
  <c r="BK175" i="28"/>
  <c r="J120" i="28"/>
  <c r="BK107" i="30"/>
  <c r="J1728" i="2"/>
  <c r="J1332" i="2"/>
  <c r="BK2532" i="2"/>
  <c r="BK2369" i="2"/>
  <c r="BK2253" i="2"/>
  <c r="BK2102" i="2"/>
  <c r="BK2018" i="2"/>
  <c r="J1958" i="2"/>
  <c r="BK1926" i="2"/>
  <c r="BK1865" i="2"/>
  <c r="J975" i="2"/>
  <c r="BK1685" i="2"/>
  <c r="BK1198" i="2"/>
  <c r="J1689" i="2"/>
  <c r="BK1192" i="2"/>
  <c r="J1625" i="2"/>
  <c r="J1383" i="2"/>
  <c r="BK1817" i="2"/>
  <c r="BK1575" i="2"/>
  <c r="J526" i="2"/>
  <c r="BK1319" i="2"/>
  <c r="J1601" i="2"/>
  <c r="J558" i="2"/>
  <c r="BK613" i="3"/>
  <c r="BK164" i="3"/>
  <c r="BK114" i="3"/>
  <c r="BK432" i="3"/>
  <c r="J214" i="3"/>
  <c r="J382" i="4"/>
  <c r="J271" i="4"/>
  <c r="J145" i="4"/>
  <c r="BK193" i="4"/>
  <c r="J107" i="4"/>
  <c r="BK107" i="5"/>
  <c r="J255" i="5"/>
  <c r="BK454" i="5"/>
  <c r="J396" i="5"/>
  <c r="BK134" i="5"/>
  <c r="BK317" i="5"/>
  <c r="BK459" i="5"/>
  <c r="J111" i="5"/>
  <c r="BK611" i="6"/>
  <c r="BK156" i="6"/>
  <c r="BK564" i="6"/>
  <c r="BK918" i="6"/>
  <c r="BK350" i="6"/>
  <c r="J504" i="6"/>
  <c r="BK874" i="6"/>
  <c r="J494" i="6"/>
  <c r="J797" i="6"/>
  <c r="BK100" i="6"/>
  <c r="J665" i="6"/>
  <c r="BK953" i="6"/>
  <c r="J753" i="6"/>
  <c r="BK421" i="6"/>
  <c r="J228" i="7"/>
  <c r="BK246" i="7"/>
  <c r="J185" i="7"/>
  <c r="J237" i="7"/>
  <c r="BK555" i="8"/>
  <c r="BK276" i="8"/>
  <c r="BK163" i="8"/>
  <c r="BK338" i="8"/>
  <c r="BK302" i="8"/>
  <c r="BK375" i="8"/>
  <c r="J551" i="8"/>
  <c r="BK525" i="8"/>
  <c r="J182" i="9"/>
  <c r="J309" i="9"/>
  <c r="J236" i="9"/>
  <c r="J215" i="10"/>
  <c r="J247" i="10"/>
  <c r="BK155" i="12"/>
  <c r="BK163" i="13"/>
  <c r="BK213" i="13"/>
  <c r="BK394" i="13"/>
  <c r="BK114" i="14"/>
  <c r="J312" i="16"/>
  <c r="BK449" i="16"/>
  <c r="BK332" i="16"/>
  <c r="BK259" i="16"/>
  <c r="J126" i="16"/>
  <c r="BK409" i="16"/>
  <c r="BK97" i="18"/>
  <c r="BK412" i="19"/>
  <c r="BK263" i="19"/>
  <c r="BK152" i="19"/>
  <c r="BK166" i="20"/>
  <c r="BK204" i="20"/>
  <c r="J127" i="21"/>
  <c r="J263" i="21"/>
  <c r="BK459" i="22"/>
  <c r="BK97" i="23"/>
  <c r="BK191" i="23"/>
  <c r="J344" i="24"/>
  <c r="BK539" i="24"/>
  <c r="BK517" i="24"/>
  <c r="BK122" i="24"/>
  <c r="BK521" i="24"/>
  <c r="J364" i="24"/>
  <c r="BK422" i="24"/>
  <c r="J181" i="25"/>
  <c r="J126" i="26"/>
  <c r="BK163" i="28"/>
  <c r="J187" i="28"/>
  <c r="J195" i="30"/>
  <c r="J89" i="31"/>
  <c r="BK1409" i="2"/>
  <c r="BK364" i="2"/>
  <c r="BK2517" i="2"/>
  <c r="BK2359" i="2"/>
  <c r="J2198" i="2"/>
  <c r="J2042" i="2"/>
  <c r="BK1972" i="2"/>
  <c r="J1913" i="2"/>
  <c r="J1867" i="2"/>
  <c r="J1522" i="2"/>
  <c r="J1817" i="2"/>
  <c r="J1397" i="2"/>
  <c r="J185" i="2"/>
  <c r="J1607" i="2"/>
  <c r="BK880" i="2"/>
  <c r="BK1673" i="2"/>
  <c r="J990" i="2"/>
  <c r="BK1593" i="2"/>
  <c r="BK955" i="2"/>
  <c r="BK1705" i="2"/>
  <c r="J820" i="2"/>
  <c r="J1841" i="2"/>
  <c r="J1425" i="2"/>
  <c r="AS56" i="1"/>
  <c r="BK1134" i="3"/>
  <c r="BK374" i="4"/>
  <c r="BK458" i="4"/>
  <c r="BK267" i="4"/>
  <c r="BK255" i="4"/>
  <c r="J477" i="4"/>
  <c r="J388" i="5"/>
  <c r="J513" i="5"/>
  <c r="J196" i="5"/>
  <c r="BK127" i="5"/>
  <c r="J277" i="5"/>
  <c r="J418" i="5"/>
  <c r="J459" i="5"/>
  <c r="J327" i="6"/>
  <c r="BK646" i="6"/>
  <c r="BK281" i="6"/>
  <c r="BK476" i="6"/>
  <c r="J732" i="6"/>
  <c r="J173" i="6"/>
  <c r="J404" i="6"/>
  <c r="J392" i="6"/>
  <c r="BK756" i="6"/>
  <c r="J179" i="6"/>
  <c r="J717" i="6"/>
  <c r="J148" i="6"/>
  <c r="BK446" i="7"/>
  <c r="J355" i="7"/>
  <c r="J309" i="7"/>
  <c r="J110" i="7"/>
  <c r="J533" i="8"/>
  <c r="J523" i="8"/>
  <c r="BK207" i="8"/>
  <c r="J257" i="8"/>
  <c r="BK549" i="8"/>
  <c r="BK117" i="8"/>
  <c r="BK474" i="8"/>
  <c r="J456" i="8"/>
  <c r="J119" i="8"/>
  <c r="BK340" i="9"/>
  <c r="BK240" i="9"/>
  <c r="BK376" i="9"/>
  <c r="BK184" i="10"/>
  <c r="BK158" i="11"/>
  <c r="J155" i="12"/>
  <c r="J462" i="13"/>
  <c r="BK536" i="13"/>
  <c r="J475" i="16"/>
  <c r="J443" i="16"/>
  <c r="BK346" i="16"/>
  <c r="J289" i="16"/>
  <c r="BK275" i="16"/>
  <c r="BK137" i="16"/>
  <c r="BK491" i="16"/>
  <c r="BK118" i="16"/>
  <c r="J101" i="18"/>
  <c r="J300" i="19"/>
  <c r="J320" i="19"/>
  <c r="BK374" i="19"/>
  <c r="BK173" i="19"/>
  <c r="J181" i="20"/>
  <c r="BK298" i="21"/>
  <c r="J196" i="21"/>
  <c r="J179" i="21"/>
  <c r="J109" i="23"/>
  <c r="J115" i="23"/>
  <c r="BK193" i="24"/>
  <c r="J306" i="24"/>
  <c r="J428" i="24"/>
  <c r="J288" i="24"/>
  <c r="J517" i="24"/>
  <c r="J107" i="24"/>
  <c r="J165" i="24"/>
  <c r="J162" i="25"/>
  <c r="BK124" i="26"/>
  <c r="BK165" i="28"/>
  <c r="J150" i="28"/>
  <c r="J184" i="30"/>
  <c r="J1534" i="2"/>
  <c r="BK506" i="2"/>
  <c r="J2455" i="2"/>
  <c r="BK2350" i="2"/>
  <c r="BK2198" i="2"/>
  <c r="J2060" i="2"/>
  <c r="BK1890" i="2"/>
  <c r="BK1609" i="2"/>
  <c r="J744" i="2"/>
  <c r="BK1546" i="2"/>
  <c r="BK805" i="2"/>
  <c r="BK1752" i="2"/>
  <c r="BK1372" i="2"/>
  <c r="J677" i="2"/>
  <c r="J1629" i="2"/>
  <c r="J456" i="2"/>
  <c r="BK1631" i="2"/>
  <c r="BK700" i="2"/>
  <c r="BK1482" i="2"/>
  <c r="J216" i="2"/>
  <c r="J1000" i="2"/>
  <c r="BK540" i="3"/>
  <c r="J480" i="3"/>
  <c r="BK769" i="3"/>
  <c r="J180" i="3"/>
  <c r="J1141" i="3"/>
  <c r="J380" i="4"/>
  <c r="BK173" i="4"/>
  <c r="J225" i="4"/>
  <c r="BK293" i="4"/>
  <c r="BK222" i="4"/>
  <c r="BK450" i="5"/>
  <c r="BK438" i="5"/>
  <c r="J169" i="5"/>
  <c r="J248" i="5"/>
  <c r="J315" i="5"/>
  <c r="BK545" i="5"/>
  <c r="BK299" i="5"/>
  <c r="J177" i="5"/>
  <c r="BK376" i="5"/>
  <c r="BK601" i="5"/>
  <c r="BK696" i="6"/>
  <c r="BK259" i="6"/>
  <c r="J780" i="6"/>
  <c r="J320" i="6"/>
  <c r="BK763" i="6"/>
  <c r="J203" i="6"/>
  <c r="BK412" i="6"/>
  <c r="BK713" i="6"/>
  <c r="BK261" i="6"/>
  <c r="J523" i="6"/>
  <c r="J187" i="6"/>
  <c r="BK955" i="6"/>
  <c r="J636" i="6"/>
  <c r="BK312" i="7"/>
  <c r="BK434" i="7"/>
  <c r="J444" i="7"/>
  <c r="BK134" i="7"/>
  <c r="J327" i="7"/>
  <c r="BK280" i="8"/>
  <c r="J394" i="8"/>
  <c r="J440" i="8"/>
  <c r="J330" i="8"/>
  <c r="BK231" i="8"/>
  <c r="BK288" i="8"/>
  <c r="J357" i="8"/>
  <c r="J410" i="8"/>
  <c r="J252" i="9"/>
  <c r="J153" i="9"/>
  <c r="J301" i="9"/>
  <c r="BK236" i="9"/>
  <c r="BK247" i="10"/>
  <c r="J148" i="12"/>
  <c r="BK245" i="13"/>
  <c r="J376" i="13"/>
  <c r="J148" i="14"/>
  <c r="J303" i="16"/>
  <c r="J324" i="16"/>
  <c r="J273" i="16"/>
  <c r="J175" i="16"/>
  <c r="J196" i="16"/>
  <c r="BK148" i="18"/>
  <c r="J97" i="18"/>
  <c r="BK396" i="19"/>
  <c r="BK258" i="19"/>
  <c r="BK113" i="19"/>
  <c r="BK176" i="20"/>
  <c r="BK181" i="20"/>
  <c r="J276" i="21"/>
  <c r="J278" i="21"/>
  <c r="BK441" i="22"/>
  <c r="BK121" i="23"/>
  <c r="BK513" i="24"/>
  <c r="BK561" i="24"/>
  <c r="J125" i="24"/>
  <c r="BK329" i="24"/>
  <c r="J272" i="24"/>
  <c r="BK272" i="24"/>
  <c r="J326" i="24"/>
  <c r="J282" i="24"/>
  <c r="BK129" i="25"/>
  <c r="BK98" i="27"/>
  <c r="BK126" i="28"/>
  <c r="BK134" i="28"/>
  <c r="J117" i="30"/>
  <c r="BK1607" i="2"/>
  <c r="J1075" i="2"/>
  <c r="BK2611" i="2"/>
  <c r="BK2485" i="2"/>
  <c r="J2347" i="2"/>
  <c r="BK2190" i="2"/>
  <c r="BK2056" i="2"/>
  <c r="J1994" i="2"/>
  <c r="BK1932" i="2"/>
  <c r="J1871" i="2"/>
  <c r="J1679" i="2"/>
  <c r="BK553" i="2"/>
  <c r="BK1637" i="2"/>
  <c r="BK732" i="2"/>
  <c r="BK1779" i="2"/>
  <c r="J1368" i="2"/>
  <c r="J471" i="2"/>
  <c r="BK1679" i="2"/>
  <c r="J1530" i="2"/>
  <c r="BK850" i="2"/>
  <c r="J1585" i="2"/>
  <c r="BK972" i="2"/>
  <c r="J1641" i="2"/>
  <c r="BK1150" i="2"/>
  <c r="J1819" i="2"/>
  <c r="J1139" i="2"/>
  <c r="BK782" i="3"/>
  <c r="J865" i="3"/>
  <c r="BK713" i="3"/>
  <c r="BK1120" i="3"/>
  <c r="BK425" i="4"/>
  <c r="BK163" i="4"/>
  <c r="BK208" i="4"/>
  <c r="BK243" i="4"/>
  <c r="J425" i="4"/>
  <c r="BK225" i="4"/>
  <c r="J325" i="5"/>
  <c r="J408" i="5"/>
  <c r="BK183" i="5"/>
  <c r="BK303" i="5"/>
  <c r="J440" i="5"/>
  <c r="J275" i="5"/>
  <c r="BK355" i="5"/>
  <c r="J167" i="5"/>
  <c r="J150" i="5"/>
  <c r="J709" i="6"/>
  <c r="BK884" i="6"/>
  <c r="BK440" i="6"/>
  <c r="J740" i="6"/>
  <c r="J325" i="6"/>
  <c r="BK577" i="6"/>
  <c r="BK876" i="6"/>
  <c r="BK115" i="6"/>
  <c r="BK381" i="6"/>
  <c r="J696" i="6"/>
  <c r="J953" i="6"/>
  <c r="J690" i="6"/>
  <c r="BK167" i="6"/>
  <c r="J379" i="7"/>
  <c r="BK261" i="7"/>
  <c r="BK422" i="7"/>
  <c r="J128" i="7"/>
  <c r="BK103" i="8"/>
  <c r="BK167" i="8"/>
  <c r="J383" i="8"/>
  <c r="J472" i="8"/>
  <c r="J125" i="8"/>
  <c r="BK408" i="8"/>
  <c r="BK377" i="8"/>
  <c r="J266" i="8"/>
  <c r="BK163" i="9"/>
  <c r="J327" i="9"/>
  <c r="J337" i="9"/>
  <c r="J198" i="11"/>
  <c r="J176" i="12"/>
  <c r="J430" i="13"/>
  <c r="J109" i="13"/>
  <c r="BK588" i="13"/>
  <c r="J437" i="16"/>
  <c r="BK455" i="16"/>
  <c r="BK439" i="16"/>
  <c r="BK385" i="16"/>
  <c r="BK241" i="16"/>
  <c r="J287" i="16"/>
  <c r="J118" i="18"/>
  <c r="J308" i="19"/>
  <c r="J354" i="19"/>
  <c r="J101" i="19"/>
  <c r="BK141" i="20"/>
  <c r="J241" i="20"/>
  <c r="J216" i="21"/>
  <c r="J105" i="21"/>
  <c r="J104" i="22"/>
  <c r="BK106" i="23"/>
  <c r="BK464" i="24"/>
  <c r="BK375" i="24"/>
  <c r="BK358" i="24"/>
  <c r="J481" i="24"/>
  <c r="J111" i="24"/>
  <c r="BK536" i="24"/>
  <c r="J572" i="24"/>
  <c r="BK588" i="24"/>
  <c r="BK164" i="25"/>
  <c r="J103" i="25"/>
  <c r="J138" i="26"/>
  <c r="BK140" i="28"/>
  <c r="BK134" i="30"/>
  <c r="BK1732" i="2"/>
  <c r="J424" i="2"/>
  <c r="J2588" i="2"/>
  <c r="J2448" i="2"/>
  <c r="J2328" i="2"/>
  <c r="BK2164" i="2"/>
  <c r="J2040" i="2"/>
  <c r="J1976" i="2"/>
  <c r="BK1922" i="2"/>
  <c r="BK1869" i="2"/>
  <c r="J1387" i="2"/>
  <c r="J1701" i="2"/>
  <c r="BK1000" i="2"/>
  <c r="BK1721" i="2"/>
  <c r="J1372" i="2"/>
  <c r="BK521" i="2"/>
  <c r="BK1512" i="2"/>
  <c r="BK574" i="2"/>
  <c r="BK1771" i="2"/>
  <c r="J1554" i="2"/>
  <c r="J945" i="2"/>
  <c r="J1661" i="2"/>
  <c r="BK1132" i="2"/>
  <c r="J237" i="2"/>
  <c r="J1132" i="2"/>
  <c r="BK447" i="2"/>
  <c r="J841" i="3"/>
  <c r="BK1020" i="3"/>
  <c r="BK841" i="3"/>
  <c r="J1093" i="3"/>
  <c r="J1126" i="3"/>
  <c r="BK417" i="4"/>
  <c r="BK311" i="4"/>
  <c r="BK124" i="4"/>
  <c r="BK119" i="4"/>
  <c r="BK279" i="4"/>
  <c r="J124" i="4"/>
  <c r="J249" i="4"/>
  <c r="J163" i="5"/>
  <c r="J260" i="5"/>
  <c r="J479" i="5"/>
  <c r="BK487" i="5"/>
  <c r="J159" i="5"/>
  <c r="J402" i="5"/>
  <c r="J175" i="5"/>
  <c r="BK368" i="5"/>
  <c r="BK420" i="5"/>
  <c r="BK392" i="6"/>
  <c r="J722" i="6"/>
  <c r="BK327" i="6"/>
  <c r="J702" i="6"/>
  <c r="BK241" i="6"/>
  <c r="J514" i="6"/>
  <c r="J860" i="6"/>
  <c r="BK199" i="6"/>
  <c r="BK369" i="6"/>
  <c r="J777" i="6"/>
  <c r="BK316" i="6"/>
  <c r="J805" i="6"/>
  <c r="J139" i="6"/>
  <c r="J146" i="7"/>
  <c r="BK367" i="7"/>
  <c r="BK110" i="7"/>
  <c r="BK379" i="7"/>
  <c r="J458" i="8"/>
  <c r="J442" i="8"/>
  <c r="BK431" i="8"/>
  <c r="J426" i="8"/>
  <c r="J175" i="8"/>
  <c r="BK576" i="8"/>
  <c r="BK137" i="8"/>
  <c r="BK392" i="9"/>
  <c r="BK277" i="9"/>
  <c r="BK384" i="9"/>
  <c r="BK347" i="9"/>
  <c r="BK185" i="9"/>
  <c r="BK234" i="10"/>
  <c r="J144" i="11"/>
  <c r="J229" i="11"/>
  <c r="BK594" i="13"/>
  <c r="BK98" i="14"/>
  <c r="BK251" i="16"/>
  <c r="J110" i="16"/>
  <c r="J151" i="16"/>
  <c r="BK316" i="16"/>
  <c r="J293" i="16"/>
  <c r="BK188" i="16"/>
  <c r="BK132" i="18"/>
  <c r="J150" i="18"/>
  <c r="BK109" i="19"/>
  <c r="J142" i="19"/>
  <c r="BK273" i="19"/>
  <c r="BK109" i="20"/>
  <c r="J101" i="21"/>
  <c r="BK101" i="21"/>
  <c r="BK391" i="22"/>
  <c r="BK203" i="23"/>
  <c r="J434" i="24"/>
  <c r="BK349" i="24"/>
  <c r="J411" i="24"/>
  <c r="J396" i="24"/>
  <c r="BK240" i="24"/>
  <c r="BK298" i="24"/>
  <c r="J441" i="24"/>
  <c r="BK183" i="24"/>
  <c r="J139" i="25"/>
  <c r="BK110" i="26"/>
  <c r="J118" i="28"/>
  <c r="J36" i="29"/>
  <c r="AW89" i="1" s="1"/>
  <c r="J229" i="2"/>
  <c r="BK2504" i="2"/>
  <c r="BK2363" i="2"/>
  <c r="BK2236" i="2"/>
  <c r="J2126" i="2"/>
  <c r="BK2034" i="2"/>
  <c r="J1978" i="2"/>
  <c r="BK1907" i="2"/>
  <c r="BK1855" i="2"/>
  <c r="J1385" i="2"/>
  <c r="J1699" i="2"/>
  <c r="J1039" i="2"/>
  <c r="J176" i="2"/>
  <c r="J1267" i="2"/>
  <c r="J337" i="2"/>
  <c r="J1516" i="2"/>
  <c r="BK434" i="2"/>
  <c r="J1518" i="2"/>
  <c r="J447" i="2"/>
  <c r="BK274" i="2"/>
  <c r="J1577" i="2"/>
  <c r="J617" i="2"/>
  <c r="J1010" i="3"/>
  <c r="BK650" i="3"/>
  <c r="BK231" i="3"/>
  <c r="J205" i="3"/>
  <c r="J283" i="4"/>
  <c r="J464" i="4"/>
  <c r="BK296" i="4"/>
  <c r="BK265" i="4"/>
  <c r="J334" i="4"/>
  <c r="BK541" i="5"/>
  <c r="BK400" i="5"/>
  <c r="BK432" i="5"/>
  <c r="J471" i="5"/>
  <c r="J119" i="5"/>
  <c r="J287" i="5"/>
  <c r="BK426" i="5"/>
  <c r="J404" i="5"/>
  <c r="BK429" i="6"/>
  <c r="J687" i="6"/>
  <c r="BK272" i="6"/>
  <c r="BK541" i="6"/>
  <c r="J824" i="6"/>
  <c r="BK364" i="6"/>
  <c r="J675" i="6"/>
  <c r="J201" i="6"/>
  <c r="BK648" i="6"/>
  <c r="J209" i="6"/>
  <c r="J590" i="6"/>
  <c r="BK949" i="6"/>
  <c r="J634" i="6"/>
  <c r="BK230" i="6"/>
  <c r="J458" i="7"/>
  <c r="BK288" i="7"/>
  <c r="BK167" i="7"/>
  <c r="J322" i="8"/>
  <c r="J371" i="8"/>
  <c r="BK487" i="8"/>
  <c r="BK108" i="8"/>
  <c r="BK511" i="8"/>
  <c r="J167" i="8"/>
  <c r="J185" i="8"/>
  <c r="BK127" i="8"/>
  <c r="J127" i="8"/>
  <c r="BK271" i="9"/>
  <c r="BK223" i="9"/>
  <c r="BK214" i="9"/>
  <c r="J133" i="9"/>
  <c r="J229" i="10"/>
  <c r="J185" i="11"/>
  <c r="BK132" i="12"/>
  <c r="J536" i="13"/>
  <c r="J562" i="13"/>
  <c r="J114" i="14"/>
  <c r="BK234" i="16"/>
  <c r="J277" i="16"/>
  <c r="BK360" i="16"/>
  <c r="BK169" i="16"/>
  <c r="BK428" i="16"/>
  <c r="J114" i="18"/>
  <c r="BK99" i="18"/>
  <c r="J137" i="19"/>
  <c r="J412" i="19"/>
  <c r="J314" i="19"/>
  <c r="BK243" i="20"/>
  <c r="BK239" i="20"/>
  <c r="J145" i="21"/>
  <c r="J353" i="22"/>
  <c r="BK255" i="22"/>
  <c r="J164" i="22"/>
  <c r="BK405" i="22"/>
  <c r="BK290" i="22"/>
  <c r="J139" i="22"/>
  <c r="J385" i="22"/>
  <c r="BK223" i="22"/>
  <c r="BK446" i="22"/>
  <c r="BK397" i="22"/>
  <c r="J331" i="22"/>
  <c r="BK247" i="22"/>
  <c r="BK115" i="22"/>
  <c r="J416" i="22"/>
  <c r="J317" i="22"/>
  <c r="BK120" i="22"/>
  <c r="J321" i="22"/>
  <c r="BK249" i="22"/>
  <c r="BK411" i="22"/>
  <c r="J371" i="22"/>
  <c r="J475" i="22"/>
  <c r="J134" i="23"/>
  <c r="BK154" i="25"/>
  <c r="BK134" i="26"/>
  <c r="BK122" i="28"/>
  <c r="J116" i="28"/>
  <c r="BK154" i="30"/>
  <c r="J1460" i="2"/>
  <c r="BK253" i="2"/>
  <c r="BK2375" i="2"/>
  <c r="J2231" i="2"/>
  <c r="BK2107" i="2"/>
  <c r="J1996" i="2"/>
  <c r="BK1940" i="2"/>
  <c r="J1829" i="2"/>
  <c r="J282" i="2"/>
  <c r="BK1407" i="2"/>
  <c r="BK1897" i="2"/>
  <c r="BK1601" i="2"/>
  <c r="J718" i="2"/>
  <c r="BK1805" i="2"/>
  <c r="J1360" i="2"/>
  <c r="BK401" i="2"/>
  <c r="BK1514" i="2"/>
  <c r="BK416" i="2"/>
  <c r="BK1447" i="2"/>
  <c r="J343" i="2"/>
  <c r="BK869" i="3"/>
  <c r="BK734" i="3"/>
  <c r="BK865" i="3"/>
  <c r="BK927" i="3"/>
  <c r="J812" i="3"/>
  <c r="J186" i="4"/>
  <c r="J491" i="4"/>
  <c r="J243" i="4"/>
  <c r="J262" i="4"/>
  <c r="BK175" i="5"/>
  <c r="J234" i="5"/>
  <c r="BK242" i="5"/>
  <c r="BK283" i="5"/>
  <c r="BK325" i="5"/>
  <c r="BK199" i="5"/>
  <c r="J244" i="5"/>
  <c r="J933" i="6"/>
  <c r="BK266" i="6"/>
  <c r="BK432" i="6"/>
  <c r="BK514" i="6"/>
  <c r="J870" i="6"/>
  <c r="BK389" i="6"/>
  <c r="BK653" i="6"/>
  <c r="BK187" i="6"/>
  <c r="BK479" i="6"/>
  <c r="J874" i="6"/>
  <c r="BK931" i="6"/>
  <c r="J566" i="6"/>
  <c r="J125" i="7"/>
  <c r="J391" i="7"/>
  <c r="BK273" i="7"/>
  <c r="J395" i="7"/>
  <c r="BK396" i="8"/>
  <c r="BK458" i="8"/>
  <c r="J229" i="8"/>
  <c r="J308" i="8"/>
  <c r="BK412" i="8"/>
  <c r="BK185" i="8"/>
  <c r="BK330" i="8"/>
  <c r="J272" i="8"/>
  <c r="BK353" i="8"/>
  <c r="J333" i="9"/>
  <c r="J353" i="9"/>
  <c r="J265" i="9"/>
  <c r="BK153" i="9"/>
  <c r="J218" i="10"/>
  <c r="BK138" i="11"/>
  <c r="J130" i="13"/>
  <c r="BK349" i="13"/>
  <c r="J268" i="13"/>
  <c r="BK158" i="14"/>
  <c r="BK352" i="16"/>
  <c r="J155" i="16"/>
  <c r="J198" i="16"/>
  <c r="J491" i="16"/>
  <c r="J455" i="16"/>
  <c r="J116" i="18"/>
  <c r="BK354" i="19"/>
  <c r="BK324" i="19"/>
  <c r="BK160" i="19"/>
  <c r="BK132" i="20"/>
  <c r="J233" i="20"/>
  <c r="BK211" i="21"/>
  <c r="J324" i="22"/>
  <c r="J320" i="24"/>
  <c r="J199" i="24"/>
  <c r="BK187" i="24"/>
  <c r="J151" i="24"/>
  <c r="BK157" i="24"/>
  <c r="J533" i="24"/>
  <c r="BK448" i="24"/>
  <c r="BK167" i="25"/>
  <c r="J118" i="26"/>
  <c r="BK171" i="28"/>
  <c r="BK159" i="30"/>
  <c r="BK117" i="30"/>
  <c r="BK1528" i="2"/>
  <c r="BK2644" i="2"/>
  <c r="J2523" i="2"/>
  <c r="BK2353" i="2"/>
  <c r="BK2226" i="2"/>
  <c r="J2118" i="2"/>
  <c r="BK2004" i="2"/>
  <c r="J1960" i="2"/>
  <c r="BK1909" i="2"/>
  <c r="J1657" i="2"/>
  <c r="J1813" i="2"/>
  <c r="BK1255" i="2"/>
  <c r="BK1791" i="2"/>
  <c r="J1437" i="2"/>
  <c r="BK378" i="2"/>
  <c r="J1445" i="2"/>
  <c r="BK144" i="2"/>
  <c r="BK1364" i="2"/>
  <c r="J1746" i="2"/>
  <c r="J1409" i="2"/>
  <c r="BK1775" i="2"/>
  <c r="J1273" i="2"/>
  <c r="J156" i="3"/>
  <c r="BK800" i="3"/>
  <c r="J985" i="3"/>
  <c r="J540" i="3"/>
  <c r="BK1163" i="3"/>
  <c r="J246" i="4"/>
  <c r="J202" i="4"/>
  <c r="J366" i="4"/>
  <c r="BK446" i="4"/>
  <c r="BK233" i="4"/>
  <c r="J129" i="5"/>
  <c r="J303" i="5"/>
  <c r="J465" i="5"/>
  <c r="J454" i="5"/>
  <c r="J199" i="5"/>
  <c r="J415" i="5"/>
  <c r="BK146" i="5"/>
  <c r="BK461" i="5"/>
  <c r="BK589" i="5"/>
  <c r="J854" i="6"/>
  <c r="BK436" i="6"/>
  <c r="J715" i="6"/>
  <c r="J811" i="6"/>
  <c r="BK217" i="6"/>
  <c r="J521" i="6"/>
  <c r="J548" i="6"/>
  <c r="J865" i="6"/>
  <c r="BK250" i="6"/>
  <c r="BK642" i="6"/>
  <c r="J951" i="6"/>
  <c r="BK711" i="6"/>
  <c r="J281" i="6"/>
  <c r="J340" i="7"/>
  <c r="J450" i="7"/>
  <c r="J252" i="7"/>
  <c r="J517" i="8"/>
  <c r="BK266" i="8"/>
  <c r="J199" i="8"/>
  <c r="J201" i="8"/>
  <c r="J207" i="8"/>
  <c r="J137" i="8"/>
  <c r="J187" i="8"/>
  <c r="J226" i="9"/>
  <c r="BK143" i="9"/>
  <c r="J233" i="9"/>
  <c r="J226" i="10"/>
  <c r="BK342" i="13"/>
  <c r="J606" i="13"/>
  <c r="J158" i="14"/>
  <c r="BK322" i="16"/>
  <c r="J236" i="16"/>
  <c r="BK159" i="16"/>
  <c r="BK437" i="16"/>
  <c r="J167" i="16"/>
  <c r="BK397" i="16"/>
  <c r="J138" i="18"/>
  <c r="J352" i="19"/>
  <c r="J109" i="19"/>
  <c r="J330" i="19"/>
  <c r="BK149" i="20"/>
  <c r="BK146" i="20"/>
  <c r="BK175" i="21"/>
  <c r="J337" i="22"/>
  <c r="BK220" i="23"/>
  <c r="BK390" i="24"/>
  <c r="BK399" i="24"/>
  <c r="J569" i="24"/>
  <c r="BK136" i="24"/>
  <c r="BK542" i="24"/>
  <c r="BK274" i="24"/>
  <c r="BK312" i="24"/>
  <c r="BK236" i="24"/>
  <c r="J173" i="25"/>
  <c r="J122" i="26"/>
  <c r="BK138" i="28"/>
  <c r="J181" i="28"/>
  <c r="BK197" i="30"/>
  <c r="BK1585" i="2"/>
  <c r="J548" i="2"/>
  <c r="J2478" i="2"/>
  <c r="BK2231" i="2"/>
  <c r="BK2070" i="2"/>
  <c r="BK1998" i="2"/>
  <c r="J1932" i="2"/>
  <c r="J1881" i="2"/>
  <c r="J1647" i="2"/>
  <c r="J1760" i="2"/>
  <c r="J835" i="2"/>
  <c r="J1503" i="2"/>
  <c r="J506" i="2"/>
  <c r="BK1548" i="2"/>
  <c r="J304" i="2"/>
  <c r="J1452" i="2"/>
  <c r="BK1581" i="2"/>
  <c r="BK1160" i="2"/>
  <c r="BK1117" i="2"/>
  <c r="BK139" i="2"/>
  <c r="J593" i="3"/>
  <c r="J769" i="3"/>
  <c r="J134" i="3"/>
  <c r="BK1167" i="3"/>
  <c r="J320" i="4"/>
  <c r="BK239" i="4"/>
  <c r="J119" i="4"/>
  <c r="BK289" i="4"/>
  <c r="J490" i="5"/>
  <c r="BK479" i="5"/>
  <c r="BK232" i="5"/>
  <c r="BK555" i="5"/>
  <c r="BK185" i="5"/>
  <c r="J232" i="5"/>
  <c r="BK505" i="5"/>
  <c r="BK169" i="5"/>
  <c r="BK661" i="6"/>
  <c r="BK811" i="6"/>
  <c r="J396" i="6"/>
  <c r="J402" i="6"/>
  <c r="BK780" i="6"/>
  <c r="BK127" i="6"/>
  <c r="BK224" i="6"/>
  <c r="J444" i="6"/>
  <c r="BK815" i="6"/>
  <c r="J332" i="6"/>
  <c r="BK609" i="6"/>
  <c r="BK152" i="7"/>
  <c r="BK321" i="7"/>
  <c r="BK252" i="7"/>
  <c r="J101" i="7"/>
  <c r="J137" i="7"/>
  <c r="BK123" i="8"/>
  <c r="J340" i="8"/>
  <c r="BK278" i="8"/>
  <c r="J454" i="8"/>
  <c r="J294" i="8"/>
  <c r="J221" i="8"/>
  <c r="BK189" i="8"/>
  <c r="J258" i="9"/>
  <c r="BK265" i="9"/>
  <c r="J355" i="9"/>
  <c r="J140" i="9"/>
  <c r="BK204" i="10"/>
  <c r="J250" i="11"/>
  <c r="BK582" i="13"/>
  <c r="J439" i="13"/>
  <c r="BK572" i="13"/>
  <c r="J311" i="13"/>
  <c r="BK236" i="16"/>
  <c r="BK279" i="16"/>
  <c r="J383" i="16"/>
  <c r="BK208" i="16"/>
  <c r="J202" i="16"/>
  <c r="BK178" i="16"/>
  <c r="J132" i="18"/>
  <c r="BK138" i="18"/>
  <c r="BK236" i="19"/>
  <c r="BK238" i="19"/>
  <c r="BK255" i="20"/>
  <c r="J255" i="20"/>
  <c r="BK278" i="21"/>
  <c r="BK471" i="22"/>
  <c r="BK150" i="23"/>
  <c r="J176" i="23"/>
  <c r="BK515" i="24"/>
  <c r="J485" i="24"/>
  <c r="J460" i="24"/>
  <c r="BK511" i="24"/>
  <c r="BK165" i="24"/>
  <c r="J584" i="24"/>
  <c r="BK149" i="25"/>
  <c r="BK103" i="25"/>
  <c r="J112" i="28"/>
  <c r="J124" i="28"/>
  <c r="J120" i="30"/>
  <c r="J1621" i="2"/>
  <c r="BK854" i="2"/>
  <c r="AS69" i="1"/>
  <c r="BK2152" i="2"/>
  <c r="BK2036" i="2"/>
  <c r="J1990" i="2"/>
  <c r="J1940" i="2"/>
  <c r="J1742" i="2"/>
  <c r="J289" i="2"/>
  <c r="BK975" i="2"/>
  <c r="BK1809" i="2"/>
  <c r="BK1550" i="2"/>
  <c r="BK1307" i="2"/>
  <c r="BK1787" i="2"/>
  <c r="BK1518" i="2"/>
  <c r="BK526" i="2"/>
  <c r="J1635" i="2"/>
  <c r="BK1145" i="2"/>
  <c r="BK161" i="2"/>
  <c r="BK1103" i="2"/>
  <c r="J161" i="2"/>
  <c r="BK1474" i="2"/>
  <c r="J429" i="2"/>
  <c r="BK365" i="3"/>
  <c r="BK812" i="3"/>
  <c r="J905" i="3"/>
  <c r="BK985" i="3"/>
  <c r="J955" i="3"/>
  <c r="J369" i="4"/>
  <c r="BK342" i="4"/>
  <c r="BK464" i="4"/>
  <c r="J273" i="4"/>
  <c r="BK258" i="4"/>
  <c r="J187" i="5"/>
  <c r="J223" i="5"/>
  <c r="J323" i="5"/>
  <c r="J541" i="5"/>
  <c r="BK115" i="5"/>
  <c r="J230" i="5"/>
  <c r="BK803" i="6"/>
  <c r="BK886" i="6"/>
  <c r="BK239" i="6"/>
  <c r="J694" i="6"/>
  <c r="J235" i="6"/>
  <c r="J432" i="6"/>
  <c r="BK813" i="6"/>
  <c r="BK894" i="6"/>
  <c r="BK442" i="6"/>
  <c r="BK867" i="6"/>
  <c r="BK247" i="6"/>
  <c r="BK784" i="6"/>
  <c r="J418" i="6"/>
  <c r="BK425" i="7"/>
  <c r="J422" i="7"/>
  <c r="BK428" i="7"/>
  <c r="BK225" i="7"/>
  <c r="J574" i="8"/>
  <c r="J264" i="8"/>
  <c r="BK436" i="8"/>
  <c r="J547" i="8"/>
  <c r="BK175" i="8"/>
  <c r="BK119" i="8"/>
  <c r="J529" i="8"/>
  <c r="J143" i="8"/>
  <c r="J173" i="8"/>
  <c r="J338" i="8"/>
  <c r="J351" i="9"/>
  <c r="J150" i="9"/>
  <c r="BK388" i="9"/>
  <c r="J277" i="9"/>
  <c r="J239" i="10"/>
  <c r="J128" i="11"/>
  <c r="BK476" i="13"/>
  <c r="J557" i="13"/>
  <c r="J510" i="13"/>
  <c r="BK128" i="14"/>
  <c r="J281" i="16"/>
  <c r="J171" i="16"/>
  <c r="J149" i="16"/>
  <c r="BK350" i="16"/>
  <c r="J153" i="16"/>
  <c r="BK140" i="18"/>
  <c r="J112" i="18"/>
  <c r="J256" i="19"/>
  <c r="BK314" i="19"/>
  <c r="BK320" i="19"/>
  <c r="J114" i="20"/>
  <c r="J192" i="20"/>
  <c r="J164" i="21"/>
  <c r="J180" i="23"/>
  <c r="J121" i="23"/>
  <c r="BK372" i="24"/>
  <c r="J292" i="24"/>
  <c r="BK230" i="24"/>
  <c r="BK266" i="24"/>
  <c r="J493" i="24"/>
  <c r="J450" i="24"/>
  <c r="BK556" i="24"/>
  <c r="BK167" i="24"/>
  <c r="J129" i="25"/>
  <c r="J131" i="25"/>
  <c r="BK189" i="28"/>
  <c r="BK183" i="28"/>
  <c r="J159" i="30"/>
  <c r="BK137" i="30"/>
  <c r="J1314" i="2"/>
  <c r="J248" i="2"/>
  <c r="J2400" i="2"/>
  <c r="BK2298" i="2"/>
  <c r="BK2078" i="2"/>
  <c r="BK2008" i="2"/>
  <c r="J1942" i="2"/>
  <c r="J1875" i="2"/>
  <c r="J1671" i="2"/>
  <c r="J569" i="2"/>
  <c r="J1633" i="2"/>
  <c r="BK1021" i="2"/>
  <c r="BK1829" i="2"/>
  <c r="J1322" i="2"/>
  <c r="BK406" i="2"/>
  <c r="J1665" i="2"/>
  <c r="BK687" i="2"/>
  <c r="J1769" i="2"/>
  <c r="BK845" i="2"/>
  <c r="J1732" i="2"/>
  <c r="J895" i="2"/>
  <c r="BK1093" i="3"/>
  <c r="BK636" i="3"/>
  <c r="BK585" i="3"/>
  <c r="J600" i="3"/>
  <c r="J609" i="3"/>
  <c r="BK467" i="4"/>
  <c r="BK378" i="4"/>
  <c r="J196" i="4"/>
  <c r="J374" i="4"/>
  <c r="J559" i="5"/>
  <c r="BK566" i="5"/>
  <c r="BK225" i="5"/>
  <c r="J524" i="5"/>
  <c r="BK520" i="5"/>
  <c r="J481" i="5"/>
  <c r="J398" i="5"/>
  <c r="J900" i="6"/>
  <c r="BK601" i="6"/>
  <c r="J867" i="6"/>
  <c r="J486" i="6"/>
  <c r="J103" i="6"/>
  <c r="J394" i="6"/>
  <c r="J552" i="6"/>
  <c r="J247" i="6"/>
  <c r="BK416" i="6"/>
  <c r="J799" i="6"/>
  <c r="BK337" i="6"/>
  <c r="BK748" i="6"/>
  <c r="BK339" i="6"/>
  <c r="J894" i="6"/>
  <c r="BK453" i="6"/>
  <c r="J440" i="7"/>
  <c r="J158" i="7"/>
  <c r="J243" i="7"/>
  <c r="J434" i="7"/>
  <c r="J210" i="7"/>
  <c r="J390" i="8"/>
  <c r="J476" i="8"/>
  <c r="J507" i="8"/>
  <c r="BK460" i="8"/>
  <c r="BK442" i="8"/>
  <c r="BK373" i="8"/>
  <c r="BK557" i="8"/>
  <c r="J249" i="8"/>
  <c r="BK318" i="9"/>
  <c r="BK233" i="9"/>
  <c r="J197" i="9"/>
  <c r="BK207" i="9"/>
  <c r="BK218" i="10"/>
  <c r="BK224" i="11"/>
  <c r="J276" i="11"/>
  <c r="BK364" i="13"/>
  <c r="J582" i="13"/>
  <c r="J574" i="13"/>
  <c r="F41" i="15"/>
  <c r="BD72" i="1"/>
  <c r="J346" i="16"/>
  <c r="J249" i="16"/>
  <c r="BK249" i="16"/>
  <c r="J200" i="16"/>
  <c r="J95" i="18"/>
  <c r="BK300" i="19"/>
  <c r="BK310" i="19"/>
  <c r="BK242" i="19"/>
  <c r="J220" i="20"/>
  <c r="BK200" i="21"/>
  <c r="BK179" i="21"/>
  <c r="J176" i="22"/>
  <c r="J191" i="23"/>
  <c r="J235" i="23"/>
  <c r="BK115" i="23"/>
  <c r="J358" i="24"/>
  <c r="J448" i="24"/>
  <c r="J476" i="24"/>
  <c r="J503" i="24"/>
  <c r="BK481" i="24"/>
  <c r="J456" i="24"/>
  <c r="J107" i="25"/>
  <c r="J132" i="26"/>
  <c r="BK116" i="26"/>
  <c r="BK142" i="28"/>
  <c r="BK105" i="28"/>
  <c r="J102" i="30"/>
  <c r="J1711" i="2"/>
  <c r="J671" i="2"/>
  <c r="J2605" i="2"/>
  <c r="BK2418" i="2"/>
  <c r="J2298" i="2"/>
  <c r="J2102" i="2"/>
  <c r="J2016" i="2"/>
  <c r="J1972" i="2"/>
  <c r="BK1899" i="2"/>
  <c r="J1839" i="2"/>
  <c r="J1512" i="2"/>
  <c r="BK1825" i="2"/>
  <c r="J1427" i="2"/>
  <c r="J149" i="2"/>
  <c r="BK1425" i="2"/>
  <c r="J811" i="2"/>
  <c r="J1781" i="2"/>
  <c r="BK1486" i="2"/>
  <c r="BK263" i="2"/>
  <c r="BK1516" i="2"/>
  <c r="BK1711" i="2"/>
  <c r="BK1389" i="2"/>
  <c r="J1687" i="2"/>
  <c r="J751" i="2"/>
  <c r="BK533" i="3"/>
  <c r="J420" i="3"/>
  <c r="J699" i="3"/>
  <c r="BK963" i="3"/>
  <c r="BK1146" i="3"/>
  <c r="J464" i="3"/>
  <c r="J405" i="4"/>
  <c r="J296" i="4"/>
  <c r="J451" i="4"/>
  <c r="J423" i="4"/>
  <c r="J363" i="4"/>
  <c r="BK167" i="4"/>
  <c r="J555" i="5"/>
  <c r="BK251" i="5"/>
  <c r="J271" i="5"/>
  <c r="J347" i="5"/>
  <c r="J461" i="5"/>
  <c r="J269" i="5"/>
  <c r="J515" i="5"/>
  <c r="J117" i="5"/>
  <c r="BK791" i="6"/>
  <c r="J141" i="6"/>
  <c r="BK335" i="6"/>
  <c r="BK510" i="6"/>
  <c r="BK228" i="6"/>
  <c r="J528" i="6"/>
  <c r="J611" i="6"/>
  <c r="BK805" i="6"/>
  <c r="J440" i="6"/>
  <c r="BK793" i="6"/>
  <c r="J160" i="6"/>
  <c r="J561" i="6"/>
  <c r="J119" i="7"/>
  <c r="J213" i="7"/>
  <c r="BK334" i="7"/>
  <c r="J321" i="7"/>
  <c r="BK179" i="8"/>
  <c r="J237" i="8"/>
  <c r="J499" i="8"/>
  <c r="BK422" i="8"/>
  <c r="BK541" i="8"/>
  <c r="J225" i="8"/>
  <c r="BK139" i="8"/>
  <c r="BK227" i="8"/>
  <c r="BK191" i="8"/>
  <c r="J204" i="9"/>
  <c r="J304" i="9"/>
  <c r="BK259" i="10"/>
  <c r="BK101" i="11"/>
  <c r="BK279" i="13"/>
  <c r="BK462" i="13"/>
  <c r="J533" i="13"/>
  <c r="BK151" i="14"/>
  <c r="J295" i="16"/>
  <c r="BK149" i="16"/>
  <c r="J283" i="16"/>
  <c r="BK141" i="16"/>
  <c r="BK110" i="16"/>
  <c r="J420" i="16"/>
  <c r="J90" i="17"/>
  <c r="J110" i="18"/>
  <c r="BK378" i="19"/>
  <c r="J396" i="19"/>
  <c r="J341" i="19"/>
  <c r="BK162" i="20"/>
  <c r="BK115" i="21"/>
  <c r="BK273" i="21"/>
  <c r="BK381" i="22"/>
  <c r="BK170" i="23"/>
  <c r="BK142" i="23"/>
  <c r="BK553" i="24"/>
  <c r="BK109" i="24"/>
  <c r="BK161" i="24"/>
  <c r="J142" i="24"/>
  <c r="J215" i="24"/>
  <c r="J505" i="24"/>
  <c r="BK483" i="24"/>
  <c r="J122" i="25"/>
  <c r="BK114" i="26"/>
  <c r="BK187" i="28"/>
  <c r="J138" i="28"/>
  <c r="J180" i="30"/>
  <c r="BK1651" i="2"/>
  <c r="J959" i="2"/>
  <c r="BK2598" i="2"/>
  <c r="BK2428" i="2"/>
  <c r="BK2312" i="2"/>
  <c r="J2190" i="2"/>
  <c r="BK2060" i="2"/>
  <c r="J2006" i="2"/>
  <c r="J1956" i="2"/>
  <c r="BK1877" i="2"/>
  <c r="BK1767" i="2"/>
  <c r="J925" i="2"/>
  <c r="BK1635" i="2"/>
  <c r="J850" i="2"/>
  <c r="BK1764" i="2"/>
  <c r="BK1441" i="2"/>
  <c r="BK759" i="2"/>
  <c r="BK1661" i="2"/>
  <c r="J1431" i="2"/>
  <c r="BK429" i="2"/>
  <c r="J1655" i="2"/>
  <c r="BK1139" i="2"/>
  <c r="J1528" i="2"/>
  <c r="BK343" i="2"/>
  <c r="J1558" i="2"/>
  <c r="BK185" i="2"/>
  <c r="BK913" i="3"/>
  <c r="J622" i="3"/>
  <c r="J636" i="3"/>
  <c r="BK553" i="3"/>
  <c r="BK137" i="4"/>
  <c r="J372" i="4"/>
  <c r="J446" i="4"/>
  <c r="J160" i="4"/>
  <c r="BK211" i="4"/>
  <c r="J595" i="5"/>
  <c r="BK208" i="5"/>
  <c r="J305" i="5"/>
  <c r="J341" i="5"/>
  <c r="J549" i="5"/>
  <c r="BK315" i="5"/>
  <c r="BK522" i="5"/>
  <c r="J213" i="5"/>
  <c r="BK528" i="6"/>
  <c r="J920" i="6"/>
  <c r="J446" i="6"/>
  <c r="BK911" i="6"/>
  <c r="J479" i="6"/>
  <c r="J470" i="6"/>
  <c r="J601" i="6"/>
  <c r="J109" i="6"/>
  <c r="J284" i="6"/>
  <c r="J835" i="6"/>
  <c r="J398" i="6"/>
  <c r="J907" i="6"/>
  <c r="J414" i="6"/>
  <c r="BK358" i="7"/>
  <c r="J134" i="7"/>
  <c r="BK170" i="7"/>
  <c r="BK340" i="7"/>
  <c r="BK570" i="8"/>
  <c r="BK561" i="8"/>
  <c r="BK141" i="8"/>
  <c r="J493" i="8"/>
  <c r="J379" i="8"/>
  <c r="J318" i="8"/>
  <c r="J288" i="8"/>
  <c r="J345" i="8"/>
  <c r="J271" i="9"/>
  <c r="J283" i="9"/>
  <c r="J379" i="9"/>
  <c r="BK254" i="10"/>
  <c r="J254" i="10"/>
  <c r="BK229" i="11"/>
  <c r="BK289" i="13"/>
  <c r="BK227" i="13"/>
  <c r="J332" i="16"/>
  <c r="J362" i="16"/>
  <c r="BK336" i="16"/>
  <c r="BK475" i="16"/>
  <c r="BK253" i="16"/>
  <c r="J93" i="17"/>
  <c r="BK114" i="18"/>
  <c r="J242" i="19"/>
  <c r="J127" i="19"/>
  <c r="J350" i="19"/>
  <c r="BK136" i="20"/>
  <c r="BK129" i="20"/>
  <c r="J250" i="21"/>
  <c r="BK230" i="21"/>
  <c r="J190" i="22"/>
  <c r="BK200" i="22"/>
  <c r="J97" i="23"/>
  <c r="J310" i="24"/>
  <c r="BK310" i="24"/>
  <c r="J487" i="24"/>
  <c r="J444" i="24"/>
  <c r="J530" i="24"/>
  <c r="J155" i="24"/>
  <c r="BK384" i="24"/>
  <c r="J542" i="24"/>
  <c r="J109" i="25"/>
  <c r="J167" i="25"/>
  <c r="BK132" i="28"/>
  <c r="J175" i="28"/>
  <c r="J176" i="30"/>
  <c r="BK1701" i="2"/>
  <c r="BK1462" i="2"/>
  <c r="J476" i="2"/>
  <c r="J2582" i="2"/>
  <c r="BK2478" i="2"/>
  <c r="BK2292" i="2"/>
  <c r="BK2111" i="2"/>
  <c r="BK2028" i="2"/>
  <c r="J2000" i="2"/>
  <c r="BK1936" i="2"/>
  <c r="BK1879" i="2"/>
  <c r="BK1605" i="2"/>
  <c r="BK1835" i="2"/>
  <c r="BK1346" i="2"/>
  <c r="BK1617" i="2"/>
  <c r="J1370" i="2"/>
  <c r="J708" i="2"/>
  <c r="J1707" i="2"/>
  <c r="J1089" i="2"/>
  <c r="J1779" i="2"/>
  <c r="J1376" i="2"/>
  <c r="BK1758" i="2"/>
  <c r="BK1006" i="2"/>
  <c r="J1697" i="2"/>
  <c r="BK820" i="2"/>
  <c r="BK720" i="3"/>
  <c r="J239" i="3"/>
  <c r="BK581" i="3"/>
  <c r="BK488" i="3"/>
  <c r="J869" i="3"/>
  <c r="J650" i="3"/>
  <c r="BK160" i="4"/>
  <c r="J391" i="4"/>
  <c r="BK487" i="4"/>
  <c r="BK477" i="4"/>
  <c r="BK412" i="4"/>
  <c r="BK443" i="5"/>
  <c r="BK481" i="5"/>
  <c r="J545" i="5"/>
  <c r="J535" i="5"/>
  <c r="J262" i="5"/>
  <c r="J426" i="5"/>
  <c r="BK196" i="5"/>
  <c r="J206" i="5"/>
  <c r="J516" i="6"/>
  <c r="BK799" i="6"/>
  <c r="BK384" i="6"/>
  <c r="BK680" i="6"/>
  <c r="BK173" i="6"/>
  <c r="BK434" i="6"/>
  <c r="J857" i="6"/>
  <c r="J809" i="6"/>
  <c r="J352" i="6"/>
  <c r="J913" i="6"/>
  <c r="J322" i="6"/>
  <c r="BK928" i="6"/>
  <c r="J508" i="6"/>
  <c r="J240" i="7"/>
  <c r="J418" i="7"/>
  <c r="J382" i="7"/>
  <c r="BK228" i="7"/>
  <c r="J576" i="8"/>
  <c r="J572" i="8"/>
  <c r="J191" i="8"/>
  <c r="BK334" i="8"/>
  <c r="J351" i="8"/>
  <c r="J269" i="8"/>
  <c r="BK332" i="8"/>
  <c r="J367" i="8"/>
  <c r="J412" i="8"/>
  <c r="BK246" i="9"/>
  <c r="J392" i="9"/>
  <c r="BK353" i="9"/>
  <c r="BK182" i="9"/>
  <c r="J101" i="11"/>
  <c r="J128" i="12"/>
  <c r="BK562" i="13"/>
  <c r="BK181" i="13"/>
  <c r="BK124" i="13"/>
  <c r="J318" i="16"/>
  <c r="J143" i="16"/>
  <c r="BK224" i="16"/>
  <c r="J411" i="16"/>
  <c r="J457" i="16"/>
  <c r="BK283" i="16"/>
  <c r="BK318" i="16"/>
  <c r="BK130" i="18"/>
  <c r="J118" i="19"/>
  <c r="J261" i="19"/>
  <c r="J370" i="19"/>
  <c r="BK219" i="19"/>
  <c r="J237" i="20"/>
  <c r="J242" i="21"/>
  <c r="BK246" i="21"/>
  <c r="J369" i="22"/>
  <c r="BK251" i="22"/>
  <c r="J185" i="22"/>
  <c r="J446" i="22"/>
  <c r="BK324" i="22"/>
  <c r="BK171" i="22"/>
  <c r="BK371" i="22"/>
  <c r="J294" i="22"/>
  <c r="BK454" i="22"/>
  <c r="J405" i="22"/>
  <c r="BK337" i="22"/>
  <c r="J257" i="22"/>
  <c r="J147" i="22"/>
  <c r="BK429" i="22"/>
  <c r="BK373" i="22"/>
  <c r="BK232" i="22"/>
  <c r="J427" i="22"/>
  <c r="BK335" i="22"/>
  <c r="BK185" i="22"/>
  <c r="BK407" i="22"/>
  <c r="BK343" i="22"/>
  <c r="J389" i="22"/>
  <c r="J229" i="23"/>
  <c r="BK126" i="23"/>
  <c r="BK491" i="24"/>
  <c r="BK582" i="24"/>
  <c r="J467" i="24"/>
  <c r="BK139" i="24"/>
  <c r="J547" i="24"/>
  <c r="BK196" i="24"/>
  <c r="BK338" i="24"/>
  <c r="J553" i="24"/>
  <c r="BK157" i="25"/>
  <c r="J157" i="25"/>
  <c r="J169" i="28"/>
  <c r="J144" i="28"/>
  <c r="BK184" i="30"/>
  <c r="J1491" i="2"/>
  <c r="BK419" i="2"/>
  <c r="J2527" i="2"/>
  <c r="J2318" i="2"/>
  <c r="J2140" i="2"/>
  <c r="BK2038" i="2"/>
  <c r="BK1960" i="2"/>
  <c r="J1928" i="2"/>
  <c r="BK1861" i="2"/>
  <c r="BK1677" i="2"/>
  <c r="BK660" i="2"/>
  <c r="J1589" i="2"/>
  <c r="BK890" i="2"/>
  <c r="BK1687" i="2"/>
  <c r="BK1478" i="2"/>
  <c r="J224" i="2"/>
  <c r="BK1534" i="2"/>
  <c r="J825" i="2"/>
  <c r="J526" i="3"/>
  <c r="BK1101" i="3"/>
  <c r="J519" i="3"/>
  <c r="J114" i="3"/>
  <c r="BK1068" i="3"/>
  <c r="J222" i="4"/>
  <c r="BK462" i="4"/>
  <c r="J239" i="4"/>
  <c r="J470" i="4"/>
  <c r="J141" i="4"/>
  <c r="J345" i="5"/>
  <c r="J267" i="5"/>
  <c r="J485" i="5"/>
  <c r="J463" i="5"/>
  <c r="J137" i="5"/>
  <c r="BK234" i="5"/>
  <c r="J520" i="5"/>
  <c r="J225" i="5"/>
  <c r="BK702" i="6"/>
  <c r="J931" i="6"/>
  <c r="BK523" i="6"/>
  <c r="J784" i="6"/>
  <c r="BK253" i="6"/>
  <c r="BK427" i="6"/>
  <c r="BK801" i="6"/>
  <c r="BK330" i="6"/>
  <c r="J642" i="6"/>
  <c r="J243" i="6"/>
  <c r="BK574" i="6"/>
  <c r="J949" i="6"/>
  <c r="BK768" i="6"/>
  <c r="J206" i="6"/>
  <c r="BK303" i="7"/>
  <c r="J179" i="7"/>
  <c r="J189" i="7"/>
  <c r="BK370" i="7"/>
  <c r="BK164" i="7"/>
  <c r="BK345" i="8"/>
  <c r="J408" i="8"/>
  <c r="J123" i="8"/>
  <c r="BK363" i="8"/>
  <c r="J485" i="8"/>
  <c r="J153" i="8"/>
  <c r="BK205" i="8"/>
  <c r="J149" i="8"/>
  <c r="BK251" i="8"/>
  <c r="BK188" i="9"/>
  <c r="BK179" i="9"/>
  <c r="BK357" i="9"/>
  <c r="J220" i="9"/>
  <c r="J189" i="10"/>
  <c r="BK144" i="11"/>
  <c r="BK109" i="12"/>
  <c r="J199" i="13"/>
  <c r="BK454" i="13"/>
  <c r="F39" i="15"/>
  <c r="BB72" i="1"/>
  <c r="J381" i="16"/>
  <c r="BK198" i="16"/>
  <c r="J159" i="16"/>
  <c r="BK150" i="18"/>
  <c r="BK105" i="19"/>
  <c r="BK404" i="19"/>
  <c r="J249" i="20"/>
  <c r="J136" i="20"/>
  <c r="BK96" i="21"/>
  <c r="BK285" i="21"/>
  <c r="BK475" i="22"/>
  <c r="J154" i="23"/>
  <c r="BK118" i="23"/>
  <c r="J181" i="24"/>
  <c r="J495" i="24"/>
  <c r="BK487" i="24"/>
  <c r="BK224" i="24"/>
  <c r="BK575" i="24"/>
  <c r="BK258" i="24"/>
  <c r="BK147" i="24"/>
  <c r="J126" i="25"/>
  <c r="J136" i="26"/>
  <c r="BK148" i="28"/>
  <c r="J90" i="29"/>
  <c r="J1681" i="2"/>
  <c r="J544" i="2"/>
  <c r="J2593" i="2"/>
  <c r="BK2468" i="2"/>
  <c r="BK2306" i="2"/>
  <c r="J2168" i="2"/>
  <c r="J2065" i="2"/>
  <c r="BK1988" i="2"/>
  <c r="J1930" i="2"/>
  <c r="BK1863" i="2"/>
  <c r="BK1577" i="2"/>
  <c r="J1754" i="2"/>
  <c r="J1419" i="2"/>
  <c r="BK1703" i="2"/>
  <c r="BK481" i="2"/>
  <c r="BK1649" i="2"/>
  <c r="BK1415" i="2"/>
  <c r="BK354" i="2"/>
  <c r="BK1466" i="2"/>
  <c r="J258" i="2"/>
  <c r="BK1165" i="2"/>
  <c r="BK1833" i="2"/>
  <c r="J1011" i="2"/>
  <c r="BK1086" i="3"/>
  <c r="BK609" i="3"/>
  <c r="J1079" i="3"/>
  <c r="J1134" i="3"/>
  <c r="BK337" i="4"/>
  <c r="J360" i="4"/>
  <c r="BK473" i="4"/>
  <c r="BK171" i="4"/>
  <c r="J573" i="5"/>
  <c r="J357" i="5"/>
  <c r="J240" i="5"/>
  <c r="BK526" i="5"/>
  <c r="J134" i="5"/>
  <c r="J317" i="5"/>
  <c r="J438" i="5"/>
  <c r="J192" i="5"/>
  <c r="J384" i="5"/>
  <c r="J127" i="5"/>
  <c r="J443" i="5"/>
  <c r="J541" i="6"/>
  <c r="BK832" i="6"/>
  <c r="BK482" i="6"/>
  <c r="J711" i="6"/>
  <c r="J362" i="6"/>
  <c r="J436" i="6"/>
  <c r="BK843" i="6"/>
  <c r="BK235" i="6"/>
  <c r="J375" i="6"/>
  <c r="J801" i="6"/>
  <c r="BK182" i="6"/>
  <c r="J815" i="6"/>
  <c r="BK352" i="6"/>
  <c r="J195" i="7"/>
  <c r="BK448" i="7"/>
  <c r="BK137" i="7"/>
  <c r="J176" i="7"/>
  <c r="J452" i="8"/>
  <c r="BK155" i="8"/>
  <c r="BK481" i="8"/>
  <c r="J398" i="8"/>
  <c r="J300" i="8"/>
  <c r="BK513" i="8"/>
  <c r="J561" i="8"/>
  <c r="J483" i="8"/>
  <c r="J177" i="8"/>
  <c r="BK324" i="9"/>
  <c r="J120" i="9"/>
  <c r="BK239" i="10"/>
  <c r="J109" i="12"/>
  <c r="J339" i="13"/>
  <c r="BK255" i="13"/>
  <c r="BK453" i="16"/>
  <c r="J428" i="16"/>
  <c r="BK354" i="16"/>
  <c r="J320" i="16"/>
  <c r="J118" i="16"/>
  <c r="BK271" i="16"/>
  <c r="J279" i="16"/>
  <c r="J91" i="18"/>
  <c r="BK222" i="19"/>
  <c r="BK336" i="19"/>
  <c r="BK118" i="19"/>
  <c r="J277" i="19"/>
  <c r="J212" i="20"/>
  <c r="BK302" i="21"/>
  <c r="J122" i="21"/>
  <c r="BK467" i="22"/>
  <c r="J195" i="23"/>
  <c r="J162" i="23"/>
  <c r="J250" i="24"/>
  <c r="J346" i="24"/>
  <c r="BK501" i="24"/>
  <c r="J509" i="24"/>
  <c r="BK175" i="24"/>
  <c r="BK131" i="24"/>
  <c r="BK113" i="24"/>
  <c r="BK173" i="24"/>
  <c r="BK107" i="25"/>
  <c r="J120" i="25"/>
  <c r="BK130" i="26"/>
  <c r="J103" i="28"/>
  <c r="J171" i="28"/>
  <c r="BK195" i="30"/>
  <c r="J1514" i="2"/>
  <c r="BK466" i="2"/>
  <c r="BK2406" i="2"/>
  <c r="J2286" i="2"/>
  <c r="BK2122" i="2"/>
  <c r="BK2010" i="2"/>
  <c r="BK1946" i="2"/>
  <c r="BK1901" i="2"/>
  <c r="J1801" i="2"/>
  <c r="BK791" i="2"/>
  <c r="BK1536" i="2"/>
  <c r="BK282" i="2"/>
  <c r="BK1554" i="2"/>
  <c r="J1035" i="2"/>
  <c r="BK1819" i="2"/>
  <c r="J1423" i="2"/>
  <c r="J156" i="2"/>
  <c r="BK1295" i="2"/>
  <c r="J310" i="2"/>
  <c r="BK737" i="2"/>
  <c r="J1401" i="2"/>
  <c r="BK1010" i="3"/>
  <c r="J963" i="3"/>
  <c r="J148" i="3"/>
  <c r="BK794" i="3"/>
  <c r="J998" i="3"/>
  <c r="BK593" i="3"/>
  <c r="J354" i="4"/>
  <c r="J395" i="4"/>
  <c r="J216" i="4"/>
  <c r="BK432" i="4"/>
  <c r="BK190" i="4"/>
  <c r="BK351" i="5"/>
  <c r="J161" i="5"/>
  <c r="BK192" i="5"/>
  <c r="BK345" i="5"/>
  <c r="BK507" i="5"/>
  <c r="BK335" i="5"/>
  <c r="BK490" i="5"/>
  <c r="J559" i="6"/>
  <c r="J746" i="6"/>
  <c r="J136" i="6"/>
  <c r="J302" i="6"/>
  <c r="J704" i="6"/>
  <c r="BK809" i="6"/>
  <c r="BK362" i="6"/>
  <c r="BK604" i="6"/>
  <c r="BK197" i="6"/>
  <c r="BK162" i="6"/>
  <c r="J651" i="6"/>
  <c r="J239" i="6"/>
  <c r="J456" i="7"/>
  <c r="BK101" i="7"/>
  <c r="BK240" i="7"/>
  <c r="BK282" i="7"/>
  <c r="J428" i="8"/>
  <c r="BK398" i="8"/>
  <c r="BK472" i="8"/>
  <c r="J145" i="8"/>
  <c r="J157" i="8"/>
  <c r="J446" i="8"/>
  <c r="BK416" i="8"/>
  <c r="J363" i="9"/>
  <c r="J249" i="9"/>
  <c r="J246" i="9"/>
  <c r="BK110" i="10"/>
  <c r="BK160" i="12"/>
  <c r="J417" i="13"/>
  <c r="J404" i="13"/>
  <c r="BK109" i="13"/>
  <c r="BK182" i="16"/>
  <c r="BK124" i="16"/>
  <c r="BK479" i="16"/>
  <c r="BK420" i="16"/>
  <c r="BK139" i="16"/>
  <c r="J238" i="16"/>
  <c r="BK146" i="18"/>
  <c r="J144" i="18"/>
  <c r="BK391" i="19"/>
  <c r="J358" i="19"/>
  <c r="BK366" i="19"/>
  <c r="BK225" i="20"/>
  <c r="BK140" i="21"/>
  <c r="J246" i="21"/>
  <c r="J103" i="23"/>
  <c r="BK284" i="24"/>
  <c r="BK322" i="24"/>
  <c r="BK369" i="24"/>
  <c r="BK260" i="24"/>
  <c r="BK458" i="24"/>
  <c r="J497" i="24"/>
  <c r="BK592" i="24"/>
  <c r="BK160" i="25"/>
  <c r="BK100" i="25"/>
  <c r="J126" i="28"/>
  <c r="J132" i="28"/>
  <c r="BK170" i="30"/>
  <c r="J1570" i="2"/>
  <c r="J587" i="2"/>
  <c r="BK2577" i="2"/>
  <c r="BK2455" i="2"/>
  <c r="J2306" i="2"/>
  <c r="J2135" i="2"/>
  <c r="J2030" i="2"/>
  <c r="BK1958" i="2"/>
  <c r="J1907" i="2"/>
  <c r="BK1821" i="2"/>
  <c r="BK1362" i="2"/>
  <c r="J1524" i="2"/>
  <c r="BK1773" i="2"/>
  <c r="BK1476" i="2"/>
  <c r="BK393" i="2"/>
  <c r="BK1570" i="2"/>
  <c r="BK1888" i="2"/>
  <c r="BK1419" i="2"/>
  <c r="J330" i="2"/>
  <c r="BK980" i="2"/>
  <c r="BK1719" i="2"/>
  <c r="J598" i="2"/>
  <c r="BK806" i="3"/>
  <c r="J818" i="3"/>
  <c r="BK629" i="3"/>
  <c r="BK526" i="3"/>
  <c r="BK276" i="4"/>
  <c r="BK186" i="4"/>
  <c r="BK376" i="4"/>
  <c r="BK460" i="4"/>
  <c r="BK216" i="4"/>
  <c r="J434" i="5"/>
  <c r="J125" i="5"/>
  <c r="J201" i="5"/>
  <c r="J297" i="5"/>
  <c r="BK568" i="5"/>
  <c r="J258" i="5"/>
  <c r="BK896" i="6"/>
  <c r="J425" i="6"/>
  <c r="BK720" i="6"/>
  <c r="BK341" i="6"/>
  <c r="BK743" i="6"/>
  <c r="J314" i="6"/>
  <c r="J543" i="6"/>
  <c r="J526" i="6"/>
  <c r="BK685" i="6"/>
  <c r="BK136" i="6"/>
  <c r="J300" i="6"/>
  <c r="J922" i="6"/>
  <c r="BK460" i="6"/>
  <c r="J279" i="7"/>
  <c r="BK270" i="7"/>
  <c r="BK216" i="7"/>
  <c r="J406" i="7"/>
  <c r="J363" i="8"/>
  <c r="BK466" i="8"/>
  <c r="J489" i="8"/>
  <c r="J464" i="8"/>
  <c r="BK290" i="8"/>
  <c r="J197" i="8"/>
  <c r="J255" i="8"/>
  <c r="J384" i="9"/>
  <c r="J194" i="9"/>
  <c r="J129" i="9"/>
  <c r="BK126" i="9"/>
  <c r="J199" i="10"/>
  <c r="J93" i="11"/>
  <c r="BK128" i="12"/>
  <c r="BK272" i="13"/>
  <c r="BK533" i="13"/>
  <c r="BK94" i="15"/>
  <c r="BK180" i="16"/>
  <c r="BK401" i="16"/>
  <c r="J344" i="16"/>
  <c r="BK368" i="16"/>
  <c r="BK196" i="16"/>
  <c r="BK108" i="18"/>
  <c r="BK234" i="19"/>
  <c r="J391" i="19"/>
  <c r="J147" i="19"/>
  <c r="BK100" i="20"/>
  <c r="J239" i="20"/>
  <c r="J115" i="21"/>
  <c r="BK425" i="22"/>
  <c r="BK210" i="23"/>
  <c r="J491" i="24"/>
  <c r="BK320" i="24"/>
  <c r="J432" i="24"/>
  <c r="J122" i="24"/>
  <c r="BK572" i="24"/>
  <c r="J324" i="24"/>
  <c r="BK378" i="24"/>
  <c r="J470" i="24"/>
  <c r="J118" i="25"/>
  <c r="BK122" i="26"/>
  <c r="J159" i="28"/>
  <c r="J99" i="28"/>
  <c r="J188" i="30"/>
  <c r="BK1756" i="2"/>
  <c r="BK1417" i="2"/>
  <c r="BK383" i="2"/>
  <c r="J2422" i="2"/>
  <c r="J2244" i="2"/>
  <c r="BK2135" i="2"/>
  <c r="J2038" i="2"/>
  <c r="BK1976" i="2"/>
  <c r="J1926" i="2"/>
  <c r="J1861" i="2"/>
  <c r="J1536" i="2"/>
  <c r="BK1831" i="2"/>
  <c r="BK1429" i="2"/>
  <c r="J1899" i="2"/>
  <c r="J1609" i="2"/>
  <c r="J830" i="2"/>
  <c r="BK1709" i="2"/>
  <c r="BK1204" i="2"/>
  <c r="J1441" i="2"/>
  <c r="BK511" i="2"/>
  <c r="J1566" i="2"/>
  <c r="BK671" i="2"/>
  <c r="J1538" i="2"/>
  <c r="BK544" i="2"/>
  <c r="J755" i="3"/>
  <c r="J913" i="3"/>
  <c r="J995" i="3"/>
  <c r="BK106" i="3"/>
  <c r="BK398" i="4"/>
  <c r="J384" i="4"/>
  <c r="J293" i="4"/>
  <c r="BK323" i="4"/>
  <c r="BK341" i="5"/>
  <c r="BK406" i="5"/>
  <c r="J343" i="5"/>
  <c r="BK581" i="5"/>
  <c r="J319" i="5"/>
  <c r="J583" i="5"/>
  <c r="BK337" i="5"/>
  <c r="BK502" i="5"/>
  <c r="BK535" i="6"/>
  <c r="BK835" i="6"/>
  <c r="BK543" i="6"/>
  <c r="J832" i="6"/>
  <c r="J488" i="6"/>
  <c r="J888" i="6"/>
  <c r="J775" i="6"/>
  <c r="J904" i="6"/>
  <c r="J587" i="6"/>
  <c r="J112" i="6"/>
  <c r="J416" i="6"/>
  <c r="BK935" i="6"/>
  <c r="J598" i="6"/>
  <c r="J151" i="6"/>
  <c r="J315" i="7"/>
  <c r="BK418" i="7"/>
  <c r="BK161" i="7"/>
  <c r="BK204" i="7"/>
  <c r="J549" i="8"/>
  <c r="BK229" i="8"/>
  <c r="J349" i="8"/>
  <c r="BK539" i="8"/>
  <c r="BK536" i="8"/>
  <c r="BK489" i="8"/>
  <c r="J519" i="8"/>
  <c r="BK566" i="8"/>
  <c r="BK245" i="8"/>
  <c r="BK157" i="8"/>
  <c r="J347" i="9"/>
  <c r="J365" i="9"/>
  <c r="BK229" i="10"/>
  <c r="BK294" i="11"/>
  <c r="J159" i="13"/>
  <c r="BK417" i="13"/>
  <c r="BK130" i="13"/>
  <c r="BK426" i="16"/>
  <c r="J184" i="16"/>
  <c r="J366" i="16"/>
  <c r="J350" i="16"/>
  <c r="BK273" i="16"/>
  <c r="BK110" i="18"/>
  <c r="J254" i="19"/>
  <c r="BK137" i="19"/>
  <c r="BK171" i="20"/>
  <c r="J104" i="20"/>
  <c r="J154" i="21"/>
  <c r="BK401" i="22"/>
  <c r="J174" i="23"/>
  <c r="J164" i="23"/>
  <c r="BK191" i="24"/>
  <c r="J513" i="24"/>
  <c r="J105" i="24"/>
  <c r="BK569" i="24"/>
  <c r="BK367" i="24"/>
  <c r="J414" i="24"/>
  <c r="BK393" i="24"/>
  <c r="J175" i="25"/>
  <c r="BK138" i="26"/>
  <c r="BK103" i="28"/>
  <c r="J183" i="28"/>
  <c r="J170" i="30"/>
  <c r="BK1562" i="2"/>
  <c r="BK203" i="2"/>
  <c r="BK2582" i="2"/>
  <c r="BK2442" i="2"/>
  <c r="BK2203" i="2"/>
  <c r="J2074" i="2"/>
  <c r="BK2022" i="2"/>
  <c r="J1915" i="2"/>
  <c r="J1736" i="2"/>
  <c r="BK1437" i="2"/>
  <c r="J1783" i="2"/>
  <c r="J1395" i="2"/>
  <c r="J466" i="2"/>
  <c r="BK1619" i="2"/>
  <c r="BK569" i="2"/>
  <c r="J1719" i="2"/>
  <c r="J1289" i="2"/>
  <c r="J134" i="2"/>
  <c r="BK587" i="2"/>
  <c r="J1552" i="2"/>
  <c r="BK248" i="2"/>
  <c r="J1480" i="2"/>
  <c r="BK388" i="2"/>
  <c r="J384" i="3"/>
  <c r="J396" i="3"/>
  <c r="J550" i="3"/>
  <c r="J1171" i="3"/>
  <c r="J398" i="4"/>
  <c r="BK286" i="4"/>
  <c r="J458" i="4"/>
  <c r="BK340" i="4"/>
  <c r="J169" i="4"/>
  <c r="J326" i="4"/>
  <c r="J365" i="5"/>
  <c r="BK279" i="5"/>
  <c r="BK528" i="5"/>
  <c r="J386" i="5"/>
  <c r="BK498" i="5"/>
  <c r="BK305" i="5"/>
  <c r="BK422" i="5"/>
  <c r="J473" i="5"/>
  <c r="J294" i="6"/>
  <c r="BK700" i="6"/>
  <c r="J279" i="6"/>
  <c r="BK644" i="6"/>
  <c r="J843" i="6"/>
  <c r="J259" i="6"/>
  <c r="J434" i="6"/>
  <c r="J880" i="6"/>
  <c r="J512" i="6"/>
  <c r="J890" i="6"/>
  <c r="BK243" i="6"/>
  <c r="BK759" i="6"/>
  <c r="J350" i="6"/>
  <c r="BK382" i="7"/>
  <c r="BK456" i="7"/>
  <c r="BK444" i="7"/>
  <c r="BK352" i="7"/>
  <c r="BK468" i="8"/>
  <c r="BK533" i="8"/>
  <c r="BK529" i="8"/>
  <c r="BK213" i="8"/>
  <c r="J233" i="8"/>
  <c r="BK503" i="8"/>
  <c r="BK521" i="8"/>
  <c r="J155" i="8"/>
  <c r="BK143" i="8"/>
  <c r="BK337" i="9"/>
  <c r="J201" i="9"/>
  <c r="J240" i="9"/>
  <c r="BK154" i="11"/>
  <c r="J166" i="12"/>
  <c r="J329" i="13"/>
  <c r="BK329" i="13"/>
  <c r="J349" i="13"/>
  <c r="J472" i="16"/>
  <c r="BK381" i="16"/>
  <c r="BK200" i="16"/>
  <c r="BK362" i="16"/>
  <c r="J334" i="16"/>
  <c r="J107" i="16"/>
  <c r="J89" i="18"/>
  <c r="J273" i="19"/>
  <c r="J190" i="19"/>
  <c r="J383" i="19"/>
  <c r="BK142" i="19"/>
  <c r="J229" i="20"/>
  <c r="BK282" i="21"/>
  <c r="J175" i="21"/>
  <c r="J232" i="22"/>
  <c r="BK131" i="23"/>
  <c r="J393" i="24"/>
  <c r="BK264" i="24"/>
  <c r="BK107" i="24"/>
  <c r="BK519" i="24"/>
  <c r="BK346" i="24"/>
  <c r="J278" i="24"/>
  <c r="BK411" i="24"/>
  <c r="BK109" i="25"/>
  <c r="J116" i="26"/>
  <c r="BK146" i="28"/>
  <c r="BK146" i="30"/>
  <c r="J1497" i="2"/>
  <c r="J666" i="2"/>
  <c r="BK2545" i="2"/>
  <c r="J2412" i="2"/>
  <c r="J2292" i="2"/>
  <c r="J2078" i="2"/>
  <c r="BK1968" i="2"/>
  <c r="BK1928" i="2"/>
  <c r="J1859" i="2"/>
  <c r="J1595" i="2"/>
  <c r="BK1801" i="2"/>
  <c r="BK1413" i="2"/>
  <c r="J419" i="2"/>
  <c r="J1546" i="2"/>
  <c r="J1110" i="2"/>
  <c r="BK1715" i="2"/>
  <c r="J1466" i="2"/>
  <c r="J1715" i="2"/>
  <c r="BK1445" i="2"/>
  <c r="J373" i="2"/>
  <c r="BK1454" i="2"/>
  <c r="BK1839" i="2"/>
  <c r="J1526" i="2"/>
  <c r="BK685" i="3"/>
  <c r="J460" i="4"/>
  <c r="J111" i="4"/>
  <c r="J533" i="5"/>
  <c r="BK104" i="5"/>
  <c r="BK557" i="5"/>
  <c r="J307" i="5"/>
  <c r="BK485" i="5"/>
  <c r="J291" i="5"/>
  <c r="BK496" i="5"/>
  <c r="J577" i="5"/>
  <c r="J574" i="6"/>
  <c r="J876" i="6"/>
  <c r="BK387" i="6"/>
  <c r="J366" i="6"/>
  <c r="BK568" i="6"/>
  <c r="J134" i="6"/>
  <c r="J491" i="6"/>
  <c r="J817" i="6"/>
  <c r="J427" i="6"/>
  <c r="BK694" i="6"/>
  <c r="J959" i="6"/>
  <c r="BK606" i="6"/>
  <c r="BK222" i="7"/>
  <c r="J388" i="7"/>
  <c r="J225" i="7"/>
  <c r="J219" i="7"/>
  <c r="BK523" i="8"/>
  <c r="BK173" i="8"/>
  <c r="BK259" i="8"/>
  <c r="J121" i="8"/>
  <c r="J241" i="8"/>
  <c r="J251" i="8"/>
  <c r="J536" i="8"/>
  <c r="BK321" i="9"/>
  <c r="BK372" i="9"/>
  <c r="BK345" i="9"/>
  <c r="J274" i="9"/>
  <c r="BK136" i="9"/>
  <c r="J424" i="16"/>
  <c r="BK165" i="16"/>
  <c r="J165" i="16"/>
  <c r="J468" i="16"/>
  <c r="BK130" i="16"/>
  <c r="BK338" i="16"/>
  <c r="J140" i="18"/>
  <c r="J400" i="19"/>
  <c r="J408" i="19"/>
  <c r="J344" i="19"/>
  <c r="BK127" i="19"/>
  <c r="BK114" i="20"/>
  <c r="J196" i="20"/>
  <c r="J273" i="21"/>
  <c r="J200" i="21"/>
  <c r="BK147" i="22"/>
  <c r="J187" i="23"/>
  <c r="J166" i="23"/>
  <c r="J375" i="24"/>
  <c r="BK452" i="24"/>
  <c r="BK133" i="24"/>
  <c r="J213" i="24"/>
  <c r="J242" i="24"/>
  <c r="BK296" i="24"/>
  <c r="J173" i="24"/>
  <c r="J270" i="24"/>
  <c r="BK286" i="24"/>
  <c r="J160" i="25"/>
  <c r="J114" i="26"/>
  <c r="J107" i="28"/>
  <c r="BK114" i="28"/>
  <c r="BK129" i="30"/>
  <c r="BK1623" i="2"/>
  <c r="BK1378" i="2"/>
  <c r="BK2631" i="2"/>
  <c r="J2568" i="2"/>
  <c r="BK2422" i="2"/>
  <c r="BK2318" i="2"/>
  <c r="J2186" i="2"/>
  <c r="J2045" i="2"/>
  <c r="BK1984" i="2"/>
  <c r="J1924" i="2"/>
  <c r="BK1871" i="2"/>
  <c r="BK1667" i="2"/>
  <c r="BK771" i="2"/>
  <c r="BK1643" i="2"/>
  <c r="BK1216" i="2"/>
  <c r="BK1742" i="2"/>
  <c r="J1560" i="2"/>
  <c r="J1055" i="2"/>
  <c r="BK234" i="2"/>
  <c r="J1310" i="2"/>
  <c r="BK1583" i="2"/>
  <c r="J1117" i="2"/>
  <c r="J1651" i="2"/>
  <c r="BK1267" i="2"/>
  <c r="J1791" i="2"/>
  <c r="BK1397" i="2"/>
  <c r="J496" i="2"/>
  <c r="J585" i="3"/>
  <c r="J881" i="3"/>
  <c r="BK727" i="3"/>
  <c r="BK692" i="3"/>
  <c r="J1101" i="3"/>
  <c r="J1109" i="3"/>
  <c r="J351" i="4"/>
  <c r="J137" i="4"/>
  <c r="BK405" i="4"/>
  <c r="J331" i="4"/>
  <c r="J417" i="4"/>
  <c r="BK577" i="5"/>
  <c r="J361" i="5"/>
  <c r="BK291" i="5"/>
  <c r="BK483" i="5"/>
  <c r="BK331" i="5"/>
  <c r="J477" i="5"/>
  <c r="J339" i="5"/>
  <c r="BK161" i="5"/>
  <c r="BK301" i="5"/>
  <c r="BK665" i="6"/>
  <c r="BK222" i="6"/>
  <c r="BK587" i="6"/>
  <c r="J724" i="6"/>
  <c r="J268" i="6"/>
  <c r="BK276" i="6"/>
  <c r="J568" i="6"/>
  <c r="BK709" i="6"/>
  <c r="J257" i="6"/>
  <c r="J771" i="6"/>
  <c r="J176" i="6"/>
  <c r="BK682" i="6"/>
  <c r="BK143" i="6"/>
  <c r="BK210" i="7"/>
  <c r="J403" i="7"/>
  <c r="J143" i="7"/>
  <c r="BK385" i="7"/>
  <c r="J460" i="8"/>
  <c r="BK464" i="8"/>
  <c r="J420" i="8"/>
  <c r="J462" i="8"/>
  <c r="BK312" i="8"/>
  <c r="J381" i="8"/>
  <c r="BK505" i="8"/>
  <c r="J211" i="8"/>
  <c r="J166" i="9"/>
  <c r="J394" i="9"/>
  <c r="BK390" i="9"/>
  <c r="BK268" i="9"/>
  <c r="BK171" i="10"/>
  <c r="J143" i="10"/>
  <c r="BK198" i="11"/>
  <c r="BK261" i="13"/>
  <c r="BK283" i="13"/>
  <c r="J122" i="14"/>
  <c r="J445" i="16"/>
  <c r="BK128" i="16"/>
  <c r="J210" i="16"/>
  <c r="BK143" i="16"/>
  <c r="BK281" i="16"/>
  <c r="J130" i="18"/>
  <c r="J236" i="19"/>
  <c r="J187" i="19"/>
  <c r="BK147" i="19"/>
  <c r="BK358" i="19"/>
  <c r="J100" i="20"/>
  <c r="BK105" i="21"/>
  <c r="J135" i="21"/>
  <c r="J285" i="22"/>
  <c r="J194" i="22"/>
  <c r="J120" i="22"/>
  <c r="BK395" i="22"/>
  <c r="J243" i="22"/>
  <c r="J393" i="22"/>
  <c r="J300" i="22"/>
  <c r="BK218" i="22"/>
  <c r="J409" i="22"/>
  <c r="BK349" i="22"/>
  <c r="J277" i="22"/>
  <c r="J200" i="22"/>
  <c r="J108" i="22"/>
  <c r="BK423" i="22"/>
  <c r="BK331" i="22"/>
  <c r="J205" i="22"/>
  <c r="BK108" i="22"/>
  <c r="BK385" i="22"/>
  <c r="BK328" i="22"/>
  <c r="J251" i="22"/>
  <c r="J419" i="22"/>
  <c r="J357" i="22"/>
  <c r="J199" i="23"/>
  <c r="J100" i="23"/>
  <c r="BK341" i="24"/>
  <c r="J332" i="24"/>
  <c r="J335" i="24"/>
  <c r="J430" i="24"/>
  <c r="J566" i="24"/>
  <c r="J139" i="24"/>
  <c r="J545" i="24"/>
  <c r="J222" i="24"/>
  <c r="BK485" i="24"/>
  <c r="J177" i="25"/>
  <c r="BK136" i="26"/>
  <c r="J142" i="28"/>
  <c r="BK167" i="28"/>
  <c r="J146" i="30"/>
  <c r="J1393" i="2"/>
  <c r="J2621" i="2"/>
  <c r="BK2498" i="2"/>
  <c r="J2334" i="2"/>
  <c r="J2194" i="2"/>
  <c r="BK2047" i="2"/>
  <c r="J2004" i="2"/>
  <c r="BK1966" i="2"/>
  <c r="J1879" i="2"/>
  <c r="BK1615" i="2"/>
  <c r="J516" i="2"/>
  <c r="BK1587" i="2"/>
  <c r="BK708" i="2"/>
  <c r="J1542" i="2"/>
  <c r="BK1222" i="2"/>
  <c r="BK176" i="2"/>
  <c r="BK1488" i="2"/>
  <c r="BK476" i="2"/>
  <c r="J1627" i="2"/>
  <c r="BK1089" i="2"/>
  <c r="J1591" i="2"/>
  <c r="J972" i="2"/>
  <c r="BK947" i="3"/>
  <c r="BK425" i="3"/>
  <c r="BK877" i="3"/>
  <c r="BK643" i="3"/>
  <c r="J629" i="3"/>
  <c r="J484" i="4"/>
  <c r="BK141" i="4"/>
  <c r="BK326" i="4"/>
  <c r="J199" i="4"/>
  <c r="BK391" i="4"/>
  <c r="J448" i="5"/>
  <c r="BK402" i="5"/>
  <c r="J179" i="5"/>
  <c r="BK440" i="5"/>
  <c r="J355" i="5"/>
  <c r="BK515" i="5"/>
  <c r="J586" i="5"/>
  <c r="J372" i="5"/>
  <c r="J113" i="5"/>
  <c r="J624" i="6"/>
  <c r="BK146" i="6"/>
  <c r="BK670" i="6"/>
  <c r="BK124" i="6"/>
  <c r="J604" i="6"/>
  <c r="J115" i="6"/>
  <c r="BK446" i="6"/>
  <c r="J872" i="6"/>
  <c r="BK400" i="6"/>
  <c r="J729" i="6"/>
  <c r="J164" i="6"/>
  <c r="BK677" i="6"/>
  <c r="BK942" i="6"/>
  <c r="J629" i="6"/>
  <c r="J376" i="7"/>
  <c r="BK189" i="7"/>
  <c r="BK122" i="7"/>
  <c r="BK458" i="7"/>
  <c r="J294" i="7"/>
  <c r="J113" i="7"/>
  <c r="J316" i="8"/>
  <c r="J113" i="8"/>
  <c r="J253" i="8"/>
  <c r="J438" i="8"/>
  <c r="J553" i="8"/>
  <c r="J278" i="8"/>
  <c r="BK272" i="8"/>
  <c r="J396" i="8"/>
  <c r="J418" i="8"/>
  <c r="BK172" i="9"/>
  <c r="J243" i="9"/>
  <c r="J324" i="9"/>
  <c r="J110" i="10"/>
  <c r="J154" i="11"/>
  <c r="J385" i="13"/>
  <c r="J572" i="13"/>
  <c r="BK172" i="13"/>
  <c r="BK355" i="13"/>
  <c r="J377" i="16"/>
  <c r="BK145" i="16"/>
  <c r="BK370" i="16"/>
  <c r="J453" i="16"/>
  <c r="J342" i="16"/>
  <c r="BK120" i="16"/>
  <c r="J182" i="16"/>
  <c r="BK256" i="19"/>
  <c r="BK168" i="19"/>
  <c r="J292" i="19"/>
  <c r="J105" i="19"/>
  <c r="J225" i="20"/>
  <c r="J149" i="20"/>
  <c r="J220" i="21"/>
  <c r="BK419" i="22"/>
  <c r="J147" i="23"/>
  <c r="BK137" i="23"/>
  <c r="BK499" i="24"/>
  <c r="J131" i="24"/>
  <c r="J446" i="24"/>
  <c r="BK550" i="24"/>
  <c r="BK276" i="24"/>
  <c r="BK355" i="24"/>
  <c r="J372" i="24"/>
  <c r="BK169" i="25"/>
  <c r="J173" i="28"/>
  <c r="BK112" i="28"/>
  <c r="BK102" i="30"/>
  <c r="J150" i="30"/>
  <c r="J687" i="2"/>
  <c r="BK2605" i="2"/>
  <c r="BK2412" i="2"/>
  <c r="J2278" i="2"/>
  <c r="J2144" i="2"/>
  <c r="J2036" i="2"/>
  <c r="BK1970" i="2"/>
  <c r="J1883" i="2"/>
  <c r="J1738" i="2"/>
  <c r="J800" i="2"/>
  <c r="J1705" i="2"/>
  <c r="J1362" i="2"/>
  <c r="J1894" i="2"/>
  <c r="J1470" i="2"/>
  <c r="BK905" i="2"/>
  <c r="BK1697" i="2"/>
  <c r="BK950" i="2"/>
  <c r="BK1717" i="2"/>
  <c r="J791" i="2"/>
  <c r="J1597" i="2"/>
  <c r="BK471" i="2"/>
  <c r="BK1468" i="2"/>
  <c r="BK833" i="3"/>
  <c r="J657" i="3"/>
  <c r="BK818" i="3"/>
  <c r="J901" i="3"/>
  <c r="J565" i="3"/>
  <c r="J504" i="3"/>
  <c r="BK357" i="4"/>
  <c r="J219" i="4"/>
  <c r="J302" i="4"/>
  <c r="J340" i="4"/>
  <c r="J436" i="5"/>
  <c r="BK398" i="5"/>
  <c r="BK218" i="5"/>
  <c r="J215" i="5"/>
  <c r="J281" i="5"/>
  <c r="J522" i="5"/>
  <c r="BK311" i="5"/>
  <c r="J406" i="5"/>
  <c r="J500" i="5"/>
  <c r="BK508" i="6"/>
  <c r="J759" i="6"/>
  <c r="J214" i="6"/>
  <c r="BK284" i="6"/>
  <c r="BK598" i="6"/>
  <c r="J773" i="6"/>
  <c r="BK379" i="6"/>
  <c r="BK732" i="6"/>
  <c r="J335" i="6"/>
  <c r="J255" i="6"/>
  <c r="BK902" i="6"/>
  <c r="BK153" i="6"/>
  <c r="J324" i="7"/>
  <c r="BK185" i="7"/>
  <c r="J297" i="7"/>
  <c r="J140" i="7"/>
  <c r="J213" i="8"/>
  <c r="J373" i="8"/>
  <c r="BK326" i="8"/>
  <c r="BK574" i="8"/>
  <c r="BK316" i="8"/>
  <c r="BK392" i="8"/>
  <c r="BK355" i="8"/>
  <c r="J342" i="9"/>
  <c r="J357" i="9"/>
  <c r="J297" i="9"/>
  <c r="BK282" i="10"/>
  <c r="BK290" i="10"/>
  <c r="BK188" i="13"/>
  <c r="BK523" i="13"/>
  <c r="BK332" i="13"/>
  <c r="BK389" i="16"/>
  <c r="BK261" i="16"/>
  <c r="J259" i="16"/>
  <c r="J314" i="16"/>
  <c r="BK194" i="16"/>
  <c r="J234" i="16"/>
  <c r="J108" i="18"/>
  <c r="BK308" i="19"/>
  <c r="BK294" i="19"/>
  <c r="BK346" i="19"/>
  <c r="J113" i="19"/>
  <c r="J245" i="20"/>
  <c r="J269" i="21"/>
  <c r="J202" i="21"/>
  <c r="BK416" i="22"/>
  <c r="J170" i="23"/>
  <c r="BK454" i="24"/>
  <c r="J575" i="24"/>
  <c r="BK473" i="24"/>
  <c r="J298" i="24"/>
  <c r="J417" i="24"/>
  <c r="BK417" i="24"/>
  <c r="J369" i="24"/>
  <c r="BK524" i="24"/>
  <c r="BK143" i="25"/>
  <c r="J106" i="26"/>
  <c r="J161" i="28"/>
  <c r="BK128" i="28"/>
  <c r="F38" i="29"/>
  <c r="BC89" i="1" s="1"/>
  <c r="J2573" i="2"/>
  <c r="J2388" i="2"/>
  <c r="BK2212" i="2"/>
  <c r="BK2085" i="2"/>
  <c r="BK1982" i="2"/>
  <c r="BK1917" i="2"/>
  <c r="BK1849" i="2"/>
  <c r="J1587" i="2"/>
  <c r="J1717" i="2"/>
  <c r="BK1423" i="2"/>
  <c r="BK1789" i="2"/>
  <c r="J1405" i="2"/>
  <c r="J805" i="2"/>
  <c r="BK1671" i="2"/>
  <c r="J845" i="2"/>
  <c r="BK1629" i="2"/>
  <c r="J1016" i="2"/>
  <c r="BK1695" i="2"/>
  <c r="BK915" i="2"/>
  <c r="J1685" i="2"/>
  <c r="BK945" i="2"/>
  <c r="J121" i="3"/>
  <c r="J788" i="3"/>
  <c r="J432" i="3"/>
  <c r="J800" i="3"/>
  <c r="BK543" i="3"/>
  <c r="J1120" i="3"/>
  <c r="BK387" i="4"/>
  <c r="J171" i="4"/>
  <c r="BK423" i="4"/>
  <c r="J409" i="4"/>
  <c r="J551" i="5"/>
  <c r="J543" i="5"/>
  <c r="BK210" i="5"/>
  <c r="J283" i="5"/>
  <c r="BK319" i="5"/>
  <c r="BK573" i="5"/>
  <c r="BK121" i="5"/>
  <c r="BK269" i="5"/>
  <c r="J838" i="6"/>
  <c r="BK450" i="6"/>
  <c r="J100" i="6"/>
  <c r="BK619" i="6"/>
  <c r="BK192" i="6"/>
  <c r="BK506" i="6"/>
  <c r="BK878" i="6"/>
  <c r="BK170" i="6"/>
  <c r="J585" i="6"/>
  <c r="BK920" i="6"/>
  <c r="BK325" i="6"/>
  <c r="BK773" i="6"/>
  <c r="J274" i="6"/>
  <c r="J821" i="6"/>
  <c r="J106" i="6"/>
  <c r="J164" i="7"/>
  <c r="BK403" i="7"/>
  <c r="BK318" i="7"/>
  <c r="BK125" i="7"/>
  <c r="J227" i="8"/>
  <c r="BK211" i="8"/>
  <c r="BK322" i="8"/>
  <c r="J431" i="8"/>
  <c r="BK499" i="8"/>
  <c r="BK219" i="8"/>
  <c r="BK580" i="8"/>
  <c r="BK135" i="8"/>
  <c r="BK367" i="9"/>
  <c r="J217" i="9"/>
  <c r="BK290" i="9"/>
  <c r="BK266" i="10"/>
  <c r="J138" i="11"/>
  <c r="J160" i="12"/>
  <c r="J172" i="13"/>
  <c r="J551" i="13"/>
  <c r="J368" i="16"/>
  <c r="BK411" i="16"/>
  <c r="J358" i="16"/>
  <c r="J245" i="16"/>
  <c r="J212" i="16"/>
  <c r="J389" i="16"/>
  <c r="BK289" i="16"/>
  <c r="BK1613" i="2"/>
  <c r="J553" i="2"/>
  <c r="J2461" i="2"/>
  <c r="J2353" i="2"/>
  <c r="BK2208" i="2"/>
  <c r="J2093" i="2"/>
  <c r="BK2012" i="2"/>
  <c r="J1974" i="2"/>
  <c r="J1934" i="2"/>
  <c r="BK1894" i="2"/>
  <c r="J1775" i="2"/>
  <c r="J870" i="2"/>
  <c r="BK1532" i="2"/>
  <c r="J950" i="2"/>
  <c r="J1493" i="2"/>
  <c r="J995" i="2"/>
  <c r="J1767" i="2"/>
  <c r="J1421" i="2"/>
  <c r="BK1777" i="2"/>
  <c r="BK1538" i="2"/>
  <c r="BK1675" i="2"/>
  <c r="BK666" i="2"/>
  <c r="BK205" i="3"/>
  <c r="BK935" i="3"/>
  <c r="J196" i="3"/>
  <c r="BK565" i="3"/>
  <c r="J1175" i="3"/>
  <c r="J365" i="3"/>
  <c r="J378" i="4"/>
  <c r="BK175" i="4"/>
  <c r="J305" i="4"/>
  <c r="J564" i="5"/>
  <c r="BK549" i="5"/>
  <c r="J301" i="5"/>
  <c r="BK139" i="5"/>
  <c r="J378" i="5"/>
  <c r="J107" i="5"/>
  <c r="J293" i="5"/>
  <c r="BK323" i="5"/>
  <c r="J498" i="5"/>
  <c r="BK570" i="6"/>
  <c r="BK824" i="6"/>
  <c r="BK550" i="6"/>
  <c r="BK865" i="6"/>
  <c r="J400" i="6"/>
  <c r="BK559" i="6"/>
  <c r="J153" i="6"/>
  <c r="BK724" i="6"/>
  <c r="J803" i="6"/>
  <c r="J276" i="6"/>
  <c r="BK797" i="6"/>
  <c r="J237" i="6"/>
  <c r="BK668" i="6"/>
  <c r="BK118" i="6"/>
  <c r="BK140" i="7"/>
  <c r="J373" i="7"/>
  <c r="BK104" i="7"/>
  <c r="BK545" i="8"/>
  <c r="BK470" i="8"/>
  <c r="BK304" i="8"/>
  <c r="BK418" i="8"/>
  <c r="J243" i="8"/>
  <c r="BK247" i="8"/>
  <c r="BK379" i="8"/>
  <c r="BK578" i="8"/>
  <c r="J543" i="8"/>
  <c r="J103" i="8"/>
  <c r="J345" i="9"/>
  <c r="J157" i="9"/>
  <c r="BK131" i="10"/>
  <c r="J122" i="10"/>
  <c r="J303" i="11"/>
  <c r="J523" i="13"/>
  <c r="BK370" i="13"/>
  <c r="J541" i="13"/>
  <c r="J119" i="14"/>
  <c r="J161" i="16"/>
  <c r="BK107" i="16"/>
  <c r="J232" i="16"/>
  <c r="BK238" i="16"/>
  <c r="BK126" i="16"/>
  <c r="BK328" i="16"/>
  <c r="BK291" i="16"/>
  <c r="J229" i="19"/>
  <c r="BK370" i="19"/>
  <c r="BK269" i="19"/>
  <c r="BK316" i="19"/>
  <c r="J162" i="20"/>
  <c r="J153" i="20"/>
  <c r="J234" i="21"/>
  <c r="BK181" i="22"/>
  <c r="J178" i="23"/>
  <c r="BK238" i="23"/>
  <c r="BK436" i="24"/>
  <c r="BK441" i="24"/>
  <c r="BK547" i="24"/>
  <c r="BK125" i="24"/>
  <c r="J236" i="24"/>
  <c r="BK248" i="24"/>
  <c r="J402" i="24"/>
  <c r="BK430" i="24"/>
  <c r="J586" i="24"/>
  <c r="BK118" i="25"/>
  <c r="BK105" i="25"/>
  <c r="J122" i="28"/>
  <c r="J191" i="28"/>
  <c r="BK107" i="28"/>
  <c r="J143" i="30"/>
  <c r="J1631" i="2"/>
  <c r="J1337" i="2"/>
  <c r="J406" i="2"/>
  <c r="J2537" i="2"/>
  <c r="J2343" i="2"/>
  <c r="J2212" i="2"/>
  <c r="J2050" i="2"/>
  <c r="BK1996" i="2"/>
  <c r="J1946" i="2"/>
  <c r="J1901" i="2"/>
  <c r="BK1807" i="2"/>
  <c r="J607" i="2"/>
  <c r="J930" i="2"/>
  <c r="J1758" i="2"/>
  <c r="BK1376" i="2"/>
  <c r="BK237" i="2"/>
  <c r="BK1627" i="2"/>
  <c r="J1150" i="2"/>
  <c r="J1785" i="2"/>
  <c r="J1391" i="2"/>
  <c r="BK650" i="2"/>
  <c r="BK1558" i="2"/>
  <c r="J875" i="2"/>
  <c r="J1611" i="2"/>
  <c r="BK451" i="2"/>
  <c r="J762" i="3"/>
  <c r="J126" i="3"/>
  <c r="J833" i="3"/>
  <c r="J408" i="3"/>
  <c r="J643" i="3"/>
  <c r="BK154" i="4"/>
  <c r="BK334" i="4"/>
  <c r="J449" i="4"/>
  <c r="J427" i="4"/>
  <c r="BK384" i="5"/>
  <c r="BK445" i="5"/>
  <c r="BK189" i="5"/>
  <c r="J528" i="5"/>
  <c r="J148" i="5"/>
  <c r="BK236" i="5"/>
  <c r="J353" i="5"/>
  <c r="J789" i="6"/>
  <c r="J902" i="6"/>
  <c r="J146" i="6"/>
  <c r="BK414" i="6"/>
  <c r="BK715" i="6"/>
  <c r="BK201" i="6"/>
  <c r="BK444" i="6"/>
  <c r="J795" i="6"/>
  <c r="BK904" i="6"/>
  <c r="J387" i="6"/>
  <c r="BK933" i="6"/>
  <c r="BK423" i="6"/>
  <c r="BK267" i="7"/>
  <c r="J107" i="7"/>
  <c r="BK397" i="7"/>
  <c r="BK395" i="7"/>
  <c r="J400" i="7"/>
  <c r="J385" i="8"/>
  <c r="J521" i="8"/>
  <c r="BK115" i="8"/>
  <c r="BK491" i="8"/>
  <c r="J247" i="8"/>
  <c r="J280" i="8"/>
  <c r="BK396" i="9"/>
  <c r="J211" i="9"/>
  <c r="J290" i="9"/>
  <c r="BK226" i="9"/>
  <c r="J131" i="10"/>
  <c r="BK119" i="12"/>
  <c r="BK578" i="13"/>
  <c r="BK510" i="13"/>
  <c r="BK385" i="13"/>
  <c r="J109" i="14"/>
  <c r="BK155" i="16"/>
  <c r="J114" i="16"/>
  <c r="J360" i="16"/>
  <c r="J219" i="16"/>
  <c r="BK114" i="16"/>
  <c r="J460" i="16"/>
  <c r="BK112" i="18"/>
  <c r="BK328" i="19"/>
  <c r="J263" i="19"/>
  <c r="J363" i="19"/>
  <c r="J374" i="19"/>
  <c r="BK196" i="20"/>
  <c r="J166" i="20"/>
  <c r="BK191" i="21"/>
  <c r="J130" i="21"/>
  <c r="J168" i="23"/>
  <c r="J561" i="24"/>
  <c r="BK202" i="24"/>
  <c r="BK234" i="24"/>
  <c r="BK405" i="24"/>
  <c r="BK105" i="24"/>
  <c r="J539" i="24"/>
  <c r="J452" i="24"/>
  <c r="J105" i="25"/>
  <c r="BK99" i="26"/>
  <c r="J128" i="28"/>
  <c r="J136" i="28"/>
  <c r="J124" i="30"/>
  <c r="BK1470" i="2"/>
  <c r="J783" i="2"/>
  <c r="J2504" i="2"/>
  <c r="BK2328" i="2"/>
  <c r="BK2194" i="2"/>
  <c r="BK2030" i="2"/>
  <c r="BK1974" i="2"/>
  <c r="J1938" i="2"/>
  <c r="BK1857" i="2"/>
  <c r="BK1509" i="2"/>
  <c r="BK242" i="2"/>
  <c r="BK1385" i="2"/>
  <c r="BK1892" i="2"/>
  <c r="BK1368" i="2"/>
  <c r="BK224" i="2"/>
  <c r="J1478" i="2"/>
  <c r="BK535" i="2"/>
  <c r="J1673" i="2"/>
  <c r="BK1399" i="2"/>
  <c r="J388" i="2"/>
  <c r="BK1464" i="2"/>
  <c r="BK211" i="2"/>
  <c r="BK1530" i="2"/>
  <c r="BK723" i="2"/>
  <c r="J734" i="3"/>
  <c r="BK389" i="3"/>
  <c r="J935" i="3"/>
  <c r="J967" i="3"/>
  <c r="BK889" i="3"/>
  <c r="BK857" i="3"/>
  <c r="J132" i="4"/>
  <c r="J376" i="4"/>
  <c r="BK484" i="4"/>
  <c r="J487" i="4"/>
  <c r="BK424" i="5"/>
  <c r="BK410" i="5"/>
  <c r="J568" i="5"/>
  <c r="J141" i="5"/>
  <c r="J242" i="5"/>
  <c r="BK370" i="5"/>
  <c r="BK592" i="5"/>
  <c r="BK137" i="5"/>
  <c r="J765" i="6"/>
  <c r="J406" i="6"/>
  <c r="BK675" i="6"/>
  <c r="J220" i="6"/>
  <c r="J653" i="6"/>
  <c r="BK592" i="6"/>
  <c r="J670" i="6"/>
  <c r="BK306" i="6"/>
  <c r="BK521" i="6"/>
  <c r="J898" i="6"/>
  <c r="J421" i="6"/>
  <c r="BK937" i="6"/>
  <c r="BK360" i="6"/>
  <c r="BK327" i="7"/>
  <c r="J437" i="7"/>
  <c r="J352" i="7"/>
  <c r="J364" i="7"/>
  <c r="J531" i="8"/>
  <c r="J541" i="8"/>
  <c r="BK243" i="8"/>
  <c r="BK400" i="8"/>
  <c r="J527" i="8"/>
  <c r="BK568" i="8"/>
  <c r="BK199" i="8"/>
  <c r="J108" i="8"/>
  <c r="BK476" i="8"/>
  <c r="BK386" i="9"/>
  <c r="J179" i="9"/>
  <c r="BK287" i="9"/>
  <c r="BK277" i="10"/>
  <c r="J97" i="11"/>
  <c r="J588" i="13"/>
  <c r="J448" i="13"/>
  <c r="BK567" i="13"/>
  <c r="J310" i="16"/>
  <c r="J206" i="16"/>
  <c r="BK308" i="16"/>
  <c r="J145" i="16"/>
  <c r="BK314" i="16"/>
  <c r="J487" i="16"/>
  <c r="BK187" i="19"/>
  <c r="BK132" i="19"/>
  <c r="BK203" i="19"/>
  <c r="J129" i="20"/>
  <c r="J259" i="21"/>
  <c r="BK154" i="21"/>
  <c r="BK245" i="22"/>
  <c r="J210" i="23"/>
  <c r="BK470" i="24"/>
  <c r="J405" i="24"/>
  <c r="BK111" i="24"/>
  <c r="J157" i="24"/>
  <c r="BK559" i="24"/>
  <c r="BK163" i="24"/>
  <c r="BK282" i="24"/>
  <c r="BK428" i="24"/>
  <c r="J507" i="24"/>
  <c r="J149" i="25"/>
  <c r="BK126" i="26"/>
  <c r="BK110" i="28"/>
  <c r="F39" i="29"/>
  <c r="BD89" i="1"/>
  <c r="BK2491" i="2"/>
  <c r="BK2337" i="2"/>
  <c r="BK2074" i="2"/>
  <c r="BK1994" i="2"/>
  <c r="J1966" i="2"/>
  <c r="J1897" i="2"/>
  <c r="J1845" i="2"/>
  <c r="J854" i="2"/>
  <c r="J1579" i="2"/>
  <c r="BK825" i="2"/>
  <c r="J1734" i="2"/>
  <c r="BK1366" i="2"/>
  <c r="J1835" i="2"/>
  <c r="J1450" i="2"/>
  <c r="BK411" i="2"/>
  <c r="BK1520" i="2"/>
  <c r="J595" i="2"/>
  <c r="BK1501" i="2"/>
  <c r="BK1681" i="2"/>
  <c r="J880" i="2"/>
  <c r="J678" i="3"/>
  <c r="J671" i="3"/>
  <c r="BK1053" i="3"/>
  <c r="J533" i="3"/>
  <c r="BK1175" i="3"/>
  <c r="BK196" i="3"/>
  <c r="BK202" i="4"/>
  <c r="BK360" i="4"/>
  <c r="BK308" i="4"/>
  <c r="J387" i="4"/>
  <c r="J553" i="5"/>
  <c r="BK111" i="5"/>
  <c r="BK248" i="5"/>
  <c r="BK265" i="5"/>
  <c r="BK465" i="5"/>
  <c r="J181" i="5"/>
  <c r="BK179" i="5"/>
  <c r="J668" i="6"/>
  <c r="BK109" i="6"/>
  <c r="BK539" i="6"/>
  <c r="BK817" i="6"/>
  <c r="BK516" i="6"/>
  <c r="J124" i="6"/>
  <c r="J496" i="6"/>
  <c r="J886" i="6"/>
  <c r="BK286" i="6"/>
  <c r="J572" i="6"/>
  <c r="J896" i="6"/>
  <c r="BK530" i="6"/>
  <c r="BK940" i="6"/>
  <c r="BK491" i="6"/>
  <c r="BK211" i="6"/>
  <c r="BK276" i="7"/>
  <c r="J116" i="7"/>
  <c r="BK255" i="7"/>
  <c r="BK198" i="7"/>
  <c r="J209" i="8"/>
  <c r="J239" i="8"/>
  <c r="BK314" i="8"/>
  <c r="BK223" i="8"/>
  <c r="BK187" i="8"/>
  <c r="J231" i="8"/>
  <c r="J292" i="8"/>
  <c r="BK385" i="8"/>
  <c r="BK220" i="9"/>
  <c r="BK258" i="9"/>
  <c r="BK261" i="9"/>
  <c r="BK197" i="9"/>
  <c r="BK261" i="11"/>
  <c r="BK102" i="12"/>
  <c r="BK159" i="13"/>
  <c r="J205" i="13"/>
  <c r="BK109" i="14"/>
  <c r="J316" i="16"/>
  <c r="BK299" i="16"/>
  <c r="BK204" i="16"/>
  <c r="J447" i="16"/>
  <c r="J157" i="16"/>
  <c r="J215" i="16"/>
  <c r="BK267" i="16"/>
  <c r="J122" i="18"/>
  <c r="BK352" i="19"/>
  <c r="BK157" i="19"/>
  <c r="BK233" i="20"/>
  <c r="J119" i="20"/>
  <c r="BK222" i="21"/>
  <c r="J282" i="21"/>
  <c r="BK214" i="23"/>
  <c r="J220" i="23"/>
  <c r="J153" i="24"/>
  <c r="J147" i="24"/>
  <c r="BK177" i="24"/>
  <c r="BK149" i="24"/>
  <c r="BK503" i="24"/>
  <c r="J422" i="24"/>
  <c r="J588" i="24"/>
  <c r="BK175" i="25"/>
  <c r="BK136" i="25"/>
  <c r="J99" i="26"/>
  <c r="J189" i="28"/>
  <c r="F37" i="29"/>
  <c r="BB89" i="1"/>
  <c r="J579" i="2"/>
  <c r="J2485" i="2"/>
  <c r="BK2258" i="2"/>
  <c r="J2152" i="2"/>
  <c r="J1998" i="2"/>
  <c r="BK1952" i="2"/>
  <c r="J1909" i="2"/>
  <c r="BK1851" i="2"/>
  <c r="BK1433" i="2"/>
  <c r="J411" i="2"/>
  <c r="J1468" i="2"/>
  <c r="BK496" i="2"/>
  <c r="J1509" i="2"/>
  <c r="J1186" i="2"/>
  <c r="J1771" i="2"/>
  <c r="J1433" i="2"/>
  <c r="BK258" i="2"/>
  <c r="BK1503" i="2"/>
  <c r="BK925" i="2"/>
  <c r="J1615" i="2"/>
  <c r="J325" i="2"/>
  <c r="BK440" i="3"/>
  <c r="J857" i="3"/>
  <c r="BK1105" i="3"/>
  <c r="J1163" i="3"/>
  <c r="BK519" i="3"/>
  <c r="J348" i="4"/>
  <c r="J165" i="4"/>
  <c r="BK132" i="4"/>
  <c r="J497" i="4"/>
  <c r="J171" i="5"/>
  <c r="J370" i="5"/>
  <c r="BK553" i="5"/>
  <c r="J194" i="5"/>
  <c r="BK365" i="5"/>
  <c r="J143" i="5"/>
  <c r="BK215" i="5"/>
  <c r="J507" i="5"/>
  <c r="J183" i="5"/>
  <c r="BK851" i="6"/>
  <c r="J389" i="6"/>
  <c r="BK596" i="6"/>
  <c r="BK268" i="6"/>
  <c r="J648" i="6"/>
  <c r="BK300" i="6"/>
  <c r="J501" i="6"/>
  <c r="BK141" i="6"/>
  <c r="J848" i="6"/>
  <c r="BK289" i="6"/>
  <c r="BK690" i="6"/>
  <c r="J272" i="6"/>
  <c r="BK704" i="6"/>
  <c r="BK322" i="6"/>
  <c r="BK388" i="7"/>
  <c r="J152" i="7"/>
  <c r="J409" i="7"/>
  <c r="BK346" i="7"/>
  <c r="BK131" i="7"/>
  <c r="J545" i="8"/>
  <c r="BK233" i="8"/>
  <c r="BK349" i="8"/>
  <c r="BK264" i="8"/>
  <c r="J259" i="8"/>
  <c r="BK177" i="8"/>
  <c r="BK171" i="8"/>
  <c r="J343" i="8"/>
  <c r="J396" i="9"/>
  <c r="J359" i="9"/>
  <c r="BK249" i="9"/>
  <c r="BK199" i="10"/>
  <c r="J277" i="10"/>
  <c r="BK239" i="11"/>
  <c r="J528" i="13"/>
  <c r="BK551" i="13"/>
  <c r="BK117" i="13"/>
  <c r="J267" i="16"/>
  <c r="J128" i="16"/>
  <c r="BK135" i="16"/>
  <c r="BK472" i="16"/>
  <c r="BK297" i="16"/>
  <c r="BK465" i="16"/>
  <c r="BK167" i="16"/>
  <c r="BK120" i="18"/>
  <c r="J226" i="19"/>
  <c r="J361" i="19"/>
  <c r="J322" i="19"/>
  <c r="J109" i="20"/>
  <c r="BK252" i="21"/>
  <c r="BK145" i="21"/>
  <c r="J471" i="22"/>
  <c r="BK112" i="23"/>
  <c r="J214" i="23"/>
  <c r="BK361" i="24"/>
  <c r="J483" i="24"/>
  <c r="BK318" i="24"/>
  <c r="BK426" i="24"/>
  <c r="BK364" i="24"/>
  <c r="J550" i="24"/>
  <c r="BK584" i="24"/>
  <c r="J169" i="25"/>
  <c r="J147" i="25"/>
  <c r="J134" i="26"/>
  <c r="BK130" i="28"/>
  <c r="J101" i="28"/>
  <c r="J200" i="30"/>
  <c r="J1663" i="2"/>
  <c r="J393" i="2"/>
  <c r="BK2588" i="2"/>
  <c r="BK2461" i="2"/>
  <c r="J2324" i="2"/>
  <c r="J2164" i="2"/>
  <c r="BK2042" i="2"/>
  <c r="J2010" i="2"/>
  <c r="BK1962" i="2"/>
  <c r="BK1883" i="2"/>
  <c r="J1793" i="2"/>
  <c r="BK713" i="2"/>
  <c r="J1703" i="2"/>
  <c r="J890" i="2"/>
  <c r="BK1736" i="2"/>
  <c r="J1281" i="2"/>
  <c r="J1645" i="2"/>
  <c r="BK1395" i="2"/>
  <c r="BK617" i="2"/>
  <c r="J1669" i="2"/>
  <c r="J1155" i="2"/>
  <c r="J378" i="2"/>
  <c r="BK935" i="2"/>
  <c r="BK1754" i="2"/>
  <c r="BK1431" i="2"/>
  <c r="BK156" i="2"/>
  <c r="J1068" i="3"/>
  <c r="J685" i="3"/>
  <c r="J448" i="3"/>
  <c r="BK881" i="3"/>
  <c r="J849" i="3"/>
  <c r="BK111" i="4"/>
  <c r="BK369" i="4"/>
  <c r="J193" i="4"/>
  <c r="BK281" i="4"/>
  <c r="BK500" i="5"/>
  <c r="BK471" i="5"/>
  <c r="J131" i="5"/>
  <c r="BK408" i="5"/>
  <c r="BK531" i="5"/>
  <c r="BK109" i="5"/>
  <c r="BK321" i="5"/>
  <c r="BK570" i="5"/>
  <c r="J253" i="5"/>
  <c r="J539" i="6"/>
  <c r="J627" i="6"/>
  <c r="BK922" i="6"/>
  <c r="J463" i="6"/>
  <c r="J182" i="6"/>
  <c r="J410" i="6"/>
  <c r="BK496" i="6"/>
  <c r="BK761" i="6"/>
  <c r="BK318" i="6"/>
  <c r="BK634" i="6"/>
  <c r="J940" i="6"/>
  <c r="BK406" i="6"/>
  <c r="BK249" i="7"/>
  <c r="BK294" i="7"/>
  <c r="J207" i="7"/>
  <c r="BK213" i="7"/>
  <c r="BK369" i="8"/>
  <c r="J503" i="8"/>
  <c r="J434" i="8"/>
  <c r="J564" i="8"/>
  <c r="J436" i="8"/>
  <c r="J183" i="8"/>
  <c r="BK215" i="8"/>
  <c r="J578" i="8"/>
  <c r="J315" i="9"/>
  <c r="J372" i="9"/>
  <c r="J318" i="9"/>
  <c r="BK128" i="11"/>
  <c r="J115" i="11"/>
  <c r="BK557" i="13"/>
  <c r="BK471" i="13"/>
  <c r="J483" i="13"/>
  <c r="BK199" i="13"/>
  <c r="J401" i="16"/>
  <c r="J336" i="16"/>
  <c r="BK342" i="16"/>
  <c r="J194" i="16"/>
  <c r="J178" i="16"/>
  <c r="J163" i="16"/>
  <c r="BK124" i="18"/>
  <c r="J163" i="19"/>
  <c r="J198" i="19"/>
  <c r="BK304" i="19"/>
  <c r="BK249" i="20"/>
  <c r="BK307" i="21"/>
  <c r="BK202" i="21"/>
  <c r="J421" i="22"/>
  <c r="BK104" i="22"/>
  <c r="BK235" i="23"/>
  <c r="J316" i="24"/>
  <c r="J312" i="24"/>
  <c r="J478" i="24"/>
  <c r="J381" i="24"/>
  <c r="BK324" i="24"/>
  <c r="BK232" i="24"/>
  <c r="BK153" i="24"/>
  <c r="BK131" i="25"/>
  <c r="BK116" i="25"/>
  <c r="J196" i="28"/>
  <c r="BK193" i="28"/>
  <c r="BK90" i="29"/>
  <c r="BK143" i="30"/>
  <c r="J1374" i="2"/>
  <c r="AS75" i="1"/>
  <c r="J2468" i="2"/>
  <c r="BK2343" i="2"/>
  <c r="J2208" i="2"/>
  <c r="BK2093" i="2"/>
  <c r="J2014" i="2"/>
  <c r="J1964" i="2"/>
  <c r="BK1913" i="2"/>
  <c r="J1851" i="2"/>
  <c r="BK1039" i="2"/>
  <c r="BK1746" i="2"/>
  <c r="BK1387" i="2"/>
  <c r="BK167" i="2"/>
  <c r="J1484" i="2"/>
  <c r="BK959" i="2"/>
  <c r="BK1827" i="2"/>
  <c r="BK1380" i="2"/>
  <c r="BK337" i="2"/>
  <c r="J1357" i="2"/>
  <c r="BK193" i="2"/>
  <c r="J1301" i="2"/>
  <c r="J203" i="2"/>
  <c r="BK1357" i="2"/>
  <c r="J500" i="3"/>
  <c r="J748" i="3"/>
  <c r="BK1016" i="3"/>
  <c r="BK901" i="3"/>
  <c r="J741" i="3"/>
  <c r="BK363" i="4"/>
  <c r="J182" i="4"/>
  <c r="BK305" i="4"/>
  <c r="BK249" i="4"/>
  <c r="J473" i="4"/>
  <c r="BK329" i="5"/>
  <c r="J295" i="5"/>
  <c r="J537" i="5"/>
  <c r="BK153" i="5"/>
  <c r="BK277" i="5"/>
  <c r="BK246" i="5"/>
  <c r="J579" i="5"/>
  <c r="J236" i="5"/>
  <c r="J677" i="6"/>
  <c r="J289" i="6"/>
  <c r="BK537" i="6"/>
  <c r="BK164" i="6"/>
  <c r="J596" i="6"/>
  <c r="BK786" i="6"/>
  <c r="BK404" i="6"/>
  <c r="J698" i="6"/>
  <c r="BK255" i="6"/>
  <c r="J763" i="6"/>
  <c r="J222" i="6"/>
  <c r="J622" i="6"/>
  <c r="J197" i="6"/>
  <c r="BK465" i="6"/>
  <c r="BK406" i="7"/>
  <c r="BK412" i="7"/>
  <c r="J270" i="7"/>
  <c r="BK237" i="7"/>
  <c r="BK431" i="7"/>
  <c r="BK294" i="8"/>
  <c r="BK336" i="8"/>
  <c r="J332" i="8"/>
  <c r="J181" i="8"/>
  <c r="BK306" i="8"/>
  <c r="J189" i="8"/>
  <c r="BK201" i="8"/>
  <c r="J284" i="8"/>
  <c r="BK194" i="9"/>
  <c r="J160" i="9"/>
  <c r="BK204" i="9"/>
  <c r="BK160" i="10"/>
  <c r="J166" i="10"/>
  <c r="J261" i="11"/>
  <c r="J495" i="13"/>
  <c r="J546" i="13"/>
  <c r="BK487" i="16"/>
  <c r="J364" i="16"/>
  <c r="J255" i="16"/>
  <c r="J385" i="16"/>
  <c r="J356" i="16"/>
  <c r="BK310" i="16"/>
  <c r="J190" i="16"/>
  <c r="BK103" i="18"/>
  <c r="J328" i="19"/>
  <c r="J203" i="19"/>
  <c r="J186" i="20"/>
  <c r="J288" i="21"/>
  <c r="J184" i="21"/>
  <c r="J271" i="21"/>
  <c r="BK357" i="22"/>
  <c r="J118" i="23"/>
  <c r="BK232" i="23"/>
  <c r="J246" i="24"/>
  <c r="BK256" i="24"/>
  <c r="J308" i="24"/>
  <c r="J384" i="24"/>
  <c r="J355" i="24"/>
  <c r="J341" i="24"/>
  <c r="J426" i="24"/>
  <c r="BK134" i="25"/>
  <c r="J110" i="26"/>
  <c r="J165" i="28"/>
  <c r="J154" i="30"/>
  <c r="J1752" i="2"/>
  <c r="BK870" i="2"/>
  <c r="J2598" i="2"/>
  <c r="BK2394" i="2"/>
  <c r="J2262" i="2"/>
  <c r="BK2148" i="2"/>
  <c r="BK2014" i="2"/>
  <c r="J1970" i="2"/>
  <c r="BK1915" i="2"/>
  <c r="BK1837" i="2"/>
  <c r="BK1068" i="2"/>
  <c r="J1764" i="2"/>
  <c r="BK1499" i="2"/>
  <c r="J622" i="2"/>
  <c r="BK1693" i="2"/>
  <c r="J1417" i="2"/>
  <c r="BK1769" i="2"/>
  <c r="J1454" i="2"/>
  <c r="J539" i="2"/>
  <c r="BK1480" i="2"/>
  <c r="J920" i="2"/>
  <c r="J1411" i="2"/>
  <c r="BK198" i="2"/>
  <c r="J1198" i="2"/>
  <c r="BK1079" i="3"/>
  <c r="J1061" i="3"/>
  <c r="J943" i="3"/>
  <c r="J543" i="3"/>
  <c r="J1146" i="3"/>
  <c r="J412" i="4"/>
  <c r="J184" i="4"/>
  <c r="J154" i="4"/>
  <c r="BK409" i="4"/>
  <c r="BK331" i="4"/>
  <c r="BK219" i="4"/>
  <c r="BK339" i="5"/>
  <c r="BK244" i="5"/>
  <c r="BK307" i="5"/>
  <c r="J413" i="5"/>
  <c r="J539" i="5"/>
  <c r="BK386" i="5"/>
  <c r="J566" i="5"/>
  <c r="BK388" i="5"/>
  <c r="BK829" i="6"/>
  <c r="J355" i="6"/>
  <c r="J638" i="6"/>
  <c r="J162" i="6"/>
  <c r="BK470" i="6"/>
  <c r="BK775" i="6"/>
  <c r="BK176" i="6"/>
  <c r="BK151" i="6"/>
  <c r="BK546" i="6"/>
  <c r="J121" i="6"/>
  <c r="BK270" i="6"/>
  <c r="BK722" i="6"/>
  <c r="J337" i="6"/>
  <c r="J334" i="7"/>
  <c r="BK258" i="7"/>
  <c r="J222" i="7"/>
  <c r="BK119" i="7"/>
  <c r="BK359" i="8"/>
  <c r="BK446" i="8"/>
  <c r="J115" i="8"/>
  <c r="BK495" i="8"/>
  <c r="J474" i="8"/>
  <c r="BK547" i="8"/>
  <c r="BK420" i="8"/>
  <c r="BK509" i="8"/>
  <c r="J376" i="9"/>
  <c r="BK120" i="9"/>
  <c r="BK309" i="9"/>
  <c r="BK122" i="10"/>
  <c r="BK271" i="10"/>
  <c r="BK206" i="11"/>
  <c r="J255" i="13"/>
  <c r="BK195" i="13"/>
  <c r="J342" i="13"/>
  <c r="BK376" i="13"/>
  <c r="BK206" i="16"/>
  <c r="J416" i="16"/>
  <c r="BK295" i="16"/>
  <c r="BK269" i="16"/>
  <c r="J124" i="16"/>
  <c r="BK377" i="16"/>
  <c r="BK91" i="18"/>
  <c r="BK93" i="18"/>
  <c r="J332" i="19"/>
  <c r="BK339" i="19"/>
  <c r="BK240" i="19"/>
  <c r="BK220" i="20"/>
  <c r="BK226" i="21"/>
  <c r="J149" i="21"/>
  <c r="BK314" i="22"/>
  <c r="J249" i="22"/>
  <c r="BK134" i="22"/>
  <c r="BK432" i="22"/>
  <c r="J303" i="22"/>
  <c r="J239" i="22"/>
  <c r="BK421" i="22"/>
  <c r="BK280" i="22"/>
  <c r="J432" i="22"/>
  <c r="BK383" i="22"/>
  <c r="BK300" i="22"/>
  <c r="BK239" i="22"/>
  <c r="J454" i="22"/>
  <c r="BK377" i="22"/>
  <c r="BK257" i="22"/>
  <c r="J154" i="22"/>
  <c r="J379" i="22"/>
  <c r="BK277" i="22"/>
  <c r="BK436" i="22"/>
  <c r="J383" i="22"/>
  <c r="J171" i="22"/>
  <c r="J142" i="23"/>
  <c r="BK195" i="23"/>
  <c r="J224" i="24"/>
  <c r="J266" i="24"/>
  <c r="J232" i="24"/>
  <c r="BK179" i="24"/>
  <c r="BK199" i="24"/>
  <c r="BK280" i="24"/>
  <c r="BK288" i="24"/>
  <c r="BK396" i="24"/>
  <c r="BK181" i="25"/>
  <c r="J124" i="26"/>
  <c r="BK159" i="28"/>
  <c r="BK150" i="30"/>
  <c r="J1762" i="2"/>
  <c r="BK800" i="2"/>
  <c r="J2553" i="2"/>
  <c r="J2418" i="2"/>
  <c r="J2249" i="2"/>
  <c r="J2122" i="2"/>
  <c r="J2018" i="2"/>
  <c r="BK1954" i="2"/>
  <c r="BK1919" i="2"/>
  <c r="J1869" i="2"/>
  <c r="BK1427" i="2"/>
  <c r="J1815" i="2"/>
  <c r="J1439" i="2"/>
  <c r="J242" i="2"/>
  <c r="BK1657" i="2"/>
  <c r="BK1370" i="2"/>
  <c r="J316" i="2"/>
  <c r="BK1633" i="2"/>
  <c r="BK1096" i="2"/>
  <c r="J1811" i="2"/>
  <c r="J1583" i="2"/>
  <c r="J660" i="2"/>
  <c r="J1748" i="2"/>
  <c r="J1364" i="2"/>
  <c r="J1105" i="3"/>
  <c r="J339" i="3"/>
  <c r="BK622" i="3"/>
  <c r="BK849" i="3"/>
  <c r="BK408" i="3"/>
  <c r="J407" i="4"/>
  <c r="J308" i="4"/>
  <c r="J255" i="4"/>
  <c r="J337" i="4"/>
  <c r="BK470" i="4"/>
  <c r="J205" i="4"/>
  <c r="J382" i="5"/>
  <c r="BK333" i="5"/>
  <c r="J531" i="5"/>
  <c r="J547" i="5"/>
  <c r="BK255" i="5"/>
  <c r="BK378" i="5"/>
  <c r="J109" i="5"/>
  <c r="BK469" i="5"/>
  <c r="J139" i="5"/>
  <c r="BK777" i="6"/>
  <c r="BK907" i="6"/>
  <c r="BK297" i="6"/>
  <c r="BK698" i="6"/>
  <c r="J211" i="6"/>
  <c r="BK512" i="6"/>
  <c r="BK257" i="6"/>
  <c r="BK484" i="6"/>
  <c r="J928" i="6"/>
  <c r="BK398" i="6"/>
  <c r="BK753" i="6"/>
  <c r="J308" i="6"/>
  <c r="J827" i="6"/>
  <c r="BK304" i="6"/>
  <c r="J343" i="7"/>
  <c r="J231" i="7"/>
  <c r="BK440" i="7"/>
  <c r="BK497" i="8"/>
  <c r="J539" i="8"/>
  <c r="J171" i="8"/>
  <c r="BK183" i="8"/>
  <c r="BK572" i="8"/>
  <c r="J568" i="8"/>
  <c r="J559" i="8"/>
  <c r="J582" i="8"/>
  <c r="BK209" i="8"/>
  <c r="BK229" i="9"/>
  <c r="J388" i="9"/>
  <c r="BK274" i="9"/>
  <c r="BK226" i="10"/>
  <c r="J105" i="11"/>
  <c r="J102" i="12"/>
  <c r="BK322" i="13"/>
  <c r="J567" i="13"/>
  <c r="J124" i="13"/>
  <c r="BK424" i="16"/>
  <c r="BK356" i="16"/>
  <c r="J147" i="16"/>
  <c r="J433" i="16"/>
  <c r="J224" i="16"/>
  <c r="J134" i="18"/>
  <c r="J284" i="19"/>
  <c r="BK350" i="19"/>
  <c r="J250" i="19"/>
  <c r="BK216" i="20"/>
  <c r="J293" i="21"/>
  <c r="J140" i="21"/>
  <c r="J341" i="22"/>
  <c r="BK100" i="23"/>
  <c r="J511" i="24"/>
  <c r="J258" i="24"/>
  <c r="BK262" i="24"/>
  <c r="J109" i="24"/>
  <c r="BK489" i="24"/>
  <c r="BK169" i="24"/>
  <c r="J141" i="25"/>
  <c r="J134" i="25"/>
  <c r="J102" i="26"/>
  <c r="BK136" i="28"/>
  <c r="J157" i="28"/>
  <c r="J197" i="30"/>
  <c r="J100" i="31"/>
  <c r="J1204" i="2"/>
  <c r="BK2625" i="2"/>
  <c r="J2498" i="2"/>
  <c r="J2382" i="2"/>
  <c r="BK2244" i="2"/>
  <c r="J2130" i="2"/>
  <c r="BK2020" i="2"/>
  <c r="J1954" i="2"/>
  <c r="BK1875" i="2"/>
  <c r="J1407" i="2"/>
  <c r="BK1560" i="2"/>
  <c r="J637" i="2"/>
  <c r="BK1645" i="2"/>
  <c r="BK1246" i="2"/>
  <c r="BK1750" i="2"/>
  <c r="BK1352" i="2"/>
  <c r="BK1663" i="2"/>
  <c r="J1006" i="2"/>
  <c r="BK1655" i="2"/>
  <c r="BK985" i="2"/>
  <c r="BK149" i="2"/>
  <c r="BK1497" i="2"/>
  <c r="BK299" i="2"/>
  <c r="J1040" i="3"/>
  <c r="BK678" i="3"/>
  <c r="J613" i="3"/>
  <c r="BK657" i="3"/>
  <c r="BK1047" i="3"/>
  <c r="BK149" i="4"/>
  <c r="BK273" i="4"/>
  <c r="J211" i="4"/>
  <c r="BK317" i="4"/>
  <c r="J487" i="5"/>
  <c r="J575" i="5"/>
  <c r="BK258" i="5"/>
  <c r="BK429" i="5"/>
  <c r="J351" i="5"/>
  <c r="BK598" i="5"/>
  <c r="J335" i="5"/>
  <c r="J104" i="5"/>
  <c r="J285" i="5"/>
  <c r="BK707" i="6"/>
  <c r="J381" i="6"/>
  <c r="J644" i="6"/>
  <c r="J286" i="6"/>
  <c r="BK585" i="6"/>
  <c r="BK106" i="6"/>
  <c r="J924" i="6"/>
  <c r="BK314" i="6"/>
  <c r="J616" i="6"/>
  <c r="BK179" i="6"/>
  <c r="BK580" i="6"/>
  <c r="J945" i="6"/>
  <c r="BK557" i="6"/>
  <c r="BK220" i="6"/>
  <c r="BK450" i="7"/>
  <c r="BK128" i="7"/>
  <c r="J249" i="7"/>
  <c r="J361" i="7"/>
  <c r="BK343" i="8"/>
  <c r="BK559" i="8"/>
  <c r="BK424" i="8"/>
  <c r="J497" i="8"/>
  <c r="BK381" i="8"/>
  <c r="BK361" i="8"/>
  <c r="BK553" i="8"/>
  <c r="J245" i="8"/>
  <c r="BK129" i="9"/>
  <c r="BK150" i="9"/>
  <c r="BK351" i="9"/>
  <c r="BK123" i="9"/>
  <c r="J209" i="10"/>
  <c r="J476" i="13"/>
  <c r="J454" i="13"/>
  <c r="BK606" i="13"/>
  <c r="BK482" i="16"/>
  <c r="J330" i="16"/>
  <c r="BK122" i="16"/>
  <c r="J116" i="16"/>
  <c r="BK212" i="16"/>
  <c r="BK364" i="16"/>
  <c r="J328" i="16"/>
  <c r="J124" i="18"/>
  <c r="J208" i="19"/>
  <c r="J304" i="19"/>
  <c r="J269" i="19"/>
  <c r="J210" i="20"/>
  <c r="J222" i="21"/>
  <c r="J429" i="22"/>
  <c r="BK134" i="23"/>
  <c r="BK162" i="23"/>
  <c r="J318" i="24"/>
  <c r="J171" i="24"/>
  <c r="J464" i="24"/>
  <c r="BK304" i="24"/>
  <c r="J338" i="24"/>
  <c r="BK476" i="24"/>
  <c r="BK566" i="24"/>
  <c r="J124" i="25"/>
  <c r="J143" i="25"/>
  <c r="J114" i="28"/>
  <c r="BK99" i="28"/>
  <c r="BK180" i="30"/>
  <c r="J97" i="31"/>
  <c r="BK1403" i="2"/>
  <c r="J274" i="2"/>
  <c r="J2442" i="2"/>
  <c r="J2312" i="2"/>
  <c r="BK2140" i="2"/>
  <c r="BK2040" i="2"/>
  <c r="BK1964" i="2"/>
  <c r="J1888" i="2"/>
  <c r="BK1726" i="2"/>
  <c r="J521" i="2"/>
  <c r="BK1597" i="2"/>
  <c r="J1025" i="2"/>
  <c r="BK1823" i="2"/>
  <c r="BK1452" i="2"/>
  <c r="J364" i="2"/>
  <c r="BK1595" i="2"/>
  <c r="J1261" i="2"/>
  <c r="BK1740" i="2"/>
  <c r="BK930" i="2"/>
  <c r="J1613" i="2"/>
  <c r="BK1030" i="2"/>
  <c r="AS84" i="1"/>
  <c r="J553" i="3"/>
  <c r="BK456" i="3"/>
  <c r="BK180" i="3"/>
  <c r="J213" i="4"/>
  <c r="BK283" i="4"/>
  <c r="BK271" i="4"/>
  <c r="J173" i="4"/>
  <c r="BK229" i="4"/>
  <c r="BK167" i="5"/>
  <c r="J299" i="5"/>
  <c r="J309" i="5"/>
  <c r="J363" i="5"/>
  <c r="BK543" i="5"/>
  <c r="BK262" i="5"/>
  <c r="BK564" i="5"/>
  <c r="BK227" i="5"/>
  <c r="BK913" i="6"/>
  <c r="BK279" i="6"/>
  <c r="J468" i="6"/>
  <c r="BK751" i="6"/>
  <c r="J230" i="6"/>
  <c r="BK294" i="6"/>
  <c r="BK408" i="6"/>
  <c r="J692" i="6"/>
  <c r="J270" i="6"/>
  <c r="J734" i="6"/>
  <c r="J909" i="6"/>
  <c r="J473" i="6"/>
  <c r="BK324" i="7"/>
  <c r="J182" i="7"/>
  <c r="BK452" i="7"/>
  <c r="BK409" i="7"/>
  <c r="J326" i="8"/>
  <c r="BK454" i="8"/>
  <c r="J511" i="8"/>
  <c r="J141" i="8"/>
  <c r="J375" i="8"/>
  <c r="J566" i="8"/>
  <c r="BK371" i="8"/>
  <c r="BK257" i="8"/>
  <c r="J287" i="9"/>
  <c r="J390" i="9"/>
  <c r="J136" i="9"/>
  <c r="BK201" i="9"/>
  <c r="BK215" i="10"/>
  <c r="BK276" i="11"/>
  <c r="BK339" i="13"/>
  <c r="J576" i="13"/>
  <c r="J117" i="13"/>
  <c r="J181" i="13"/>
  <c r="J38" i="15"/>
  <c r="AW72" i="1" s="1"/>
  <c r="J253" i="16"/>
  <c r="BK462" i="16"/>
  <c r="J169" i="16"/>
  <c r="BK277" i="16"/>
  <c r="BK344" i="16"/>
  <c r="BK134" i="18"/>
  <c r="BK292" i="19"/>
  <c r="BK302" i="19"/>
  <c r="BK198" i="20"/>
  <c r="BK229" i="20"/>
  <c r="J238" i="21"/>
  <c r="J158" i="21"/>
  <c r="J361" i="22"/>
  <c r="BK178" i="23"/>
  <c r="J399" i="24"/>
  <c r="J290" i="24"/>
  <c r="J302" i="24"/>
  <c r="BK414" i="24"/>
  <c r="J349" i="24"/>
  <c r="J563" i="24"/>
  <c r="J234" i="24"/>
  <c r="J175" i="24"/>
  <c r="J116" i="25"/>
  <c r="J120" i="26"/>
  <c r="BK191" i="28"/>
  <c r="BK152" i="28"/>
  <c r="BK120" i="30"/>
  <c r="J1675" i="2"/>
  <c r="BK1484" i="2"/>
  <c r="J511" i="2"/>
  <c r="BK2561" i="2"/>
  <c r="J2375" i="2"/>
  <c r="J2253" i="2"/>
  <c r="BK2098" i="2"/>
  <c r="J2020" i="2"/>
  <c r="J1982" i="2"/>
  <c r="J1922" i="2"/>
  <c r="J1857" i="2"/>
  <c r="BK1450" i="2"/>
  <c r="J535" i="2"/>
  <c r="J1740" i="2"/>
  <c r="J1082" i="2"/>
  <c r="J1833" i="2"/>
  <c r="BK1507" i="2"/>
  <c r="J1210" i="2"/>
  <c r="BK1748" i="2"/>
  <c r="BK1391" i="2"/>
  <c r="BK1797" i="2"/>
  <c r="J1482" i="2"/>
  <c r="J759" i="2"/>
  <c r="BK1322" i="2"/>
  <c r="BK1762" i="2"/>
  <c r="BK990" i="2"/>
  <c r="J334" i="3"/>
  <c r="BK384" i="3"/>
  <c r="BK239" i="3"/>
  <c r="J106" i="3"/>
  <c r="BK1115" i="3"/>
  <c r="BK427" i="4"/>
  <c r="J167" i="4"/>
  <c r="J432" i="4"/>
  <c r="J208" i="4"/>
  <c r="J163" i="4"/>
  <c r="BK353" i="5"/>
  <c r="BK287" i="5"/>
  <c r="BK359" i="5"/>
  <c r="BK517" i="5"/>
  <c r="BK361" i="5"/>
  <c r="BK201" i="5"/>
  <c r="J380" i="5"/>
  <c r="J121" i="5"/>
  <c r="J737" i="6"/>
  <c r="BK206" i="6"/>
  <c r="J606" i="6"/>
  <c r="BK98" i="6"/>
  <c r="J460" i="6"/>
  <c r="BK840" i="6"/>
  <c r="J347" i="6"/>
  <c r="J663" i="6"/>
  <c r="J813" i="6"/>
  <c r="BK214" i="6"/>
  <c r="BK627" i="6"/>
  <c r="BK957" i="6"/>
  <c r="BK590" i="6"/>
  <c r="J448" i="7"/>
  <c r="BK300" i="7"/>
  <c r="J155" i="7"/>
  <c r="BK146" i="7"/>
  <c r="J358" i="7"/>
  <c r="BK149" i="7"/>
  <c r="J298" i="8"/>
  <c r="J448" i="8"/>
  <c r="BK153" i="8"/>
  <c r="J302" i="8"/>
  <c r="J377" i="8"/>
  <c r="J404" i="8"/>
  <c r="BK527" i="8"/>
  <c r="J161" i="8"/>
  <c r="BK297" i="9"/>
  <c r="BK363" i="9"/>
  <c r="BK361" i="9"/>
  <c r="J194" i="10"/>
  <c r="J184" i="10"/>
  <c r="J602" i="13"/>
  <c r="BK500" i="13"/>
  <c r="J195" i="13"/>
  <c r="BK445" i="16"/>
  <c r="J221" i="16"/>
  <c r="J120" i="16"/>
  <c r="BK433" i="16"/>
  <c r="J208" i="16"/>
  <c r="J373" i="16"/>
  <c r="BK293" i="16"/>
  <c r="J99" i="18"/>
  <c r="BK408" i="19"/>
  <c r="J324" i="19"/>
  <c r="J267" i="19"/>
  <c r="BK250" i="19"/>
  <c r="BK247" i="20"/>
  <c r="BK192" i="20"/>
  <c r="BK293" i="21"/>
  <c r="J247" i="22"/>
  <c r="J137" i="23"/>
  <c r="J260" i="24"/>
  <c r="J218" i="24"/>
  <c r="J211" i="24"/>
  <c r="J582" i="24"/>
  <c r="J187" i="24"/>
  <c r="BK294" i="24"/>
  <c r="J352" i="24"/>
  <c r="J164" i="25"/>
  <c r="BK96" i="27"/>
  <c r="BK173" i="28"/>
  <c r="J107" i="30"/>
  <c r="BK86" i="31"/>
  <c r="J1474" i="2"/>
  <c r="BK840" i="2"/>
  <c r="J2517" i="2"/>
  <c r="BK2334" i="2"/>
  <c r="J2175" i="2"/>
  <c r="BK2016" i="2"/>
  <c r="J1968" i="2"/>
  <c r="J1917" i="2"/>
  <c r="J1789" i="2"/>
  <c r="J1799" i="2"/>
  <c r="BK1393" i="2"/>
  <c r="BK1793" i="2"/>
  <c r="BK1421" i="2"/>
  <c r="J967" i="2"/>
  <c r="J1061" i="2"/>
  <c r="BK1556" i="2"/>
  <c r="BK995" i="2"/>
  <c r="J1617" i="2"/>
  <c r="J1346" i="2"/>
  <c r="BK1845" i="2"/>
  <c r="BK677" i="2"/>
  <c r="BK748" i="3"/>
  <c r="BK140" i="3"/>
  <c r="BK504" i="3"/>
  <c r="J172" i="3"/>
  <c r="BK419" i="4"/>
  <c r="J252" i="4"/>
  <c r="J429" i="4"/>
  <c r="J435" i="4"/>
  <c r="BK429" i="4"/>
  <c r="J505" i="5"/>
  <c r="J492" i="5"/>
  <c r="J203" i="5"/>
  <c r="BK143" i="5"/>
  <c r="BK238" i="5"/>
  <c r="BK390" i="5"/>
  <c r="J251" i="5"/>
  <c r="BK434" i="5"/>
  <c r="J146" i="5"/>
  <c r="J768" i="6"/>
  <c r="BK139" i="6"/>
  <c r="J727" i="6"/>
  <c r="BK366" i="6"/>
  <c r="J682" i="6"/>
  <c r="BK347" i="6"/>
  <c r="J438" i="6"/>
  <c r="J882" i="6"/>
  <c r="J357" i="6"/>
  <c r="BK740" i="6"/>
  <c r="J408" i="6"/>
  <c r="BK900" i="6"/>
  <c r="J592" i="6"/>
  <c r="J829" i="6"/>
  <c r="BK377" i="6"/>
  <c r="J131" i="7"/>
  <c r="J312" i="7"/>
  <c r="J276" i="7"/>
  <c r="J415" i="7"/>
  <c r="BK450" i="8"/>
  <c r="J515" i="8"/>
  <c r="BK147" i="8"/>
  <c r="J159" i="8"/>
  <c r="J131" i="8"/>
  <c r="J416" i="8"/>
  <c r="J133" i="8"/>
  <c r="J110" i="8"/>
  <c r="BK269" i="8"/>
  <c r="J223" i="9"/>
  <c r="J126" i="9"/>
  <c r="J172" i="9"/>
  <c r="BK178" i="10"/>
  <c r="BK250" i="11"/>
  <c r="J206" i="11"/>
  <c r="BK518" i="13"/>
  <c r="J283" i="13"/>
  <c r="BK404" i="13"/>
  <c r="J98" i="14"/>
  <c r="J141" i="16"/>
  <c r="J271" i="16"/>
  <c r="BK407" i="16"/>
  <c r="BK457" i="16"/>
  <c r="BK324" i="16"/>
  <c r="BK93" i="17"/>
  <c r="J148" i="18"/>
  <c r="BK341" i="19"/>
  <c r="BK383" i="19"/>
  <c r="BK208" i="19"/>
  <c r="BK124" i="20"/>
  <c r="BK156" i="20"/>
  <c r="BK271" i="21"/>
  <c r="BK127" i="21"/>
  <c r="BK296" i="22"/>
  <c r="BK154" i="23"/>
  <c r="BK402" i="24"/>
  <c r="BK238" i="24"/>
  <c r="J254" i="24"/>
  <c r="J286" i="24"/>
  <c r="BK456" i="24"/>
  <c r="J304" i="24"/>
  <c r="J361" i="24"/>
  <c r="J536" i="24"/>
  <c r="BK112" i="25"/>
  <c r="BK151" i="25"/>
  <c r="J94" i="28"/>
  <c r="J105" i="28"/>
  <c r="BK192" i="30"/>
  <c r="BK172" i="30"/>
  <c r="J1499" i="2"/>
  <c r="BK531" i="2"/>
  <c r="J2511" i="2"/>
  <c r="J2363" i="2"/>
  <c r="BK2270" i="2"/>
  <c r="J2148" i="2"/>
  <c r="J2034" i="2"/>
  <c r="BK1986" i="2"/>
  <c r="J1952" i="2"/>
  <c r="J1877" i="2"/>
  <c r="J1853" i="2"/>
  <c r="BK920" i="2"/>
  <c r="J1575" i="2"/>
  <c r="J1096" i="2"/>
  <c r="BK1799" i="2"/>
  <c r="BK1472" i="2"/>
  <c r="J955" i="2"/>
  <c r="J139" i="2"/>
  <c r="J1443" i="2"/>
  <c r="BK516" i="2"/>
  <c r="J1458" i="2"/>
  <c r="BK744" i="2"/>
  <c r="BK1591" i="2"/>
  <c r="J771" i="2"/>
  <c r="J1548" i="2"/>
  <c r="BK607" i="2"/>
  <c r="BK955" i="3"/>
  <c r="BK148" i="3"/>
  <c r="J806" i="3"/>
  <c r="BK573" i="3"/>
  <c r="J581" i="3"/>
  <c r="BK180" i="4"/>
  <c r="J441" i="4"/>
  <c r="BK395" i="4"/>
  <c r="J269" i="4"/>
  <c r="BK535" i="5"/>
  <c r="BK150" i="5"/>
  <c r="J220" i="5"/>
  <c r="J450" i="5"/>
  <c r="BK159" i="5"/>
  <c r="BK165" i="5"/>
  <c r="BK396" i="5"/>
  <c r="J601" i="5"/>
  <c r="BK293" i="5"/>
  <c r="BK924" i="6"/>
  <c r="BK494" i="6"/>
  <c r="J791" i="6"/>
  <c r="BK194" i="6"/>
  <c r="J369" i="6"/>
  <c r="BK112" i="6"/>
  <c r="J453" i="6"/>
  <c r="J786" i="6"/>
  <c r="J232" i="6"/>
  <c r="J189" i="6"/>
  <c r="J519" i="6"/>
  <c r="BK926" i="6"/>
  <c r="J482" i="6"/>
  <c r="J397" i="7"/>
  <c r="J331" i="7"/>
  <c r="J170" i="7"/>
  <c r="J204" i="7"/>
  <c r="BK253" i="8"/>
  <c r="BK383" i="8"/>
  <c r="BK131" i="8"/>
  <c r="J169" i="8"/>
  <c r="J328" i="8"/>
  <c r="J147" i="8"/>
  <c r="J570" i="8"/>
  <c r="BK340" i="8"/>
  <c r="BK367" i="8"/>
  <c r="BK327" i="9"/>
  <c r="J191" i="9"/>
  <c r="J297" i="10"/>
  <c r="BK105" i="11"/>
  <c r="BK299" i="13"/>
  <c r="J594" i="13"/>
  <c r="J213" i="13"/>
  <c r="J151" i="14"/>
  <c r="BK340" i="16"/>
  <c r="BK287" i="16"/>
  <c r="BK422" i="16"/>
  <c r="J308" i="16"/>
  <c r="J407" i="16"/>
  <c r="J352" i="16"/>
  <c r="J106" i="18"/>
  <c r="J136" i="18"/>
  <c r="BK267" i="19"/>
  <c r="J336" i="19"/>
  <c r="J243" i="20"/>
  <c r="J156" i="20"/>
  <c r="J252" i="20"/>
  <c r="J307" i="21"/>
  <c r="BK169" i="21"/>
  <c r="BK310" i="22"/>
  <c r="BK164" i="23"/>
  <c r="J524" i="24"/>
  <c r="J473" i="24"/>
  <c r="J280" i="24"/>
  <c r="BK205" i="24"/>
  <c r="J167" i="24"/>
  <c r="J390" i="24"/>
  <c r="J177" i="24"/>
  <c r="BK141" i="25"/>
  <c r="J140" i="28"/>
  <c r="J179" i="28"/>
  <c r="J186" i="30"/>
  <c r="BK1691" i="2"/>
  <c r="BK1186" i="2"/>
  <c r="J2631" i="2"/>
  <c r="BK2511" i="2"/>
  <c r="J2359" i="2"/>
  <c r="J2236" i="2"/>
  <c r="BK2144" i="2"/>
  <c r="J2022" i="2"/>
  <c r="J1984" i="2"/>
  <c r="J1936" i="2"/>
  <c r="J1837" i="2"/>
  <c r="J1507" i="2"/>
  <c r="BK811" i="2"/>
  <c r="BK1443" i="2"/>
  <c r="BK548" i="2"/>
  <c r="BK1641" i="2"/>
  <c r="BK1289" i="2"/>
  <c r="J294" i="2"/>
  <c r="J1556" i="2"/>
  <c r="J840" i="2"/>
  <c r="J1603" i="2"/>
  <c r="BK751" i="2"/>
  <c r="BK1572" i="2"/>
  <c r="BK637" i="2"/>
  <c r="J1677" i="2"/>
  <c r="BK692" i="2"/>
  <c r="BK788" i="3"/>
  <c r="BK156" i="3"/>
  <c r="BK346" i="3"/>
  <c r="J188" i="3"/>
  <c r="J440" i="3"/>
  <c r="BK444" i="4"/>
  <c r="J233" i="4"/>
  <c r="BK182" i="4"/>
  <c r="J317" i="4"/>
  <c r="J265" i="4"/>
  <c r="BK372" i="4"/>
  <c r="BK372" i="5"/>
  <c r="J329" i="5"/>
  <c r="J424" i="5"/>
  <c r="J432" i="5"/>
  <c r="BK230" i="5"/>
  <c r="J429" i="5"/>
  <c r="BK119" i="5"/>
  <c r="BK267" i="5"/>
  <c r="J884" i="6"/>
  <c r="J458" i="6"/>
  <c r="J840" i="6"/>
  <c r="J609" i="6"/>
  <c r="J129" i="6"/>
  <c r="J455" i="6"/>
  <c r="BK727" i="6"/>
  <c r="BK425" i="6"/>
  <c r="J751" i="6"/>
  <c r="BK355" i="6"/>
  <c r="J557" i="6"/>
  <c r="BK148" i="6"/>
  <c r="J360" i="6"/>
  <c r="J937" i="6"/>
  <c r="J297" i="6"/>
  <c r="BK143" i="7"/>
  <c r="J261" i="7"/>
  <c r="BK454" i="7"/>
  <c r="BK361" i="7"/>
  <c r="J346" i="7"/>
  <c r="J347" i="8"/>
  <c r="J495" i="8"/>
  <c r="J501" i="8"/>
  <c r="BK564" i="8"/>
  <c r="J468" i="8"/>
  <c r="J478" i="8"/>
  <c r="BK390" i="8"/>
  <c r="BK394" i="9"/>
  <c r="BK191" i="9"/>
  <c r="J143" i="9"/>
  <c r="J171" i="10"/>
  <c r="J290" i="10"/>
  <c r="BK93" i="11"/>
  <c r="J119" i="12"/>
  <c r="J500" i="13"/>
  <c r="J104" i="14"/>
  <c r="J204" i="16"/>
  <c r="J322" i="16"/>
  <c r="J251" i="16"/>
  <c r="J426" i="16"/>
  <c r="BK391" i="16"/>
  <c r="J265" i="16"/>
  <c r="BK126" i="18"/>
  <c r="J279" i="19"/>
  <c r="BK279" i="19"/>
  <c r="BK190" i="20"/>
  <c r="BK202" i="20"/>
  <c r="J96" i="21"/>
  <c r="J298" i="21"/>
  <c r="J467" i="22"/>
  <c r="J238" i="23"/>
  <c r="BK180" i="23"/>
  <c r="BK493" i="24"/>
  <c r="J274" i="24"/>
  <c r="J136" i="24"/>
  <c r="J208" i="24"/>
  <c r="BK250" i="24"/>
  <c r="J189" i="24"/>
  <c r="BK179" i="25"/>
  <c r="BK98" i="25"/>
  <c r="J199" i="28"/>
  <c r="BK199" i="28"/>
  <c r="BK164" i="30"/>
  <c r="J93" i="31"/>
  <c r="J1295" i="2"/>
  <c r="BK316" i="2"/>
  <c r="J2378" i="2"/>
  <c r="BK2221" i="2"/>
  <c r="J2098" i="2"/>
  <c r="J2024" i="2"/>
  <c r="BK1950" i="2"/>
  <c r="J1886" i="2"/>
  <c r="J1756" i="2"/>
  <c r="BK900" i="2"/>
  <c r="J1723" i="2"/>
  <c r="BK1435" i="2"/>
  <c r="J401" i="2"/>
  <c r="BK1456" i="2"/>
  <c r="BK1795" i="2"/>
  <c r="J1399" i="2"/>
  <c r="J1821" i="2"/>
  <c r="BK1281" i="2"/>
  <c r="BK268" i="2"/>
  <c r="BK1110" i="2"/>
  <c r="BK1843" i="2"/>
  <c r="J1486" i="2"/>
  <c r="J889" i="3"/>
  <c r="J573" i="3"/>
  <c r="J975" i="3"/>
  <c r="BK396" i="3"/>
  <c r="BK905" i="3"/>
  <c r="BK320" i="4"/>
  <c r="BK252" i="4"/>
  <c r="BK213" i="4"/>
  <c r="J149" i="4"/>
  <c r="BK467" i="5"/>
  <c r="J581" i="5"/>
  <c r="J165" i="5"/>
  <c r="J279" i="5"/>
  <c r="J368" i="5"/>
  <c r="BK586" i="5"/>
  <c r="J598" i="5"/>
  <c r="BK131" i="5"/>
  <c r="J926" i="6"/>
  <c r="J546" i="6"/>
  <c r="BK121" i="6"/>
  <c r="BK343" i="6"/>
  <c r="J550" i="6"/>
  <c r="BK103" i="6"/>
  <c r="BK394" i="6"/>
  <c r="J782" i="6"/>
  <c r="J304" i="6"/>
  <c r="J713" i="6"/>
  <c r="J942" i="6"/>
  <c r="J594" i="6"/>
  <c r="BK437" i="7"/>
  <c r="BK155" i="7"/>
  <c r="J149" i="7"/>
  <c r="J385" i="7"/>
  <c r="J425" i="7"/>
  <c r="J505" i="8"/>
  <c r="J219" i="8"/>
  <c r="BK151" i="8"/>
  <c r="BK241" i="8"/>
  <c r="J262" i="8"/>
  <c r="BK203" i="8"/>
  <c r="BK239" i="8"/>
  <c r="J312" i="8"/>
  <c r="BK365" i="8"/>
  <c r="J214" i="9"/>
  <c r="BK355" i="9"/>
  <c r="J321" i="9"/>
  <c r="J160" i="10"/>
  <c r="J224" i="11"/>
  <c r="BK541" i="13"/>
  <c r="BK430" i="13"/>
  <c r="J487" i="13"/>
  <c r="J322" i="13"/>
  <c r="F40" i="15"/>
  <c r="BC72" i="1"/>
  <c r="J130" i="16"/>
  <c r="BK405" i="16"/>
  <c r="BK226" i="16"/>
  <c r="J188" i="16"/>
  <c r="J316" i="19"/>
  <c r="BK363" i="19"/>
  <c r="BK254" i="19"/>
  <c r="J194" i="19"/>
  <c r="J194" i="20"/>
  <c r="J171" i="20"/>
  <c r="BK288" i="21"/>
  <c r="J285" i="21"/>
  <c r="BK303" i="22"/>
  <c r="J245" i="22"/>
  <c r="BK129" i="22"/>
  <c r="J423" i="22"/>
  <c r="J310" i="22"/>
  <c r="J115" i="22"/>
  <c r="J349" i="22"/>
  <c r="J273" i="22"/>
  <c r="BK161" i="22"/>
  <c r="J375" i="22"/>
  <c r="J290" i="22"/>
  <c r="J223" i="22"/>
  <c r="J97" i="22"/>
  <c r="BK393" i="22"/>
  <c r="BK321" i="22"/>
  <c r="J255" i="22"/>
  <c r="J401" i="22"/>
  <c r="J377" i="22"/>
  <c r="BK317" i="22"/>
  <c r="BK413" i="22"/>
  <c r="BK379" i="22"/>
  <c r="J218" i="22"/>
  <c r="BK229" i="23"/>
  <c r="J248" i="24"/>
  <c r="J145" i="24"/>
  <c r="J196" i="24"/>
  <c r="J386" i="24"/>
  <c r="J499" i="24"/>
  <c r="BK408" i="24"/>
  <c r="J527" i="24"/>
  <c r="J163" i="24"/>
  <c r="J169" i="24"/>
  <c r="BK114" i="25"/>
  <c r="J97" i="28"/>
  <c r="J163" i="28"/>
  <c r="J98" i="30"/>
  <c r="R153" i="30" l="1"/>
  <c r="P133" i="2"/>
  <c r="T192" i="2"/>
  <c r="T247" i="2"/>
  <c r="T273" i="2"/>
  <c r="P288" i="2"/>
  <c r="P736" i="2"/>
  <c r="R853" i="2"/>
  <c r="R1313" i="2"/>
  <c r="R1382" i="2"/>
  <c r="P1490" i="2"/>
  <c r="P1511" i="2"/>
  <c r="R1725" i="2"/>
  <c r="BK1896" i="2"/>
  <c r="J1896" i="2"/>
  <c r="J94" i="2" s="1"/>
  <c r="BK2059" i="2"/>
  <c r="J2059" i="2" s="1"/>
  <c r="J98" i="2" s="1"/>
  <c r="BK2252" i="2"/>
  <c r="J2252" i="2"/>
  <c r="J99" i="2" s="1"/>
  <c r="P2327" i="2"/>
  <c r="R2421" i="2"/>
  <c r="P2576" i="2"/>
  <c r="T139" i="3"/>
  <c r="BK431" i="3"/>
  <c r="J431" i="3" s="1"/>
  <c r="J71" i="3" s="1"/>
  <c r="T1019" i="3"/>
  <c r="T1125" i="3"/>
  <c r="T1162" i="3"/>
  <c r="R106" i="4"/>
  <c r="R105" i="4"/>
  <c r="BK159" i="4"/>
  <c r="BK292" i="4"/>
  <c r="J292" i="4" s="1"/>
  <c r="J74" i="4" s="1"/>
  <c r="BK404" i="4"/>
  <c r="J404" i="4" s="1"/>
  <c r="J75" i="4" s="1"/>
  <c r="T483" i="4"/>
  <c r="P133" i="5"/>
  <c r="R428" i="5"/>
  <c r="R504" i="5"/>
  <c r="R563" i="5"/>
  <c r="R562" i="5"/>
  <c r="R97" i="6"/>
  <c r="P490" i="6"/>
  <c r="T600" i="6"/>
  <c r="P100" i="7"/>
  <c r="T330" i="7"/>
  <c r="P421" i="7"/>
  <c r="T193" i="8"/>
  <c r="T261" i="8"/>
  <c r="T342" i="8"/>
  <c r="R430" i="8"/>
  <c r="BK535" i="8"/>
  <c r="J535" i="8"/>
  <c r="J76" i="8" s="1"/>
  <c r="T132" i="9"/>
  <c r="T156" i="9"/>
  <c r="R210" i="9"/>
  <c r="P239" i="9"/>
  <c r="BK286" i="9"/>
  <c r="J286" i="9" s="1"/>
  <c r="J80" i="9" s="1"/>
  <c r="P300" i="9"/>
  <c r="BK344" i="9"/>
  <c r="J344" i="9"/>
  <c r="J86" i="9"/>
  <c r="R344" i="9"/>
  <c r="P369" i="9"/>
  <c r="T238" i="11"/>
  <c r="P91" i="12"/>
  <c r="P90" i="12" s="1"/>
  <c r="P89" i="12" s="1"/>
  <c r="AU68" i="1" s="1"/>
  <c r="T116" i="13"/>
  <c r="T321" i="13"/>
  <c r="R475" i="13"/>
  <c r="R581" i="13"/>
  <c r="T103" i="14"/>
  <c r="T96" i="14" s="1"/>
  <c r="T95" i="14" s="1"/>
  <c r="T109" i="16"/>
  <c r="T177" i="16"/>
  <c r="T214" i="16"/>
  <c r="R223" i="16"/>
  <c r="T307" i="16"/>
  <c r="T432" i="16"/>
  <c r="BK478" i="16"/>
  <c r="J478" i="16"/>
  <c r="J80" i="16"/>
  <c r="P105" i="18"/>
  <c r="T95" i="19"/>
  <c r="P197" i="19"/>
  <c r="BK218" i="19"/>
  <c r="J218" i="19"/>
  <c r="J67" i="19" s="1"/>
  <c r="BK382" i="19"/>
  <c r="J382" i="19"/>
  <c r="J70" i="19"/>
  <c r="T94" i="20"/>
  <c r="R209" i="20"/>
  <c r="T183" i="21"/>
  <c r="T210" i="21"/>
  <c r="R287" i="21"/>
  <c r="P293" i="22"/>
  <c r="P431" i="22"/>
  <c r="T96" i="23"/>
  <c r="T95" i="23"/>
  <c r="T153" i="23"/>
  <c r="T205" i="23"/>
  <c r="R219" i="23"/>
  <c r="R135" i="24"/>
  <c r="R195" i="24"/>
  <c r="P331" i="24"/>
  <c r="R440" i="24"/>
  <c r="R523" i="24"/>
  <c r="T591" i="24"/>
  <c r="T98" i="26"/>
  <c r="T93" i="28"/>
  <c r="P178" i="28"/>
  <c r="P177" i="28"/>
  <c r="R133" i="2"/>
  <c r="BK192" i="2"/>
  <c r="J192" i="2"/>
  <c r="J70" i="2" s="1"/>
  <c r="R247" i="2"/>
  <c r="P273" i="2"/>
  <c r="T288" i="2"/>
  <c r="T736" i="2"/>
  <c r="P853" i="2"/>
  <c r="BK1313" i="2"/>
  <c r="J1313" i="2" s="1"/>
  <c r="J81" i="2" s="1"/>
  <c r="BK1382" i="2"/>
  <c r="J1382" i="2"/>
  <c r="J86" i="2" s="1"/>
  <c r="T1449" i="2"/>
  <c r="BK1511" i="2"/>
  <c r="J1511" i="2"/>
  <c r="J89" i="2" s="1"/>
  <c r="T1511" i="2"/>
  <c r="T1574" i="2"/>
  <c r="BK1725" i="2"/>
  <c r="J1725" i="2" s="1"/>
  <c r="J91" i="2" s="1"/>
  <c r="BK1885" i="2"/>
  <c r="J1885" i="2"/>
  <c r="J93" i="2"/>
  <c r="R1921" i="2"/>
  <c r="P2044" i="2"/>
  <c r="P2049" i="2"/>
  <c r="T2261" i="2"/>
  <c r="T2346" i="2"/>
  <c r="T2381" i="2"/>
  <c r="P2526" i="2"/>
  <c r="T2620" i="2"/>
  <c r="T105" i="3"/>
  <c r="R621" i="3"/>
  <c r="P1100" i="3"/>
  <c r="R189" i="4"/>
  <c r="BK416" i="4"/>
  <c r="J416" i="4" s="1"/>
  <c r="J76" i="4" s="1"/>
  <c r="P103" i="5"/>
  <c r="P447" i="5"/>
  <c r="P563" i="5"/>
  <c r="P562" i="5" s="1"/>
  <c r="T310" i="6"/>
  <c r="R767" i="6"/>
  <c r="R100" i="7"/>
  <c r="R330" i="7"/>
  <c r="R421" i="7"/>
  <c r="R102" i="8"/>
  <c r="P268" i="8"/>
  <c r="BK389" i="8"/>
  <c r="J389" i="8" s="1"/>
  <c r="J73" i="8" s="1"/>
  <c r="R480" i="8"/>
  <c r="T563" i="8"/>
  <c r="BK132" i="9"/>
  <c r="J132" i="9" s="1"/>
  <c r="J70" i="9" s="1"/>
  <c r="R139" i="9"/>
  <c r="R146" i="9"/>
  <c r="R178" i="9"/>
  <c r="BK210" i="9"/>
  <c r="J210" i="9"/>
  <c r="J76" i="9" s="1"/>
  <c r="R232" i="9"/>
  <c r="P264" i="9"/>
  <c r="R286" i="9"/>
  <c r="BK300" i="9"/>
  <c r="J300" i="9"/>
  <c r="J82" i="9" s="1"/>
  <c r="R300" i="9"/>
  <c r="R336" i="9"/>
  <c r="R307" i="9" s="1"/>
  <c r="R350" i="9"/>
  <c r="R381" i="9"/>
  <c r="BK183" i="10"/>
  <c r="J183" i="10" s="1"/>
  <c r="J66" i="10" s="1"/>
  <c r="T183" i="10"/>
  <c r="BK92" i="11"/>
  <c r="BK91" i="11" s="1"/>
  <c r="T91" i="12"/>
  <c r="T90" i="12" s="1"/>
  <c r="T89" i="12" s="1"/>
  <c r="R116" i="13"/>
  <c r="P321" i="13"/>
  <c r="T375" i="13"/>
  <c r="T571" i="13"/>
  <c r="T570" i="13" s="1"/>
  <c r="T601" i="13"/>
  <c r="BK104" i="16"/>
  <c r="J104" i="16" s="1"/>
  <c r="J64" i="16" s="1"/>
  <c r="R134" i="16"/>
  <c r="R240" i="16"/>
  <c r="T372" i="16"/>
  <c r="P415" i="16"/>
  <c r="P459" i="16"/>
  <c r="T478" i="16"/>
  <c r="T89" i="17"/>
  <c r="T88" i="17"/>
  <c r="T87" i="17" s="1"/>
  <c r="BK105" i="18"/>
  <c r="BK87" i="18" s="1"/>
  <c r="J87" i="18" s="1"/>
  <c r="J63" i="18" s="1"/>
  <c r="J105" i="18"/>
  <c r="J65" i="18" s="1"/>
  <c r="T233" i="19"/>
  <c r="T365" i="19"/>
  <c r="R175" i="20"/>
  <c r="R95" i="21"/>
  <c r="T219" i="21"/>
  <c r="BK96" i="22"/>
  <c r="BK95" i="22" s="1"/>
  <c r="BK94" i="22" s="1"/>
  <c r="BK222" i="22"/>
  <c r="J222" i="22" s="1"/>
  <c r="J67" i="22" s="1"/>
  <c r="P266" i="22"/>
  <c r="T445" i="22"/>
  <c r="T161" i="23"/>
  <c r="T160" i="23" s="1"/>
  <c r="P228" i="23"/>
  <c r="BK101" i="24"/>
  <c r="J101" i="24" s="1"/>
  <c r="J65" i="24" s="1"/>
  <c r="P217" i="24"/>
  <c r="P389" i="24"/>
  <c r="BK425" i="24"/>
  <c r="J425" i="24" s="1"/>
  <c r="J71" i="24" s="1"/>
  <c r="R480" i="24"/>
  <c r="R577" i="24"/>
  <c r="BK95" i="25"/>
  <c r="J95" i="25"/>
  <c r="J69" i="25" s="1"/>
  <c r="R98" i="26"/>
  <c r="T95" i="27"/>
  <c r="T94" i="27" s="1"/>
  <c r="T93" i="27" s="1"/>
  <c r="R93" i="28"/>
  <c r="T178" i="28"/>
  <c r="T177" i="28"/>
  <c r="BK92" i="30"/>
  <c r="J92" i="30"/>
  <c r="J65" i="30"/>
  <c r="P309" i="2"/>
  <c r="P676" i="2"/>
  <c r="P1038" i="2"/>
  <c r="P1345" i="2"/>
  <c r="P1382" i="2"/>
  <c r="BK1490" i="2"/>
  <c r="J1490" i="2"/>
  <c r="J88" i="2" s="1"/>
  <c r="R1511" i="2"/>
  <c r="R1574" i="2"/>
  <c r="P1725" i="2"/>
  <c r="P1885" i="2"/>
  <c r="BK1921" i="2"/>
  <c r="J1921" i="2" s="1"/>
  <c r="J95" i="2" s="1"/>
  <c r="BK2044" i="2"/>
  <c r="J2044" i="2" s="1"/>
  <c r="J96" i="2" s="1"/>
  <c r="BK2049" i="2"/>
  <c r="J2049" i="2" s="1"/>
  <c r="J97" i="2" s="1"/>
  <c r="P2261" i="2"/>
  <c r="R2346" i="2"/>
  <c r="BK2381" i="2"/>
  <c r="J2381" i="2" s="1"/>
  <c r="J103" i="2" s="1"/>
  <c r="R2526" i="2"/>
  <c r="R2620" i="2"/>
  <c r="BK139" i="3"/>
  <c r="J139" i="3" s="1"/>
  <c r="J70" i="3"/>
  <c r="T431" i="3"/>
  <c r="BK1019" i="3"/>
  <c r="J1019" i="3"/>
  <c r="J73" i="3" s="1"/>
  <c r="P1125" i="3"/>
  <c r="P1162" i="3"/>
  <c r="T189" i="4"/>
  <c r="T416" i="4"/>
  <c r="R103" i="5"/>
  <c r="R447" i="5"/>
  <c r="T530" i="5"/>
  <c r="T97" i="6"/>
  <c r="BK490" i="6"/>
  <c r="J490" i="6"/>
  <c r="J70" i="6" s="1"/>
  <c r="BK600" i="6"/>
  <c r="J600" i="6" s="1"/>
  <c r="J71" i="6" s="1"/>
  <c r="T188" i="7"/>
  <c r="T394" i="7"/>
  <c r="T443" i="7"/>
  <c r="P193" i="8"/>
  <c r="P261" i="8"/>
  <c r="R342" i="8"/>
  <c r="BK430" i="8"/>
  <c r="J430" i="8" s="1"/>
  <c r="J74" i="8" s="1"/>
  <c r="P535" i="8"/>
  <c r="R132" i="9"/>
  <c r="T139" i="9"/>
  <c r="P146" i="9"/>
  <c r="BK178" i="9"/>
  <c r="J178" i="9"/>
  <c r="J74" i="9" s="1"/>
  <c r="P210" i="9"/>
  <c r="T232" i="9"/>
  <c r="T264" i="9"/>
  <c r="R293" i="9"/>
  <c r="P308" i="9"/>
  <c r="BK350" i="9"/>
  <c r="J350" i="9"/>
  <c r="J88" i="9" s="1"/>
  <c r="R369" i="9"/>
  <c r="BK381" i="9"/>
  <c r="J381" i="9" s="1"/>
  <c r="J93" i="9" s="1"/>
  <c r="R94" i="10"/>
  <c r="T217" i="10"/>
  <c r="P92" i="11"/>
  <c r="P237" i="13"/>
  <c r="P375" i="13"/>
  <c r="P571" i="13"/>
  <c r="P570" i="13" s="1"/>
  <c r="BK601" i="13"/>
  <c r="J601" i="13" s="1"/>
  <c r="J82" i="13" s="1"/>
  <c r="R104" i="16"/>
  <c r="T134" i="16"/>
  <c r="T240" i="16"/>
  <c r="R372" i="16"/>
  <c r="T415" i="16"/>
  <c r="R459" i="16"/>
  <c r="R478" i="16"/>
  <c r="T88" i="18"/>
  <c r="T87" i="18" s="1"/>
  <c r="BK233" i="19"/>
  <c r="J233" i="19" s="1"/>
  <c r="J68" i="19" s="1"/>
  <c r="P365" i="19"/>
  <c r="R94" i="20"/>
  <c r="R93" i="20"/>
  <c r="R92" i="20" s="1"/>
  <c r="T209" i="20"/>
  <c r="T95" i="21"/>
  <c r="R219" i="21"/>
  <c r="R293" i="22"/>
  <c r="BK431" i="22"/>
  <c r="J431" i="22" s="1"/>
  <c r="J70" i="22" s="1"/>
  <c r="P96" i="23"/>
  <c r="P95" i="23"/>
  <c r="P153" i="23"/>
  <c r="BK205" i="23"/>
  <c r="J205" i="23"/>
  <c r="J69" i="23" s="1"/>
  <c r="T219" i="23"/>
  <c r="R101" i="24"/>
  <c r="BK217" i="24"/>
  <c r="J217" i="24"/>
  <c r="J68" i="24"/>
  <c r="R389" i="24"/>
  <c r="P425" i="24"/>
  <c r="BK480" i="24"/>
  <c r="J480" i="24" s="1"/>
  <c r="J74" i="24" s="1"/>
  <c r="BK577" i="24"/>
  <c r="J577" i="24"/>
  <c r="J76" i="24"/>
  <c r="R113" i="26"/>
  <c r="R156" i="28"/>
  <c r="BK169" i="30"/>
  <c r="J169" i="30" s="1"/>
  <c r="J67" i="30" s="1"/>
  <c r="T309" i="2"/>
  <c r="BK736" i="2"/>
  <c r="J736" i="2" s="1"/>
  <c r="J78" i="2" s="1"/>
  <c r="BK853" i="2"/>
  <c r="J853" i="2" s="1"/>
  <c r="J79" i="2" s="1"/>
  <c r="P1313" i="2"/>
  <c r="T1345" i="2"/>
  <c r="T1359" i="2"/>
  <c r="BK1449" i="2"/>
  <c r="J1449" i="2"/>
  <c r="J87" i="2" s="1"/>
  <c r="R1490" i="2"/>
  <c r="BK1766" i="2"/>
  <c r="J1766" i="2" s="1"/>
  <c r="J92" i="2" s="1"/>
  <c r="T1885" i="2"/>
  <c r="T1921" i="2"/>
  <c r="T2044" i="2"/>
  <c r="T2049" i="2"/>
  <c r="R2261" i="2"/>
  <c r="P2346" i="2"/>
  <c r="P2381" i="2"/>
  <c r="BK2526" i="2"/>
  <c r="J2526" i="2"/>
  <c r="J105" i="2" s="1"/>
  <c r="BK2620" i="2"/>
  <c r="J2620" i="2" s="1"/>
  <c r="J107" i="2" s="1"/>
  <c r="P139" i="3"/>
  <c r="R431" i="3"/>
  <c r="P1019" i="3"/>
  <c r="R1125" i="3"/>
  <c r="R159" i="4"/>
  <c r="R292" i="4"/>
  <c r="R404" i="4"/>
  <c r="BK483" i="4"/>
  <c r="J483" i="4"/>
  <c r="J77" i="4" s="1"/>
  <c r="T103" i="5"/>
  <c r="T447" i="5"/>
  <c r="P530" i="5"/>
  <c r="P310" i="6"/>
  <c r="P767" i="6"/>
  <c r="P188" i="7"/>
  <c r="BK394" i="7"/>
  <c r="J394" i="7" s="1"/>
  <c r="J72" i="7" s="1"/>
  <c r="BK443" i="7"/>
  <c r="J443" i="7" s="1"/>
  <c r="J74" i="7" s="1"/>
  <c r="BK193" i="8"/>
  <c r="J193" i="8" s="1"/>
  <c r="J69" i="8" s="1"/>
  <c r="BK261" i="8"/>
  <c r="J261" i="8" s="1"/>
  <c r="J70" i="8" s="1"/>
  <c r="P342" i="8"/>
  <c r="P480" i="8"/>
  <c r="P563" i="8"/>
  <c r="BK119" i="9"/>
  <c r="P132" i="9"/>
  <c r="BK156" i="9"/>
  <c r="J156" i="9" s="1"/>
  <c r="J73" i="9" s="1"/>
  <c r="T178" i="9"/>
  <c r="R200" i="9"/>
  <c r="BK232" i="9"/>
  <c r="J232" i="9" s="1"/>
  <c r="J77" i="9" s="1"/>
  <c r="T239" i="9"/>
  <c r="T286" i="9"/>
  <c r="BK308" i="9"/>
  <c r="P336" i="9"/>
  <c r="P344" i="9"/>
  <c r="BK369" i="9"/>
  <c r="J369" i="9" s="1"/>
  <c r="J89" i="9" s="1"/>
  <c r="BK94" i="10"/>
  <c r="J94" i="10" s="1"/>
  <c r="J65" i="10" s="1"/>
  <c r="P217" i="10"/>
  <c r="T92" i="11"/>
  <c r="T91" i="11"/>
  <c r="T90" i="11" s="1"/>
  <c r="BK116" i="13"/>
  <c r="J116" i="13" s="1"/>
  <c r="J70" i="13" s="1"/>
  <c r="R321" i="13"/>
  <c r="P475" i="13"/>
  <c r="T581" i="13"/>
  <c r="BK103" i="14"/>
  <c r="R109" i="16"/>
  <c r="R177" i="16"/>
  <c r="R214" i="16"/>
  <c r="T223" i="16"/>
  <c r="P307" i="16"/>
  <c r="BK432" i="16"/>
  <c r="J432" i="16" s="1"/>
  <c r="J74" i="16" s="1"/>
  <c r="P471" i="16"/>
  <c r="R486" i="16"/>
  <c r="P89" i="17"/>
  <c r="P88" i="17" s="1"/>
  <c r="P87" i="17" s="1"/>
  <c r="AU74" i="1" s="1"/>
  <c r="R105" i="18"/>
  <c r="R95" i="19"/>
  <c r="T197" i="19"/>
  <c r="T218" i="19"/>
  <c r="R382" i="19"/>
  <c r="P94" i="20"/>
  <c r="BK209" i="20"/>
  <c r="BK93" i="20" s="1"/>
  <c r="J209" i="20"/>
  <c r="J69" i="20" s="1"/>
  <c r="R183" i="21"/>
  <c r="P210" i="21"/>
  <c r="P287" i="21"/>
  <c r="P96" i="22"/>
  <c r="P222" i="22"/>
  <c r="R266" i="22"/>
  <c r="R445" i="22"/>
  <c r="P161" i="23"/>
  <c r="P160" i="23"/>
  <c r="BK219" i="23"/>
  <c r="J219" i="23" s="1"/>
  <c r="J71" i="23" s="1"/>
  <c r="T135" i="24"/>
  <c r="P195" i="24"/>
  <c r="T331" i="24"/>
  <c r="P440" i="24"/>
  <c r="P523" i="24"/>
  <c r="R591" i="24"/>
  <c r="T95" i="25"/>
  <c r="T94" i="25"/>
  <c r="T93" i="25" s="1"/>
  <c r="R95" i="27"/>
  <c r="R94" i="27" s="1"/>
  <c r="R93" i="27" s="1"/>
  <c r="T156" i="28"/>
  <c r="P85" i="31"/>
  <c r="R309" i="2"/>
  <c r="R676" i="2"/>
  <c r="BK1038" i="2"/>
  <c r="J1038" i="2"/>
  <c r="J80" i="2" s="1"/>
  <c r="BK1345" i="2"/>
  <c r="J1345" i="2"/>
  <c r="J82" i="2" s="1"/>
  <c r="T1382" i="2"/>
  <c r="P1766" i="2"/>
  <c r="P1896" i="2"/>
  <c r="T2059" i="2"/>
  <c r="R2252" i="2"/>
  <c r="BK2327" i="2"/>
  <c r="J2327" i="2"/>
  <c r="J101" i="2" s="1"/>
  <c r="BK2421" i="2"/>
  <c r="J2421" i="2"/>
  <c r="J104" i="2"/>
  <c r="BK2576" i="2"/>
  <c r="J2576" i="2" s="1"/>
  <c r="J106" i="2" s="1"/>
  <c r="R139" i="3"/>
  <c r="P431" i="3"/>
  <c r="R1019" i="3"/>
  <c r="BK1125" i="3"/>
  <c r="J1125" i="3"/>
  <c r="J77" i="3"/>
  <c r="R1162" i="3"/>
  <c r="P106" i="4"/>
  <c r="P105" i="4"/>
  <c r="BK189" i="4"/>
  <c r="J189" i="4" s="1"/>
  <c r="J73" i="4" s="1"/>
  <c r="P416" i="4"/>
  <c r="R133" i="5"/>
  <c r="T428" i="5"/>
  <c r="T504" i="5"/>
  <c r="T563" i="5"/>
  <c r="T562" i="5" s="1"/>
  <c r="R310" i="6"/>
  <c r="BK767" i="6"/>
  <c r="J767" i="6" s="1"/>
  <c r="J72" i="6" s="1"/>
  <c r="T100" i="7"/>
  <c r="P330" i="7"/>
  <c r="T421" i="7"/>
  <c r="BK102" i="8"/>
  <c r="R268" i="8"/>
  <c r="T389" i="8"/>
  <c r="T480" i="8"/>
  <c r="BK563" i="8"/>
  <c r="J563" i="8" s="1"/>
  <c r="J77" i="8" s="1"/>
  <c r="R217" i="10"/>
  <c r="R92" i="11"/>
  <c r="T237" i="13"/>
  <c r="BK475" i="13"/>
  <c r="J475" i="13"/>
  <c r="J78" i="13"/>
  <c r="R571" i="13"/>
  <c r="R570" i="13"/>
  <c r="P601" i="13"/>
  <c r="P104" i="16"/>
  <c r="P134" i="16"/>
  <c r="P240" i="16"/>
  <c r="BK372" i="16"/>
  <c r="J372" i="16"/>
  <c r="J72" i="16" s="1"/>
  <c r="BK415" i="16"/>
  <c r="J415" i="16"/>
  <c r="J73" i="16" s="1"/>
  <c r="BK459" i="16"/>
  <c r="J459" i="16" s="1"/>
  <c r="J75" i="16" s="1"/>
  <c r="T471" i="16"/>
  <c r="T470" i="16" s="1"/>
  <c r="T486" i="16"/>
  <c r="BK89" i="17"/>
  <c r="J89" i="17" s="1"/>
  <c r="J65" i="17" s="1"/>
  <c r="R88" i="18"/>
  <c r="BK95" i="19"/>
  <c r="J95" i="19" s="1"/>
  <c r="J65" i="19" s="1"/>
  <c r="BK197" i="19"/>
  <c r="J197" i="19" s="1"/>
  <c r="J66" i="19" s="1"/>
  <c r="P218" i="19"/>
  <c r="T382" i="19"/>
  <c r="T175" i="20"/>
  <c r="P183" i="21"/>
  <c r="R210" i="21"/>
  <c r="BK287" i="21"/>
  <c r="J287" i="21" s="1"/>
  <c r="J70" i="21" s="1"/>
  <c r="T96" i="22"/>
  <c r="R222" i="22"/>
  <c r="BK266" i="22"/>
  <c r="J266" i="22" s="1"/>
  <c r="J68" i="22" s="1"/>
  <c r="BK445" i="22"/>
  <c r="J445" i="22" s="1"/>
  <c r="J71" i="22" s="1"/>
  <c r="BK96" i="23"/>
  <c r="J96" i="23" s="1"/>
  <c r="J65" i="23" s="1"/>
  <c r="BK153" i="23"/>
  <c r="J153" i="23"/>
  <c r="J66" i="23"/>
  <c r="P205" i="23"/>
  <c r="T228" i="23"/>
  <c r="T101" i="24"/>
  <c r="T217" i="24"/>
  <c r="T389" i="24"/>
  <c r="R425" i="24"/>
  <c r="T480" i="24"/>
  <c r="T439" i="24" s="1"/>
  <c r="T577" i="24"/>
  <c r="BK113" i="26"/>
  <c r="J113" i="26"/>
  <c r="J72" i="26"/>
  <c r="BK95" i="27"/>
  <c r="J95" i="27"/>
  <c r="J69" i="27" s="1"/>
  <c r="P93" i="28"/>
  <c r="BK178" i="28"/>
  <c r="J178" i="28" s="1"/>
  <c r="J68" i="28" s="1"/>
  <c r="R92" i="30"/>
  <c r="P169" i="30"/>
  <c r="T85" i="31"/>
  <c r="P96" i="31"/>
  <c r="BK309" i="2"/>
  <c r="J309" i="2" s="1"/>
  <c r="J74" i="2"/>
  <c r="R736" i="2"/>
  <c r="T853" i="2"/>
  <c r="T1313" i="2"/>
  <c r="R1359" i="2"/>
  <c r="R1449" i="2"/>
  <c r="T1490" i="2"/>
  <c r="T1766" i="2"/>
  <c r="T1896" i="2"/>
  <c r="P2059" i="2"/>
  <c r="P2252" i="2"/>
  <c r="T2327" i="2"/>
  <c r="T2421" i="2"/>
  <c r="T2576" i="2"/>
  <c r="R105" i="3"/>
  <c r="T621" i="3"/>
  <c r="T1100" i="3"/>
  <c r="T106" i="4"/>
  <c r="T105" i="4" s="1"/>
  <c r="P159" i="4"/>
  <c r="P292" i="4"/>
  <c r="T404" i="4"/>
  <c r="P483" i="4"/>
  <c r="BK103" i="5"/>
  <c r="J103" i="5"/>
  <c r="J69" i="5"/>
  <c r="BK447" i="5"/>
  <c r="J447" i="5"/>
  <c r="J72" i="5"/>
  <c r="BK530" i="5"/>
  <c r="J530" i="5"/>
  <c r="J74" i="5" s="1"/>
  <c r="P97" i="6"/>
  <c r="T490" i="6"/>
  <c r="R600" i="6"/>
  <c r="R188" i="7"/>
  <c r="P394" i="7"/>
  <c r="P443" i="7"/>
  <c r="T102" i="8"/>
  <c r="BK268" i="8"/>
  <c r="J268" i="8"/>
  <c r="J71" i="8" s="1"/>
  <c r="R389" i="8"/>
  <c r="BK480" i="8"/>
  <c r="J480" i="8"/>
  <c r="J75" i="8" s="1"/>
  <c r="R563" i="8"/>
  <c r="R119" i="9"/>
  <c r="P139" i="9"/>
  <c r="R156" i="9"/>
  <c r="P200" i="9"/>
  <c r="BK239" i="9"/>
  <c r="J239" i="9"/>
  <c r="J78" i="9" s="1"/>
  <c r="R264" i="9"/>
  <c r="T293" i="9"/>
  <c r="T308" i="9"/>
  <c r="P350" i="9"/>
  <c r="P349" i="9" s="1"/>
  <c r="T369" i="9"/>
  <c r="T381" i="9"/>
  <c r="BK217" i="10"/>
  <c r="J217" i="10"/>
  <c r="J68" i="10" s="1"/>
  <c r="R238" i="11"/>
  <c r="BK91" i="12"/>
  <c r="J91" i="12" s="1"/>
  <c r="J65" i="12" s="1"/>
  <c r="R237" i="13"/>
  <c r="R107" i="13" s="1"/>
  <c r="BK375" i="13"/>
  <c r="BK581" i="13"/>
  <c r="J581" i="13"/>
  <c r="J81" i="13"/>
  <c r="P103" i="14"/>
  <c r="P96" i="14"/>
  <c r="P95" i="14"/>
  <c r="AU71" i="1" s="1"/>
  <c r="BK109" i="16"/>
  <c r="J109" i="16" s="1"/>
  <c r="J65" i="16"/>
  <c r="P177" i="16"/>
  <c r="P214" i="16"/>
  <c r="BK223" i="16"/>
  <c r="J223" i="16"/>
  <c r="J69" i="16" s="1"/>
  <c r="BK307" i="16"/>
  <c r="J307" i="16" s="1"/>
  <c r="J71" i="16"/>
  <c r="R432" i="16"/>
  <c r="BK471" i="16"/>
  <c r="BK486" i="16"/>
  <c r="BK470" i="16" s="1"/>
  <c r="R89" i="17"/>
  <c r="R88" i="17"/>
  <c r="R87" i="17" s="1"/>
  <c r="BK88" i="18"/>
  <c r="J88" i="18"/>
  <c r="J64" i="18"/>
  <c r="R233" i="19"/>
  <c r="R365" i="19"/>
  <c r="P175" i="20"/>
  <c r="P95" i="21"/>
  <c r="P94" i="21" s="1"/>
  <c r="P93" i="21" s="1"/>
  <c r="AU80" i="1" s="1"/>
  <c r="P219" i="21"/>
  <c r="R96" i="22"/>
  <c r="T222" i="22"/>
  <c r="T266" i="22"/>
  <c r="P445" i="22"/>
  <c r="R161" i="23"/>
  <c r="R160" i="23" s="1"/>
  <c r="BK228" i="23"/>
  <c r="J228" i="23"/>
  <c r="J72" i="23" s="1"/>
  <c r="P101" i="24"/>
  <c r="R217" i="24"/>
  <c r="BK389" i="24"/>
  <c r="J389" i="24"/>
  <c r="J70" i="24" s="1"/>
  <c r="T425" i="24"/>
  <c r="P480" i="24"/>
  <c r="P577" i="24"/>
  <c r="P95" i="25"/>
  <c r="P94" i="25" s="1"/>
  <c r="P93" i="25"/>
  <c r="AU85" i="1"/>
  <c r="P98" i="26"/>
  <c r="P95" i="27"/>
  <c r="P94" i="27"/>
  <c r="P93" i="27" s="1"/>
  <c r="AU87" i="1" s="1"/>
  <c r="BK156" i="28"/>
  <c r="J156" i="28"/>
  <c r="J66" i="28" s="1"/>
  <c r="R178" i="28"/>
  <c r="R177" i="28"/>
  <c r="T92" i="30"/>
  <c r="R85" i="31"/>
  <c r="R96" i="31"/>
  <c r="BK133" i="2"/>
  <c r="J133" i="2"/>
  <c r="J69" i="2" s="1"/>
  <c r="P192" i="2"/>
  <c r="BK247" i="2"/>
  <c r="J247" i="2"/>
  <c r="J71" i="2" s="1"/>
  <c r="BK273" i="2"/>
  <c r="J273" i="2" s="1"/>
  <c r="J72" i="2" s="1"/>
  <c r="BK288" i="2"/>
  <c r="J288" i="2" s="1"/>
  <c r="J73" i="2" s="1"/>
  <c r="BK676" i="2"/>
  <c r="J676" i="2" s="1"/>
  <c r="J75" i="2" s="1"/>
  <c r="T1038" i="2"/>
  <c r="BK1359" i="2"/>
  <c r="BK1355" i="2" s="1"/>
  <c r="J1355" i="2" s="1"/>
  <c r="J83" i="2" s="1"/>
  <c r="BK1574" i="2"/>
  <c r="J1574" i="2"/>
  <c r="J90" i="2" s="1"/>
  <c r="R1766" i="2"/>
  <c r="R1896" i="2"/>
  <c r="R2059" i="2"/>
  <c r="T2252" i="2"/>
  <c r="R2327" i="2"/>
  <c r="P2421" i="2"/>
  <c r="R2576" i="2"/>
  <c r="BK105" i="3"/>
  <c r="P621" i="3"/>
  <c r="BK1100" i="3"/>
  <c r="J1100" i="3"/>
  <c r="J74" i="3" s="1"/>
  <c r="BK106" i="4"/>
  <c r="J106" i="4"/>
  <c r="J69" i="4"/>
  <c r="T159" i="4"/>
  <c r="T292" i="4"/>
  <c r="P404" i="4"/>
  <c r="R483" i="4"/>
  <c r="T133" i="5"/>
  <c r="T102" i="5" s="1"/>
  <c r="P428" i="5"/>
  <c r="BK504" i="5"/>
  <c r="J504" i="5"/>
  <c r="J73" i="5" s="1"/>
  <c r="R530" i="5"/>
  <c r="BK97" i="6"/>
  <c r="J97" i="6" s="1"/>
  <c r="J68" i="6" s="1"/>
  <c r="R490" i="6"/>
  <c r="P600" i="6"/>
  <c r="BK100" i="7"/>
  <c r="BK330" i="7"/>
  <c r="J330" i="7"/>
  <c r="J71" i="7" s="1"/>
  <c r="BK421" i="7"/>
  <c r="J421" i="7"/>
  <c r="J73" i="7"/>
  <c r="P102" i="8"/>
  <c r="T268" i="8"/>
  <c r="P389" i="8"/>
  <c r="T430" i="8"/>
  <c r="R535" i="8"/>
  <c r="P119" i="9"/>
  <c r="BK139" i="9"/>
  <c r="J139" i="9"/>
  <c r="J71" i="9" s="1"/>
  <c r="P156" i="9"/>
  <c r="BK200" i="9"/>
  <c r="J200" i="9"/>
  <c r="J75" i="9" s="1"/>
  <c r="T210" i="9"/>
  <c r="R239" i="9"/>
  <c r="P286" i="9"/>
  <c r="BK293" i="9"/>
  <c r="J293" i="9"/>
  <c r="J81" i="9" s="1"/>
  <c r="T300" i="9"/>
  <c r="BK336" i="9"/>
  <c r="J336" i="9" s="1"/>
  <c r="J85" i="9" s="1"/>
  <c r="T350" i="9"/>
  <c r="T349" i="9" s="1"/>
  <c r="P94" i="10"/>
  <c r="P93" i="10" s="1"/>
  <c r="P92" i="10"/>
  <c r="AU66" i="1" s="1"/>
  <c r="P183" i="10"/>
  <c r="P238" i="11"/>
  <c r="BK237" i="13"/>
  <c r="J237" i="13" s="1"/>
  <c r="J72" i="13" s="1"/>
  <c r="R375" i="13"/>
  <c r="P581" i="13"/>
  <c r="T104" i="16"/>
  <c r="BK134" i="16"/>
  <c r="J134" i="16"/>
  <c r="J66" i="16"/>
  <c r="BK240" i="16"/>
  <c r="J240" i="16"/>
  <c r="J70" i="16" s="1"/>
  <c r="P372" i="16"/>
  <c r="R415" i="16"/>
  <c r="T459" i="16"/>
  <c r="R471" i="16"/>
  <c r="R470" i="16"/>
  <c r="P486" i="16"/>
  <c r="T105" i="18"/>
  <c r="P95" i="19"/>
  <c r="R197" i="19"/>
  <c r="R218" i="19"/>
  <c r="P382" i="19"/>
  <c r="BK175" i="20"/>
  <c r="J175" i="20" s="1"/>
  <c r="J68" i="20" s="1"/>
  <c r="BK183" i="21"/>
  <c r="J183" i="21"/>
  <c r="J67" i="21"/>
  <c r="BK210" i="21"/>
  <c r="J210" i="21"/>
  <c r="J68" i="21"/>
  <c r="T287" i="21"/>
  <c r="BK293" i="22"/>
  <c r="J293" i="22" s="1"/>
  <c r="J69" i="22" s="1"/>
  <c r="T431" i="22"/>
  <c r="R96" i="23"/>
  <c r="R153" i="23"/>
  <c r="R95" i="23" s="1"/>
  <c r="R205" i="23"/>
  <c r="P219" i="23"/>
  <c r="P218" i="23" s="1"/>
  <c r="P135" i="24"/>
  <c r="T195" i="24"/>
  <c r="BK331" i="24"/>
  <c r="J331" i="24"/>
  <c r="J69" i="24"/>
  <c r="BK440" i="24"/>
  <c r="J440" i="24"/>
  <c r="J73" i="24" s="1"/>
  <c r="BK523" i="24"/>
  <c r="BK439" i="24" s="1"/>
  <c r="J439" i="24" s="1"/>
  <c r="J72" i="24" s="1"/>
  <c r="BK591" i="24"/>
  <c r="J591" i="24"/>
  <c r="J77" i="24" s="1"/>
  <c r="R95" i="25"/>
  <c r="R94" i="25" s="1"/>
  <c r="R93" i="25"/>
  <c r="P113" i="26"/>
  <c r="BK93" i="28"/>
  <c r="J93" i="28"/>
  <c r="J65" i="28"/>
  <c r="P156" i="28"/>
  <c r="R169" i="30"/>
  <c r="BK85" i="31"/>
  <c r="J85" i="31"/>
  <c r="J61" i="31" s="1"/>
  <c r="T96" i="31"/>
  <c r="T133" i="2"/>
  <c r="R192" i="2"/>
  <c r="P247" i="2"/>
  <c r="R273" i="2"/>
  <c r="R288" i="2"/>
  <c r="T676" i="2"/>
  <c r="R1038" i="2"/>
  <c r="R1345" i="2"/>
  <c r="P1359" i="2"/>
  <c r="P1449" i="2"/>
  <c r="P1574" i="2"/>
  <c r="T1725" i="2"/>
  <c r="R1885" i="2"/>
  <c r="P1921" i="2"/>
  <c r="R2044" i="2"/>
  <c r="R2049" i="2"/>
  <c r="BK2261" i="2"/>
  <c r="J2261" i="2"/>
  <c r="J100" i="2" s="1"/>
  <c r="BK2346" i="2"/>
  <c r="J2346" i="2" s="1"/>
  <c r="J102" i="2" s="1"/>
  <c r="R2381" i="2"/>
  <c r="T2526" i="2"/>
  <c r="P2620" i="2"/>
  <c r="P105" i="3"/>
  <c r="BK621" i="3"/>
  <c r="J621" i="3"/>
  <c r="J72" i="3" s="1"/>
  <c r="R1100" i="3"/>
  <c r="BK1162" i="3"/>
  <c r="P189" i="4"/>
  <c r="R416" i="4"/>
  <c r="BK133" i="5"/>
  <c r="BK102" i="5" s="1"/>
  <c r="J102" i="5"/>
  <c r="J68" i="5"/>
  <c r="BK428" i="5"/>
  <c r="J428" i="5"/>
  <c r="J71" i="5"/>
  <c r="P504" i="5"/>
  <c r="BK563" i="5"/>
  <c r="BK310" i="6"/>
  <c r="J310" i="6"/>
  <c r="J69" i="6"/>
  <c r="T767" i="6"/>
  <c r="BK188" i="7"/>
  <c r="J188" i="7"/>
  <c r="J70" i="7" s="1"/>
  <c r="R394" i="7"/>
  <c r="R443" i="7"/>
  <c r="R193" i="8"/>
  <c r="R261" i="8"/>
  <c r="BK342" i="8"/>
  <c r="J342" i="8"/>
  <c r="J72" i="8"/>
  <c r="P430" i="8"/>
  <c r="T535" i="8"/>
  <c r="T119" i="9"/>
  <c r="BK146" i="9"/>
  <c r="J146" i="9"/>
  <c r="J72" i="9" s="1"/>
  <c r="T146" i="9"/>
  <c r="P178" i="9"/>
  <c r="T200" i="9"/>
  <c r="P232" i="9"/>
  <c r="BK264" i="9"/>
  <c r="J264" i="9"/>
  <c r="J79" i="9" s="1"/>
  <c r="P293" i="9"/>
  <c r="R308" i="9"/>
  <c r="T336" i="9"/>
  <c r="T344" i="9"/>
  <c r="P381" i="9"/>
  <c r="T94" i="10"/>
  <c r="T93" i="10"/>
  <c r="T92" i="10" s="1"/>
  <c r="R183" i="10"/>
  <c r="BK238" i="11"/>
  <c r="J238" i="11" s="1"/>
  <c r="J66" i="11" s="1"/>
  <c r="R91" i="12"/>
  <c r="R90" i="12"/>
  <c r="R89" i="12"/>
  <c r="P116" i="13"/>
  <c r="BK321" i="13"/>
  <c r="J321" i="13"/>
  <c r="J73" i="13" s="1"/>
  <c r="T475" i="13"/>
  <c r="BK571" i="13"/>
  <c r="BK570" i="13"/>
  <c r="J570" i="13" s="1"/>
  <c r="J79" i="13" s="1"/>
  <c r="R601" i="13"/>
  <c r="R103" i="14"/>
  <c r="R96" i="14" s="1"/>
  <c r="R95" i="14" s="1"/>
  <c r="P109" i="16"/>
  <c r="BK177" i="16"/>
  <c r="J177" i="16" s="1"/>
  <c r="J67" i="16" s="1"/>
  <c r="BK214" i="16"/>
  <c r="J214" i="16"/>
  <c r="J68" i="16" s="1"/>
  <c r="P223" i="16"/>
  <c r="R307" i="16"/>
  <c r="P432" i="16"/>
  <c r="P478" i="16"/>
  <c r="P88" i="18"/>
  <c r="P233" i="19"/>
  <c r="BK365" i="19"/>
  <c r="J365" i="19" s="1"/>
  <c r="J69" i="19" s="1"/>
  <c r="BK94" i="20"/>
  <c r="J94" i="20"/>
  <c r="J65" i="20"/>
  <c r="P209" i="20"/>
  <c r="BK95" i="21"/>
  <c r="J95" i="21"/>
  <c r="J65" i="21" s="1"/>
  <c r="BK219" i="21"/>
  <c r="J219" i="21" s="1"/>
  <c r="J69" i="21"/>
  <c r="T293" i="22"/>
  <c r="R431" i="22"/>
  <c r="BK161" i="23"/>
  <c r="BK160" i="23"/>
  <c r="J160" i="23" s="1"/>
  <c r="J67" i="23" s="1"/>
  <c r="R228" i="23"/>
  <c r="BK135" i="24"/>
  <c r="BK100" i="24" s="1"/>
  <c r="BK195" i="24"/>
  <c r="J195" i="24"/>
  <c r="J67" i="24" s="1"/>
  <c r="R331" i="24"/>
  <c r="T440" i="24"/>
  <c r="T523" i="24"/>
  <c r="P591" i="24"/>
  <c r="BK98" i="26"/>
  <c r="J98" i="26"/>
  <c r="J69" i="26" s="1"/>
  <c r="T113" i="26"/>
  <c r="P92" i="30"/>
  <c r="P91" i="30"/>
  <c r="P90" i="30" s="1"/>
  <c r="AU90" i="1" s="1"/>
  <c r="T169" i="30"/>
  <c r="BK96" i="31"/>
  <c r="J96" i="31" s="1"/>
  <c r="J63" i="31" s="1"/>
  <c r="BK93" i="15"/>
  <c r="J93" i="15"/>
  <c r="J68" i="15"/>
  <c r="BK467" i="16"/>
  <c r="J467" i="16"/>
  <c r="J77" i="16"/>
  <c r="BK170" i="20"/>
  <c r="J170" i="20"/>
  <c r="J67" i="20" s="1"/>
  <c r="BK212" i="13"/>
  <c r="J212" i="13"/>
  <c r="J71" i="13" s="1"/>
  <c r="BK411" i="19"/>
  <c r="J411" i="19"/>
  <c r="J71" i="19" s="1"/>
  <c r="BK490" i="4"/>
  <c r="J490" i="4" s="1"/>
  <c r="J78" i="4" s="1"/>
  <c r="BK275" i="11"/>
  <c r="J275" i="11" s="1"/>
  <c r="J67" i="11" s="1"/>
  <c r="BK165" i="12"/>
  <c r="J165" i="12" s="1"/>
  <c r="J66" i="12" s="1"/>
  <c r="BK97" i="14"/>
  <c r="J97" i="14"/>
  <c r="J69" i="14"/>
  <c r="BK474" i="22"/>
  <c r="J474" i="22"/>
  <c r="J72" i="22"/>
  <c r="BK198" i="28"/>
  <c r="J198" i="28"/>
  <c r="J69" i="28" s="1"/>
  <c r="BK378" i="9"/>
  <c r="BK374" i="9" s="1"/>
  <c r="J374" i="9" s="1"/>
  <c r="J378" i="9"/>
  <c r="J92" i="9" s="1"/>
  <c r="BK369" i="13"/>
  <c r="J369" i="13"/>
  <c r="J75" i="13" s="1"/>
  <c r="BK217" i="22"/>
  <c r="J217" i="22" s="1"/>
  <c r="J66" i="22" s="1"/>
  <c r="BK105" i="26"/>
  <c r="J105" i="26" s="1"/>
  <c r="J70" i="26" s="1"/>
  <c r="BK109" i="26"/>
  <c r="J109" i="26" s="1"/>
  <c r="J71" i="26" s="1"/>
  <c r="BK153" i="30"/>
  <c r="J153" i="30"/>
  <c r="J66" i="30"/>
  <c r="BK199" i="30"/>
  <c r="J199" i="30"/>
  <c r="J68" i="30"/>
  <c r="BK157" i="14"/>
  <c r="J157" i="14"/>
  <c r="J71" i="14" s="1"/>
  <c r="BK89" i="29"/>
  <c r="J89" i="29"/>
  <c r="J65" i="29" s="1"/>
  <c r="BK1356" i="2"/>
  <c r="J1356" i="2"/>
  <c r="J84" i="2" s="1"/>
  <c r="BK600" i="5"/>
  <c r="J600" i="5" s="1"/>
  <c r="J77" i="5" s="1"/>
  <c r="BK302" i="11"/>
  <c r="J302" i="11" s="1"/>
  <c r="J68" i="11" s="1"/>
  <c r="BK175" i="12"/>
  <c r="J175" i="12" s="1"/>
  <c r="J67" i="12" s="1"/>
  <c r="BK165" i="20"/>
  <c r="J165" i="20"/>
  <c r="J66" i="20" s="1"/>
  <c r="BK306" i="21"/>
  <c r="J306" i="21"/>
  <c r="J71" i="21"/>
  <c r="BK731" i="2"/>
  <c r="J731" i="2"/>
  <c r="J76" i="2" s="1"/>
  <c r="BK1119" i="3"/>
  <c r="J1119" i="3"/>
  <c r="J75" i="3" s="1"/>
  <c r="BK1145" i="3"/>
  <c r="J1145" i="3"/>
  <c r="J78" i="3" s="1"/>
  <c r="BK496" i="4"/>
  <c r="J496" i="4" s="1"/>
  <c r="J80" i="4" s="1"/>
  <c r="BK214" i="10"/>
  <c r="J214" i="10" s="1"/>
  <c r="J67" i="10" s="1"/>
  <c r="BK296" i="10"/>
  <c r="BK295" i="10" s="1"/>
  <c r="J295" i="10" s="1"/>
  <c r="J69" i="10" s="1"/>
  <c r="BK108" i="13"/>
  <c r="BK107" i="13" s="1"/>
  <c r="J107" i="13" s="1"/>
  <c r="J68" i="13" s="1"/>
  <c r="J108" i="13"/>
  <c r="J69" i="13" s="1"/>
  <c r="BK354" i="13"/>
  <c r="J354" i="13"/>
  <c r="J74" i="13" s="1"/>
  <c r="BK254" i="20"/>
  <c r="J254" i="20" s="1"/>
  <c r="J70" i="20" s="1"/>
  <c r="BK178" i="21"/>
  <c r="J178" i="21" s="1"/>
  <c r="J66" i="21" s="1"/>
  <c r="BK153" i="4"/>
  <c r="J153" i="4" s="1"/>
  <c r="J70" i="4" s="1"/>
  <c r="BK375" i="9"/>
  <c r="J375" i="9"/>
  <c r="J91" i="9" s="1"/>
  <c r="BK464" i="16"/>
  <c r="J464" i="16"/>
  <c r="J76" i="16"/>
  <c r="BK92" i="31"/>
  <c r="J92" i="31"/>
  <c r="J62" i="31" s="1"/>
  <c r="E48" i="31"/>
  <c r="F55" i="31"/>
  <c r="J77" i="31"/>
  <c r="BE100" i="31"/>
  <c r="BK91" i="30"/>
  <c r="J91" i="30" s="1"/>
  <c r="J64" i="30" s="1"/>
  <c r="BE86" i="31"/>
  <c r="BE89" i="31"/>
  <c r="BE93" i="31"/>
  <c r="BE97" i="31"/>
  <c r="E50" i="30"/>
  <c r="BE170" i="30"/>
  <c r="BE188" i="30"/>
  <c r="BE200" i="30"/>
  <c r="BE186" i="30"/>
  <c r="BE197" i="30"/>
  <c r="BK88" i="29"/>
  <c r="J88" i="29" s="1"/>
  <c r="J64" i="29" s="1"/>
  <c r="BE107" i="30"/>
  <c r="BE154" i="30"/>
  <c r="J59" i="30"/>
  <c r="BE93" i="30"/>
  <c r="BE98" i="30"/>
  <c r="BE134" i="30"/>
  <c r="F59" i="30"/>
  <c r="BE129" i="30"/>
  <c r="BE143" i="30"/>
  <c r="BE146" i="30"/>
  <c r="BE159" i="30"/>
  <c r="BE184" i="30"/>
  <c r="BE192" i="30"/>
  <c r="J56" i="30"/>
  <c r="BE102" i="30"/>
  <c r="BE120" i="30"/>
  <c r="BE137" i="30"/>
  <c r="BE195" i="30"/>
  <c r="BE112" i="30"/>
  <c r="BE124" i="30"/>
  <c r="BE150" i="30"/>
  <c r="BE164" i="30"/>
  <c r="BE117" i="30"/>
  <c r="BE172" i="30"/>
  <c r="BE176" i="30"/>
  <c r="BE180" i="30"/>
  <c r="BK92" i="28"/>
  <c r="J92" i="28" s="1"/>
  <c r="J64" i="28" s="1"/>
  <c r="J56" i="29"/>
  <c r="E50" i="29"/>
  <c r="F84" i="29"/>
  <c r="BE90" i="29"/>
  <c r="BK94" i="27"/>
  <c r="J94" i="27"/>
  <c r="J68" i="27" s="1"/>
  <c r="F59" i="28"/>
  <c r="BE110" i="28"/>
  <c r="BE112" i="28"/>
  <c r="BE105" i="28"/>
  <c r="BE107" i="28"/>
  <c r="BE114" i="28"/>
  <c r="BE122" i="28"/>
  <c r="BE124" i="28"/>
  <c r="BE165" i="28"/>
  <c r="J56" i="28"/>
  <c r="J59" i="28"/>
  <c r="BE94" i="28"/>
  <c r="BE103" i="28"/>
  <c r="BE150" i="28"/>
  <c r="BE159" i="28"/>
  <c r="BE175" i="28"/>
  <c r="BE167" i="28"/>
  <c r="BE169" i="28"/>
  <c r="BE179" i="28"/>
  <c r="BE185" i="28"/>
  <c r="E79" i="28"/>
  <c r="BE118" i="28"/>
  <c r="BE130" i="28"/>
  <c r="BE132" i="28"/>
  <c r="BE136" i="28"/>
  <c r="BE138" i="28"/>
  <c r="BE144" i="28"/>
  <c r="BE173" i="28"/>
  <c r="BE181" i="28"/>
  <c r="BE97" i="28"/>
  <c r="BE120" i="28"/>
  <c r="BE128" i="28"/>
  <c r="BE146" i="28"/>
  <c r="BE148" i="28"/>
  <c r="BE161" i="28"/>
  <c r="BE163" i="28"/>
  <c r="BE199" i="28"/>
  <c r="BE101" i="28"/>
  <c r="BE140" i="28"/>
  <c r="BE142" i="28"/>
  <c r="BE171" i="28"/>
  <c r="BE183" i="28"/>
  <c r="BE193" i="28"/>
  <c r="BE196" i="28"/>
  <c r="BE99" i="28"/>
  <c r="BE116" i="28"/>
  <c r="BE126" i="28"/>
  <c r="BE134" i="28"/>
  <c r="BE152" i="28"/>
  <c r="BE154" i="28"/>
  <c r="BE157" i="28"/>
  <c r="BE187" i="28"/>
  <c r="BE189" i="28"/>
  <c r="BE191" i="28"/>
  <c r="BK97" i="26"/>
  <c r="BK96" i="26" s="1"/>
  <c r="J96" i="26" s="1"/>
  <c r="J67" i="26" s="1"/>
  <c r="E79" i="27"/>
  <c r="BE96" i="27"/>
  <c r="J60" i="27"/>
  <c r="BE98" i="27"/>
  <c r="F63" i="27"/>
  <c r="BK94" i="25"/>
  <c r="BK93" i="25" s="1"/>
  <c r="J93" i="25" s="1"/>
  <c r="J67" i="25" s="1"/>
  <c r="F93" i="26"/>
  <c r="BE120" i="26"/>
  <c r="BE126" i="26"/>
  <c r="BE134" i="26"/>
  <c r="BE118" i="26"/>
  <c r="E52" i="26"/>
  <c r="BE99" i="26"/>
  <c r="BE122" i="26"/>
  <c r="BE128" i="26"/>
  <c r="J90" i="26"/>
  <c r="BE114" i="26"/>
  <c r="BE136" i="26"/>
  <c r="BE116" i="26"/>
  <c r="BE124" i="26"/>
  <c r="BE138" i="26"/>
  <c r="BE102" i="26"/>
  <c r="BE110" i="26"/>
  <c r="BE130" i="26"/>
  <c r="BE132" i="26"/>
  <c r="BE106" i="26"/>
  <c r="BE96" i="25"/>
  <c r="BE100" i="25"/>
  <c r="BE120" i="25"/>
  <c r="BE139" i="25"/>
  <c r="BE162" i="25"/>
  <c r="BE114" i="25"/>
  <c r="BE118" i="25"/>
  <c r="BE164" i="25"/>
  <c r="BE116" i="25"/>
  <c r="BE129" i="25"/>
  <c r="BE131" i="25"/>
  <c r="BE136" i="25"/>
  <c r="BE141" i="25"/>
  <c r="BE175" i="25"/>
  <c r="BE177" i="25"/>
  <c r="BE105" i="25"/>
  <c r="BE112" i="25"/>
  <c r="BE122" i="25"/>
  <c r="BE134" i="25"/>
  <c r="BE107" i="25"/>
  <c r="BE109" i="25"/>
  <c r="BE124" i="25"/>
  <c r="BE126" i="25"/>
  <c r="BE145" i="25"/>
  <c r="BE147" i="25"/>
  <c r="BE149" i="25"/>
  <c r="BE167" i="25"/>
  <c r="E52" i="25"/>
  <c r="J60" i="25"/>
  <c r="F63" i="25"/>
  <c r="BE103" i="25"/>
  <c r="BE157" i="25"/>
  <c r="BE169" i="25"/>
  <c r="BE173" i="25"/>
  <c r="BE179" i="25"/>
  <c r="BE181" i="25"/>
  <c r="BE151" i="25"/>
  <c r="BE154" i="25"/>
  <c r="BE160" i="25"/>
  <c r="BE171" i="25"/>
  <c r="BE98" i="25"/>
  <c r="BE143" i="25"/>
  <c r="J59" i="24"/>
  <c r="BE113" i="24"/>
  <c r="BE149" i="24"/>
  <c r="BE211" i="24"/>
  <c r="BE222" i="24"/>
  <c r="BE240" i="24"/>
  <c r="BE242" i="24"/>
  <c r="BE248" i="24"/>
  <c r="BE258" i="24"/>
  <c r="BE268" i="24"/>
  <c r="BE270" i="24"/>
  <c r="BE280" i="24"/>
  <c r="BE288" i="24"/>
  <c r="BE300" i="24"/>
  <c r="BE332" i="24"/>
  <c r="BE358" i="24"/>
  <c r="BE378" i="24"/>
  <c r="BE462" i="24"/>
  <c r="BE489" i="24"/>
  <c r="BE511" i="24"/>
  <c r="BE513" i="24"/>
  <c r="BE530" i="24"/>
  <c r="BE550" i="24"/>
  <c r="BE563" i="24"/>
  <c r="BE582" i="24"/>
  <c r="BE584" i="24"/>
  <c r="BE586" i="24"/>
  <c r="BE588" i="24"/>
  <c r="BE592" i="24"/>
  <c r="BE594" i="24"/>
  <c r="F96" i="24"/>
  <c r="BE122" i="24"/>
  <c r="BE131" i="24"/>
  <c r="BE136" i="24"/>
  <c r="BE139" i="24"/>
  <c r="BE179" i="24"/>
  <c r="BE213" i="24"/>
  <c r="BE260" i="24"/>
  <c r="BE290" i="24"/>
  <c r="BE320" i="24"/>
  <c r="BE322" i="24"/>
  <c r="BE335" i="24"/>
  <c r="BE352" i="24"/>
  <c r="BE405" i="24"/>
  <c r="BE434" i="24"/>
  <c r="BE450" i="24"/>
  <c r="BE454" i="24"/>
  <c r="BE464" i="24"/>
  <c r="BE467" i="24"/>
  <c r="BE483" i="24"/>
  <c r="BE487" i="24"/>
  <c r="BE491" i="24"/>
  <c r="BE493" i="24"/>
  <c r="BE542" i="24"/>
  <c r="BE553" i="24"/>
  <c r="BE161" i="24"/>
  <c r="BE169" i="24"/>
  <c r="BE224" i="24"/>
  <c r="BE228" i="24"/>
  <c r="BE234" i="24"/>
  <c r="BE306" i="24"/>
  <c r="BE312" i="24"/>
  <c r="BE316" i="24"/>
  <c r="BE326" i="24"/>
  <c r="BE344" i="24"/>
  <c r="BE361" i="24"/>
  <c r="BE384" i="24"/>
  <c r="BE436" i="24"/>
  <c r="BE441" i="24"/>
  <c r="BE444" i="24"/>
  <c r="BE456" i="24"/>
  <c r="BE473" i="24"/>
  <c r="BE476" i="24"/>
  <c r="BE481" i="24"/>
  <c r="BE485" i="24"/>
  <c r="BE533" i="24"/>
  <c r="BE561" i="24"/>
  <c r="BE578" i="24"/>
  <c r="J161" i="23"/>
  <c r="J68" i="23"/>
  <c r="BE102" i="24"/>
  <c r="BE105" i="24"/>
  <c r="BE109" i="24"/>
  <c r="BE111" i="24"/>
  <c r="BE116" i="24"/>
  <c r="BE125" i="24"/>
  <c r="BE128" i="24"/>
  <c r="BE147" i="24"/>
  <c r="BE181" i="24"/>
  <c r="BE185" i="24"/>
  <c r="BE230" i="24"/>
  <c r="BE236" i="24"/>
  <c r="BE264" i="24"/>
  <c r="BE266" i="24"/>
  <c r="BE294" i="24"/>
  <c r="BE308" i="24"/>
  <c r="BE310" i="24"/>
  <c r="BE318" i="24"/>
  <c r="BE329" i="24"/>
  <c r="BE346" i="24"/>
  <c r="BE386" i="24"/>
  <c r="BE396" i="24"/>
  <c r="BE402" i="24"/>
  <c r="BE408" i="24"/>
  <c r="BE428" i="24"/>
  <c r="BE515" i="24"/>
  <c r="BE524" i="24"/>
  <c r="BE547" i="24"/>
  <c r="BE580" i="24"/>
  <c r="E50" i="24"/>
  <c r="BE107" i="24"/>
  <c r="BE119" i="24"/>
  <c r="BE133" i="24"/>
  <c r="BE145" i="24"/>
  <c r="BE153" i="24"/>
  <c r="BE155" i="24"/>
  <c r="BE157" i="24"/>
  <c r="BE159" i="24"/>
  <c r="BE165" i="24"/>
  <c r="BE171" i="24"/>
  <c r="BE191" i="24"/>
  <c r="BE193" i="24"/>
  <c r="BE196" i="24"/>
  <c r="BE202" i="24"/>
  <c r="BE232" i="24"/>
  <c r="BE250" i="24"/>
  <c r="BE302" i="24"/>
  <c r="BE304" i="24"/>
  <c r="BE324" i="24"/>
  <c r="BE338" i="24"/>
  <c r="BE349" i="24"/>
  <c r="BE372" i="24"/>
  <c r="BE411" i="24"/>
  <c r="BE478" i="24"/>
  <c r="BE495" i="24"/>
  <c r="BE497" i="24"/>
  <c r="BE499" i="24"/>
  <c r="BE503" i="24"/>
  <c r="BK95" i="23"/>
  <c r="J95" i="23" s="1"/>
  <c r="J64" i="23" s="1"/>
  <c r="BK218" i="23"/>
  <c r="J218" i="23" s="1"/>
  <c r="J70" i="23" s="1"/>
  <c r="J56" i="24"/>
  <c r="BE142" i="24"/>
  <c r="BE173" i="24"/>
  <c r="BE226" i="24"/>
  <c r="BE238" i="24"/>
  <c r="BE276" i="24"/>
  <c r="BE284" i="24"/>
  <c r="BE292" i="24"/>
  <c r="BE296" i="24"/>
  <c r="BE364" i="24"/>
  <c r="BE367" i="24"/>
  <c r="BE375" i="24"/>
  <c r="BE381" i="24"/>
  <c r="BE393" i="24"/>
  <c r="BE399" i="24"/>
  <c r="BE422" i="24"/>
  <c r="BE460" i="24"/>
  <c r="BE470" i="24"/>
  <c r="BE507" i="24"/>
  <c r="BE517" i="24"/>
  <c r="BE536" i="24"/>
  <c r="BE545" i="24"/>
  <c r="BE151" i="24"/>
  <c r="BE163" i="24"/>
  <c r="BE175" i="24"/>
  <c r="BE177" i="24"/>
  <c r="BE183" i="24"/>
  <c r="BE187" i="24"/>
  <c r="BE205" i="24"/>
  <c r="BE208" i="24"/>
  <c r="BE244" i="24"/>
  <c r="BE246" i="24"/>
  <c r="BE286" i="24"/>
  <c r="BE314" i="24"/>
  <c r="BE341" i="24"/>
  <c r="BE369" i="24"/>
  <c r="BE390" i="24"/>
  <c r="BE414" i="24"/>
  <c r="BE432" i="24"/>
  <c r="BE446" i="24"/>
  <c r="BE448" i="24"/>
  <c r="BE505" i="24"/>
  <c r="BE509" i="24"/>
  <c r="BE539" i="24"/>
  <c r="BE556" i="24"/>
  <c r="BE559" i="24"/>
  <c r="BE167" i="24"/>
  <c r="BE189" i="24"/>
  <c r="BE199" i="24"/>
  <c r="BE215" i="24"/>
  <c r="BE218" i="24"/>
  <c r="BE220" i="24"/>
  <c r="BE252" i="24"/>
  <c r="BE254" i="24"/>
  <c r="BE256" i="24"/>
  <c r="BE262" i="24"/>
  <c r="BE272" i="24"/>
  <c r="BE274" i="24"/>
  <c r="BE278" i="24"/>
  <c r="BE282" i="24"/>
  <c r="BE298" i="24"/>
  <c r="BE355" i="24"/>
  <c r="BE417" i="24"/>
  <c r="BE420" i="24"/>
  <c r="BE426" i="24"/>
  <c r="BE430" i="24"/>
  <c r="BE452" i="24"/>
  <c r="BE458" i="24"/>
  <c r="BE501" i="24"/>
  <c r="BE519" i="24"/>
  <c r="BE521" i="24"/>
  <c r="BE527" i="24"/>
  <c r="BE566" i="24"/>
  <c r="BE569" i="24"/>
  <c r="BE572" i="24"/>
  <c r="BE575" i="24"/>
  <c r="F59" i="23"/>
  <c r="J88" i="23"/>
  <c r="BE97" i="23"/>
  <c r="BE147" i="23"/>
  <c r="BE172" i="23"/>
  <c r="BE180" i="23"/>
  <c r="BE184" i="23"/>
  <c r="BE210" i="23"/>
  <c r="BE232" i="23"/>
  <c r="BE235" i="23"/>
  <c r="BE238" i="23"/>
  <c r="E82" i="23"/>
  <c r="BE112" i="23"/>
  <c r="BE118" i="23"/>
  <c r="BE134" i="23"/>
  <c r="BE178" i="23"/>
  <c r="BE191" i="23"/>
  <c r="BE224" i="23"/>
  <c r="BE103" i="23"/>
  <c r="BE137" i="23"/>
  <c r="BE150" i="23"/>
  <c r="BE166" i="23"/>
  <c r="BE176" i="23"/>
  <c r="BE203" i="23"/>
  <c r="BE229" i="23"/>
  <c r="BE106" i="23"/>
  <c r="BE154" i="23"/>
  <c r="J94" i="22"/>
  <c r="J63" i="22" s="1"/>
  <c r="BE142" i="23"/>
  <c r="BE164" i="23"/>
  <c r="BE170" i="23"/>
  <c r="BE206" i="23"/>
  <c r="BE131" i="23"/>
  <c r="BE157" i="23"/>
  <c r="BE174" i="23"/>
  <c r="BE187" i="23"/>
  <c r="BE195" i="23"/>
  <c r="BE199" i="23"/>
  <c r="BE109" i="23"/>
  <c r="BE126" i="23"/>
  <c r="BE162" i="23"/>
  <c r="BE168" i="23"/>
  <c r="BE214" i="23"/>
  <c r="BE220" i="23"/>
  <c r="BE100" i="23"/>
  <c r="BE115" i="23"/>
  <c r="BE121" i="23"/>
  <c r="J88" i="22"/>
  <c r="BE124" i="22"/>
  <c r="BE251" i="22"/>
  <c r="BE273" i="22"/>
  <c r="BE285" i="22"/>
  <c r="BE290" i="22"/>
  <c r="BE294" i="22"/>
  <c r="BE307" i="22"/>
  <c r="BE349" i="22"/>
  <c r="BE379" i="22"/>
  <c r="BE397" i="22"/>
  <c r="BE411" i="22"/>
  <c r="BE429" i="22"/>
  <c r="BE436" i="22"/>
  <c r="BE459" i="22"/>
  <c r="BE463" i="22"/>
  <c r="BE467" i="22"/>
  <c r="BE471" i="22"/>
  <c r="BE475" i="22"/>
  <c r="BE232" i="22"/>
  <c r="BE239" i="22"/>
  <c r="BE245" i="22"/>
  <c r="BE267" i="22"/>
  <c r="BE277" i="22"/>
  <c r="BE303" i="22"/>
  <c r="BE328" i="22"/>
  <c r="BE331" i="22"/>
  <c r="BE337" i="22"/>
  <c r="BE375" i="22"/>
  <c r="BE377" i="22"/>
  <c r="BE104" i="22"/>
  <c r="BE108" i="22"/>
  <c r="BE147" i="22"/>
  <c r="BE154" i="22"/>
  <c r="BE176" i="22"/>
  <c r="BE257" i="22"/>
  <c r="BE341" i="22"/>
  <c r="BE353" i="22"/>
  <c r="BE383" i="22"/>
  <c r="BE409" i="22"/>
  <c r="BE419" i="22"/>
  <c r="BE423" i="22"/>
  <c r="BE432" i="22"/>
  <c r="BE441" i="22"/>
  <c r="BE97" i="22"/>
  <c r="BE129" i="22"/>
  <c r="BE134" i="22"/>
  <c r="BE139" i="22"/>
  <c r="BE200" i="22"/>
  <c r="BE243" i="22"/>
  <c r="BE247" i="22"/>
  <c r="BE296" i="22"/>
  <c r="BE300" i="22"/>
  <c r="BE361" i="22"/>
  <c r="BE365" i="22"/>
  <c r="BE389" i="22"/>
  <c r="BE421" i="22"/>
  <c r="J59" i="22"/>
  <c r="BE120" i="22"/>
  <c r="BE280" i="22"/>
  <c r="BE310" i="22"/>
  <c r="BE324" i="22"/>
  <c r="BE335" i="22"/>
  <c r="BE343" i="22"/>
  <c r="BE357" i="22"/>
  <c r="BE385" i="22"/>
  <c r="BE387" i="22"/>
  <c r="BE393" i="22"/>
  <c r="F59" i="22"/>
  <c r="BE115" i="22"/>
  <c r="BE164" i="22"/>
  <c r="BE190" i="22"/>
  <c r="BE317" i="22"/>
  <c r="BE321" i="22"/>
  <c r="BE369" i="22"/>
  <c r="BE395" i="22"/>
  <c r="BE405" i="22"/>
  <c r="BE407" i="22"/>
  <c r="BE413" i="22"/>
  <c r="BE416" i="22"/>
  <c r="E50" i="22"/>
  <c r="BE161" i="22"/>
  <c r="BE181" i="22"/>
  <c r="BE185" i="22"/>
  <c r="BE194" i="22"/>
  <c r="BE214" i="22"/>
  <c r="BE218" i="22"/>
  <c r="BE223" i="22"/>
  <c r="BE249" i="22"/>
  <c r="BE255" i="22"/>
  <c r="BE314" i="22"/>
  <c r="BE371" i="22"/>
  <c r="BE373" i="22"/>
  <c r="BE381" i="22"/>
  <c r="BE391" i="22"/>
  <c r="BE401" i="22"/>
  <c r="BE425" i="22"/>
  <c r="BE427" i="22"/>
  <c r="BE446" i="22"/>
  <c r="BE454" i="22"/>
  <c r="BE171" i="22"/>
  <c r="BE205" i="22"/>
  <c r="BE347" i="22"/>
  <c r="J59" i="21"/>
  <c r="F90" i="21"/>
  <c r="BE145" i="21"/>
  <c r="BE226" i="21"/>
  <c r="BE234" i="21"/>
  <c r="BE238" i="21"/>
  <c r="BE242" i="21"/>
  <c r="BE246" i="21"/>
  <c r="BE307" i="21"/>
  <c r="BE127" i="21"/>
  <c r="BE149" i="21"/>
  <c r="BE179" i="21"/>
  <c r="BE200" i="21"/>
  <c r="BE269" i="21"/>
  <c r="BE271" i="21"/>
  <c r="BE285" i="21"/>
  <c r="E81" i="21"/>
  <c r="BE105" i="21"/>
  <c r="BE110" i="21"/>
  <c r="BE158" i="21"/>
  <c r="BE164" i="21"/>
  <c r="BE169" i="21"/>
  <c r="BE184" i="21"/>
  <c r="BE211" i="21"/>
  <c r="BE220" i="21"/>
  <c r="BE230" i="21"/>
  <c r="BE250" i="21"/>
  <c r="BE252" i="21"/>
  <c r="BE259" i="21"/>
  <c r="BE267" i="21"/>
  <c r="J87" i="21"/>
  <c r="BE222" i="21"/>
  <c r="J93" i="20"/>
  <c r="J64" i="20" s="1"/>
  <c r="BE135" i="21"/>
  <c r="BE191" i="21"/>
  <c r="BE293" i="21"/>
  <c r="BE298" i="21"/>
  <c r="BE302" i="21"/>
  <c r="BE130" i="21"/>
  <c r="BE140" i="21"/>
  <c r="BE196" i="21"/>
  <c r="BE202" i="21"/>
  <c r="BE216" i="21"/>
  <c r="BE263" i="21"/>
  <c r="BE278" i="21"/>
  <c r="BE288" i="21"/>
  <c r="BE115" i="21"/>
  <c r="BE122" i="21"/>
  <c r="BE154" i="21"/>
  <c r="BE96" i="21"/>
  <c r="BE101" i="21"/>
  <c r="BE175" i="21"/>
  <c r="BE273" i="21"/>
  <c r="BE276" i="21"/>
  <c r="BE282" i="21"/>
  <c r="BE141" i="20"/>
  <c r="J56" i="20"/>
  <c r="J59" i="20"/>
  <c r="F89" i="20"/>
  <c r="BE153" i="20"/>
  <c r="BE212" i="20"/>
  <c r="BE216" i="20"/>
  <c r="BE247" i="20"/>
  <c r="BE255" i="20"/>
  <c r="BE95" i="20"/>
  <c r="BE104" i="20"/>
  <c r="BE124" i="20"/>
  <c r="BE129" i="20"/>
  <c r="BE149" i="20"/>
  <c r="BE176" i="20"/>
  <c r="BE181" i="20"/>
  <c r="BE192" i="20"/>
  <c r="BE249" i="20"/>
  <c r="BE132" i="20"/>
  <c r="BE136" i="20"/>
  <c r="BE194" i="20"/>
  <c r="BE196" i="20"/>
  <c r="BE202" i="20"/>
  <c r="BE252" i="20"/>
  <c r="BE100" i="20"/>
  <c r="BE146" i="20"/>
  <c r="BE162" i="20"/>
  <c r="BE166" i="20"/>
  <c r="BE186" i="20"/>
  <c r="BE204" i="20"/>
  <c r="BE210" i="20"/>
  <c r="BE109" i="20"/>
  <c r="BE114" i="20"/>
  <c r="BE119" i="20"/>
  <c r="BE156" i="20"/>
  <c r="BE171" i="20"/>
  <c r="BE190" i="20"/>
  <c r="BE220" i="20"/>
  <c r="BE233" i="20"/>
  <c r="BE237" i="20"/>
  <c r="BE241" i="20"/>
  <c r="BE243" i="20"/>
  <c r="BE245" i="20"/>
  <c r="E50" i="20"/>
  <c r="BE198" i="20"/>
  <c r="BE225" i="20"/>
  <c r="BE229" i="20"/>
  <c r="BE239" i="20"/>
  <c r="BE147" i="19"/>
  <c r="BE160" i="19"/>
  <c r="BE163" i="19"/>
  <c r="BE198" i="19"/>
  <c r="BE208" i="19"/>
  <c r="BE226" i="19"/>
  <c r="BE234" i="19"/>
  <c r="BE269" i="19"/>
  <c r="BE300" i="19"/>
  <c r="BE361" i="19"/>
  <c r="BE363" i="19"/>
  <c r="BE366" i="19"/>
  <c r="BE400" i="19"/>
  <c r="F90" i="19"/>
  <c r="BE173" i="19"/>
  <c r="BE181" i="19"/>
  <c r="BE194" i="19"/>
  <c r="BE219" i="19"/>
  <c r="BE222" i="19"/>
  <c r="BE254" i="19"/>
  <c r="BE256" i="19"/>
  <c r="BE267" i="19"/>
  <c r="BE358" i="19"/>
  <c r="BE370" i="19"/>
  <c r="J90" i="19"/>
  <c r="BE96" i="19"/>
  <c r="BE109" i="19"/>
  <c r="BE168" i="19"/>
  <c r="BE263" i="19"/>
  <c r="BE273" i="19"/>
  <c r="BE284" i="19"/>
  <c r="BE302" i="19"/>
  <c r="BE308" i="19"/>
  <c r="BE310" i="19"/>
  <c r="BE316" i="19"/>
  <c r="BE328" i="19"/>
  <c r="BE330" i="19"/>
  <c r="BE339" i="19"/>
  <c r="BE350" i="19"/>
  <c r="BE352" i="19"/>
  <c r="BE354" i="19"/>
  <c r="BE391" i="19"/>
  <c r="BE396" i="19"/>
  <c r="J87" i="19"/>
  <c r="BE229" i="19"/>
  <c r="BE236" i="19"/>
  <c r="BE238" i="19"/>
  <c r="BE250" i="19"/>
  <c r="BE322" i="19"/>
  <c r="BE408" i="19"/>
  <c r="BE412" i="19"/>
  <c r="E50" i="19"/>
  <c r="BE105" i="19"/>
  <c r="BE113" i="19"/>
  <c r="BE118" i="19"/>
  <c r="BE142" i="19"/>
  <c r="BE152" i="19"/>
  <c r="BE187" i="19"/>
  <c r="BE190" i="19"/>
  <c r="BE240" i="19"/>
  <c r="BE242" i="19"/>
  <c r="BE252" i="19"/>
  <c r="BE261" i="19"/>
  <c r="BE304" i="19"/>
  <c r="BE344" i="19"/>
  <c r="BE378" i="19"/>
  <c r="BE132" i="19"/>
  <c r="BE157" i="19"/>
  <c r="BE203" i="19"/>
  <c r="BE258" i="19"/>
  <c r="BE288" i="19"/>
  <c r="BE292" i="19"/>
  <c r="BE294" i="19"/>
  <c r="BE374" i="19"/>
  <c r="BE101" i="19"/>
  <c r="BE127" i="19"/>
  <c r="BE246" i="19"/>
  <c r="BE277" i="19"/>
  <c r="BE279" i="19"/>
  <c r="BE314" i="19"/>
  <c r="BE320" i="19"/>
  <c r="BE324" i="19"/>
  <c r="BE332" i="19"/>
  <c r="BE336" i="19"/>
  <c r="BE404" i="19"/>
  <c r="BE122" i="19"/>
  <c r="BE137" i="19"/>
  <c r="BE178" i="19"/>
  <c r="BE213" i="19"/>
  <c r="BE298" i="19"/>
  <c r="BE341" i="19"/>
  <c r="BE346" i="19"/>
  <c r="BE383" i="19"/>
  <c r="E75" i="18"/>
  <c r="BE126" i="18"/>
  <c r="BE142" i="18"/>
  <c r="J81" i="18"/>
  <c r="BE89" i="18"/>
  <c r="BE114" i="18"/>
  <c r="BE140" i="18"/>
  <c r="J84" i="18"/>
  <c r="BE103" i="18"/>
  <c r="BE112" i="18"/>
  <c r="BE118" i="18"/>
  <c r="BE128" i="18"/>
  <c r="BE130" i="18"/>
  <c r="BE132" i="18"/>
  <c r="BE136" i="18"/>
  <c r="BE91" i="18"/>
  <c r="BE97" i="18"/>
  <c r="BE99" i="18"/>
  <c r="BE101" i="18"/>
  <c r="BK88" i="17"/>
  <c r="BK87" i="17"/>
  <c r="J87" i="17" s="1"/>
  <c r="J63" i="17"/>
  <c r="F59" i="18"/>
  <c r="BE110" i="18"/>
  <c r="BE146" i="18"/>
  <c r="BE148" i="18"/>
  <c r="BE93" i="18"/>
  <c r="BE95" i="18"/>
  <c r="BE116" i="18"/>
  <c r="BE122" i="18"/>
  <c r="BE124" i="18"/>
  <c r="BE134" i="18"/>
  <c r="BE138" i="18"/>
  <c r="BE150" i="18"/>
  <c r="BE106" i="18"/>
  <c r="BE108" i="18"/>
  <c r="BE144" i="18"/>
  <c r="BE120" i="18"/>
  <c r="J470" i="16"/>
  <c r="J78" i="16" s="1"/>
  <c r="J471" i="16"/>
  <c r="J79" i="16"/>
  <c r="F59" i="17"/>
  <c r="E75" i="17"/>
  <c r="BE93" i="17"/>
  <c r="J56" i="17"/>
  <c r="BE90" i="17"/>
  <c r="J100" i="16"/>
  <c r="BE128" i="16"/>
  <c r="BE171" i="16"/>
  <c r="BE175" i="16"/>
  <c r="BE184" i="16"/>
  <c r="BE206" i="16"/>
  <c r="BE230" i="16"/>
  <c r="BE232" i="16"/>
  <c r="BE259" i="16"/>
  <c r="BE310" i="16"/>
  <c r="BE312" i="16"/>
  <c r="BE320" i="16"/>
  <c r="BE330" i="16"/>
  <c r="BE332" i="16"/>
  <c r="BE354" i="16"/>
  <c r="BE364" i="16"/>
  <c r="BE381" i="16"/>
  <c r="BE383" i="16"/>
  <c r="BE385" i="16"/>
  <c r="BE407" i="16"/>
  <c r="BE422" i="16"/>
  <c r="BE424" i="16"/>
  <c r="BE445" i="16"/>
  <c r="BE487" i="16"/>
  <c r="BE491" i="16"/>
  <c r="BE110" i="16"/>
  <c r="BE112" i="16"/>
  <c r="BE147" i="16"/>
  <c r="BE155" i="16"/>
  <c r="BE192" i="16"/>
  <c r="BE204" i="16"/>
  <c r="BE212" i="16"/>
  <c r="BE228" i="16"/>
  <c r="BE257" i="16"/>
  <c r="BE261" i="16"/>
  <c r="BE314" i="16"/>
  <c r="BE336" i="16"/>
  <c r="BE338" i="16"/>
  <c r="BE346" i="16"/>
  <c r="BE360" i="16"/>
  <c r="BE416" i="16"/>
  <c r="BE426" i="16"/>
  <c r="BE441" i="16"/>
  <c r="BE468" i="16"/>
  <c r="BE472" i="16"/>
  <c r="BE475" i="16"/>
  <c r="F59" i="16"/>
  <c r="J97" i="16"/>
  <c r="BE118" i="16"/>
  <c r="BE159" i="16"/>
  <c r="BE267" i="16"/>
  <c r="BE279" i="16"/>
  <c r="BE316" i="16"/>
  <c r="BE318" i="16"/>
  <c r="BE322" i="16"/>
  <c r="BE362" i="16"/>
  <c r="BE368" i="16"/>
  <c r="BE370" i="16"/>
  <c r="BE401" i="16"/>
  <c r="BE453" i="16"/>
  <c r="BE479" i="16"/>
  <c r="BK92" i="15"/>
  <c r="J92" i="15"/>
  <c r="J67" i="15"/>
  <c r="BE107" i="16"/>
  <c r="BE114" i="16"/>
  <c r="BE122" i="16"/>
  <c r="BE151" i="16"/>
  <c r="BE153" i="16"/>
  <c r="BE161" i="16"/>
  <c r="BE163" i="16"/>
  <c r="BE180" i="16"/>
  <c r="BE182" i="16"/>
  <c r="BE188" i="16"/>
  <c r="BE200" i="16"/>
  <c r="BE202" i="16"/>
  <c r="BE226" i="16"/>
  <c r="BE238" i="16"/>
  <c r="BE277" i="16"/>
  <c r="BE283" i="16"/>
  <c r="BE285" i="16"/>
  <c r="BE287" i="16"/>
  <c r="BE289" i="16"/>
  <c r="BE293" i="16"/>
  <c r="BE295" i="16"/>
  <c r="BE299" i="16"/>
  <c r="BE303" i="16"/>
  <c r="BE340" i="16"/>
  <c r="BE350" i="16"/>
  <c r="BE352" i="16"/>
  <c r="BE393" i="16"/>
  <c r="BE397" i="16"/>
  <c r="BE428" i="16"/>
  <c r="BE124" i="16"/>
  <c r="BE126" i="16"/>
  <c r="BE137" i="16"/>
  <c r="BE139" i="16"/>
  <c r="BE149" i="16"/>
  <c r="BE169" i="16"/>
  <c r="BE186" i="16"/>
  <c r="BE236" i="16"/>
  <c r="BE265" i="16"/>
  <c r="BE269" i="16"/>
  <c r="BE301" i="16"/>
  <c r="BE308" i="16"/>
  <c r="BE411" i="16"/>
  <c r="BE455" i="16"/>
  <c r="BE460" i="16"/>
  <c r="BE462" i="16"/>
  <c r="E50" i="16"/>
  <c r="BE141" i="16"/>
  <c r="BE143" i="16"/>
  <c r="BE145" i="16"/>
  <c r="BE190" i="16"/>
  <c r="BE208" i="16"/>
  <c r="BE210" i="16"/>
  <c r="BE217" i="16"/>
  <c r="BE219" i="16"/>
  <c r="BE221" i="16"/>
  <c r="BE245" i="16"/>
  <c r="BE281" i="16"/>
  <c r="BE297" i="16"/>
  <c r="BE373" i="16"/>
  <c r="BE389" i="16"/>
  <c r="BE391" i="16"/>
  <c r="BE409" i="16"/>
  <c r="BE420" i="16"/>
  <c r="BE433" i="16"/>
  <c r="BE439" i="16"/>
  <c r="BE443" i="16"/>
  <c r="BE465" i="16"/>
  <c r="BE482" i="16"/>
  <c r="BE105" i="16"/>
  <c r="BE116" i="16"/>
  <c r="BE194" i="16"/>
  <c r="BE198" i="16"/>
  <c r="BE215" i="16"/>
  <c r="BE249" i="16"/>
  <c r="BE251" i="16"/>
  <c r="BE253" i="16"/>
  <c r="BE273" i="16"/>
  <c r="BE275" i="16"/>
  <c r="BE324" i="16"/>
  <c r="BE334" i="16"/>
  <c r="BE342" i="16"/>
  <c r="BE358" i="16"/>
  <c r="BE366" i="16"/>
  <c r="BE377" i="16"/>
  <c r="BE437" i="16"/>
  <c r="BE447" i="16"/>
  <c r="BE457" i="16"/>
  <c r="BE120" i="16"/>
  <c r="BE130" i="16"/>
  <c r="BE135" i="16"/>
  <c r="BE157" i="16"/>
  <c r="BE165" i="16"/>
  <c r="BE167" i="16"/>
  <c r="BE178" i="16"/>
  <c r="BE196" i="16"/>
  <c r="BE224" i="16"/>
  <c r="BE234" i="16"/>
  <c r="BE241" i="16"/>
  <c r="BE247" i="16"/>
  <c r="BE255" i="16"/>
  <c r="BE271" i="16"/>
  <c r="BE291" i="16"/>
  <c r="BE328" i="16"/>
  <c r="BE344" i="16"/>
  <c r="BE348" i="16"/>
  <c r="BE356" i="16"/>
  <c r="BE405" i="16"/>
  <c r="BE449" i="16"/>
  <c r="F89" i="15"/>
  <c r="E52" i="15"/>
  <c r="J86" i="15"/>
  <c r="BE94" i="15"/>
  <c r="J375" i="13"/>
  <c r="J77" i="13"/>
  <c r="J571" i="13"/>
  <c r="J80" i="13"/>
  <c r="E52" i="14"/>
  <c r="BE98" i="14"/>
  <c r="F92" i="14"/>
  <c r="BE151" i="14"/>
  <c r="BE158" i="14"/>
  <c r="J89" i="14"/>
  <c r="BE119" i="14"/>
  <c r="BE128" i="14"/>
  <c r="BE122" i="14"/>
  <c r="BE104" i="14"/>
  <c r="BE114" i="14"/>
  <c r="BE138" i="14"/>
  <c r="BE148" i="14"/>
  <c r="BE109" i="14"/>
  <c r="BE227" i="13"/>
  <c r="BE322" i="13"/>
  <c r="BE495" i="13"/>
  <c r="BE536" i="13"/>
  <c r="BE541" i="13"/>
  <c r="BE557" i="13"/>
  <c r="BE562" i="13"/>
  <c r="BE567" i="13"/>
  <c r="BE606" i="13"/>
  <c r="BE172" i="13"/>
  <c r="BE329" i="13"/>
  <c r="BE339" i="13"/>
  <c r="BE523" i="13"/>
  <c r="BE576" i="13"/>
  <c r="BE578" i="13"/>
  <c r="BE588" i="13"/>
  <c r="BE594" i="13"/>
  <c r="F63" i="13"/>
  <c r="BE159" i="13"/>
  <c r="BE188" i="13"/>
  <c r="BE250" i="13"/>
  <c r="BE299" i="13"/>
  <c r="BE308" i="13"/>
  <c r="BE332" i="13"/>
  <c r="BE370" i="13"/>
  <c r="BE417" i="13"/>
  <c r="BE439" i="13"/>
  <c r="BE454" i="13"/>
  <c r="BE500" i="13"/>
  <c r="BE505" i="13"/>
  <c r="E52" i="13"/>
  <c r="BE130" i="13"/>
  <c r="BE163" i="13"/>
  <c r="BE238" i="13"/>
  <c r="BE255" i="13"/>
  <c r="BE268" i="13"/>
  <c r="BE279" i="13"/>
  <c r="BE394" i="13"/>
  <c r="BE430" i="13"/>
  <c r="BE471" i="13"/>
  <c r="BE528" i="13"/>
  <c r="BE533" i="13"/>
  <c r="BE551" i="13"/>
  <c r="BE574" i="13"/>
  <c r="BE582" i="13"/>
  <c r="BE602" i="13"/>
  <c r="BE137" i="13"/>
  <c r="BE147" i="13"/>
  <c r="BE205" i="13"/>
  <c r="BE213" i="13"/>
  <c r="BE311" i="13"/>
  <c r="BE376" i="13"/>
  <c r="BE385" i="13"/>
  <c r="BE404" i="13"/>
  <c r="BE476" i="13"/>
  <c r="J60" i="13"/>
  <c r="BE181" i="13"/>
  <c r="BE272" i="13"/>
  <c r="BE283" i="13"/>
  <c r="BE364" i="13"/>
  <c r="BE510" i="13"/>
  <c r="BE117" i="13"/>
  <c r="BE195" i="13"/>
  <c r="BE199" i="13"/>
  <c r="BE245" i="13"/>
  <c r="BE342" i="13"/>
  <c r="BE349" i="13"/>
  <c r="BE355" i="13"/>
  <c r="BE448" i="13"/>
  <c r="BE483" i="13"/>
  <c r="BE487" i="13"/>
  <c r="BE572" i="13"/>
  <c r="BE109" i="13"/>
  <c r="BE124" i="13"/>
  <c r="BE261" i="13"/>
  <c r="BE289" i="13"/>
  <c r="BE462" i="13"/>
  <c r="BE518" i="13"/>
  <c r="BE546" i="13"/>
  <c r="F59" i="12"/>
  <c r="BE92" i="12"/>
  <c r="BE109" i="12"/>
  <c r="BK90" i="11"/>
  <c r="J90" i="11" s="1"/>
  <c r="J63" i="11" s="1"/>
  <c r="BE119" i="12"/>
  <c r="BE148" i="12"/>
  <c r="BE176" i="12"/>
  <c r="BE102" i="12"/>
  <c r="BE141" i="12"/>
  <c r="BE155" i="12"/>
  <c r="BE166" i="12"/>
  <c r="E50" i="12"/>
  <c r="BE128" i="12"/>
  <c r="J56" i="12"/>
  <c r="BE132" i="12"/>
  <c r="BE160" i="12"/>
  <c r="BE105" i="11"/>
  <c r="BE158" i="11"/>
  <c r="BE206" i="11"/>
  <c r="BE239" i="11"/>
  <c r="BE303" i="11"/>
  <c r="BE101" i="11"/>
  <c r="J84" i="11"/>
  <c r="BE198" i="11"/>
  <c r="BE229" i="11"/>
  <c r="BK93" i="10"/>
  <c r="BK92" i="10"/>
  <c r="J92" i="10" s="1"/>
  <c r="J32" i="10" s="1"/>
  <c r="BE97" i="11"/>
  <c r="BE154" i="11"/>
  <c r="BE250" i="11"/>
  <c r="E50" i="11"/>
  <c r="F59" i="11"/>
  <c r="BE144" i="11"/>
  <c r="J296" i="10"/>
  <c r="J70" i="10" s="1"/>
  <c r="BE115" i="11"/>
  <c r="BE128" i="11"/>
  <c r="BE138" i="11"/>
  <c r="BE185" i="11"/>
  <c r="BE211" i="11"/>
  <c r="BE172" i="11"/>
  <c r="BE276" i="11"/>
  <c r="BE93" i="11"/>
  <c r="BE224" i="11"/>
  <c r="BE261" i="11"/>
  <c r="BE294" i="11"/>
  <c r="J119" i="9"/>
  <c r="J69" i="9" s="1"/>
  <c r="BK349" i="9"/>
  <c r="J349" i="9" s="1"/>
  <c r="J87" i="9" s="1"/>
  <c r="F59" i="10"/>
  <c r="BE95" i="10"/>
  <c r="BE199" i="10"/>
  <c r="BE254" i="10"/>
  <c r="BE259" i="10"/>
  <c r="BE290" i="10"/>
  <c r="BE297" i="10"/>
  <c r="BE105" i="10"/>
  <c r="BE189" i="10"/>
  <c r="J56" i="10"/>
  <c r="BE110" i="10"/>
  <c r="BE122" i="10"/>
  <c r="BE171" i="10"/>
  <c r="BE282" i="10"/>
  <c r="J308" i="9"/>
  <c r="J84" i="9" s="1"/>
  <c r="BE131" i="10"/>
  <c r="BE209" i="10"/>
  <c r="BE215" i="10"/>
  <c r="J90" i="9"/>
  <c r="BE194" i="10"/>
  <c r="BE218" i="10"/>
  <c r="BE160" i="10"/>
  <c r="BE184" i="10"/>
  <c r="BE204" i="10"/>
  <c r="BE234" i="10"/>
  <c r="E50" i="10"/>
  <c r="BE143" i="10"/>
  <c r="BE152" i="10"/>
  <c r="BE166" i="10"/>
  <c r="BE229" i="10"/>
  <c r="BE178" i="10"/>
  <c r="BE226" i="10"/>
  <c r="BE239" i="10"/>
  <c r="BE247" i="10"/>
  <c r="BE266" i="10"/>
  <c r="BE271" i="10"/>
  <c r="BE277" i="10"/>
  <c r="J111" i="9"/>
  <c r="BE136" i="9"/>
  <c r="BE140" i="9"/>
  <c r="BE143" i="9"/>
  <c r="BE147" i="9"/>
  <c r="BE150" i="9"/>
  <c r="BE160" i="9"/>
  <c r="BE123" i="9"/>
  <c r="BE163" i="9"/>
  <c r="BE223" i="9"/>
  <c r="BE233" i="9"/>
  <c r="BE243" i="9"/>
  <c r="BE249" i="9"/>
  <c r="BE333" i="9"/>
  <c r="BE363" i="9"/>
  <c r="J102" i="8"/>
  <c r="J68" i="8"/>
  <c r="BE166" i="9"/>
  <c r="BE179" i="9"/>
  <c r="BE191" i="9"/>
  <c r="BE197" i="9"/>
  <c r="BE211" i="9"/>
  <c r="BE246" i="9"/>
  <c r="BE283" i="9"/>
  <c r="BE294" i="9"/>
  <c r="BE304" i="9"/>
  <c r="BE370" i="9"/>
  <c r="BE372" i="9"/>
  <c r="J63" i="9"/>
  <c r="BE120" i="9"/>
  <c r="BE126" i="9"/>
  <c r="BE153" i="9"/>
  <c r="BE169" i="9"/>
  <c r="BE172" i="9"/>
  <c r="BE194" i="9"/>
  <c r="BE201" i="9"/>
  <c r="BE226" i="9"/>
  <c r="BE229" i="9"/>
  <c r="BE236" i="9"/>
  <c r="BE255" i="9"/>
  <c r="BE258" i="9"/>
  <c r="BE268" i="9"/>
  <c r="BE274" i="9"/>
  <c r="BE277" i="9"/>
  <c r="BE297" i="9"/>
  <c r="BE312" i="9"/>
  <c r="BE327" i="9"/>
  <c r="BE361" i="9"/>
  <c r="BE376" i="9"/>
  <c r="BE379" i="9"/>
  <c r="E52" i="9"/>
  <c r="BE182" i="9"/>
  <c r="BE185" i="9"/>
  <c r="BE188" i="9"/>
  <c r="BE214" i="9"/>
  <c r="BE217" i="9"/>
  <c r="BE220" i="9"/>
  <c r="BE240" i="9"/>
  <c r="BE252" i="9"/>
  <c r="BE271" i="9"/>
  <c r="BE287" i="9"/>
  <c r="BE290" i="9"/>
  <c r="BE321" i="9"/>
  <c r="BE330" i="9"/>
  <c r="BE345" i="9"/>
  <c r="BE347" i="9"/>
  <c r="BE351" i="9"/>
  <c r="BE353" i="9"/>
  <c r="BE355" i="9"/>
  <c r="BE367" i="9"/>
  <c r="BE396" i="9"/>
  <c r="BE133" i="9"/>
  <c r="BE175" i="9"/>
  <c r="BE309" i="9"/>
  <c r="BE324" i="9"/>
  <c r="BE337" i="9"/>
  <c r="BE394" i="9"/>
  <c r="F63" i="9"/>
  <c r="BE129" i="9"/>
  <c r="BE157" i="9"/>
  <c r="BE261" i="9"/>
  <c r="BE265" i="9"/>
  <c r="BE280" i="9"/>
  <c r="BE315" i="9"/>
  <c r="BE365" i="9"/>
  <c r="BE382" i="9"/>
  <c r="BE386" i="9"/>
  <c r="BE388" i="9"/>
  <c r="BE392" i="9"/>
  <c r="BE204" i="9"/>
  <c r="BE207" i="9"/>
  <c r="BE301" i="9"/>
  <c r="BE318" i="9"/>
  <c r="BE340" i="9"/>
  <c r="BE342" i="9"/>
  <c r="BE357" i="9"/>
  <c r="BE359" i="9"/>
  <c r="BE384" i="9"/>
  <c r="BE390" i="9"/>
  <c r="BE110" i="8"/>
  <c r="BE121" i="8"/>
  <c r="BE155" i="8"/>
  <c r="BE167" i="8"/>
  <c r="BE171" i="8"/>
  <c r="BE175" i="8"/>
  <c r="BE199" i="8"/>
  <c r="BE219" i="8"/>
  <c r="BE225" i="8"/>
  <c r="BE229" i="8"/>
  <c r="BE237" i="8"/>
  <c r="BE239" i="8"/>
  <c r="BE241" i="8"/>
  <c r="BE259" i="8"/>
  <c r="BE262" i="8"/>
  <c r="BE274" i="8"/>
  <c r="BE276" i="8"/>
  <c r="BE278" i="8"/>
  <c r="BE280" i="8"/>
  <c r="BE288" i="8"/>
  <c r="BE336" i="8"/>
  <c r="BE351" i="8"/>
  <c r="BE379" i="8"/>
  <c r="BE383" i="8"/>
  <c r="BE398" i="8"/>
  <c r="BE406" i="8"/>
  <c r="BE426" i="8"/>
  <c r="BE434" i="8"/>
  <c r="BE440" i="8"/>
  <c r="BE446" i="8"/>
  <c r="BE464" i="8"/>
  <c r="BE493" i="8"/>
  <c r="BE515" i="8"/>
  <c r="BE545" i="8"/>
  <c r="BE547" i="8"/>
  <c r="BE549" i="8"/>
  <c r="BE551" i="8"/>
  <c r="BE561" i="8"/>
  <c r="BE564" i="8"/>
  <c r="BE578" i="8"/>
  <c r="BE580" i="8"/>
  <c r="BE582" i="8"/>
  <c r="J100" i="7"/>
  <c r="J69" i="7"/>
  <c r="J98" i="8"/>
  <c r="BE115" i="8"/>
  <c r="BE117" i="8"/>
  <c r="BE123" i="8"/>
  <c r="BE131" i="8"/>
  <c r="BE135" i="8"/>
  <c r="BE169" i="8"/>
  <c r="BE179" i="8"/>
  <c r="BE215" i="8"/>
  <c r="BE217" i="8"/>
  <c r="BE223" i="8"/>
  <c r="BE233" i="8"/>
  <c r="BE253" i="8"/>
  <c r="BE257" i="8"/>
  <c r="BE284" i="8"/>
  <c r="BE294" i="8"/>
  <c r="BE298" i="8"/>
  <c r="BE328" i="8"/>
  <c r="BE332" i="8"/>
  <c r="BE343" i="8"/>
  <c r="BE369" i="8"/>
  <c r="BE373" i="8"/>
  <c r="BE408" i="8"/>
  <c r="BE410" i="8"/>
  <c r="BE483" i="8"/>
  <c r="BE499" i="8"/>
  <c r="BE501" i="8"/>
  <c r="BE507" i="8"/>
  <c r="BE509" i="8"/>
  <c r="BE529" i="8"/>
  <c r="BE541" i="8"/>
  <c r="BE543" i="8"/>
  <c r="BE557" i="8"/>
  <c r="BE113" i="8"/>
  <c r="BE127" i="8"/>
  <c r="BE129" i="8"/>
  <c r="BE153" i="8"/>
  <c r="BE163" i="8"/>
  <c r="BE173" i="8"/>
  <c r="BE207" i="8"/>
  <c r="BE243" i="8"/>
  <c r="BE306" i="8"/>
  <c r="BE308" i="8"/>
  <c r="BE326" i="8"/>
  <c r="BE340" i="8"/>
  <c r="BE367" i="8"/>
  <c r="BE385" i="8"/>
  <c r="BE400" i="8"/>
  <c r="BE428" i="8"/>
  <c r="BE431" i="8"/>
  <c r="BE454" i="8"/>
  <c r="BE460" i="8"/>
  <c r="BE472" i="8"/>
  <c r="BE489" i="8"/>
  <c r="BE491" i="8"/>
  <c r="BE533" i="8"/>
  <c r="BE536" i="8"/>
  <c r="BE570" i="8"/>
  <c r="E52" i="8"/>
  <c r="F63" i="8"/>
  <c r="BE103" i="8"/>
  <c r="BE125" i="8"/>
  <c r="BE143" i="8"/>
  <c r="BE159" i="8"/>
  <c r="BE213" i="8"/>
  <c r="BE264" i="8"/>
  <c r="BE272" i="8"/>
  <c r="BE282" i="8"/>
  <c r="BE310" i="8"/>
  <c r="BE322" i="8"/>
  <c r="BE330" i="8"/>
  <c r="BE345" i="8"/>
  <c r="BE371" i="8"/>
  <c r="BE387" i="8"/>
  <c r="BE390" i="8"/>
  <c r="BE448" i="8"/>
  <c r="BE456" i="8"/>
  <c r="BE466" i="8"/>
  <c r="BE468" i="8"/>
  <c r="BE470" i="8"/>
  <c r="BE476" i="8"/>
  <c r="BE495" i="8"/>
  <c r="BE521" i="8"/>
  <c r="BE523" i="8"/>
  <c r="BE527" i="8"/>
  <c r="BE574" i="8"/>
  <c r="BE139" i="8"/>
  <c r="BE147" i="8"/>
  <c r="BE149" i="8"/>
  <c r="BE151" i="8"/>
  <c r="BE165" i="8"/>
  <c r="BE183" i="8"/>
  <c r="BE185" i="8"/>
  <c r="BE197" i="8"/>
  <c r="BE211" i="8"/>
  <c r="BE227" i="8"/>
  <c r="BE231" i="8"/>
  <c r="BE235" i="8"/>
  <c r="BE245" i="8"/>
  <c r="BE251" i="8"/>
  <c r="BE266" i="8"/>
  <c r="BE314" i="8"/>
  <c r="BE320" i="8"/>
  <c r="BE334" i="8"/>
  <c r="BE347" i="8"/>
  <c r="BE359" i="8"/>
  <c r="BE361" i="8"/>
  <c r="BE377" i="8"/>
  <c r="BE416" i="8"/>
  <c r="BE418" i="8"/>
  <c r="BE474" i="8"/>
  <c r="BE478" i="8"/>
  <c r="BE485" i="8"/>
  <c r="BE503" i="8"/>
  <c r="BE511" i="8"/>
  <c r="BE539" i="8"/>
  <c r="BE568" i="8"/>
  <c r="BE572" i="8"/>
  <c r="J60" i="8"/>
  <c r="BE137" i="8"/>
  <c r="BE161" i="8"/>
  <c r="BE189" i="8"/>
  <c r="BE247" i="8"/>
  <c r="BE269" i="8"/>
  <c r="BE296" i="8"/>
  <c r="BE300" i="8"/>
  <c r="BE318" i="8"/>
  <c r="BE338" i="8"/>
  <c r="BE353" i="8"/>
  <c r="BE355" i="8"/>
  <c r="BE375" i="8"/>
  <c r="BE392" i="8"/>
  <c r="BE394" i="8"/>
  <c r="BE396" i="8"/>
  <c r="BE402" i="8"/>
  <c r="BE412" i="8"/>
  <c r="BE414" i="8"/>
  <c r="BE436" i="8"/>
  <c r="BE444" i="8"/>
  <c r="BE458" i="8"/>
  <c r="BE497" i="8"/>
  <c r="BE531" i="8"/>
  <c r="BE555" i="8"/>
  <c r="BE559" i="8"/>
  <c r="BE119" i="8"/>
  <c r="BE133" i="8"/>
  <c r="BE145" i="8"/>
  <c r="BE194" i="8"/>
  <c r="BE201" i="8"/>
  <c r="BE203" i="8"/>
  <c r="BE209" i="8"/>
  <c r="BE255" i="8"/>
  <c r="BE290" i="8"/>
  <c r="BE302" i="8"/>
  <c r="BE312" i="8"/>
  <c r="BE316" i="8"/>
  <c r="BE324" i="8"/>
  <c r="BE363" i="8"/>
  <c r="BE381" i="8"/>
  <c r="BE420" i="8"/>
  <c r="BE422" i="8"/>
  <c r="BE438" i="8"/>
  <c r="BE450" i="8"/>
  <c r="BE452" i="8"/>
  <c r="BE462" i="8"/>
  <c r="BE481" i="8"/>
  <c r="BE505" i="8"/>
  <c r="BE517" i="8"/>
  <c r="BE553" i="8"/>
  <c r="BE566" i="8"/>
  <c r="BE576" i="8"/>
  <c r="BE106" i="8"/>
  <c r="BE108" i="8"/>
  <c r="BE141" i="8"/>
  <c r="BE157" i="8"/>
  <c r="BE177" i="8"/>
  <c r="BE181" i="8"/>
  <c r="BE187" i="8"/>
  <c r="BE191" i="8"/>
  <c r="BE205" i="8"/>
  <c r="BE221" i="8"/>
  <c r="BE249" i="8"/>
  <c r="BE286" i="8"/>
  <c r="BE292" i="8"/>
  <c r="BE304" i="8"/>
  <c r="BE349" i="8"/>
  <c r="BE357" i="8"/>
  <c r="BE365" i="8"/>
  <c r="BE404" i="8"/>
  <c r="BE424" i="8"/>
  <c r="BE442" i="8"/>
  <c r="BE487" i="8"/>
  <c r="BE513" i="8"/>
  <c r="BE519" i="8"/>
  <c r="BE525" i="8"/>
  <c r="BE107" i="7"/>
  <c r="BE161" i="7"/>
  <c r="BE179" i="7"/>
  <c r="BE185" i="7"/>
  <c r="BE189" i="7"/>
  <c r="BE192" i="7"/>
  <c r="BE213" i="7"/>
  <c r="BE246" i="7"/>
  <c r="BE249" i="7"/>
  <c r="BE252" i="7"/>
  <c r="BE291" i="7"/>
  <c r="BE294" i="7"/>
  <c r="BE297" i="7"/>
  <c r="BE315" i="7"/>
  <c r="BE434" i="7"/>
  <c r="J60" i="7"/>
  <c r="BE143" i="7"/>
  <c r="BE146" i="7"/>
  <c r="BE149" i="7"/>
  <c r="BE158" i="7"/>
  <c r="BE170" i="7"/>
  <c r="BE173" i="7"/>
  <c r="BE201" i="7"/>
  <c r="BE216" i="7"/>
  <c r="BE240" i="7"/>
  <c r="BE243" i="7"/>
  <c r="BE285" i="7"/>
  <c r="BE288" i="7"/>
  <c r="BE324" i="7"/>
  <c r="BE334" i="7"/>
  <c r="BE343" i="7"/>
  <c r="BE379" i="7"/>
  <c r="BE382" i="7"/>
  <c r="BE415" i="7"/>
  <c r="BE418" i="7"/>
  <c r="BK96" i="6"/>
  <c r="J96" i="6"/>
  <c r="BE113" i="7"/>
  <c r="BE152" i="7"/>
  <c r="BE155" i="7"/>
  <c r="BE267" i="7"/>
  <c r="BE276" i="7"/>
  <c r="BE312" i="7"/>
  <c r="BE355" i="7"/>
  <c r="BE367" i="7"/>
  <c r="BE397" i="7"/>
  <c r="BE412" i="7"/>
  <c r="BE431" i="7"/>
  <c r="BE437" i="7"/>
  <c r="BE450" i="7"/>
  <c r="F63" i="7"/>
  <c r="J95" i="7"/>
  <c r="BE116" i="7"/>
  <c r="BE176" i="7"/>
  <c r="BE182" i="7"/>
  <c r="BE303" i="7"/>
  <c r="BE331" i="7"/>
  <c r="BE346" i="7"/>
  <c r="BE388" i="7"/>
  <c r="BE440" i="7"/>
  <c r="BE456" i="7"/>
  <c r="BE104" i="7"/>
  <c r="BE131" i="7"/>
  <c r="BE164" i="7"/>
  <c r="BE167" i="7"/>
  <c r="BE195" i="7"/>
  <c r="BE198" i="7"/>
  <c r="BE210" i="7"/>
  <c r="BE228" i="7"/>
  <c r="BE446" i="7"/>
  <c r="E52" i="7"/>
  <c r="BE101" i="7"/>
  <c r="BE225" i="7"/>
  <c r="BE234" i="7"/>
  <c r="BE237" i="7"/>
  <c r="BE279" i="7"/>
  <c r="BE282" i="7"/>
  <c r="BE327" i="7"/>
  <c r="BE349" i="7"/>
  <c r="BE352" i="7"/>
  <c r="BE358" i="7"/>
  <c r="BE361" i="7"/>
  <c r="BE364" i="7"/>
  <c r="BE400" i="7"/>
  <c r="BE403" i="7"/>
  <c r="BE406" i="7"/>
  <c r="BE425" i="7"/>
  <c r="BE428" i="7"/>
  <c r="BE448" i="7"/>
  <c r="BE454" i="7"/>
  <c r="BE458" i="7"/>
  <c r="BE119" i="7"/>
  <c r="BE122" i="7"/>
  <c r="BE125" i="7"/>
  <c r="BE128" i="7"/>
  <c r="BE134" i="7"/>
  <c r="BE137" i="7"/>
  <c r="BE207" i="7"/>
  <c r="BE219" i="7"/>
  <c r="BE222" i="7"/>
  <c r="BE255" i="7"/>
  <c r="BE261" i="7"/>
  <c r="BE264" i="7"/>
  <c r="BE306" i="7"/>
  <c r="BE309" i="7"/>
  <c r="BE321" i="7"/>
  <c r="BE337" i="7"/>
  <c r="BE340" i="7"/>
  <c r="BE373" i="7"/>
  <c r="BE376" i="7"/>
  <c r="BE391" i="7"/>
  <c r="BE395" i="7"/>
  <c r="BE444" i="7"/>
  <c r="BE110" i="7"/>
  <c r="BE140" i="7"/>
  <c r="BE204" i="7"/>
  <c r="BE231" i="7"/>
  <c r="BE258" i="7"/>
  <c r="BE270" i="7"/>
  <c r="BE273" i="7"/>
  <c r="BE300" i="7"/>
  <c r="BE318" i="7"/>
  <c r="BE370" i="7"/>
  <c r="BE385" i="7"/>
  <c r="BE409" i="7"/>
  <c r="BE422" i="7"/>
  <c r="BE452" i="7"/>
  <c r="F63" i="6"/>
  <c r="BE103" i="6"/>
  <c r="BE115" i="6"/>
  <c r="BE121" i="6"/>
  <c r="BE127" i="6"/>
  <c r="BE141" i="6"/>
  <c r="BE156" i="6"/>
  <c r="BE162" i="6"/>
  <c r="BE201" i="6"/>
  <c r="BE255" i="6"/>
  <c r="BE263" i="6"/>
  <c r="BE266" i="6"/>
  <c r="BE268" i="6"/>
  <c r="BE274" i="6"/>
  <c r="BE276" i="6"/>
  <c r="BE286" i="6"/>
  <c r="BE289" i="6"/>
  <c r="BE292" i="6"/>
  <c r="BE294" i="6"/>
  <c r="BE302" i="6"/>
  <c r="BE314" i="6"/>
  <c r="BE316" i="6"/>
  <c r="BE335" i="6"/>
  <c r="BE341" i="6"/>
  <c r="BE364" i="6"/>
  <c r="BE369" i="6"/>
  <c r="BE408" i="6"/>
  <c r="BE484" i="6"/>
  <c r="BE488" i="6"/>
  <c r="BE516" i="6"/>
  <c r="BE548" i="6"/>
  <c r="BE550" i="6"/>
  <c r="BE614" i="6"/>
  <c r="BE656" i="6"/>
  <c r="BE658" i="6"/>
  <c r="BE675" i="6"/>
  <c r="BE707" i="6"/>
  <c r="BE729" i="6"/>
  <c r="BE732" i="6"/>
  <c r="BE734" i="6"/>
  <c r="BE740" i="6"/>
  <c r="BE743" i="6"/>
  <c r="BE789" i="6"/>
  <c r="BE797" i="6"/>
  <c r="BE801" i="6"/>
  <c r="BE860" i="6"/>
  <c r="BE865" i="6"/>
  <c r="BE894" i="6"/>
  <c r="BE900" i="6"/>
  <c r="BE924" i="6"/>
  <c r="BE935" i="6"/>
  <c r="BE937" i="6"/>
  <c r="BE940" i="6"/>
  <c r="BE942" i="6"/>
  <c r="BE945" i="6"/>
  <c r="BE947" i="6"/>
  <c r="BE949" i="6"/>
  <c r="BE951" i="6"/>
  <c r="BE953" i="6"/>
  <c r="BE955" i="6"/>
  <c r="BE957" i="6"/>
  <c r="BE959" i="6"/>
  <c r="J60" i="6"/>
  <c r="BE170" i="6"/>
  <c r="BE199" i="6"/>
  <c r="BE214" i="6"/>
  <c r="BE228" i="6"/>
  <c r="BE250" i="6"/>
  <c r="BE327" i="6"/>
  <c r="BE355" i="6"/>
  <c r="BE362" i="6"/>
  <c r="BE394" i="6"/>
  <c r="BE402" i="6"/>
  <c r="BE404" i="6"/>
  <c r="BE410" i="6"/>
  <c r="BE429" i="6"/>
  <c r="BE432" i="6"/>
  <c r="BE446" i="6"/>
  <c r="BE460" i="6"/>
  <c r="BE557" i="6"/>
  <c r="BE559" i="6"/>
  <c r="BE566" i="6"/>
  <c r="BE646" i="6"/>
  <c r="BE653" i="6"/>
  <c r="BE673" i="6"/>
  <c r="BE682" i="6"/>
  <c r="BE700" i="6"/>
  <c r="BE717" i="6"/>
  <c r="BE765" i="6"/>
  <c r="BE780" i="6"/>
  <c r="BE782" i="6"/>
  <c r="BE786" i="6"/>
  <c r="BE791" i="6"/>
  <c r="BE803" i="6"/>
  <c r="BE819" i="6"/>
  <c r="BE845" i="6"/>
  <c r="BE857" i="6"/>
  <c r="BE884" i="6"/>
  <c r="BE922" i="6"/>
  <c r="BE926" i="6"/>
  <c r="BE131" i="6"/>
  <c r="BE143" i="6"/>
  <c r="BE146" i="6"/>
  <c r="BE194" i="6"/>
  <c r="BE220" i="6"/>
  <c r="BE241" i="6"/>
  <c r="BE279" i="6"/>
  <c r="BE297" i="6"/>
  <c r="BE308" i="6"/>
  <c r="BE330" i="6"/>
  <c r="BE387" i="6"/>
  <c r="BE396" i="6"/>
  <c r="BE412" i="6"/>
  <c r="BE434" i="6"/>
  <c r="BE453" i="6"/>
  <c r="BE458" i="6"/>
  <c r="BE468" i="6"/>
  <c r="BE494" i="6"/>
  <c r="BE499" i="6"/>
  <c r="BE501" i="6"/>
  <c r="BE504" i="6"/>
  <c r="BE519" i="6"/>
  <c r="BE523" i="6"/>
  <c r="BE539" i="6"/>
  <c r="BE543" i="6"/>
  <c r="BE552" i="6"/>
  <c r="BE577" i="6"/>
  <c r="BE582" i="6"/>
  <c r="BE592" i="6"/>
  <c r="BE598" i="6"/>
  <c r="BE601" i="6"/>
  <c r="BE606" i="6"/>
  <c r="BE638" i="6"/>
  <c r="BE698" i="6"/>
  <c r="BE715" i="6"/>
  <c r="BE720" i="6"/>
  <c r="BE722" i="6"/>
  <c r="BE753" i="6"/>
  <c r="BE811" i="6"/>
  <c r="BE838" i="6"/>
  <c r="BE840" i="6"/>
  <c r="BE876" i="6"/>
  <c r="BE918" i="6"/>
  <c r="J133" i="5"/>
  <c r="J70" i="5"/>
  <c r="J563" i="5"/>
  <c r="J76" i="5"/>
  <c r="BE136" i="6"/>
  <c r="BE148" i="6"/>
  <c r="BE164" i="6"/>
  <c r="BE167" i="6"/>
  <c r="BE173" i="6"/>
  <c r="BE182" i="6"/>
  <c r="BE197" i="6"/>
  <c r="BE203" i="6"/>
  <c r="BE217" i="6"/>
  <c r="BE222" i="6"/>
  <c r="BE339" i="6"/>
  <c r="BE347" i="6"/>
  <c r="BE350" i="6"/>
  <c r="BE366" i="6"/>
  <c r="BE381" i="6"/>
  <c r="BE392" i="6"/>
  <c r="BE442" i="6"/>
  <c r="BE473" i="6"/>
  <c r="BE479" i="6"/>
  <c r="BE508" i="6"/>
  <c r="BE530" i="6"/>
  <c r="BE532" i="6"/>
  <c r="BE555" i="6"/>
  <c r="BE561" i="6"/>
  <c r="BE627" i="6"/>
  <c r="BE632" i="6"/>
  <c r="BE690" i="6"/>
  <c r="BE694" i="6"/>
  <c r="BE711" i="6"/>
  <c r="BE761" i="6"/>
  <c r="BE763" i="6"/>
  <c r="BE771" i="6"/>
  <c r="BE793" i="6"/>
  <c r="BE799" i="6"/>
  <c r="BE805" i="6"/>
  <c r="BE827" i="6"/>
  <c r="BE832" i="6"/>
  <c r="BE835" i="6"/>
  <c r="BE863" i="6"/>
  <c r="BE878" i="6"/>
  <c r="BE913" i="6"/>
  <c r="BE915" i="6"/>
  <c r="J63" i="6"/>
  <c r="BE100" i="6"/>
  <c r="BE109" i="6"/>
  <c r="BE129" i="6"/>
  <c r="BE139" i="6"/>
  <c r="BE185" i="6"/>
  <c r="BE187" i="6"/>
  <c r="BE189" i="6"/>
  <c r="BE192" i="6"/>
  <c r="BE206" i="6"/>
  <c r="BE211" i="6"/>
  <c r="BE224" i="6"/>
  <c r="BE230" i="6"/>
  <c r="BE235" i="6"/>
  <c r="BE237" i="6"/>
  <c r="BE239" i="6"/>
  <c r="BE243" i="6"/>
  <c r="BE270" i="6"/>
  <c r="BE284" i="6"/>
  <c r="BE300" i="6"/>
  <c r="BE304" i="6"/>
  <c r="BE318" i="6"/>
  <c r="BE322" i="6"/>
  <c r="BE332" i="6"/>
  <c r="BE343" i="6"/>
  <c r="BE379" i="6"/>
  <c r="BE400" i="6"/>
  <c r="BE406" i="6"/>
  <c r="BE455" i="6"/>
  <c r="BE476" i="6"/>
  <c r="BE486" i="6"/>
  <c r="BE491" i="6"/>
  <c r="BE510" i="6"/>
  <c r="BE590" i="6"/>
  <c r="BE609" i="6"/>
  <c r="BE611" i="6"/>
  <c r="BE616" i="6"/>
  <c r="BE619" i="6"/>
  <c r="BE624" i="6"/>
  <c r="BE634" i="6"/>
  <c r="BE640" i="6"/>
  <c r="BE642" i="6"/>
  <c r="BE648" i="6"/>
  <c r="BE651" i="6"/>
  <c r="BE663" i="6"/>
  <c r="BE677" i="6"/>
  <c r="BE692" i="6"/>
  <c r="BE713" i="6"/>
  <c r="BE737" i="6"/>
  <c r="BE746" i="6"/>
  <c r="BE748" i="6"/>
  <c r="BE756" i="6"/>
  <c r="BE773" i="6"/>
  <c r="BE784" i="6"/>
  <c r="BE807" i="6"/>
  <c r="BE817" i="6"/>
  <c r="BE880" i="6"/>
  <c r="BE882" i="6"/>
  <c r="BE886" i="6"/>
  <c r="BE98" i="6"/>
  <c r="BE160" i="6"/>
  <c r="BE179" i="6"/>
  <c r="BE261" i="6"/>
  <c r="BE272" i="6"/>
  <c r="BE281" i="6"/>
  <c r="BE352" i="6"/>
  <c r="BE357" i="6"/>
  <c r="BE360" i="6"/>
  <c r="BE372" i="6"/>
  <c r="BE389" i="6"/>
  <c r="BE418" i="6"/>
  <c r="BE425" i="6"/>
  <c r="BE427" i="6"/>
  <c r="BE436" i="6"/>
  <c r="BE438" i="6"/>
  <c r="BE440" i="6"/>
  <c r="BE444" i="6"/>
  <c r="BE448" i="6"/>
  <c r="BE482" i="6"/>
  <c r="BE496" i="6"/>
  <c r="BE535" i="6"/>
  <c r="BE537" i="6"/>
  <c r="BE564" i="6"/>
  <c r="BE580" i="6"/>
  <c r="BE587" i="6"/>
  <c r="BE622" i="6"/>
  <c r="BE629" i="6"/>
  <c r="BE661" i="6"/>
  <c r="BE696" i="6"/>
  <c r="BE704" i="6"/>
  <c r="BE775" i="6"/>
  <c r="BE777" i="6"/>
  <c r="BE824" i="6"/>
  <c r="BE843" i="6"/>
  <c r="BE848" i="6"/>
  <c r="BE854" i="6"/>
  <c r="BE867" i="6"/>
  <c r="BE870" i="6"/>
  <c r="BE874" i="6"/>
  <c r="BE888" i="6"/>
  <c r="BE892" i="6"/>
  <c r="BE902" i="6"/>
  <c r="BE904" i="6"/>
  <c r="BE920" i="6"/>
  <c r="BE928" i="6"/>
  <c r="BE931" i="6"/>
  <c r="E82" i="6"/>
  <c r="BE176" i="6"/>
  <c r="BE257" i="6"/>
  <c r="BE259" i="6"/>
  <c r="BE306" i="6"/>
  <c r="BE325" i="6"/>
  <c r="BE414" i="6"/>
  <c r="BE416" i="6"/>
  <c r="BE423" i="6"/>
  <c r="BE450" i="6"/>
  <c r="BE463" i="6"/>
  <c r="BE465" i="6"/>
  <c r="BE470" i="6"/>
  <c r="BE512" i="6"/>
  <c r="BE514" i="6"/>
  <c r="BE528" i="6"/>
  <c r="BE541" i="6"/>
  <c r="BE570" i="6"/>
  <c r="BE572" i="6"/>
  <c r="BE574" i="6"/>
  <c r="BE585" i="6"/>
  <c r="BE594" i="6"/>
  <c r="BE665" i="6"/>
  <c r="BE668" i="6"/>
  <c r="BE702" i="6"/>
  <c r="BE709" i="6"/>
  <c r="BE768" i="6"/>
  <c r="BE795" i="6"/>
  <c r="BE813" i="6"/>
  <c r="BE829" i="6"/>
  <c r="BE851" i="6"/>
  <c r="BE872" i="6"/>
  <c r="BE896" i="6"/>
  <c r="BE898" i="6"/>
  <c r="BE933" i="6"/>
  <c r="BE106" i="6"/>
  <c r="BE112" i="6"/>
  <c r="BE118" i="6"/>
  <c r="BE124" i="6"/>
  <c r="BE134" i="6"/>
  <c r="BE151" i="6"/>
  <c r="BE153" i="6"/>
  <c r="BE158" i="6"/>
  <c r="BE209" i="6"/>
  <c r="BE226" i="6"/>
  <c r="BE232" i="6"/>
  <c r="BE245" i="6"/>
  <c r="BE247" i="6"/>
  <c r="BE253" i="6"/>
  <c r="BE311" i="6"/>
  <c r="BE320" i="6"/>
  <c r="BE337" i="6"/>
  <c r="BE345" i="6"/>
  <c r="BE375" i="6"/>
  <c r="BE377" i="6"/>
  <c r="BE384" i="6"/>
  <c r="BE398" i="6"/>
  <c r="BE421" i="6"/>
  <c r="BE506" i="6"/>
  <c r="BE521" i="6"/>
  <c r="BE526" i="6"/>
  <c r="BE546" i="6"/>
  <c r="BE568" i="6"/>
  <c r="BE596" i="6"/>
  <c r="BE604" i="6"/>
  <c r="BE636" i="6"/>
  <c r="BE644" i="6"/>
  <c r="BE670" i="6"/>
  <c r="BE680" i="6"/>
  <c r="BE685" i="6"/>
  <c r="BE687" i="6"/>
  <c r="BE724" i="6"/>
  <c r="BE727" i="6"/>
  <c r="BE751" i="6"/>
  <c r="BE759" i="6"/>
  <c r="BE809" i="6"/>
  <c r="BE815" i="6"/>
  <c r="BE821" i="6"/>
  <c r="BE890" i="6"/>
  <c r="BE907" i="6"/>
  <c r="BE909" i="6"/>
  <c r="BE911" i="6"/>
  <c r="BE406" i="5"/>
  <c r="BE408" i="5"/>
  <c r="BE410" i="5"/>
  <c r="BE418" i="5"/>
  <c r="BE426" i="5"/>
  <c r="BE438" i="5"/>
  <c r="BE448" i="5"/>
  <c r="BE450" i="5"/>
  <c r="BE461" i="5"/>
  <c r="BE463" i="5"/>
  <c r="BE483" i="5"/>
  <c r="BE492" i="5"/>
  <c r="BE528" i="5"/>
  <c r="BE531" i="5"/>
  <c r="BE535" i="5"/>
  <c r="BE537" i="5"/>
  <c r="BE539" i="5"/>
  <c r="BE566" i="5"/>
  <c r="BE581" i="5"/>
  <c r="BE586" i="5"/>
  <c r="BE601" i="5"/>
  <c r="BK105" i="4"/>
  <c r="F63" i="5"/>
  <c r="BE109" i="5"/>
  <c r="BE115" i="5"/>
  <c r="BE119" i="5"/>
  <c r="BE125" i="5"/>
  <c r="BE129" i="5"/>
  <c r="BE134" i="5"/>
  <c r="BE143" i="5"/>
  <c r="BE171" i="5"/>
  <c r="BE192" i="5"/>
  <c r="BE199" i="5"/>
  <c r="BE201" i="5"/>
  <c r="BE208" i="5"/>
  <c r="BE215" i="5"/>
  <c r="BE242" i="5"/>
  <c r="BE244" i="5"/>
  <c r="BE251" i="5"/>
  <c r="BE255" i="5"/>
  <c r="BE271" i="5"/>
  <c r="BE283" i="5"/>
  <c r="BE289" i="5"/>
  <c r="BE297" i="5"/>
  <c r="BE303" i="5"/>
  <c r="BE315" i="5"/>
  <c r="BE319" i="5"/>
  <c r="BE341" i="5"/>
  <c r="BE349" i="5"/>
  <c r="BE357" i="5"/>
  <c r="BE361" i="5"/>
  <c r="BE378" i="5"/>
  <c r="BE392" i="5"/>
  <c r="BE413" i="5"/>
  <c r="BE420" i="5"/>
  <c r="BE429" i="5"/>
  <c r="BE432" i="5"/>
  <c r="BE445" i="5"/>
  <c r="BE452" i="5"/>
  <c r="BE456" i="5"/>
  <c r="BE465" i="5"/>
  <c r="BE487" i="5"/>
  <c r="BE543" i="5"/>
  <c r="BE553" i="5"/>
  <c r="BE107" i="5"/>
  <c r="BE111" i="5"/>
  <c r="BE113" i="5"/>
  <c r="BE117" i="5"/>
  <c r="BE156" i="5"/>
  <c r="BE159" i="5"/>
  <c r="BE165" i="5"/>
  <c r="BE179" i="5"/>
  <c r="BE183" i="5"/>
  <c r="BE189" i="5"/>
  <c r="BE210" i="5"/>
  <c r="BE218" i="5"/>
  <c r="BE223" i="5"/>
  <c r="BE230" i="5"/>
  <c r="BE248" i="5"/>
  <c r="BE267" i="5"/>
  <c r="BE295" i="5"/>
  <c r="BE307" i="5"/>
  <c r="BE329" i="5"/>
  <c r="BE331" i="5"/>
  <c r="BE333" i="5"/>
  <c r="BE351" i="5"/>
  <c r="BE353" i="5"/>
  <c r="BE374" i="5"/>
  <c r="BE376" i="5"/>
  <c r="BE382" i="5"/>
  <c r="BE398" i="5"/>
  <c r="BE402" i="5"/>
  <c r="BE479" i="5"/>
  <c r="BE485" i="5"/>
  <c r="BE494" i="5"/>
  <c r="BE549" i="5"/>
  <c r="BE557" i="5"/>
  <c r="BE568" i="5"/>
  <c r="BE471" i="5"/>
  <c r="BE490" i="5"/>
  <c r="BE502" i="5"/>
  <c r="BE505" i="5"/>
  <c r="BE507" i="5"/>
  <c r="BE509" i="5"/>
  <c r="BE513" i="5"/>
  <c r="BE526" i="5"/>
  <c r="BE551" i="5"/>
  <c r="BE564" i="5"/>
  <c r="BE573" i="5"/>
  <c r="BE575" i="5"/>
  <c r="BE583" i="5"/>
  <c r="J95" i="5"/>
  <c r="BE139" i="5"/>
  <c r="BE141" i="5"/>
  <c r="BE150" i="5"/>
  <c r="BE153" i="5"/>
  <c r="BE161" i="5"/>
  <c r="BE169" i="5"/>
  <c r="BE203" i="5"/>
  <c r="BE225" i="5"/>
  <c r="BE227" i="5"/>
  <c r="BE234" i="5"/>
  <c r="BE236" i="5"/>
  <c r="BE240" i="5"/>
  <c r="BE253" i="5"/>
  <c r="BE260" i="5"/>
  <c r="BE273" i="5"/>
  <c r="BE279" i="5"/>
  <c r="BE291" i="5"/>
  <c r="BE293" i="5"/>
  <c r="BE301" i="5"/>
  <c r="BE309" i="5"/>
  <c r="BE311" i="5"/>
  <c r="BE313" i="5"/>
  <c r="BE327" i="5"/>
  <c r="BE337" i="5"/>
  <c r="BE339" i="5"/>
  <c r="BE372" i="5"/>
  <c r="BE394" i="5"/>
  <c r="BE400" i="5"/>
  <c r="BE434" i="5"/>
  <c r="BE436" i="5"/>
  <c r="BE467" i="5"/>
  <c r="BE498" i="5"/>
  <c r="BE500" i="5"/>
  <c r="BE511" i="5"/>
  <c r="BE517" i="5"/>
  <c r="BE541" i="5"/>
  <c r="BE577" i="5"/>
  <c r="BE579" i="5"/>
  <c r="BE598" i="5"/>
  <c r="E87" i="5"/>
  <c r="BE104" i="5"/>
  <c r="BE131" i="5"/>
  <c r="BE163" i="5"/>
  <c r="BE167" i="5"/>
  <c r="BE196" i="5"/>
  <c r="BE206" i="5"/>
  <c r="BE213" i="5"/>
  <c r="BE220" i="5"/>
  <c r="BE232" i="5"/>
  <c r="BE238" i="5"/>
  <c r="BE258" i="5"/>
  <c r="BE262" i="5"/>
  <c r="BE269" i="5"/>
  <c r="BE277" i="5"/>
  <c r="BE287" i="5"/>
  <c r="BE299" i="5"/>
  <c r="BE422" i="5"/>
  <c r="BE475" i="5"/>
  <c r="BE477" i="5"/>
  <c r="BE496" i="5"/>
  <c r="BE520" i="5"/>
  <c r="BE533" i="5"/>
  <c r="BE570" i="5"/>
  <c r="BE595" i="5"/>
  <c r="J159" i="4"/>
  <c r="J72" i="4"/>
  <c r="J63" i="5"/>
  <c r="BE123" i="5"/>
  <c r="BE137" i="5"/>
  <c r="BE146" i="5"/>
  <c r="BE175" i="5"/>
  <c r="BE177" i="5"/>
  <c r="BE181" i="5"/>
  <c r="BE187" i="5"/>
  <c r="BE246" i="5"/>
  <c r="BE265" i="5"/>
  <c r="BE275" i="5"/>
  <c r="BE281" i="5"/>
  <c r="BE285" i="5"/>
  <c r="BE305" i="5"/>
  <c r="BE317" i="5"/>
  <c r="BE321" i="5"/>
  <c r="BE325" i="5"/>
  <c r="BE335" i="5"/>
  <c r="BE345" i="5"/>
  <c r="BE347" i="5"/>
  <c r="BE355" i="5"/>
  <c r="BE365" i="5"/>
  <c r="BE368" i="5"/>
  <c r="BE384" i="5"/>
  <c r="BE388" i="5"/>
  <c r="BE396" i="5"/>
  <c r="BE424" i="5"/>
  <c r="BE440" i="5"/>
  <c r="BE443" i="5"/>
  <c r="BE454" i="5"/>
  <c r="BE469" i="5"/>
  <c r="BE473" i="5"/>
  <c r="BE515" i="5"/>
  <c r="BE524" i="5"/>
  <c r="BE545" i="5"/>
  <c r="BE559" i="5"/>
  <c r="BE121" i="5"/>
  <c r="BE127" i="5"/>
  <c r="BE148" i="5"/>
  <c r="BE173" i="5"/>
  <c r="BE185" i="5"/>
  <c r="BE194" i="5"/>
  <c r="BE323" i="5"/>
  <c r="BE343" i="5"/>
  <c r="BE359" i="5"/>
  <c r="BE363" i="5"/>
  <c r="BE370" i="5"/>
  <c r="BE380" i="5"/>
  <c r="BE386" i="5"/>
  <c r="BE390" i="5"/>
  <c r="BE404" i="5"/>
  <c r="BE415" i="5"/>
  <c r="BE459" i="5"/>
  <c r="BE481" i="5"/>
  <c r="BE522" i="5"/>
  <c r="BE547" i="5"/>
  <c r="BE555" i="5"/>
  <c r="BE589" i="5"/>
  <c r="BE592" i="5"/>
  <c r="BE107" i="4"/>
  <c r="BE137" i="4"/>
  <c r="BE182" i="4"/>
  <c r="BE186" i="4"/>
  <c r="BE246" i="4"/>
  <c r="BE276" i="4"/>
  <c r="BE308" i="4"/>
  <c r="BE311" i="4"/>
  <c r="BE354" i="4"/>
  <c r="BE423" i="4"/>
  <c r="BE435" i="4"/>
  <c r="BE446" i="4"/>
  <c r="BE454" i="4"/>
  <c r="BE460" i="4"/>
  <c r="BE491" i="4"/>
  <c r="BE497" i="4"/>
  <c r="BE329" i="4"/>
  <c r="BE337" i="4"/>
  <c r="BE348" i="4"/>
  <c r="BE351" i="4"/>
  <c r="BE378" i="4"/>
  <c r="BE480" i="4"/>
  <c r="J105" i="3"/>
  <c r="J69" i="3"/>
  <c r="E90" i="4"/>
  <c r="BE160" i="4"/>
  <c r="BE165" i="4"/>
  <c r="BE167" i="4"/>
  <c r="BE175" i="4"/>
  <c r="BE202" i="4"/>
  <c r="BE205" i="4"/>
  <c r="BE229" i="4"/>
  <c r="BE249" i="4"/>
  <c r="BE255" i="4"/>
  <c r="BE258" i="4"/>
  <c r="BE286" i="4"/>
  <c r="BE299" i="4"/>
  <c r="BE317" i="4"/>
  <c r="BE320" i="4"/>
  <c r="BE326" i="4"/>
  <c r="BE342" i="4"/>
  <c r="BE427" i="4"/>
  <c r="BE441" i="4"/>
  <c r="BE462" i="4"/>
  <c r="BE464" i="4"/>
  <c r="F101" i="4"/>
  <c r="BE141" i="4"/>
  <c r="BE145" i="4"/>
  <c r="BE149" i="4"/>
  <c r="BE163" i="4"/>
  <c r="BE239" i="4"/>
  <c r="BE323" i="4"/>
  <c r="BE391" i="4"/>
  <c r="BE412" i="4"/>
  <c r="BE421" i="4"/>
  <c r="BE484" i="4"/>
  <c r="J98" i="4"/>
  <c r="BE177" i="4"/>
  <c r="BE180" i="4"/>
  <c r="BE222" i="4"/>
  <c r="BE314" i="4"/>
  <c r="BE369" i="4"/>
  <c r="BE372" i="4"/>
  <c r="BE380" i="4"/>
  <c r="BE395" i="4"/>
  <c r="BE398" i="4"/>
  <c r="BE419" i="4"/>
  <c r="BE429" i="4"/>
  <c r="BE451" i="4"/>
  <c r="BE467" i="4"/>
  <c r="J63" i="4"/>
  <c r="BE132" i="4"/>
  <c r="BE171" i="4"/>
  <c r="BE173" i="4"/>
  <c r="BE184" i="4"/>
  <c r="BE216" i="4"/>
  <c r="BE219" i="4"/>
  <c r="BE233" i="4"/>
  <c r="BE237" i="4"/>
  <c r="BE269" i="4"/>
  <c r="BE271" i="4"/>
  <c r="BE279" i="4"/>
  <c r="BE293" i="4"/>
  <c r="BE302" i="4"/>
  <c r="BE366" i="4"/>
  <c r="BE417" i="4"/>
  <c r="BE438" i="4"/>
  <c r="BE449" i="4"/>
  <c r="BE473" i="4"/>
  <c r="BE477" i="4"/>
  <c r="BE111" i="4"/>
  <c r="BE119" i="4"/>
  <c r="BE169" i="4"/>
  <c r="BE190" i="4"/>
  <c r="BE193" i="4"/>
  <c r="BE196" i="4"/>
  <c r="BE199" i="4"/>
  <c r="BE208" i="4"/>
  <c r="BE225" i="4"/>
  <c r="BE243" i="4"/>
  <c r="BE273" i="4"/>
  <c r="BE281" i="4"/>
  <c r="BE283" i="4"/>
  <c r="BE289" i="4"/>
  <c r="BE334" i="4"/>
  <c r="BE340" i="4"/>
  <c r="BE345" i="4"/>
  <c r="BE363" i="4"/>
  <c r="BE374" i="4"/>
  <c r="BE376" i="4"/>
  <c r="BE382" i="4"/>
  <c r="BE407" i="4"/>
  <c r="BE409" i="4"/>
  <c r="BE425" i="4"/>
  <c r="BE432" i="4"/>
  <c r="BE444" i="4"/>
  <c r="BE470" i="4"/>
  <c r="BE124" i="4"/>
  <c r="BE154" i="4"/>
  <c r="BE211" i="4"/>
  <c r="BE213" i="4"/>
  <c r="BE252" i="4"/>
  <c r="BE262" i="4"/>
  <c r="BE265" i="4"/>
  <c r="BE267" i="4"/>
  <c r="BE296" i="4"/>
  <c r="BE305" i="4"/>
  <c r="BE331" i="4"/>
  <c r="BE357" i="4"/>
  <c r="BE360" i="4"/>
  <c r="BE384" i="4"/>
  <c r="BE387" i="4"/>
  <c r="BE401" i="4"/>
  <c r="BE405" i="4"/>
  <c r="BE458" i="4"/>
  <c r="BE487" i="4"/>
  <c r="J60" i="3"/>
  <c r="BE334" i="3"/>
  <c r="BE432" i="3"/>
  <c r="BE440" i="3"/>
  <c r="BE540" i="3"/>
  <c r="BE622" i="3"/>
  <c r="BE657" i="3"/>
  <c r="BE685" i="3"/>
  <c r="BE769" i="3"/>
  <c r="BE776" i="3"/>
  <c r="BE782" i="3"/>
  <c r="BE841" i="3"/>
  <c r="BE877" i="3"/>
  <c r="BE881" i="3"/>
  <c r="BE927" i="3"/>
  <c r="BE998" i="3"/>
  <c r="BE1040" i="3"/>
  <c r="BE1086" i="3"/>
  <c r="BE1115" i="3"/>
  <c r="BE1120" i="3"/>
  <c r="BE1126" i="3"/>
  <c r="BE1134" i="3"/>
  <c r="BE1141" i="3"/>
  <c r="BE1146" i="3"/>
  <c r="BE1155" i="3"/>
  <c r="BE1163" i="3"/>
  <c r="BE1167" i="3"/>
  <c r="BE1171" i="3"/>
  <c r="BE1175" i="3"/>
  <c r="E52" i="3"/>
  <c r="F100" i="3"/>
  <c r="BE339" i="3"/>
  <c r="BE389" i="3"/>
  <c r="BE456" i="3"/>
  <c r="BE464" i="3"/>
  <c r="BE472" i="3"/>
  <c r="BE720" i="3"/>
  <c r="BE741" i="3"/>
  <c r="BE748" i="3"/>
  <c r="BE865" i="3"/>
  <c r="BE889" i="3"/>
  <c r="BE943" i="3"/>
  <c r="BE967" i="3"/>
  <c r="BE975" i="3"/>
  <c r="BE1032" i="3"/>
  <c r="BE1061" i="3"/>
  <c r="BE156" i="3"/>
  <c r="BE164" i="3"/>
  <c r="BE196" i="3"/>
  <c r="BE222" i="3"/>
  <c r="BE365" i="3"/>
  <c r="BE488" i="3"/>
  <c r="BE504" i="3"/>
  <c r="BE519" i="3"/>
  <c r="BE609" i="3"/>
  <c r="BE699" i="3"/>
  <c r="BE788" i="3"/>
  <c r="BE955" i="3"/>
  <c r="BE985" i="3"/>
  <c r="BE995" i="3"/>
  <c r="BE1020" i="3"/>
  <c r="BE1079" i="3"/>
  <c r="BE1093" i="3"/>
  <c r="BE1105" i="3"/>
  <c r="BE1109" i="3"/>
  <c r="BE106" i="3"/>
  <c r="BE140" i="3"/>
  <c r="BE205" i="3"/>
  <c r="BE214" i="3"/>
  <c r="BE384" i="3"/>
  <c r="BE396" i="3"/>
  <c r="BE408" i="3"/>
  <c r="BE581" i="3"/>
  <c r="BE629" i="3"/>
  <c r="BE636" i="3"/>
  <c r="BE643" i="3"/>
  <c r="BE664" i="3"/>
  <c r="BE671" i="3"/>
  <c r="BE678" i="3"/>
  <c r="BE713" i="3"/>
  <c r="BE727" i="3"/>
  <c r="BE755" i="3"/>
  <c r="BK132" i="2"/>
  <c r="J132" i="2" s="1"/>
  <c r="J68" i="2" s="1"/>
  <c r="BE134" i="3"/>
  <c r="BE148" i="3"/>
  <c r="BE172" i="3"/>
  <c r="BE180" i="3"/>
  <c r="BE239" i="3"/>
  <c r="BE293" i="3"/>
  <c r="BE492" i="3"/>
  <c r="BE565" i="3"/>
  <c r="BE650" i="3"/>
  <c r="BE893" i="3"/>
  <c r="BE947" i="3"/>
  <c r="BE963" i="3"/>
  <c r="BE1010" i="3"/>
  <c r="BE1016" i="3"/>
  <c r="BE1047" i="3"/>
  <c r="BE1101" i="3"/>
  <c r="BE114" i="3"/>
  <c r="BE500" i="3"/>
  <c r="BE573" i="3"/>
  <c r="BE585" i="3"/>
  <c r="BE593" i="3"/>
  <c r="BE613" i="3"/>
  <c r="BE762" i="3"/>
  <c r="BE849" i="3"/>
  <c r="BE901" i="3"/>
  <c r="BE913" i="3"/>
  <c r="BE1068" i="3"/>
  <c r="BE121" i="3"/>
  <c r="BE188" i="3"/>
  <c r="BE448" i="3"/>
  <c r="BE526" i="3"/>
  <c r="BE533" i="3"/>
  <c r="BE543" i="3"/>
  <c r="BE706" i="3"/>
  <c r="BE734" i="3"/>
  <c r="BE794" i="3"/>
  <c r="BE800" i="3"/>
  <c r="BE806" i="3"/>
  <c r="BE833" i="3"/>
  <c r="BE857" i="3"/>
  <c r="BE935" i="3"/>
  <c r="BE1013" i="3"/>
  <c r="BE126" i="3"/>
  <c r="BE231" i="3"/>
  <c r="BE346" i="3"/>
  <c r="BE420" i="3"/>
  <c r="BE425" i="3"/>
  <c r="BE480" i="3"/>
  <c r="BE550" i="3"/>
  <c r="BE553" i="3"/>
  <c r="BE600" i="3"/>
  <c r="BE692" i="3"/>
  <c r="BE812" i="3"/>
  <c r="BE818" i="3"/>
  <c r="BE869" i="3"/>
  <c r="BE905" i="3"/>
  <c r="BE1053" i="3"/>
  <c r="E117" i="2"/>
  <c r="BE134" i="2"/>
  <c r="BE149" i="2"/>
  <c r="BE167" i="2"/>
  <c r="BE176" i="2"/>
  <c r="BE237" i="2"/>
  <c r="BE304" i="2"/>
  <c r="BE419" i="2"/>
  <c r="BE461" i="2"/>
  <c r="BE521" i="2"/>
  <c r="BE622" i="2"/>
  <c r="BE682" i="2"/>
  <c r="BE737" i="2"/>
  <c r="BE771" i="2"/>
  <c r="BE811" i="2"/>
  <c r="BE830" i="2"/>
  <c r="BE835" i="2"/>
  <c r="BE905" i="2"/>
  <c r="BE955" i="2"/>
  <c r="BE995" i="2"/>
  <c r="BE1030" i="2"/>
  <c r="BE1061" i="2"/>
  <c r="BE1110" i="2"/>
  <c r="BE1150" i="2"/>
  <c r="BE1210" i="2"/>
  <c r="BE1246" i="2"/>
  <c r="BE1281" i="2"/>
  <c r="BE1352" i="2"/>
  <c r="BE1374" i="2"/>
  <c r="BE1409" i="2"/>
  <c r="BE1411" i="2"/>
  <c r="BE1415" i="2"/>
  <c r="BE1417" i="2"/>
  <c r="BE1419" i="2"/>
  <c r="BE1421" i="2"/>
  <c r="BE1443" i="2"/>
  <c r="BE1458" i="2"/>
  <c r="BE1464" i="2"/>
  <c r="BE1488" i="2"/>
  <c r="BE1499" i="2"/>
  <c r="BE1514" i="2"/>
  <c r="BE1520" i="2"/>
  <c r="BE1524" i="2"/>
  <c r="BE1532" i="2"/>
  <c r="BE1546" i="2"/>
  <c r="BE1560" i="2"/>
  <c r="BE1564" i="2"/>
  <c r="BE1575" i="2"/>
  <c r="BE1579" i="2"/>
  <c r="BE1587" i="2"/>
  <c r="BE1651" i="2"/>
  <c r="BE1657" i="2"/>
  <c r="BE1665" i="2"/>
  <c r="BE1701" i="2"/>
  <c r="BE1709" i="2"/>
  <c r="BE1711" i="2"/>
  <c r="BE1717" i="2"/>
  <c r="BE1740" i="2"/>
  <c r="BE1752" i="2"/>
  <c r="BE1758" i="2"/>
  <c r="BE1767" i="2"/>
  <c r="BE1785" i="2"/>
  <c r="BE1795" i="2"/>
  <c r="BE1799" i="2"/>
  <c r="BE1801" i="2"/>
  <c r="BE1805" i="2"/>
  <c r="BE1823" i="2"/>
  <c r="BE1825" i="2"/>
  <c r="BE1827" i="2"/>
  <c r="BE1829" i="2"/>
  <c r="BE1831" i="2"/>
  <c r="BE1835" i="2"/>
  <c r="BE1837" i="2"/>
  <c r="BE1843" i="2"/>
  <c r="J60" i="2"/>
  <c r="BE144" i="2"/>
  <c r="BE268" i="2"/>
  <c r="BE299" i="2"/>
  <c r="BE337" i="2"/>
  <c r="BE354" i="2"/>
  <c r="BE411" i="2"/>
  <c r="BE424" i="2"/>
  <c r="BE548" i="2"/>
  <c r="BE558" i="2"/>
  <c r="BE598" i="2"/>
  <c r="BE677" i="2"/>
  <c r="BE687" i="2"/>
  <c r="BE732" i="2"/>
  <c r="BE744" i="2"/>
  <c r="BE840" i="2"/>
  <c r="BE850" i="2"/>
  <c r="BE880" i="2"/>
  <c r="BE910" i="2"/>
  <c r="BE967" i="2"/>
  <c r="BE990" i="2"/>
  <c r="BE1055" i="2"/>
  <c r="BE1082" i="2"/>
  <c r="BE1096" i="2"/>
  <c r="BE1145" i="2"/>
  <c r="BE1216" i="2"/>
  <c r="BE1222" i="2"/>
  <c r="BE1295" i="2"/>
  <c r="BE1314" i="2"/>
  <c r="BE1332" i="2"/>
  <c r="BE1357" i="2"/>
  <c r="BE1403" i="2"/>
  <c r="BE1423" i="2"/>
  <c r="BE1425" i="2"/>
  <c r="BE1437" i="2"/>
  <c r="BE1452" i="2"/>
  <c r="BE1456" i="2"/>
  <c r="BE1484" i="2"/>
  <c r="BE1491" i="2"/>
  <c r="BE1512" i="2"/>
  <c r="BE1542" i="2"/>
  <c r="BE1611" i="2"/>
  <c r="BE1639" i="2"/>
  <c r="BE1643" i="2"/>
  <c r="BE1649" i="2"/>
  <c r="BE1669" i="2"/>
  <c r="BE1677" i="2"/>
  <c r="BE1683" i="2"/>
  <c r="BE1691" i="2"/>
  <c r="BE1693" i="2"/>
  <c r="BE1697" i="2"/>
  <c r="BE1703" i="2"/>
  <c r="BE1726" i="2"/>
  <c r="BE1734" i="2"/>
  <c r="BE1738" i="2"/>
  <c r="BE1748" i="2"/>
  <c r="BE1754" i="2"/>
  <c r="BE1756" i="2"/>
  <c r="BE1769" i="2"/>
  <c r="BE156" i="2"/>
  <c r="BE289" i="2"/>
  <c r="BE343" i="2"/>
  <c r="BE364" i="2"/>
  <c r="BE393" i="2"/>
  <c r="BE406" i="2"/>
  <c r="BE416" i="2"/>
  <c r="BE466" i="2"/>
  <c r="BE692" i="2"/>
  <c r="BE783" i="2"/>
  <c r="BE900" i="2"/>
  <c r="BE1011" i="2"/>
  <c r="BE1021" i="2"/>
  <c r="BE1039" i="2"/>
  <c r="BE1132" i="2"/>
  <c r="BE1160" i="2"/>
  <c r="BE1204" i="2"/>
  <c r="BE1228" i="2"/>
  <c r="BE1322" i="2"/>
  <c r="BE1337" i="2"/>
  <c r="BE1387" i="2"/>
  <c r="BE1397" i="2"/>
  <c r="BE1413" i="2"/>
  <c r="BE1427" i="2"/>
  <c r="BE1435" i="2"/>
  <c r="BE1439" i="2"/>
  <c r="BE1450" i="2"/>
  <c r="BE1468" i="2"/>
  <c r="BE1474" i="2"/>
  <c r="BE1497" i="2"/>
  <c r="BE1505" i="2"/>
  <c r="BE1526" i="2"/>
  <c r="BE1528" i="2"/>
  <c r="BE1538" i="2"/>
  <c r="BE1540" i="2"/>
  <c r="BE1566" i="2"/>
  <c r="BE1577" i="2"/>
  <c r="BE1601" i="2"/>
  <c r="BE1605" i="2"/>
  <c r="BE1613" i="2"/>
  <c r="BE1623" i="2"/>
  <c r="BE1647" i="2"/>
  <c r="BE1661" i="2"/>
  <c r="BE1679" i="2"/>
  <c r="BE1699" i="2"/>
  <c r="BE1707" i="2"/>
  <c r="BE1719" i="2"/>
  <c r="BE1721" i="2"/>
  <c r="BE1744" i="2"/>
  <c r="BE1775" i="2"/>
  <c r="BE1793" i="2"/>
  <c r="BE1809" i="2"/>
  <c r="BE1813" i="2"/>
  <c r="F63" i="2"/>
  <c r="BE139" i="2"/>
  <c r="BE193" i="2"/>
  <c r="BE198" i="2"/>
  <c r="BE203" i="2"/>
  <c r="BE211" i="2"/>
  <c r="BE216" i="2"/>
  <c r="BE253" i="2"/>
  <c r="BE274" i="2"/>
  <c r="BE316" i="2"/>
  <c r="BE373" i="2"/>
  <c r="BE471" i="2"/>
  <c r="BE531" i="2"/>
  <c r="BE544" i="2"/>
  <c r="BE579" i="2"/>
  <c r="BE650" i="2"/>
  <c r="BE660" i="2"/>
  <c r="BE713" i="2"/>
  <c r="BE751" i="2"/>
  <c r="BE791" i="2"/>
  <c r="BE800" i="2"/>
  <c r="BE854" i="2"/>
  <c r="BE870" i="2"/>
  <c r="BE925" i="2"/>
  <c r="BE930" i="2"/>
  <c r="BE1016" i="2"/>
  <c r="BE1025" i="2"/>
  <c r="BE1117" i="2"/>
  <c r="BE1165" i="2"/>
  <c r="BE1255" i="2"/>
  <c r="BE1273" i="2"/>
  <c r="BE1327" i="2"/>
  <c r="BE1376" i="2"/>
  <c r="BE1405" i="2"/>
  <c r="BE1429" i="2"/>
  <c r="BE1470" i="2"/>
  <c r="BE1472" i="2"/>
  <c r="BE1482" i="2"/>
  <c r="BE1493" i="2"/>
  <c r="BE1507" i="2"/>
  <c r="BE1509" i="2"/>
  <c r="BE1522" i="2"/>
  <c r="BE1544" i="2"/>
  <c r="BE1558" i="2"/>
  <c r="BE1568" i="2"/>
  <c r="BE1607" i="2"/>
  <c r="BE1609" i="2"/>
  <c r="BE1641" i="2"/>
  <c r="BE1667" i="2"/>
  <c r="BE1685" i="2"/>
  <c r="BE1695" i="2"/>
  <c r="BE1705" i="2"/>
  <c r="BE1730" i="2"/>
  <c r="BE1746" i="2"/>
  <c r="BE1762" i="2"/>
  <c r="BE1773" i="2"/>
  <c r="BE1797" i="2"/>
  <c r="BE1821" i="2"/>
  <c r="BE1894" i="2"/>
  <c r="BE242" i="2"/>
  <c r="BE429" i="2"/>
  <c r="BE496" i="2"/>
  <c r="BE511" i="2"/>
  <c r="BE539" i="2"/>
  <c r="BE553" i="2"/>
  <c r="BE890" i="2"/>
  <c r="BE935" i="2"/>
  <c r="BE945" i="2"/>
  <c r="BE975" i="2"/>
  <c r="BE1006" i="2"/>
  <c r="BE1068" i="2"/>
  <c r="BE1139" i="2"/>
  <c r="BE1362" i="2"/>
  <c r="BE1364" i="2"/>
  <c r="BE1366" i="2"/>
  <c r="BE1368" i="2"/>
  <c r="BE1370" i="2"/>
  <c r="BE1380" i="2"/>
  <c r="BE1383" i="2"/>
  <c r="BE1385" i="2"/>
  <c r="BE1389" i="2"/>
  <c r="BE1395" i="2"/>
  <c r="BE1407" i="2"/>
  <c r="BE1431" i="2"/>
  <c r="BE1433" i="2"/>
  <c r="BE1454" i="2"/>
  <c r="BE1466" i="2"/>
  <c r="BE1478" i="2"/>
  <c r="BE1501" i="2"/>
  <c r="BE1534" i="2"/>
  <c r="BE1536" i="2"/>
  <c r="BE1589" i="2"/>
  <c r="BE1593" i="2"/>
  <c r="BE1595" i="2"/>
  <c r="BE1597" i="2"/>
  <c r="BE1615" i="2"/>
  <c r="BE1655" i="2"/>
  <c r="BE1663" i="2"/>
  <c r="BE1671" i="2"/>
  <c r="BE1713" i="2"/>
  <c r="BE1803" i="2"/>
  <c r="BE161" i="2"/>
  <c r="BE224" i="2"/>
  <c r="BE229" i="2"/>
  <c r="BE234" i="2"/>
  <c r="BE248" i="2"/>
  <c r="BE258" i="2"/>
  <c r="BE294" i="2"/>
  <c r="BE310" i="2"/>
  <c r="BE330" i="2"/>
  <c r="BE481" i="2"/>
  <c r="BE506" i="2"/>
  <c r="BE516" i="2"/>
  <c r="BE526" i="2"/>
  <c r="BE563" i="2"/>
  <c r="BE569" i="2"/>
  <c r="BE574" i="2"/>
  <c r="BE587" i="2"/>
  <c r="BE595" i="2"/>
  <c r="BE607" i="2"/>
  <c r="BE671" i="2"/>
  <c r="BE718" i="2"/>
  <c r="BE723" i="2"/>
  <c r="BE862" i="2"/>
  <c r="BE895" i="2"/>
  <c r="BE920" i="2"/>
  <c r="BE964" i="2"/>
  <c r="BE1075" i="2"/>
  <c r="BE1186" i="2"/>
  <c r="BE1198" i="2"/>
  <c r="BE1261" i="2"/>
  <c r="BE1267" i="2"/>
  <c r="BE1301" i="2"/>
  <c r="BE1307" i="2"/>
  <c r="BE1378" i="2"/>
  <c r="BE1391" i="2"/>
  <c r="BE1401" i="2"/>
  <c r="BE1462" i="2"/>
  <c r="BE1516" i="2"/>
  <c r="BE1554" i="2"/>
  <c r="BE1562" i="2"/>
  <c r="BE1591" i="2"/>
  <c r="BE1599" i="2"/>
  <c r="BE1619" i="2"/>
  <c r="BE1621" i="2"/>
  <c r="BE1625" i="2"/>
  <c r="BE1631" i="2"/>
  <c r="BE1645" i="2"/>
  <c r="BE1673" i="2"/>
  <c r="BE1675" i="2"/>
  <c r="BE1681" i="2"/>
  <c r="BE1687" i="2"/>
  <c r="BE1728" i="2"/>
  <c r="BE1732" i="2"/>
  <c r="BE1742" i="2"/>
  <c r="BE1771" i="2"/>
  <c r="BE1779" i="2"/>
  <c r="BE1781" i="2"/>
  <c r="BE1789" i="2"/>
  <c r="BE1791" i="2"/>
  <c r="BE1807" i="2"/>
  <c r="BE1811" i="2"/>
  <c r="BE1833" i="2"/>
  <c r="BE263" i="2"/>
  <c r="BE383" i="2"/>
  <c r="BE388" i="2"/>
  <c r="BE401" i="2"/>
  <c r="BE434" i="2"/>
  <c r="BE447" i="2"/>
  <c r="BE456" i="2"/>
  <c r="BE476" i="2"/>
  <c r="BE666" i="2"/>
  <c r="BE708" i="2"/>
  <c r="BE759" i="2"/>
  <c r="BE825" i="2"/>
  <c r="BE875" i="2"/>
  <c r="BE950" i="2"/>
  <c r="BE959" i="2"/>
  <c r="BE980" i="2"/>
  <c r="BE985" i="2"/>
  <c r="BE1192" i="2"/>
  <c r="BE1372" i="2"/>
  <c r="BE1393" i="2"/>
  <c r="BE1445" i="2"/>
  <c r="BE1447" i="2"/>
  <c r="BE1460" i="2"/>
  <c r="BE1495" i="2"/>
  <c r="BE1503" i="2"/>
  <c r="BE1550" i="2"/>
  <c r="BE1552" i="2"/>
  <c r="BE1556" i="2"/>
  <c r="BE1570" i="2"/>
  <c r="BE1572" i="2"/>
  <c r="BE1581" i="2"/>
  <c r="BE1583" i="2"/>
  <c r="BE1585" i="2"/>
  <c r="BE1603" i="2"/>
  <c r="BE1627" i="2"/>
  <c r="BE1629" i="2"/>
  <c r="BE1633" i="2"/>
  <c r="BE1637" i="2"/>
  <c r="BE1715" i="2"/>
  <c r="BE1750" i="2"/>
  <c r="BE1760" i="2"/>
  <c r="BE1764" i="2"/>
  <c r="BE1777" i="2"/>
  <c r="BE1783" i="2"/>
  <c r="BE1787" i="2"/>
  <c r="BE1815" i="2"/>
  <c r="BE1817" i="2"/>
  <c r="BE1819" i="2"/>
  <c r="BE1839" i="2"/>
  <c r="BE1841" i="2"/>
  <c r="BE1845" i="2"/>
  <c r="BE1847" i="2"/>
  <c r="BE1849" i="2"/>
  <c r="BE1851" i="2"/>
  <c r="BE1853" i="2"/>
  <c r="BE1855" i="2"/>
  <c r="BE1857" i="2"/>
  <c r="BE1859" i="2"/>
  <c r="BE1861" i="2"/>
  <c r="BE1863" i="2"/>
  <c r="BE1865" i="2"/>
  <c r="BE1867" i="2"/>
  <c r="BE1869" i="2"/>
  <c r="BE1871" i="2"/>
  <c r="BE1873" i="2"/>
  <c r="BE1875" i="2"/>
  <c r="BE1877" i="2"/>
  <c r="BE1879" i="2"/>
  <c r="BE1881" i="2"/>
  <c r="BE1883" i="2"/>
  <c r="BE1886" i="2"/>
  <c r="BE1888" i="2"/>
  <c r="BE1890" i="2"/>
  <c r="BE1892" i="2"/>
  <c r="BE1897" i="2"/>
  <c r="BE1899" i="2"/>
  <c r="BE1901" i="2"/>
  <c r="BE1903" i="2"/>
  <c r="BE1905" i="2"/>
  <c r="BE1907" i="2"/>
  <c r="BE1909" i="2"/>
  <c r="BE1911" i="2"/>
  <c r="BE1913" i="2"/>
  <c r="BE1915" i="2"/>
  <c r="BE1917" i="2"/>
  <c r="BE1919" i="2"/>
  <c r="BE1922" i="2"/>
  <c r="BE1924" i="2"/>
  <c r="BE1926" i="2"/>
  <c r="BE1928" i="2"/>
  <c r="BE1930" i="2"/>
  <c r="BE1932" i="2"/>
  <c r="BE1934" i="2"/>
  <c r="BE1936" i="2"/>
  <c r="BE1938" i="2"/>
  <c r="BE1940" i="2"/>
  <c r="BE1942" i="2"/>
  <c r="BE1944" i="2"/>
  <c r="BE1946" i="2"/>
  <c r="BE1948" i="2"/>
  <c r="BE1950" i="2"/>
  <c r="BE1952" i="2"/>
  <c r="BE1954" i="2"/>
  <c r="BE1956" i="2"/>
  <c r="BE1958" i="2"/>
  <c r="BE1960" i="2"/>
  <c r="BE1962" i="2"/>
  <c r="BE1964" i="2"/>
  <c r="BE1966" i="2"/>
  <c r="BE1968" i="2"/>
  <c r="BE1970" i="2"/>
  <c r="BE1972" i="2"/>
  <c r="BE1974" i="2"/>
  <c r="BE1976" i="2"/>
  <c r="BE1978" i="2"/>
  <c r="BE1980" i="2"/>
  <c r="BE1982" i="2"/>
  <c r="BE1984" i="2"/>
  <c r="BE1986" i="2"/>
  <c r="BE1988" i="2"/>
  <c r="BE1990" i="2"/>
  <c r="BE1992" i="2"/>
  <c r="BE1994" i="2"/>
  <c r="BE1996" i="2"/>
  <c r="BE1998" i="2"/>
  <c r="BE2000" i="2"/>
  <c r="BE2002" i="2"/>
  <c r="BE2004" i="2"/>
  <c r="BE2006" i="2"/>
  <c r="BE2008" i="2"/>
  <c r="BE2010" i="2"/>
  <c r="BE2012" i="2"/>
  <c r="BE2014" i="2"/>
  <c r="BE2016" i="2"/>
  <c r="BE2018" i="2"/>
  <c r="BE2020" i="2"/>
  <c r="BE2022" i="2"/>
  <c r="BE2024" i="2"/>
  <c r="BE2026" i="2"/>
  <c r="BE2028" i="2"/>
  <c r="BE2030" i="2"/>
  <c r="BE2032" i="2"/>
  <c r="BE2034" i="2"/>
  <c r="BE2036" i="2"/>
  <c r="BE2038" i="2"/>
  <c r="BE2040" i="2"/>
  <c r="BE2042" i="2"/>
  <c r="BE2045" i="2"/>
  <c r="BE2047" i="2"/>
  <c r="BE2050" i="2"/>
  <c r="BE2056" i="2"/>
  <c r="BE2060" i="2"/>
  <c r="BE2065" i="2"/>
  <c r="BE2070" i="2"/>
  <c r="BE2074" i="2"/>
  <c r="BE2078" i="2"/>
  <c r="BE2085" i="2"/>
  <c r="BE2089" i="2"/>
  <c r="BE2093" i="2"/>
  <c r="BE2098" i="2"/>
  <c r="BE2102" i="2"/>
  <c r="BE2107" i="2"/>
  <c r="BE2111" i="2"/>
  <c r="BE2118" i="2"/>
  <c r="BE2122" i="2"/>
  <c r="BE2126" i="2"/>
  <c r="BE2130" i="2"/>
  <c r="BE2135" i="2"/>
  <c r="BE2140" i="2"/>
  <c r="BE2144" i="2"/>
  <c r="BE2148" i="2"/>
  <c r="BE2152" i="2"/>
  <c r="BE2164" i="2"/>
  <c r="BE2168" i="2"/>
  <c r="BE2175" i="2"/>
  <c r="BE2182" i="2"/>
  <c r="BE2186" i="2"/>
  <c r="BE2190" i="2"/>
  <c r="BE2194" i="2"/>
  <c r="BE2198" i="2"/>
  <c r="BE2203" i="2"/>
  <c r="BE2208" i="2"/>
  <c r="BE2212" i="2"/>
  <c r="BE2216" i="2"/>
  <c r="BE2221" i="2"/>
  <c r="BE2226" i="2"/>
  <c r="BE2231" i="2"/>
  <c r="BE2236" i="2"/>
  <c r="BE2244" i="2"/>
  <c r="BE2249" i="2"/>
  <c r="BE2253" i="2"/>
  <c r="BE2258" i="2"/>
  <c r="BE2262" i="2"/>
  <c r="BE2270" i="2"/>
  <c r="BE2278" i="2"/>
  <c r="BE2286" i="2"/>
  <c r="BE2292" i="2"/>
  <c r="BE2298" i="2"/>
  <c r="BE2306" i="2"/>
  <c r="BE2312" i="2"/>
  <c r="BE2318" i="2"/>
  <c r="BE2324" i="2"/>
  <c r="BE2328" i="2"/>
  <c r="BE2334" i="2"/>
  <c r="BE2337" i="2"/>
  <c r="BE2343" i="2"/>
  <c r="BE2347" i="2"/>
  <c r="BE2350" i="2"/>
  <c r="BE2353" i="2"/>
  <c r="BE2359" i="2"/>
  <c r="BE2363" i="2"/>
  <c r="BE2369" i="2"/>
  <c r="BE2372" i="2"/>
  <c r="BE2375" i="2"/>
  <c r="BE2378" i="2"/>
  <c r="BE2382" i="2"/>
  <c r="BE2388" i="2"/>
  <c r="BE2394" i="2"/>
  <c r="BE2400" i="2"/>
  <c r="BE2406" i="2"/>
  <c r="BE2412" i="2"/>
  <c r="BE2418" i="2"/>
  <c r="BE2422" i="2"/>
  <c r="BE2428" i="2"/>
  <c r="BE2435" i="2"/>
  <c r="BE2442" i="2"/>
  <c r="BE2448" i="2"/>
  <c r="BE2455" i="2"/>
  <c r="BE2461" i="2"/>
  <c r="BE2468" i="2"/>
  <c r="BE2478" i="2"/>
  <c r="BE2485" i="2"/>
  <c r="BE2491" i="2"/>
  <c r="BE2498" i="2"/>
  <c r="BE2504" i="2"/>
  <c r="BE2511" i="2"/>
  <c r="BE2517" i="2"/>
  <c r="BE2523" i="2"/>
  <c r="BE2527" i="2"/>
  <c r="BE2532" i="2"/>
  <c r="BE2537" i="2"/>
  <c r="BE2545" i="2"/>
  <c r="BE2553" i="2"/>
  <c r="BE2561" i="2"/>
  <c r="BE2568" i="2"/>
  <c r="BE2573" i="2"/>
  <c r="BE2577" i="2"/>
  <c r="BE2582" i="2"/>
  <c r="BE2588" i="2"/>
  <c r="BE2593" i="2"/>
  <c r="BE2598" i="2"/>
  <c r="BE2605" i="2"/>
  <c r="BE2611" i="2"/>
  <c r="BE2621" i="2"/>
  <c r="BE2625" i="2"/>
  <c r="BE2631" i="2"/>
  <c r="BE2644" i="2"/>
  <c r="BE185" i="2"/>
  <c r="BE282" i="2"/>
  <c r="BE325" i="2"/>
  <c r="BE378" i="2"/>
  <c r="BE439" i="2"/>
  <c r="BE451" i="2"/>
  <c r="BE486" i="2"/>
  <c r="BE501" i="2"/>
  <c r="BE535" i="2"/>
  <c r="BE617" i="2"/>
  <c r="BE637" i="2"/>
  <c r="BE655" i="2"/>
  <c r="BE700" i="2"/>
  <c r="BE805" i="2"/>
  <c r="BE820" i="2"/>
  <c r="BE845" i="2"/>
  <c r="BE915" i="2"/>
  <c r="BE972" i="2"/>
  <c r="BE1000" i="2"/>
  <c r="BE1035" i="2"/>
  <c r="BE1089" i="2"/>
  <c r="BE1103" i="2"/>
  <c r="BE1155" i="2"/>
  <c r="BE1289" i="2"/>
  <c r="BE1310" i="2"/>
  <c r="BE1319" i="2"/>
  <c r="BE1342" i="2"/>
  <c r="BE1346" i="2"/>
  <c r="BE1360" i="2"/>
  <c r="BE1399" i="2"/>
  <c r="BE1441" i="2"/>
  <c r="BE1476" i="2"/>
  <c r="BE1480" i="2"/>
  <c r="BE1486" i="2"/>
  <c r="BE1518" i="2"/>
  <c r="BE1530" i="2"/>
  <c r="BE1548" i="2"/>
  <c r="BE1617" i="2"/>
  <c r="BE1635" i="2"/>
  <c r="BE1653" i="2"/>
  <c r="BE1659" i="2"/>
  <c r="BE1689" i="2"/>
  <c r="BE1723" i="2"/>
  <c r="BE1736" i="2"/>
  <c r="J38" i="13"/>
  <c r="AW70" i="1" s="1"/>
  <c r="AS77" i="1"/>
  <c r="F38" i="5"/>
  <c r="BA60" i="1"/>
  <c r="F38" i="28"/>
  <c r="BC88" i="1"/>
  <c r="F35" i="31"/>
  <c r="BB91" i="1" s="1"/>
  <c r="F38" i="2"/>
  <c r="BA57" i="1"/>
  <c r="J38" i="4"/>
  <c r="AW59" i="1"/>
  <c r="F38" i="9"/>
  <c r="BA64" i="1"/>
  <c r="J36" i="17"/>
  <c r="AW74" i="1" s="1"/>
  <c r="F38" i="17"/>
  <c r="BC74" i="1" s="1"/>
  <c r="F39" i="18"/>
  <c r="BD76" i="1"/>
  <c r="BD75" i="1" s="1"/>
  <c r="F36" i="19"/>
  <c r="BA78" i="1"/>
  <c r="J38" i="26"/>
  <c r="AW86" i="1"/>
  <c r="F39" i="26"/>
  <c r="BB86" i="1" s="1"/>
  <c r="J36" i="30"/>
  <c r="AW90" i="1" s="1"/>
  <c r="J38" i="5"/>
  <c r="AW60" i="1"/>
  <c r="F40" i="6"/>
  <c r="BC61" i="1"/>
  <c r="F39" i="12"/>
  <c r="BD68" i="1" s="1"/>
  <c r="F39" i="14"/>
  <c r="BB71" i="1" s="1"/>
  <c r="F38" i="22"/>
  <c r="BC81" i="1" s="1"/>
  <c r="F41" i="7"/>
  <c r="BD62" i="1"/>
  <c r="J36" i="24"/>
  <c r="AW83" i="1" s="1"/>
  <c r="J38" i="14"/>
  <c r="AW71" i="1" s="1"/>
  <c r="F39" i="19"/>
  <c r="BD78" i="1" s="1"/>
  <c r="J38" i="7"/>
  <c r="AW62" i="1"/>
  <c r="J34" i="6"/>
  <c r="F40" i="9"/>
  <c r="BC64" i="1"/>
  <c r="F40" i="25"/>
  <c r="BC85" i="1"/>
  <c r="J38" i="27"/>
  <c r="AW87" i="1" s="1"/>
  <c r="J38" i="2"/>
  <c r="AW57" i="1" s="1"/>
  <c r="F41" i="4"/>
  <c r="BD59" i="1" s="1"/>
  <c r="J36" i="11"/>
  <c r="AW67" i="1"/>
  <c r="F41" i="13"/>
  <c r="BD70" i="1" s="1"/>
  <c r="F36" i="22"/>
  <c r="BA81" i="1" s="1"/>
  <c r="F41" i="5"/>
  <c r="BD60" i="1" s="1"/>
  <c r="F40" i="13"/>
  <c r="BC70" i="1"/>
  <c r="F36" i="16"/>
  <c r="BA73" i="1" s="1"/>
  <c r="F39" i="25"/>
  <c r="BB85" i="1"/>
  <c r="F40" i="26"/>
  <c r="BC86" i="1" s="1"/>
  <c r="F38" i="7"/>
  <c r="BA62" i="1"/>
  <c r="F38" i="23"/>
  <c r="BC82" i="1" s="1"/>
  <c r="F41" i="3"/>
  <c r="BD58" i="1"/>
  <c r="F38" i="8"/>
  <c r="BA63" i="1" s="1"/>
  <c r="F36" i="10"/>
  <c r="BA66" i="1"/>
  <c r="J38" i="25"/>
  <c r="AW85" i="1" s="1"/>
  <c r="F36" i="28"/>
  <c r="BA88" i="1" s="1"/>
  <c r="F40" i="8"/>
  <c r="BC63" i="1" s="1"/>
  <c r="F34" i="31"/>
  <c r="BA91" i="1"/>
  <c r="F39" i="2"/>
  <c r="BB57" i="1" s="1"/>
  <c r="F38" i="10"/>
  <c r="BC66" i="1" s="1"/>
  <c r="F38" i="12"/>
  <c r="BC68" i="1" s="1"/>
  <c r="F38" i="15"/>
  <c r="BA72" i="1"/>
  <c r="F38" i="19"/>
  <c r="BC78" i="1" s="1"/>
  <c r="F41" i="9"/>
  <c r="BD64" i="1" s="1"/>
  <c r="F39" i="23"/>
  <c r="BD82" i="1" s="1"/>
  <c r="F40" i="4"/>
  <c r="BC59" i="1"/>
  <c r="F40" i="14"/>
  <c r="BC71" i="1"/>
  <c r="F39" i="22"/>
  <c r="BD81" i="1"/>
  <c r="F36" i="12"/>
  <c r="BA68" i="1"/>
  <c r="F37" i="20"/>
  <c r="BB79" i="1"/>
  <c r="F41" i="26"/>
  <c r="BD86" i="1" s="1"/>
  <c r="F39" i="7"/>
  <c r="BB62" i="1" s="1"/>
  <c r="F37" i="11"/>
  <c r="BB67" i="1"/>
  <c r="J36" i="23"/>
  <c r="AW82" i="1"/>
  <c r="F35" i="29"/>
  <c r="AZ89" i="1" s="1"/>
  <c r="F36" i="31"/>
  <c r="BC91" i="1" s="1"/>
  <c r="J34" i="31"/>
  <c r="AW91" i="1"/>
  <c r="J36" i="10"/>
  <c r="AW66" i="1"/>
  <c r="F37" i="12"/>
  <c r="BB68" i="1" s="1"/>
  <c r="J36" i="20"/>
  <c r="AW79" i="1" s="1"/>
  <c r="F39" i="20"/>
  <c r="BD79" i="1"/>
  <c r="F37" i="28"/>
  <c r="BB88" i="1"/>
  <c r="F39" i="3"/>
  <c r="BB58" i="1" s="1"/>
  <c r="F39" i="11"/>
  <c r="BD67" i="1" s="1"/>
  <c r="F41" i="2"/>
  <c r="BD57" i="1"/>
  <c r="F40" i="2"/>
  <c r="BC57" i="1"/>
  <c r="F39" i="13"/>
  <c r="BB70" i="1" s="1"/>
  <c r="F36" i="23"/>
  <c r="BA82" i="1" s="1"/>
  <c r="F37" i="23"/>
  <c r="BB82" i="1"/>
  <c r="AS65" i="1"/>
  <c r="J38" i="3"/>
  <c r="AW58" i="1"/>
  <c r="F41" i="25"/>
  <c r="BD85" i="1"/>
  <c r="F38" i="4"/>
  <c r="BA59" i="1"/>
  <c r="F39" i="4"/>
  <c r="BB59" i="1" s="1"/>
  <c r="J38" i="9"/>
  <c r="AW64" i="1"/>
  <c r="F36" i="18"/>
  <c r="BA76" i="1"/>
  <c r="BA75" i="1" s="1"/>
  <c r="AW75" i="1" s="1"/>
  <c r="F36" i="20"/>
  <c r="BA79" i="1" s="1"/>
  <c r="J36" i="21"/>
  <c r="AW80" i="1"/>
  <c r="J36" i="22"/>
  <c r="AW81" i="1"/>
  <c r="F36" i="30"/>
  <c r="BA90" i="1" s="1"/>
  <c r="F41" i="6"/>
  <c r="BD61" i="1" s="1"/>
  <c r="F38" i="11"/>
  <c r="BC67" i="1"/>
  <c r="F39" i="21"/>
  <c r="BD80" i="1"/>
  <c r="F36" i="29"/>
  <c r="BA89" i="1" s="1"/>
  <c r="F37" i="30"/>
  <c r="BB90" i="1" s="1"/>
  <c r="F40" i="5"/>
  <c r="BC60" i="1"/>
  <c r="F39" i="24"/>
  <c r="BD83" i="1"/>
  <c r="F39" i="16"/>
  <c r="BD73" i="1" s="1"/>
  <c r="F37" i="10"/>
  <c r="BB66" i="1" s="1"/>
  <c r="F37" i="19"/>
  <c r="BB78" i="1"/>
  <c r="F39" i="6"/>
  <c r="BB61" i="1"/>
  <c r="F39" i="5"/>
  <c r="BB60" i="1" s="1"/>
  <c r="J38" i="8"/>
  <c r="AW63" i="1" s="1"/>
  <c r="F39" i="9"/>
  <c r="BB64" i="1"/>
  <c r="F36" i="11"/>
  <c r="BA67" i="1"/>
  <c r="F37" i="15"/>
  <c r="AZ72" i="1" s="1"/>
  <c r="J36" i="16"/>
  <c r="AW73" i="1" s="1"/>
  <c r="F38" i="13"/>
  <c r="BA70" i="1"/>
  <c r="F37" i="22"/>
  <c r="BB81" i="1"/>
  <c r="F39" i="10"/>
  <c r="BD66" i="1" s="1"/>
  <c r="F38" i="14"/>
  <c r="BA71" i="1" s="1"/>
  <c r="F41" i="14"/>
  <c r="BD71" i="1"/>
  <c r="F38" i="21"/>
  <c r="BC80" i="1"/>
  <c r="F36" i="24"/>
  <c r="BA83" i="1" s="1"/>
  <c r="F37" i="31"/>
  <c r="BD91" i="1" s="1"/>
  <c r="F39" i="8"/>
  <c r="BB63" i="1"/>
  <c r="F37" i="21"/>
  <c r="BB80" i="1"/>
  <c r="F38" i="3"/>
  <c r="BA58" i="1" s="1"/>
  <c r="J36" i="18"/>
  <c r="AW76" i="1" s="1"/>
  <c r="F38" i="26"/>
  <c r="BA86" i="1"/>
  <c r="F40" i="27"/>
  <c r="BC87" i="1"/>
  <c r="F41" i="27"/>
  <c r="BD87" i="1" s="1"/>
  <c r="J36" i="28"/>
  <c r="AW88" i="1" s="1"/>
  <c r="F40" i="3"/>
  <c r="BC58" i="1"/>
  <c r="F38" i="20"/>
  <c r="BC79" i="1"/>
  <c r="F41" i="8"/>
  <c r="BD63" i="1" s="1"/>
  <c r="F38" i="27"/>
  <c r="BA87" i="1" s="1"/>
  <c r="F39" i="28"/>
  <c r="BD88" i="1"/>
  <c r="F36" i="17"/>
  <c r="BA74" i="1"/>
  <c r="F39" i="17"/>
  <c r="BD74" i="1" s="1"/>
  <c r="F37" i="17"/>
  <c r="BB74" i="1" s="1"/>
  <c r="F37" i="18"/>
  <c r="BB76" i="1"/>
  <c r="BB75" i="1" s="1"/>
  <c r="AX75" i="1" s="1"/>
  <c r="J36" i="19"/>
  <c r="AW78" i="1" s="1"/>
  <c r="J38" i="6"/>
  <c r="AW61" i="1" s="1"/>
  <c r="F36" i="21"/>
  <c r="BA80" i="1"/>
  <c r="F38" i="30"/>
  <c r="BC90" i="1"/>
  <c r="F40" i="7"/>
  <c r="BC62" i="1" s="1"/>
  <c r="F38" i="16"/>
  <c r="BC73" i="1" s="1"/>
  <c r="J36" i="12"/>
  <c r="AW68" i="1"/>
  <c r="F37" i="16"/>
  <c r="BB73" i="1"/>
  <c r="F37" i="24"/>
  <c r="BB83" i="1" s="1"/>
  <c r="F38" i="6"/>
  <c r="BA61" i="1" s="1"/>
  <c r="F38" i="18"/>
  <c r="BC76" i="1"/>
  <c r="BC75" i="1" s="1"/>
  <c r="AY75" i="1" s="1"/>
  <c r="F38" i="24"/>
  <c r="BC83" i="1" s="1"/>
  <c r="F38" i="25"/>
  <c r="BA85" i="1" s="1"/>
  <c r="F39" i="27"/>
  <c r="BB87" i="1"/>
  <c r="F39" i="30"/>
  <c r="BD90" i="1"/>
  <c r="J1359" i="2" l="1"/>
  <c r="J85" i="2" s="1"/>
  <c r="J135" i="24"/>
  <c r="J66" i="24" s="1"/>
  <c r="T101" i="5"/>
  <c r="J1162" i="3"/>
  <c r="J79" i="3" s="1"/>
  <c r="BK1124" i="3"/>
  <c r="J1124" i="3" s="1"/>
  <c r="J76" i="3" s="1"/>
  <c r="J103" i="14"/>
  <c r="J70" i="14" s="1"/>
  <c r="BK96" i="14"/>
  <c r="J96" i="14" s="1"/>
  <c r="J68" i="14" s="1"/>
  <c r="BK90" i="12"/>
  <c r="J90" i="12" s="1"/>
  <c r="J64" i="12" s="1"/>
  <c r="BK94" i="21"/>
  <c r="J94" i="21" s="1"/>
  <c r="J64" i="21" s="1"/>
  <c r="J523" i="24"/>
  <c r="J75" i="24" s="1"/>
  <c r="J96" i="22"/>
  <c r="J65" i="22" s="1"/>
  <c r="J92" i="11"/>
  <c r="J65" i="11" s="1"/>
  <c r="T107" i="13"/>
  <c r="T106" i="13" s="1"/>
  <c r="J486" i="16"/>
  <c r="J81" i="16" s="1"/>
  <c r="P1355" i="2"/>
  <c r="P735" i="2" s="1"/>
  <c r="P1124" i="3"/>
  <c r="P103" i="3" s="1"/>
  <c r="AU58" i="1" s="1"/>
  <c r="BK104" i="3"/>
  <c r="J104" i="3"/>
  <c r="J68" i="3"/>
  <c r="R118" i="9"/>
  <c r="R91" i="11"/>
  <c r="R90" i="11" s="1"/>
  <c r="P93" i="20"/>
  <c r="P92" i="20"/>
  <c r="AU79" i="1" s="1"/>
  <c r="T1355" i="2"/>
  <c r="T735" i="2" s="1"/>
  <c r="P94" i="23"/>
  <c r="AU82" i="1"/>
  <c r="R92" i="28"/>
  <c r="R91" i="28"/>
  <c r="P94" i="19"/>
  <c r="P93" i="19" s="1"/>
  <c r="AU78" i="1" s="1"/>
  <c r="P101" i="8"/>
  <c r="AU63" i="1" s="1"/>
  <c r="T307" i="9"/>
  <c r="T117" i="9" s="1"/>
  <c r="R91" i="30"/>
  <c r="R90" i="30"/>
  <c r="T95" i="22"/>
  <c r="T94" i="22" s="1"/>
  <c r="P95" i="22"/>
  <c r="P94" i="22"/>
  <c r="AU81" i="1"/>
  <c r="P99" i="7"/>
  <c r="P98" i="7" s="1"/>
  <c r="AU62" i="1" s="1"/>
  <c r="P91" i="11"/>
  <c r="P90" i="11" s="1"/>
  <c r="AU67" i="1" s="1"/>
  <c r="R218" i="23"/>
  <c r="R94" i="23" s="1"/>
  <c r="T104" i="3"/>
  <c r="R84" i="31"/>
  <c r="R83" i="31"/>
  <c r="BK374" i="13"/>
  <c r="J374" i="13" s="1"/>
  <c r="J76" i="13" s="1"/>
  <c r="T84" i="31"/>
  <c r="T83" i="31" s="1"/>
  <c r="R87" i="18"/>
  <c r="R93" i="10"/>
  <c r="R92" i="10"/>
  <c r="T374" i="13"/>
  <c r="T97" i="26"/>
  <c r="T96" i="26" s="1"/>
  <c r="T94" i="19"/>
  <c r="T93" i="19"/>
  <c r="P118" i="9"/>
  <c r="R95" i="22"/>
  <c r="R94" i="22"/>
  <c r="T101" i="8"/>
  <c r="BK177" i="28"/>
  <c r="J177" i="28"/>
  <c r="J67" i="28" s="1"/>
  <c r="P84" i="31"/>
  <c r="P83" i="31" s="1"/>
  <c r="AU91" i="1" s="1"/>
  <c r="R94" i="19"/>
  <c r="R93" i="19" s="1"/>
  <c r="T132" i="2"/>
  <c r="P307" i="9"/>
  <c r="T99" i="7"/>
  <c r="T98" i="7"/>
  <c r="R349" i="9"/>
  <c r="R439" i="24"/>
  <c r="BK158" i="4"/>
  <c r="J158" i="4" s="1"/>
  <c r="J71" i="4" s="1"/>
  <c r="R102" i="5"/>
  <c r="R101" i="5"/>
  <c r="P439" i="24"/>
  <c r="T94" i="21"/>
  <c r="T93" i="21"/>
  <c r="P374" i="13"/>
  <c r="P132" i="2"/>
  <c r="R97" i="26"/>
  <c r="R96" i="26"/>
  <c r="P102" i="5"/>
  <c r="P101" i="5" s="1"/>
  <c r="AU60" i="1" s="1"/>
  <c r="T92" i="28"/>
  <c r="T91" i="28" s="1"/>
  <c r="P87" i="18"/>
  <c r="AU76" i="1" s="1"/>
  <c r="AU75" i="1" s="1"/>
  <c r="BK562" i="5"/>
  <c r="J562" i="5"/>
  <c r="J75" i="5" s="1"/>
  <c r="R99" i="7"/>
  <c r="R98" i="7"/>
  <c r="P92" i="28"/>
  <c r="P91" i="28"/>
  <c r="AU88" i="1" s="1"/>
  <c r="BK94" i="19"/>
  <c r="BK93" i="19"/>
  <c r="J93" i="19" s="1"/>
  <c r="J63" i="19" s="1"/>
  <c r="R104" i="3"/>
  <c r="R158" i="4"/>
  <c r="R104" i="4"/>
  <c r="P107" i="13"/>
  <c r="P106" i="13"/>
  <c r="AU70" i="1"/>
  <c r="AU69" i="1" s="1"/>
  <c r="R94" i="21"/>
  <c r="R93" i="21"/>
  <c r="T103" i="16"/>
  <c r="T118" i="9"/>
  <c r="R374" i="13"/>
  <c r="R106" i="13"/>
  <c r="BK99" i="7"/>
  <c r="J99" i="7" s="1"/>
  <c r="J68" i="7" s="1"/>
  <c r="T158" i="4"/>
  <c r="T104" i="4" s="1"/>
  <c r="P100" i="24"/>
  <c r="P99" i="24" s="1"/>
  <c r="AU83" i="1" s="1"/>
  <c r="R132" i="2"/>
  <c r="R1124" i="3"/>
  <c r="R101" i="8"/>
  <c r="T93" i="20"/>
  <c r="T92" i="20" s="1"/>
  <c r="R96" i="6"/>
  <c r="T1124" i="3"/>
  <c r="T91" i="30"/>
  <c r="T90" i="30"/>
  <c r="P97" i="26"/>
  <c r="P96" i="26"/>
  <c r="AU86" i="1"/>
  <c r="AU84" i="1" s="1"/>
  <c r="BK103" i="16"/>
  <c r="J103" i="16"/>
  <c r="P96" i="6"/>
  <c r="AU61" i="1"/>
  <c r="P158" i="4"/>
  <c r="P104" i="4" s="1"/>
  <c r="AU59" i="1" s="1"/>
  <c r="R1355" i="2"/>
  <c r="R735" i="2" s="1"/>
  <c r="T100" i="24"/>
  <c r="T99" i="24" s="1"/>
  <c r="BK101" i="8"/>
  <c r="J101" i="8"/>
  <c r="J67" i="8" s="1"/>
  <c r="P470" i="16"/>
  <c r="P103" i="16"/>
  <c r="AU73" i="1" s="1"/>
  <c r="R103" i="16"/>
  <c r="BK307" i="9"/>
  <c r="J307" i="9"/>
  <c r="J83" i="9"/>
  <c r="BK118" i="9"/>
  <c r="J118" i="9"/>
  <c r="J68" i="9"/>
  <c r="P104" i="3"/>
  <c r="R100" i="24"/>
  <c r="R99" i="24"/>
  <c r="T218" i="23"/>
  <c r="T96" i="6"/>
  <c r="T94" i="23"/>
  <c r="BK495" i="4"/>
  <c r="J495" i="4"/>
  <c r="J79" i="4" s="1"/>
  <c r="BK84" i="31"/>
  <c r="J84" i="31"/>
  <c r="J60" i="31" s="1"/>
  <c r="BK90" i="30"/>
  <c r="J90" i="30"/>
  <c r="J63" i="30" s="1"/>
  <c r="BK87" i="29"/>
  <c r="J87" i="29" s="1"/>
  <c r="J63" i="29" s="1"/>
  <c r="BK91" i="28"/>
  <c r="J91" i="28" s="1"/>
  <c r="J63" i="28" s="1"/>
  <c r="BK93" i="27"/>
  <c r="J93" i="27" s="1"/>
  <c r="J34" i="27" s="1"/>
  <c r="AG87" i="1" s="1"/>
  <c r="J97" i="26"/>
  <c r="J68" i="26" s="1"/>
  <c r="J94" i="25"/>
  <c r="J68" i="25"/>
  <c r="BK99" i="24"/>
  <c r="J99" i="24"/>
  <c r="J63" i="24"/>
  <c r="J100" i="24"/>
  <c r="J64" i="24"/>
  <c r="BK94" i="23"/>
  <c r="J94" i="23"/>
  <c r="J63" i="23"/>
  <c r="J95" i="22"/>
  <c r="J64" i="22"/>
  <c r="BK93" i="21"/>
  <c r="J93" i="21" s="1"/>
  <c r="J63" i="21" s="1"/>
  <c r="BK92" i="20"/>
  <c r="J92" i="20"/>
  <c r="J63" i="20"/>
  <c r="J88" i="17"/>
  <c r="J64" i="17"/>
  <c r="BK95" i="14"/>
  <c r="J95" i="14" s="1"/>
  <c r="J34" i="14" s="1"/>
  <c r="AG71" i="1" s="1"/>
  <c r="J91" i="11"/>
  <c r="J64" i="11"/>
  <c r="AG66" i="1"/>
  <c r="J63" i="10"/>
  <c r="J93" i="10"/>
  <c r="J64" i="10"/>
  <c r="BK117" i="9"/>
  <c r="J117" i="9" s="1"/>
  <c r="J34" i="9" s="1"/>
  <c r="AG64" i="1" s="1"/>
  <c r="AG61" i="1"/>
  <c r="AN61" i="1" s="1"/>
  <c r="J67" i="6"/>
  <c r="J105" i="4"/>
  <c r="J68" i="4"/>
  <c r="BK735" i="2"/>
  <c r="J735" i="2" s="1"/>
  <c r="J77" i="2" s="1"/>
  <c r="J37" i="8"/>
  <c r="AV63" i="1" s="1"/>
  <c r="AT63" i="1" s="1"/>
  <c r="F35" i="12"/>
  <c r="AZ68" i="1"/>
  <c r="F37" i="14"/>
  <c r="AZ71" i="1" s="1"/>
  <c r="J34" i="15"/>
  <c r="AG72" i="1"/>
  <c r="J35" i="16"/>
  <c r="AV73" i="1" s="1"/>
  <c r="AT73" i="1" s="1"/>
  <c r="F37" i="6"/>
  <c r="AZ61" i="1"/>
  <c r="BA56" i="1"/>
  <c r="BA55" i="1"/>
  <c r="J37" i="13"/>
  <c r="AV70" i="1" s="1"/>
  <c r="AT70" i="1" s="1"/>
  <c r="F35" i="28"/>
  <c r="AZ88" i="1" s="1"/>
  <c r="F37" i="3"/>
  <c r="AZ58" i="1"/>
  <c r="BB69" i="1"/>
  <c r="AX69" i="1"/>
  <c r="J32" i="18"/>
  <c r="AG76" i="1"/>
  <c r="AG75" i="1"/>
  <c r="F37" i="25"/>
  <c r="AZ85" i="1"/>
  <c r="J32" i="16"/>
  <c r="AG73" i="1" s="1"/>
  <c r="J37" i="5"/>
  <c r="AV60" i="1" s="1"/>
  <c r="AT60" i="1" s="1"/>
  <c r="J35" i="20"/>
  <c r="AV79" i="1" s="1"/>
  <c r="AT79" i="1" s="1"/>
  <c r="J34" i="25"/>
  <c r="AG85" i="1" s="1"/>
  <c r="BD84" i="1"/>
  <c r="BA84" i="1"/>
  <c r="AW84" i="1"/>
  <c r="F37" i="5"/>
  <c r="AZ60" i="1" s="1"/>
  <c r="BD56" i="1"/>
  <c r="BD55" i="1"/>
  <c r="F37" i="13"/>
  <c r="AZ70" i="1"/>
  <c r="F35" i="11"/>
  <c r="AZ67" i="1"/>
  <c r="J37" i="3"/>
  <c r="AV58" i="1" s="1"/>
  <c r="AT58" i="1" s="1"/>
  <c r="BC84" i="1"/>
  <c r="AY84" i="1" s="1"/>
  <c r="J35" i="24"/>
  <c r="AV83" i="1"/>
  <c r="AT83" i="1"/>
  <c r="J37" i="7"/>
  <c r="AV62" i="1"/>
  <c r="AT62" i="1"/>
  <c r="J35" i="28"/>
  <c r="AV88" i="1"/>
  <c r="AT88" i="1" s="1"/>
  <c r="BA69" i="1"/>
  <c r="AW69" i="1"/>
  <c r="F35" i="19"/>
  <c r="AZ78" i="1" s="1"/>
  <c r="F35" i="22"/>
  <c r="AZ81" i="1" s="1"/>
  <c r="BC69" i="1"/>
  <c r="AY69" i="1"/>
  <c r="J35" i="22"/>
  <c r="AV81" i="1"/>
  <c r="AT81" i="1"/>
  <c r="F33" i="31"/>
  <c r="AZ91" i="1"/>
  <c r="J32" i="11"/>
  <c r="AG67" i="1" s="1"/>
  <c r="J35" i="12"/>
  <c r="AV68" i="1"/>
  <c r="AT68" i="1" s="1"/>
  <c r="J37" i="14"/>
  <c r="AV71" i="1" s="1"/>
  <c r="AT71" i="1" s="1"/>
  <c r="F35" i="17"/>
  <c r="AZ74" i="1" s="1"/>
  <c r="J35" i="19"/>
  <c r="AV78" i="1"/>
  <c r="AT78" i="1" s="1"/>
  <c r="F37" i="2"/>
  <c r="AZ57" i="1" s="1"/>
  <c r="AS55" i="1"/>
  <c r="AS54" i="1"/>
  <c r="BD69" i="1"/>
  <c r="F35" i="18"/>
  <c r="AZ76" i="1"/>
  <c r="AZ75" i="1" s="1"/>
  <c r="AV75" i="1" s="1"/>
  <c r="AT75" i="1" s="1"/>
  <c r="J34" i="26"/>
  <c r="AG86" i="1"/>
  <c r="J37" i="27"/>
  <c r="AV87" i="1"/>
  <c r="AT87" i="1"/>
  <c r="J35" i="29"/>
  <c r="AV89" i="1"/>
  <c r="AT89" i="1" s="1"/>
  <c r="F37" i="8"/>
  <c r="AZ63" i="1"/>
  <c r="J37" i="6"/>
  <c r="AV61" i="1"/>
  <c r="AT61" i="1"/>
  <c r="BB56" i="1"/>
  <c r="BB55" i="1" s="1"/>
  <c r="F35" i="10"/>
  <c r="AZ66" i="1"/>
  <c r="F35" i="23"/>
  <c r="AZ82" i="1"/>
  <c r="F37" i="9"/>
  <c r="AZ64" i="1" s="1"/>
  <c r="J35" i="10"/>
  <c r="AV66" i="1" s="1"/>
  <c r="AT66" i="1" s="1"/>
  <c r="AN66" i="1" s="1"/>
  <c r="J35" i="23"/>
  <c r="AV82" i="1"/>
  <c r="AT82" i="1"/>
  <c r="J35" i="17"/>
  <c r="AV74" i="1"/>
  <c r="AT74" i="1" s="1"/>
  <c r="F35" i="21"/>
  <c r="AZ80" i="1"/>
  <c r="J35" i="11"/>
  <c r="AV67" i="1"/>
  <c r="AT67" i="1"/>
  <c r="J33" i="31"/>
  <c r="AV91" i="1"/>
  <c r="AT91" i="1" s="1"/>
  <c r="J37" i="4"/>
  <c r="AV59" i="1"/>
  <c r="AT59" i="1" s="1"/>
  <c r="J35" i="18"/>
  <c r="AV76" i="1"/>
  <c r="AT76" i="1" s="1"/>
  <c r="F35" i="30"/>
  <c r="AZ90" i="1" s="1"/>
  <c r="J37" i="2"/>
  <c r="AV57" i="1"/>
  <c r="AT57" i="1" s="1"/>
  <c r="F37" i="26"/>
  <c r="AZ86" i="1"/>
  <c r="F37" i="27"/>
  <c r="AZ87" i="1"/>
  <c r="J35" i="30"/>
  <c r="AV90" i="1"/>
  <c r="AT90" i="1"/>
  <c r="J37" i="15"/>
  <c r="AV72" i="1" s="1"/>
  <c r="AT72" i="1" s="1"/>
  <c r="F35" i="16"/>
  <c r="AZ73" i="1"/>
  <c r="F37" i="4"/>
  <c r="AZ59" i="1" s="1"/>
  <c r="J32" i="17"/>
  <c r="AG74" i="1"/>
  <c r="J35" i="21"/>
  <c r="AV80" i="1"/>
  <c r="AT80" i="1" s="1"/>
  <c r="F35" i="24"/>
  <c r="AZ83" i="1"/>
  <c r="J37" i="9"/>
  <c r="AV64" i="1"/>
  <c r="AT64" i="1"/>
  <c r="J37" i="26"/>
  <c r="AV86" i="1"/>
  <c r="AT86" i="1" s="1"/>
  <c r="BB84" i="1"/>
  <c r="AX84" i="1"/>
  <c r="F37" i="7"/>
  <c r="AZ62" i="1" s="1"/>
  <c r="BC56" i="1"/>
  <c r="AY56" i="1" s="1"/>
  <c r="F35" i="20"/>
  <c r="AZ79" i="1"/>
  <c r="J32" i="22"/>
  <c r="AG81" i="1" s="1"/>
  <c r="J37" i="25"/>
  <c r="AV85" i="1" s="1"/>
  <c r="AT85" i="1" s="1"/>
  <c r="BK89" i="12" l="1"/>
  <c r="J89" i="12" s="1"/>
  <c r="J32" i="12" s="1"/>
  <c r="AG68" i="1" s="1"/>
  <c r="BK103" i="3"/>
  <c r="J103" i="3" s="1"/>
  <c r="J34" i="3" s="1"/>
  <c r="AG58" i="1" s="1"/>
  <c r="BK106" i="13"/>
  <c r="J106" i="13" s="1"/>
  <c r="J67" i="13" s="1"/>
  <c r="T103" i="3"/>
  <c r="P117" i="9"/>
  <c r="AU64" i="1" s="1"/>
  <c r="R103" i="3"/>
  <c r="P131" i="2"/>
  <c r="AU57" i="1" s="1"/>
  <c r="T131" i="2"/>
  <c r="R117" i="9"/>
  <c r="R131" i="2"/>
  <c r="BK131" i="2"/>
  <c r="J131" i="2" s="1"/>
  <c r="J94" i="19"/>
  <c r="J64" i="19"/>
  <c r="BK101" i="5"/>
  <c r="J101" i="5"/>
  <c r="J67" i="5" s="1"/>
  <c r="BK83" i="31"/>
  <c r="J83" i="31"/>
  <c r="J59" i="31" s="1"/>
  <c r="BK104" i="4"/>
  <c r="J104" i="4"/>
  <c r="J34" i="4" s="1"/>
  <c r="AG59" i="1" s="1"/>
  <c r="J63" i="16"/>
  <c r="BK98" i="7"/>
  <c r="J98" i="7" s="1"/>
  <c r="J67" i="7" s="1"/>
  <c r="AN87" i="1"/>
  <c r="J67" i="27"/>
  <c r="AN86" i="1"/>
  <c r="J43" i="27"/>
  <c r="AN85" i="1"/>
  <c r="J43" i="26"/>
  <c r="J43" i="25"/>
  <c r="AN81" i="1"/>
  <c r="J41" i="22"/>
  <c r="AN75" i="1"/>
  <c r="AN76" i="1"/>
  <c r="AN74" i="1"/>
  <c r="J41" i="18"/>
  <c r="J41" i="17"/>
  <c r="AN72" i="1"/>
  <c r="J41" i="16"/>
  <c r="AN71" i="1"/>
  <c r="J67" i="14"/>
  <c r="J43" i="15"/>
  <c r="J43" i="14"/>
  <c r="AN68" i="1"/>
  <c r="J63" i="12"/>
  <c r="AN67" i="1"/>
  <c r="J41" i="12"/>
  <c r="J41" i="11"/>
  <c r="AN64" i="1"/>
  <c r="J67" i="9"/>
  <c r="J41" i="10"/>
  <c r="J43" i="9"/>
  <c r="J43" i="6"/>
  <c r="AN58" i="1"/>
  <c r="J67" i="3"/>
  <c r="J43" i="3"/>
  <c r="AN73" i="1"/>
  <c r="J32" i="28"/>
  <c r="AG88" i="1" s="1"/>
  <c r="AN88" i="1" s="1"/>
  <c r="BB77" i="1"/>
  <c r="AX77" i="1"/>
  <c r="J32" i="20"/>
  <c r="AG79" i="1" s="1"/>
  <c r="AZ69" i="1"/>
  <c r="AV69" i="1"/>
  <c r="AT69" i="1" s="1"/>
  <c r="AU77" i="1"/>
  <c r="BB65" i="1"/>
  <c r="AX65" i="1"/>
  <c r="BC77" i="1"/>
  <c r="AY77" i="1" s="1"/>
  <c r="AW56" i="1"/>
  <c r="BC65" i="1"/>
  <c r="AY65" i="1" s="1"/>
  <c r="BA77" i="1"/>
  <c r="AW77" i="1" s="1"/>
  <c r="BD77" i="1"/>
  <c r="J32" i="21"/>
  <c r="AG80" i="1" s="1"/>
  <c r="AN80" i="1" s="1"/>
  <c r="J32" i="30"/>
  <c r="AG90" i="1" s="1"/>
  <c r="AN90" i="1" s="1"/>
  <c r="AX55" i="1"/>
  <c r="AX56" i="1"/>
  <c r="AW55" i="1"/>
  <c r="AG84" i="1"/>
  <c r="J32" i="24"/>
  <c r="AG83" i="1" s="1"/>
  <c r="AN83" i="1" s="1"/>
  <c r="BC55" i="1"/>
  <c r="AY55" i="1" s="1"/>
  <c r="AU65" i="1"/>
  <c r="J32" i="19"/>
  <c r="AG78" i="1" s="1"/>
  <c r="AZ56" i="1"/>
  <c r="AZ55" i="1"/>
  <c r="AV55" i="1" s="1"/>
  <c r="J32" i="23"/>
  <c r="AG82" i="1"/>
  <c r="AN82" i="1" s="1"/>
  <c r="BA65" i="1"/>
  <c r="AW65" i="1" s="1"/>
  <c r="AZ84" i="1"/>
  <c r="AV84" i="1"/>
  <c r="AT84" i="1" s="1"/>
  <c r="J34" i="13"/>
  <c r="AG70" i="1"/>
  <c r="AG69" i="1" s="1"/>
  <c r="AG65" i="1" s="1"/>
  <c r="J34" i="8"/>
  <c r="AG63" i="1"/>
  <c r="J32" i="29"/>
  <c r="AG89" i="1" s="1"/>
  <c r="AN89" i="1" s="1"/>
  <c r="BD65" i="1"/>
  <c r="J34" i="2" l="1"/>
  <c r="AG57" i="1" s="1"/>
  <c r="AN57" i="1" s="1"/>
  <c r="J67" i="2"/>
  <c r="J41" i="19"/>
  <c r="J43" i="4"/>
  <c r="J43" i="8"/>
  <c r="J43" i="2"/>
  <c r="J67" i="4"/>
  <c r="J41" i="30"/>
  <c r="J41" i="29"/>
  <c r="J41" i="28"/>
  <c r="AN84" i="1"/>
  <c r="J41" i="24"/>
  <c r="J41" i="23"/>
  <c r="J41" i="21"/>
  <c r="J41" i="20"/>
  <c r="AN79" i="1"/>
  <c r="J43" i="13"/>
  <c r="AN70" i="1"/>
  <c r="AN69" i="1"/>
  <c r="AN63" i="1"/>
  <c r="AN59" i="1"/>
  <c r="AN78" i="1"/>
  <c r="J30" i="31"/>
  <c r="AG91" i="1"/>
  <c r="AZ77" i="1"/>
  <c r="AV77" i="1"/>
  <c r="AT77" i="1"/>
  <c r="BD54" i="1"/>
  <c r="W33" i="1"/>
  <c r="BA54" i="1"/>
  <c r="W30" i="1"/>
  <c r="BC54" i="1"/>
  <c r="W32" i="1" s="1"/>
  <c r="J34" i="5"/>
  <c r="AG60" i="1"/>
  <c r="AN60" i="1" s="1"/>
  <c r="AU56" i="1"/>
  <c r="AU55" i="1"/>
  <c r="AU54" i="1"/>
  <c r="BB54" i="1"/>
  <c r="W31" i="1" s="1"/>
  <c r="J34" i="7"/>
  <c r="AG62" i="1"/>
  <c r="AN62" i="1" s="1"/>
  <c r="AV56" i="1"/>
  <c r="AT56" i="1"/>
  <c r="AG77" i="1"/>
  <c r="AT55" i="1"/>
  <c r="AZ65" i="1"/>
  <c r="AV65" i="1"/>
  <c r="AT65" i="1"/>
  <c r="AN65" i="1" s="1"/>
  <c r="J39" i="31" l="1"/>
  <c r="J43" i="5"/>
  <c r="J43" i="7"/>
  <c r="AN77" i="1"/>
  <c r="AN91" i="1"/>
  <c r="AG56" i="1"/>
  <c r="AG55" i="1" s="1"/>
  <c r="AG54" i="1" s="1"/>
  <c r="AK26" i="1" s="1"/>
  <c r="AW54" i="1"/>
  <c r="AK30" i="1"/>
  <c r="AY54" i="1"/>
  <c r="AX54" i="1"/>
  <c r="AZ54" i="1"/>
  <c r="AV54" i="1" s="1"/>
  <c r="AK29" i="1" s="1"/>
  <c r="AK35" i="1" l="1"/>
  <c r="AN55" i="1"/>
  <c r="AN56" i="1"/>
  <c r="W29" i="1"/>
  <c r="AT54" i="1"/>
  <c r="AN54" i="1" l="1"/>
</calcChain>
</file>

<file path=xl/sharedStrings.xml><?xml version="1.0" encoding="utf-8"?>
<sst xmlns="http://schemas.openxmlformats.org/spreadsheetml/2006/main" count="93779" uniqueCount="11177">
  <si>
    <t>Export Komplet</t>
  </si>
  <si>
    <t>VZ</t>
  </si>
  <si>
    <t>2.0</t>
  </si>
  <si>
    <t>ZAMOK</t>
  </si>
  <si>
    <t>False</t>
  </si>
  <si>
    <t>{2638b328-a4f4-4c50-8612-36b6d36e9805}</t>
  </si>
  <si>
    <t>0,01</t>
  </si>
  <si>
    <t>21</t>
  </si>
  <si>
    <t>12</t>
  </si>
  <si>
    <t>REKAPITULACE STAVBY</t>
  </si>
  <si>
    <t>v ---  níže se nacházejí doplnkové a pomocné údaje k sestavám  --- v</t>
  </si>
  <si>
    <t>Návod na vyplnění</t>
  </si>
  <si>
    <t>0,001</t>
  </si>
  <si>
    <t>Kód:</t>
  </si>
  <si>
    <t>2021_05_1</t>
  </si>
  <si>
    <t>Měnit lze pouze buňky se žlutým podbarvením!_x000D_
_x000D_
1) v Rekapitulaci stavby vyplňte údaje o Uchazeči (přenesou se do ostatních sestav i v jiných listech)_x000D_
_x000D_
2) na vybraných listech vyplňte v sestavě Soupis prací ceny u položek</t>
  </si>
  <si>
    <t>Stavba:</t>
  </si>
  <si>
    <t>Domov pro seniory v Litomyšli</t>
  </si>
  <si>
    <t>KSO:</t>
  </si>
  <si>
    <t>801 91 11</t>
  </si>
  <si>
    <t>CC-CZ:</t>
  </si>
  <si>
    <t>12741</t>
  </si>
  <si>
    <t>Místo:</t>
  </si>
  <si>
    <t>Z.Kopala, 570 01 Litomyšl</t>
  </si>
  <si>
    <t>Datum:</t>
  </si>
  <si>
    <t>20. 1. 2025</t>
  </si>
  <si>
    <t>Zadavatel:</t>
  </si>
  <si>
    <t>IČ:</t>
  </si>
  <si>
    <t>00276944</t>
  </si>
  <si>
    <t>Město Litomyšl</t>
  </si>
  <si>
    <t>DIČ:</t>
  </si>
  <si>
    <t>CZ00276944</t>
  </si>
  <si>
    <t>Uchazeč:</t>
  </si>
  <si>
    <t>Vyplň údaj</t>
  </si>
  <si>
    <t>Projektant:</t>
  </si>
  <si>
    <t>15889866</t>
  </si>
  <si>
    <t>DELTAPLAN s.r.o.</t>
  </si>
  <si>
    <t>CZ15889866</t>
  </si>
  <si>
    <t>True</t>
  </si>
  <si>
    <t>Zpracovatel:</t>
  </si>
  <si>
    <t>63243393</t>
  </si>
  <si>
    <t>Ing.Štefan Sivák</t>
  </si>
  <si>
    <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</si>
  <si>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</si>
  <si>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www.podminky.urs.cz.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</si>
  <si>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</si>
  <si>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</si>
  <si>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</si>
  <si>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</si>
  <si>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</si>
  <si>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</si>
  <si>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</si>
  <si>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</si>
  <si>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</si>
  <si>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</si>
  <si>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</si>
  <si>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</si>
  <si>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</si>
  <si>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</si>
  <si>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</si>
  <si>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</si>
  <si>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</si>
  <si>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</si>
  <si>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</si>
  <si>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</si>
  <si>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</si>
  <si>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</si>
  <si>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</si>
  <si>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</si>
  <si>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</si>
  <si>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</si>
  <si>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</si>
  <si>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</si>
  <si>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</si>
  <si>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</si>
  <si>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</si>
  <si>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</si>
  <si>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</si>
  <si>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</si>
  <si>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</si>
  <si>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</si>
  <si>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</si>
  <si>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</si>
  <si>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D1</t>
  </si>
  <si>
    <t>Hlavní stavební objekty</t>
  </si>
  <si>
    <t>STA</t>
  </si>
  <si>
    <t>1</t>
  </si>
  <si>
    <t>{4e73eaed-77b4-4154-bd75-3608edbd80f2}</t>
  </si>
  <si>
    <t>2</t>
  </si>
  <si>
    <t>SO 001</t>
  </si>
  <si>
    <t>Domov pro seniory</t>
  </si>
  <si>
    <t>Soupis</t>
  </si>
  <si>
    <t>{b522fe26-2b59-4cc1-b4b1-7a3dea2dc2d1}</t>
  </si>
  <si>
    <t>/</t>
  </si>
  <si>
    <t>ASR</t>
  </si>
  <si>
    <t>Architektonicko stavební řešení</t>
  </si>
  <si>
    <t>3</t>
  </si>
  <si>
    <t>{fc6b5211-269c-4ff1-a18b-16687fbbe07b}</t>
  </si>
  <si>
    <t>SKR</t>
  </si>
  <si>
    <t>Stavebně konstrukční řešení</t>
  </si>
  <si>
    <t>{0e36e2fe-30a2-4d24-9b58-6324c8e7bbf7}</t>
  </si>
  <si>
    <t>ZTI</t>
  </si>
  <si>
    <t>Zdravotně technické instalace</t>
  </si>
  <si>
    <t>{5dc28f51-5f1a-41a0-9db3-0b48585bd956}</t>
  </si>
  <si>
    <t>ESP</t>
  </si>
  <si>
    <t>Silnoproudá elektrotechnika</t>
  </si>
  <si>
    <t>{cee61385-e135-45ca-a4c1-7f4ab6a53f54}</t>
  </si>
  <si>
    <t>ELK</t>
  </si>
  <si>
    <t>Slaboproudá elektrotechnika</t>
  </si>
  <si>
    <t>{6f40e7a7-1fc0-4410-b32e-e6e84ca441b7}</t>
  </si>
  <si>
    <t>VYT</t>
  </si>
  <si>
    <t>Vytápění</t>
  </si>
  <si>
    <t>{fd63f83c-dc68-4ee6-8a9e-d79d659b7366}</t>
  </si>
  <si>
    <t>VZT</t>
  </si>
  <si>
    <t>Vzduchotechnika</t>
  </si>
  <si>
    <t>{9ce98155-0a46-4e0d-94c2-7f6887685950}</t>
  </si>
  <si>
    <t>MaR</t>
  </si>
  <si>
    <t>Měření a regulace</t>
  </si>
  <si>
    <t>{a771d294-8389-4130-bf17-cff39a66260d}</t>
  </si>
  <si>
    <t>D2</t>
  </si>
  <si>
    <t>Ostatní stavební objekty</t>
  </si>
  <si>
    <t>{9f538e7f-ee8b-4196-af22-1980821d025e}</t>
  </si>
  <si>
    <t>SO 101</t>
  </si>
  <si>
    <t>Příprava území</t>
  </si>
  <si>
    <t>{ab32b9fb-f055-438a-96da-6b78e8cda34c}</t>
  </si>
  <si>
    <t>SO 111</t>
  </si>
  <si>
    <t>Hrubé terénní úpravy</t>
  </si>
  <si>
    <t>{d6952b29-7d83-41d2-b0ee-65c9dc24e184}</t>
  </si>
  <si>
    <t>SO 121</t>
  </si>
  <si>
    <t>Zajištění stavební jámy</t>
  </si>
  <si>
    <t>{4351d9dc-9ccc-4f73-9261-9559b066719e}</t>
  </si>
  <si>
    <t>SO 141</t>
  </si>
  <si>
    <t>Drobná architektura</t>
  </si>
  <si>
    <t>{f1c4a5a6-d3cc-49f7-bcab-57e1231838a0}</t>
  </si>
  <si>
    <t>01</t>
  </si>
  <si>
    <t>Sklad odpadu</t>
  </si>
  <si>
    <t>{0058a44d-7753-4300-858d-d6ed8038a748}</t>
  </si>
  <si>
    <t>02</t>
  </si>
  <si>
    <t>Zídky kolem zahrady</t>
  </si>
  <si>
    <t>{5ecf388b-6b73-4684-b93c-fd7f7ef6fe94}</t>
  </si>
  <si>
    <t>03</t>
  </si>
  <si>
    <t>Kašna</t>
  </si>
  <si>
    <t>{d948397d-fe70-42f6-a192-26f1685c6cfe}</t>
  </si>
  <si>
    <t>SO 151</t>
  </si>
  <si>
    <t>Sadové úpravy</t>
  </si>
  <si>
    <t>{fac0301b-025e-49a2-874f-48ef0ace03b2}</t>
  </si>
  <si>
    <t>SO 161</t>
  </si>
  <si>
    <t>Výtahy</t>
  </si>
  <si>
    <t>{f2fa29e7-4424-4016-b569-42809971b54a}</t>
  </si>
  <si>
    <t>D3</t>
  </si>
  <si>
    <t>Dopravní infrasktruktura</t>
  </si>
  <si>
    <t>{e7559a00-e0c4-4720-9111-2c5b9c8b72c5}</t>
  </si>
  <si>
    <t>SO 211</t>
  </si>
  <si>
    <t>Komunikace, chodníky a zpevněné plochy</t>
  </si>
  <si>
    <t>{82b3a26b-e921-4dc3-ad58-2c97956a43ed}</t>
  </si>
  <si>
    <t>D4</t>
  </si>
  <si>
    <t>Technická infrastruktura</t>
  </si>
  <si>
    <t>{9b9044a9-67e4-45f8-90ac-23c7f517f5c1}</t>
  </si>
  <si>
    <t>SO 311</t>
  </si>
  <si>
    <t>Vodovodní přípojka</t>
  </si>
  <si>
    <t>{3fc4bab1-f690-4e4d-a65d-1302269ec3df}</t>
  </si>
  <si>
    <t>SO 421</t>
  </si>
  <si>
    <t>Přípojka splaškové kanalizace</t>
  </si>
  <si>
    <t>{9722a56a-9f2b-45b2-aa10-53a8376cb1bf}</t>
  </si>
  <si>
    <t>SO 431</t>
  </si>
  <si>
    <t>Přeložka sběrače dešťových vod</t>
  </si>
  <si>
    <t>{dee004bb-47c7-431c-a1ea-4c2a1f4e26c3}</t>
  </si>
  <si>
    <t>SO 441</t>
  </si>
  <si>
    <t>Areálová  dešťová kanalizace</t>
  </si>
  <si>
    <t>{3b7f51df-c627-400b-bf13-af2f077cdfda}</t>
  </si>
  <si>
    <t>SO 521</t>
  </si>
  <si>
    <t>Přeložka plynovodu STL</t>
  </si>
  <si>
    <t>{682622e2-e438-4aac-b99b-54a0760b0d91}</t>
  </si>
  <si>
    <t>SO 611</t>
  </si>
  <si>
    <t>Zdroj tepla a ohřev TUV</t>
  </si>
  <si>
    <t>{04efe6f5-f982-43fe-a7aa-c75c6d7c565a}</t>
  </si>
  <si>
    <t>SO 730</t>
  </si>
  <si>
    <t>Fotovoltaika</t>
  </si>
  <si>
    <t>{8a0912c3-debd-4c92-91a4-ec2f95b6dde3}</t>
  </si>
  <si>
    <t>{89930025-7295-4d88-9c9d-8f93268e18c6}</t>
  </si>
  <si>
    <t>Ostatní - vedlejší rozpočtové náklady</t>
  </si>
  <si>
    <t>{b2559048-c384-4453-b441-1f986f7f0ab8}</t>
  </si>
  <si>
    <t>Zemní a pomocné stavební práce</t>
  </si>
  <si>
    <t>{ee8c2b20-adb3-4366-ac06-d77ac7067eaf}</t>
  </si>
  <si>
    <t>SO 761</t>
  </si>
  <si>
    <t>Rozvod veřejného osvětlení</t>
  </si>
  <si>
    <t>{ea9da773-6f20-47a3-9a8e-9ee7b7bda205}</t>
  </si>
  <si>
    <t>SO 771</t>
  </si>
  <si>
    <t>Rozvod venkovního osvětlení</t>
  </si>
  <si>
    <t>{70b900da-9879-4d3e-b149-b85395c3d2c8}</t>
  </si>
  <si>
    <t>SO 931</t>
  </si>
  <si>
    <t>Odlučovač tuku</t>
  </si>
  <si>
    <t>{7db1154b-ebf8-426b-b255-47ca75162c87}</t>
  </si>
  <si>
    <t>VRN</t>
  </si>
  <si>
    <t>Vedlejší rozpočtové náklady</t>
  </si>
  <si>
    <t>VON</t>
  </si>
  <si>
    <t>{e628247c-f64d-40f7-ba13-f8da583d42c1}</t>
  </si>
  <si>
    <t>HI1S</t>
  </si>
  <si>
    <t>hydroizolace 2xSBS asf.pás - svislá</t>
  </si>
  <si>
    <t>m2</t>
  </si>
  <si>
    <t>993,12</t>
  </si>
  <si>
    <t>HI1V</t>
  </si>
  <si>
    <t>hydroizolace 2xasf.pás - vodorovná</t>
  </si>
  <si>
    <t>3247,97</t>
  </si>
  <si>
    <t>KRYCÍ LIST SOUPISU PRACÍ</t>
  </si>
  <si>
    <t>malba1</t>
  </si>
  <si>
    <t>malba otěruvzdorná za sucha</t>
  </si>
  <si>
    <t>10304,47</t>
  </si>
  <si>
    <t>malba2</t>
  </si>
  <si>
    <t>malba otěruvzdorná za mokra</t>
  </si>
  <si>
    <t>1468,56</t>
  </si>
  <si>
    <t>O4</t>
  </si>
  <si>
    <t>keramický obklad stěn</t>
  </si>
  <si>
    <t>1838,5</t>
  </si>
  <si>
    <t>O6</t>
  </si>
  <si>
    <t>zateplení vnitřní stěny ETICS MV tl.150mm</t>
  </si>
  <si>
    <t>43,84</t>
  </si>
  <si>
    <t>Objekt:</t>
  </si>
  <si>
    <t>O7</t>
  </si>
  <si>
    <t>zateplení vnitřních stěn ETICS MV tl.270mm</t>
  </si>
  <si>
    <t>2,45</t>
  </si>
  <si>
    <t>D1 - Hlavní stavební objekty</t>
  </si>
  <si>
    <t>penetrace1S</t>
  </si>
  <si>
    <t>hydroizolace 2xSBS asf.pás - penetrace svislá</t>
  </si>
  <si>
    <t>Soupis:</t>
  </si>
  <si>
    <t>penetrace1V</t>
  </si>
  <si>
    <t>hydroizolace 2xasf.pás - penetrace vodorovná</t>
  </si>
  <si>
    <t>SO 001 - Domov pro seniory</t>
  </si>
  <si>
    <t>stenaomitka1</t>
  </si>
  <si>
    <t>sádrová omítka stěn 10mm</t>
  </si>
  <si>
    <t>2017,01</t>
  </si>
  <si>
    <t>Úroveň 3:</t>
  </si>
  <si>
    <t>stenasterka1</t>
  </si>
  <si>
    <t>sádrová stěrka stěn 5mm</t>
  </si>
  <si>
    <t>1250,73</t>
  </si>
  <si>
    <t>ASR - Architektonicko stavební řešení</t>
  </si>
  <si>
    <t>stropomitka1</t>
  </si>
  <si>
    <t>penetrace pod sádrovou omítku</t>
  </si>
  <si>
    <t>1256,83</t>
  </si>
  <si>
    <t>stropsterka1</t>
  </si>
  <si>
    <t>penetrace pod sádrovou stěrku</t>
  </si>
  <si>
    <t>944,15</t>
  </si>
  <si>
    <t>zasyp1</t>
  </si>
  <si>
    <t>zásyp substrátem</t>
  </si>
  <si>
    <t>m3</t>
  </si>
  <si>
    <t>12,51</t>
  </si>
  <si>
    <t>REKAPITULACE ČLENĚNÍ SOUPISU PRACÍ</t>
  </si>
  <si>
    <t>Kód dílu - Popis</t>
  </si>
  <si>
    <t>Cena celkem [CZK]</t>
  </si>
  <si>
    <t>-1</t>
  </si>
  <si>
    <t>HSV - Práce a dodávky HSV</t>
  </si>
  <si>
    <t xml:space="preserve">    1 - Zemní práce</t>
  </si>
  <si>
    <t xml:space="preserve">    2 - Zakládání</t>
  </si>
  <si>
    <t xml:space="preserve">    3 - Svislé a kompletní konstrukce</t>
  </si>
  <si>
    <t xml:space="preserve">    4 - Vodorovné konstrukce</t>
  </si>
  <si>
    <t xml:space="preserve">    5 - Komunikace pozemní</t>
  </si>
  <si>
    <t xml:space="preserve">    6 - Úpravy povrchů, podlahy a osazování výplní</t>
  </si>
  <si>
    <t xml:space="preserve">    9 - Ostatní konstrukce a práce, bourání</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</si>
  <si>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</si>
  <si>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</si>
  <si>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</si>
  <si>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</si>
  <si>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</si>
  <si>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</si>
  <si>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735 - Ústřední vytápění - otopná tělesa</t>
  </si>
  <si>
    <t xml:space="preserve">    760 - Výrobky PSV</t>
  </si>
  <si>
    <t xml:space="preserve">      760243 - Žebříkové schody</t>
  </si>
  <si>
    <t xml:space="preserve">      760281 - Ostatní konstrukce exteriérové</t>
  </si>
  <si>
    <t xml:space="preserve">      760311 - Okna</t>
  </si>
  <si>
    <t xml:space="preserve">      760312 - Prosklené exteriérové stěny a dveře</t>
  </si>
  <si>
    <t xml:space="preserve">      760318 - Zámečnické výrobky</t>
  </si>
  <si>
    <t xml:space="preserve">      760319 - Truhlářské výrobky</t>
  </si>
  <si>
    <t xml:space="preserve">      760322 - Dveře interiérové</t>
  </si>
  <si>
    <t xml:space="preserve">      760341 - Zábradlí</t>
  </si>
  <si>
    <t xml:space="preserve">      760342 - Madla</t>
  </si>
  <si>
    <t xml:space="preserve">      760373 - Střešní světlíky</t>
  </si>
  <si>
    <t xml:space="preserve">      760375 - Klempířské výrobky</t>
  </si>
  <si>
    <t xml:space="preserve">      760388 - Ostatní kompletace</t>
  </si>
  <si>
    <t xml:space="preserve">      760744 - Koupelnový nábytek</t>
  </si>
  <si>
    <t xml:space="preserve">    762 - Konstrukce tesařské</t>
  </si>
  <si>
    <t xml:space="preserve">    763 - Konstrukce suché výstavby</t>
  </si>
  <si>
    <t xml:space="preserve">    766 - Konstrukce truhlářské</t>
  </si>
  <si>
    <t xml:space="preserve">    771 - Podlahy z dlaždic</t>
  </si>
  <si>
    <t xml:space="preserve">    773 - Podlahy z litého teraca</t>
  </si>
  <si>
    <t xml:space="preserve">    775 - Podlahy skládané</t>
  </si>
  <si>
    <t xml:space="preserve">    776 - Podlahy povlakové</t>
  </si>
  <si>
    <t xml:space="preserve">    777 - Podlahy lité</t>
  </si>
  <si>
    <t xml:space="preserve">    781 - Dokončovací práce - obklady</t>
  </si>
  <si>
    <t xml:space="preserve">    783 - Dokončovací práce - nátěry</t>
  </si>
  <si>
    <t xml:space="preserve">    784 - Dokončovací práce - malby a tapety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</si>
  <si>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</si>
  <si>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</si>
  <si>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</si>
  <si>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</si>
  <si>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</si>
  <si>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</si>
  <si>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</si>
  <si>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</si>
  <si>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</si>
  <si>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</si>
  <si>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</si>
  <si>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</si>
  <si>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</si>
  <si>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</si>
  <si>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</si>
  <si>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</si>
  <si>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</si>
  <si>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</si>
  <si>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162211311</t>
  </si>
  <si>
    <t>Vodorovné přemístění výkopku z horniny třídy těžitelnosti I skupiny 1 až 3 stavebním kolečkem do 10 m</t>
  </si>
  <si>
    <t>CS ÚRS 2021 02</t>
  </si>
  <si>
    <t>4</t>
  </si>
  <si>
    <t>1693096082</t>
  </si>
  <si>
    <t>PP</t>
  </si>
  <si>
    <t>Vodorovné přemístění výkopku nebo sypaniny stavebním kolečkem s vyprázdněním kolečka na hromady nebo do dopravního prostředku na vzdálenost do 10 m z horniny třídy těžitelnosti I, skupiny 1 až 3</t>
  </si>
  <si>
    <t>Online PSC</t>
  </si>
  <si>
    <t>https://podminky.urs.cz/item/CS_URS_2021_02/162211311</t>
  </si>
  <si>
    <t>VV</t>
  </si>
  <si>
    <t>1. doprava subtsrátu z mezideponie na místo zásypu</t>
  </si>
  <si>
    <t>162211319</t>
  </si>
  <si>
    <t>Příplatek k vodorovnému přemístění výkopku z horniny třídy těžitelnosti I skupiny 1 až 3 stavebním kolečkem ZKD 10 m</t>
  </si>
  <si>
    <t>1189429119</t>
  </si>
  <si>
    <t>Vodorovné přemístění výkopku nebo sypaniny stavebním kolečkem s vyprázdněním kolečka na hromady nebo do dopravního prostředku na vzdálenost do 10 m Příplatek za každých dalších 10 m k ceně -1311</t>
  </si>
  <si>
    <t>https://podminky.urs.cz/item/CS_URS_2021_02/162211319</t>
  </si>
  <si>
    <t>zasyp1*4</t>
  </si>
  <si>
    <t>167111101</t>
  </si>
  <si>
    <t>Nakládání výkopku z hornin třídy těžitelnosti I skupiny 1 až 3 ručně</t>
  </si>
  <si>
    <t>-937843622</t>
  </si>
  <si>
    <t>Nakládání, skládání a překládání neulehlého výkopku nebo sypaniny ručně nakládání, z hornin třídy těžitelnosti I, skupiny 1 až 3</t>
  </si>
  <si>
    <t>https://podminky.urs.cz/item/CS_URS_2021_02/167111101</t>
  </si>
  <si>
    <t>1. naložení subtsrátu na mezideponii</t>
  </si>
  <si>
    <t>174211101</t>
  </si>
  <si>
    <t>Zásyp jam, šachet rýh nebo kolem objektů sypaninou bez zhutnění ručně</t>
  </si>
  <si>
    <t>1474994435</t>
  </si>
  <si>
    <t>Zásyp sypaninou z jakékoliv horniny ručně s uložením výkopku ve vrstvách bez zhutnění jam, šachet, rýh nebo kolem objektů v těchto vykopávkách</t>
  </si>
  <si>
    <t>https://podminky.urs.cz/item/CS_URS_2021_02/174211101</t>
  </si>
  <si>
    <t>1. zásyp substrátem prostor atria m.č.2.83</t>
  </si>
  <si>
    <t>3*5,56*0,75</t>
  </si>
  <si>
    <t>Mezisoučet</t>
  </si>
  <si>
    <t>Součet</t>
  </si>
  <si>
    <t>5</t>
  </si>
  <si>
    <t>M</t>
  </si>
  <si>
    <t>10321100</t>
  </si>
  <si>
    <t>zahradní substrát pro výsadbu VL</t>
  </si>
  <si>
    <t>8</t>
  </si>
  <si>
    <t>-1395990097</t>
  </si>
  <si>
    <t>12,51*1,05 'Přepočtené koeficientem množství</t>
  </si>
  <si>
    <t>6</t>
  </si>
  <si>
    <t>183901113</t>
  </si>
  <si>
    <t>Příprava nádob pro vysazování rostlin v nádoby do 700 mm a pl přes 0,6 do 1 m2 s naplněním zeminou</t>
  </si>
  <si>
    <t>kus</t>
  </si>
  <si>
    <t>111376767</t>
  </si>
  <si>
    <t>Příprava nádob pro vysazování rostlin plocha nádoby přes 0,60 do 1.00 m2</t>
  </si>
  <si>
    <t>https://podminky.urs.cz/item/CS_URS_2021_02/183901113</t>
  </si>
  <si>
    <t>1. atrium - násyp zeminy do truhlíku</t>
  </si>
  <si>
    <t>výměra viz.Tabulka A7 Střechy/Rekapitulce</t>
  </si>
  <si>
    <t>1 "pol.53, půdorysná plocha 0,81m2, 38.8/59</t>
  </si>
  <si>
    <t>7</t>
  </si>
  <si>
    <t>183901114</t>
  </si>
  <si>
    <t>Příprava nádob pro vysazování rostlin v nádoby do 700 mm a pl přes 1 do 2 m2 s naplněním zeminou</t>
  </si>
  <si>
    <t>-1431198515</t>
  </si>
  <si>
    <t>Příprava nádob pro vysazování rostlin plocha nádoby přes 1,00 do 2,00 m2</t>
  </si>
  <si>
    <t>https://podminky.urs.cz/item/CS_URS_2021_02/183901114</t>
  </si>
  <si>
    <t>1. střecha - násyp zeminy do truhlíku</t>
  </si>
  <si>
    <t>1  "38.8/39</t>
  </si>
  <si>
    <t>1  "38.8/40</t>
  </si>
  <si>
    <t>1  "38.8/54</t>
  </si>
  <si>
    <t>1  "38.8/58</t>
  </si>
  <si>
    <t>183901115</t>
  </si>
  <si>
    <t>Příprava nádob pro vysazování rostlin v nádoby do 700 mm a pl přes 2 do 3 m2 s naplněním zeminou</t>
  </si>
  <si>
    <t>-301255568</t>
  </si>
  <si>
    <t>Příprava nádob pro vysazování rostlin plocha nádoby přes 2,00 do 3,00 m2</t>
  </si>
  <si>
    <t>https://podminky.urs.cz/item/CS_URS_2021_02/183901115</t>
  </si>
  <si>
    <t>1 "38.8/38</t>
  </si>
  <si>
    <t>1  "38.8/53</t>
  </si>
  <si>
    <t>1  "38.8/11</t>
  </si>
  <si>
    <t>2  "38.8/32</t>
  </si>
  <si>
    <t>9</t>
  </si>
  <si>
    <t>183901117</t>
  </si>
  <si>
    <t>Příprava nádob pro vysazování rostlin v nádoby do 700 mm a pl přes 4 do 5 m2 s naplněním zeminou</t>
  </si>
  <si>
    <t>1662589222</t>
  </si>
  <si>
    <t>Příprava nádob pro vysazování rostlin plocha nádoby přes 4,00 do 5,00 m2</t>
  </si>
  <si>
    <t>https://podminky.urs.cz/item/CS_URS_2021_02/183901117</t>
  </si>
  <si>
    <t>1  "38.8/41</t>
  </si>
  <si>
    <t>1  "38.8/25</t>
  </si>
  <si>
    <t>Zakládání</t>
  </si>
  <si>
    <t>10</t>
  </si>
  <si>
    <t>211561111</t>
  </si>
  <si>
    <t>Výplň odvodňovacích žeber nebo trativodů kamenivem hrubým drceným frakce 4 až 16 mm</t>
  </si>
  <si>
    <t>703428100</t>
  </si>
  <si>
    <t>Výplň kamenivem do rýh odvodňovacích žeber nebo trativodů bez zhutnění, s úpravou povrchu výplně kamenivem hrubým drceným frakce 4 až 16 mm</t>
  </si>
  <si>
    <t>https://podminky.urs.cz/item/CS_URS_2021_02/211561111</t>
  </si>
  <si>
    <t>1. drenáž D100 kolem budovy</t>
  </si>
  <si>
    <t>312,79*0,4*0,35 "pol.DR1, VV viz.Tabulka A5 - Podlahy/Rekapitulace</t>
  </si>
  <si>
    <t>11</t>
  </si>
  <si>
    <t>212312111</t>
  </si>
  <si>
    <t>Lože pro trativody z betonu prostého</t>
  </si>
  <si>
    <t>-771320546</t>
  </si>
  <si>
    <t>https://podminky.urs.cz/item/CS_URS_2021_02/212312111</t>
  </si>
  <si>
    <t>312,79*0,4*0,15 "pol.DR1, VV viz.Tabulka A5 - Podlahy/Rekapitulace</t>
  </si>
  <si>
    <t>212755214</t>
  </si>
  <si>
    <t>Trativody z drenážních trubek plastových flexibilních D 100 mm bez lože</t>
  </si>
  <si>
    <t>m</t>
  </si>
  <si>
    <t>-640454328</t>
  </si>
  <si>
    <t>Trativody bez lože z drenážních trubek plastových flexibilních D 100 mm</t>
  </si>
  <si>
    <t>https://podminky.urs.cz/item/CS_URS_2021_02/212755214</t>
  </si>
  <si>
    <t>1. podlaha P28 - drenáž D100 pro odvětrání radonu</t>
  </si>
  <si>
    <t>311,94 "pol.P28_3, VV viz.Tabulka A5 - Podlahy/Rekapitulace</t>
  </si>
  <si>
    <t>2. drenáž D100 kolem budovy</t>
  </si>
  <si>
    <t>312,79 "pol.DR1, VV viz.Tabulka A5 - Podlahy/Rekapitulace</t>
  </si>
  <si>
    <t>13</t>
  </si>
  <si>
    <t>212755216</t>
  </si>
  <si>
    <t>Trativody z drenážních trubek plastových flexibilních D 160 mm bez lože</t>
  </si>
  <si>
    <t>-1845200217</t>
  </si>
  <si>
    <t>Trativody bez lože z drenážních trubek plastových flexibilních D 160 mm</t>
  </si>
  <si>
    <t>https://podminky.urs.cz/item/CS_URS_2021_02/212755216</t>
  </si>
  <si>
    <t>1. podlaha P28 - drenáž D150 pro odvětrání radonu</t>
  </si>
  <si>
    <t>83,97 "pol.P28_2, VV viz.Tabulka A5 - Podlahy/Rekapitulace</t>
  </si>
  <si>
    <t>14</t>
  </si>
  <si>
    <t>271532212</t>
  </si>
  <si>
    <t>Podsyp pod základové konstrukce se zhutněním z hrubého kameniva frakce 16 až 32 mm</t>
  </si>
  <si>
    <t>1276517543</t>
  </si>
  <si>
    <t>Podsyp pod základové konstrukce se zhutněním a urovnáním povrchu z kameniva hrubého, frakce 16 - 32 mm</t>
  </si>
  <si>
    <t>https://podminky.urs.cz/item/CS_URS_2021_02/271532212</t>
  </si>
  <si>
    <t>1. podlaha - štěrkový podsyp</t>
  </si>
  <si>
    <t>VV viz.Tabulka A5 - Podlahy/Rekapitulace</t>
  </si>
  <si>
    <t>2268,16*0,1 "pol.55</t>
  </si>
  <si>
    <t>979,81*0,2 "pol.56</t>
  </si>
  <si>
    <t>15</t>
  </si>
  <si>
    <t>273313611</t>
  </si>
  <si>
    <t>Základové desky z betonu tř. C 16/20</t>
  </si>
  <si>
    <t>707462286</t>
  </si>
  <si>
    <t>Základy z betonu prostého desky z betonu kamenem neprokládaného tř. C 16/20</t>
  </si>
  <si>
    <t>https://podminky.urs.cz/item/CS_URS_2021_02/273313611</t>
  </si>
  <si>
    <t>1. podlaha - podkladní beton tl.100mm</t>
  </si>
  <si>
    <t>3247,97*0,1 "pol.č.53, VV viz.Tabulka A5 - Podlahy/Rekapitulace</t>
  </si>
  <si>
    <t>16</t>
  </si>
  <si>
    <t>273351121</t>
  </si>
  <si>
    <t>Zřízení bednění základových desek</t>
  </si>
  <si>
    <t>-738841710</t>
  </si>
  <si>
    <t>Bednění základů desek zřízení</t>
  </si>
  <si>
    <t>https://podminky.urs.cz/item/CS_URS_2021_02/273351121</t>
  </si>
  <si>
    <t>1. podlaha - podkladní beton tl.100mm - bednění boků</t>
  </si>
  <si>
    <t>588,24*0,1 "pol.č.54, VV viz.Tabulka A5 - Podlahy/Rekapitulace</t>
  </si>
  <si>
    <t>17</t>
  </si>
  <si>
    <t>273351122</t>
  </si>
  <si>
    <t>Odstranění bednění základových desek</t>
  </si>
  <si>
    <t>618906309</t>
  </si>
  <si>
    <t>Bednění základů desek odstranění</t>
  </si>
  <si>
    <t>https://podminky.urs.cz/item/CS_URS_2021_02/273351122</t>
  </si>
  <si>
    <t>18</t>
  </si>
  <si>
    <t>278361821</t>
  </si>
  <si>
    <t>Výztuž základů pod stroje z betonářské oceli 10 505 složitosti I</t>
  </si>
  <si>
    <t>t</t>
  </si>
  <si>
    <t>131934492</t>
  </si>
  <si>
    <t>Výztuž základů pod stroje nebo technologická zařízení z betonářské oceli 10 505 (R) nebo BSt 500, složitosti I</t>
  </si>
  <si>
    <t>https://podminky.urs.cz/item/CS_URS_2021_02/278361821</t>
  </si>
  <si>
    <t>1. střecha - vyztužený betonový základ pod technologie, pol.15</t>
  </si>
  <si>
    <t>24,2*0,2*0,1  "výměra viz.Tabulka A7 Střechy/Rekapitulce</t>
  </si>
  <si>
    <t>19</t>
  </si>
  <si>
    <t>278382541</t>
  </si>
  <si>
    <t>Základ pod stroje z ŽB do 5 m3 tř. C 20/25 složitosti I</t>
  </si>
  <si>
    <t>1773279042</t>
  </si>
  <si>
    <t>Základy pod stroje nebo technologická zařízení z betonu s bedněním, odbedněním, bez úpravy povrchu z betonu železového objemu souvislé základové konstrukce do 5 m3 tř. C 20/25, složitosti I</t>
  </si>
  <si>
    <t>https://podminky.urs.cz/item/CS_URS_2021_02/278382541</t>
  </si>
  <si>
    <t>24,2*0,2  "výměra viz.Tabulka A7 Střechy/Rekapitulce</t>
  </si>
  <si>
    <t>Svislé a kompletní konstrukce</t>
  </si>
  <si>
    <t>20</t>
  </si>
  <si>
    <t>311113132</t>
  </si>
  <si>
    <t>Nosná zeď tl přes 150 do 200 mm z hladkých tvárnic ztraceného bednění včetně výplně z betonu tř. C 16/20</t>
  </si>
  <si>
    <t>-890971792</t>
  </si>
  <si>
    <t>Nadzákladové zdi z tvárnic ztraceného bednění hladkých, včetně výplně z betonu třídy C 16/20, tloušťky zdiva přes 150 do 200 mm</t>
  </si>
  <si>
    <t>https://podminky.urs.cz/item/CS_URS_2021_02/311113132</t>
  </si>
  <si>
    <t>1. nenosné svislé konstrukce - zdivo W19</t>
  </si>
  <si>
    <t>9,73  "výpočet výměr viz. tabulka A2 - Svislé konstrukce/rekapitulace</t>
  </si>
  <si>
    <t>311113134</t>
  </si>
  <si>
    <t>Nosná zeď tl přes 250 do 300 mm z hladkých tvárnic ztraceného bednění včetně výplně z betonu tř. C 16/20</t>
  </si>
  <si>
    <t>-342031365</t>
  </si>
  <si>
    <t>Nadzákladové zdi z tvárnic ztraceného bednění hladkých, včetně výplně z betonu třídy C 16/20, tloušťky zdiva přes 250 do 300 mm</t>
  </si>
  <si>
    <t>https://podminky.urs.cz/item/CS_URS_2021_02/311113134</t>
  </si>
  <si>
    <t>1. nenosné svislé konstrukce - zdivo W20</t>
  </si>
  <si>
    <t>6,59  "výpočet výměr viz. tabulka A2 - Svislé konstrukce/rekapitulace</t>
  </si>
  <si>
    <t>22</t>
  </si>
  <si>
    <t>311235141</t>
  </si>
  <si>
    <t>Zdivo jednovrstvé z cihel broušených přes P10 do P15 na tenkovrstvou maltu tl 240 mm</t>
  </si>
  <si>
    <t>297156117</t>
  </si>
  <si>
    <t>Zdivo jednovrstvé z cihel děrovaných broušených na celoplošnou tenkovrstvou maltu, pevnost cihel přes P10 do P15, tl. zdiva 240 mm</t>
  </si>
  <si>
    <t>https://podminky.urs.cz/item/CS_URS_2021_02/311235141</t>
  </si>
  <si>
    <t>1. nenosné svislé konstrukce - zdivo W18</t>
  </si>
  <si>
    <t>21,82  "výpočet výměr viz. tabulka A2 - Svislé konstrukce/rekapitulace</t>
  </si>
  <si>
    <t>23</t>
  </si>
  <si>
    <t>311236301</t>
  </si>
  <si>
    <t>Zdivo jednovrstvé zvukově izolační na tenkovrstvou maltu z cihel děrovaných broušených do P15 tl 190 mm</t>
  </si>
  <si>
    <t>-1367668110</t>
  </si>
  <si>
    <t>Zdivo jednovrstvé zvukově izolační z cihel děrovaných z broušených cihel na tenkovrstvou maltu, pevnost cihel do P15, tl. zdiva 190 mm</t>
  </si>
  <si>
    <t>https://podminky.urs.cz/item/CS_URS_2021_02/311236301</t>
  </si>
  <si>
    <t>1. nenosné svislé konstrukce - zdivo W17</t>
  </si>
  <si>
    <t>36,62  "výpočet výměr viz. tabulka A2 - Svislé konstrukce/rekapitulace</t>
  </si>
  <si>
    <t>24</t>
  </si>
  <si>
    <t>346271114</t>
  </si>
  <si>
    <t>Přizdívky z cihel betonových tl 140 mm</t>
  </si>
  <si>
    <t>-2095067204</t>
  </si>
  <si>
    <t>Přizdívky z cihel betonových na cementovou maltu M20 z cihel betonových, tloušťka přizdívky 140 mm</t>
  </si>
  <si>
    <t>https://podminky.urs.cz/item/CS_URS_2021_02/346271114</t>
  </si>
  <si>
    <t>1. fasáda - izolační přizdívka tl.150mm</t>
  </si>
  <si>
    <t>74,57  "pol.21, VV viz.tabulka A8 fasáda/Rekapitulace</t>
  </si>
  <si>
    <t>Vodorovné konstrukce</t>
  </si>
  <si>
    <t>25</t>
  </si>
  <si>
    <t>451577877</t>
  </si>
  <si>
    <t>Podklad nebo lože pod dlažbu vodorovný nebo do sklonu 1:5 ze štěrkopísku tl přes 30 do 100 mm</t>
  </si>
  <si>
    <t>-1622365605</t>
  </si>
  <si>
    <t>Podklad nebo lože pod dlažbu (přídlažbu) v ploše vodorovné nebo ve sklonu do 1:5, tloušťky od 30 do 100 mm ze štěrkopísku</t>
  </si>
  <si>
    <t>https://podminky.urs.cz/item/CS_URS_2021_02/451577877</t>
  </si>
  <si>
    <t>1. střecha - chodník z dlaždic tl.60mm, pol.7</t>
  </si>
  <si>
    <t>46,53  "výměra viz.Tabulka A7 Střechy/Rekapitulce</t>
  </si>
  <si>
    <t>2. střecha - dlažba v loubí tl.60mm, pol.13</t>
  </si>
  <si>
    <t>136,29  "výměra viz.Tabulka A7 Střechy/Rekapitulce</t>
  </si>
  <si>
    <t>26</t>
  </si>
  <si>
    <t>451579877</t>
  </si>
  <si>
    <t>Příplatek ZKD 10 mm tl u podkladu nebo lože pod dlažbu ze štěrkopísku</t>
  </si>
  <si>
    <t>1307051657</t>
  </si>
  <si>
    <t>Podklad nebo lože pod dlažbu (přídlažbu) Příplatek k cenám za každých dalších i započatých 10 mm tloušťky podkladu nebo lože ze štěrkopísku</t>
  </si>
  <si>
    <t>https://podminky.urs.cz/item/CS_URS_2021_02/451579877</t>
  </si>
  <si>
    <t>46,53*12  "výměra viz.Tabulka A7 Střechy/Rekapitulce</t>
  </si>
  <si>
    <t>Komunikace pozemní</t>
  </si>
  <si>
    <t>27</t>
  </si>
  <si>
    <t>596811220</t>
  </si>
  <si>
    <t>Kladení betonové dlažby komunikací pro pěší do lože z kameniva velikosti přes 0,09 do 0,25 m2 pl do 50 m2</t>
  </si>
  <si>
    <t>-2031420084</t>
  </si>
  <si>
    <t>Kladení dlažby z betonových nebo kameninových dlaždic komunikací pro pěší s vyplněním spár a se smetením přebytečného materiálu na vzdálenost do 3 m s ložem z kameniva těženého tl. do 30 mm velikosti dlaždic přes 0,09 m2 do 0,25 m2, pro plochy do 50 m2</t>
  </si>
  <si>
    <t>https://podminky.urs.cz/item/CS_URS_2021_02/596811220</t>
  </si>
  <si>
    <t>1. střecha - chodník z dlaždic na střeše S1, pol.7</t>
  </si>
  <si>
    <t>46,53  "výměra viz.Tabulka A7 Střechy/Rekapitulce, viz.také výrobek 28.1/02</t>
  </si>
  <si>
    <t>28</t>
  </si>
  <si>
    <t>59245320</t>
  </si>
  <si>
    <t>dlažba plošná betonová 400x400x45mm přírodní</t>
  </si>
  <si>
    <t>-563251245</t>
  </si>
  <si>
    <t>46,53*1,05 'Přepočtené koeficientem množství</t>
  </si>
  <si>
    <t>29</t>
  </si>
  <si>
    <t>596811222</t>
  </si>
  <si>
    <t>Kladení betonové dlažby komunikací pro pěší do lože z kameniva velikosti přes 0,09 do 0,25 m2 pl přes 100 do 300 m2</t>
  </si>
  <si>
    <t>698818515</t>
  </si>
  <si>
    <t>Kladení dlažby z betonových nebo kameninových dlaždic komunikací pro pěší s vyplněním spár a se smetením přebytečného materiálu na vzdálenost do 3 m s ložem z kameniva těženého tl. do 30 mm velikosti dlaždic přes 0,09 m2 do 0,25 m2, pro plochy přes 100 do 300 m2</t>
  </si>
  <si>
    <t>https://podminky.urs.cz/item/CS_URS_2021_02/596811222</t>
  </si>
  <si>
    <t>1. střecha - dlažba v loubí tl.60mm, pol.13</t>
  </si>
  <si>
    <t>30</t>
  </si>
  <si>
    <t>59245620</t>
  </si>
  <si>
    <t>dlažba desková betonová 500x500x60mm přírodní</t>
  </si>
  <si>
    <t>-1878646617</t>
  </si>
  <si>
    <t>136,29*1,1 'Přepočtené koeficientem množství</t>
  </si>
  <si>
    <t>Úpravy povrchů, podlahy a osazování výplní</t>
  </si>
  <si>
    <t>31</t>
  </si>
  <si>
    <t>611131121</t>
  </si>
  <si>
    <t>Penetrační disperzní nátěr vnitřních stropů nanášený ručně</t>
  </si>
  <si>
    <t>-1940245387</t>
  </si>
  <si>
    <t>Podkladní a spojovací vrstva vnitřních omítaných ploch penetrace disperzní nanášená ručně stropů</t>
  </si>
  <si>
    <t>https://podminky.urs.cz/item/CS_URS_2021_02/611131121</t>
  </si>
  <si>
    <t>stropsterka1  " penetrace pod sádrovou stěrku</t>
  </si>
  <si>
    <t>stropomitka1  "penetrace pod sádrovou omítku</t>
  </si>
  <si>
    <t>32</t>
  </si>
  <si>
    <t>611181001</t>
  </si>
  <si>
    <t>Sádrová stěrka tl.do 3 mm vnitřních rovných stropů</t>
  </si>
  <si>
    <t>-2121448910</t>
  </si>
  <si>
    <t>Sádrová stěrka vnitřních povrchů tloušťky do 3 mm bez penetrace, včetně následného přebroušení vodorovných konstrukcí stropů rovných</t>
  </si>
  <si>
    <t>https://podminky.urs.cz/item/CS_URS_2021_02/611181001</t>
  </si>
  <si>
    <t>1. podhledy - C5 zateplení ETICS MV 140mm - sádrová stěrka 3mm</t>
  </si>
  <si>
    <t>17,43  "výpočet výměr viz. tabulka A4 - Podhledy, stropy/rekapitulace</t>
  </si>
  <si>
    <t>2. podhledy - O3 sádrová stěrka 5mm</t>
  </si>
  <si>
    <t>926,72  "výpočet výměr viz. tabulka A4 - Podhledy, stropy/rekapitulace</t>
  </si>
  <si>
    <t>33</t>
  </si>
  <si>
    <t>611181011</t>
  </si>
  <si>
    <t>Příplatek k cenám za každý další 1 mm sádrové stěrky vnitřních rovných stropů</t>
  </si>
  <si>
    <t>-1080736655</t>
  </si>
  <si>
    <t>Sádrová stěrka vnitřních povrchů Příplatek k cenám za každý další 1 mm stěrky stropů rovných</t>
  </si>
  <si>
    <t>https://podminky.urs.cz/item/CS_URS_2021_02/611181011</t>
  </si>
  <si>
    <t>1. podhledy - O3 sádrová stěrka 5mm</t>
  </si>
  <si>
    <t>926,72*2  "výpočet výměr viz. tabulka A4 - Podhledy, stropy/rekapitulace</t>
  </si>
  <si>
    <t>34</t>
  </si>
  <si>
    <t>611341121</t>
  </si>
  <si>
    <t>Sádrová nebo vápenosádrová omítka hladká jednovrstvá vnitřních stropů rovných nanášená ručně</t>
  </si>
  <si>
    <t>-789869727</t>
  </si>
  <si>
    <t>Omítka sádrová nebo vápenosádrová vnitřních ploch nanášená ručně jednovrstvá, tloušťky do 10 mm hladká vodorovných konstrukcí stropů rovných</t>
  </si>
  <si>
    <t>https://podminky.urs.cz/item/CS_URS_2021_02/611341121</t>
  </si>
  <si>
    <t>1. podhledy - O2 sádrová omítka 10mm</t>
  </si>
  <si>
    <t>1256,83  "výpočet výměr viz. tabulka A4 - Podhledy, stropy/rekapitulace</t>
  </si>
  <si>
    <t>35</t>
  </si>
  <si>
    <t>612131121</t>
  </si>
  <si>
    <t>Penetrační disperzní nátěr vnitřních stěn nanášený ručně</t>
  </si>
  <si>
    <t>-1755895005</t>
  </si>
  <si>
    <t>Podkladní a spojovací vrstva vnitřních omítaných ploch penetrace disperzní nanášená ručně stěn</t>
  </si>
  <si>
    <t>https://podminky.urs.cz/item/CS_URS_2021_02/612131121</t>
  </si>
  <si>
    <t>stenasterka1  " penetrace pod sádrovou stěrku</t>
  </si>
  <si>
    <t>stenaomitka1  "penetrace pod sádrovou omítku</t>
  </si>
  <si>
    <t>36</t>
  </si>
  <si>
    <t>612181001</t>
  </si>
  <si>
    <t>Sádrová stěrka tl.do 3 mm vnitřních stěn</t>
  </si>
  <si>
    <t>-719605671</t>
  </si>
  <si>
    <t>Sádrová stěrka vnitřních povrchů tloušťky do 3 mm bez penetrace, včetně následného přebroušení svislých konstrukcí stěn v podlaží i na schodišti</t>
  </si>
  <si>
    <t>https://podminky.urs.cz/item/CS_URS_2021_02/612181001</t>
  </si>
  <si>
    <t>1. stěny - sádrová stěrka tl.5mm</t>
  </si>
  <si>
    <t>1204,44  "O3,výpočet výměr viz.tabulka A6 - Vnitřní povrchy stěn/Rekapitulace</t>
  </si>
  <si>
    <t>2. stěny - zateplení vnitřní stěny MV tl.150mm</t>
  </si>
  <si>
    <t>O6  "výpočet výměr viz.tabulka A6 - Vnitřní povrchy stěn/Rekapitulace</t>
  </si>
  <si>
    <t>3. stěny - zateplení vnitřní stěny MV tl.270mm</t>
  </si>
  <si>
    <t>O7  "výpočet výměr viz.tabulka A6 - Vnitřní povrchy stěn/Rekapitulace</t>
  </si>
  <si>
    <t>37</t>
  </si>
  <si>
    <t>612181011</t>
  </si>
  <si>
    <t>Příplatek k cenám za každý další 1 mm sádrové stěrky vnitřních stěn</t>
  </si>
  <si>
    <t>-640255918</t>
  </si>
  <si>
    <t>Sádrová stěrka vnitřních povrchů Příplatek k cenám za každý další 1 mm stěrky stěn v podlaží i na schodišti</t>
  </si>
  <si>
    <t>https://podminky.urs.cz/item/CS_URS_2021_02/612181011</t>
  </si>
  <si>
    <t>1204,44*2  "O3,výpočet výměr viz.tabulka A6 - Vnitřní povrchy stěn/Rekapitulace</t>
  </si>
  <si>
    <t>O6*2  "výpočet výměr viz.tabulka A6 - Vnitřní povrchy stěn/Rekapitulace</t>
  </si>
  <si>
    <t>O7*2  "výpočet výměr viz.tabulka A6 - Vnitřní povrchy stěn/Rekapitulace</t>
  </si>
  <si>
    <t>38</t>
  </si>
  <si>
    <t>612341121</t>
  </si>
  <si>
    <t>Sádrová nebo vápenosádrová omítka hladká jednovrstvá vnitřních stěn nanášená ručně</t>
  </si>
  <si>
    <t>509447588</t>
  </si>
  <si>
    <t>Omítka sádrová nebo vápenosádrová vnitřních ploch nanášená ručně jednovrstvá, tloušťky do 10 mm hladká svislých konstrukcí stěn</t>
  </si>
  <si>
    <t>https://podminky.urs.cz/item/CS_URS_2021_02/612341121</t>
  </si>
  <si>
    <t>1. stěny - sádrová omítka na zdivo tl.15mm</t>
  </si>
  <si>
    <t>1917,16  "O1b,výpočet výměr viz.tabulka A6 - Vnitřní povrchy stěn/Rekapitulace</t>
  </si>
  <si>
    <t>2. stěny - sádrová omítka žlb. zdi tl.10mm</t>
  </si>
  <si>
    <t>99,85  "O2,výpočet výměr viz.tabulka A6 - Vnitřní povrchy stěn/Rekapitulace</t>
  </si>
  <si>
    <t>39</t>
  </si>
  <si>
    <t>612341191</t>
  </si>
  <si>
    <t>Příplatek k sádrové omítce vnitřních stěn za každých dalších 5 mm tloušťky ručně</t>
  </si>
  <si>
    <t>-1189193734</t>
  </si>
  <si>
    <t>Omítka sádrová nebo vápenosádrová vnitřních ploch nanášená ručně Příplatek k cenám za každých dalších i započatých 5 mm tloušťky omítky přes 10 mm stěn</t>
  </si>
  <si>
    <t>https://podminky.urs.cz/item/CS_URS_2021_02/612341191</t>
  </si>
  <si>
    <t>40</t>
  </si>
  <si>
    <t>621131121</t>
  </si>
  <si>
    <t>Penetrační nátěr vnějších podhledů nanášený ručně</t>
  </si>
  <si>
    <t>-1568522173</t>
  </si>
  <si>
    <t>Podkladní a spojovací vrstva vnějších omítaných ploch penetrace nanášená ručně podhledů</t>
  </si>
  <si>
    <t>https://podminky.urs.cz/item/CS_URS_2021_02/621131121</t>
  </si>
  <si>
    <t>1. fasáda - mezinátěr (penetrace) - podhled</t>
  </si>
  <si>
    <t>639,11  "pol.28, VV viz.tabulka A8 fasáda/Rekapitulace</t>
  </si>
  <si>
    <t>41</t>
  </si>
  <si>
    <t>621221001</t>
  </si>
  <si>
    <t>Montáž kontaktního zateplení vnějších podhledů lepením a mechanickým kotvením desek z minerální vlny s podélnou orientací do betonu a zdiva tl do 40 mm</t>
  </si>
  <si>
    <t>-1015328989</t>
  </si>
  <si>
    <t>Montáž kontaktního zateplení lepením a mechanickým kotvením z desek z minerální vlny s podélnou orientací vláken nebo kombinovaných na vnější podhledy, na podklad betonový nebo z lehčeného betonu, z tvárnic keramických nebo vápenopískových, tloušťky desek do 40 mm</t>
  </si>
  <si>
    <t>https://podminky.urs.cz/item/CS_URS_2021_02/621221001</t>
  </si>
  <si>
    <t>1. fasáda - podhled ETICS MV 20mm</t>
  </si>
  <si>
    <t>11,12  "pol.27, VV viz.tabulka A8 fasáda/Rekapitulace</t>
  </si>
  <si>
    <t>42</t>
  </si>
  <si>
    <t>63140347</t>
  </si>
  <si>
    <t>deska tepelně izolační minerální kontaktních fasád podélné vlákno λ=0,041 tl 20mm</t>
  </si>
  <si>
    <t>1961822067</t>
  </si>
  <si>
    <t>11,12*1,05 'Přepočtené koeficientem množství</t>
  </si>
  <si>
    <t>43</t>
  </si>
  <si>
    <t>621221011</t>
  </si>
  <si>
    <t>Montáž kontaktního zateplení vnějších podhledů lepením a mechanickým kotvením desek z minerální vlny s podélnou orientací do betonu a zdiva tl přes 40 do 80 mm</t>
  </si>
  <si>
    <t>-630059190</t>
  </si>
  <si>
    <t>Montáž kontaktního zateplení lepením a mechanickým kotvením z desek z minerální vlny s podélnou orientací vláken nebo kombinovaných na vnější podhledy, na podklad betonový nebo z lehčeného betonu, z tvárnic keramických nebo vápenopískových, tloušťky desek přes 40 do 80 mm</t>
  </si>
  <si>
    <t>https://podminky.urs.cz/item/CS_URS_2021_02/621221011</t>
  </si>
  <si>
    <t>1. fasáda - podhled ETICS MV 80mm</t>
  </si>
  <si>
    <t>24,35  "pol.25, VV viz.tabulka A8 fasáda/Rekapitulace</t>
  </si>
  <si>
    <t>2. fasáda - podhled ETICS MV 60mm</t>
  </si>
  <si>
    <t>149,27  "pol.26, VV viz.tabulka A8 fasáda/Rekapitulace</t>
  </si>
  <si>
    <t>44</t>
  </si>
  <si>
    <t>63151520</t>
  </si>
  <si>
    <t>deska tepelně izolační minerální kontaktních fasád podélné vlákno λ=0,036 tl 60mm</t>
  </si>
  <si>
    <t>-76913938</t>
  </si>
  <si>
    <t>1. fasáda - podhled ETICS MV 60mm</t>
  </si>
  <si>
    <t>149,27*1,05 'Přepočtené koeficientem množství</t>
  </si>
  <si>
    <t>45</t>
  </si>
  <si>
    <t>63151526</t>
  </si>
  <si>
    <t>deska tepelně izolační minerální kontaktních fasád podélné vlákno λ=0,036 tl 80mm</t>
  </si>
  <si>
    <t>-410763275</t>
  </si>
  <si>
    <t>24,35*1,05 'Přepočtené koeficientem množství</t>
  </si>
  <si>
    <t>46</t>
  </si>
  <si>
    <t>621221031</t>
  </si>
  <si>
    <t>Montáž kontaktního zateplení vnějších podhledů lepením a mechanickým kotvením TI z minerální vlny s podélnou orientací do betonu a zdiva tl přes 120 do 160 mm</t>
  </si>
  <si>
    <t>1303091084</t>
  </si>
  <si>
    <t>Montáž kontaktního zateplení lepením a mechanickým kotvením z desek z minerální vlny s podélnou orientací vláken nebo kombinovaných na vnější podhledy, na podklad betonový nebo z lehčeného betonu, z tvárnic keramických nebo vápenopískových, tloušťky desek přes 120 do 160 mm</t>
  </si>
  <si>
    <t>https://podminky.urs.cz/item/CS_URS_2021_02/621221031</t>
  </si>
  <si>
    <t>1. podhledy - C5 zateplení ETICS MV 140mm</t>
  </si>
  <si>
    <t>47</t>
  </si>
  <si>
    <t>63151531</t>
  </si>
  <si>
    <t>deska tepelně izolační minerální kontaktních fasád podélné vlákno λ=0,036 tl 140mm</t>
  </si>
  <si>
    <t>-1604189215</t>
  </si>
  <si>
    <t>17,43*1,05 'Přepočtené koeficientem množství</t>
  </si>
  <si>
    <t>48</t>
  </si>
  <si>
    <t>621221041</t>
  </si>
  <si>
    <t>Montáž kontaktního zateplení vnějších podhledů lepením a mechanickým kotvením TI z minerální vlny s podélnou orientací do betonu a zdiva tl přes 160 do 200 mm</t>
  </si>
  <si>
    <t>-429146431</t>
  </si>
  <si>
    <t>Montáž kontaktního zateplení lepením a mechanickým kotvením z desek z minerální vlny s podélnou orientací vláken nebo kombinovaných na vnější podhledy, na podklad betonový nebo z lehčeného betonu, z tvárnic keramických nebo vápenopískových, tloušťky desek přes 160 do 200 mm</t>
  </si>
  <si>
    <t>https://podminky.urs.cz/item/CS_URS_2021_02/621221041</t>
  </si>
  <si>
    <t>1. fasáda - podhled ETICS MV 180mm</t>
  </si>
  <si>
    <t>285,3  "pol.24, VV viz.tabulka A8 fasáda/Rekapitulace</t>
  </si>
  <si>
    <t>49</t>
  </si>
  <si>
    <t>63151539</t>
  </si>
  <si>
    <t>deska tepelně izolační minerální kontaktních fasád podélné vlákno λ=0,036 tl 180mm</t>
  </si>
  <si>
    <t>-241447328</t>
  </si>
  <si>
    <t>285,3*1,05 'Přepočtené koeficientem množství</t>
  </si>
  <si>
    <t>50</t>
  </si>
  <si>
    <t>621221051</t>
  </si>
  <si>
    <t>Montáž kontaktního zateplení vnějších podhledů lepením a mechanickým kotvením TI z minerální vlny s podélnou orientací do betonu a zdiva tl přes 200 do 240 mm</t>
  </si>
  <si>
    <t>1441042647</t>
  </si>
  <si>
    <t>Montáž kontaktního zateplení lepením a mechanickým kotvením z desek z minerální vlny s podélnou orientací vláken nebo kombinovaných na vnější podhledy, na podklad betonový nebo z lehčeného betonu, z tvárnic keramických nebo vápenopískových, tloušťky desek přes 200 do 240 mm</t>
  </si>
  <si>
    <t>https://podminky.urs.cz/item/CS_URS_2021_02/621221051</t>
  </si>
  <si>
    <t>1. fasáda - podhled ETICS MV 230mm</t>
  </si>
  <si>
    <t>169,07  "pol.23, VV viz.tabulka A8 fasáda/Rekapitulace</t>
  </si>
  <si>
    <t>51</t>
  </si>
  <si>
    <t>63151542</t>
  </si>
  <si>
    <t>deska tepelně izolační minerální kontaktních fasád podélné vlákno λ=0,036 tl 240mm</t>
  </si>
  <si>
    <t>1029647082</t>
  </si>
  <si>
    <t>169,07*1,05 'Přepočtené koeficientem množství</t>
  </si>
  <si>
    <t>52</t>
  </si>
  <si>
    <t>621251105</t>
  </si>
  <si>
    <t>Příplatek k cenám kontaktního zateplení podhledů za zápustnou montáž a použití  použití tepelněizolačních zátek z minerální vlny</t>
  </si>
  <si>
    <t>-1091126412</t>
  </si>
  <si>
    <t>Montáž kontaktního zateplení lepením a mechanickým kotvením Příplatek k cenám za zápustnou montáž kotev s použitím tepelněizolačních zátek na vnější podhledy z minerální vlny</t>
  </si>
  <si>
    <t>https://podminky.urs.cz/item/CS_URS_2021_02/621251105</t>
  </si>
  <si>
    <t>2. fasáda - ETICS MV - tepelněizolační zátky podhledů</t>
  </si>
  <si>
    <t>639,11  "pol.27.1, VV viz.tabulka A8 fasáda/Rekapitulace</t>
  </si>
  <si>
    <t>53</t>
  </si>
  <si>
    <t>621551012R</t>
  </si>
  <si>
    <t>Omítka tenkovrstvá broušená vnějších ploch  vzhled pohledového betonu bez penetrace včetně základní omítky zrnitost 1,5 mm podhledů</t>
  </si>
  <si>
    <t>R-položka</t>
  </si>
  <si>
    <t>1123483496</t>
  </si>
  <si>
    <t>Omítka tenkovrstvá broušená vnějších ploch vzhled pohledového betonu bez penetrace včetně základní omítky zrnitost 1,5 mm podhledů</t>
  </si>
  <si>
    <t>1. fasáda - broušená omítka imitace betonu - podhled</t>
  </si>
  <si>
    <t>639,11  "pol.29, VV viz.tabulka A8 fasáda/Rekapitulace</t>
  </si>
  <si>
    <t>54</t>
  </si>
  <si>
    <t>622131121</t>
  </si>
  <si>
    <t>Penetrační nátěr vnějších stěn nanášený ručně</t>
  </si>
  <si>
    <t>1553555398</t>
  </si>
  <si>
    <t>Podkladní a spojovací vrstva vnějších omítaných ploch penetrace nanášená ručně stěn</t>
  </si>
  <si>
    <t>https://podminky.urs.cz/item/CS_URS_2021_02/622131121</t>
  </si>
  <si>
    <t>1. fasáda - mezinátěr</t>
  </si>
  <si>
    <t>1047,6  "pol.5, VV viz.tabulka A8 fasáda/Rekapitulace</t>
  </si>
  <si>
    <t>55</t>
  </si>
  <si>
    <t>622211011</t>
  </si>
  <si>
    <t>Montáž kontaktního zateplení vnějších stěn lepením a mechanickým kotvením polystyrénových desek do betonu a zdiva tl přes 40 do 80 mm</t>
  </si>
  <si>
    <t>2052985272</t>
  </si>
  <si>
    <t>Montáž kontaktního zateplení lepením a mechanickým kotvením z polystyrenových desek na vnější stěny, na podklad betonový nebo z lehčeného betonu, z tvárnic keramických nebo vápenopískových, tloušťky desek přes 40 do 80 mm</t>
  </si>
  <si>
    <t>https://podminky.urs.cz/item/CS_URS_2021_02/622211011</t>
  </si>
  <si>
    <t>1. fasáda - ETICS XPS 80mm</t>
  </si>
  <si>
    <t>9,94  "pol.11, VV viz.tabulka A8 fasáda/Rekapitulace</t>
  </si>
  <si>
    <t>56</t>
  </si>
  <si>
    <t>28376442</t>
  </si>
  <si>
    <t>deska z polystyrénu XPS, hrana rovná a strukturovaný povrch 300kPa tl 80mm</t>
  </si>
  <si>
    <t>1508814842</t>
  </si>
  <si>
    <t>9,94*1,05 'Přepočtené koeficientem množství</t>
  </si>
  <si>
    <t>57</t>
  </si>
  <si>
    <t>622211041</t>
  </si>
  <si>
    <t>Montáž kontaktního zateplení vnějších stěn lepením a mechanickým kotvením polystyrénových desek  do betonu a zdiva tl přes 160 do 200 mmmm</t>
  </si>
  <si>
    <t>-1265112081</t>
  </si>
  <si>
    <t>Montáž kontaktního zateplení lepením a mechanickým kotvením z polystyrenových desek na vnější stěny, na podklad betonový nebo z lehčeného betonu, z tvárnic keramických nebo vápenopískových, tloušťky desek přes 160 do 200 mm</t>
  </si>
  <si>
    <t>https://podminky.urs.cz/item/CS_URS_2021_02/622211041</t>
  </si>
  <si>
    <t>1. fasáda - ETICS XPS 180mm</t>
  </si>
  <si>
    <t>340,91  "pol.10, VV viz.tabulka A8 fasáda/Rekapitulace</t>
  </si>
  <si>
    <t>58</t>
  </si>
  <si>
    <t>28376448</t>
  </si>
  <si>
    <t>deska z polystyrénu XPS, hrana rovná a strukturovaný povrch 300kPa tl 180mm</t>
  </si>
  <si>
    <t>-570701240</t>
  </si>
  <si>
    <t>340,91*1,05 'Přepočtené koeficientem množství</t>
  </si>
  <si>
    <t>59</t>
  </si>
  <si>
    <t>622221011</t>
  </si>
  <si>
    <t>Montáž kontaktního zateplení vnějších stěn lepením a mechanickým kotvením TI z minerální vlny s podélnou orientací do zdiva a betonu tl přes 40 do 80 mm</t>
  </si>
  <si>
    <t>-1321517265</t>
  </si>
  <si>
    <t>Montáž kontaktního zateplení lepením a mechanickým kotvením z desek z minerální vlny s podélnou orientací vláken nebo kombinovaných na vnější stěny, na podklad betonový nebo z lehčeného betonu, z tvárnic keramických nebo vápenopískových, tloušťky desek přes 40 do 80 mm</t>
  </si>
  <si>
    <t>https://podminky.urs.cz/item/CS_URS_2021_02/622221011</t>
  </si>
  <si>
    <t>1. fasáda - ETICS MV 80mm</t>
  </si>
  <si>
    <t>65,42  "pol.8, VV viz.tabulka A8 fasáda/Rekapitulace</t>
  </si>
  <si>
    <t>60</t>
  </si>
  <si>
    <t>1945987159</t>
  </si>
  <si>
    <t>65,42*1,05 'Přepočtené koeficientem množství</t>
  </si>
  <si>
    <t>61</t>
  </si>
  <si>
    <t>622221031</t>
  </si>
  <si>
    <t>Montáž kontaktního zateplení vnějších stěn lepením a mechanickým kotvením TI z minerální vlny s podélnou orientací do zdiva a betonu tl přes 120 do 160 mm</t>
  </si>
  <si>
    <t>1865842581</t>
  </si>
  <si>
    <t>Montáž kontaktního zateplení lepením a mechanickým kotvením z desek z minerální vlny s podélnou orientací vláken nebo kombinovaných na vnější stěny, na podklad betonový nebo z lehčeného betonu, z tvárnic keramických nebo vápenopískových, tloušťky desek přes 120 do 160 mm</t>
  </si>
  <si>
    <t>https://podminky.urs.cz/item/CS_URS_2021_02/622221031</t>
  </si>
  <si>
    <t>1. stěny - zateplení vnitřní stěny MV tl.150mm</t>
  </si>
  <si>
    <t>43,84  "O6,výpočet výměr viz.tabulka A6 - Vnitřní povrchy stěn/Rekapitulace</t>
  </si>
  <si>
    <t>2. stěny - zateplení vnitřní stěny MV tl.270mm</t>
  </si>
  <si>
    <t>2,45  "O7,výpočet výměr viz.tabulka A6 - Vnitřní povrchy stěn/Rekapitulace</t>
  </si>
  <si>
    <t>62</t>
  </si>
  <si>
    <t>63151521</t>
  </si>
  <si>
    <t>deska tepelně izolační minerální kontaktních fasád podélné vlákno λ=0,036 tl 150mm</t>
  </si>
  <si>
    <t>-1993710953</t>
  </si>
  <si>
    <t>43,84*1,05 'Přepočtené koeficientem množství</t>
  </si>
  <si>
    <t>63</t>
  </si>
  <si>
    <t>63151547</t>
  </si>
  <si>
    <t>deska tepelně izolační minerální kontaktních fasád podélné vlákno λ=0,036 tl 280mm</t>
  </si>
  <si>
    <t>561082275</t>
  </si>
  <si>
    <t>1. stěny - zateplení vnitřní stěny MV tl.270mm</t>
  </si>
  <si>
    <t>2,45*1,05 'Přepočtené koeficientem množství</t>
  </si>
  <si>
    <t>64</t>
  </si>
  <si>
    <t>622221041</t>
  </si>
  <si>
    <t>Montáž kontaktního zateplení vnějších stěn lepením a mechanickým kotvením desek z minerální vlny s podélnou orientací do zdiva a betonu tl přes 160 do 200mm</t>
  </si>
  <si>
    <t>788843896</t>
  </si>
  <si>
    <t>Montáž kontaktního zateplení lepením a mechanickým kotvením z desek z minerální vlny s podélnou orientací vláken nebo kombinovaných na vnější stěny, na podklad betonový nebo z lehčeného betonu, z tvárnic keramických nebo vápenopískových, tloušťky desek přes 160 do 200 mm</t>
  </si>
  <si>
    <t>https://podminky.urs.cz/item/CS_URS_2021_02/622221041</t>
  </si>
  <si>
    <t>1. fasáda - ETICS MV 180mm</t>
  </si>
  <si>
    <t>706,69  "pol.8, VV viz.tabulka A8 fasáda/Rekapitulace</t>
  </si>
  <si>
    <t>65</t>
  </si>
  <si>
    <t>-1038395790</t>
  </si>
  <si>
    <t>706,69  "pol.6, VV viz.tabulka A8 fasáda/Rekapitulace</t>
  </si>
  <si>
    <t>706,69*1,05 'Přepočtené koeficientem množství</t>
  </si>
  <si>
    <t>66</t>
  </si>
  <si>
    <t>622251101</t>
  </si>
  <si>
    <t>Příplatek k cenám kontaktního zateplení vnějších stěn za zápustnou montáž a použití tepelněizolačních zátek z polystyrenu</t>
  </si>
  <si>
    <t>-1797050673</t>
  </si>
  <si>
    <t>Montáž kontaktního zateplení lepením a mechanickým kotvením Příplatek k cenám za zápustnou montáž kotev s použitím tepelněizolačních zátek na vnější stěny z polystyrenu</t>
  </si>
  <si>
    <t>https://podminky.urs.cz/item/CS_URS_2021_02/622251101</t>
  </si>
  <si>
    <t>1. fasáda - ETICS XPS - tepelněizolační zátky stěn</t>
  </si>
  <si>
    <t>350,85  "pol.11.2, VV viz.tabulka A8 fasáda/Rekapitulace</t>
  </si>
  <si>
    <t>67</t>
  </si>
  <si>
    <t>622251105</t>
  </si>
  <si>
    <t>Příplatek k cenám kontaktního zateplení vnějších stěn za zápustnou montáž a použití použití tepelněizolačních zátek z minerální vlny</t>
  </si>
  <si>
    <t>1838212864</t>
  </si>
  <si>
    <t>Montáž kontaktního zateplení lepením a mechanickým kotvením Příplatek k cenám za zápustnou montáž kotev s použitím tepelněizolačních zátek na vnější stěny z minerální vlny</t>
  </si>
  <si>
    <t>https://podminky.urs.cz/item/CS_URS_2021_02/622251105</t>
  </si>
  <si>
    <t>1. fasáda - ETICS MV - tepelněizolační zátky stěn</t>
  </si>
  <si>
    <t>772,11  "pol.11.1, VV viz.tabulka A8 fasáda/Rekapitulace</t>
  </si>
  <si>
    <t>68</t>
  </si>
  <si>
    <t>622251211</t>
  </si>
  <si>
    <t>Příplatek k cenám kontaktního zateplení vnějších stěn za zesílení vyztužení základní vrstvy</t>
  </si>
  <si>
    <t>-513836877</t>
  </si>
  <si>
    <t>Montáž kontaktního zateplení lepením a mechanickým kotvením Příplatek k cenám za zesílené vyztužení druhou vrstvou sklovláknitého pletiva vnějších stěn</t>
  </si>
  <si>
    <t>https://podminky.urs.cz/item/CS_URS_2021_02/622251211</t>
  </si>
  <si>
    <t>1. fasáda - ETICS panceřová omítka</t>
  </si>
  <si>
    <t>219,61  "pol.P2, VV viz.tabulka A8 fasáda/Rekapitulace</t>
  </si>
  <si>
    <t>69</t>
  </si>
  <si>
    <t>622381053R</t>
  </si>
  <si>
    <t>Tenkovrstvá minerální omítka profilovaná zrnitost 0,5 mm vnějších stěn</t>
  </si>
  <si>
    <t>-1875319859</t>
  </si>
  <si>
    <t>Omítka tenkovrstvá minerální vnějších ploch probarvená, bez penetrace profilovaná, zrnitost 0,5 mm stěn</t>
  </si>
  <si>
    <t>1. fasáda - tažená (profilovaná) omítka - stěny</t>
  </si>
  <si>
    <t>814,15  "pol.2, VV viz.tabulka A8 fasáda/Rekapitulace</t>
  </si>
  <si>
    <t>70</t>
  </si>
  <si>
    <t>622551012R</t>
  </si>
  <si>
    <t>Omítka tenkovrstvá broušená vnějších ploch  vzhled pohledového betonu bez penetrace včetně základní omítky zrnitost 1,5 mm stěn</t>
  </si>
  <si>
    <t>-1542953426</t>
  </si>
  <si>
    <t>Omítka tenkovrstvá broušená vnějších ploch vzhled pohledového betonu bez penetrace včetně základní omítky zrnitost 1,5 mm stěn</t>
  </si>
  <si>
    <t>1. fasáda - broušená omítka imitace betonu - stěny</t>
  </si>
  <si>
    <t>233,45  "pol.3, VV viz.tabulka A8 fasáda/Rekapitulace</t>
  </si>
  <si>
    <t>71</t>
  </si>
  <si>
    <t>623131121</t>
  </si>
  <si>
    <t>Penetrační nátěr vnějších pilířů nebo sloupů nanášený ručně</t>
  </si>
  <si>
    <t>1241444112</t>
  </si>
  <si>
    <t>Podkladní a spojovací vrstva vnějších omítaných ploch penetrace nanášená ručně pilířů nebo sloupů</t>
  </si>
  <si>
    <t>https://podminky.urs.cz/item/CS_URS_2021_02/623131121</t>
  </si>
  <si>
    <t>75,36  "pol.6, VV viz.tabulka A8 fasáda/Rekapitulace</t>
  </si>
  <si>
    <t>72</t>
  </si>
  <si>
    <t>623551012R</t>
  </si>
  <si>
    <t>Omítka tenkovrstvá broušená vnějších ploch  vzhled pohledového betonu bez penetrace včetně základní omítky zrnitost 1,5 mm pilířů nebo sloupů</t>
  </si>
  <si>
    <t>695450562</t>
  </si>
  <si>
    <t>Omítka tenkovrstvá broušená vnějších ploch vzhled pohledového betonu bez penetrace včetně základní omítky zrnitost 1,5 mm pilířů nebo sloupů</t>
  </si>
  <si>
    <t>1. fasáda - broušená omítka imitace betonu - sloupy</t>
  </si>
  <si>
    <t>75,36  "pol.4, VV viz.tabulka A8 fasáda/Rekapitulace</t>
  </si>
  <si>
    <t>73</t>
  </si>
  <si>
    <t>623645001</t>
  </si>
  <si>
    <t>Kamenické opracování povrchu rovných i zakřivených sloupů předsádkového betonu pemrlováním</t>
  </si>
  <si>
    <t>1556397357</t>
  </si>
  <si>
    <t>Kamenické opracování povrchu pohledového betonu pemrlováním, rovných nebo zaoblených pilířů nebo sloupů</t>
  </si>
  <si>
    <t>https://podminky.urs.cz/item/CS_URS_2021_02/623645001</t>
  </si>
  <si>
    <t>1. fasáda - pemrlování v šířce 70mm na nároží sloupů</t>
  </si>
  <si>
    <t>252,72*0,07 "pol.P1, VV viz.tabulka A8 fasáda/Rekapitulace</t>
  </si>
  <si>
    <t>74</t>
  </si>
  <si>
    <t>629991011</t>
  </si>
  <si>
    <t>Zakrytí výplní otvorů a svislých ploch fólií přilepenou lepící páskou</t>
  </si>
  <si>
    <t>10658772</t>
  </si>
  <si>
    <t>Zakrytí vnějších ploch před znečištěním včetně pozdějšího odkrytí výplní otvorů a svislých ploch fólií přilepenou lepící páskou</t>
  </si>
  <si>
    <t>https://podminky.urs.cz/item/CS_URS_2021_02/629991011</t>
  </si>
  <si>
    <t>1. fasáda - zakrytí otvorů</t>
  </si>
  <si>
    <t>586,69 "pol.Z1, VV viz.tabulka A8 fasáda/Rekapitulace</t>
  </si>
  <si>
    <t>75</t>
  </si>
  <si>
    <t>631311114</t>
  </si>
  <si>
    <t>Mazanina tl přes 50 do 80 mm z betonu prostého bez zvýšených nároků na prostředí tř. C 16/20</t>
  </si>
  <si>
    <t>829922248</t>
  </si>
  <si>
    <t>Mazanina z betonu prostého bez zvýšených nároků na prostředí tl. přes 50 do 80 mm tř. C 16/20</t>
  </si>
  <si>
    <t>https://podminky.urs.cz/item/CS_URS_2021_02/631311114</t>
  </si>
  <si>
    <t>1. střecha - vyrovnávací betonová mazanina, pol.18</t>
  </si>
  <si>
    <t>144,14*(0,05+0,1)/2  "výměra viz.Tabulka A7 Střechy/Rekapitulce</t>
  </si>
  <si>
    <t>76</t>
  </si>
  <si>
    <t>631311115</t>
  </si>
  <si>
    <t>Mazanina tl přes 50 do 80 mm z betonu prostého bez zvýšených nároků na prostředí tř. C 20/25</t>
  </si>
  <si>
    <t>356863457</t>
  </si>
  <si>
    <t>Mazanina z betonu prostého bez zvýšených nároků na prostředí tl. přes 50 do 80 mm tř. C 20/25</t>
  </si>
  <si>
    <t>https://podminky.urs.cz/item/CS_URS_2021_02/631311115</t>
  </si>
  <si>
    <t>1. podlaha - spádová vrstva z betonové mazaniny 76-56mm</t>
  </si>
  <si>
    <t>48,6*(0,076+0,056)/2 "pol.č.36, VV viz.Tabulka A5 - Podlahy/Rekapitulace</t>
  </si>
  <si>
    <t>77</t>
  </si>
  <si>
    <t>631311124</t>
  </si>
  <si>
    <t>Mazanina tl přes 80 do 120 mm z betonu prostého bez zvýšených nároků na prostředí tř. C 16/20</t>
  </si>
  <si>
    <t>834810125</t>
  </si>
  <si>
    <t>Mazanina z betonu prostého bez zvýšených nároků na prostředí tl. přes 80 do 120 mm tř. C 16/20</t>
  </si>
  <si>
    <t>https://podminky.urs.cz/item/CS_URS_2021_02/631311124</t>
  </si>
  <si>
    <t>1. střecha - vyrovnávací betonová mazanina, pol.16</t>
  </si>
  <si>
    <t>24,2*(0,05+0,15)/2  "výměra viz.Tabulka A7 Střechy/Rekapitulce</t>
  </si>
  <si>
    <t>78</t>
  </si>
  <si>
    <t>631311125</t>
  </si>
  <si>
    <t>Mazanina tl přes 80 do 120 mm z betonu prostého bez zvýšených nároků na prostředí tř. C 20/25</t>
  </si>
  <si>
    <t>-1664850333</t>
  </si>
  <si>
    <t>Mazanina z betonu prostého bez zvýšených nároků na prostředí tl. přes 80 do 120 mm tř. C 20/25</t>
  </si>
  <si>
    <t>https://podminky.urs.cz/item/CS_URS_2021_02/631311125</t>
  </si>
  <si>
    <t>1. betonový základ pro zábradlí atria</t>
  </si>
  <si>
    <t>0,5*0,5*0,12*4  "viz.detail 503.10</t>
  </si>
  <si>
    <t>79</t>
  </si>
  <si>
    <t>631311135</t>
  </si>
  <si>
    <t>Mazanina tl přes 120 do 240 mm z betonu prostého bez zvýšených nároků na prostředí tř. C 20/25</t>
  </si>
  <si>
    <t>-1384238581</t>
  </si>
  <si>
    <t>Mazanina z betonu prostého bez zvýšených nároků na prostředí tl. přes 120 do 240 mm tř. C 20/25</t>
  </si>
  <si>
    <t>https://podminky.urs.cz/item/CS_URS_2021_02/631311135</t>
  </si>
  <si>
    <t>1. podlaha - vyztužený betonový základ technologie</t>
  </si>
  <si>
    <t>5,14*0,2  "pol.č.37, VV viz.Tabulka A5 - Podlahy/Rekapitulace</t>
  </si>
  <si>
    <t>2. střecha - železobetonová deska, pol.19</t>
  </si>
  <si>
    <t>34,32*0,2  "výměra viz.Tabulka A7 Střechy/Rekapitulce</t>
  </si>
  <si>
    <t>80</t>
  </si>
  <si>
    <t>631351101</t>
  </si>
  <si>
    <t>Zřízení bednění rýh a hran v podlahách</t>
  </si>
  <si>
    <t>129716051</t>
  </si>
  <si>
    <t>Bednění v podlahách rýh a hran zřízení</t>
  </si>
  <si>
    <t>https://podminky.urs.cz/item/CS_URS_2021_02/631351101</t>
  </si>
  <si>
    <t>6,59  "výměra viz.Tabulka A7 Střechy/Rekapitulce</t>
  </si>
  <si>
    <t>2. betonový základ pro zábradlí atria</t>
  </si>
  <si>
    <t>(0,5*3)*0,12*4  "viz.detail 503.10</t>
  </si>
  <si>
    <t>81</t>
  </si>
  <si>
    <t>631351102</t>
  </si>
  <si>
    <t>Odstranění bednění rýh a hran v podlahách</t>
  </si>
  <si>
    <t>269771189</t>
  </si>
  <si>
    <t>Bednění v podlahách rýh a hran odstranění</t>
  </si>
  <si>
    <t>https://podminky.urs.cz/item/CS_URS_2021_02/631351102</t>
  </si>
  <si>
    <t>82</t>
  </si>
  <si>
    <t>631361821</t>
  </si>
  <si>
    <t>Výztuž mazanin betonářskou ocelí 10 505</t>
  </si>
  <si>
    <t>-1211075518</t>
  </si>
  <si>
    <t>Výztuž mazanin 10 505 (R) nebo BSt 500</t>
  </si>
  <si>
    <t>https://podminky.urs.cz/item/CS_URS_2021_02/631361821</t>
  </si>
  <si>
    <t>hmotnost výztuže 60kg/m3</t>
  </si>
  <si>
    <t>5,14*0,2*0,06  "pol.č.37, VV viz.Tabulka A5 - Podlahy/Rekapitulace</t>
  </si>
  <si>
    <t>34,32*0,2*0,1  "výměra viz.Tabulka A7 Střechy/Rekapitulce</t>
  </si>
  <si>
    <t>83</t>
  </si>
  <si>
    <t>631362021</t>
  </si>
  <si>
    <t>Výztuž mazanin svařovanými sítěmi Kari</t>
  </si>
  <si>
    <t>-1279824941</t>
  </si>
  <si>
    <t>Výztuž mazanin ze svařovaných sítí z drátů typu KARI</t>
  </si>
  <si>
    <t>https://podminky.urs.cz/item/CS_URS_2021_02/631362021</t>
  </si>
  <si>
    <t>1. podlaha - litý samonivelační cementový potěr +Kari sítě</t>
  </si>
  <si>
    <t>Kari síť 100/100/6, hmotnost 4,44kg/m2, přesah a prořez 25%</t>
  </si>
  <si>
    <t>4257,77*0,00444*1,25  "pol.č.27-35</t>
  </si>
  <si>
    <t>(0,5*0,5)*0,12*4*0,1  "viz.detail 503.10</t>
  </si>
  <si>
    <t>84</t>
  </si>
  <si>
    <t>632451021</t>
  </si>
  <si>
    <t>Vyrovnávací potěr tl od 10 do 20 mm z MC 15 provedený v pásu</t>
  </si>
  <si>
    <t>-2045896506</t>
  </si>
  <si>
    <t>Potěr cementový vyrovnávací z malty (MC-15) v pásu o průměrné (střední) tl. od 10 do 20 mm</t>
  </si>
  <si>
    <t>https://podminky.urs.cz/item/CS_URS_2021_02/632451021</t>
  </si>
  <si>
    <t>1. fasáda - spádový potěr pod hydroizolaci římsy (horní plocha římsy)</t>
  </si>
  <si>
    <t>227,35 "pol.TI1_1, VV viz.tabulka A8 fasáda/Rekapitulace</t>
  </si>
  <si>
    <t>85</t>
  </si>
  <si>
    <t>632451234</t>
  </si>
  <si>
    <t>Potěr cementový samonivelační litý C25 tl přes 45 do 50 mm</t>
  </si>
  <si>
    <t>1221508403</t>
  </si>
  <si>
    <t>Potěr cementový samonivelační litý tř. C 25, tl. přes 45 do 50 mm</t>
  </si>
  <si>
    <t>https://podminky.urs.cz/item/CS_URS_2021_02/632451234</t>
  </si>
  <si>
    <t>8,47  "pol.č.27</t>
  </si>
  <si>
    <t>512,66 "pol.č.28</t>
  </si>
  <si>
    <t>1439,86  "pol.č.29</t>
  </si>
  <si>
    <t>1426,59  "pol.č.30</t>
  </si>
  <si>
    <t>323,47  "pol.č.31</t>
  </si>
  <si>
    <t>291,57  "pol.č.32</t>
  </si>
  <si>
    <t>36,32  "pol.č.33</t>
  </si>
  <si>
    <t>167,13  "pol.č.34</t>
  </si>
  <si>
    <t>51,7  "pol.č.35</t>
  </si>
  <si>
    <t>86</t>
  </si>
  <si>
    <t>632451292</t>
  </si>
  <si>
    <t>Příplatek k cementovému samonivelačnímu litému potěru C25 ZKD 5 mm tl přes 50 mm</t>
  </si>
  <si>
    <t>2056806997</t>
  </si>
  <si>
    <t>Potěr cementový samonivelační litý Příplatek k cenám za každých dalších i započatých 5 mm tloušťky přes 50 mm tř. C 25</t>
  </si>
  <si>
    <t>https://podminky.urs.cz/item/CS_URS_2021_02/632451292</t>
  </si>
  <si>
    <t>1439,86*1  "pol.č.29</t>
  </si>
  <si>
    <t>1426,59*1  "pol.č.30</t>
  </si>
  <si>
    <t>323,47*2  "pol.č.31</t>
  </si>
  <si>
    <t>291,57*2  "pol.č.32</t>
  </si>
  <si>
    <t>36,32*2  "pol.č.33</t>
  </si>
  <si>
    <t>167,13*6  "pol.č.34</t>
  </si>
  <si>
    <t>51,7*7  "pol.č.35</t>
  </si>
  <si>
    <t>87</t>
  </si>
  <si>
    <t>632451445</t>
  </si>
  <si>
    <t>Potěr pískocementový tl přes 30 do 40 mm tř. C 20 běžný</t>
  </si>
  <si>
    <t>-28650658</t>
  </si>
  <si>
    <t>Potěr pískocementový běžný tl. přes 30 do 40 mm tř. C 20</t>
  </si>
  <si>
    <t>https://podminky.urs.cz/item/CS_URS_2021_02/632451445</t>
  </si>
  <si>
    <t>1. podlaha - ochranná betonová mazanina tl.40mm</t>
  </si>
  <si>
    <t>3247,97 "pol.č.49, VV viz.Tabulka A5 - Podlahy/Rekapitulace</t>
  </si>
  <si>
    <t>88</t>
  </si>
  <si>
    <t>632481213</t>
  </si>
  <si>
    <t>Separační vrstva z PE fólie</t>
  </si>
  <si>
    <t>-1550630990</t>
  </si>
  <si>
    <t>Separační vrstva k oddělení podlahových vrstev z polyetylénové fólie</t>
  </si>
  <si>
    <t>https://podminky.urs.cz/item/CS_URS_2021_02/632481213</t>
  </si>
  <si>
    <t>1. podlaha - separační PE folie</t>
  </si>
  <si>
    <t>3247,97 "pol.č.50, VV viz.Tabulka A5 - Podlahy/Rekapitulace</t>
  </si>
  <si>
    <t>89</t>
  </si>
  <si>
    <t>633111111</t>
  </si>
  <si>
    <t>Povrchová úprava průmyslových podlah pro lehký provoz vsypovou směsí s příměsí křemíku tl 2 mm</t>
  </si>
  <si>
    <t>-2032641707</t>
  </si>
  <si>
    <t>Povrchová úprava vsypovou směsí průmyslových betonových podlah pro lehký provoz s přísadou křemíku, tl. 2 mm</t>
  </si>
  <si>
    <t>https://podminky.urs.cz/item/CS_URS_2021_02/633111111</t>
  </si>
  <si>
    <t>1. podlaha - vyhlazení betonové podlahy, uzavírací nátěr</t>
  </si>
  <si>
    <t>163,3 "pol.č.15, VV viz.Tabulka A5 - Podlahy/Rekapitulace</t>
  </si>
  <si>
    <t>90</t>
  </si>
  <si>
    <t>636311144R</t>
  </si>
  <si>
    <t>Kladení dlažby z betonových dlaždic tl.20mm včetně systémového hliníkového roštu, systémových vyrovnávacích podložek o výšce 50-150mm, ochrany pod podložkami z asf.pásu</t>
  </si>
  <si>
    <t>1323933568</t>
  </si>
  <si>
    <t>P</t>
  </si>
  <si>
    <t>Poznámka k položce:_x000D_
kompletní provedení prací a výkonů dle specifikace PD</t>
  </si>
  <si>
    <t>1. střecha - dlažba tl.20mm včetně systémového AL roštu, pol.10</t>
  </si>
  <si>
    <t>399,42  "výměra viz.Tabulka A7 Střechy/Rekapitulce</t>
  </si>
  <si>
    <t>91</t>
  </si>
  <si>
    <t>59245621R</t>
  </si>
  <si>
    <t>dlažba desková betonová tl.20mm</t>
  </si>
  <si>
    <t>1719855127</t>
  </si>
  <si>
    <t>399,42*1,1 'Přepočtené koeficientem množství</t>
  </si>
  <si>
    <t>Ostatní konstrukce a práce, bourání</t>
  </si>
  <si>
    <t>92</t>
  </si>
  <si>
    <t>941311112</t>
  </si>
  <si>
    <t>Montáž lešení řadového modulového lehkého zatížení do 200 kg/m2 š přes 0,6 do 0,9 m v přes 10 do 25 m</t>
  </si>
  <si>
    <t>668407318</t>
  </si>
  <si>
    <t>Montáž lešení řadového modulového lehkého pracovního s podlahami s provozním zatížením tř. 3 do 200 kg/m2 šířky tř. SW06 přes 0,6 do 0,9 m, výšky přes 10 do 25 m</t>
  </si>
  <si>
    <t>https://podminky.urs.cz/item/CS_URS_2021_02/941311112</t>
  </si>
  <si>
    <t>1. fasáda - fasádní lešení</t>
  </si>
  <si>
    <t>2829,08  "pol.L1, VV viz.tabulka A8 fasáda/Rekapitulace</t>
  </si>
  <si>
    <t>93</t>
  </si>
  <si>
    <t>941311211</t>
  </si>
  <si>
    <t>Příplatek k lešení řadovému modulovému lehkému š 0,9 m v přes 10 do 25 m za první a ZKD den použití</t>
  </si>
  <si>
    <t>-266824242</t>
  </si>
  <si>
    <t>Montáž lešení řadového modulového lehkého pracovního s podlahami s provozním zatížením tř. 3 do 200 kg/m2 Příplatek za první a každý další den použití lešení k ceně -1111 nebo -1112</t>
  </si>
  <si>
    <t>https://podminky.urs.cz/item/CS_URS_2021_02/941311211</t>
  </si>
  <si>
    <t>2829,08*90  "pol.L1, VV viz.tabulka A8 fasáda/Rekapitulace</t>
  </si>
  <si>
    <t>94</t>
  </si>
  <si>
    <t>941311812</t>
  </si>
  <si>
    <t>Demontáž lešení řadového modulového lehkého zatížení do 200 kg/m2 š přes 0,6 do 0,9 m v přes 10 do 25 m</t>
  </si>
  <si>
    <t>-609944269</t>
  </si>
  <si>
    <t>Demontáž lešení řadového modulového lehkého pracovního s podlahami s provozním zatížením tř. 3 do 200 kg/m2 šířky SW06 přes 0,6 do 0,9 m, výšky přes 10 do 25 m</t>
  </si>
  <si>
    <t>https://podminky.urs.cz/item/CS_URS_2021_02/941311812</t>
  </si>
  <si>
    <t>95</t>
  </si>
  <si>
    <t>949101111</t>
  </si>
  <si>
    <t>Lešení pomocné pro objekty pozemních staveb s lešeňovou podlahou v do 1,9 m zatížení do 150 kg/m2</t>
  </si>
  <si>
    <t>133871975</t>
  </si>
  <si>
    <t>Lešení pomocné pracovní pro objekty pozemních staveb pro zatížení do 150 kg/m2, o výšce lešeňové podlahy do 1,9 m</t>
  </si>
  <si>
    <t>https://podminky.urs.cz/item/CS_URS_2021_02/949101111</t>
  </si>
  <si>
    <t>1. pomocné lešení - dle podlahové plochy</t>
  </si>
  <si>
    <t>1083,07+139,24  "1NP+podloubí</t>
  </si>
  <si>
    <t>1968,91  "2NP</t>
  </si>
  <si>
    <t>1784,28  "3NP</t>
  </si>
  <si>
    <t>96</t>
  </si>
  <si>
    <t>949101112</t>
  </si>
  <si>
    <t>Lešení pomocné pro objekty pozemních staveb s lešeňovou podlahou v přes 1,9 do 3,5 m zatížení do 150 kg/m2</t>
  </si>
  <si>
    <t>751480441</t>
  </si>
  <si>
    <t>Lešení pomocné pracovní pro objekty pozemních staveb pro zatížení do 150 kg/m2, o výšce lešeňové podlahy přes 1,9 do 3,5 m</t>
  </si>
  <si>
    <t>https://podminky.urs.cz/item/CS_URS_2021_02/949101112</t>
  </si>
  <si>
    <t>1. pomocné lešení ve schodišti</t>
  </si>
  <si>
    <t>3,3*5,1  "UC1-3NP</t>
  </si>
  <si>
    <t>2,4*3,8 "UC2-3NP</t>
  </si>
  <si>
    <t>2,4*3,8 "UC3-3NP</t>
  </si>
  <si>
    <t>97</t>
  </si>
  <si>
    <t>949321112</t>
  </si>
  <si>
    <t>Montáž lešení dílcového do šachet o půdorysné ploše do 6 m2 v přes 10 do 20 m</t>
  </si>
  <si>
    <t>-775674928</t>
  </si>
  <si>
    <t>Montáž lešení dílcového do šachet (výtahových, potrubních) o půdorysné ploše do 6 m2, výšky přes 10 do 20 m</t>
  </si>
  <si>
    <t>https://podminky.urs.cz/item/CS_URS_2021_02/949321112</t>
  </si>
  <si>
    <t>1. lešení ve výtahové šachtě</t>
  </si>
  <si>
    <t>(10,85+1,25)*2 "2xšachta</t>
  </si>
  <si>
    <t>98</t>
  </si>
  <si>
    <t>949321211</t>
  </si>
  <si>
    <t>Příplatek k lešení dílcovému do šachet do 6 m2 v přes 20 do 30 m za první a ZKD den použití</t>
  </si>
  <si>
    <t>1390874236</t>
  </si>
  <si>
    <t>Montáž lešení dílcového do šachet (výtahových, potrubních) Příplatek za první a každý další den použití lešení k ceně -1111, -1112 nebo -1113</t>
  </si>
  <si>
    <t>https://podminky.urs.cz/item/CS_URS_2021_02/949321211</t>
  </si>
  <si>
    <t>(10,85+1,25)*2*30 "2xšachta</t>
  </si>
  <si>
    <t>99</t>
  </si>
  <si>
    <t>949321812</t>
  </si>
  <si>
    <t>Demontáž lešení dílcového do šachet o půdorysné ploše do 6 m2 v přes 10 do 20 m</t>
  </si>
  <si>
    <t>-357128274</t>
  </si>
  <si>
    <t>Demontáž lešení dílcového do šachet (výtahových, potrubních) o půdorysné ploše do 6 m2, výšky přes 10 do 20 m</t>
  </si>
  <si>
    <t>https://podminky.urs.cz/item/CS_URS_2021_02/949321812</t>
  </si>
  <si>
    <t>100</t>
  </si>
  <si>
    <t>952901111</t>
  </si>
  <si>
    <t>Vyčištění budov bytové a občanské výstavby při výšce podlaží do 4 m</t>
  </si>
  <si>
    <t>1267026894</t>
  </si>
  <si>
    <t>Vyčištění budov nebo objektů před předáním do užívání budov bytové nebo občanské výstavby, světlé výšky podlaží do 4 m</t>
  </si>
  <si>
    <t>https://podminky.urs.cz/item/CS_URS_2021_02/952901111</t>
  </si>
  <si>
    <t>1. vyčištění budovy - půdorysná plocha podlaží</t>
  </si>
  <si>
    <t>1340,74  "1NP</t>
  </si>
  <si>
    <t>2171,77 "2NP</t>
  </si>
  <si>
    <t>2171,77 "3NP</t>
  </si>
  <si>
    <t>998</t>
  </si>
  <si>
    <t>Přesun hmot</t>
  </si>
  <si>
    <t>101</t>
  </si>
  <si>
    <t>998011002</t>
  </si>
  <si>
    <t>Přesun hmot pro budovy zděné v přes 6 do 12 m</t>
  </si>
  <si>
    <t>1689133600</t>
  </si>
  <si>
    <t>Přesun hmot pro budovy občanské výstavby, bydlení, výrobu a služby s nosnou svislou konstrukcí zděnou z cihel, tvárnic nebo kamene vodorovná dopravní vzdálenost do 100 m pro budovy výšky přes 6 do 12 m</t>
  </si>
  <si>
    <t>https://podminky.urs.cz/item/CS_URS_2021_02/998011002</t>
  </si>
  <si>
    <t>PSV</t>
  </si>
  <si>
    <t>Práce a dodávky PSV</t>
  </si>
  <si>
    <t>711</t>
  </si>
  <si>
    <t>Izolace proti vodě, vlhkosti a plynům</t>
  </si>
  <si>
    <t>102</t>
  </si>
  <si>
    <t>711111001</t>
  </si>
  <si>
    <t>Provedení izolace proti zemní vlhkosti vodorovné za studena nátěrem penetračním</t>
  </si>
  <si>
    <t>-504669242</t>
  </si>
  <si>
    <t>Provedení izolace proti zemní vlhkosti natěradly a tmely za studena na ploše vodorovné V nátěrem penetračním</t>
  </si>
  <si>
    <t>https://podminky.urs.cz/item/CS_URS_2021_02/711111001</t>
  </si>
  <si>
    <t>1. podlaha - hydroizolace - 2xSBS modifikovaný asf.pás</t>
  </si>
  <si>
    <t>103</t>
  </si>
  <si>
    <t>711112001</t>
  </si>
  <si>
    <t>Provedení izolace proti zemní vlhkosti svislé za studena nátěrem penetračním</t>
  </si>
  <si>
    <t>1239054311</t>
  </si>
  <si>
    <t>Provedení izolace proti zemní vlhkosti natěradly a tmely za studena na ploše svislé S nátěrem penetračním</t>
  </si>
  <si>
    <t>https://podminky.urs.cz/item/CS_URS_2021_02/711112001</t>
  </si>
  <si>
    <t>1. fasáda - hydroizolace - 2xSBS modifikovaný asf.pás</t>
  </si>
  <si>
    <t>104</t>
  </si>
  <si>
    <t>11163150</t>
  </si>
  <si>
    <t>lak penetrační asfaltový</t>
  </si>
  <si>
    <t>2117183178</t>
  </si>
  <si>
    <t>penetrace1V "spotřeba 0,35kg/m2</t>
  </si>
  <si>
    <t>2. fasáda - hydroizolace - 2xSBS modifikovaný asf.pás</t>
  </si>
  <si>
    <t>penetrace1S "spotřeba 0,35kg/m2</t>
  </si>
  <si>
    <t>4241,09*0,00035 'Přepočtené koeficientem množství</t>
  </si>
  <si>
    <t>105</t>
  </si>
  <si>
    <t>711141559</t>
  </si>
  <si>
    <t>Provedení izolace proti zemní vlhkosti pásy přitavením vodorovné NAIP</t>
  </si>
  <si>
    <t>-675673931</t>
  </si>
  <si>
    <t>Provedení izolace proti zemní vlhkosti pásy přitavením NAIP na ploše vodorovné V</t>
  </si>
  <si>
    <t>https://podminky.urs.cz/item/CS_URS_2021_02/711141559</t>
  </si>
  <si>
    <t>1.vrstva</t>
  </si>
  <si>
    <t>3247,97 "pol.52</t>
  </si>
  <si>
    <t>2.vrstva</t>
  </si>
  <si>
    <t>106</t>
  </si>
  <si>
    <t>711142559</t>
  </si>
  <si>
    <t>Provedení izolace proti zemní vlhkosti pásy přitavením svislé NAIP</t>
  </si>
  <si>
    <t>-523234307</t>
  </si>
  <si>
    <t>Provedení izolace proti zemní vlhkosti pásy přitavením NAIP na ploše svislé S</t>
  </si>
  <si>
    <t>https://podminky.urs.cz/item/CS_URS_2021_02/711142559</t>
  </si>
  <si>
    <t>VV viz.tabulka A8 fasáda/Rekapitulace</t>
  </si>
  <si>
    <t>993,12 "pol.20</t>
  </si>
  <si>
    <t>107</t>
  </si>
  <si>
    <t>62853004</t>
  </si>
  <si>
    <t>pás asfaltový natavitelný modifikovaný SBS tl 4,0mm s vložkou ze skleněné tkaniny a spalitelnou PE fólií nebo jemnozrnným minerálním posypem na horním povrchu</t>
  </si>
  <si>
    <t>-295895552</t>
  </si>
  <si>
    <t>HI1V  "2.vrstva</t>
  </si>
  <si>
    <t>HI1S "2.vrstva</t>
  </si>
  <si>
    <t>4241,09*1,15 'Přepočtené koeficientem množství</t>
  </si>
  <si>
    <t>108</t>
  </si>
  <si>
    <t>62856011</t>
  </si>
  <si>
    <t>pás asfaltový natavitelný modifikovaný SBS tl 4,0mm s vložkou z hliníkové fólie, hliníkové fólie s textilií a spalitelnou PE fólií nebo jemnozrnným minerálním posypem na horním povrchu</t>
  </si>
  <si>
    <t>-1289891071</t>
  </si>
  <si>
    <t>HI1V  "1.vrstva</t>
  </si>
  <si>
    <t>HI1S  "1.vrstva</t>
  </si>
  <si>
    <t>109</t>
  </si>
  <si>
    <t>711161215</t>
  </si>
  <si>
    <t>Izolace proti zemní vlhkosti nopovou fólií svislá, nopek v 20,0 mm, tl do 1,0 mm</t>
  </si>
  <si>
    <t>911448762</t>
  </si>
  <si>
    <t>Izolace proti zemní vlhkosti a beztlakové vodě nopovými fóliemi na ploše svislé S vrstva ochranná, odvětrávací a drenážní výška nopku 20,0 mm, tl. fólie do 1,0 mm</t>
  </si>
  <si>
    <t>https://podminky.urs.cz/item/CS_URS_2021_02/711161215</t>
  </si>
  <si>
    <t>1. fasáda - ochrana hydroizolace</t>
  </si>
  <si>
    <t>538,69  "pol.18, VV viz.tabulka A8 fasáda/Rekapitulace</t>
  </si>
  <si>
    <t>110</t>
  </si>
  <si>
    <t>711193121</t>
  </si>
  <si>
    <t>Izolace proti vlhkosti na vodorovné ploše těsnicí hmotou minerální na bázi cementu a disperze dvousložková</t>
  </si>
  <si>
    <t>-2119857931</t>
  </si>
  <si>
    <t>Izolace proti zemní vlhkosti ostatní těsnicí hmotou dvousložkovou na bázi cementu na ploše vodorovné V</t>
  </si>
  <si>
    <t>https://podminky.urs.cz/item/CS_URS_2021_02/711193121</t>
  </si>
  <si>
    <t>1. střecha - hydroizolační stěrka truhlíku - vodorovná</t>
  </si>
  <si>
    <t>4,67 "pol.51, detail 502.61</t>
  </si>
  <si>
    <t>111</t>
  </si>
  <si>
    <t>711193131</t>
  </si>
  <si>
    <t>Izolace proti vlhkosti na svislé ploše těsnicí kaší minerální minerální na bázi cementu a disperze dvousložková</t>
  </si>
  <si>
    <t>-1878671495</t>
  </si>
  <si>
    <t>Izolace proti zemní vlhkosti ostatní těsnicí hmotou dvousložkovou na bázi cementu na ploše svislé S</t>
  </si>
  <si>
    <t>https://podminky.urs.cz/item/CS_URS_2021_02/711193131</t>
  </si>
  <si>
    <t>1. střecha - hydroizolační stěrka truhlíku - svislá</t>
  </si>
  <si>
    <t>6,54 "pol.52, detail 502.61</t>
  </si>
  <si>
    <t>2. fasáda - ETICS - hydroizolační stěrka stěn</t>
  </si>
  <si>
    <t>350,85  "pol.12, VV viz.tabulka A8 fasáda/Rekapitulace</t>
  </si>
  <si>
    <t>112</t>
  </si>
  <si>
    <t>711491172</t>
  </si>
  <si>
    <t>Provedení doplňků izolace proti vodě na vodorovné ploše z textilií vrstva ochranná</t>
  </si>
  <si>
    <t>963560774</t>
  </si>
  <si>
    <t>Provedení doplňků izolace proti vodě textilií na ploše vodorovné V vrstva ochranná</t>
  </si>
  <si>
    <t>https://podminky.urs.cz/item/CS_URS_2021_02/711491172</t>
  </si>
  <si>
    <t>1. podlaha - hydroizolace - ochranná textilie 150g/m2</t>
  </si>
  <si>
    <t>3247,97  "pol.č51, VV viz.Tabulka A5 - Podlahy/Rekapitulace</t>
  </si>
  <si>
    <t>113</t>
  </si>
  <si>
    <t>69311059</t>
  </si>
  <si>
    <t>geotextilie netkaná separační, ochranná, filtrační, drenážní PP 150g/m2</t>
  </si>
  <si>
    <t>-1301097131</t>
  </si>
  <si>
    <t>3247,97*1,1 'Přepočtené koeficientem množství</t>
  </si>
  <si>
    <t>114</t>
  </si>
  <si>
    <t>711491272</t>
  </si>
  <si>
    <t>Provedení doplňků izolace proti vodě na ploše svislé z textilií vrstva ochranná</t>
  </si>
  <si>
    <t>1115928415</t>
  </si>
  <si>
    <t>Provedení doplňků izolace proti vodě textilií na ploše svislé S vrstva ochranná</t>
  </si>
  <si>
    <t>https://podminky.urs.cz/item/CS_URS_2021_02/711491272</t>
  </si>
  <si>
    <t>1. fasáda - hydroizolace - ochranná textilie</t>
  </si>
  <si>
    <t>636,4  "pol.č.17VV viz.tabulka A8 fasáda/Rekapitulace</t>
  </si>
  <si>
    <t>115</t>
  </si>
  <si>
    <t>69311068</t>
  </si>
  <si>
    <t>geotextilie netkaná separační, ochranná, filtrační, drenážní PP 300g/m2</t>
  </si>
  <si>
    <t>1128198008</t>
  </si>
  <si>
    <t>636,4*1,05 'Přepočtené koeficientem množství</t>
  </si>
  <si>
    <t>116</t>
  </si>
  <si>
    <t>711491571</t>
  </si>
  <si>
    <t>Provedení izolace proti vodě volně položenou pojistně hydroizolační fólií na svislé ploše</t>
  </si>
  <si>
    <t>353329440</t>
  </si>
  <si>
    <t>Provedení pojistné izolace proti vodě fólií položenou volně s přelepením spojů na ploše svislé S</t>
  </si>
  <si>
    <t>https://podminky.urs.cz/item/CS_URS_2021_02/711491571</t>
  </si>
  <si>
    <t>1. fasáda - dřevěné obložení fasády - difúzně otevřená folie</t>
  </si>
  <si>
    <t>329,9  "pol.14, VV viz.tabulka A8 fasáda/Rekapitulace</t>
  </si>
  <si>
    <t>117</t>
  </si>
  <si>
    <t>28329038</t>
  </si>
  <si>
    <t>fólie kontaktní difuzně propustná pro doplňkovou hydroizolační vrstvu skládaných větraných fasád s otevřenými spárami (spára max 20 mm, max.20% plochy)</t>
  </si>
  <si>
    <t>1416093530</t>
  </si>
  <si>
    <t>336,1  "pol.14, VV viz.tabulka A8 fasáda/Rekapitulace</t>
  </si>
  <si>
    <t>336,1*1,1 'Přepočtené koeficientem množství</t>
  </si>
  <si>
    <t>118</t>
  </si>
  <si>
    <t>998711102</t>
  </si>
  <si>
    <t>Přesun hmot tonážní pro izolace proti vodě, vlhkosti a plynům v objektech v přes 6 do 12 m</t>
  </si>
  <si>
    <t>852971020</t>
  </si>
  <si>
    <t>Přesun hmot pro izolace proti vodě, vlhkosti a plynům stanovený z hmotnosti přesunovaného materiálu vodorovná dopravní vzdálenost do 50 m v objektech výšky přes 6 do 12 m</t>
  </si>
  <si>
    <t>https://podminky.urs.cz/item/CS_URS_2021_02/998711102</t>
  </si>
  <si>
    <t>712</t>
  </si>
  <si>
    <t>Povlakové krytiny</t>
  </si>
  <si>
    <t>119</t>
  </si>
  <si>
    <t>712311101</t>
  </si>
  <si>
    <t>Provedení povlakové krytiny střech do 10° za studena lakem penetračním nebo asfaltovým</t>
  </si>
  <si>
    <t>-484302420</t>
  </si>
  <si>
    <t>Provedení povlakové krytiny střech plochých do 10° natěradly a tmely za studena nátěrem lakem penetračním nebo asfaltovým</t>
  </si>
  <si>
    <t>https://podminky.urs.cz/item/CS_URS_2021_02/712311101</t>
  </si>
  <si>
    <t>1. střecha - asfaltový penetrační nátěr (Dekprimer), pol.29</t>
  </si>
  <si>
    <t>2735,91  "výměra viz.Tabulka A7 Střechy/Rekapitulce</t>
  </si>
  <si>
    <t>2. fasáda - hydroizolace římsy - 1xSBS asf.pás - penetrace</t>
  </si>
  <si>
    <t>767,31 "pol.HI1, VV viz.tabulka A8 fasáda/Rekapitulace</t>
  </si>
  <si>
    <t>120</t>
  </si>
  <si>
    <t>-1760791479</t>
  </si>
  <si>
    <t>3503,22*0,00035 'Přepočtené koeficientem množství</t>
  </si>
  <si>
    <t>121</t>
  </si>
  <si>
    <t>712331111</t>
  </si>
  <si>
    <t>Provedení povlakové krytiny střech do 10° podkladní vrstvy pásy na sucho samolepící</t>
  </si>
  <si>
    <t>-215104208</t>
  </si>
  <si>
    <t>Provedení povlakové krytiny střech plochých do 10° pásy na sucho podkladní samolepící asfaltový pás</t>
  </si>
  <si>
    <t>https://podminky.urs.cz/item/CS_URS_2021_02/712331111</t>
  </si>
  <si>
    <t>1. střecha - hydroizolační SBS pás spodní (Glastek 30 Sticker Plus), pol.27</t>
  </si>
  <si>
    <t>2887,12  "výměra viz.Tabulka A7 Střechy/Rekapitulce</t>
  </si>
  <si>
    <t>122</t>
  </si>
  <si>
    <t>62866281</t>
  </si>
  <si>
    <t>pás asfaltový samolepicí modifikovaný SBS tl 3,0mm s vložkou ze skleněné tkaniny se spalitelnou fólií nebo jemnozrnným minerálním posypem nebo textilií na horním povrchu</t>
  </si>
  <si>
    <t>931303332</t>
  </si>
  <si>
    <t>2887,12*1,1655 'Přepočtené koeficientem množství</t>
  </si>
  <si>
    <t>123</t>
  </si>
  <si>
    <t>712341559</t>
  </si>
  <si>
    <t>Provedení povlakové krytiny střech do 10° pásy NAIP přitavením v plné ploše</t>
  </si>
  <si>
    <t>375211668</t>
  </si>
  <si>
    <t>Provedení povlakové krytiny střech plochých do 10° pásy přitavením NAIP v plné ploše</t>
  </si>
  <si>
    <t>https://podminky.urs.cz/item/CS_URS_2021_02/712341559</t>
  </si>
  <si>
    <t>1. střecha - hydroizolační SBS pás horní plnoplošně lepený (Elastek 50 Special Dekor), pol.25</t>
  </si>
  <si>
    <t>560,6  "výměra viz.Tabulka A7 Střechy/Rekapitulce</t>
  </si>
  <si>
    <t>2. střecha - hydroizolační SBS pás horní plnoplošně lepený (Elastek 50 Garden), pol.26</t>
  </si>
  <si>
    <t>2326,52  "výměra viz.Tabulka A7 Střechy/Rekapitulce</t>
  </si>
  <si>
    <t>3. fasáda - hydroizolace římsy - 1xSBS asf.pás</t>
  </si>
  <si>
    <t>124</t>
  </si>
  <si>
    <t>62855011</t>
  </si>
  <si>
    <t>pás asfaltový natavitelný modifikovaný SBS tl 5,3mm s vložkou z polyesterové rohože a hrubozrnným břidličným posypem na horním povrchu</t>
  </si>
  <si>
    <t>-1050586058</t>
  </si>
  <si>
    <t>560,6*1,1655 'Přepočtené koeficientem množství</t>
  </si>
  <si>
    <t>125</t>
  </si>
  <si>
    <t>62855022</t>
  </si>
  <si>
    <t>pás asfaltový natavitelný modifikovaný SBS tl 5,3mm s odolností proti prorůstání kořínků s vložkou ze polyesterové rohože a hrubozrnným břidličným posypem na horním povrchu</t>
  </si>
  <si>
    <t>1354502610</t>
  </si>
  <si>
    <t>1. střecha - hydroizolační SBS pás horní plnoplošně lepený (Elastek 50 Garden), pol.26</t>
  </si>
  <si>
    <t>2326,52*1,1655 'Přepočtené koeficientem množství</t>
  </si>
  <si>
    <t>126</t>
  </si>
  <si>
    <t>62855001</t>
  </si>
  <si>
    <t>pás asfaltový natavitelný modifikovaný SBS tl 4,0mm s vložkou z polyesterové rohože a spalitelnou PE fólií nebo jemnozrnným minerálním posypem na horním povrchu</t>
  </si>
  <si>
    <t>1072380888</t>
  </si>
  <si>
    <t>767,31*1,165 'Přepočtené koeficientem množství</t>
  </si>
  <si>
    <t>127</t>
  </si>
  <si>
    <t>712341659</t>
  </si>
  <si>
    <t>Provedení povlakové krytiny střech do 10° pásy NAIP přitavením bodově</t>
  </si>
  <si>
    <t>163504290</t>
  </si>
  <si>
    <t>Provedení povlakové krytiny střech plochých do 10° pásy přitavením NAIP bodově</t>
  </si>
  <si>
    <t>https://podminky.urs.cz/item/CS_URS_2021_02/712341659</t>
  </si>
  <si>
    <t>1. střecha - parozábrana (Glastek AL 40 Mineral), pol.28</t>
  </si>
  <si>
    <t>2519,42  "výměra viz.Tabulka A7 Střechy/Rekapitulce</t>
  </si>
  <si>
    <t>128</t>
  </si>
  <si>
    <t>583808127</t>
  </si>
  <si>
    <t>2519,42*1,1655 'Přepočtené koeficientem množství</t>
  </si>
  <si>
    <t>129</t>
  </si>
  <si>
    <t>712391382</t>
  </si>
  <si>
    <t>Provedení povlakové krytiny střech do 10° násypem z hrubého kameniva tl 50 mm</t>
  </si>
  <si>
    <t>-188168178</t>
  </si>
  <si>
    <t>Provedení povlakové krytiny střech plochých do 10° -ostatní práce dokončení izolace násypem z hrubého kameniva frakce 16 - 22, tl. 50 mm</t>
  </si>
  <si>
    <t>https://podminky.urs.cz/item/CS_URS_2021_02/712391382</t>
  </si>
  <si>
    <t>1. střecha kačírek tl.50mm, pol.5</t>
  </si>
  <si>
    <t>847,61  "výměra viz.Tabulka A7 Střechy/Rekapitulce</t>
  </si>
  <si>
    <t>130</t>
  </si>
  <si>
    <t>58343872</t>
  </si>
  <si>
    <t>kamenivo drcené hrubé frakce 8/16</t>
  </si>
  <si>
    <t>-1510392032</t>
  </si>
  <si>
    <t>847,61*0,0825 'Přepočtené koeficientem množství</t>
  </si>
  <si>
    <t>131</t>
  </si>
  <si>
    <t>712771001</t>
  </si>
  <si>
    <t>Provedení separační nebo kluzné vrstvy z fólií vegetační střechy sklon do 5°</t>
  </si>
  <si>
    <t>-784070185</t>
  </si>
  <si>
    <t>Provedení separační nebo kluzné vrstvy vegetační střechy z fólií kladených volně s přesahem, sklon střechy do 5°</t>
  </si>
  <si>
    <t>https://podminky.urs.cz/item/CS_URS_2021_02/712771001</t>
  </si>
  <si>
    <t>1. střecha - PE folie, pol.20</t>
  </si>
  <si>
    <t>48,4  "výměra viz.Tabulka A7 Střechy/Rekapitulce</t>
  </si>
  <si>
    <t>132</t>
  </si>
  <si>
    <t>69334120</t>
  </si>
  <si>
    <t>fólie dělící vegetačních střech PE tl 0,2mm</t>
  </si>
  <si>
    <t>-1518117068</t>
  </si>
  <si>
    <t>48,4*1,15 'Přepočtené koeficientem množství</t>
  </si>
  <si>
    <t>133</t>
  </si>
  <si>
    <t>712771101</t>
  </si>
  <si>
    <t>Provedení ochranné vrstvy z textilií nebo rohoží volně s přesahem vegetační střechy sklon do 5°</t>
  </si>
  <si>
    <t>1996152359</t>
  </si>
  <si>
    <t>Provedení ochranné vrstvy vegetační střechy proti prorůstání kořenů, proti mechanickému poškození hydroizolace z textilií nebo rohoží volně kladených s přesahem, sklon střechy do 5°</t>
  </si>
  <si>
    <t>https://podminky.urs.cz/item/CS_URS_2021_02/712771101</t>
  </si>
  <si>
    <t>1. střecha - separační a ochranná netkaná textilie 100g/m2, pol.8</t>
  </si>
  <si>
    <t>1843,32  "výměra viz.Tabulka A7 Střechy/Rekapitulce</t>
  </si>
  <si>
    <t>2. střecha - separační a ochranná netkaná textilie 300g/m2, pol.23</t>
  </si>
  <si>
    <t>2523,05  "výměra viz.Tabulka A7 Střechy/Rekapitulce</t>
  </si>
  <si>
    <t>3. střecha - separační a ochranná netkaná textilie 500g/m2, pol.24</t>
  </si>
  <si>
    <t>24,2  "výměra viz.Tabulka A7 Střechy/Rekapitulce</t>
  </si>
  <si>
    <t>134</t>
  </si>
  <si>
    <t>69334310</t>
  </si>
  <si>
    <t>geotextilie netkaná separační, ochranná, filtrační, drenážní PP 100g/m2</t>
  </si>
  <si>
    <t>68452135</t>
  </si>
  <si>
    <t>1843,32*1,1 'Přepočtené koeficientem množství</t>
  </si>
  <si>
    <t>135</t>
  </si>
  <si>
    <t>-871178278</t>
  </si>
  <si>
    <t>1. střecha - separační a ochranná netkaná textilie 300g/m2, pol.23</t>
  </si>
  <si>
    <t>2523,05*1,1 'Přepočtené koeficientem množství</t>
  </si>
  <si>
    <t>136</t>
  </si>
  <si>
    <t>69311082</t>
  </si>
  <si>
    <t>geotextilie netkaná separační, ochranná, filtrační, drenážní PP 500g/m2</t>
  </si>
  <si>
    <t>1430290328</t>
  </si>
  <si>
    <t>1. střecha - separační a ochranná netkaná textilie 500g/m2, pol.24</t>
  </si>
  <si>
    <t>137</t>
  </si>
  <si>
    <t>712771221</t>
  </si>
  <si>
    <t>Provedení drenážní vrstvy vegetační střechy z plastových nopových fólií v nopů do 25 mm do 5°</t>
  </si>
  <si>
    <t>-776077085</t>
  </si>
  <si>
    <t>Provedení drenážní vrstvy vegetační střechy z plastových nopových fólií, výšky nopů do 25 mm, sklon střechy do 5°</t>
  </si>
  <si>
    <t>https://podminky.urs.cz/item/CS_URS_2021_02/712771221</t>
  </si>
  <si>
    <t>1. střecha - drenážní vrstva a zásobárna vody, pol.21</t>
  </si>
  <si>
    <t>138</t>
  </si>
  <si>
    <t>69334152</t>
  </si>
  <si>
    <t>fólie profilovaná (nopová) perforovaná HDPE s hydroakumulační a drenážní funkcí do vegetačních střech s výškou nopů 20mm</t>
  </si>
  <si>
    <t>-471066629</t>
  </si>
  <si>
    <t>139</t>
  </si>
  <si>
    <t>712771241</t>
  </si>
  <si>
    <t>Provedení drenážní vrstvy vegetační střechy ze smyčkových rohoží sklon do 5°</t>
  </si>
  <si>
    <t>-649905814</t>
  </si>
  <si>
    <t>Provedení drenážní vrstvy vegetační střechy ze smyčkových rohoží, sklon střechy do 5°</t>
  </si>
  <si>
    <t>https://podminky.urs.cz/item/CS_URS_2021_02/712771241</t>
  </si>
  <si>
    <t>1. střecha - drenážní a ochranná vrstva - prostorová smyčková rohož, pol.22</t>
  </si>
  <si>
    <t>30,82  "výměra viz.Tabulka A7 Střechy/Rekapitulce</t>
  </si>
  <si>
    <t>140</t>
  </si>
  <si>
    <t>69331041</t>
  </si>
  <si>
    <t>rohož drenážní PE nelaminovaná 400g/m2</t>
  </si>
  <si>
    <t>-1097490649</t>
  </si>
  <si>
    <t>30,82*1,05 'Přepočtené koeficientem množství</t>
  </si>
  <si>
    <t>141</t>
  </si>
  <si>
    <t>712771311</t>
  </si>
  <si>
    <t>Provedení hydroakumulační vrstvy z hydrofilních minerálních panelů vegetační střechy sklon do 5°</t>
  </si>
  <si>
    <t>446348504</t>
  </si>
  <si>
    <t>Provedení hydroakumulační vrstvy vegetační střechy z hydrofilních minerálních panelů, sklon střechy do 5°</t>
  </si>
  <si>
    <t>https://podminky.urs.cz/item/CS_URS_2021_02/712771311</t>
  </si>
  <si>
    <t>1. střecha  - substrátová deska tl.50mm, pol.1</t>
  </si>
  <si>
    <t>829,83  "výměra viz.Tabulka A7 Střechy/Rekapitulce</t>
  </si>
  <si>
    <t>142</t>
  </si>
  <si>
    <t>63153600</t>
  </si>
  <si>
    <t>deska substrátová vegetačních střech z hydrofilní minerální vlny 600x1000 tl 50mm</t>
  </si>
  <si>
    <t>420486636</t>
  </si>
  <si>
    <t>829,83*1,05 'Přepočtené koeficientem množství</t>
  </si>
  <si>
    <t>143</t>
  </si>
  <si>
    <t>712771361</t>
  </si>
  <si>
    <t>Provedení hydroakumulační vrstvy z desek z recyklovaného PES vegetační střechy sklon do 5°</t>
  </si>
  <si>
    <t>1855645130</t>
  </si>
  <si>
    <t>Provedení hydroakumulační vrstvy vegetační střechy z desek z recyklovaného PES, sklon střechy do 5°</t>
  </si>
  <si>
    <t>https://podminky.urs.cz/item/CS_URS_2021_02/712771361</t>
  </si>
  <si>
    <t>1. střecha - hybridní deska tl.20mm, pol.3</t>
  </si>
  <si>
    <t>144</t>
  </si>
  <si>
    <t>69334193</t>
  </si>
  <si>
    <t>deska hydroakumulační vegetačních střech z recyklovaného PES do tl 20mm</t>
  </si>
  <si>
    <t>-365055962</t>
  </si>
  <si>
    <t>829,83*1,1 'Přepočtené koeficientem množství</t>
  </si>
  <si>
    <t>145</t>
  </si>
  <si>
    <t>712771411</t>
  </si>
  <si>
    <t>Provedení vegetační vrstvy ze substrátu tl přes 100 do 200 mm vegetační střechy sklon do 5°</t>
  </si>
  <si>
    <t>-182674012</t>
  </si>
  <si>
    <t>Provedení vegetační vrstvy vegetační střechy ze substrátu, tloušťky přes 100 do 200 mm, sklon střechy do 5°</t>
  </si>
  <si>
    <t>https://podminky.urs.cz/item/CS_URS_2021_02/712771411</t>
  </si>
  <si>
    <t>1. střecha  - extenzivní substrát s příměsí zeolitu, pol.1</t>
  </si>
  <si>
    <t>146</t>
  </si>
  <si>
    <t>10321230</t>
  </si>
  <si>
    <t>substrát vegetačních střech extenzivní s vyšším obsahem organické složky</t>
  </si>
  <si>
    <t>-654179931</t>
  </si>
  <si>
    <t>Poznámka k položce:_x000D_
cena obsahuje substrát s příměsí zlepšující vlastnosti, např.zeolit</t>
  </si>
  <si>
    <t>1. střecha - extenzivní substrát s příměsí zeolitu, pol.1</t>
  </si>
  <si>
    <t>829,83*(0,07+0,27)/2  "výměra viz.Tabulka A7 Střechy/Rekapitulce</t>
  </si>
  <si>
    <t>141,071*1,03 'Přepočtené koeficientem množství</t>
  </si>
  <si>
    <t>147</t>
  </si>
  <si>
    <t>712771501</t>
  </si>
  <si>
    <t>Provedení suchého výsevu osiva vegetační střechy sklon do 5°</t>
  </si>
  <si>
    <t>-2134527478</t>
  </si>
  <si>
    <t>Založení vegetace vegetační střechy suchým výsevem osiva, sklon střechy do 5°</t>
  </si>
  <si>
    <t>https://podminky.urs.cz/item/CS_URS_2021_02/712771501</t>
  </si>
  <si>
    <t>148</t>
  </si>
  <si>
    <t>00572510</t>
  </si>
  <si>
    <t>osivo pro vegetační střechy směs bylin a tráv</t>
  </si>
  <si>
    <t>-1795646705</t>
  </si>
  <si>
    <t>829,83*1,03 'Přepočtené koeficientem množství</t>
  </si>
  <si>
    <t>149</t>
  </si>
  <si>
    <t>712771601</t>
  </si>
  <si>
    <t>Provedení ochranných pásů z praného říčního kameniva šířky do 500 mm</t>
  </si>
  <si>
    <t>-374963294</t>
  </si>
  <si>
    <t>Provedení ochranných pásů vegetační střechy po obvodu střechy, v místech střešních prostupům napojení na zeď apod. z praného říčního kameniva, tloušťky do 100 mm, šířky do 500 mm</t>
  </si>
  <si>
    <t>https://podminky.urs.cz/item/CS_URS_2021_02/712771601</t>
  </si>
  <si>
    <t>1. střecha  - kačírek v pásu kolem atiky a vpustí, pol.4</t>
  </si>
  <si>
    <t>104,42*0,27  "výměra viz.Tabulka A7 Střechy/Rekapitulce</t>
  </si>
  <si>
    <t>150</t>
  </si>
  <si>
    <t>58337401</t>
  </si>
  <si>
    <t>kamenivo dekorační (kačírek) frakce 8/16</t>
  </si>
  <si>
    <t>-1450965173</t>
  </si>
  <si>
    <t>104,42*0,27*1,5  "výměra viz.Tabulka A7 Střechy/Rekapitulce</t>
  </si>
  <si>
    <t>151</t>
  </si>
  <si>
    <t>712771611</t>
  </si>
  <si>
    <t>Osazení ochranné kačírkové lišty přitížením konstrukcí</t>
  </si>
  <si>
    <t>-881040062</t>
  </si>
  <si>
    <t>Provedení ochranných pásů vegetační střechy osazení ochranné kačírkové lišty přitížením konstrukcí</t>
  </si>
  <si>
    <t>https://podminky.urs.cz/item/CS_URS_2021_02/712771611</t>
  </si>
  <si>
    <t>1. střecha  - kačírek v pásu kolem atiky a vpustí, pol.6</t>
  </si>
  <si>
    <t>337,12  "výměra viz.Tabulka A7 Střechy/Rekapitulce</t>
  </si>
  <si>
    <t>152</t>
  </si>
  <si>
    <t>69334020</t>
  </si>
  <si>
    <t>lišta kačírková výška 40-50mm Al</t>
  </si>
  <si>
    <t>-183511994</t>
  </si>
  <si>
    <t>337,12*1,02 'Přepočtené koeficientem množství</t>
  </si>
  <si>
    <t>153</t>
  </si>
  <si>
    <t>998712102</t>
  </si>
  <si>
    <t>Přesun hmot tonážní tonážní pro krytiny povlakové v objektech v přes 6 do 12 m</t>
  </si>
  <si>
    <t>1375381627</t>
  </si>
  <si>
    <t>Přesun hmot pro povlakové krytiny stanovený z hmotnosti přesunovaného materiálu vodorovná dopravní vzdálenost do 50 m v objektech výšky přes 6 do 12 m</t>
  </si>
  <si>
    <t>https://podminky.urs.cz/item/CS_URS_2021_02/998712102</t>
  </si>
  <si>
    <t>713</t>
  </si>
  <si>
    <t>Izolace tepelné</t>
  </si>
  <si>
    <t>154</t>
  </si>
  <si>
    <t>713121111</t>
  </si>
  <si>
    <t>Montáž izolace tepelné podlah volně kladenými rohožemi, pásy, dílci, deskami 1 vrstva</t>
  </si>
  <si>
    <t>-1890579547</t>
  </si>
  <si>
    <t>Montáž tepelné izolace podlah rohožemi, pásy, deskami, dílci, bloky (izolační materiál ve specifikaci) kladenými volně jednovrstvá</t>
  </si>
  <si>
    <t>https://podminky.urs.cz/item/CS_URS_2021_02/713121111</t>
  </si>
  <si>
    <t>1. podlaha - desky kročejové izolace tl.30mm</t>
  </si>
  <si>
    <t>4297,9  "pol.č.40, VV viz.Tabulka A5 - Podlahy/Rekapitulace</t>
  </si>
  <si>
    <t>2. podlaha - tepelná izolace z desky polystyren EPS 150</t>
  </si>
  <si>
    <t>1295,26  "tl.20mm - pol.č.41</t>
  </si>
  <si>
    <t>1283,15  "tl.30mm - pol.č.42</t>
  </si>
  <si>
    <t>395,3       "tl.70mm - pol.č.43</t>
  </si>
  <si>
    <t>507          "tl.80mm - pol.č.44</t>
  </si>
  <si>
    <t>176,3      "tl.90mm - pol.č.45</t>
  </si>
  <si>
    <t>299,56    "tl.100mm - pol.č.46</t>
  </si>
  <si>
    <t>336,67    "tl.110mm - pol.č.47</t>
  </si>
  <si>
    <t>30            "tl.200mm - pol.č.48</t>
  </si>
  <si>
    <t>155</t>
  </si>
  <si>
    <t>63231202</t>
  </si>
  <si>
    <t>deska čedičová minerální pro snížení kročejového hluku (max. zatížení 5 kN/m2) tl 30mm</t>
  </si>
  <si>
    <t>1398462963</t>
  </si>
  <si>
    <t>4297,9*1,02 'Přepočtené koeficientem množství</t>
  </si>
  <si>
    <t>156</t>
  </si>
  <si>
    <t>28375889</t>
  </si>
  <si>
    <t>deska EPS 150 pro konstrukce s vysokým zatížením λ=0,035 tl 20mm</t>
  </si>
  <si>
    <t>1183695627</t>
  </si>
  <si>
    <t>1. podlaha - tepelná izolace z desky polystyren EPS 150</t>
  </si>
  <si>
    <t>1295,26*1,02 'Přepočtené koeficientem množství</t>
  </si>
  <si>
    <t>157</t>
  </si>
  <si>
    <t>28375907</t>
  </si>
  <si>
    <t>deska EPS 150 pro konstrukce s vysokým zatížením λ=0,035 tl 30mm</t>
  </si>
  <si>
    <t>-1197005785</t>
  </si>
  <si>
    <t>1283,15*1,02 'Přepočtené koeficientem množství</t>
  </si>
  <si>
    <t>158</t>
  </si>
  <si>
    <t>28375911</t>
  </si>
  <si>
    <t>deska EPS 150 pro konstrukce s vysokým zatížením λ=0,035 tl 70mm</t>
  </si>
  <si>
    <t>1174502731</t>
  </si>
  <si>
    <t>395,3*1,02 'Přepočtené koeficientem množství</t>
  </si>
  <si>
    <t>159</t>
  </si>
  <si>
    <t>28375912</t>
  </si>
  <si>
    <t>deska EPS 150 pro konstrukce s vysokým zatížením λ=0,035 tl 80mm</t>
  </si>
  <si>
    <t>1837415836</t>
  </si>
  <si>
    <t>507*1,02 'Přepočtené koeficientem množství</t>
  </si>
  <si>
    <t>160</t>
  </si>
  <si>
    <t>28375030</t>
  </si>
  <si>
    <t>deska EPS 150 pro konstrukce s vysokým zatížením λ=0,035 tl 90mm</t>
  </si>
  <si>
    <t>1698052659</t>
  </si>
  <si>
    <t>176,3*1,02 'Přepočtené koeficientem množství</t>
  </si>
  <si>
    <t>161</t>
  </si>
  <si>
    <t>28375914</t>
  </si>
  <si>
    <t>deska EPS 150 pro konstrukce s vysokým zatížením λ=0,035 tl 100mm</t>
  </si>
  <si>
    <t>1445579046</t>
  </si>
  <si>
    <t>299,56*1,02 'Přepočtené koeficientem množství</t>
  </si>
  <si>
    <t>162</t>
  </si>
  <si>
    <t>28375031</t>
  </si>
  <si>
    <t>deska EPS 150 pro konstrukce s vysokým zatížením λ=0,035 tl 110mm</t>
  </si>
  <si>
    <t>-764587526</t>
  </si>
  <si>
    <t>336,67*1,02 'Přepočtené koeficientem množství</t>
  </si>
  <si>
    <t>163</t>
  </si>
  <si>
    <t>28375993</t>
  </si>
  <si>
    <t>deska EPS 150 pro konstrukce s vysokým zatížením λ=0,035 tl 200mm</t>
  </si>
  <si>
    <t>1925180779</t>
  </si>
  <si>
    <t>30*1,02 'Přepočtené koeficientem množství</t>
  </si>
  <si>
    <t>164</t>
  </si>
  <si>
    <t>713131143</t>
  </si>
  <si>
    <t>Montáž izolace tepelné stěn a základů lepením celoplošně v kombinaci s mechanickým kotvením rohoží, pásů, dílců, desek</t>
  </si>
  <si>
    <t>-63981256</t>
  </si>
  <si>
    <t>Montáž tepelné izolace stěn rohožemi, pásy, deskami, dílci, bloky (izolační materiál ve specifikaci) lepením celoplošně s mechanickým kotvením</t>
  </si>
  <si>
    <t>https://podminky.urs.cz/item/CS_URS_2021_02/713131143</t>
  </si>
  <si>
    <t>1. střecha - tepelná izolace stěn z desek EPS 150</t>
  </si>
  <si>
    <t>28,15 "tl.50mm, pol.34</t>
  </si>
  <si>
    <t>28,15 "tl.200mm, pol.38</t>
  </si>
  <si>
    <t>2. fasáda - dřevěné obložení fasády</t>
  </si>
  <si>
    <t>312,13  "pol.15, VV viz.tabulka A8 fasáda/Rekapitulace</t>
  </si>
  <si>
    <t>29,67  "pol.16, VV viz.tabulka A8 fasáda/Rekapitulace</t>
  </si>
  <si>
    <t>3. fasáda - zateplení stěn pod terénem XPS</t>
  </si>
  <si>
    <t>226,58  "pol.19, VV viz.tabulka A8 fasáda/Rekapitulace</t>
  </si>
  <si>
    <t>4. fasáda - zateplení říms XPS 50mm</t>
  </si>
  <si>
    <t>460,38  "pol.TI1, VV viz.tabulka A8 fasáda/Rekapitulace</t>
  </si>
  <si>
    <t>165</t>
  </si>
  <si>
    <t>28375909</t>
  </si>
  <si>
    <t>deska EPS 150 pro konstrukce s vysokým zatížením λ=0,035 tl 50mm</t>
  </si>
  <si>
    <t>-1913748244</t>
  </si>
  <si>
    <t>28,15*1,05 'Přepočtené koeficientem množství</t>
  </si>
  <si>
    <t>166</t>
  </si>
  <si>
    <t>-1650085310</t>
  </si>
  <si>
    <t>167</t>
  </si>
  <si>
    <t>63148166</t>
  </si>
  <si>
    <t>deska tepelně izolační minerální provětrávaných fasád λ=0,034-0,035 tl 200mm</t>
  </si>
  <si>
    <t>-718804349</t>
  </si>
  <si>
    <t>1. fasáda - dřevěné obložení fasády</t>
  </si>
  <si>
    <t>312,13*1,05 'Přepočtené koeficientem množství</t>
  </si>
  <si>
    <t>168</t>
  </si>
  <si>
    <t>28376450</t>
  </si>
  <si>
    <t>deska z polystyrénu XPS, hrana polodrážková a hladký povrch 300kPA tl 180mm</t>
  </si>
  <si>
    <t>734016052</t>
  </si>
  <si>
    <t>29,67*1,05 'Přepočtené koeficientem množství</t>
  </si>
  <si>
    <t>169</t>
  </si>
  <si>
    <t>28376422</t>
  </si>
  <si>
    <t>deska z polystyrénu XPS, hrana polodrážková a hladký povrch 300kPA tl 100mm</t>
  </si>
  <si>
    <t>-859495040</t>
  </si>
  <si>
    <t>1. fasáda - zateplení stěn pod terénem XPS</t>
  </si>
  <si>
    <t>226,58*1,05 'Přepočtené koeficientem množství</t>
  </si>
  <si>
    <t>170</t>
  </si>
  <si>
    <t>28376417</t>
  </si>
  <si>
    <t>deska z polystyrénu XPS, hrana polodrážková a hladký povrch 300kPA tl 50mm</t>
  </si>
  <si>
    <t>854404374</t>
  </si>
  <si>
    <t>1 fasáda - zateplení říms XPS 50mm</t>
  </si>
  <si>
    <t>460,38*1,05 'Přepočtené koeficientem množství</t>
  </si>
  <si>
    <t>171</t>
  </si>
  <si>
    <t>713141151</t>
  </si>
  <si>
    <t>Montáž izolace tepelné střech plochých kladené volně 1 vrstva rohoží, pásů, dílců, desek</t>
  </si>
  <si>
    <t>-1800997243</t>
  </si>
  <si>
    <t>Montáž tepelné izolace střech plochých rohožemi, pásy, deskami, dílci, bloky (izolační materiál ve specifikaci) kladenými volně jednovrstvá</t>
  </si>
  <si>
    <t>https://podminky.urs.cz/item/CS_URS_2021_02/713141151</t>
  </si>
  <si>
    <t>1. střecha - tepelná izolace z desek EPS 150</t>
  </si>
  <si>
    <t>139,24 "tl.80mm, pol.35</t>
  </si>
  <si>
    <t>1880,56  "tl.160mm, pol.36</t>
  </si>
  <si>
    <t>18,74  "tl.200mm, pol.37</t>
  </si>
  <si>
    <t>2. střecha - tepelná izolace z desek EPS 200</t>
  </si>
  <si>
    <t>127,51 "tl.140mm, pol.40</t>
  </si>
  <si>
    <t>3. střecha - tepelná izolace z desek XPS</t>
  </si>
  <si>
    <t>16 "tl.100mm, pol.41</t>
  </si>
  <si>
    <t>4. střecha - vakuová tepelná izolace z desek tl.40mm</t>
  </si>
  <si>
    <t>131,06 "tl.40mm, pol.44</t>
  </si>
  <si>
    <t>5. střecha - kročejová izolace tl.30mm</t>
  </si>
  <si>
    <t>147,06 "tl.40mm, pol.45</t>
  </si>
  <si>
    <t>172</t>
  </si>
  <si>
    <t>-1501570546</t>
  </si>
  <si>
    <t>139,24 "tl.8Omm, pol.35</t>
  </si>
  <si>
    <t>139,24*1,05 'Přepočtené koeficientem množství</t>
  </si>
  <si>
    <t>173</t>
  </si>
  <si>
    <t>28375991</t>
  </si>
  <si>
    <t>deska EPS 150 pro konstrukce s vysokým zatížením λ=0,035 tl 160mm</t>
  </si>
  <si>
    <t>2108401994</t>
  </si>
  <si>
    <t>1880,56*1,05 'Přepočtené koeficientem množství</t>
  </si>
  <si>
    <t>174</t>
  </si>
  <si>
    <t>1979988531</t>
  </si>
  <si>
    <t>18,74*1,05 'Přepočtené koeficientem množství</t>
  </si>
  <si>
    <t>175</t>
  </si>
  <si>
    <t>28375960</t>
  </si>
  <si>
    <t>deska EPS 200 pro konstrukce s velmi vysokým zatížením λ=0,034 tl 140mm</t>
  </si>
  <si>
    <t>2019029005</t>
  </si>
  <si>
    <t>1. střecha - tepelná izolace z desek EPS 200</t>
  </si>
  <si>
    <t>127,51*1,05 'Přepočtené koeficientem množství</t>
  </si>
  <si>
    <t>176</t>
  </si>
  <si>
    <t>1395578881</t>
  </si>
  <si>
    <t>1. střecha - tepelná izolace z desek XPS</t>
  </si>
  <si>
    <t>16*1,05 'Přepočtené koeficientem množství</t>
  </si>
  <si>
    <t>177</t>
  </si>
  <si>
    <t>283765081R</t>
  </si>
  <si>
    <t>deska izolační vakuová pro ploché střechy tl.40mm</t>
  </si>
  <si>
    <t>629381561</t>
  </si>
  <si>
    <t>1. střecha - vakuová tepelná izolace z desek tl.40mm</t>
  </si>
  <si>
    <t>131,06*1,05 'Přepočtené koeficientem množství</t>
  </si>
  <si>
    <t>178</t>
  </si>
  <si>
    <t>28376553</t>
  </si>
  <si>
    <t>deska polystyrénová pro snížení kročejového hluku (max. zatížení 4 kN/m2) tl 30mm</t>
  </si>
  <si>
    <t>-1193931992</t>
  </si>
  <si>
    <t>1. střecha - kročejová izolace tl.30mm</t>
  </si>
  <si>
    <t>147,06*1,05 'Přepočtené koeficientem množství</t>
  </si>
  <si>
    <t>179</t>
  </si>
  <si>
    <t>713141311</t>
  </si>
  <si>
    <t>Montáž izolace tepelné střech plochých kladené volně, spádová vrstva</t>
  </si>
  <si>
    <t>1866145199</t>
  </si>
  <si>
    <t>Montáž tepelné izolace střech plochých spádovými klíny v ploše kladenými volně</t>
  </si>
  <si>
    <t>https://podminky.urs.cz/item/CS_URS_2021_02/713141311</t>
  </si>
  <si>
    <t>1. střecha - spádové klíny EPS 150</t>
  </si>
  <si>
    <t>139,24 "pol.31</t>
  </si>
  <si>
    <t>18,74  "pol.32</t>
  </si>
  <si>
    <t>1880,56  "pol.33</t>
  </si>
  <si>
    <t>2. střecha - spádové klíny EPS 200</t>
  </si>
  <si>
    <t>127,51 "pol.39</t>
  </si>
  <si>
    <t>3. střecha - spádové klíny XPS</t>
  </si>
  <si>
    <t>6,62 "pol.40.1</t>
  </si>
  <si>
    <t>4. střecha - spádové klíny PIR</t>
  </si>
  <si>
    <t>131,06 "pol.42</t>
  </si>
  <si>
    <t>180</t>
  </si>
  <si>
    <t>28376142</t>
  </si>
  <si>
    <t>klín izolační z pěnového polystyrenu EPS 150 spád do 5%</t>
  </si>
  <si>
    <t>-1405956701</t>
  </si>
  <si>
    <t>139,24*(0,02+0,065)/2 "pol.31</t>
  </si>
  <si>
    <t>18,74*(0,02+0,09)/2  "pol.32</t>
  </si>
  <si>
    <t>1880,56*(0,02+0,215)/2  "pol.33</t>
  </si>
  <si>
    <t>227,915*1,05 'Přepočtené koeficientem množství</t>
  </si>
  <si>
    <t>181</t>
  </si>
  <si>
    <t>28376143</t>
  </si>
  <si>
    <t>klín izolační z pěnového polystyrenu EPS 200 spád do 5%</t>
  </si>
  <si>
    <t>-1871391215</t>
  </si>
  <si>
    <t>1. střecha - spádové klíny EPS 200</t>
  </si>
  <si>
    <t>127,51*(0,06+0,14)/2 "pol.39</t>
  </si>
  <si>
    <t>12,751*1,05 'Přepočtené koeficientem množství</t>
  </si>
  <si>
    <t>182</t>
  </si>
  <si>
    <t>28376105</t>
  </si>
  <si>
    <t>klín izolační z XPS spádový</t>
  </si>
  <si>
    <t>1506349182</t>
  </si>
  <si>
    <t>1. střecha - spádové klíny XPS</t>
  </si>
  <si>
    <t>6,62*(0,06+0,09)/2 "pol.40.1</t>
  </si>
  <si>
    <t>0,497*1,05 'Přepočtené koeficientem množství</t>
  </si>
  <si>
    <t>183</t>
  </si>
  <si>
    <t>28376116R</t>
  </si>
  <si>
    <t>klín izolační z PIR desek</t>
  </si>
  <si>
    <t>-1765056695</t>
  </si>
  <si>
    <t>1. střecha - spádové klíny PIR</t>
  </si>
  <si>
    <t>131,06*(0,06+0,14)/2 "pol.42</t>
  </si>
  <si>
    <t>13,106*1,05 'Přepočtené koeficientem množství</t>
  </si>
  <si>
    <t>184</t>
  </si>
  <si>
    <t>713141356</t>
  </si>
  <si>
    <t>Montáž spádové izolace na zhlaví atiky š do 500 mm lepené za studena nízkoexpanzní (PUR) pěnou</t>
  </si>
  <si>
    <t>1748211694</t>
  </si>
  <si>
    <t>Montáž tepelné izolace střech plochých spádovými klíny na zhlaví atiky šířky do 500 mm přilepenými za studena nízkoexpanzní (PUR) pěnou</t>
  </si>
  <si>
    <t>https://podminky.urs.cz/item/CS_URS_2021_02/713141356</t>
  </si>
  <si>
    <t>1. střecha - zateplení koruny atiky</t>
  </si>
  <si>
    <t>274,75 "š.150mm,pol.47</t>
  </si>
  <si>
    <t>29,55 "š.300mm, pol.48</t>
  </si>
  <si>
    <t>185</t>
  </si>
  <si>
    <t>321224063</t>
  </si>
  <si>
    <t>274,75*0,15*0,06 "š.150mm,pol.47</t>
  </si>
  <si>
    <t>29,55*0,3*0,08 "š.300mm, pol.48</t>
  </si>
  <si>
    <t>3,182*1,05 'Přepočtené koeficientem množství</t>
  </si>
  <si>
    <t>186</t>
  </si>
  <si>
    <t>713141396</t>
  </si>
  <si>
    <t>Montáž izolace tepelné stěn v do 1000 mm na atiky a prostupy střechou lepené nízkoexpanzní (PUR) pěnou</t>
  </si>
  <si>
    <t>1933759626</t>
  </si>
  <si>
    <t>Montáž tepelné izolace střech plochých na konstrukce stěn převyšující úroveň střechy např. atiky, prostupy střešní krytinou do výšky 1 000 mm přilepenými za studena nízkoexpanzní (PUR) pěnou</t>
  </si>
  <si>
    <t>https://podminky.urs.cz/item/CS_URS_2021_02/713141396</t>
  </si>
  <si>
    <t>1. střecha - tepelná izolace boků atiky z desek XPS</t>
  </si>
  <si>
    <t>110,33 "tl.100mm, pol.46</t>
  </si>
  <si>
    <t>187</t>
  </si>
  <si>
    <t>1182259422</t>
  </si>
  <si>
    <t>110,33*1,05 'Přepočtené koeficientem množství</t>
  </si>
  <si>
    <t>188</t>
  </si>
  <si>
    <t>713191132</t>
  </si>
  <si>
    <t>Montáž izolace tepelné podlah, stropů vrchem nebo střech překrytí separační fólií z PE</t>
  </si>
  <si>
    <t>-951371170</t>
  </si>
  <si>
    <t>Montáž tepelné izolace stavebních konstrukcí - doplňky a konstrukční součásti podlah, stropů vrchem nebo střech překrytím fólií separační z PE</t>
  </si>
  <si>
    <t>https://podminky.urs.cz/item/CS_URS_2021_02/713191132</t>
  </si>
  <si>
    <t>1. podlaha - separační folie PE tl.0,1mm</t>
  </si>
  <si>
    <t>4311,51 "pol.č.39, VV viz.Tabulka A5 - Podlahy/Rekapitulace</t>
  </si>
  <si>
    <t>189</t>
  </si>
  <si>
    <t>28329041</t>
  </si>
  <si>
    <t>fólie PE separační či ochranná tl 0,1mm</t>
  </si>
  <si>
    <t>-657669358</t>
  </si>
  <si>
    <t>4311,51*1,1655 'Přepočtené koeficientem množství</t>
  </si>
  <si>
    <t>190</t>
  </si>
  <si>
    <t>998713102</t>
  </si>
  <si>
    <t>Přesun hmot tonážní pro izolace tepelné v objektech v přes 6 do 12 m</t>
  </si>
  <si>
    <t>752648783</t>
  </si>
  <si>
    <t>Přesun hmot pro izolace tepelné stanovený z hmotnosti přesunovaného materiálu vodorovná dopravní vzdálenost do 50 m v objektech výšky přes 6 m do 12 m</t>
  </si>
  <si>
    <t>https://podminky.urs.cz/item/CS_URS_2021_02/998713102</t>
  </si>
  <si>
    <t>714</t>
  </si>
  <si>
    <t>Akustická a protiotřesová opatření</t>
  </si>
  <si>
    <t>191</t>
  </si>
  <si>
    <t>714121021</t>
  </si>
  <si>
    <t>Montáž podstropních panelů s rozšířenou zvukovou pohltivostí šroubovaných na betonový strop</t>
  </si>
  <si>
    <t>-1012141213</t>
  </si>
  <si>
    <t>Montáž akustických minerálních panelů podstropních s rozšířenou pohltivostí zvuku šroubovaných na stropní konstrukci betonovou</t>
  </si>
  <si>
    <t>https://podminky.urs.cz/item/CS_URS_2021_02/714121021</t>
  </si>
  <si>
    <t>1. podhledy - penetrace podhledů C4</t>
  </si>
  <si>
    <t>69,94+42,16  "výpočet výměr viz. tabulka A4 - Podhledy, stropy/rekapitulace</t>
  </si>
  <si>
    <t>192</t>
  </si>
  <si>
    <t>59036205</t>
  </si>
  <si>
    <t>panel akustický průmyslové prostory viditelný rošt š 24mm nebarvená hrana bílá tl 100mm</t>
  </si>
  <si>
    <t>1263847152</t>
  </si>
  <si>
    <t>112,1*1,05 'Přepočtené koeficientem množství</t>
  </si>
  <si>
    <t>193</t>
  </si>
  <si>
    <t>714451001</t>
  </si>
  <si>
    <t>Montáž antivibračních rohoží z recyklované pryže volně položených vodorovně nebo svisle</t>
  </si>
  <si>
    <t>-1152867676</t>
  </si>
  <si>
    <t>Montáž antivibračních rohoží stavebních konstrukcí a strojních zařízení z recyklované pryže volně položených vodorovně nebo svisle</t>
  </si>
  <si>
    <t>https://podminky.urs.cz/item/CS_URS_2021_02/714451001</t>
  </si>
  <si>
    <t>1. střecha  - rohož z pryžového recyklátu tl.3mm, pol.43</t>
  </si>
  <si>
    <t>262,12  "výměra viz.Tabulka A7 Střechy/Rekapitulce</t>
  </si>
  <si>
    <t>194</t>
  </si>
  <si>
    <t>27245188R</t>
  </si>
  <si>
    <t>deska antivibrační recyklovaná pryž 700kg/m3 2000x1000x3mm černá</t>
  </si>
  <si>
    <t>-1605920495</t>
  </si>
  <si>
    <t>262,12*1,05 'Přepočtené koeficientem množství</t>
  </si>
  <si>
    <t>195</t>
  </si>
  <si>
    <t>714451011</t>
  </si>
  <si>
    <t>Montáž antivibračních rohoží z recyklované pryže celoplošně lepených vodorovně</t>
  </si>
  <si>
    <t>1516548545</t>
  </si>
  <si>
    <t>Montáž antivibračních rohoží stavebních konstrukcí a strojních zařízení z recyklované pryže celoplošně lepené vodorovně</t>
  </si>
  <si>
    <t>https://podminky.urs.cz/item/CS_URS_2021_02/714451011</t>
  </si>
  <si>
    <t>1. střecha  - deska vibroizolace tl.25mm, pol.9</t>
  </si>
  <si>
    <t>196</t>
  </si>
  <si>
    <t>27245186R</t>
  </si>
  <si>
    <t>deska antivibrační ošetřena PE folií proti vodě, tl.25mm</t>
  </si>
  <si>
    <t>-834631144</t>
  </si>
  <si>
    <t>24,2*1,05 'Přepočtené koeficientem množství</t>
  </si>
  <si>
    <t>197</t>
  </si>
  <si>
    <t>998714102</t>
  </si>
  <si>
    <t>Přesun hmot tonážní pro akustická a protiotřesová opatření v objektech v do 12 m</t>
  </si>
  <si>
    <t>-1760750041</t>
  </si>
  <si>
    <t>Přesun hmot pro akustická a protiotřesová opatření stanovený z hmotnosti přesunovaného materiálu vodorovná dopravní vzdálenost do 50 m v objektech výšky přes 6 do 12 m</t>
  </si>
  <si>
    <t>https://podminky.urs.cz/item/CS_URS_2021_02/998714102</t>
  </si>
  <si>
    <t>735</t>
  </si>
  <si>
    <t>Ústřední vytápění - otopná tělesa</t>
  </si>
  <si>
    <t>198</t>
  </si>
  <si>
    <t>735511026</t>
  </si>
  <si>
    <t>Podlahové vytápění - systémová deska s kombinovanou tepelnou a kročejovou izolací celkové výšky 31 mm</t>
  </si>
  <si>
    <t>-874861654</t>
  </si>
  <si>
    <t>Trubkové teplovodní podlahové vytápění rozvod v systémové desce systémová deska s tepelnou izolací, celkové výšky 31 mm</t>
  </si>
  <si>
    <t>https://podminky.urs.cz/item/CS_URS_2021_02/735511026</t>
  </si>
  <si>
    <t>1. podlahy - vrstva k uložení podlahového topení tl.30mm</t>
  </si>
  <si>
    <t>3376,58 "pol.č.38, VV viz.Tabulka A5 - Podlahy/Rekapitulace</t>
  </si>
  <si>
    <t>199</t>
  </si>
  <si>
    <t>998735102</t>
  </si>
  <si>
    <t>Přesun hmot tonážní pro otopná tělesa v objektech v přes 6 do 12 m</t>
  </si>
  <si>
    <t>-1192798949</t>
  </si>
  <si>
    <t>Přesun hmot pro otopná tělesa stanovený z hmotnosti přesunovaného materiálu vodorovná dopravní vzdálenost do 50 m v objektech výšky přes 6 do 12 m</t>
  </si>
  <si>
    <t>https://podminky.urs.cz/item/CS_URS_2021_02/998735102</t>
  </si>
  <si>
    <t>760</t>
  </si>
  <si>
    <t>Výrobky PSV</t>
  </si>
  <si>
    <t>760243</t>
  </si>
  <si>
    <t>Žebříkové schody</t>
  </si>
  <si>
    <t>200</t>
  </si>
  <si>
    <t>760243R01</t>
  </si>
  <si>
    <t>24.3/01 - Žebřík na střechu, rozměr 420x3600mm, kompletní provedení dle specifikace PD, D+M</t>
  </si>
  <si>
    <t>883354414</t>
  </si>
  <si>
    <t>760281</t>
  </si>
  <si>
    <t>Ostatní konstrukce exteriérové</t>
  </si>
  <si>
    <t>201</t>
  </si>
  <si>
    <t>760281R01</t>
  </si>
  <si>
    <t>28.1/01 - Římsa, rozměr 604m, kompletní provedení dle specifikace PD, D+M</t>
  </si>
  <si>
    <t>622665925</t>
  </si>
  <si>
    <t>202</t>
  </si>
  <si>
    <t>760281R03</t>
  </si>
  <si>
    <t>28.1/03 - Pergola, kompletní provedení dle specifikace PD, D+M</t>
  </si>
  <si>
    <t>-410050237</t>
  </si>
  <si>
    <t>203</t>
  </si>
  <si>
    <t>760281R05</t>
  </si>
  <si>
    <t>28.1/05 - Liniový odvodňovací žlab, 6000mm, kompletní provedení dle specifikace PD, D+M</t>
  </si>
  <si>
    <t>235935506</t>
  </si>
  <si>
    <t>204</t>
  </si>
  <si>
    <t>760281R06</t>
  </si>
  <si>
    <t>28.1/06 - Venkovní schody PREFA, kompletní provedení dle specifikace PD, včetně povrchové úpravy, D+M</t>
  </si>
  <si>
    <t>1366056158</t>
  </si>
  <si>
    <t>205</t>
  </si>
  <si>
    <t>760281R07</t>
  </si>
  <si>
    <t>28.1/07 - Venkovní schody ze 2.NP, kompletní provedení dle specifikace PD, včetně základového pasu, zemních prací, porvchové úpravy, spojovací a kotevní techniky, D+M</t>
  </si>
  <si>
    <t>-952317851</t>
  </si>
  <si>
    <t>206</t>
  </si>
  <si>
    <t>760281R08</t>
  </si>
  <si>
    <t>28.1/08 - Cesta ze žulové řezané dlažby 1000x200mm na zahradě, délka 20,0m, kompletní provedení dle specifikace PD, D+M</t>
  </si>
  <si>
    <t>1148868585</t>
  </si>
  <si>
    <t>207</t>
  </si>
  <si>
    <t>760281R09</t>
  </si>
  <si>
    <t>28.1/09 - VZT propustka na střeše 770x700mm, kompletní provedení dle specifikace PD, D+M</t>
  </si>
  <si>
    <t>1506525604</t>
  </si>
  <si>
    <t>208</t>
  </si>
  <si>
    <t>760281R10</t>
  </si>
  <si>
    <t>28.1/10 - Dvířka pro elektroměr 1500x2400mm, kompletní provedení dle specifikace PD, D+M</t>
  </si>
  <si>
    <t>-46060271</t>
  </si>
  <si>
    <t>209</t>
  </si>
  <si>
    <t>760281R11</t>
  </si>
  <si>
    <t>28.1/11 - Stojan na kola, kompletní provedení dle specifikace PD, D+M</t>
  </si>
  <si>
    <t>-1409913346</t>
  </si>
  <si>
    <t>210</t>
  </si>
  <si>
    <t>760281R12</t>
  </si>
  <si>
    <t>28.1/12 - Venkovní screenové rolety 540X2500mm, kompletní provedení dle specifikace PD, D+M</t>
  </si>
  <si>
    <t>1064300628</t>
  </si>
  <si>
    <t>211</t>
  </si>
  <si>
    <t>760281R13</t>
  </si>
  <si>
    <t>28.1/13 - Venkovní screenové rolety 2040x2000mm, kompletní provedení dle specifikace PD, D+M</t>
  </si>
  <si>
    <t>662971276</t>
  </si>
  <si>
    <t>760311</t>
  </si>
  <si>
    <t>Okna</t>
  </si>
  <si>
    <t>212</t>
  </si>
  <si>
    <t>760311R01</t>
  </si>
  <si>
    <t>31.1/01a - Rám s pevným zasklením, rozměr 600/2450mm, kompletní provedení dle specifikace PD, D+M</t>
  </si>
  <si>
    <t>-828712905</t>
  </si>
  <si>
    <t>213</t>
  </si>
  <si>
    <t>760311R02</t>
  </si>
  <si>
    <t>31.1/01b - Rám s pevným zasklením, rozměr 600/2450mm, kompletní provedení dle specifikace PD, D+M</t>
  </si>
  <si>
    <t>1614501198</t>
  </si>
  <si>
    <t>214</t>
  </si>
  <si>
    <t>760311R03</t>
  </si>
  <si>
    <t>31.1/02a - Okno pokojové, rozměr 2100/2450mm, kompletní provedení dle specifikace PD, D+M</t>
  </si>
  <si>
    <t>625039436</t>
  </si>
  <si>
    <t>215</t>
  </si>
  <si>
    <t>760311R04</t>
  </si>
  <si>
    <t>31.1/02b - Okno pokojové, rozměr 2100/2450mm, kompletní provedení dle specifikace PD, D+M</t>
  </si>
  <si>
    <t>-2096688512</t>
  </si>
  <si>
    <t>216</t>
  </si>
  <si>
    <t>760311R05</t>
  </si>
  <si>
    <t>31.1/03 - Okno na chodbě, rozměr 2600/2500mm, kompletní provedení dle specifikace PD, D+M</t>
  </si>
  <si>
    <t>-1484203308</t>
  </si>
  <si>
    <t>217</t>
  </si>
  <si>
    <t>760311R06</t>
  </si>
  <si>
    <t>31.1/04 - Okno pokojové širší, rozměr 2600/2450mm, kompletní provedení dle specifikace PD, D+M</t>
  </si>
  <si>
    <t>-1175460665</t>
  </si>
  <si>
    <t>218</t>
  </si>
  <si>
    <t>760311R07</t>
  </si>
  <si>
    <t>31.1/05 - Jednokřídlé okno, pevné zasklení, rozměr 600/2450mm, kompletní provedení dle specifikace PD, D+M</t>
  </si>
  <si>
    <t>-44527996</t>
  </si>
  <si>
    <t>219</t>
  </si>
  <si>
    <t>760311R08</t>
  </si>
  <si>
    <t>31.1/06 - Okno na chodbu, rozměr 2500/2500mm, kompletní provedení dle specifikace PD, D+M</t>
  </si>
  <si>
    <t>950426149</t>
  </si>
  <si>
    <t>220</t>
  </si>
  <si>
    <t>760311R09</t>
  </si>
  <si>
    <t>31.1/07a - Okno do pokojů, rozměr 2100/2450mm, kompletní provedení dle specifikace PD, D+M</t>
  </si>
  <si>
    <t>1103742997</t>
  </si>
  <si>
    <t>221</t>
  </si>
  <si>
    <t>760311R10</t>
  </si>
  <si>
    <t>31.1/07b - Okno do pokojů, rozměr 2100/2450mm, kompletní provedení dle specifikace PD, D+M</t>
  </si>
  <si>
    <t>2027712862</t>
  </si>
  <si>
    <t>222</t>
  </si>
  <si>
    <t>760311R11</t>
  </si>
  <si>
    <t>31.1/08a - Okno na chodbu, rozměr 2500/2500mm, kompletní provedení dle specifikace PD, D+M</t>
  </si>
  <si>
    <t>490521994</t>
  </si>
  <si>
    <t>223</t>
  </si>
  <si>
    <t>760311R12</t>
  </si>
  <si>
    <t>31.1/08b - Okno na chodbu, rozměr 2500/2500mm, kompletní provedení dle specifikace PD, D+M</t>
  </si>
  <si>
    <t>-1011484725</t>
  </si>
  <si>
    <t>224</t>
  </si>
  <si>
    <t>760311R13</t>
  </si>
  <si>
    <t>31.1/11a - Rám s pevným zasklením, rozměr 600/2500mm, kompletní provedení dle specifikace PD, D+M</t>
  </si>
  <si>
    <t>-1532670619</t>
  </si>
  <si>
    <t>225</t>
  </si>
  <si>
    <t>760311R14</t>
  </si>
  <si>
    <t>31.1/11b - Rám s pevným zasklením, rozměr 600/2500mm, kompletní provedení dle specifikace PD, D+M</t>
  </si>
  <si>
    <t>-194536201</t>
  </si>
  <si>
    <t>226</t>
  </si>
  <si>
    <t>760311R15</t>
  </si>
  <si>
    <t>31.1/12a - Okno na chodbu, rozměr 2500/2500mm, kompletní provedení dle specifikace PD, D+M</t>
  </si>
  <si>
    <t>1350353718</t>
  </si>
  <si>
    <t>227</t>
  </si>
  <si>
    <t>760311R16</t>
  </si>
  <si>
    <t>31.1/12b - Okno na chodbu, rozměr 2500/2500mm, kompletní provedení dle specifikace PD, D+M</t>
  </si>
  <si>
    <t>-1772605889</t>
  </si>
  <si>
    <t>228</t>
  </si>
  <si>
    <t>760311R17</t>
  </si>
  <si>
    <t>31.1/13 - Okno do pokojů, rozměr 2600/2450mm, kompletní provedení dle specifikace PD, D+M</t>
  </si>
  <si>
    <t>1122593989</t>
  </si>
  <si>
    <t>229</t>
  </si>
  <si>
    <t>760311R18</t>
  </si>
  <si>
    <t>31.1/14 - Okno na chodbu, rozměr 2600/2500mm, kompletní provedení dle specifikace PD, D+M</t>
  </si>
  <si>
    <t>2132200589</t>
  </si>
  <si>
    <t>230</t>
  </si>
  <si>
    <t>760311R19</t>
  </si>
  <si>
    <t>31.1/15 - Okna do sušárny/žehlírny , rozměr 2100/3050mm, kompletní provedení dle specifikace PD, D+M</t>
  </si>
  <si>
    <t>-29218563</t>
  </si>
  <si>
    <t>231</t>
  </si>
  <si>
    <t>760311R20</t>
  </si>
  <si>
    <t>31.1/16a - Okno do atria, rozměr 3050/2040mm, kompletní provedení dle specifikace PD, D+M</t>
  </si>
  <si>
    <t>1850005546</t>
  </si>
  <si>
    <t>232</t>
  </si>
  <si>
    <t>760311R21</t>
  </si>
  <si>
    <t>31.1/16b - Okno do atria, rozměr 3050/2450mm, kompletní provedení dle specifikace PD, D+M</t>
  </si>
  <si>
    <t>-599162418</t>
  </si>
  <si>
    <t>233</t>
  </si>
  <si>
    <t>760311R22</t>
  </si>
  <si>
    <t>31.1/17 - Okno do atria, rozměr 3000/2530mm, kompletní provedení dle specifikace PD, D+M</t>
  </si>
  <si>
    <t>-83427019</t>
  </si>
  <si>
    <t>234</t>
  </si>
  <si>
    <t>760311R23</t>
  </si>
  <si>
    <t>31.1/18 - Okno do atria, rozměr 2000/2040mm, kompletní provedení dle specifikace PD, D+M</t>
  </si>
  <si>
    <t>745577687</t>
  </si>
  <si>
    <t>235</t>
  </si>
  <si>
    <t>760311R24</t>
  </si>
  <si>
    <t>31.1/19a - Okno do atria, rozměr 1900/2530mm, kompletní provedení dle specifikace PD, D+M</t>
  </si>
  <si>
    <t>1617927087</t>
  </si>
  <si>
    <t>236</t>
  </si>
  <si>
    <t>760311R25</t>
  </si>
  <si>
    <t>31.1/19b - Okno do atria, rozměr 1900/2040mm, kompletní provedení dle specifikace PD, D+M</t>
  </si>
  <si>
    <t>506961504</t>
  </si>
  <si>
    <t>237</t>
  </si>
  <si>
    <t>760311R26</t>
  </si>
  <si>
    <t>31.1/20a - Okno do atria - koupelna, rozměr 770/2040mm, kompletní provedení dle specifikace PD, D+M</t>
  </si>
  <si>
    <t>-992743315</t>
  </si>
  <si>
    <t>238</t>
  </si>
  <si>
    <t>760311R27</t>
  </si>
  <si>
    <t>31.1/20b - Okno do atria - koupelna, rozměr 770/2530mm, kompletní provedení dle specifikace PD, D+M</t>
  </si>
  <si>
    <t>-578232202</t>
  </si>
  <si>
    <t>239</t>
  </si>
  <si>
    <t>760311R28</t>
  </si>
  <si>
    <t>31.1/21 - Okno do atria, rozměr 2000/2500mm, kompletní provedení dle specifikace PD, D+M</t>
  </si>
  <si>
    <t>322821267</t>
  </si>
  <si>
    <t>240</t>
  </si>
  <si>
    <t>760311R29</t>
  </si>
  <si>
    <t>31.1/22a - Okno do atria, rozměr 3050/2530mm, kompletní provedení dle specifikace PD, D+M</t>
  </si>
  <si>
    <t>94094827</t>
  </si>
  <si>
    <t>241</t>
  </si>
  <si>
    <t>760311R30</t>
  </si>
  <si>
    <t>31.1/22b - Okno do atria, rozměr 3050/2450mm, kompletní provedení dle specifikace PD, D+M</t>
  </si>
  <si>
    <t>-1254329509</t>
  </si>
  <si>
    <t>242</t>
  </si>
  <si>
    <t>760311R31</t>
  </si>
  <si>
    <t>31.1/23 - Okno do atria, rozměr 3100/2040mm, kompletní provedení dle specifikace PD, D+M</t>
  </si>
  <si>
    <t>-1114988529</t>
  </si>
  <si>
    <t>243</t>
  </si>
  <si>
    <t>760311R32</t>
  </si>
  <si>
    <t>31.1/25 - Okno do atria, rozměr 3000/2530mm, kompletní provedení dle specifikace PD, D+M</t>
  </si>
  <si>
    <t>-1464229230</t>
  </si>
  <si>
    <t>244</t>
  </si>
  <si>
    <t>760311R33</t>
  </si>
  <si>
    <t>31.1/26 - Rám s pevným zasklením - schodiště, rozměr 2000/2500mm, kompletní provedení dle specifikace PD, D+M</t>
  </si>
  <si>
    <t>-658579556</t>
  </si>
  <si>
    <t>760312</t>
  </si>
  <si>
    <t>Prosklené exteriérové stěny a dveře</t>
  </si>
  <si>
    <t>245</t>
  </si>
  <si>
    <t>760312R01</t>
  </si>
  <si>
    <t>31.2/01 - Okenní sestava - ordinace, rozměr 6350/3050mm, kompletní provedení dle specifikace PD, D+M</t>
  </si>
  <si>
    <t>-1052153310</t>
  </si>
  <si>
    <t>246</t>
  </si>
  <si>
    <t>760312R02</t>
  </si>
  <si>
    <t>31.2/02 - Okenní sestava - loubí, rozměr 13125/3180mm, kompletní provedení dle specifikace PD, D+M</t>
  </si>
  <si>
    <t>-1558099400</t>
  </si>
  <si>
    <t>247</t>
  </si>
  <si>
    <t>760312R03</t>
  </si>
  <si>
    <t>31.2/03 - Dveře exteriérové jednokřídlé, rozměr 1000/2230mm, kompletní provedení dle specifikace PD, D+M</t>
  </si>
  <si>
    <t>-1990564440</t>
  </si>
  <si>
    <t>248</t>
  </si>
  <si>
    <t>760312R04</t>
  </si>
  <si>
    <t>31.2/04 - Okenní sestava - foyer, rozměr 5425/3180mm, kompletní provedení dle specifikace PD, D+M</t>
  </si>
  <si>
    <t>-486560437</t>
  </si>
  <si>
    <t>249</t>
  </si>
  <si>
    <t>760312R05</t>
  </si>
  <si>
    <t>31.2/05 - Dveře exteriérové vchodové , rozměr 3010/3180mm, kompletní provedení dle specifikace PD, D+M</t>
  </si>
  <si>
    <t>-185171387</t>
  </si>
  <si>
    <t>250</t>
  </si>
  <si>
    <t>760312R06</t>
  </si>
  <si>
    <t>31.2/06 - Okenní sestava - loubí, rozměr 21390/3180mm, kompletní provedení dle specifikace PD, D+M</t>
  </si>
  <si>
    <t>-2108807251</t>
  </si>
  <si>
    <t>251</t>
  </si>
  <si>
    <t>760312R07</t>
  </si>
  <si>
    <t>31.2/07 - Dveře exteriérové jednokřídlé, rozměr 1300/3180mm, kompletní provedení dle specifikace PD, D+M</t>
  </si>
  <si>
    <t>-1062716154</t>
  </si>
  <si>
    <t>252</t>
  </si>
  <si>
    <t>760312R08</t>
  </si>
  <si>
    <t>31.2/08 - Okenní sestava - sesterna, rozměr 2850/3180mm, kompletní provedení dle specifikace PD, D+M</t>
  </si>
  <si>
    <t>2122532685</t>
  </si>
  <si>
    <t>253</t>
  </si>
  <si>
    <t>760312R09</t>
  </si>
  <si>
    <t>31.2/09a - Sestava vstupních dveří do zimní zahrady, rozměr 10800/2560mm, kompletní provedení dle specifikace PD, D+M</t>
  </si>
  <si>
    <t>1088358828</t>
  </si>
  <si>
    <t>254</t>
  </si>
  <si>
    <t>760312R10</t>
  </si>
  <si>
    <t>31.2/09b - Sestava vstupních dveří do zimní zahrady, rozměr 10800/2560mm, kompletní provedení dle specifikace PD, D+M</t>
  </si>
  <si>
    <t>-9207989</t>
  </si>
  <si>
    <t>255</t>
  </si>
  <si>
    <t>760312R011</t>
  </si>
  <si>
    <t>31.2/10a - Dveře exteriérové do zimní zahrady, rozměr 2000/2530mm, kompletní provedení dle specifikace PD, D+M</t>
  </si>
  <si>
    <t>-1315093412</t>
  </si>
  <si>
    <t>256</t>
  </si>
  <si>
    <t>760312R12</t>
  </si>
  <si>
    <t>31.2/10b - Dveře exteriérové do zimní zahrady, rozměr 2000/2530mm, kompletní provedení dle specifikace PD, D+M</t>
  </si>
  <si>
    <t>-999526539</t>
  </si>
  <si>
    <t>257</t>
  </si>
  <si>
    <t>760312R13</t>
  </si>
  <si>
    <t>31.2/11 - Okenní sestava - do zimní zahrady, rozměr 8330/2500mm, kompletní provedení dle specifikace PD, D+M</t>
  </si>
  <si>
    <t>1254038011</t>
  </si>
  <si>
    <t>258</t>
  </si>
  <si>
    <t>760312R14</t>
  </si>
  <si>
    <t>31.2/12 - Dveře exteriérové do rampového schodiště, rozměr 2500/2530mm, kompletní provedení dle specifikace PD, D+M</t>
  </si>
  <si>
    <t>2037864389</t>
  </si>
  <si>
    <t>259</t>
  </si>
  <si>
    <t>760312R15</t>
  </si>
  <si>
    <t>31.2/13 - Sestava vstupních dveří do zimní zahrady, rozměr 9150/2560mm, kompletní provedení dle specifikace PD, D+M</t>
  </si>
  <si>
    <t>1842839130</t>
  </si>
  <si>
    <t>260</t>
  </si>
  <si>
    <t>760312R16</t>
  </si>
  <si>
    <t>31.2/14 - Dveře do atria, rozměr 2000/2560mm, kompletní provedení dle specifikace PD, D+M</t>
  </si>
  <si>
    <t>436351253</t>
  </si>
  <si>
    <t>261</t>
  </si>
  <si>
    <t>760312R17</t>
  </si>
  <si>
    <t>31.2/15 - Okenní sestava - do atria, rozměr 3050/2560mm, kompletní provedení dle specifikace PD, D+M</t>
  </si>
  <si>
    <t>1010931137</t>
  </si>
  <si>
    <t>262</t>
  </si>
  <si>
    <t>760312R18</t>
  </si>
  <si>
    <t>31.2/16 - Okenní sestava - do atria, rozměr 3050/2560mm, kompletní provedení dle specifikace PD, D+M</t>
  </si>
  <si>
    <t>1414198937</t>
  </si>
  <si>
    <t>263</t>
  </si>
  <si>
    <t>760312R19</t>
  </si>
  <si>
    <t>31.2/17 - Dveře exteriérové jednokřídlé do zimní zahrady, rozměr 1000/2560mm, kompletní provedení dle specifikace PD, D+M</t>
  </si>
  <si>
    <t>596255736</t>
  </si>
  <si>
    <t>264</t>
  </si>
  <si>
    <t>760312R20</t>
  </si>
  <si>
    <t>31.2/18 - Okenní sestava - vstup , rozměr 9300/3180mm, kompletní provedení dle specifikace PD, D+M</t>
  </si>
  <si>
    <t>1477036899</t>
  </si>
  <si>
    <t>760318</t>
  </si>
  <si>
    <t>Zámečnické výrobky</t>
  </si>
  <si>
    <t>265</t>
  </si>
  <si>
    <t>760318R01</t>
  </si>
  <si>
    <t>31.8/01 - Vstup do parku, rozměr 1000x6950mm, kompletní provedení dle specifikace PD, včetně betonových patek, zemních prací, brány 1000/1000mm, D+M</t>
  </si>
  <si>
    <t>1743276058</t>
  </si>
  <si>
    <t>266</t>
  </si>
  <si>
    <t>760318R02</t>
  </si>
  <si>
    <t>31.8/02 - Nárazník ve skladu odpadu (SO141.1), rozměr 4570mm, kompletní provedení dle specifikace PD, D+M</t>
  </si>
  <si>
    <t>259780698</t>
  </si>
  <si>
    <t>267</t>
  </si>
  <si>
    <t>760318R04</t>
  </si>
  <si>
    <t>31.8/04 - Dvířka boxu na zahradě, rozměr 3000x900mm, kompletní provedení dle specifikace PD, D+M</t>
  </si>
  <si>
    <t>396337968</t>
  </si>
  <si>
    <t>268</t>
  </si>
  <si>
    <t>760318R05</t>
  </si>
  <si>
    <t>31.8/05 - Brána, rozměr 4300x1000mm, kompletní provedení dle specifikace PD, včetně základových konstrukcí, zemních prací, D+M</t>
  </si>
  <si>
    <t>-1022756246</t>
  </si>
  <si>
    <t>269</t>
  </si>
  <si>
    <t>760318R06</t>
  </si>
  <si>
    <t>31.8/06 - Mřížka šachty, rozměr 700x2500mm, kompletní provedení dle specifikace PD, D+M</t>
  </si>
  <si>
    <t>1182159224</t>
  </si>
  <si>
    <t>270</t>
  </si>
  <si>
    <t>760318R07</t>
  </si>
  <si>
    <t>31.8/07 - Oplocení VZT na střeše objektu, délka 34,8m, kompletní provedení dle specifikace PD, včetně prefabrikovaných patek, branky, kotvení, D+M</t>
  </si>
  <si>
    <t>-2057321752</t>
  </si>
  <si>
    <t>271</t>
  </si>
  <si>
    <t>760318R08</t>
  </si>
  <si>
    <t>31.8/08 - Oplocení kolem VZT, délka 30,35m, kompletní provedení dle specifikace PD, včetně prefabrikovaných patek, branky, kotvení, D+M</t>
  </si>
  <si>
    <t>-2072868992</t>
  </si>
  <si>
    <t>272</t>
  </si>
  <si>
    <t>760318R10</t>
  </si>
  <si>
    <t>31.8/10 - Zákrytová deska sušiček, rozměr 4,9 m², kompletní provedení dle specifikace PD, D+M</t>
  </si>
  <si>
    <t>-1116482367</t>
  </si>
  <si>
    <t>273</t>
  </si>
  <si>
    <t>760318R11</t>
  </si>
  <si>
    <t>31.8/11 - Dveře vnitřní posuvné - prádelna, filtr, rozměr 850x1970mm, kompletní provedení dle specifikace PD, D+M</t>
  </si>
  <si>
    <t>-1358345521</t>
  </si>
  <si>
    <t>274</t>
  </si>
  <si>
    <t>760318R12</t>
  </si>
  <si>
    <t>31.8/12 - Dveře k sušičkám, rozměr 550x1970mm, kompletní provedení dle specifikace PD, D+M</t>
  </si>
  <si>
    <t>-338994777</t>
  </si>
  <si>
    <t>760319</t>
  </si>
  <si>
    <t>Truhlářské výrobky</t>
  </si>
  <si>
    <t>275</t>
  </si>
  <si>
    <t>760319R01</t>
  </si>
  <si>
    <t>31.9/01 - Interiérový obklad otvoru okna, rozměr 2100x2000mm, kompletní provedení dle specifikace PD, D+M</t>
  </si>
  <si>
    <t>-93270057</t>
  </si>
  <si>
    <t>276</t>
  </si>
  <si>
    <t>760319R02</t>
  </si>
  <si>
    <t>31.9/02 - Interiérový obklad otvoru okna, rozměr 600x2500mm, kompletní provedení dle specifikace PD, D+M</t>
  </si>
  <si>
    <t>-1697699122</t>
  </si>
  <si>
    <t>277</t>
  </si>
  <si>
    <t>760319R03</t>
  </si>
  <si>
    <t>31.9/03 - Interiérový obklad otvoru okna, rozměr 2600x2000mm, kompletní provedení dle specifikace PD, D+M</t>
  </si>
  <si>
    <t>-967877768</t>
  </si>
  <si>
    <t>278</t>
  </si>
  <si>
    <t>760319R04</t>
  </si>
  <si>
    <t>31.9/04 - Interiérový obklad otvoru okna, rozměr 2600x2500mm, kompletní provedení dle specifikace PD, D+M</t>
  </si>
  <si>
    <t>1742066187</t>
  </si>
  <si>
    <t>279</t>
  </si>
  <si>
    <t>760319R05</t>
  </si>
  <si>
    <t>31.9/05 - Interiérový obklad otvoru okna, rozměr 2500x2500mm, kompletní provedení dle specifikace PD, D+M</t>
  </si>
  <si>
    <t>1091532373</t>
  </si>
  <si>
    <t>280</t>
  </si>
  <si>
    <t>760319R06</t>
  </si>
  <si>
    <t>31.9/06 - Interiérový obklad otvoru okna, rozměr 2000x2500mm, kompletní provedení dle specifikace PD, D+M</t>
  </si>
  <si>
    <t>-76788209</t>
  </si>
  <si>
    <t>281</t>
  </si>
  <si>
    <t>760319R07</t>
  </si>
  <si>
    <t>31.9/07 - Interiérový obklad otvoru dveří, rozměr 2500x2500mm, kompletní provedení dle specifikace PD, D+M</t>
  </si>
  <si>
    <t>830070871</t>
  </si>
  <si>
    <t>282</t>
  </si>
  <si>
    <t>760319R08</t>
  </si>
  <si>
    <t>31.9/08 - Interiérový obklad otvoru okna, rozměr 200x2500mm, kompletní provedení dle specifikace PD, D+M</t>
  </si>
  <si>
    <t>2116663807</t>
  </si>
  <si>
    <t>283</t>
  </si>
  <si>
    <t>760319R09</t>
  </si>
  <si>
    <t>31.9/09 - Interiérový obklad otvoru odveří, rozměr 2000x2500mm, kompletní provedení dle specifikace PD, D+M</t>
  </si>
  <si>
    <t>243000364</t>
  </si>
  <si>
    <t>284</t>
  </si>
  <si>
    <t>760319R10</t>
  </si>
  <si>
    <t>31.9/10 - Interiérový obklad otvoru okna, rozměr 3050x2000mm, kompletní provedení dle specifikace PD, D+M</t>
  </si>
  <si>
    <t>-487917354</t>
  </si>
  <si>
    <t>285</t>
  </si>
  <si>
    <t>760319R11</t>
  </si>
  <si>
    <t>31.9/11 - Interiérový obklad otvoru okna, rozměr 3000x2000mm, kompletní provedení dle specifikace PD, D+M</t>
  </si>
  <si>
    <t>64575586</t>
  </si>
  <si>
    <t>286</t>
  </si>
  <si>
    <t>760319R12</t>
  </si>
  <si>
    <t>31.9/12 - Interiérový obklad otvoru okna/dveří, rozměr 2000x2000mm, kompletní provedení dle specifikace PD, D+M</t>
  </si>
  <si>
    <t>1594030253</t>
  </si>
  <si>
    <t>287</t>
  </si>
  <si>
    <t>760319R13</t>
  </si>
  <si>
    <t>31.9/13 - Interiérový obklad otvoru okna/dveří, rozměr 3050x2500mm, kompletní provedení dle specifikace PD, D+M</t>
  </si>
  <si>
    <t>1901956421</t>
  </si>
  <si>
    <t>288</t>
  </si>
  <si>
    <t>760319R14</t>
  </si>
  <si>
    <t>31.9/14 - Interiérový obklad otvoru okna, rozměr 1900x2000mm, kompletní provedení dle specifikace PD, D+M</t>
  </si>
  <si>
    <t>-1699457662</t>
  </si>
  <si>
    <t>289</t>
  </si>
  <si>
    <t>760319R16</t>
  </si>
  <si>
    <t>31.9/16 - Interiérový obklad otvoru okna, rozměr 3100x2000mm, kompletní provedení dle specifikace PD, D+M</t>
  </si>
  <si>
    <t>-2133360037</t>
  </si>
  <si>
    <t>290</t>
  </si>
  <si>
    <t>760319R17</t>
  </si>
  <si>
    <t>31.9/17 - Interiérový obklad otvoru okna, rozměr 770x2000mm, kompletní provedení dle specifikace PD, D+M</t>
  </si>
  <si>
    <t>1458563121</t>
  </si>
  <si>
    <t>291</t>
  </si>
  <si>
    <t>760319R18</t>
  </si>
  <si>
    <t>31.9/18 - Patrová kuchyň , kompletní provedení dle specifikace PD, D+M</t>
  </si>
  <si>
    <t>-1802764173</t>
  </si>
  <si>
    <t>292</t>
  </si>
  <si>
    <t>760319R19</t>
  </si>
  <si>
    <t>31.9/19 - Patrové stanoviště sester, kompletní provedení dle specifikace PD, D+M</t>
  </si>
  <si>
    <t>-945505800</t>
  </si>
  <si>
    <t>293</t>
  </si>
  <si>
    <t>760319R20</t>
  </si>
  <si>
    <t>31.9/20 - Kuchyň  - sestava kuchyňského bloku včetně spotřebičů, kompletní provedení dle specifikace PD, D+M</t>
  </si>
  <si>
    <t>kpl</t>
  </si>
  <si>
    <t>-718327221</t>
  </si>
  <si>
    <t>31.9/20 - Kuchyň - sestava kuchyňského bloku včetně spotřebičů, kompletní provedení dle specifikace PD, D+M</t>
  </si>
  <si>
    <t>294</t>
  </si>
  <si>
    <t>760319R21</t>
  </si>
  <si>
    <t>31.9/21 - Prosklený otvor, rozměr 1700x600mm, kompletní provedení dle specifikace PD, D+M</t>
  </si>
  <si>
    <t>-148223017</t>
  </si>
  <si>
    <t>295</t>
  </si>
  <si>
    <t>760319R22</t>
  </si>
  <si>
    <t>31.9/22 - Prosklená interiérová stěna, rozměr 6440x3100mm, kompletní provedení dle specifikace PD, D+M</t>
  </si>
  <si>
    <t>1671891125</t>
  </si>
  <si>
    <t>296</t>
  </si>
  <si>
    <t>760319R23</t>
  </si>
  <si>
    <t>31.9/23 - Prosklený otvor, rozměr 1700x600mm, kompletní provedení dle specifikace PD, D+M</t>
  </si>
  <si>
    <t>797900257</t>
  </si>
  <si>
    <t>297</t>
  </si>
  <si>
    <t>760319R24</t>
  </si>
  <si>
    <t>31.9/24 - Interiérový parapet okna, rozměr 2100x200mm, kompletní provedení dle specifikace PD, D+M</t>
  </si>
  <si>
    <t>-305826260</t>
  </si>
  <si>
    <t>298</t>
  </si>
  <si>
    <t>760319R25</t>
  </si>
  <si>
    <t>31.9/25 - Interiérový parapet okna, rozměr 3300x375mm, kompletní provedení dle specifikace PD, D+M</t>
  </si>
  <si>
    <t>-705154704</t>
  </si>
  <si>
    <t>299</t>
  </si>
  <si>
    <t>760319R26</t>
  </si>
  <si>
    <t>31.9/26 - Interiérový parapet okna, rozměr 650x450mm, kompletní provedení dle specifikace PD, D+M</t>
  </si>
  <si>
    <t>109399040</t>
  </si>
  <si>
    <t>300</t>
  </si>
  <si>
    <t>760319R27</t>
  </si>
  <si>
    <t>31.9/27 - Interiérový parapet okna, rozměr 2850x375mm, kompletní provedení dle specifikace PD, D+M</t>
  </si>
  <si>
    <t>1935597732</t>
  </si>
  <si>
    <t>301</t>
  </si>
  <si>
    <t>760319R28</t>
  </si>
  <si>
    <t>31.9/28 - Interiérový parapet okna, rozměr 1650x375mm, kompletní provedení dle specifikace PD, D+M</t>
  </si>
  <si>
    <t>1316762027</t>
  </si>
  <si>
    <t>302</t>
  </si>
  <si>
    <t>760319R30</t>
  </si>
  <si>
    <t>31.9/30 - Interiérový parapet okna, rozměr 4300x375mm, kompletní provedení dle specifikace PD, D+M</t>
  </si>
  <si>
    <t>-438031043</t>
  </si>
  <si>
    <t>303</t>
  </si>
  <si>
    <t>760319R31</t>
  </si>
  <si>
    <t>31.9/31 - Kuchyň - sestava kuchyňského bloku včetně spotřebičů, kompletní provedení dle specifikace PD, D+M</t>
  </si>
  <si>
    <t>-783416940</t>
  </si>
  <si>
    <t>304</t>
  </si>
  <si>
    <t>760319R32</t>
  </si>
  <si>
    <t>31.9/30 - Vestavěná skříň třídílná s 6 dveřmi, rozměry 3400x700x3100mm, kompletní provedení dle specifikace PD, D+M</t>
  </si>
  <si>
    <t>1160164312</t>
  </si>
  <si>
    <t>31.9/32 - Vestavěná skříň třídílná s 6 dveřmi, rozměry 3400x700x3100mm, kompletní provedení dle specifikace PD, D+M</t>
  </si>
  <si>
    <t>305</t>
  </si>
  <si>
    <t>760319R33</t>
  </si>
  <si>
    <t>31.9/30 - Vestavěná skříň dvoudílná s 4 dveřmi, rozměry 2400x700x3100mm, kompletní provedení dle specifikace PD, D+M</t>
  </si>
  <si>
    <t>-387412314</t>
  </si>
  <si>
    <t>31.9/33 - Vestavěná skříň dvoudílná s 4 dveřmi, rozměry 2400x700x3100mm, kompletní provedení dle specifikace PD, D+M</t>
  </si>
  <si>
    <t>760322</t>
  </si>
  <si>
    <t>Dveře interiérové</t>
  </si>
  <si>
    <t>306</t>
  </si>
  <si>
    <t>760322R01</t>
  </si>
  <si>
    <t>32.2//01 - Dveře vnitřní jednokřídlé 800/1970mm, kompletní provedení dle specifikace PD, včetně zárubně, kování, povrchové úpravy a příslušenství, D+M</t>
  </si>
  <si>
    <t>-536397195</t>
  </si>
  <si>
    <t>307</t>
  </si>
  <si>
    <t>760322R02</t>
  </si>
  <si>
    <t>32.2//02 - Dveře vnitřní jednokřídlé 900/1970mm, kompletní provedení dle specifikace PD, včetně zárubně, kování, povrchové úpravy a příslušenství, D+M</t>
  </si>
  <si>
    <t>1204176596</t>
  </si>
  <si>
    <t>308</t>
  </si>
  <si>
    <t>760322R03</t>
  </si>
  <si>
    <t>32.2//03 - Dveře vnitřní jednokřídlé 900/1970mm, kompletní provedení dle specifikace PD, včetně zárubně, kování, povrchové úpravy a příslušenství, D+M</t>
  </si>
  <si>
    <t>-1111183629</t>
  </si>
  <si>
    <t>309</t>
  </si>
  <si>
    <t>760322R04</t>
  </si>
  <si>
    <t>32.2//04 - Dveře vnitřní jednokřídlé 800/1970mm, kompletní provedení dle specifikace PD, včetně zárubně, kování, povrchové úpravy a příslušenství, D+M</t>
  </si>
  <si>
    <t>-1963813217</t>
  </si>
  <si>
    <t>310</t>
  </si>
  <si>
    <t>760322R05</t>
  </si>
  <si>
    <t>32.2//05 - Dveře vnitřní posuvné 900/1970mm, kompletní provedení dle specifikace PD, včetně zárubně, kování, povrchové úpravy a příslušenství, D+M</t>
  </si>
  <si>
    <t>-55324344</t>
  </si>
  <si>
    <t>311</t>
  </si>
  <si>
    <t>760322R06</t>
  </si>
  <si>
    <t>32.2//06 - Dveře vnitřní posuvné - sklad brambor 910/1970mm, kompletní provedení dle specifikace PD, včetně zárubně, kování, povrchové úpravy a příslušenství, D+M</t>
  </si>
  <si>
    <t>1070877612</t>
  </si>
  <si>
    <t>312</t>
  </si>
  <si>
    <t>760322R07</t>
  </si>
  <si>
    <t>32.2//07 - Dveře vnitřní jednokřídlé 900/1970mm, kompletní provedení dle specifikace PD, včetně zárubně, kování, povrchové úpravy a příslušenství, D+M</t>
  </si>
  <si>
    <t>2073320705</t>
  </si>
  <si>
    <t>313</t>
  </si>
  <si>
    <t>760322R08</t>
  </si>
  <si>
    <t>32.2//08 - Dveře vnitřní posuvné - hrubá příprava zeleniny 900/1970mm, kompletní provedení dle specifikace PD, včetně zárubně, kování, povrchové úpravy a příslušenství, D+M</t>
  </si>
  <si>
    <t>1939479779</t>
  </si>
  <si>
    <t>314</t>
  </si>
  <si>
    <t>760322R10</t>
  </si>
  <si>
    <t>32.2//10 - Dveře vnitřní posuvné, dvoukřídlé - kuchyň 1000/1970mm, kompletní provedení dle specifikace PD, včetně zárubně, kování, povrchové úpravy a příslušenství, D+M</t>
  </si>
  <si>
    <t>5876326</t>
  </si>
  <si>
    <t>315</t>
  </si>
  <si>
    <t>760322R11</t>
  </si>
  <si>
    <t>32.2//11 - Dveře kyvné dvoukřídlé - kuchyň 1400/1970mm, kompletní provedení dle specifikace PD, včetně zárubně, kování, povrchové úpravy a příslušenství, D+M</t>
  </si>
  <si>
    <t>850625727</t>
  </si>
  <si>
    <t>316</t>
  </si>
  <si>
    <t>760322R12</t>
  </si>
  <si>
    <t>32.2//12 - Dveře vnitřní dvoukřídlé 1400/1970mm, kompletní provedení dle specifikace PD, včetně zárubně, kování, povrchové úpravy a příslušenství, D+M</t>
  </si>
  <si>
    <t>390045545</t>
  </si>
  <si>
    <t>317</t>
  </si>
  <si>
    <t>760322R13</t>
  </si>
  <si>
    <t>32.2//13 - Dveře vnitřní dvoukřídlé 1400/1970mm, kompletní provedení dle specifikace PD, včetně zárubně, kování, povrchové úpravy a příslušenství, D+M</t>
  </si>
  <si>
    <t>-1034939360</t>
  </si>
  <si>
    <t>318</t>
  </si>
  <si>
    <t>760322R14</t>
  </si>
  <si>
    <t>32.2//14 - Dveře kývavé dvoukřídlé - kuchyň 1400/1970mm, kompletní provedení dle specifikace PD, včetně zárubně, kování, povrchové úpravy a příslušenství, D+M</t>
  </si>
  <si>
    <t>-1507561506</t>
  </si>
  <si>
    <t>319</t>
  </si>
  <si>
    <t>760322R15</t>
  </si>
  <si>
    <t>32.2//15 - Dveře vnitřní jednokřídlé 700/1970mm, kompletní provedení dle specifikace PD, včetně zárubně, kování, povrchové úpravy a příslušenství, D+M</t>
  </si>
  <si>
    <t>-2142513053</t>
  </si>
  <si>
    <t>320</t>
  </si>
  <si>
    <t>760322R16</t>
  </si>
  <si>
    <t>32.2//16 - Dveře vnitřní jednokřídlé 700/1970mm, kompletní provedení dle specifikace PD, včetně zárubně, kování, povrchové úpravy a příslušenství, D+M</t>
  </si>
  <si>
    <t>1841264716</t>
  </si>
  <si>
    <t>321</t>
  </si>
  <si>
    <t>760322R17</t>
  </si>
  <si>
    <t>32.2//17 - Dveře vnitřní jednokřídlé 800/1970mm, kompletní provedení dle specifikace PD, včetně zárubně, kování, povrchové úpravy a příslušenství, D+M</t>
  </si>
  <si>
    <t>-779056509</t>
  </si>
  <si>
    <t>322</t>
  </si>
  <si>
    <t>760322R18</t>
  </si>
  <si>
    <t>32.2//18 - Dveře vnitřní jednokřídlé 700/1970mm, kompletní provedení dle specifikace PD, včetně zárubně, kování, povrchové úpravy a příslušenství, D+M</t>
  </si>
  <si>
    <t>-38141319</t>
  </si>
  <si>
    <t>323</t>
  </si>
  <si>
    <t>760322R19</t>
  </si>
  <si>
    <t>32.2//19 - Dveře vnitřní jednokřídlé 900/2155mm, kompletní provedení dle specifikace PD, včetně zárubně, kování, povrchové úpravy a příslušenství, D+M</t>
  </si>
  <si>
    <t>1235706319</t>
  </si>
  <si>
    <t>324</t>
  </si>
  <si>
    <t>760322R20</t>
  </si>
  <si>
    <t>32.2//20 - Dveře vnitřní jednokřídlé - prosklené 900/2155 + 945mm, kompletní provedení dle specifikace PD, včetně zárubně, kování, povrchové úpravy a příslušenství, D+M</t>
  </si>
  <si>
    <t>370532980</t>
  </si>
  <si>
    <t>325</t>
  </si>
  <si>
    <t>760322R21</t>
  </si>
  <si>
    <t>32.2//21 - Dveře vnitřní jednokřídlé 800/1970mm, kompletní provedení dle specifikace PD, včetně zárubně, kování, povrchové úpravy a příslušenství, D+M</t>
  </si>
  <si>
    <t>3522429</t>
  </si>
  <si>
    <t>326</t>
  </si>
  <si>
    <t>760322R22</t>
  </si>
  <si>
    <t>32.2//22 - Dveře vnitřní jednokřídlé 900/1970mm, kompletní provedení dle specifikace PD, včetně zárubně, kování, povrchové úpravy a příslušenství, D+M</t>
  </si>
  <si>
    <t>-1202872367</t>
  </si>
  <si>
    <t>327</t>
  </si>
  <si>
    <t>760322R23</t>
  </si>
  <si>
    <t>32.2//23 - Dveře vnitřní jednokřídlé 900/1970mm, kompletní provedení dle specifikace PD, včetně zárubně, kování, povrchové úpravy a příslušenství, D+M</t>
  </si>
  <si>
    <t>794055853</t>
  </si>
  <si>
    <t>328</t>
  </si>
  <si>
    <t>760322R24</t>
  </si>
  <si>
    <t>32.2//24 - Dveře vnitřní jednokřídlé 900/1970mm, kompletní provedení dle specifikace PD, včetně zárubně, kování, povrchové úpravy a příslušenství, D+M</t>
  </si>
  <si>
    <t>882017031</t>
  </si>
  <si>
    <t>329</t>
  </si>
  <si>
    <t>760322R25</t>
  </si>
  <si>
    <t>32.2//25 - Dveře vnitřní jednokřídlé 800/1970mm, kompletní provedení dle specifikace PD, včetně zárubně, kování, povrchové úpravy a příslušenství, D+M</t>
  </si>
  <si>
    <t>371837849</t>
  </si>
  <si>
    <t>330</t>
  </si>
  <si>
    <t>760322R26</t>
  </si>
  <si>
    <t>32.2//26 - Dveře vnitřní dvoukřídlé, prosklené - schodiště 1590/2155 + 945mm, kompletní provedení dle specifikace PD, včetně zárubně, kování, povrchové úpravy a příslušenství, D+M</t>
  </si>
  <si>
    <t>609564121</t>
  </si>
  <si>
    <t>331</t>
  </si>
  <si>
    <t>760322R27</t>
  </si>
  <si>
    <t>32.2//27 - Dveře vnitřní jednokřídlé - schodiště 800/2500mm, kompletní provedení dle specifikace PD, včetně zárubně, kování, povrchové úpravy a příslušenství, D+M</t>
  </si>
  <si>
    <t>1289871560</t>
  </si>
  <si>
    <t>332</t>
  </si>
  <si>
    <t>760322R28</t>
  </si>
  <si>
    <t>32.2//28 - Prosklené dveře - posuvné hliníkové 1800/2200 + 900mm, kompletní provedení dle specifikace PD, včetně zárubně, kování, povrchové úpravy a příslušenství, D+M</t>
  </si>
  <si>
    <t>-734136780</t>
  </si>
  <si>
    <t>333</t>
  </si>
  <si>
    <t>760322R29</t>
  </si>
  <si>
    <t>32.2//29 - Dveře vnitřní jednokřídlé - prosklené 900/2155 + 945mm, kompletní provedení dle specifikace PD, včetně zárubně, kování, povrchové úpravy a příslušenství, D+M</t>
  </si>
  <si>
    <t>483333429</t>
  </si>
  <si>
    <t>334</t>
  </si>
  <si>
    <t>760322R30</t>
  </si>
  <si>
    <t>32.2//30 - Dveře vnitřní dvoukřídlé - prosklené 1350/2155 + 945mm, kompletní provedení dle specifikace PD, včetně zárubně, kování, povrchové úpravy a příslušenství, D+M</t>
  </si>
  <si>
    <t>2064790427</t>
  </si>
  <si>
    <t>335</t>
  </si>
  <si>
    <t>760322R31</t>
  </si>
  <si>
    <t>32.2//31 - Dveře vnitřní jednokřídlé 800/2155mm, kompletní provedení dle specifikace PD, včetně zárubně, kování, povrchové úpravy a příslušenství, D+M</t>
  </si>
  <si>
    <t>1650810420</t>
  </si>
  <si>
    <t>336</t>
  </si>
  <si>
    <t>760322R32</t>
  </si>
  <si>
    <t>32.2//32 - Dveře vnitřní jednokřídlé 700/1970mm, kompletní provedení dle specifikace PD, včetně zárubně, kování, povrchové úpravy a příslušenství, D+M</t>
  </si>
  <si>
    <t>-160877379</t>
  </si>
  <si>
    <t>337</t>
  </si>
  <si>
    <t>760322R33</t>
  </si>
  <si>
    <t>32.2//33 - Dveře vnitřní jednokřídlé 700/1970mm, kompletní provedení dle specifikace PD, včetně zárubně, kování, povrchové úpravy a příslušenství, D+M</t>
  </si>
  <si>
    <t>1060084218</t>
  </si>
  <si>
    <t>338</t>
  </si>
  <si>
    <t>760322R34</t>
  </si>
  <si>
    <t>32.2//34 - Dveře vnitřní jednokřídlé 800/1970mm, kompletní provedení dle specifikace PD, včetně zárubně, kování, povrchové úpravy a příslušenství, D+M</t>
  </si>
  <si>
    <t>251416215</t>
  </si>
  <si>
    <t>339</t>
  </si>
  <si>
    <t>760322R35</t>
  </si>
  <si>
    <t>32.2//35 - Dveře vnitřní dvoukřídlé 1000/1970mm, kompletní provedení dle specifikace PD, včetně zárubně, kování, povrchové úpravy a příslušenství, D+M</t>
  </si>
  <si>
    <t>-1585312857</t>
  </si>
  <si>
    <t>340</t>
  </si>
  <si>
    <t>760322R36</t>
  </si>
  <si>
    <t>32.2//36 - Dveře vnitřní jednokřídlé 900/1970mm, kompletní provedení dle specifikace PD, včetně zárubně, kování, povrchové úpravy a příslušenství, D+M</t>
  </si>
  <si>
    <t>1763367201</t>
  </si>
  <si>
    <t>341</t>
  </si>
  <si>
    <t>760322R37</t>
  </si>
  <si>
    <t>32.2//37 - Dveře vnitřní dvoukřídlé 1400/1970mm, kompletní provedení dle specifikace PD, včetně zárubně, kování, povrchové úpravy a příslušenství, D+M</t>
  </si>
  <si>
    <t>1406619615</t>
  </si>
  <si>
    <t>342</t>
  </si>
  <si>
    <t>760322R38</t>
  </si>
  <si>
    <t>32.2//38 - Dveře vnitřní jednokřídlé 800/1970mm, kompletní provedení dle specifikace PD, včetně zárubně, kování, povrchové úpravy a příslušenství, D+M</t>
  </si>
  <si>
    <t>455960285</t>
  </si>
  <si>
    <t>343</t>
  </si>
  <si>
    <t>760322R39</t>
  </si>
  <si>
    <t>32.2//39 - Dveře vnitřní jednokřídlé 700/1970mm, kompletní provedení dle specifikace PD, včetně zárubně, kování, povrchové úpravy a příslušenství, D+M</t>
  </si>
  <si>
    <t>-1873278912</t>
  </si>
  <si>
    <t>344</t>
  </si>
  <si>
    <t>760322R40</t>
  </si>
  <si>
    <t>32.2//40 - Dveře vnitřní jednokřídlé 800/1970mm, kompletní provedení dle specifikace PD, včetně zárubně, kování, povrchové úpravy a příslušenství, D+M</t>
  </si>
  <si>
    <t>-329762713</t>
  </si>
  <si>
    <t>345</t>
  </si>
  <si>
    <t>760322R41</t>
  </si>
  <si>
    <t>32.2//41 - Dveře vnitřní jednokřídlé - pokoje 1100/1970mm, kompletní provedení dle specifikace PD, včetně zárubně, kování, povrchové úpravy a příslušenství, D+M</t>
  </si>
  <si>
    <t>-1738083514</t>
  </si>
  <si>
    <t>346</t>
  </si>
  <si>
    <t>760322R42</t>
  </si>
  <si>
    <t>32.2//42 - Dveře vnitřní posuvné - koupelna 1000/1970mm, kompletní provedení dle specifikace PD, včetně zárubně, kování, povrchové úpravy a příslušenství, D+M</t>
  </si>
  <si>
    <t>284129417</t>
  </si>
  <si>
    <t>347</t>
  </si>
  <si>
    <t>760322R43</t>
  </si>
  <si>
    <t>32.2//43 - Dveře vnitřní jednokřídlé - pokoje 1100/1970mm, kompletní provedení dle specifikace PD, včetně zárubně, kování, povrchové úpravy a příslušenství, D+M</t>
  </si>
  <si>
    <t>-1897975335</t>
  </si>
  <si>
    <t>348</t>
  </si>
  <si>
    <t>760322R44</t>
  </si>
  <si>
    <t>32.2//44 - Dveře vnitřní posuvné - koupelna 1000/1970mm, kompletní provedení dle specifikace PD, včetně zárubně, kování, povrchové úpravy a příslušenství, D+M</t>
  </si>
  <si>
    <t>-2103054498</t>
  </si>
  <si>
    <t>349</t>
  </si>
  <si>
    <t>760322R45</t>
  </si>
  <si>
    <t>32.2//45 - Dveře vnitřní dvoukřídlé - chodba 1550/2000 +500mm, kompletní provedení dle specifikace PD, včetně zárubně, kování, povrchové úpravy a příslušenství, D+M</t>
  </si>
  <si>
    <t>-365789503</t>
  </si>
  <si>
    <t>350</t>
  </si>
  <si>
    <t>760322R46</t>
  </si>
  <si>
    <t>32.2//46 - Dveře vnitřní dvoukřídlé - schodiště 1300/2000 + 500mm, kompletní provedení dle specifikace PD, včetně zárubně, kování, povrchové úpravy a příslušenství, D+M</t>
  </si>
  <si>
    <t>1199197576</t>
  </si>
  <si>
    <t>351</t>
  </si>
  <si>
    <t>760322R47</t>
  </si>
  <si>
    <t>32.2//47 - Dveře vnitřní posuvné - koupelna 1000/1970mm, kompletní provedení dle specifikace PD, včetně zárubně, kování, povrchové úpravy a příslušenství, D+M</t>
  </si>
  <si>
    <t>1777667009</t>
  </si>
  <si>
    <t>352</t>
  </si>
  <si>
    <t>760322R48</t>
  </si>
  <si>
    <t>32.2//48 - Dveře vnitřní posuvné - koupelna 1000/1970mm, kompletní provedení dle specifikace PD, včetně zárubně, kování, povrchové úpravy a příslušenství, D+M</t>
  </si>
  <si>
    <t>-1833411391</t>
  </si>
  <si>
    <t>353</t>
  </si>
  <si>
    <t>760322R49</t>
  </si>
  <si>
    <t>32.2//49 - Dveře vnitřní jednokřídlé - koupelna 1100/1970mm, kompletní provedení dle specifikace PD, včetně zárubně, kování, povrchové úpravy a příslušenství, D+M</t>
  </si>
  <si>
    <t>1356158598</t>
  </si>
  <si>
    <t>354</t>
  </si>
  <si>
    <t>760322R50</t>
  </si>
  <si>
    <t>32.2//50 - Dveře vnitřní jednokřídlé - čistící místnost 800/1970mm, kompletní provedení dle specifikace PD, včetně zárubně, kování, povrchové úpravy a příslušenství, D+M</t>
  </si>
  <si>
    <t>-808363565</t>
  </si>
  <si>
    <t>355</t>
  </si>
  <si>
    <t>760322R51</t>
  </si>
  <si>
    <t>32.2//51 - Dveře vnitřní dvoukřídlé - sklad 1300/1970mm, kompletní provedení dle specifikace PD, včetně zárubně, kování, povrchové úpravy a příslušenství, D+M</t>
  </si>
  <si>
    <t>-905068219</t>
  </si>
  <si>
    <t>356</t>
  </si>
  <si>
    <t>760322R52</t>
  </si>
  <si>
    <t>32.2//52 - Dveře vnitřní jednokřídlé - sklad 800/1970mm, kompletní provedení dle specifikace PD, včetně zárubně, kování, povrchové úpravy a příslušenství, D+M</t>
  </si>
  <si>
    <t>485779430</t>
  </si>
  <si>
    <t>357</t>
  </si>
  <si>
    <t>760322R53</t>
  </si>
  <si>
    <t>32.2//53 - Dveře vnitřní dvoukřídlé - chodba 1600/2000 + 500mm, kompletní provedení dle specifikace PD, včetně zárubně, kování, povrchové úpravy a příslušenství, D+M</t>
  </si>
  <si>
    <t>835269243</t>
  </si>
  <si>
    <t>358</t>
  </si>
  <si>
    <t>760322R54</t>
  </si>
  <si>
    <t>32.2//54 - Dveře vnitřní jednokřídlé 800/1970mm, kompletní provedení dle specifikace PD, včetně zárubně, kování, povrchové úpravy a příslušenství, D+M</t>
  </si>
  <si>
    <t>751125210</t>
  </si>
  <si>
    <t>359</t>
  </si>
  <si>
    <t>760322R55</t>
  </si>
  <si>
    <t>32.2//55 - Dveře vnitřní jednokřídlé 700/1970mm, kompletní provedení dle specifikace PD, včetně zárubně, kování, povrchové úpravy a příslušenství, D+M</t>
  </si>
  <si>
    <t>-707809752</t>
  </si>
  <si>
    <t>360</t>
  </si>
  <si>
    <t>760322R56</t>
  </si>
  <si>
    <t>32.2//56 - Dveře vnitřní jednokřídlé 700/1970mm, kompletní provedení dle specifikace PD, včetně zárubně, kování, povrchové úpravy a příslušenství, D+M</t>
  </si>
  <si>
    <t>-362309744</t>
  </si>
  <si>
    <t>361</t>
  </si>
  <si>
    <t>760322R57</t>
  </si>
  <si>
    <t>32.2//57 - Dveře vnitřní dvoukřídlé - chodba 1600/2000 + 500mm, kompletní provedení dle specifikace PD, včetně zárubně, kování, povrchové úpravy a příslušenství, D+M</t>
  </si>
  <si>
    <t>387777040</t>
  </si>
  <si>
    <t>362</t>
  </si>
  <si>
    <t>760322R58</t>
  </si>
  <si>
    <t>32.2//58 - Dveře vnitřní jednokřídlé - čaj. kuchyňka 900/2000 + 500mm, kompletní provedení dle specifikace PD, včetně zárubně, kování, povrchové úpravy a příslušenství, D+M</t>
  </si>
  <si>
    <t>-1134320778</t>
  </si>
  <si>
    <t>363</t>
  </si>
  <si>
    <t>760322R59</t>
  </si>
  <si>
    <t>32.2//59 - Dveře vnitřní jednokřídlé 900/2000 +500mm, kompletní provedení dle specifikace PD, včetně zárubně, kování, povrchové úpravy a příslušenství, D+M</t>
  </si>
  <si>
    <t>278864843</t>
  </si>
  <si>
    <t>364</t>
  </si>
  <si>
    <t>760322R60</t>
  </si>
  <si>
    <t>32.2//60 - Dveře vnitřní jednokřídlé - pokoje 1100/1970mm, kompletní provedení dle specifikace PD, včetně zárubně, kování, povrchové úpravy a příslušenství, D+M</t>
  </si>
  <si>
    <t>1622131630</t>
  </si>
  <si>
    <t>365</t>
  </si>
  <si>
    <t>760322R61</t>
  </si>
  <si>
    <t>32.2//61 - Dveře vnitřní dvoukřídlé - chodba 1550/2000 +500mm, kompletní provedení dle specifikace PD, včetně zárubně, kování, povrchové úpravy a příslušenství, D+M</t>
  </si>
  <si>
    <t>-1484210375</t>
  </si>
  <si>
    <t>366</t>
  </si>
  <si>
    <t>760322R62</t>
  </si>
  <si>
    <t>32.2//62 - Dveře vnitřní posuvné - koupelna 1000/1970mm, kompletní provedení dle specifikace PD, včetně zárubně, kování, povrchové úpravy a příslušenství, D+M</t>
  </si>
  <si>
    <t>-777546998</t>
  </si>
  <si>
    <t>367</t>
  </si>
  <si>
    <t>760322R63</t>
  </si>
  <si>
    <t>32.2//63 - Dveře vnitřní jednokřídlé 900/1970mm, kompletní provedení dle specifikace PD, včetně zárubně, kování, povrchové úpravy a příslušenství, D+M</t>
  </si>
  <si>
    <t>976379832</t>
  </si>
  <si>
    <t>368</t>
  </si>
  <si>
    <t>760322R64</t>
  </si>
  <si>
    <t>32.2//64 - Dveře vnitřní jednokřídlé 700/1970mm, kompletní provedení dle specifikace PD, včetně zárubně, kování, povrchové úpravy a příslušenství, D+M</t>
  </si>
  <si>
    <t>493476259</t>
  </si>
  <si>
    <t>369</t>
  </si>
  <si>
    <t>760322R65</t>
  </si>
  <si>
    <t>32.2//65 - Dveře vnitřní jednokřídlé 700/1970mm, kompletní provedení dle specifikace PD, včetně zárubně, kování, povrchové úpravy a příslušenství, D+M</t>
  </si>
  <si>
    <t>88554963</t>
  </si>
  <si>
    <t>370</t>
  </si>
  <si>
    <t>760322R66</t>
  </si>
  <si>
    <t>32.2//66 - Dveře vnitřní jednokřídlé 700/1970mm, kompletní provedení dle specifikace PD, včetně zárubně, kování, povrchové úpravy a příslušenství, D+M</t>
  </si>
  <si>
    <t>1585354777</t>
  </si>
  <si>
    <t>371</t>
  </si>
  <si>
    <t>760322R67</t>
  </si>
  <si>
    <t>32.2//67 - Dveře do meditační místnosti 1225/3100mm, kompletní provedení dle specifikace PD, včetně zárubně, kování, povrchové úpravy a příslušenství, D+M</t>
  </si>
  <si>
    <t>785897709</t>
  </si>
  <si>
    <t>372</t>
  </si>
  <si>
    <t>760322R68</t>
  </si>
  <si>
    <t>32.2//68 - Dveře vnitřní jednokřídlé - úklid 800/1970mm, kompletní provedení dle specifikace PD, včetně zárubně, kování, povrchové úpravy a příslušenství, D+M</t>
  </si>
  <si>
    <t>-1950150070</t>
  </si>
  <si>
    <t>373</t>
  </si>
  <si>
    <t>760322R69</t>
  </si>
  <si>
    <t>32.2//69 - Dveře vnitřní jednokřídlé 900/1970mm, kompletní provedení dle specifikace PD, včetně zárubně, kování, povrchové úpravy a příslušenství, D+M</t>
  </si>
  <si>
    <t>948437928</t>
  </si>
  <si>
    <t>374</t>
  </si>
  <si>
    <t>760322R70</t>
  </si>
  <si>
    <t>32.2//70 - Dveře vnitřní posuvné 900/1970mm, kompletní provedení dle specifikace PD, včetně zárubně, kování, povrchové úpravy a příslušenství, D+M</t>
  </si>
  <si>
    <t>-1044019475</t>
  </si>
  <si>
    <t>375</t>
  </si>
  <si>
    <t>760322R71</t>
  </si>
  <si>
    <t>32.2//71 - Dveře vnitřní jednokřídlé 800/1970mm, kompletní provedení dle specifikace PD, včetně zárubně, kování, povrchové úpravy a příslušenství, D+M</t>
  </si>
  <si>
    <t>-2038095046</t>
  </si>
  <si>
    <t>376</t>
  </si>
  <si>
    <t>760322R72</t>
  </si>
  <si>
    <t>32.2//72 - Dveře vnitřní jednokřídlé 700/1970mm, kompletní provedení dle specifikace PD, včetně zárubně, kování, povrchové úpravy a příslušenství, D+M</t>
  </si>
  <si>
    <t>1127697853</t>
  </si>
  <si>
    <t>377</t>
  </si>
  <si>
    <t>760322R73</t>
  </si>
  <si>
    <t>32.2//73 - Dveře vnitřní jednokřídlé 700/1970mm, kompletní provedení dle specifikace PD, včetně zárubně, kování, povrchové úpravy a příslušenství, D+M</t>
  </si>
  <si>
    <t>1852938014</t>
  </si>
  <si>
    <t>378</t>
  </si>
  <si>
    <t>760322R74</t>
  </si>
  <si>
    <t>32.2//74 - Dveře vnitřní jednokřídlé 800/1970mm, kompletní provedení dle specifikace PD, včetně zárubně, kování, povrchové úpravy a příslušenství, D+M</t>
  </si>
  <si>
    <t>-2005140196</t>
  </si>
  <si>
    <t>379</t>
  </si>
  <si>
    <t>760322R75</t>
  </si>
  <si>
    <t>32.2//75 - Dveře vnitřní jednokřídlé 900/1970mm, kompletní provedení dle specifikace PD, včetně zárubně, kování, povrchové úpravy a příslušenství, D+M</t>
  </si>
  <si>
    <t>-1997909971</t>
  </si>
  <si>
    <t>380</t>
  </si>
  <si>
    <t>760322R76</t>
  </si>
  <si>
    <t>32.2//76 - Dveře vnitřní jednokřídlé 900/1970mm, kompletní provedení dle specifikace PD, včetně zárubně, kování, povrchové úpravy a příslušenství, D+M</t>
  </si>
  <si>
    <t>-1105555505</t>
  </si>
  <si>
    <t>760341</t>
  </si>
  <si>
    <t>Zábradlí</t>
  </si>
  <si>
    <t>381</t>
  </si>
  <si>
    <t>760341R01</t>
  </si>
  <si>
    <t>34.1/01 - Zábradlí přímého schodiště z náměstí, výška 1000mm, délka 4060mm , kompletní provedení dle specifikace PD, D+M</t>
  </si>
  <si>
    <t>-503175277</t>
  </si>
  <si>
    <t>382</t>
  </si>
  <si>
    <t>760341R02</t>
  </si>
  <si>
    <t>34.1/02 - Zábradlí schodiště UC.3, výška 1000mm, délka 6,2mmm , kompletní provedení dle specifikace PD, D+M</t>
  </si>
  <si>
    <t>1279230732</t>
  </si>
  <si>
    <t>383</t>
  </si>
  <si>
    <t>760341R03</t>
  </si>
  <si>
    <t>34.1/03 - Zábradlí schodiště UC.1, výška 1000mm, délka 12,6mmm , kompletní provedení dle specifikace PD, D+M</t>
  </si>
  <si>
    <t>1880470635</t>
  </si>
  <si>
    <t>384</t>
  </si>
  <si>
    <t>760341R04</t>
  </si>
  <si>
    <t>34.1/04 - Zábradlí schodiště UC.2, výška 1000mm, délka 13,9mmm , kompletní provedení dle specifikace PD, D+M</t>
  </si>
  <si>
    <t>-355570674</t>
  </si>
  <si>
    <t>385</t>
  </si>
  <si>
    <t>760341R05</t>
  </si>
  <si>
    <t>34.1/05 - Zábradlí kolem světlíku 2.NP, výška 950mm, délka osový Ø 1800mm , kompletní provedení dle specifikace PD, D+M</t>
  </si>
  <si>
    <t>1782871597</t>
  </si>
  <si>
    <t>386</t>
  </si>
  <si>
    <t>760341R06</t>
  </si>
  <si>
    <t>34.1/06 - Zábradlí kolem světlíku 2.NP, výška 950mm, délka osový Ø 2300mm , kompletní provedení dle specifikace PD, D+M</t>
  </si>
  <si>
    <t>1975936242</t>
  </si>
  <si>
    <t>387</t>
  </si>
  <si>
    <t>760341R07</t>
  </si>
  <si>
    <t>34.1/07 - Zábradlí na zahradě, výška 950mm, délka 20400mm , kompletní provedení dle specifikace PD, D+M</t>
  </si>
  <si>
    <t>2088341504</t>
  </si>
  <si>
    <t>388</t>
  </si>
  <si>
    <t>760341R08</t>
  </si>
  <si>
    <t>34.1/08 - Zábradlí na zahradě, výška 950mm, délka 3830mm , kompletní provedení dle specifikace PD, D+M</t>
  </si>
  <si>
    <t>-294547727</t>
  </si>
  <si>
    <t>389</t>
  </si>
  <si>
    <t>760341R09</t>
  </si>
  <si>
    <t>34.1/09 - Zábradlí na zahradě, výška 950mm, délka 8940mm , kompletní provedení dle specifikace PD, D+M</t>
  </si>
  <si>
    <t>605408844</t>
  </si>
  <si>
    <t>390</t>
  </si>
  <si>
    <t>760341R10</t>
  </si>
  <si>
    <t>34.1/10 - Zábradlí na zahradě, výška 950mm, délka 3750mm , kompletní provedení dle specifikace PD, D+M</t>
  </si>
  <si>
    <t>-1924378301</t>
  </si>
  <si>
    <t>391</t>
  </si>
  <si>
    <t>760341R11</t>
  </si>
  <si>
    <t>34.1/11 - Zábradlí na zahradě, výška 950mm, délka 5180mm , kompletní provedení dle specifikace PD, D+M</t>
  </si>
  <si>
    <t>-407147904</t>
  </si>
  <si>
    <t>392</t>
  </si>
  <si>
    <t>760341R12</t>
  </si>
  <si>
    <t>34.1/12 - Zábradlí na zimní zahradě, výška 1100mm, délka 9150mm , kompletní provedení dle specifikace PD, D+M</t>
  </si>
  <si>
    <t>-671396165</t>
  </si>
  <si>
    <t>393</t>
  </si>
  <si>
    <t>760341R13</t>
  </si>
  <si>
    <t>34.1/13 - Zábradlí na zimní zahradě, výška 1100mm, délka 10800mm , kompletní provedení dle specifikace PD, D+M</t>
  </si>
  <si>
    <t>-837098286</t>
  </si>
  <si>
    <t>394</t>
  </si>
  <si>
    <t>760341R14</t>
  </si>
  <si>
    <t>34.1/14 - Zábradlí na zimní zahradě, výška 1100mm, délka 8400mm , kompletní provedení dle specifikace PD, D+M</t>
  </si>
  <si>
    <t>1939902195</t>
  </si>
  <si>
    <t>395</t>
  </si>
  <si>
    <t>760341R15</t>
  </si>
  <si>
    <t>34.1/15 - Zábradlí loubí, výška 950mm, délka 9885mm , kompletní provedení dle specifikace PD, D+M</t>
  </si>
  <si>
    <t>923385472</t>
  </si>
  <si>
    <t>396</t>
  </si>
  <si>
    <t>760341R16</t>
  </si>
  <si>
    <t>34.1/16 - Zábradlí vedle výstupu na střechu, výška 1000mm, délka 400mm , kompletní provedení dle specifikace PD, D+M</t>
  </si>
  <si>
    <t>-610719552</t>
  </si>
  <si>
    <t>397</t>
  </si>
  <si>
    <t>760341R17</t>
  </si>
  <si>
    <t>34.1/17 - Zábradlí loubí, výška 950mm, délka 6486mm , kompletní provedení dle specifikace PD, D+M</t>
  </si>
  <si>
    <t>272108472</t>
  </si>
  <si>
    <t>398</t>
  </si>
  <si>
    <t>760341R18</t>
  </si>
  <si>
    <t>34.1/18 - Zábradlí pro okna (atrium), výška 1100mm, délka mm , kompletní provedení dle specifikace PD, D+M</t>
  </si>
  <si>
    <t>1448145285</t>
  </si>
  <si>
    <t>399</t>
  </si>
  <si>
    <t>760341R19</t>
  </si>
  <si>
    <t>34.1/19 - Zábradlí v atriu, výška 950mm, délka 5130mm , kompletní provedení dle specifikace PD, D+M</t>
  </si>
  <si>
    <t>-667441668</t>
  </si>
  <si>
    <t>400</t>
  </si>
  <si>
    <t>760341R20</t>
  </si>
  <si>
    <t>34.1/20 - Zábradlí pro okna (atrium), výška 1100mm, délka mm , kompletní provedení dle specifikace PD, D+M</t>
  </si>
  <si>
    <t>567470954</t>
  </si>
  <si>
    <t>760342</t>
  </si>
  <si>
    <t>Madla</t>
  </si>
  <si>
    <t>401</t>
  </si>
  <si>
    <t>760342R01</t>
  </si>
  <si>
    <t>34.2/01 - Madlo viz TYP 5 - madlo foyer, h.h. 950mm, délka 3225mm, kompletní provedení dle specifikace PD, D+M</t>
  </si>
  <si>
    <t>1107077454</t>
  </si>
  <si>
    <t>402</t>
  </si>
  <si>
    <t>760342R02</t>
  </si>
  <si>
    <t>34.2/02 - Madlo viz TYP 5 - madlo foyer, h.h. 950mm, délka 585mm, kompletní provedení dle specifikace PD, D+M</t>
  </si>
  <si>
    <t>-771668781</t>
  </si>
  <si>
    <t>403</t>
  </si>
  <si>
    <t>760342R03</t>
  </si>
  <si>
    <t>34.2/03 - Madlo viz TYP 5 - madlo foyer, h.h. 950mm, délka 1810mm, kompletní provedení dle specifikace PD, D+M</t>
  </si>
  <si>
    <t>1576084378</t>
  </si>
  <si>
    <t>404</t>
  </si>
  <si>
    <t>760342R04</t>
  </si>
  <si>
    <t>34.2/04 - Madlo viz TYP 1 - nástěnné madlo , h.h. 950mm, délka 4575mm, kompletní provedení dle specifikace PD, D+M</t>
  </si>
  <si>
    <t>-1274190098</t>
  </si>
  <si>
    <t>405</t>
  </si>
  <si>
    <t>760342R05</t>
  </si>
  <si>
    <t>34.2/05 - Madlo viz TYP 1 - nástěnné madlo , h.h. 950mm, délka 1805mm, kompletní provedení dle specifikace PD, D+M</t>
  </si>
  <si>
    <t>1845824626</t>
  </si>
  <si>
    <t>406</t>
  </si>
  <si>
    <t>760342R06</t>
  </si>
  <si>
    <t>34.2/06 - Madlo viz TYP 1 - nástěnné madlo , h.h. 950mm, délka 2450mm, kompletní provedení dle specifikace PD, D+M</t>
  </si>
  <si>
    <t>653648011</t>
  </si>
  <si>
    <t>407</t>
  </si>
  <si>
    <t>760342R07</t>
  </si>
  <si>
    <t>34.2/07 - Madlo viz TYP 1 - nástěnné madlo , h.h. 950mm, délka 2355mm, kompletní provedení dle specifikace PD, D+M</t>
  </si>
  <si>
    <t>-1584388839</t>
  </si>
  <si>
    <t>408</t>
  </si>
  <si>
    <t>760342R08</t>
  </si>
  <si>
    <t>34.2/08 - Madlo viz TYP 1 - nástěnné madlo , h.h. 950mm, délka 8220mm, kompletní provedení dle specifikace PD, D+M</t>
  </si>
  <si>
    <t>-1866714586</t>
  </si>
  <si>
    <t>409</t>
  </si>
  <si>
    <t>760342R09</t>
  </si>
  <si>
    <t>34.2/09 - Madlo viz TYP 1 - nástěnné madlo , h.h. 950mm, délka 5475mm, kompletní provedení dle specifikace PD, D+M</t>
  </si>
  <si>
    <t>1723314812</t>
  </si>
  <si>
    <t>410</t>
  </si>
  <si>
    <t>760342R10</t>
  </si>
  <si>
    <t>34.2/10 - Madlo viz TYP 1 - nástěnné madlo , h.h. 950mm, délka 6580mm, kompletní provedení dle specifikace PD, D+M</t>
  </si>
  <si>
    <t>-327762402</t>
  </si>
  <si>
    <t>411</t>
  </si>
  <si>
    <t>760342R11</t>
  </si>
  <si>
    <t>34.2/11 - Madlo viz TYP 1 - nástěnné madlo , h.h. 950mm, délka 1170mm, kompletní provedení dle specifikace PD, D+M</t>
  </si>
  <si>
    <t>622364093</t>
  </si>
  <si>
    <t>412</t>
  </si>
  <si>
    <t>760342R12</t>
  </si>
  <si>
    <t>34.2/12 - Madlo viz TYP 1 - nástěnné madlo , h.h. 950mm, délka 1050mm, kompletní provedení dle specifikace PD, D+M</t>
  </si>
  <si>
    <t>-166800819</t>
  </si>
  <si>
    <t>413</t>
  </si>
  <si>
    <t>760342R13</t>
  </si>
  <si>
    <t>34.2/13 - Madlo viz TYP 1 - nástěnné madlo , h.h. 950mm, délka 1650mm, kompletní provedení dle specifikace PD, D+M</t>
  </si>
  <si>
    <t>1339296232</t>
  </si>
  <si>
    <t>414</t>
  </si>
  <si>
    <t>760342R14</t>
  </si>
  <si>
    <t>34.2/14 - Madlo viz TYP 1 - nástěnné madlo , h.h. 950mm, délka 1950mm, kompletní provedení dle specifikace PD, D+M</t>
  </si>
  <si>
    <t>-324789701</t>
  </si>
  <si>
    <t>415</t>
  </si>
  <si>
    <t>760342R15</t>
  </si>
  <si>
    <t>34.2/15 - Madlo viz TYP 1 - nástěnné madlo , h.h. 950mm, délka 3250mm, kompletní provedení dle specifikace PD, D+M</t>
  </si>
  <si>
    <t>-76846247</t>
  </si>
  <si>
    <t>416</t>
  </si>
  <si>
    <t>760342R16</t>
  </si>
  <si>
    <t>34.2/16 - Madlo viz TYP 1 - nástěnné madlo , h.h. 950mm, délka 2250mm, kompletní provedení dle specifikace PD, D+M</t>
  </si>
  <si>
    <t>-774356140</t>
  </si>
  <si>
    <t>417</t>
  </si>
  <si>
    <t>760342R17</t>
  </si>
  <si>
    <t>34.2/17 - Madlo viz TYP 1 - nástěnné madlo , h.h. 950mm, délka 3450mm, kompletní provedení dle specifikace PD, D+M</t>
  </si>
  <si>
    <t>-898698697</t>
  </si>
  <si>
    <t>418</t>
  </si>
  <si>
    <t>760342R18</t>
  </si>
  <si>
    <t>34.2/18 - Madlo viz TYP 1 - nástěnné madlo , h.h. 950mm, délka 5350mm, kompletní provedení dle specifikace PD, D+M</t>
  </si>
  <si>
    <t>-1647981056</t>
  </si>
  <si>
    <t>419</t>
  </si>
  <si>
    <t>760342R19</t>
  </si>
  <si>
    <t>34.2/19 - Madlo viz TYP 1 - nástěnné madlo , h.h. 950mm, délka 2300mm, kompletní provedení dle specifikace PD, D+M</t>
  </si>
  <si>
    <t>-1536689937</t>
  </si>
  <si>
    <t>420</t>
  </si>
  <si>
    <t>760342R20</t>
  </si>
  <si>
    <t>34.2/20 - Madlo viz TYP 1 - nástěnné madlo , h.h. 950mm, délka 2800mm, kompletní provedení dle specifikace PD, D+M</t>
  </si>
  <si>
    <t>-1367404951</t>
  </si>
  <si>
    <t>421</t>
  </si>
  <si>
    <t>760342R21</t>
  </si>
  <si>
    <t>34.2/21 - Madlo viz TYP 1 - nástěnné madlo , h.h. 950mm, délka 3465mm, kompletní provedení dle specifikace PD, D+M</t>
  </si>
  <si>
    <t>-512533173</t>
  </si>
  <si>
    <t>422</t>
  </si>
  <si>
    <t>760342R22</t>
  </si>
  <si>
    <t>34.2/22 - Madlo viz TYP 1 - nástěnné madlo , h.h. 950mm, délka 4925mm, kompletní provedení dle specifikace PD, D+M</t>
  </si>
  <si>
    <t>-206173571</t>
  </si>
  <si>
    <t>423</t>
  </si>
  <si>
    <t>760342R23</t>
  </si>
  <si>
    <t>34.2/23 - Madlo viz TYP 1 - nástěnné madlo , h.h. 950mm, délka 775mm, kompletní provedení dle specifikace PD, D+M</t>
  </si>
  <si>
    <t>682230837</t>
  </si>
  <si>
    <t>424</t>
  </si>
  <si>
    <t>760342R24</t>
  </si>
  <si>
    <t>34.2/24 - Madlo viz TYP 1 - nástěnné madlo , h.h. 950mm, délka 2725mm, kompletní provedení dle specifikace PD, D+M</t>
  </si>
  <si>
    <t>-902139261</t>
  </si>
  <si>
    <t>425</t>
  </si>
  <si>
    <t>760342R25</t>
  </si>
  <si>
    <t>34.2/25 - Madlo viz TYP 1 - nástěnné madlo , h.h. 950mm, délka 1270mm, kompletní provedení dle specifikace PD, D+M</t>
  </si>
  <si>
    <t>-1655978099</t>
  </si>
  <si>
    <t>426</t>
  </si>
  <si>
    <t>760342R26</t>
  </si>
  <si>
    <t>34.2/26 - Madlo viz TYP 1 - nástěnné madlo , h.h. 950mm, délka 950mm, kompletní provedení dle specifikace PD, D+M</t>
  </si>
  <si>
    <t>-586534766</t>
  </si>
  <si>
    <t>427</t>
  </si>
  <si>
    <t>760342R27</t>
  </si>
  <si>
    <t>34.2/27 - Madlo viz TYP 1 - nástěnné madlo , h.h. 950mm, délka 4000mm, kompletní provedení dle specifikace PD, D+M</t>
  </si>
  <si>
    <t>951262147</t>
  </si>
  <si>
    <t>428</t>
  </si>
  <si>
    <t>760342R28</t>
  </si>
  <si>
    <t>34.2/28 - Madlo viz TYP 1 - nástěnné madlo , h.h. 950mm, délka 2000mm, kompletní provedení dle specifikace PD, D+M</t>
  </si>
  <si>
    <t>-11757064</t>
  </si>
  <si>
    <t>429</t>
  </si>
  <si>
    <t>760342R29</t>
  </si>
  <si>
    <t>34.2/29 - Madlo viz TYP 1 - nástěnné madlo , h.h. 950mm, délka 3975mm, kompletní provedení dle specifikace PD, D+M</t>
  </si>
  <si>
    <t>1337871607</t>
  </si>
  <si>
    <t>430</t>
  </si>
  <si>
    <t>760342R30</t>
  </si>
  <si>
    <t>34.2/30 - Madlo viz TYP 1 - nástěnné madlo , h.h. 950mm, délka 3050mm, kompletní provedení dle specifikace PD, D+M</t>
  </si>
  <si>
    <t>541720989</t>
  </si>
  <si>
    <t>431</t>
  </si>
  <si>
    <t>760342R31</t>
  </si>
  <si>
    <t>34.2/31 - Madlo viz TYP 1 - nástěnné madlo , h.h. 950mm, délka 4975mm, kompletní provedení dle specifikace PD, D+M</t>
  </si>
  <si>
    <t>-1831029829</t>
  </si>
  <si>
    <t>432</t>
  </si>
  <si>
    <t>760342R32</t>
  </si>
  <si>
    <t>34.2/32 - Madlo viz TYP 1 - nástěnné madlo , h.h. 950mm, délka 930mm, kompletní provedení dle specifikace PD, D+M</t>
  </si>
  <si>
    <t>-953749993</t>
  </si>
  <si>
    <t>433</t>
  </si>
  <si>
    <t>760342R33</t>
  </si>
  <si>
    <t>34.2/33 - Madlo viz TYP 1 - nástěnné madlo , h.h. 950mm, délka 8665mm, kompletní provedení dle specifikace PD, D+M</t>
  </si>
  <si>
    <t>-1353727770</t>
  </si>
  <si>
    <t>434</t>
  </si>
  <si>
    <t>760342R34</t>
  </si>
  <si>
    <t>34.2/34 - Madlo viz TYP 1 - nástěnné madlo , h.h. 950mm, délka 1990mm, kompletní provedení dle specifikace PD, D+M</t>
  </si>
  <si>
    <t>1961819031</t>
  </si>
  <si>
    <t>435</t>
  </si>
  <si>
    <t>760342R35</t>
  </si>
  <si>
    <t>34.2/35 - Madlo viz TYP 1 - nástěnné madlo , h.h. 950mm, délka 800mm, kompletní provedení dle specifikace PD, D+M</t>
  </si>
  <si>
    <t>38999618</t>
  </si>
  <si>
    <t>436</t>
  </si>
  <si>
    <t>760342R36</t>
  </si>
  <si>
    <t>34.2/36 - Madlo viz TYP 1 - nástěnné madlo , h.h. 950mm, délka 3810mm, kompletní provedení dle specifikace PD, D+M</t>
  </si>
  <si>
    <t>540361851</t>
  </si>
  <si>
    <t>437</t>
  </si>
  <si>
    <t>760342R37</t>
  </si>
  <si>
    <t>34.2/37 - Madlo viz TYP 1 - nástěnné madlo , h.h. 950mm, délka 2490mm, kompletní provedení dle specifikace PD, D+M</t>
  </si>
  <si>
    <t>966240850</t>
  </si>
  <si>
    <t>438</t>
  </si>
  <si>
    <t>760342R38</t>
  </si>
  <si>
    <t>34.2/38 - Madlo viz TYP 1 - nástěnné madlo , h.h. 950mm, délka 3520mm, kompletní provedení dle specifikace PD, D+M</t>
  </si>
  <si>
    <t>1253716148</t>
  </si>
  <si>
    <t>439</t>
  </si>
  <si>
    <t>760342R39</t>
  </si>
  <si>
    <t>34.2/39 - Madlo schodiště UC.2 viz TYP 3 - madlo schodiště UC.2/ UC.3, h.h. 1000mm, délka 2700mm, kompletní provedení dle specifikace PD, D+M</t>
  </si>
  <si>
    <t>-1457528430</t>
  </si>
  <si>
    <t>440</t>
  </si>
  <si>
    <t>760342R40</t>
  </si>
  <si>
    <t>34.2/40 - Madlo schodiště UC.3 viz TYP 3 - madlo schodiště UC.2/ UC.3, h.h. 1000mm, délka 2700mm, kompletní provedení dle specifikace PD, D+M</t>
  </si>
  <si>
    <t>-1833398875</t>
  </si>
  <si>
    <t>441</t>
  </si>
  <si>
    <t>760342R41</t>
  </si>
  <si>
    <t>34.2/41 - Madlo schodiště UC.1 viz TYP 2 - madlo schodiště UC.1, h.h. 1000mm, délka 16700mm, kompletní provedení dle specifikace PD, D+M</t>
  </si>
  <si>
    <t>1833673662</t>
  </si>
  <si>
    <t>442</t>
  </si>
  <si>
    <t>760342R42</t>
  </si>
  <si>
    <t>34.2/42 - Madlo na opěrné zdi zahrady viz TYP 4 - venkovní madlo na zahradě , h.h. 950mm, délka 13400mm, kompletní provedení dle specifikace PD, D+M</t>
  </si>
  <si>
    <t>1649529371</t>
  </si>
  <si>
    <t>443</t>
  </si>
  <si>
    <t>760342R43</t>
  </si>
  <si>
    <t>34.2/43 - Madlo viz TYP 1 - nástěnné madlo , h.h. 950mm, délka 4410mm, kompletní provedení dle specifikace PD, D+M</t>
  </si>
  <si>
    <t>-391748594</t>
  </si>
  <si>
    <t>444</t>
  </si>
  <si>
    <t>760342R44</t>
  </si>
  <si>
    <t>34.2/44 - Madlo viz TYP 1 - nástěnné madlo , h.h. 950mm, délka 1440mm, kompletní provedení dle specifikace PD, D+M</t>
  </si>
  <si>
    <t>-342773052</t>
  </si>
  <si>
    <t>445</t>
  </si>
  <si>
    <t>760342R45</t>
  </si>
  <si>
    <t>34.2/45 - Madlo viz TYP 1 - nástěnné madlo , h.h. 950mm, délka 3500mm, kompletní provedení dle specifikace PD, D+M</t>
  </si>
  <si>
    <t>-2021210841</t>
  </si>
  <si>
    <t>446</t>
  </si>
  <si>
    <t>760342R46</t>
  </si>
  <si>
    <t>34.2/46 - Madlo viz TYP 1 - nástěnné madlo , h.h. 950mm, délka 1550mm, kompletní provedení dle specifikace PD, D+M</t>
  </si>
  <si>
    <t>-1808612351</t>
  </si>
  <si>
    <t>447</t>
  </si>
  <si>
    <t>760342R47</t>
  </si>
  <si>
    <t>34.2/47 - Madlo viz TYP 1 - nástěnné madlo , h.h. 950mm, délka 5625mm, kompletní provedení dle specifikace PD, D+M</t>
  </si>
  <si>
    <t>1821765137</t>
  </si>
  <si>
    <t>448</t>
  </si>
  <si>
    <t>760342R48</t>
  </si>
  <si>
    <t>34.2/48 - Madlo viz TYP 1 - nástěnné madlo , h.h. 950mm, délka 4600mm, kompletní provedení dle specifikace PD, D+M</t>
  </si>
  <si>
    <t>1970728325</t>
  </si>
  <si>
    <t>449</t>
  </si>
  <si>
    <t>760342R49</t>
  </si>
  <si>
    <t>34.2/49 - Madlo viz TYP 1 - nástěnné madlo , h.h. 950mm, délka 2000mm, kompletní provedení dle specifikace PD, D+M</t>
  </si>
  <si>
    <t>1435877764</t>
  </si>
  <si>
    <t>450</t>
  </si>
  <si>
    <t>760342R50</t>
  </si>
  <si>
    <t>34.2/50 - Madlo viz TYP 1 - nástěnné madlo , h.h. 950mm, délka 3875mm, kompletní provedení dle specifikace PD, D+M</t>
  </si>
  <si>
    <t>1201411556</t>
  </si>
  <si>
    <t>451</t>
  </si>
  <si>
    <t>760342R51</t>
  </si>
  <si>
    <t>34.2/51 - Madlo viz TYP 1 - nástěnné madlo , h.h. 950mm, délka 5250mm, kompletní provedení dle specifikace PD, D+M</t>
  </si>
  <si>
    <t>1340292096</t>
  </si>
  <si>
    <t>452</t>
  </si>
  <si>
    <t>760342R52</t>
  </si>
  <si>
    <t>34.2/52 - Madlo viz TYP 1 - nástěnné madlo , h.h. 950mm, délka 2640mm, kompletní provedení dle specifikace PD, D+M</t>
  </si>
  <si>
    <t>-974369248</t>
  </si>
  <si>
    <t>453</t>
  </si>
  <si>
    <t>760342R53</t>
  </si>
  <si>
    <t>34.2/53 - Madlo viz TYP 1 - nástěnné madlo , h.h. 950mm, délka 810mm, kompletní provedení dle specifikace PD, D+M</t>
  </si>
  <si>
    <t>-1937461391</t>
  </si>
  <si>
    <t>454</t>
  </si>
  <si>
    <t>760342R54</t>
  </si>
  <si>
    <t>34.2/54 - Madlo v atriu viz TYP 4 - venkovní madlo na zahradě , h.h. 950mm, délka 2300mm, kompletní provedení dle specifikace PD, D+M</t>
  </si>
  <si>
    <t>-1398792638</t>
  </si>
  <si>
    <t>455</t>
  </si>
  <si>
    <t>760342R55</t>
  </si>
  <si>
    <t>34.2/55 - Madlo v atriu viz TYP 4 - venkovní madlo na zahradě , h.h. 950mm, délka 3430mm, kompletní provedení dle specifikace PD, D+M</t>
  </si>
  <si>
    <t>3686227</t>
  </si>
  <si>
    <t>456</t>
  </si>
  <si>
    <t>760342R56</t>
  </si>
  <si>
    <t>34.2/56 - Madlo v atriu viz TYP 4 - venkovní madlo na zahradě , h.h. 950mm, délka 3050mm, kompletní provedení dle specifikace PD, D+M</t>
  </si>
  <si>
    <t>493824592</t>
  </si>
  <si>
    <t>457</t>
  </si>
  <si>
    <t>760342R57</t>
  </si>
  <si>
    <t>34.2/57 - Madlo schodiště UC.1 viz TYP 2 - madlo schodiště UC.1, h.h. 1000mm, délka 3300mm, kompletní provedení dle specifikace PD, D+M</t>
  </si>
  <si>
    <t>-1706103005</t>
  </si>
  <si>
    <t>458</t>
  </si>
  <si>
    <t>760342R58</t>
  </si>
  <si>
    <t>34.2/58 - Madlo schodiště UC.2 viz TYP 3 - madlo schodiště UC.2/ UC.3, h.h. 1000mm, délka 1200mm, kompletní provedení dle specifikace PD, D+M</t>
  </si>
  <si>
    <t>1369114522</t>
  </si>
  <si>
    <t>459</t>
  </si>
  <si>
    <t>760342R59</t>
  </si>
  <si>
    <t>34.2/59 - Madlo schodiště UC.1 viz TYP 2 - madlo schodiště UC.1, h.h. 1000mm, délka 15400mm, kompletní provedení dle specifikace PD, D+M</t>
  </si>
  <si>
    <t>188347390</t>
  </si>
  <si>
    <t>760373</t>
  </si>
  <si>
    <t>Střešní světlíky</t>
  </si>
  <si>
    <t>460</t>
  </si>
  <si>
    <t>760373R01</t>
  </si>
  <si>
    <t>37.3/01 - Střešní světlík kaple, rozměr Ø1500mm, kompletní provedení dle specifikace PD, D+M</t>
  </si>
  <si>
    <t>-2145613704</t>
  </si>
  <si>
    <t>461</t>
  </si>
  <si>
    <t>760373R02</t>
  </si>
  <si>
    <t>37.3/02 - Střešní světlík foyer, rozměr Ø2000mm, kompletní provedení dle specifikace PD, D+M</t>
  </si>
  <si>
    <t>-1727101160</t>
  </si>
  <si>
    <t>462</t>
  </si>
  <si>
    <t>760373R03</t>
  </si>
  <si>
    <t>37.3/03 - Střešní světlík nad schodištěm UC.2 a UC.3, rozměr 2420x1020mm, kompletní provedení dle specifikace PD, D+M</t>
  </si>
  <si>
    <t>-364061935</t>
  </si>
  <si>
    <t>463</t>
  </si>
  <si>
    <t>760373R04</t>
  </si>
  <si>
    <t>37.3/04 - Střešní výlez v UC.2, rozměr 820x820mm, kompletní provedení dle specifikace PD, D+M</t>
  </si>
  <si>
    <t>-220264684</t>
  </si>
  <si>
    <t>464</t>
  </si>
  <si>
    <t>760373R05</t>
  </si>
  <si>
    <t>37.3/05 - Střešní světlík kuchyně v atriu 2.NP, rozměr 950x5330mm, kompletní provedení dle specifikace PD, D+M</t>
  </si>
  <si>
    <t>544015217</t>
  </si>
  <si>
    <t>760375</t>
  </si>
  <si>
    <t>Klempířské výrobky</t>
  </si>
  <si>
    <t>465</t>
  </si>
  <si>
    <t>760375R01</t>
  </si>
  <si>
    <t>37.5/01 - Oplechování parapetu okna šíře 2040mm, r.š. 260mm, materiál: plech hliníkový tažený tl.1,5mm, kompletní provedení dle specifikace PD, D+M</t>
  </si>
  <si>
    <t>-1611823733</t>
  </si>
  <si>
    <t>466</t>
  </si>
  <si>
    <t>760375R02</t>
  </si>
  <si>
    <t>37.5/02 - Oplechování parapetu okna šíře 540mm, r.š. 260mm, materiál: plech hliníkový tažený tl.1,5mm, kompletní provedení dle specifikace PD, D+M</t>
  </si>
  <si>
    <t>-304386342</t>
  </si>
  <si>
    <t>467</t>
  </si>
  <si>
    <t>760375R03</t>
  </si>
  <si>
    <t>37.5/03 - Oplechování parapetu okna šíře 2040mm, r.š. 260mm, materiál: plech hliníkový tažený tl.1,5mm, kompletní provedení dle specifikace PD, D+M</t>
  </si>
  <si>
    <t>56392062</t>
  </si>
  <si>
    <t>468</t>
  </si>
  <si>
    <t>760375R04</t>
  </si>
  <si>
    <t>37.5/04 - Oplechování atiky - atria, r.š. 785mm, materiál: plech TiZn tl. 0,7mm, kompletní provedení dle specifikace PD, D+M</t>
  </si>
  <si>
    <t>-658885108</t>
  </si>
  <si>
    <t>469</t>
  </si>
  <si>
    <t>760375R05</t>
  </si>
  <si>
    <t>37.5/05 - Oplechování atiky - atria, r.š. 775mm, materiál: plech TiZn tl. 0,7mm, kompletní provedení dle specifikace PD, D+M</t>
  </si>
  <si>
    <t>2147159301</t>
  </si>
  <si>
    <t>470</t>
  </si>
  <si>
    <t>760375R06</t>
  </si>
  <si>
    <t>37.5/06 - Obklad portálu výtahu, r.š. 2,9m², materiál: hliníkový plech tl. 1,5, kompletní provedení dle specifikace PD, D+M</t>
  </si>
  <si>
    <t>417594819</t>
  </si>
  <si>
    <t>471</t>
  </si>
  <si>
    <t>760375R07</t>
  </si>
  <si>
    <t>37.5/07 - Oplechování atiky , r.š. 675mm, materiál: plech TiZn tl. 0,7mm, kompletní provedení dle specifikace PD, D+M</t>
  </si>
  <si>
    <t>-1075298890</t>
  </si>
  <si>
    <t>472</t>
  </si>
  <si>
    <t>760375R09</t>
  </si>
  <si>
    <t>37.5/09 - Sokl výtahové lobby , r.š. 5,0m, materiál: hliníkový plech tl. 2mm včetně podkonstrukce a tmelení, kompletní provedení dle specifikace PD, D+M</t>
  </si>
  <si>
    <t>-1818696415</t>
  </si>
  <si>
    <t>473</t>
  </si>
  <si>
    <t>760375R10</t>
  </si>
  <si>
    <t>37.5/10 - Obklad portálu výtahu, r.š. 2,4m², materiál: hliníkový plech tl. 2mm včetně podkonstrukce a tmelení, kompletní provedení dle specifikace PD, D+M</t>
  </si>
  <si>
    <t>1026053100</t>
  </si>
  <si>
    <t>474</t>
  </si>
  <si>
    <t>760375R11</t>
  </si>
  <si>
    <t>37.5/11 - Sokl ve foyer, r.š. 6,62m, materiál: hliníkový plech tl. 2mm včetně podkonstrukce a tmelení, kompletní provedení dle specifikace PD, D+M</t>
  </si>
  <si>
    <t>-94716052</t>
  </si>
  <si>
    <t>475</t>
  </si>
  <si>
    <t>760375R12</t>
  </si>
  <si>
    <t>37.5/12 - Oplechování atiky nad lodžiemi , r.š. 825mm, materiál: plech TiZn tl. 0,7mm, kompletní provedení dle specifikace PD, D+M</t>
  </si>
  <si>
    <t>-515065207</t>
  </si>
  <si>
    <t>476</t>
  </si>
  <si>
    <t>760375R13</t>
  </si>
  <si>
    <t>37.5/13 - Oplechování parapetu okna šíře 6290mm, r.š. 260mm, materiál: plech hliníkový tažený tl.1,5mm, kompletní provedení dle specifikace PD, D+M</t>
  </si>
  <si>
    <t>750447367</t>
  </si>
  <si>
    <t>760388</t>
  </si>
  <si>
    <t>Ostatní kompletace</t>
  </si>
  <si>
    <t>477</t>
  </si>
  <si>
    <t>760388R01</t>
  </si>
  <si>
    <t>38.8/01 - Požární nálepky, rozměr: -, kompletní provedení dle specifikace PD, D+M</t>
  </si>
  <si>
    <t>-1955163503</t>
  </si>
  <si>
    <t>478</t>
  </si>
  <si>
    <t>760388R03</t>
  </si>
  <si>
    <t>38.8/03 - Šatní skříňky, místnosti 1.10, 1.12, 1.44, rozměr: -, kompletní provedení dle specifikace PD, D+M</t>
  </si>
  <si>
    <t>-1880439968</t>
  </si>
  <si>
    <t>479</t>
  </si>
  <si>
    <t>760388R05</t>
  </si>
  <si>
    <t>38.8/05 - Dělící pletivo mezi pračkami, rozměr: 5,3 m², kompletní provedení dle specifikace PD, D+M</t>
  </si>
  <si>
    <t>-1253627765</t>
  </si>
  <si>
    <t>480</t>
  </si>
  <si>
    <t>760388R08</t>
  </si>
  <si>
    <t>38.8/08 - Protidešťová žaluzie, rozměr: 650x2260mm, kompletní provedení dle specifikace PD, D+M</t>
  </si>
  <si>
    <t>1636475436</t>
  </si>
  <si>
    <t>481</t>
  </si>
  <si>
    <t>760388R09</t>
  </si>
  <si>
    <t>38.8/09 - Potrubí VZT, rozměr: -, kompletní provedení dle specifikace PD, D+M</t>
  </si>
  <si>
    <t>924372001</t>
  </si>
  <si>
    <t>482</t>
  </si>
  <si>
    <t>760388R10</t>
  </si>
  <si>
    <t>38.8/10 - Protidešťová žaluzie , rozměr: 2810 x 900mm, kompletní provedení dle specifikace PD, D+M</t>
  </si>
  <si>
    <t>-1863506836</t>
  </si>
  <si>
    <t>483</t>
  </si>
  <si>
    <t>760388R11</t>
  </si>
  <si>
    <t>38.8/11 - Květinač na chodbě, rozměr: 4240 x 600 x 500mm, kompletní provedení dle specifikace PD, D+M</t>
  </si>
  <si>
    <t>-322294759</t>
  </si>
  <si>
    <t>484</t>
  </si>
  <si>
    <t>760388R12</t>
  </si>
  <si>
    <t>38.8/12 - Sestava recepce - nábytková sestava recepce včetně vestavěné lavice kavárny, recepčního pultu, recepční skříně, vitríny, kompletní provedení dle specifikace PD, D+M</t>
  </si>
  <si>
    <t>1022104899</t>
  </si>
  <si>
    <t>485</t>
  </si>
  <si>
    <t>760388R13</t>
  </si>
  <si>
    <t>38.8/13 - Lavice do šatny, místnost 1.12, rozměr: 400 x 1000mm, kompletní provedení dle specifikace PD, D+M</t>
  </si>
  <si>
    <t>871174159</t>
  </si>
  <si>
    <t>486</t>
  </si>
  <si>
    <t>760388R14</t>
  </si>
  <si>
    <t>38.8/14 - Nábytková sestava přípravny léků, rozměr: -, kompletní provedení dle specifikace PD, D+M</t>
  </si>
  <si>
    <t>643116662</t>
  </si>
  <si>
    <t>487</t>
  </si>
  <si>
    <t>760388R15</t>
  </si>
  <si>
    <t>38.8/15 - Větrací potrubí u sušiček, rozměr: délka 10,6m, kompletní provedení dle specifikace PD, D+M</t>
  </si>
  <si>
    <t>-936383697</t>
  </si>
  <si>
    <t>488</t>
  </si>
  <si>
    <t>760388R16</t>
  </si>
  <si>
    <t>38.8/16 - Čistící zóna - hlavní vstup (v zádveří), rozměr: 7,9m², kompletní provedení dle specifikace PD včetně rámu, D+M</t>
  </si>
  <si>
    <t>1412768229</t>
  </si>
  <si>
    <t>489</t>
  </si>
  <si>
    <t>760388R17</t>
  </si>
  <si>
    <t>38.8/17 - Poklop v podlaze na čistící šachtě kanalizace, rozměr: 600x600mm, kompletní provedení dle specifikace PD, D+M</t>
  </si>
  <si>
    <t>-731275912</t>
  </si>
  <si>
    <t>490</t>
  </si>
  <si>
    <t>760388R18</t>
  </si>
  <si>
    <t>38.8/18 - Konstrukce pod VZT jednotku , rozměr: 1500x4900mm, kompletní provedení dle specifikace PD, D+M</t>
  </si>
  <si>
    <t>230889736</t>
  </si>
  <si>
    <t>491</t>
  </si>
  <si>
    <t>760388R20</t>
  </si>
  <si>
    <t>38.8/20 - Pítko, rozměr: -, kompletní provedení dle specifikace PD, včetně kotvení a napojení, D+M</t>
  </si>
  <si>
    <t>1218277482</t>
  </si>
  <si>
    <t>492</t>
  </si>
  <si>
    <t>760388R21</t>
  </si>
  <si>
    <t>38.8/21 - Čistící zóna v místnosti 1.47, rozměr: 3,2m², kompletní provedení dle specifikace PD, včetně rámu, D+M</t>
  </si>
  <si>
    <t>-773550718</t>
  </si>
  <si>
    <t>493</t>
  </si>
  <si>
    <t>760388R22</t>
  </si>
  <si>
    <t>38.8/22 - Čistící zóna v místnosti UC.2, rozměr: 2m², kompletní provedení dle specifikace PD, včetně rámu, D+M</t>
  </si>
  <si>
    <t>90065297</t>
  </si>
  <si>
    <t>494</t>
  </si>
  <si>
    <t>760388R23</t>
  </si>
  <si>
    <t>38.8/23 - Konstrukce pod VZT jednotku, rozměr: 1500x4700mm, kompletní provedení dle specifikace PD, D+M</t>
  </si>
  <si>
    <t>955122024</t>
  </si>
  <si>
    <t>495</t>
  </si>
  <si>
    <t>760388R24</t>
  </si>
  <si>
    <t>38.8/24 - Konstrukce pod VZT jednotku, rozměr: 1600x4900mm, kompletní provedení dle specifikace PD, D+M</t>
  </si>
  <si>
    <t>-1656233065</t>
  </si>
  <si>
    <t>496</t>
  </si>
  <si>
    <t>760388R25</t>
  </si>
  <si>
    <t>38.8/25 - Květináč v atriu 2.84, rozměr: 7550x770x500mm, kompletní provedení dle specifikace PD, D+M</t>
  </si>
  <si>
    <t>317399031</t>
  </si>
  <si>
    <t>497</t>
  </si>
  <si>
    <t>760388R26</t>
  </si>
  <si>
    <t>38.8/26 - Konstrukce pod jednotku tepelného čerpadla, rozměr: 1120x1750mm, kompletní provedení dle specifikace PD, D+M</t>
  </si>
  <si>
    <t>-380645635</t>
  </si>
  <si>
    <t>498</t>
  </si>
  <si>
    <t>760388R27</t>
  </si>
  <si>
    <t>38.8/27 - Odtoková mřížka u pítka, rozměr: 300x1000mm (včetně rámu), kompletní provedení dle specifikace PD, D+M</t>
  </si>
  <si>
    <t>-20461641</t>
  </si>
  <si>
    <t>499</t>
  </si>
  <si>
    <t>760388R28</t>
  </si>
  <si>
    <t>38.8/28 - Revizní dvířka, rozměr: 900x2500mm, kompletní provedení dle specifikace PD, D+M</t>
  </si>
  <si>
    <t>-971919468</t>
  </si>
  <si>
    <t>500</t>
  </si>
  <si>
    <t>760388R29</t>
  </si>
  <si>
    <t>38.8/29 - Ukončovací L profil v atriu, rozměr: 8,8m, kompletní provedení dle specifikace PD, D+M</t>
  </si>
  <si>
    <t>1265567929</t>
  </si>
  <si>
    <t>501</t>
  </si>
  <si>
    <t>760388R31</t>
  </si>
  <si>
    <t>38.8/31 - Dvířka niky - rám a lamely ocelové, rozměr 440x3100mm, kompletní provedení dle specifikace PD, D+M</t>
  </si>
  <si>
    <t>-1003791904</t>
  </si>
  <si>
    <t>502</t>
  </si>
  <si>
    <t>760388R32</t>
  </si>
  <si>
    <t>38.8/32 - Květináč na chodbě, rozměr: 4400x500mm, kompletní provedení dle specifikace PD, D+M</t>
  </si>
  <si>
    <t>-1692712725</t>
  </si>
  <si>
    <t>503</t>
  </si>
  <si>
    <t>760388R33</t>
  </si>
  <si>
    <t>38.8/33 - Sokl na chodbě, rozměr: 180m, kompletní provedení dle specifikace PD, D+M</t>
  </si>
  <si>
    <t>956363910</t>
  </si>
  <si>
    <t>504</t>
  </si>
  <si>
    <t>760388R34</t>
  </si>
  <si>
    <t>38.8/34 - Sokl na chodbě, rozměr: 38,9m, kompletní provedení dle specifikace PD, D+M</t>
  </si>
  <si>
    <t>-1698503323</t>
  </si>
  <si>
    <t>505</t>
  </si>
  <si>
    <t>760388R35</t>
  </si>
  <si>
    <t>38.8/35 - Revizní dvířka , rozměr: 400x400mm, kompletní provedení dle specifikace PD, D+M</t>
  </si>
  <si>
    <t>-1728564431</t>
  </si>
  <si>
    <t>506</t>
  </si>
  <si>
    <t>760388R36</t>
  </si>
  <si>
    <t>38.8/36 - Požární těsnění prostupu požárně dělícími konstrukcemi  , rozměr: -, kompletní provedení dle specifikace PD, D+M</t>
  </si>
  <si>
    <t>-360410017</t>
  </si>
  <si>
    <t>38.8/36 - Požární těsnění prostupu požárně dělícími konstrukcemi , rozměr: -, kompletní provedení dle specifikace PD, D+M</t>
  </si>
  <si>
    <t>507</t>
  </si>
  <si>
    <t>760388R37</t>
  </si>
  <si>
    <t>38.8/37 - Mobilní kotvící bod, rozměr: -, kompletní provedení dle specifikace PD, D+M</t>
  </si>
  <si>
    <t>-1765005728</t>
  </si>
  <si>
    <t>508</t>
  </si>
  <si>
    <t>760388R38</t>
  </si>
  <si>
    <t>38.8/38 - Truhlík na střeše, rozměr: 4590x500mm, kompletní provedení dle specifikace PD, D+M</t>
  </si>
  <si>
    <t>297680533</t>
  </si>
  <si>
    <t>509</t>
  </si>
  <si>
    <t>760388R39</t>
  </si>
  <si>
    <t>38.8/39 - Truhlík na střeše, rozměr: 2300x500mm, kompletní provedení dle specifikace PD, D+M</t>
  </si>
  <si>
    <t>-2060336550</t>
  </si>
  <si>
    <t>510</t>
  </si>
  <si>
    <t>760388R40</t>
  </si>
  <si>
    <t>38.8/40 - Truhlík na střeše, rozměr: 3600x500mm, kompletní provedení dle specifikace PD, D+M</t>
  </si>
  <si>
    <t>-1078272266</t>
  </si>
  <si>
    <t>511</t>
  </si>
  <si>
    <t>760388R41</t>
  </si>
  <si>
    <t>38.8/41 - Truhlík na střeše, rozměr: 10000x500mm, kompletní provedení dle specifikace PD, D+M</t>
  </si>
  <si>
    <t>-263225417</t>
  </si>
  <si>
    <t>512</t>
  </si>
  <si>
    <t>760388R42</t>
  </si>
  <si>
    <t>38.8/42 - Betonový základ pod trezor , rozměr: 500 x 500x 1000mm, kompletní provedení dle specifikace PD, D+M</t>
  </si>
  <si>
    <t>-1100691529</t>
  </si>
  <si>
    <t>513</t>
  </si>
  <si>
    <t>760388R46</t>
  </si>
  <si>
    <t>38.8/46 - Protidešťové žaluzie , rozměr: 300x300mm, kompletní provedení dle specifikace PD, D+M</t>
  </si>
  <si>
    <t>568045704</t>
  </si>
  <si>
    <t>514</t>
  </si>
  <si>
    <t>760388R47</t>
  </si>
  <si>
    <t>38.8/47 - Protidešťové žaluzie , rozměr: 200x200mm, kompletní provedení dle specifikace PD, D+M</t>
  </si>
  <si>
    <t>1268289440</t>
  </si>
  <si>
    <t>515</t>
  </si>
  <si>
    <t>760388R48</t>
  </si>
  <si>
    <t>38.8/48 - Ochrana proti radonu, bez drenážního potrubí (viz.odd.2), kompletní provedení dle specifikace PD, D+M</t>
  </si>
  <si>
    <t>215703930</t>
  </si>
  <si>
    <t>516</t>
  </si>
  <si>
    <t>760388R49</t>
  </si>
  <si>
    <t>38.8/49 - Dřevěný obklad foyer, rozměr: 74,5m², obsahuje: dřevěný obklad foyer a  recepce včetně nástěnných háčků, revizních dvířek pro hydrant a VZT zařízení ( otevírání PUSH), větrací mřížky nad kavárnou, nástěnky s krycím sklem, kompletní provedení dle</t>
  </si>
  <si>
    <t>-1002934394</t>
  </si>
  <si>
    <t>38.8/49 - Dřevěný obklad foyer, rozměr: 74,5m², obsahuje: dřevěný obklad foyer a recepce včetně nástěnných háčků, revizních dvířek pro hydrant a VZT zařízení ( otevírání PUSH), větrací mřížky nad kavárnou, nástěnky s krycím sklem, kompletní provedení dle specifikace PD, D+M</t>
  </si>
  <si>
    <t>517</t>
  </si>
  <si>
    <t>760388R50</t>
  </si>
  <si>
    <t>38.8/50 - Svícen v kapli, kompletní provedení dle specifikace PD, D+M</t>
  </si>
  <si>
    <t>-753552794</t>
  </si>
  <si>
    <t>518</t>
  </si>
  <si>
    <t>760388R51</t>
  </si>
  <si>
    <t>38.8/51 - Navigační a orientační systémy, kompletní provedení dle specifikace PD, D+M</t>
  </si>
  <si>
    <t>488967713</t>
  </si>
  <si>
    <t>519</t>
  </si>
  <si>
    <t>760388R52</t>
  </si>
  <si>
    <t>38.8/52 - Přenosné hasicí přístroje, kompletní provedení dle specifikace PD, D+M</t>
  </si>
  <si>
    <t>-1975519628</t>
  </si>
  <si>
    <t>520</t>
  </si>
  <si>
    <t>760388R53</t>
  </si>
  <si>
    <t>38.8/53 - Truhlík na střeše, rozměr: 5975x500x500mm, kompletní provedení dle specifikace PD, D+M</t>
  </si>
  <si>
    <t>619550909</t>
  </si>
  <si>
    <t>521</t>
  </si>
  <si>
    <t>760388R54</t>
  </si>
  <si>
    <t>38.8/54 - Truhlík na střeše, rozměr: 3400x500x500mm, kompletní provedení dle specifikace PD, D+M</t>
  </si>
  <si>
    <t>2070825683</t>
  </si>
  <si>
    <t>522</t>
  </si>
  <si>
    <t>760388R58</t>
  </si>
  <si>
    <t>38.8/58 - Květinač na chodbě, rozměr: 2800x500x500mm, kompletní provedení dle specifikace PD, D+M</t>
  </si>
  <si>
    <t>-1789390056</t>
  </si>
  <si>
    <t>523</t>
  </si>
  <si>
    <t>760388R59</t>
  </si>
  <si>
    <t>38.8/59 - Květináč v atriu 2.84, rozměr: 1045x770mm, kompletní provedení dle specifikace PD, D+M</t>
  </si>
  <si>
    <t>673534115</t>
  </si>
  <si>
    <t>524</t>
  </si>
  <si>
    <t>760388R60</t>
  </si>
  <si>
    <t>38.8/60 - Pojistné dešťové svody, délky prvků: V:10600 mm, S:7800 mm, Z:7050 mm, J:6950 mm, kompletní provedení dle specifikace PD, D+M</t>
  </si>
  <si>
    <t>-1956897715</t>
  </si>
  <si>
    <t>525</t>
  </si>
  <si>
    <t>760388R61</t>
  </si>
  <si>
    <t>38.8/61 - Okapový chodník, rozměr: šířka 400mm, tloušťka vrstvy 100mm celková délka 125m, kompletní provedení dle specifikace PD, D+M</t>
  </si>
  <si>
    <t>603246061</t>
  </si>
  <si>
    <t>526</t>
  </si>
  <si>
    <t>760388R62</t>
  </si>
  <si>
    <t>38.8/62 - Revizní dvířka , rozměr: 400x 400mm, kompletní provedení dle specifikace PD, D+M</t>
  </si>
  <si>
    <t>1861540537</t>
  </si>
  <si>
    <t>527</t>
  </si>
  <si>
    <t>760388R63</t>
  </si>
  <si>
    <t>38.8/63 - Dešťové svody lodžií, rozměr: délky prvků: 3740 mm, kompletní provedení dle specifikace PD, D+M</t>
  </si>
  <si>
    <t>-2081139337</t>
  </si>
  <si>
    <t>528</t>
  </si>
  <si>
    <t>760388R64</t>
  </si>
  <si>
    <t>38.8/64 - Dešťový svod lodžií, rozměr: délky prvků: 8000 mm, kompletní provedení dle specifikace PD, D+M</t>
  </si>
  <si>
    <t>697959775</t>
  </si>
  <si>
    <t>529</t>
  </si>
  <si>
    <t>760388R65</t>
  </si>
  <si>
    <t>38.8/65 - Antivibrační řešení, kompletní provedení dle specifikace PD, D+M</t>
  </si>
  <si>
    <t>1564375989</t>
  </si>
  <si>
    <t>530</t>
  </si>
  <si>
    <t>760388R66</t>
  </si>
  <si>
    <t>38.8/66 - Antivibrační řešení, kompletní provedení dle specifikace PD, D+M</t>
  </si>
  <si>
    <t>1380856631</t>
  </si>
  <si>
    <t>531</t>
  </si>
  <si>
    <t>760388R67</t>
  </si>
  <si>
    <t>38.8/67 - Antivibrační řešení, kompletní provedení dle specifikace PD, D+M</t>
  </si>
  <si>
    <t>2056204509</t>
  </si>
  <si>
    <t>532</t>
  </si>
  <si>
    <t>760388R68</t>
  </si>
  <si>
    <t>38.8/68 - Revizní dvířka , rozměr: 400x400mm, kompletní provedení dle specifikace PD, D+M</t>
  </si>
  <si>
    <t>-1096513598</t>
  </si>
  <si>
    <t>533</t>
  </si>
  <si>
    <t>760388R69</t>
  </si>
  <si>
    <t>38.8/69 - Vestavěný hydrant, rozměr: 400x400mm, kompletní provedení dle specifikace PD, D+M</t>
  </si>
  <si>
    <t>-1391806754</t>
  </si>
  <si>
    <t>534</t>
  </si>
  <si>
    <t>760388R70</t>
  </si>
  <si>
    <t>38.8/70 - Sokl na chodbě - obklad soklu v líci se zárubní dveří, délka 1425mm, výška 50mm, kompletní provedení dle specifikace PD, D+M</t>
  </si>
  <si>
    <t>-2099075509</t>
  </si>
  <si>
    <t>535</t>
  </si>
  <si>
    <t>760388R71</t>
  </si>
  <si>
    <t>38.8/71 - Výdejní pult +posuvné okenice - nerezový pult se skříňkami pro přípravu, výdej jídla včetně obkladu, spotřebničů, kolejnice s pojízdnou deskou, kompletní provedení dle specifikace PD, D+M</t>
  </si>
  <si>
    <t>448463492</t>
  </si>
  <si>
    <t>536</t>
  </si>
  <si>
    <t>760388R72</t>
  </si>
  <si>
    <t>38.8/72 - Revizní dvířka SDK atypická rozměr 400x600mm, kompletní provedení dle specifikace PD, D+M</t>
  </si>
  <si>
    <t>-510531215</t>
  </si>
  <si>
    <t>537</t>
  </si>
  <si>
    <t>760388R90</t>
  </si>
  <si>
    <t>-655867801</t>
  </si>
  <si>
    <t>38.8/90 - Vysoušeče, kompletní provedení dle specifikace PD, D+M</t>
  </si>
  <si>
    <t>760744</t>
  </si>
  <si>
    <t>Koupelnový nábytek</t>
  </si>
  <si>
    <t>538</t>
  </si>
  <si>
    <t>760744R01</t>
  </si>
  <si>
    <t>74.4/01 - Typická pokojová koupelna - obsahuje vybavení dle popisu výrobku v tabulce výrobků, kompletní provedení dle specifikace PD, D+M</t>
  </si>
  <si>
    <t>-367674245</t>
  </si>
  <si>
    <t>539</t>
  </si>
  <si>
    <t>760744R02</t>
  </si>
  <si>
    <t>74.4/02 - Patrová koupelna , kompletní provedení dle specifikace PD, D+M</t>
  </si>
  <si>
    <t>-1479957008</t>
  </si>
  <si>
    <t>762</t>
  </si>
  <si>
    <t>Konstrukce tesařské</t>
  </si>
  <si>
    <t>540</t>
  </si>
  <si>
    <t>762361323</t>
  </si>
  <si>
    <t>Konstrukční a vyrovnávací vrstva pod klempířské prvky (atiky) z desek cementotřískových tl 24 mm</t>
  </si>
  <si>
    <t>-17658116</t>
  </si>
  <si>
    <t>Konstrukční vrstva pod klempířské prvky pro oplechování horních ploch zdí a nadezdívek (atik) z desek cementotřískových šroubovaných do podkladu, tloušťky desky 24 mm</t>
  </si>
  <si>
    <t>https://podminky.urs.cz/item/CS_URS_2021_02/762361323</t>
  </si>
  <si>
    <t>1. střecha - bednění koruny atiky</t>
  </si>
  <si>
    <t>128,08 "pol.49</t>
  </si>
  <si>
    <t>541</t>
  </si>
  <si>
    <t>998762102</t>
  </si>
  <si>
    <t>Přesun hmot tonážní pro kce tesařské v objektech v přes 6 do 12 m</t>
  </si>
  <si>
    <t>-994386366</t>
  </si>
  <si>
    <t>Přesun hmot pro konstrukce tesařské stanovený z hmotnosti přesunovaného materiálu vodorovná dopravní vzdálenost do 50 m v objektech výšky přes 6 do 12 m</t>
  </si>
  <si>
    <t>https://podminky.urs.cz/item/CS_URS_2021_02/998762102</t>
  </si>
  <si>
    <t>763</t>
  </si>
  <si>
    <t>Konstrukce suché výstavby</t>
  </si>
  <si>
    <t>542</t>
  </si>
  <si>
    <t>763111411</t>
  </si>
  <si>
    <t>SDK příčka tl 100 mm profil CW+UW 50 desky 2xA 12,5 s izolací EI 60 Rw do 51 dB</t>
  </si>
  <si>
    <t>-880908654</t>
  </si>
  <si>
    <t>Příčka ze sádrokartonových desek s nosnou konstrukcí z jednoduchých ocelových profilů UW, CW dvojitě opláštěná deskami standardními A tl. 2 x 12,5 mm s izolací, EI 60, příčka tl. 100 mm, profil 50, Rw do 51 dB</t>
  </si>
  <si>
    <t>https://podminky.urs.cz/item/CS_URS_2021_02/763111411</t>
  </si>
  <si>
    <t>1. nenosné svislé konstrukce - SDK příčka W1 - deska A 2x12,5</t>
  </si>
  <si>
    <t>317,54  "výpočet výměr viz. tabulka A2 - Svislé konstrukce/rekapitulace</t>
  </si>
  <si>
    <t>543</t>
  </si>
  <si>
    <t>763111417</t>
  </si>
  <si>
    <t>SDK příčka tl 150 mm profil CW+UW 100 desky 2xA 12,5 s izolací EI 60 Rw do 56 dB</t>
  </si>
  <si>
    <t>-1245814493</t>
  </si>
  <si>
    <t>Příčka ze sádrokartonových desek s nosnou konstrukcí z jednoduchých ocelových profilů UW, CW dvojitě opláštěná deskami standardními A tl. 2 x 12,5 mm s izolací, EI 60, příčka tl. 150 mm, profil 100, Rw do 56 dB</t>
  </si>
  <si>
    <t>https://podminky.urs.cz/item/CS_URS_2021_02/763111417</t>
  </si>
  <si>
    <t>1. nenosné svislé konstrukce - SDK příčka W2 - desky A 2x12,5</t>
  </si>
  <si>
    <t>111,34  "výpočet výměr viz. tabulka A2 - Svislé konstrukce/rekapitulace</t>
  </si>
  <si>
    <t>544</t>
  </si>
  <si>
    <t>7631114181R</t>
  </si>
  <si>
    <t>SDK příčka tl 200 mm profil CW+UW 150 desky 2xA 12,5 s izolací EI 60 Rw do 56 dB</t>
  </si>
  <si>
    <t>1761064712</t>
  </si>
  <si>
    <t>Příčka ze sádrokartonových desek s nosnou konstrukcí z jednoduchých ocelových profilů UW, CW dvojitě opláštěná deskami standardními A tl. 2 x 12,5 mm s izolací, EI 60, příčka tl. 200 mm, profil 150, Rw do 56 dB</t>
  </si>
  <si>
    <t>1. nenosné svislé konstrukce - SDK příčka W3 - desky A 2x12,5</t>
  </si>
  <si>
    <t>40,54  "výpočet výměr viz. tabulka A2 - Svislé konstrukce/rekapitulace</t>
  </si>
  <si>
    <t>545</t>
  </si>
  <si>
    <t>7631114182R</t>
  </si>
  <si>
    <t>SDK příčka tl 200 mm profil CW+UW 150 desky 2xH2 12,5 s izolací EI 60 Rw do 56 dB</t>
  </si>
  <si>
    <t>1540310537</t>
  </si>
  <si>
    <t>Příčka ze sádrokartonových desek s nosnou konstrukcí z jednoduchých ocelových profilů UW, CW dvojitě opláštěná deskami impregnovanými H2 tl. 2 x 12,5 mm s izolací, EI 60, příčka tl. 200 mm, profil 150, Rw do 56 dB</t>
  </si>
  <si>
    <t>1. nenosné svislé konstrukce - SDK příčka W3 - desky H2 2x12,5</t>
  </si>
  <si>
    <t>42,77  "výpočet výměr viz. tabulka A2 - Svislé konstrukce/rekapitulace</t>
  </si>
  <si>
    <t>546</t>
  </si>
  <si>
    <t>7631114183R</t>
  </si>
  <si>
    <t>SDK příčka tl 200 mm profil CW+UW 150 desky 2xH2 12,5 + 2xA 12,5 s izolací EI 60 Rw do 56 dB</t>
  </si>
  <si>
    <t>-1983740084</t>
  </si>
  <si>
    <t>Příčka ze sádrokartonových desek s nosnou konstrukcí z jednoduchých ocelových profilů UW, CW dvojitě opláštěná kombinovanými deskami impregnovanými H2 tl. 2 x 12,5mm a standardními A tl. 2 x 12,5 mm s izolací, EI 60, příčka tl. 200 mm, profil 150, Rw do 56 dB</t>
  </si>
  <si>
    <t>1. nenosné svislé konstrukce - SDK příčka W3 - desky H2 2x12,5 + A 2x12,5</t>
  </si>
  <si>
    <t>60,76  "výpočet výměr viz. tabulka A2 - Svislé konstrukce/rekapitulace</t>
  </si>
  <si>
    <t>1. nenosné svislé konstrukce - SDK příčka W10 - desky H2 2x12,5 + A 2x12,5</t>
  </si>
  <si>
    <t>6,76  "výpočet výměr viz. tabulka A2 - Svislé konstrukce/rekapitulace</t>
  </si>
  <si>
    <t>547</t>
  </si>
  <si>
    <t>7631114261R</t>
  </si>
  <si>
    <t>SDK příčka tl 150 mm profil CW+UW 100 desky 2xDF 12,5 + 2xA 12,5 s izolací EI 90 Rw do 59 dB</t>
  </si>
  <si>
    <t>2127056235</t>
  </si>
  <si>
    <t>Příčka ze sádrokartonových desek s nosnou konstrukcí z jednoduchých ocelových profilů UW, CW dvojitě opláštěná kombinovanými deskami protipožárními DF tl. 2 x 12,5 mm a standardními A tl. 2 x 12,5mm EI 90, příčka tl. 150 mm, profil 100, s izolací, Rw do 59 dB</t>
  </si>
  <si>
    <t>1. nenosné svislé konstrukce - SDK příčka W2 - desky A 2x12,5 + DF 2x12,5</t>
  </si>
  <si>
    <t>9,05  "výpočet výměr viz. tabulka A2 - Svislé konstrukce/rekapitulace</t>
  </si>
  <si>
    <t>548</t>
  </si>
  <si>
    <t>7631114262R</t>
  </si>
  <si>
    <t>SDK příčka tl 155 mm profil CW+UW 100 desky 2xDF 15 + 2xA 12,5 s izolací EI 90 Rw do 59 dB</t>
  </si>
  <si>
    <t>1501225467</t>
  </si>
  <si>
    <t>Příčka ze sádrokartonových desek s nosnou konstrukcí z jednoduchých ocelových profilů UW, CW dvojitě opláštěná kombinovanými deskami protipožárními DF tl. 2 x 15 mm a standardními A tl. 2 x 12,5mm EI 90, příčka tl. 155 mm, profil 100, s izolací, Rw do 59 dB</t>
  </si>
  <si>
    <t>1. nenosné svislé konstrukce - SDK příčka W2 - desky A 2x12,5 + DF 2x15</t>
  </si>
  <si>
    <t>8,34  "výpočet výměr viz. tabulka A2 - Svislé konstrukce/rekapitulace</t>
  </si>
  <si>
    <t>549</t>
  </si>
  <si>
    <t>763111431</t>
  </si>
  <si>
    <t>SDK příčka tl 100 mm profil CW+UW 50 desky 2xH2 12,5 s izolací EI 60 Rw do 51 dB</t>
  </si>
  <si>
    <t>-21125083</t>
  </si>
  <si>
    <t>Příčka ze sádrokartonových desek s nosnou konstrukcí z jednoduchých ocelových profilů UW, CW dvojitě opláštěná deskami impregnovanými H2 tl. 2 x 12,5 mm EI 60, příčka tl. 100 mm, profil 50, s izolací, Rw do 51 dB</t>
  </si>
  <si>
    <t>https://podminky.urs.cz/item/CS_URS_2021_02/763111431</t>
  </si>
  <si>
    <t>1. nenosné svislé konstrukce - SDK příčka W1 - deska H2 2x12,5</t>
  </si>
  <si>
    <t>79,38  "výpočet výměr viz. tabulka A2 - Svislé konstrukce/rekapitulace</t>
  </si>
  <si>
    <t>550</t>
  </si>
  <si>
    <t>7631114311R</t>
  </si>
  <si>
    <t>SDK příčka tl 100 mm profil CW+UW 50 desky 2xH2 12,5 + 2xA 12,5 s izolací EI 60 Rw do 51 dB</t>
  </si>
  <si>
    <t>147936155</t>
  </si>
  <si>
    <t>Příčka ze sádrokartonových desek s nosnou konstrukcí z jednoduchých ocelových profilů UW, CW dvojitě opláštěná kombinovanými deskami impregnovanými H2 tl. 2 x 12,5 mm a standarními A tl. 2 x 12,5mm EI 60, příčka tl. 100 mm, profil 50, s izolací, Rw do 51 dB</t>
  </si>
  <si>
    <t>1. nenosné svislé konstrukce - SDK příčka W1 - deska H2 2x12,5 + A 2x12,5</t>
  </si>
  <si>
    <t>220,42  "výpočet výměr viz. tabulka A2 - Svislé konstrukce/rekapitulace</t>
  </si>
  <si>
    <t>551</t>
  </si>
  <si>
    <t>763111437</t>
  </si>
  <si>
    <t>SDK příčka tl 150 mm profil CW+UW 100 desky 2xH2 12,5 s izolací EI 60 Rw do 56 dB</t>
  </si>
  <si>
    <t>-345491138</t>
  </si>
  <si>
    <t>Příčka ze sádrokartonových desek s nosnou konstrukcí z jednoduchých ocelových profilů UW, CW dvojitě opláštěná deskami impregnovanými H2 tl. 2 x 12,5 mm EI 60, příčka tl. 150 mm, profil 100, s izolací, Rw do 56 dB</t>
  </si>
  <si>
    <t>https://podminky.urs.cz/item/CS_URS_2021_02/763111437</t>
  </si>
  <si>
    <t>1. nenosné svislé konstrukce - SDK příčka W2 - desky H2 2x12,5</t>
  </si>
  <si>
    <t>79,42  "výpočet výměr viz. tabulka A2 - Svislé konstrukce/rekapitulace</t>
  </si>
  <si>
    <t>552</t>
  </si>
  <si>
    <t>7631114371R</t>
  </si>
  <si>
    <t>SDK příčka tl 150 mm profil CW+UW 100 desky 2xH2 12,5 + 2xA 12,5 s izolací EI 60 Rw do 56 dB</t>
  </si>
  <si>
    <t>553211593</t>
  </si>
  <si>
    <t>Příčka ze sádrokartonových desek s nosnou konstrukcí z jednoduchých ocelových profilů UW, CW dvojitě opláštěná kombinovanými deskami impregnovanými H2 tl. 2 x 12,5mm a standardními A tl. 2 x 12,5mm EI 60, příčka tl. 150 mm, profil 100, s izolací, Rw do 56 dB</t>
  </si>
  <si>
    <t>1. nenosné svislé konstrukce - SDK příčka W2 - desky H2 2x12,5 + A 2x12,5</t>
  </si>
  <si>
    <t>83,93  "výpočet výměr viz. tabulka A2 - Svislé konstrukce/rekapitulace</t>
  </si>
  <si>
    <t>553</t>
  </si>
  <si>
    <t>7631114372R</t>
  </si>
  <si>
    <t>SDK příčka tl 150 mm profil CW+UW 100 desky 2xH2 12,5 + 2xDF 15 s izolací EI 60 Rw do 56 dB</t>
  </si>
  <si>
    <t>-658491672</t>
  </si>
  <si>
    <t>Příčka ze sádrokartonových desek s nosnou konstrukcí z jednoduchých ocelových profilů UW, CW dvojitě opláštěná kombinovanými deskami impregnovanými H2 tl. 2 x 12,5mm a protipožárními DF tl. 2 x 15mm EI 60, příčka tl. 155 mm, profil 100, s izolací, Rw do 56 dB</t>
  </si>
  <si>
    <t>1. nenosné svislé konstrukce - SDK příčka W2 - desky H2 2x12,5 + DF 2x15</t>
  </si>
  <si>
    <t>12,43  "výpočet výměr viz. tabulka A2 - Svislé konstrukce/rekapitulace</t>
  </si>
  <si>
    <t>2. nenosné svislé konstrukce - SDK příčka W9 - desky H2 2x12,5 + DF 2x15</t>
  </si>
  <si>
    <t>357,55  "výpočet výměr viz. tabulka A2 - Svislé konstrukce/rekapitulace</t>
  </si>
  <si>
    <t>554</t>
  </si>
  <si>
    <t>7631114373R</t>
  </si>
  <si>
    <t>SDK příčka tl 150 mm profil CW+UW 100 desky 2xA 12,5 + 2xDF 15 s izolací EI 60 Rw do 56 dB</t>
  </si>
  <si>
    <t>529239448</t>
  </si>
  <si>
    <t>Příčka ze sádrokartonových desek s nosnou konstrukcí z jednoduchých ocelových profilů UW, CW dvojitě opláštěná kombinovanými deskami standardními A tl. 2 x 12,5mm a protipožárními DF tl. 2 x 15mm EI 60, příčka tl. 155 mm, profil 100, s izolací, Rw do 56 dB</t>
  </si>
  <si>
    <t>1. nenosné svislé konstrukce - SDK příčka W9 - desky A 2x12,5 + DF 2x15</t>
  </si>
  <si>
    <t>12,9  "výpočet výměr viz. tabulka A2 - Svislé konstrukce/rekapitulace</t>
  </si>
  <si>
    <t>555</t>
  </si>
  <si>
    <t>7631114374R</t>
  </si>
  <si>
    <t>1453006401</t>
  </si>
  <si>
    <t>556</t>
  </si>
  <si>
    <t>7631114375R</t>
  </si>
  <si>
    <t>SDK příčka tl 205 mm profil CW+UW 150 desky 2xH2 12,5 + 2xDF 15 s izolací EI 60 Rw do 56 dB</t>
  </si>
  <si>
    <t>1948847748</t>
  </si>
  <si>
    <t>Příčka ze sádrokartonových desek s nosnou konstrukcí z jednoduchých ocelových profilů UW, CW dvojitě opláštěná kombinovanými deskami impregnovanými H2 tl. 2 x 12,5mm a protipožárními DF tl. 2 x 15mm EI 60, příčka tl. 205 mm, profil 150, s izolací, Rw do 56 dB</t>
  </si>
  <si>
    <t>1. nenosné svislé konstrukce - SDK příčka W10 - desky H2 2x12,5 + DF 2x15</t>
  </si>
  <si>
    <t>104,77  "výpočet výměr viz. tabulka A2 - Svislé konstrukce/rekapitulace</t>
  </si>
  <si>
    <t>557</t>
  </si>
  <si>
    <t>763111717</t>
  </si>
  <si>
    <t>SDK příčka základní penetrační nátěr (oboustranně)</t>
  </si>
  <si>
    <t>-1498683717</t>
  </si>
  <si>
    <t>Příčka ze sádrokartonových desek ostatní konstrukce a práce na příčkách ze sádrokartonových desek základní penetrační nátěr (oboustranný)</t>
  </si>
  <si>
    <t>https://podminky.urs.cz/item/CS_URS_2021_02/763111717</t>
  </si>
  <si>
    <t>1. nenosné svislé konstrukce - SDK příčka W1 - W13</t>
  </si>
  <si>
    <t>2900,28  "výpočet výměr viz. tabulka A2 - Svislé konstrukce/rekapitulace</t>
  </si>
  <si>
    <t>558</t>
  </si>
  <si>
    <t>763112312</t>
  </si>
  <si>
    <t>SDK příčka mezibytová tl 155 mm zdvojený profil CW+UW 50 desky 2xA 12,5 s dvojitou izolací EI 60 Rw do 62 dB</t>
  </si>
  <si>
    <t>1591126612</t>
  </si>
  <si>
    <t>Příčka mezibytová ze sádrokartonových desek s nosnou konstrukcí ze zdvojených ocelových profilů UW, CW dvojitě opláštěná deskami standardními A tl. 2 x 12,5 mm s dvojitou izolací, EI 60, příčka tl. 155 mm, profil 50, Rw do 62 dB</t>
  </si>
  <si>
    <t>https://podminky.urs.cz/item/CS_URS_2021_02/763112312</t>
  </si>
  <si>
    <t>1. nenosné svislé konstrukce - SDK příčka W8 - desky A 2x12,5</t>
  </si>
  <si>
    <t>1049,97  "výpočet výměr viz. tabulka A2 - Svislé konstrukce/rekapitulace</t>
  </si>
  <si>
    <t>559</t>
  </si>
  <si>
    <t>7631123121R</t>
  </si>
  <si>
    <t>SDK příčka mezibytová tl 155 mm zdvojený profil CW+UW 50 desky 2xH2 12,5 s dvojitou izolací EI 60 Rw do 62 dB</t>
  </si>
  <si>
    <t>-432902269</t>
  </si>
  <si>
    <t>Příčka mezibytová ze sádrokartonových desek s nosnou konstrukcí ze zdvojených ocelových profilů UW, CW dvojitě opláštěná deskami impregnovanými H2 tl. 2 x 12,5 mm s dvojitou izolací, EI 60, příčka tl. 155 mm, profil 50, Rw do 62 dB</t>
  </si>
  <si>
    <t>1. nenosné svislé konstrukce - SDK příčka W8 - desky H2 2x12,5</t>
  </si>
  <si>
    <t>12,77  "výpočet výměr viz. tabulka A2 - Svislé konstrukce/rekapitulace</t>
  </si>
  <si>
    <t>560</t>
  </si>
  <si>
    <t>7631123122R</t>
  </si>
  <si>
    <t>SDK příčka mezibytová tl 155 mm zdvojený profil CW+UW 50 desky 2xA 12,5 + 2xH2 12,5 s dvojitou izolací EI 60 Rw do 62 dB</t>
  </si>
  <si>
    <t>2116891859</t>
  </si>
  <si>
    <t>Příčka mezibytová ze sádrokartonových desek s nosnou konstrukcí ze zdvojených ocelových profilů UW, CW dvojitě opláštěná deskami kombinovanými standardními A tl. 2 x 12,55 a impregnovanými H2 tl. 2 x 12,5 mm s dvojitou izolací, EI 60, příčka tl. 155 mm, profil 50, Rw do 62 dB</t>
  </si>
  <si>
    <t>1. nenosné svislé konstrukce - SDK příčka W8 - desky A 2x12,5 + H2 2x12,5</t>
  </si>
  <si>
    <t>230,4  "výpočet výměr viz. tabulka A2 - Svislé konstrukce/rekapitulace</t>
  </si>
  <si>
    <t>561</t>
  </si>
  <si>
    <t>7631133211R</t>
  </si>
  <si>
    <t>SDK příčka instalační tl 155 - 650 mm zdvojený profil CW+UW 50 desky 2xDF 12,5 + 2xA 12,5  s izolací EI 90 Rw do 54 dB</t>
  </si>
  <si>
    <t>911900998</t>
  </si>
  <si>
    <t>Příčka instalační ze sádrokartonových desek s nosnou konstrukcí ze zdvojených ocelových profilů UW, CW s mezerou, CW profily navzájem spojeny páskem sádry dvojitě opláštěná deskami kombinovanými protipožárními DF tl. 2 x 12,5 mm a standardními A tl. 2 x 12,5mm s izolací, EI 90, Rw do 54 dB, příčka tl. 155 - 650 mm, profil 50</t>
  </si>
  <si>
    <t>1. nenosné svislé konstrukce - SDK příčka W4 - desky DF 2x12,5 + A 2x12,5</t>
  </si>
  <si>
    <t>6,71  "výpočet výměr viz. tabulka A2 - Svislé konstrukce/rekapitulace</t>
  </si>
  <si>
    <t>562</t>
  </si>
  <si>
    <t>763113341</t>
  </si>
  <si>
    <t>SDK příčka instalační tl 155 - 650 mm zdvojený profil CW+UW 50 desky 2xH2 12,5 s izolací EI 60 Rw do 54 dB</t>
  </si>
  <si>
    <t>1871533649</t>
  </si>
  <si>
    <t>Příčka instalační ze sádrokartonových desek s nosnou konstrukcí ze zdvojených ocelových profilů UW, CW s mezerou, CW profily navzájem spojeny páskem sádry dvojitě opláštěná deskami impregnovanými H2 tl. 2 x 12,5 mm s izolací, EI 60, Rw do 54 dB, příčka tl. 155 - 650 mm, profil 50</t>
  </si>
  <si>
    <t>https://podminky.urs.cz/item/CS_URS_2021_02/763113341</t>
  </si>
  <si>
    <t>1. nenosné svislé konstrukce - SDK příčka W5 - desky H2 2x12,5</t>
  </si>
  <si>
    <t>5,94  "výpočet výměr viz. tabulka A2 - Svislé konstrukce/rekapitulace</t>
  </si>
  <si>
    <t>2. nenosné svislé konstrukce - SDK příčka W7 - desky H2 2x12,5</t>
  </si>
  <si>
    <t>3. nenosné svislé konstrukce - SDK příčka W11 - desky H2 2x12,5</t>
  </si>
  <si>
    <t>25,05  "výpočet výměr viz. tabulka A2 - Svislé konstrukce/rekapitulace</t>
  </si>
  <si>
    <t>4. nenosné svislé konstrukce - SDK příčka W12 - desky H2 2x12,5</t>
  </si>
  <si>
    <t>143,58  "výpočet výměr viz. tabulka A2 - Svislé konstrukce/rekapitulace</t>
  </si>
  <si>
    <t>563</t>
  </si>
  <si>
    <t>7631133411R</t>
  </si>
  <si>
    <t>SDK příčka instalační tl 155 - 650 mm zdvojený profil CW+UW 50 desky 2xH2 12,5 + 2xA 12,5 s izolací EI 60 Rw do 54 dB</t>
  </si>
  <si>
    <t>34848198</t>
  </si>
  <si>
    <t>Příčka instalační ze sádrokartonových desek s nosnou konstrukcí ze zdvojených ocelových profilů UW, CW s mezerou, CW profily navzájem spojeny páskem sádry dvojitě opláštěná deskami kombinovanými impregnovanými H2 tl. 2 x 12,5 mm a standardními A tl. 2 x 12,5mm s izolací, EI 60, Rw do 54 dB, příčka tl. 155 - 650 mm, profil 50</t>
  </si>
  <si>
    <t>1. nenosné svislé konstrukce - SDK příčka W5 - desky H2 2x12,5 + A 2x12,5</t>
  </si>
  <si>
    <t>11,77  "výpočet výměr viz. tabulka A2 - Svislé konstrukce/rekapitulace</t>
  </si>
  <si>
    <t>564</t>
  </si>
  <si>
    <t>7631133412R</t>
  </si>
  <si>
    <t>SDK příčka instalační tl 155 - 650 mm zdvojený profil CW+UW 50 desky 2xH2 12,5 + 2xDF 12,5 s izolací EI 60 Rw do 54 dB</t>
  </si>
  <si>
    <t>-344704096</t>
  </si>
  <si>
    <t>Příčka instalační ze sádrokartonových desek s nosnou konstrukcí ze zdvojených ocelových profilů UW, CW s mezerou, CW profily navzájem spojeny páskem sádry dvojitě opláštěná deskami kombinovanými impregnovanými H2 tl. 2 x 12,5 mm a protipožárnímii DF tl. 2 x 12,5mm s izolací, EI 60, Rw do 54 dB, příčka tl. 155 - 650 mm, profil 50</t>
  </si>
  <si>
    <t>1. nenosné svislé konstrukce - SDK příčka W5 - desky H2 2x12,5 + DF 2x12,5</t>
  </si>
  <si>
    <t>14,79  "výpočet výměr viz. tabulka A2 - Svislé konstrukce/rekapitulace</t>
  </si>
  <si>
    <t>2. nenosné svislé konstrukce - SDK příčka W6 - desky H2 2x12,5 + DF 2x12,5</t>
  </si>
  <si>
    <t>10,64  "výpočet výměr viz. tabulka A2 - Svislé konstrukce/rekapitulace</t>
  </si>
  <si>
    <t>565</t>
  </si>
  <si>
    <t>7631133413R</t>
  </si>
  <si>
    <t>SDK příčka instalační tl 155 - 650 mm zdvojený profil CW+UW 50 desky 2xH2 12,5 + 2xDF 15 s izolací EI 60 Rw do 54 dB</t>
  </si>
  <si>
    <t>727833598</t>
  </si>
  <si>
    <t>Příčka instalační ze sádrokartonových desek s nosnou konstrukcí ze zdvojených ocelových profilů UW, CW s mezerou, CW profily navzájem spojeny páskem sádry dvojitě opláštěná deskami kombinovanými impregnovanými H2 tl. 2 x 12,5 mm a protipožárnímii DF tl. 2 x 15mm s izolací, EI 60, Rw do 54 dB, příčka tl. 155 - 650 mm, profil 50</t>
  </si>
  <si>
    <t>1. nenosné svislé konstrukce - SDK příčka W5 - desky H2 2x12,5 + DF 2x15</t>
  </si>
  <si>
    <t>4,26  "výpočet výměr viz. tabulka A2 - Svislé konstrukce/rekapitulace</t>
  </si>
  <si>
    <t>2. nenosné svislé konstrukce - SDK příčka W13 - desky H2 2x12,5 + DF 2x15</t>
  </si>
  <si>
    <t>30,96  "výpočet výměr viz. tabulka A2 - Svislé konstrukce/rekapitulace</t>
  </si>
  <si>
    <t>566</t>
  </si>
  <si>
    <t>7631212111R</t>
  </si>
  <si>
    <t>SDK stěna předsazená deska 1xA tl 12,5 mm lepené celoplošně bez nosné kce</t>
  </si>
  <si>
    <t>21800435</t>
  </si>
  <si>
    <t>Stěna předsazená ze sádrokartonových desek bez nosné konstrukce jednoduše opláštěná deskou standardní A tl. 12,5 mm, lepenou celoplošně</t>
  </si>
  <si>
    <t>1. nenosné svislé konstrukce - SDK předstěna W14 - desky A 2x12,5 jen lepené desky</t>
  </si>
  <si>
    <t>6,39  "výpočet výměr viz. tabulka A2 - Svislé konstrukce/rekapitulace</t>
  </si>
  <si>
    <t>567</t>
  </si>
  <si>
    <t>7631214651R</t>
  </si>
  <si>
    <t>SDK stěna předsazená tl 75 mm profil CW+UW 50 desky 2xA 12,5 s izolací EI 45</t>
  </si>
  <si>
    <t>81938094</t>
  </si>
  <si>
    <t>Stěna předsazená ze sádrokartonových desek s nosnou konstrukcí z ocelových profilů CW, UW dvojitě opláštěná deskami standardními A tl. 2 x 12,5 mm s izolací, EI 45, stěna tl. 75 mm, profil 50</t>
  </si>
  <si>
    <t>1. nenosné svislé konstrukce - SDK předstěna W14 - desky A 2x12,5</t>
  </si>
  <si>
    <t>146,47+33,42  "výpočet výměr viz. tabulka A2 - Svislé konstrukce/rekapitulace - rovná stěna + stěna do oblouku</t>
  </si>
  <si>
    <t>568</t>
  </si>
  <si>
    <t>7631214652R</t>
  </si>
  <si>
    <t>SDK stěna předsazená tl 75 mm profil CW+UW 50 desky 2xH2 12,5 s izolací EI 45</t>
  </si>
  <si>
    <t>-2144349806</t>
  </si>
  <si>
    <t>Stěna předsazená ze sádrokartonových desek s nosnou konstrukcí z ocelových profilů CW, UW dvojitě opláštěná deskami impregnovanými H2 tl. 2 x 12,5 mm s izolací, EI 45, stěna tl. 75 mm, profil 50</t>
  </si>
  <si>
    <t>1. nenosné svislé konstrukce - SDK předstěna W14 - desky H2 2x12,5</t>
  </si>
  <si>
    <t>152,75  "výpočet výměr viz. tabulka A2 - Svislé konstrukce/rekapitulace</t>
  </si>
  <si>
    <t>569</t>
  </si>
  <si>
    <t>7631214653R</t>
  </si>
  <si>
    <t>SDK stěna předsazená tl 75 mm profil CW+UW 50 desky 2xDF 12,5 s izolací EI 45</t>
  </si>
  <si>
    <t>104672229</t>
  </si>
  <si>
    <t>Stěna předsazená ze sádrokartonových desek s nosnou konstrukcí z ocelových profilů CW, UW dvojitě opláštěná deskami protipožárními DF tl. 2 x 12,5 mm s izolací, EI 45, stěna tl. 75 mm, profil 50</t>
  </si>
  <si>
    <t>1. nenosné svislé konstrukce - SDK předstěna W14 - desky DF 2x12,5</t>
  </si>
  <si>
    <t>4,1  "výpočet výměr viz. tabulka A2 - Svislé konstrukce/rekapitulace</t>
  </si>
  <si>
    <t>570</t>
  </si>
  <si>
    <t>763121714</t>
  </si>
  <si>
    <t>SDK stěna předsazená základní penetrační nátěr</t>
  </si>
  <si>
    <t>-345506133</t>
  </si>
  <si>
    <t>Stěna předsazená ze sádrokartonových desek ostatní konstrukce a práce na předsazených stěnách ze sádrokartonových desek základní penetrační nátěr</t>
  </si>
  <si>
    <t>https://podminky.urs.cz/item/CS_URS_2021_02/763121714</t>
  </si>
  <si>
    <t>1. nenosné svislé konstrukce - SDK předstěna W14-W16</t>
  </si>
  <si>
    <t>593,24  "výpočet výměr viz. tabulka A2 - Svislé konstrukce/rekapitulace</t>
  </si>
  <si>
    <t>571</t>
  </si>
  <si>
    <t>763121752</t>
  </si>
  <si>
    <t>Příplatek k SDK stěně předsazené za zakřivení do plynulého oblouku</t>
  </si>
  <si>
    <t>700520956</t>
  </si>
  <si>
    <t>Stěna předsazená ze sádrokartonových desek Příplatek k cenám za zakřivení stěny (plynulý oblouk)</t>
  </si>
  <si>
    <t>https://podminky.urs.cz/item/CS_URS_2021_02/763121752</t>
  </si>
  <si>
    <t>1. nenosné svislé konstrukce - SDK předstěna W14 - desky A 2x12,5 do oblouku</t>
  </si>
  <si>
    <t>33,42  "výpočet výměr viz. tabulka A2 - Svislé konstrukce/rekapitulace</t>
  </si>
  <si>
    <t>572</t>
  </si>
  <si>
    <t>7631224151R</t>
  </si>
  <si>
    <t>SDK stěna šachtová tl 125 mm profil CW+UW 100 desky 2xDF 12,5 s izolací EI 30</t>
  </si>
  <si>
    <t>-1908078479</t>
  </si>
  <si>
    <t>Stěna šachtová ze sádrokartonových desek s nosnou konstrukcí z ocelových profilů CW, UW dvojitě opláštěná deskami protipožárními DF tl. 2 x 12,5 mm s izolací, EI 30, stěna tl. 125 mm, profil 100</t>
  </si>
  <si>
    <t>1. nenosné svislé konstrukce - SDK předstěna W15 - desky DF 2x12,5</t>
  </si>
  <si>
    <t>29,25  "výpočet výměr viz. tabulka A2 - Svislé konstrukce/rekapitulace</t>
  </si>
  <si>
    <t>573</t>
  </si>
  <si>
    <t>7631224311R</t>
  </si>
  <si>
    <t>SDK stěna šachtová tl 75 mm profil CW+UW 50 desky 2xGM-FH1 25 bez izolace</t>
  </si>
  <si>
    <t>726882779</t>
  </si>
  <si>
    <t>Stěna šachtová ze sádrokartonových desek s nosnou konstrukcí z ocelových profilů CW, UW dvojitě opláštěná deskami impregnovanými se skelnou výztuží GM-FH1 tl. 2 x 25 mm bez izolace, stěna tl. 100 mm, profil 50</t>
  </si>
  <si>
    <t>1. nenosné svislé konstrukce - SDK předstěna W16 - desky GMF 2x25</t>
  </si>
  <si>
    <t>21,07  "výpočet výměr viz. tabulka A2 - Svislé konstrukce/rekapitulace</t>
  </si>
  <si>
    <t>574</t>
  </si>
  <si>
    <t>763131411</t>
  </si>
  <si>
    <t>SDK podhled desky 1xA 12,5 bez izolace dvouvrstvá spodní kce profil CD+UD</t>
  </si>
  <si>
    <t>-1876695022</t>
  </si>
  <si>
    <t>Podhled ze sádrokartonových desek dvouvrstvá zavěšená spodní konstrukce z ocelových profilů CD, UD jednoduše opláštěná deskou standardní A, tl. 12,5 mm, bez izolace</t>
  </si>
  <si>
    <t>https://podminky.urs.cz/item/CS_URS_2021_02/763131411</t>
  </si>
  <si>
    <t>1. podhledy -  SDK podhled C1 - deska A 12,5</t>
  </si>
  <si>
    <t>1186,25  "výpočet výměr viz. tabulka A4 - Podhledy, stropy/rekapitulace</t>
  </si>
  <si>
    <t>575</t>
  </si>
  <si>
    <t>763131451</t>
  </si>
  <si>
    <t>SDK podhled deska 1xH2 12,5 bez izolace dvouvrstvá spodní kce profil CD+UD</t>
  </si>
  <si>
    <t>614998127</t>
  </si>
  <si>
    <t>Podhled ze sádrokartonových desek dvouvrstvá zavěšená spodní konstrukce z ocelových profilů CD, UD jednoduše opláštěná deskou impregnovanou H2, tl. 12,5 mm, bez izolace</t>
  </si>
  <si>
    <t>https://podminky.urs.cz/item/CS_URS_2021_02/763131451</t>
  </si>
  <si>
    <t>1. podhledy -  SDK podhled C2 - deska H2 12,5</t>
  </si>
  <si>
    <t>750,27  "výpočet výměr viz. tabulka A4 - Podhledy, stropy/rekapitulace</t>
  </si>
  <si>
    <t>576</t>
  </si>
  <si>
    <t>763131541</t>
  </si>
  <si>
    <t>SDK podhled desky 2xDF 12,5 bez izolace jednovrstvá spodní kce profil CD+UD EI 45</t>
  </si>
  <si>
    <t>1618709410</t>
  </si>
  <si>
    <t>Podhled ze sádrokartonových desek jednovrstvá zavěšená spodní konstrukce z ocelových profilů CD, UD dvojitě opláštěná deskami protipožárními DF, tl. 2 x 12,5 mm, bez izolace, EI 45</t>
  </si>
  <si>
    <t>https://podminky.urs.cz/item/CS_URS_2021_02/763131541</t>
  </si>
  <si>
    <t>1. podhledy -  SDK podhled C3 - deska DF 2x12,5</t>
  </si>
  <si>
    <t>17,42  "výpočet výměr viz. tabulka A4 - Podhledy, stropy/rekapitulace</t>
  </si>
  <si>
    <t>577</t>
  </si>
  <si>
    <t>763131714</t>
  </si>
  <si>
    <t>SDK podhled základní penetrační nátěr</t>
  </si>
  <si>
    <t>-717648652</t>
  </si>
  <si>
    <t>Podhled ze sádrokartonových desek ostatní práce a konstrukce na podhledech ze sádrokartonových desek základní penetrační nátěr</t>
  </si>
  <si>
    <t>https://podminky.urs.cz/item/CS_URS_2021_02/763131714</t>
  </si>
  <si>
    <t>1. podhledy - penetrace podhledů C1, C2, C3</t>
  </si>
  <si>
    <t>1987,18  "výpočet výměr viz. tabulka A4 - Podhledy, stropy/rekapitulace</t>
  </si>
  <si>
    <t>578</t>
  </si>
  <si>
    <t>763131721</t>
  </si>
  <si>
    <t>SDK podhled skoková změna v do 0,5 m</t>
  </si>
  <si>
    <t>-578162342</t>
  </si>
  <si>
    <t>Podhled ze sádrokartonových desek ostatní práce a konstrukce na podhledech ze sádrokartonových desek skokové změny výšky podhledu do 0,5 m</t>
  </si>
  <si>
    <t>https://podminky.urs.cz/item/CS_URS_2021_02/763131721</t>
  </si>
  <si>
    <t>131,15  "výpočet výměr viz. tabulka A4 - Podhledy, stropy/rekapitulace</t>
  </si>
  <si>
    <t>2. podhledy -  SDK podhled C3 - deska DF 2x12,5</t>
  </si>
  <si>
    <t>4,81  "výpočet výměr viz. tabulka A4 - Podhledy, stropy/rekapitulace</t>
  </si>
  <si>
    <t>579</t>
  </si>
  <si>
    <t>763131765</t>
  </si>
  <si>
    <t>Příplatek k SDK podhledu za výšku zavěšení přes 0,5 do 1,0 m</t>
  </si>
  <si>
    <t>1348031113</t>
  </si>
  <si>
    <t>Podhled ze sádrokartonových desek Příplatek k cenám za výšku zavěšení přes 0,5 do 1,0 m</t>
  </si>
  <si>
    <t>https://podminky.urs.cz/item/CS_URS_2021_02/763131765</t>
  </si>
  <si>
    <t>1. podhledy -  SDK podhled C1, C2, C3</t>
  </si>
  <si>
    <t>246,34  "výpočet výměr viz. tabulka A4 - Podhledy, stropy/rekapitulace</t>
  </si>
  <si>
    <t>580</t>
  </si>
  <si>
    <t>998763101</t>
  </si>
  <si>
    <t>Přesun hmot tonážní pro dřevostavby v objektech v přes 6 do 12 m</t>
  </si>
  <si>
    <t>-219507295</t>
  </si>
  <si>
    <t>Přesun hmot pro dřevostavby stanovený z hmotnosti přesunovaného materiálu vodorovná dopravní vzdálenost do 50 m v objektech výšky přes 6 do 12 m</t>
  </si>
  <si>
    <t>https://podminky.urs.cz/item/CS_URS_2021_02/998763101</t>
  </si>
  <si>
    <t>766</t>
  </si>
  <si>
    <t>Konstrukce truhlářské</t>
  </si>
  <si>
    <t>581</t>
  </si>
  <si>
    <t>766412225R</t>
  </si>
  <si>
    <t>Obložení vnějších stěn hoblovanými prkny na pero a drážku modřínovými, včetně roštu, povrchové úpravy, D+M</t>
  </si>
  <si>
    <t>-367618856</t>
  </si>
  <si>
    <t>Poznámka k položce:_x000D_
kompletní systémové provedení prací, výkonů a dodávek dle specifikace PD, cena obsahuje nátěr proti dřevokaznému, kotevní a spojovací prvky, systémové kotvy do nosné stěny</t>
  </si>
  <si>
    <t>1. fasáda - dřevěný obklad fasády</t>
  </si>
  <si>
    <t>329,9  "pol.13, VV viz.tabulka A8 fasáda/Rekapitulace</t>
  </si>
  <si>
    <t>582</t>
  </si>
  <si>
    <t>998766102</t>
  </si>
  <si>
    <t>Přesun hmot tonážní pro kce truhlářské v objektech v přes 6 do 12 m</t>
  </si>
  <si>
    <t>2107467147</t>
  </si>
  <si>
    <t>Přesun hmot pro konstrukce truhlářské stanovený z hmotnosti přesunovaného materiálu vodorovná dopravní vzdálenost do 50 m v objektech výšky přes 6 do 12 m</t>
  </si>
  <si>
    <t>https://podminky.urs.cz/item/CS_URS_2021_02/998766102</t>
  </si>
  <si>
    <t>771</t>
  </si>
  <si>
    <t>Podlahy z dlaždic</t>
  </si>
  <si>
    <t>583</t>
  </si>
  <si>
    <t>771111011</t>
  </si>
  <si>
    <t>Vysátí podkladu před pokládkou dlažby</t>
  </si>
  <si>
    <t>836075082</t>
  </si>
  <si>
    <t>Příprava podkladu před provedením dlažby vysátí podlah</t>
  </si>
  <si>
    <t>https://podminky.urs.cz/item/CS_URS_2021_02/771111011</t>
  </si>
  <si>
    <t>1. podlaha - keramická dlažba dle interiéru</t>
  </si>
  <si>
    <t>1200,11  "pol.č.5, VV viz.Tabulka A5 - Podlahy/Rekapitulace</t>
  </si>
  <si>
    <t>2. podlaha - chemicky odolná keramická dlažba dle interiéru</t>
  </si>
  <si>
    <t>278,18   "pol.č.7, VV viz.Tabulka A5 - Podlahy/Rekapitulace</t>
  </si>
  <si>
    <t>584</t>
  </si>
  <si>
    <t>771121011</t>
  </si>
  <si>
    <t>Nátěr penetrační na podlahu</t>
  </si>
  <si>
    <t>-1952979922</t>
  </si>
  <si>
    <t>Příprava podkladu před provedením dlažby nátěr penetrační na podlahu</t>
  </si>
  <si>
    <t>https://podminky.urs.cz/item/CS_URS_2021_02/771121011</t>
  </si>
  <si>
    <t>585</t>
  </si>
  <si>
    <t>771474112</t>
  </si>
  <si>
    <t>Montáž soklů z dlaždic keramických rovných flexibilní lepidlo v přes 65 do 90 mm</t>
  </si>
  <si>
    <t>-1045110166</t>
  </si>
  <si>
    <t>Montáž soklů z dlaždic keramických lepených flexibilním lepidlem rovných, výšky přes 65 do 90 mm</t>
  </si>
  <si>
    <t>https://podminky.urs.cz/item/CS_URS_2021_02/771474112</t>
  </si>
  <si>
    <t>1. podlaha - keramická dlažba dle interiéru - sokl</t>
  </si>
  <si>
    <t>660,43  "pol.č.5, VV viz.Tabulka A5 - Podlahy/Rekapitulace</t>
  </si>
  <si>
    <t>2. podlaha - chemicky odolná keramická dlažba dle interiéru - sokl</t>
  </si>
  <si>
    <t>139,26  "pol.č.8, VV viz.Tabulka A5 - Podlahy/Rekapitulace</t>
  </si>
  <si>
    <t>586</t>
  </si>
  <si>
    <t>59761416</t>
  </si>
  <si>
    <t>sokl-dlažba keramická slinutá hladká do interiéru i exteriéru 300x80mm</t>
  </si>
  <si>
    <t>886298151</t>
  </si>
  <si>
    <t>660,43*3,67 'Přepočtené koeficientem množství</t>
  </si>
  <si>
    <t>587</t>
  </si>
  <si>
    <t>597614161R</t>
  </si>
  <si>
    <t>sokl-dlažba keramická chemicky odolná do interiéru i exteriéru 300x80mm</t>
  </si>
  <si>
    <t>-955885088</t>
  </si>
  <si>
    <t>sokl-dlažba keramická chemicky odolná na kuchyňské provozy do interiéru i exteriéru 300x80mm</t>
  </si>
  <si>
    <t>1. podlaha - chemicky odolná keramická dlažba dle interiéru - sokl</t>
  </si>
  <si>
    <t>139,26*3,67 'Přepočtené koeficientem množství</t>
  </si>
  <si>
    <t>588</t>
  </si>
  <si>
    <t>771574112</t>
  </si>
  <si>
    <t>Montáž podlah keramických hladkých lepených flexibilním lepidlem přes 9 do 12 ks/m2</t>
  </si>
  <si>
    <t>-92344640</t>
  </si>
  <si>
    <t>Montáž podlah z dlaždic keramických lepených flexibilním lepidlem maloformátových hladkých přes 9 do 12 ks/m2</t>
  </si>
  <si>
    <t>https://podminky.urs.cz/item/CS_URS_2021_02/771574112</t>
  </si>
  <si>
    <t>589</t>
  </si>
  <si>
    <t>59761434</t>
  </si>
  <si>
    <t>dlažba keramická slinutá hladká do interiéru i exteriéru pro vysoké mechanické namáhání přes 9 do 12ks/m2</t>
  </si>
  <si>
    <t>-625527181</t>
  </si>
  <si>
    <t>1200,11*1,1 'Přepočtené koeficientem množství</t>
  </si>
  <si>
    <t>590</t>
  </si>
  <si>
    <t>597614341R</t>
  </si>
  <si>
    <t>dlažba keramická chemicky odolná do interiéru i exteriéru pro vysoké mechanické namáhání přes 9 do 12ks/m2</t>
  </si>
  <si>
    <t>1669007834</t>
  </si>
  <si>
    <t>dlažba keramická chemicky odolná pro kuchyňské provozy do interiéru i exteriéru pro vysoké mechanické namáhání přes 9 do 12ks/m2</t>
  </si>
  <si>
    <t>1. podlaha - chemicky odolná keramická dlažba dle interiéru</t>
  </si>
  <si>
    <t>278,18*1,1 'Přepočtené koeficientem množství</t>
  </si>
  <si>
    <t>591</t>
  </si>
  <si>
    <t>771591112</t>
  </si>
  <si>
    <t>Izolace pod dlažbu nátěrem nebo stěrkou ve dvou vrstvách</t>
  </si>
  <si>
    <t>1031678409</t>
  </si>
  <si>
    <t>Izolace podlahy pod dlažbu nátěrem nebo stěrkou ve dvou vrstvách</t>
  </si>
  <si>
    <t>https://podminky.urs.cz/item/CS_URS_2021_02/771591112</t>
  </si>
  <si>
    <t>1. podlahy - stěrková hydroizolace v podlaze</t>
  </si>
  <si>
    <t>780,84  "pol.č.25, VV viz.Tabulka A5 - Podlahy/Rekapitulace</t>
  </si>
  <si>
    <t>592</t>
  </si>
  <si>
    <t>998771102</t>
  </si>
  <si>
    <t>Přesun hmot tonážní pro podlahy z dlaždic v objektech v přes 6 do 12 m</t>
  </si>
  <si>
    <t>-2110499245</t>
  </si>
  <si>
    <t>Přesun hmot pro podlahy z dlaždic stanovený z hmotnosti přesunovaného materiálu vodorovná dopravní vzdálenost do 50 m v objektech výšky přes 6 do 12 m</t>
  </si>
  <si>
    <t>https://podminky.urs.cz/item/CS_URS_2021_02/998771102</t>
  </si>
  <si>
    <t>773</t>
  </si>
  <si>
    <t>Podlahy z litého teraca</t>
  </si>
  <si>
    <t>593</t>
  </si>
  <si>
    <t>773423200</t>
  </si>
  <si>
    <t>Soklíky z barevného litého teraca rovné tl 20 mm v přes 50 do 150 mm s požlábkem</t>
  </si>
  <si>
    <t>626340197</t>
  </si>
  <si>
    <t>Soklíky z barevného litého teraca tl. 20 mm výšky přes 50 do 150 mm rovné s požlábkem</t>
  </si>
  <si>
    <t>https://podminky.urs.cz/item/CS_URS_2021_02/773423200</t>
  </si>
  <si>
    <t>1. podlaha - lité terazzo - sokl</t>
  </si>
  <si>
    <t>171,45   "pol.č.2, VV viz.Tabulka A5 - Podlahy/Rekapitulace</t>
  </si>
  <si>
    <t>594</t>
  </si>
  <si>
    <t>773429090</t>
  </si>
  <si>
    <t>Příplatek k soklíkům z barevného litého teraca za bílý cement</t>
  </si>
  <si>
    <t>-428214814</t>
  </si>
  <si>
    <t>Soklíky z barevného litého teraca Příplatek k cenám za bílý cement</t>
  </si>
  <si>
    <t>https://podminky.urs.cz/item/CS_URS_2021_02/773429090</t>
  </si>
  <si>
    <t>595</t>
  </si>
  <si>
    <t>7735212611R</t>
  </si>
  <si>
    <t>Podlahy z barevného litého teraca podlahy prosté tl 20 mm</t>
  </si>
  <si>
    <t>-637453765</t>
  </si>
  <si>
    <t>Podlahy z barveného litého teraca zřízení podlahy z vápencových drtí, cementu a barviva nebo suché teracové směsi (prováděné po dilatačních částech) prosté tl.20mm, včetně drtě, penetrace podkladu, ochranné voskové vrstvy</t>
  </si>
  <si>
    <t>Poznámka k položce:_x000D_
kompletní systémové provedení prací, výkonů a dodávek dle specifikace PD</t>
  </si>
  <si>
    <t>1. podlaha - lité terazzo</t>
  </si>
  <si>
    <t>451,73   "pol.č.1, VV viz.Tabulka A5 - Podlahy/Rekapitulace</t>
  </si>
  <si>
    <t>596</t>
  </si>
  <si>
    <t>998773102</t>
  </si>
  <si>
    <t>Přesun hmot tonážní pro podlahy teracové lité v objektech v přes 6 do 12 m</t>
  </si>
  <si>
    <t>868667254</t>
  </si>
  <si>
    <t>Přesun hmot pro podlahy teracové lité stanovený z hmotnosti přesunovaného materiálu vodorovná dopravní vzdálenost do 50 m v objektech výšky přes 6 do 12 m</t>
  </si>
  <si>
    <t>https://podminky.urs.cz/item/CS_URS_2021_02/998773102</t>
  </si>
  <si>
    <t>775</t>
  </si>
  <si>
    <t>Podlahy skládané</t>
  </si>
  <si>
    <t>597</t>
  </si>
  <si>
    <t>775111311</t>
  </si>
  <si>
    <t>Vysátí podkladu skládaných podlah</t>
  </si>
  <si>
    <t>-1003284958</t>
  </si>
  <si>
    <t>Příprava podkladu skládaných podlah vysátí podlah</t>
  </si>
  <si>
    <t>https://podminky.urs.cz/item/CS_URS_2021_02/775111311</t>
  </si>
  <si>
    <t>598</t>
  </si>
  <si>
    <t>775121321</t>
  </si>
  <si>
    <t>Neředěná penetrace savého podkladu skládaných podlah</t>
  </si>
  <si>
    <t>-147919640</t>
  </si>
  <si>
    <t>Příprava podkladu skládaných podlah penetrace neředěná podlah</t>
  </si>
  <si>
    <t>https://podminky.urs.cz/item/CS_URS_2021_02/775121321</t>
  </si>
  <si>
    <t>599</t>
  </si>
  <si>
    <t>775413310</t>
  </si>
  <si>
    <t>Montáž soklíku ze dřeva tvrdého nebo měkkého přibíjeného s přetmelením</t>
  </si>
  <si>
    <t>12273227</t>
  </si>
  <si>
    <t>Montáž podlahového soklíku nebo lišty obvodové (soklové) dřevěné bez základního nátěru soklíku ze dřeva tvrdého nebo měkkého, v přírodní barvě přibíjeného, s přetmelením</t>
  </si>
  <si>
    <t>https://podminky.urs.cz/item/CS_URS_2021_02/775413310</t>
  </si>
  <si>
    <t>1. podlaha - dřevěné vlysy dle interiéru - sokl</t>
  </si>
  <si>
    <t>32,27   "pol.č.4, VV viz.Tabulka A5 - Podlahy/Rekapitulace</t>
  </si>
  <si>
    <t>600</t>
  </si>
  <si>
    <t>61418151</t>
  </si>
  <si>
    <t>lišta podlahová dřevěná dub 28x28mm</t>
  </si>
  <si>
    <t>1958115770</t>
  </si>
  <si>
    <t>Poznámka k položce:_x000D_
kompletní provedení vč.broušení, lakování</t>
  </si>
  <si>
    <t>32,27*1,1 'Přepočtené koeficientem množství</t>
  </si>
  <si>
    <t>601</t>
  </si>
  <si>
    <t>775511411</t>
  </si>
  <si>
    <t>Podlahy z vlysů lepených tl do 22 mm š přes 40 do 50 mm dl přes 240 do 300 mm dub I</t>
  </si>
  <si>
    <t>2111464311</t>
  </si>
  <si>
    <t>Podlahy vlysové masivní lepené rybinový, řemenový, průpletový vzor s tmelením a broušením, bez povrchové úpravy a olištování z vlysů tl. do 22 mm šířky přes 40 do 50 mm, délky přes 240 do 300 mm dub, třída I</t>
  </si>
  <si>
    <t>https://podminky.urs.cz/item/CS_URS_2021_02/775511411</t>
  </si>
  <si>
    <t>1. podlaha - dřevěné vlysy dle interiéru</t>
  </si>
  <si>
    <t>64,76   "pol.č.3, VV viz.Tabulka A5 - Podlahy/Rekapitulace</t>
  </si>
  <si>
    <t>602</t>
  </si>
  <si>
    <t>775591311</t>
  </si>
  <si>
    <t>Podlahy dřevěné, základní lak</t>
  </si>
  <si>
    <t>654522688</t>
  </si>
  <si>
    <t>Skládané podlahy - ostatní práce lakování jednotlivé operace základní lak</t>
  </si>
  <si>
    <t>https://podminky.urs.cz/item/CS_URS_2021_02/775591311</t>
  </si>
  <si>
    <t>603</t>
  </si>
  <si>
    <t>775591314</t>
  </si>
  <si>
    <t>Podlahy dřevěné, vrchní lak pro velmi vysokou zátěž</t>
  </si>
  <si>
    <t>232336120</t>
  </si>
  <si>
    <t>Skládané podlahy - ostatní práce lakování jednotlivé operace vrchní lak pro velmi vysokou zátěž (schodiště, taneční sály, restaurace apod.)</t>
  </si>
  <si>
    <t>https://podminky.urs.cz/item/CS_URS_2021_02/775591314</t>
  </si>
  <si>
    <t>604</t>
  </si>
  <si>
    <t>775591316</t>
  </si>
  <si>
    <t>Podlahy dřevěné, mezibroušení mezi vrstvami laku</t>
  </si>
  <si>
    <t>-295334010</t>
  </si>
  <si>
    <t>Skládané podlahy - ostatní práce lakování jednotlivé operace mezibroušení mezi vrstvami laku</t>
  </si>
  <si>
    <t>https://podminky.urs.cz/item/CS_URS_2021_02/775591316</t>
  </si>
  <si>
    <t>605</t>
  </si>
  <si>
    <t>998775102</t>
  </si>
  <si>
    <t>Přesun hmot tonážní pro podlahy dřevěné v objektech v přes 6 do 12 m</t>
  </si>
  <si>
    <t>1412979975</t>
  </si>
  <si>
    <t>Přesun hmot pro podlahy skládané stanovený z hmotnosti přesunovaného materiálu vodorovná dopravní vzdálenost do 50 m v objektech výšky přes 6 do 12 m</t>
  </si>
  <si>
    <t>https://podminky.urs.cz/item/CS_URS_2021_02/998775102</t>
  </si>
  <si>
    <t>776</t>
  </si>
  <si>
    <t>Podlahy povlakové</t>
  </si>
  <si>
    <t>606</t>
  </si>
  <si>
    <t>776111311</t>
  </si>
  <si>
    <t>Vysátí podkladu povlakových podlah</t>
  </si>
  <si>
    <t>679444772</t>
  </si>
  <si>
    <t>Příprava podkladu vysátí podlah</t>
  </si>
  <si>
    <t>https://podminky.urs.cz/item/CS_URS_2021_02/776111311</t>
  </si>
  <si>
    <t>1. podlaha - povlaková vinylová krytina</t>
  </si>
  <si>
    <t>1439,86 "pol.č.13, VV viz.Tabulka A5 - Podlahy/Rekapitulace</t>
  </si>
  <si>
    <t>607</t>
  </si>
  <si>
    <t>776121321</t>
  </si>
  <si>
    <t>Neředěná penetrace savého podkladu povlakových podlah</t>
  </si>
  <si>
    <t>-98463711</t>
  </si>
  <si>
    <t>Příprava podkladu penetrace neředěná podlah</t>
  </si>
  <si>
    <t>https://podminky.urs.cz/item/CS_URS_2021_02/776121321</t>
  </si>
  <si>
    <t>608</t>
  </si>
  <si>
    <t>776221111</t>
  </si>
  <si>
    <t>Lepení pásů z PVC standardním lepidlem</t>
  </si>
  <si>
    <t>357317305</t>
  </si>
  <si>
    <t>Montáž podlahovin z PVC lepením standardním lepidlem z pásů standardních</t>
  </si>
  <si>
    <t>https://podminky.urs.cz/item/CS_URS_2021_02/776221111</t>
  </si>
  <si>
    <t>609</t>
  </si>
  <si>
    <t>28411017</t>
  </si>
  <si>
    <t>PVC vinyl heterogenní zátěžové tl 2,00mm, nášlapná vrstva 0,70mm, zátěž 34/43, otlak do 0,02mm, stálost do 0,10%, R10, hořlavost Bfl S1</t>
  </si>
  <si>
    <t>-540787191</t>
  </si>
  <si>
    <t>1439,86*1,1 'Přepočtené koeficientem množství</t>
  </si>
  <si>
    <t>610</t>
  </si>
  <si>
    <t>776411111</t>
  </si>
  <si>
    <t>Montáž obvodových soklíků výšky do 80 mm</t>
  </si>
  <si>
    <t>-849006514</t>
  </si>
  <si>
    <t>Montáž soklíků lepením obvodových, výšky do 80 mm</t>
  </si>
  <si>
    <t>https://podminky.urs.cz/item/CS_URS_2021_02/776411111</t>
  </si>
  <si>
    <t>1. podlaha - povlaková vinylová krytina - sokl</t>
  </si>
  <si>
    <t>1187,8 "pol.č.14, VV viz.Tabulka A5 - Podlahy/Rekapitulace</t>
  </si>
  <si>
    <t>611</t>
  </si>
  <si>
    <t>28411008</t>
  </si>
  <si>
    <t>lišta soklová PVC 16x60mm</t>
  </si>
  <si>
    <t>-1902821095</t>
  </si>
  <si>
    <t>1187,8*1,05 'Přepočtené koeficientem množství</t>
  </si>
  <si>
    <t>612</t>
  </si>
  <si>
    <t>998776102</t>
  </si>
  <si>
    <t>Přesun hmot tonážní pro podlahy povlakové v objektech v přes 6 do 12 m</t>
  </si>
  <si>
    <t>1217101600</t>
  </si>
  <si>
    <t>Přesun hmot pro podlahy povlakové stanovený z hmotnosti přesunovaného materiálu vodorovná dopravní vzdálenost do 50 m v objektech výšky přes 6 do 12 m</t>
  </si>
  <si>
    <t>https://podminky.urs.cz/item/CS_URS_2021_02/998776102</t>
  </si>
  <si>
    <t>777</t>
  </si>
  <si>
    <t>Podlahy lité</t>
  </si>
  <si>
    <t>613</t>
  </si>
  <si>
    <t>777111111</t>
  </si>
  <si>
    <t>Vysátí podkladu před provedením lité podlahy</t>
  </si>
  <si>
    <t>-1632204059</t>
  </si>
  <si>
    <t>Příprava podkladu před provedením litých podlah vysátí</t>
  </si>
  <si>
    <t>https://podminky.urs.cz/item/CS_URS_2021_02/777111111</t>
  </si>
  <si>
    <t>1. podlaha - stěrky, nátěry</t>
  </si>
  <si>
    <t>15,06+683,826+6,308+36,538+69,33  "viz.pol.níže</t>
  </si>
  <si>
    <t>614</t>
  </si>
  <si>
    <t>777131101</t>
  </si>
  <si>
    <t>Penetrační epoxidový nátěr podlahy na suchý a vyzrálý podklad</t>
  </si>
  <si>
    <t>1823384059</t>
  </si>
  <si>
    <t>Penetrační nátěr podlahy epoxidový na podklad suchý a vyzrálý</t>
  </si>
  <si>
    <t>https://podminky.urs.cz/item/CS_URS_2021_02/777131101</t>
  </si>
  <si>
    <t>1. podlaha - barevný uzavírací nátěr na beton na bázi epoxidové pryskyřice</t>
  </si>
  <si>
    <t>31,79  "pol.č.23, VV viz.Tabulka A5 - Podlahy/Rekapitulace</t>
  </si>
  <si>
    <t>47,48*0,1  "sokl - pol.č.24, VV viz.Tabulka A5 - Podlahy/Rekapitulace</t>
  </si>
  <si>
    <t>615</t>
  </si>
  <si>
    <t>777131109</t>
  </si>
  <si>
    <t>Penetrační epoxidový nátěr podlahy na podklad znečištěný olejem</t>
  </si>
  <si>
    <t>484063392</t>
  </si>
  <si>
    <t>Penetrační nátěr podlahy epoxidový odolný proti vzlínání olejů</t>
  </si>
  <si>
    <t>https://podminky.urs.cz/item/CS_URS_2021_02/777131109</t>
  </si>
  <si>
    <t>1. podlaha - epoxidová stěrka - výtahová šachta</t>
  </si>
  <si>
    <t>10,54  "pol.es, VV viz.Tabulka A5 - Podlahy/Rekapitulace</t>
  </si>
  <si>
    <t>18,08*0,25  "pol. es, VV viz.Tabulka A5 - Podlahy/Rekapitulace</t>
  </si>
  <si>
    <t>616</t>
  </si>
  <si>
    <t>777131151</t>
  </si>
  <si>
    <t>Příplatek k cenám penetračního nátěru za zvýšenou pracnost provádění podlahových soklíků</t>
  </si>
  <si>
    <t>1183664849</t>
  </si>
  <si>
    <t>Penetrační nátěr Příplatek k cenám za zvýšenou pracnost provádění soklíků na svislé ploše podlahových</t>
  </si>
  <si>
    <t>https://podminky.urs.cz/item/CS_URS_2021_02/777131151</t>
  </si>
  <si>
    <t>617</t>
  </si>
  <si>
    <t>777131201</t>
  </si>
  <si>
    <t>Penetrační epoxidový nátěr schodišťových stupňů na suchý a vyzrálý podklad</t>
  </si>
  <si>
    <t>276396250</t>
  </si>
  <si>
    <t>Penetrační nátěr schodišťových stupňů epoxidový na podklad suchý a vyzrálý</t>
  </si>
  <si>
    <t>https://podminky.urs.cz/item/CS_URS_2021_02/777131201</t>
  </si>
  <si>
    <t>1. podlaha - barevný uzavírací nátěr na beton na bázi epoxidové pryskyřice - schodiště</t>
  </si>
  <si>
    <t>63,9  "pol.č.241, VV viz.Tabulka A5 - Podlahy/Rekapitulace</t>
  </si>
  <si>
    <t>54,3*0,1  "sokl - pol.č.242, VV viz.Tabulka A5 - Podlahy/Rekapitulace</t>
  </si>
  <si>
    <t>618</t>
  </si>
  <si>
    <t>777131251</t>
  </si>
  <si>
    <t>Příplatek k cenám penetračního nátěrů za zvýšenou pracnost provádění schodišťových soklíků</t>
  </si>
  <si>
    <t>1700405126</t>
  </si>
  <si>
    <t>Penetrační nátěr Příplatek k cenám za zvýšenou pracnost provádění soklíků na svislé ploše schodišťových</t>
  </si>
  <si>
    <t>https://podminky.urs.cz/item/CS_URS_2021_02/777131251</t>
  </si>
  <si>
    <t>619</t>
  </si>
  <si>
    <t>777511141</t>
  </si>
  <si>
    <t>Krycí epoxidová stěrka tloušťky do 1 mm chemicky odolné lité podlahy</t>
  </si>
  <si>
    <t>1892249864</t>
  </si>
  <si>
    <t>Krycí stěrka chemicky odolná epoxidová, tloušťky do 1 mm</t>
  </si>
  <si>
    <t>https://podminky.urs.cz/item/CS_URS_2021_02/777511141</t>
  </si>
  <si>
    <t>620</t>
  </si>
  <si>
    <t>777511181</t>
  </si>
  <si>
    <t>Příplatek k cenám krycí stěrky za zvýšenou pracnost provádění podlahových soklíků</t>
  </si>
  <si>
    <t>525260678</t>
  </si>
  <si>
    <t>Krycí stěrka Příplatek k cenám za zvýšenou pracnost provádění soklíků na svislé ploše podlahových</t>
  </si>
  <si>
    <t>https://podminky.urs.cz/item/CS_URS_2021_02/777511181</t>
  </si>
  <si>
    <t>2. podlaha - PUR stěrka, barva dle architekta</t>
  </si>
  <si>
    <t>254,26*0,1  "sokl - pol.č.10, VV viz.Tabulka A5 - Podlahy/Rekapitulace</t>
  </si>
  <si>
    <t>3. podlaha - antistatická PUR stěrka, barva dle architekta</t>
  </si>
  <si>
    <t xml:space="preserve">10,68*0,1 "sokl - pol.č.12, VV viz.Tabulka A5 - Podlahy/Rekapitulace </t>
  </si>
  <si>
    <t>621</t>
  </si>
  <si>
    <t>777521105</t>
  </si>
  <si>
    <t>Krycí polyuretanová stěrka tloušťky do 3 mm dekorativní lité podlahy</t>
  </si>
  <si>
    <t>2087601857</t>
  </si>
  <si>
    <t>Krycí stěrka dekorativní polyuretanová, tloušťky přes 2 do 3 mm</t>
  </si>
  <si>
    <t>https://podminky.urs.cz/item/CS_URS_2021_02/777521105</t>
  </si>
  <si>
    <t>1. podlaha - PUR stěrka, barva dle architekta</t>
  </si>
  <si>
    <t>658,4   "pol.č.9, VV viz.Tabulka A5 - Podlahy/Rekapitulace</t>
  </si>
  <si>
    <t>622</t>
  </si>
  <si>
    <t>7775211051R</t>
  </si>
  <si>
    <t>Krycí polyuretanová antistatická stěrka tloušťky do 3 mm dekorativní lité podlahy</t>
  </si>
  <si>
    <t>1277803972</t>
  </si>
  <si>
    <t>Krycí stěrka dekorativní polyuretanová antistatická, tloušťky přes 2 do 3 mm</t>
  </si>
  <si>
    <t>1. podlaha - antistatická PUR stěrka, barva dle architekta</t>
  </si>
  <si>
    <t>5,24   "pol.č.11, VV viz.Tabulka A5 - Podlahy/Rekapitulace</t>
  </si>
  <si>
    <t>623</t>
  </si>
  <si>
    <t>777612101</t>
  </si>
  <si>
    <t>Uzavírací epoxidový barevný nátěr podlahy</t>
  </si>
  <si>
    <t>-951926948</t>
  </si>
  <si>
    <t>Uzavírací nátěr podlahy epoxidový barevný</t>
  </si>
  <si>
    <t>https://podminky.urs.cz/item/CS_URS_2021_02/777612101</t>
  </si>
  <si>
    <t>624</t>
  </si>
  <si>
    <t>777612151</t>
  </si>
  <si>
    <t>Příplatek k cenám uzavíracího nátěru za za zvýšenou pracnost provádění podlahových soklíků</t>
  </si>
  <si>
    <t>-261152671</t>
  </si>
  <si>
    <t>Uzavírací nátěr Příplatek za zvýšenou pracnost provádění soklíků na svislé ploše podlahových</t>
  </si>
  <si>
    <t>https://podminky.urs.cz/item/CS_URS_2021_02/777612151</t>
  </si>
  <si>
    <t>625</t>
  </si>
  <si>
    <t>777612201</t>
  </si>
  <si>
    <t>Uzavírací epoxidový barevný nátěr schodišťových stupňů</t>
  </si>
  <si>
    <t>1268278970</t>
  </si>
  <si>
    <t>Uzavírací nátěr schodišťových stupňů epoxidový barevný</t>
  </si>
  <si>
    <t>https://podminky.urs.cz/item/CS_URS_2021_02/777612201</t>
  </si>
  <si>
    <t>626</t>
  </si>
  <si>
    <t>777612205</t>
  </si>
  <si>
    <t>Protiskluzná úprava plnění skleněnými kuličkami (ballotini) uzavíracího nátěru schodišťových stupňů</t>
  </si>
  <si>
    <t>-188882903</t>
  </si>
  <si>
    <t>Uzavírací nátěr schodišťových stupňů protiskluzná úprava plnění skleněnými kuličkami (ballotini)</t>
  </si>
  <si>
    <t>https://podminky.urs.cz/item/CS_URS_2021_02/777612205</t>
  </si>
  <si>
    <t>627</t>
  </si>
  <si>
    <t>777612251</t>
  </si>
  <si>
    <t>Příplatek k cenám uzavíracího nátěru za zvýšenou pracnost provádění schodišťových soklíků</t>
  </si>
  <si>
    <t>2046976572</t>
  </si>
  <si>
    <t>Uzavírací nátěr Příplatek za zvýšenou pracnost provádění soklíků na svislé ploše schodišťových</t>
  </si>
  <si>
    <t>https://podminky.urs.cz/item/CS_URS_2021_02/777612251</t>
  </si>
  <si>
    <t>628</t>
  </si>
  <si>
    <t>998777102</t>
  </si>
  <si>
    <t>Přesun hmot tonážní pro podlahy lité v objektech v přes 6 do 12 m</t>
  </si>
  <si>
    <t>1768245521</t>
  </si>
  <si>
    <t>Přesun hmot pro podlahy lité stanovený z hmotnosti přesunovaného materiálu vodorovná dopravní vzdálenost do 50 m v objektech výšky přes 6 do 12 m</t>
  </si>
  <si>
    <t>https://podminky.urs.cz/item/CS_URS_2021_02/998777102</t>
  </si>
  <si>
    <t>781</t>
  </si>
  <si>
    <t>Dokončovací práce - obklady</t>
  </si>
  <si>
    <t>629</t>
  </si>
  <si>
    <t>781111011</t>
  </si>
  <si>
    <t>Ometení (oprášení) stěny při přípravě podkladu</t>
  </si>
  <si>
    <t>-30202488</t>
  </si>
  <si>
    <t>Příprava podkladu před provedením obkladu oprášení (ometení) stěny</t>
  </si>
  <si>
    <t>https://podminky.urs.cz/item/CS_URS_2021_02/781111011</t>
  </si>
  <si>
    <t xml:space="preserve">1. keramický obklad stěn </t>
  </si>
  <si>
    <t>O4   "výpočet výměr viz.tabulka A6 - Vnitřní povrchy stěn/Rekapitulace</t>
  </si>
  <si>
    <t>630</t>
  </si>
  <si>
    <t>781121011</t>
  </si>
  <si>
    <t>Nátěr penetrační na stěnu</t>
  </si>
  <si>
    <t>1473011418</t>
  </si>
  <si>
    <t>Příprava podkladu před provedením obkladu nátěr penetrační na stěnu</t>
  </si>
  <si>
    <t>https://podminky.urs.cz/item/CS_URS_2021_02/781121011</t>
  </si>
  <si>
    <t>631</t>
  </si>
  <si>
    <t>781131112</t>
  </si>
  <si>
    <t>Izolace pod obklad nátěrem nebo stěrkou ve dvou vrstvách</t>
  </si>
  <si>
    <t>576241631</t>
  </si>
  <si>
    <t>Izolace stěny pod obklad izolace nátěrem nebo stěrkou ve dvou vrstvách</t>
  </si>
  <si>
    <t>https://podminky.urs.cz/item/CS_URS_2021_02/781131112</t>
  </si>
  <si>
    <t>1. podlaha - stěrková hydroizolace v podlaze - vytažení na stěny</t>
  </si>
  <si>
    <t>978,09*0,2 "pol.č.26, VV viz.Tabulka A5 - Podlahy/Rekapitulace</t>
  </si>
  <si>
    <t>2. stěny - stěrková hydroizolace pod keramický obklad - ostřiková plocha</t>
  </si>
  <si>
    <t>436,18  "HI,výpočet výměr viz.tabulka A6 - Vnitřní povrchy stěn/Rekapitulace</t>
  </si>
  <si>
    <t>632</t>
  </si>
  <si>
    <t>781151031</t>
  </si>
  <si>
    <t>Celoplošné vyrovnání podkladu stěrkou tl 3 mm</t>
  </si>
  <si>
    <t>-447264261</t>
  </si>
  <si>
    <t>Příprava podkladu před provedením obkladu celoplošné vyrovnání podkladu stěrkou, tloušťky 3 mm</t>
  </si>
  <si>
    <t>https://podminky.urs.cz/item/CS_URS_2021_02/781151031</t>
  </si>
  <si>
    <t>O4,výpočet výměr viz.tabulka A6 - Vnitřní povrchy stěn/Rekapitulace</t>
  </si>
  <si>
    <t>226,12  "na beton</t>
  </si>
  <si>
    <t>268,41  "na zdivo</t>
  </si>
  <si>
    <t>633</t>
  </si>
  <si>
    <t>781151041</t>
  </si>
  <si>
    <t>Příplatek k cenám celoplošné vyrovnání stěrkou za každý další 1 mm přes tl 3 mm</t>
  </si>
  <si>
    <t>-1342973288</t>
  </si>
  <si>
    <t>Příprava podkladu před provedením obkladu celoplošné vyrovnání podkladu příplatek za každý další 1 mm tloušťky přes 3 mm</t>
  </si>
  <si>
    <t>https://podminky.urs.cz/item/CS_URS_2021_02/781151041</t>
  </si>
  <si>
    <t>226,12*2  "na beton</t>
  </si>
  <si>
    <t>268,41*2  "na zdivo</t>
  </si>
  <si>
    <t>634</t>
  </si>
  <si>
    <t>781474115</t>
  </si>
  <si>
    <t>Montáž obkladů vnitřních keramických hladkých přes 22 do 25 ks/m2 lepených flexibilním lepidlem</t>
  </si>
  <si>
    <t>784569807</t>
  </si>
  <si>
    <t>Montáž obkladů vnitřních stěn z dlaždic keramických lepených flexibilním lepidlem maloformátových hladkých přes 22 do 25 ks/m2</t>
  </si>
  <si>
    <t>https://podminky.urs.cz/item/CS_URS_2021_02/781474115</t>
  </si>
  <si>
    <t>1838,5  "O4,výpočet výměr viz.tabulka A6 - Vnitřní povrchy stěn/Rekapitulace</t>
  </si>
  <si>
    <t>635</t>
  </si>
  <si>
    <t>59761039</t>
  </si>
  <si>
    <t>obklad keramický hladký přes 22 do 25ks/m2</t>
  </si>
  <si>
    <t>1017460750</t>
  </si>
  <si>
    <t>1838,5*1,1 'Přepočtené koeficientem množství</t>
  </si>
  <si>
    <t>636</t>
  </si>
  <si>
    <t>998781102</t>
  </si>
  <si>
    <t>Přesun hmot tonážní pro obklady keramické v objektech v přes 6 do 12 m</t>
  </si>
  <si>
    <t>25286228</t>
  </si>
  <si>
    <t>Přesun hmot pro obklady keramické stanovený z hmotnosti přesunovaného materiálu vodorovná dopravní vzdálenost do 50 m v objektech výšky přes 6 do 12 m</t>
  </si>
  <si>
    <t>https://podminky.urs.cz/item/CS_URS_2021_02/998781102</t>
  </si>
  <si>
    <t>783</t>
  </si>
  <si>
    <t>Dokončovací práce - nátěry</t>
  </si>
  <si>
    <t>637</t>
  </si>
  <si>
    <t>783801403</t>
  </si>
  <si>
    <t>Oprášení omítek před provedením nátěru</t>
  </si>
  <si>
    <t>-671521442</t>
  </si>
  <si>
    <t>Příprava podkladu omítek před provedením nátěru oprášení</t>
  </si>
  <si>
    <t>https://podminky.urs.cz/item/CS_URS_2021_02/783801403</t>
  </si>
  <si>
    <t>1. fasáda - fasádní nátěr - paroprospustný, antigrafitový, bezbarvý, ochranný</t>
  </si>
  <si>
    <t>814,15  "pol.1, VV viz.tabulka A8 fasáda/Rekapitulace</t>
  </si>
  <si>
    <t>638</t>
  </si>
  <si>
    <t>783817422R</t>
  </si>
  <si>
    <t>Omyvatelný barevný nátěr stěn hladkých (SDK desky), zrnitých tenkovrstvých nebo štukových omítek</t>
  </si>
  <si>
    <t>1803917521</t>
  </si>
  <si>
    <t>Poznámka k položce:_x000D_
kompletní provedení prací, výkonů a dodávek dle specifikace PD, vč.penetrace, přípravy podkladu</t>
  </si>
  <si>
    <t>1. stěny - omyvatelný nátěr stěn</t>
  </si>
  <si>
    <t>48,53  "O5,výpočet výměr viz.tabulka A6 - Vnitřní povrchy stěn/Rekapitulace</t>
  </si>
  <si>
    <t>639</t>
  </si>
  <si>
    <t>783817423R</t>
  </si>
  <si>
    <t>Omyvatelný barevný nátěr stěn pro mokrý provoz</t>
  </si>
  <si>
    <t>-1263890556</t>
  </si>
  <si>
    <t>1. omyvatelný barevný nátěr</t>
  </si>
  <si>
    <t>37  "m.č.1.29,1.30,1.31,1.32 (prádelna a sklad odpadu)</t>
  </si>
  <si>
    <t>640</t>
  </si>
  <si>
    <t>783846523</t>
  </si>
  <si>
    <t>Antigraffiti nátěr trvalý do 100 cyklů odstranění graffiti omítek hladkých, zrnitých, štukových</t>
  </si>
  <si>
    <t>-2036217380</t>
  </si>
  <si>
    <t>Antigraffiti preventivní nátěr omítek hladkých omítek hladkých, zrnitých tenkovrstvých nebo štukových trvalý pro opakované odstraňování graffiti v počtu do 100 cyklů</t>
  </si>
  <si>
    <t>https://podminky.urs.cz/item/CS_URS_2021_02/783846523</t>
  </si>
  <si>
    <t>641</t>
  </si>
  <si>
    <t>783901453</t>
  </si>
  <si>
    <t>Vysátí betonových podlah před provedením nátěru</t>
  </si>
  <si>
    <t>2093723265</t>
  </si>
  <si>
    <t>Příprava podkladu betonových podlah před provedením nátěru vysátím</t>
  </si>
  <si>
    <t>https://podminky.urs.cz/item/CS_URS_2021_02/783901453</t>
  </si>
  <si>
    <t>1. podlaha - ochranný nátěr</t>
  </si>
  <si>
    <t>163,3  "pol.č.15, VV viz.Tabulka A5 - Podlahy/Rekapitulace</t>
  </si>
  <si>
    <t>5,14 "pol.č.19, VV viz.Tabulka A5 - Podlahy/Rekapitulace</t>
  </si>
  <si>
    <t>642</t>
  </si>
  <si>
    <t>783933151</t>
  </si>
  <si>
    <t>Penetrační epoxidový nátěr hladkých betonových podlah</t>
  </si>
  <si>
    <t>320615077</t>
  </si>
  <si>
    <t>Penetrační nátěr betonových podlah hladkých (z pohledového nebo gletovaného betonu, stěrky apod.) epoxidový</t>
  </si>
  <si>
    <t>https://podminky.urs.cz/item/CS_URS_2021_02/783933151</t>
  </si>
  <si>
    <t>1. podlaha - penetrace pod ochranný a uzavírací nátěr</t>
  </si>
  <si>
    <t>182,855 "viz.pol.níže</t>
  </si>
  <si>
    <t>643</t>
  </si>
  <si>
    <t>783937153</t>
  </si>
  <si>
    <t>Krycí jednonásobný epoxidový rozpouštědlový nátěr betonové podlahy</t>
  </si>
  <si>
    <t>-1817800559</t>
  </si>
  <si>
    <t>Krycí (uzavírací) nátěr betonových podlah jednonásobný epoxidový rozpouštědlový</t>
  </si>
  <si>
    <t>https://podminky.urs.cz/item/CS_URS_2021_02/783937153</t>
  </si>
  <si>
    <t>120,55*0,1  "sokl - pol.č.16, VV viz.Tabulka A5 - Podlahy/Rekapitulace</t>
  </si>
  <si>
    <t>11,8*0,2 "boky základu - pol.č.20, VV viz.Tabulka A5 - Podlahy/Rekapitulace</t>
  </si>
  <si>
    <t>784</t>
  </si>
  <si>
    <t>Dokončovací práce - malby a tapety</t>
  </si>
  <si>
    <t>644</t>
  </si>
  <si>
    <t>784111001</t>
  </si>
  <si>
    <t>Oprášení (ometení ) podkladu v místnostech v do 3,80 m</t>
  </si>
  <si>
    <t>1475196379</t>
  </si>
  <si>
    <t>Oprášení (ometení) podkladu v místnostech výšky do 3,80 m</t>
  </si>
  <si>
    <t>https://podminky.urs.cz/item/CS_URS_2021_02/784111001</t>
  </si>
  <si>
    <t>malba1+malba2</t>
  </si>
  <si>
    <t>645</t>
  </si>
  <si>
    <t>784181101</t>
  </si>
  <si>
    <t>Základní akrylátová jednonásobná bezbarvá penetrace podkladu v místnostech v do 3,80 m</t>
  </si>
  <si>
    <t>436533767</t>
  </si>
  <si>
    <t>Penetrace podkladu jednonásobná základní akrylátová bezbarvá v místnostech výšky do 3,80 m</t>
  </si>
  <si>
    <t>https://podminky.urs.cz/item/CS_URS_2021_02/784181101</t>
  </si>
  <si>
    <t>1. podhledy -  SDK podhledy - protiprašný nátěr stropů</t>
  </si>
  <si>
    <t>1953,94  "výpočet výměr viz. tabulka A4 - Podhledy, stropy/rekapitulace</t>
  </si>
  <si>
    <t>646</t>
  </si>
  <si>
    <t>784211101</t>
  </si>
  <si>
    <t>Dvojnásobné bílé malby ze směsí za mokra výborně oděruvzdorných v místnostech v do 3,80 m</t>
  </si>
  <si>
    <t>-622631158</t>
  </si>
  <si>
    <t>Malby z malířských směsí oděruvzdorných za mokra dvojnásobné, bílé za mokra oděruvzdorné výborně v místnostech výšky do 3,80 m</t>
  </si>
  <si>
    <t>https://podminky.urs.cz/item/CS_URS_2021_02/784211101</t>
  </si>
  <si>
    <t>1. podhledy -  SDK podhledy - malba otěruvzdorná za mokra</t>
  </si>
  <si>
    <t>2. stěny - malba otěruvzdorná za mokra na stěny SDK</t>
  </si>
  <si>
    <t>481,14  "O1a,výpočet výměr viz.tabulka A6 - Vnitřní povrchy stěn/Rekapitulace</t>
  </si>
  <si>
    <t>3. stěny - malba otěruvzdorná za mokra na omítku zdiva</t>
  </si>
  <si>
    <t>57,56  "O1b,výpočet výměr viz.tabulka A6 - Vnitřní povrchy stěn/Rekapitulace</t>
  </si>
  <si>
    <t>4. stěny - malba otěruvzdorná za sucha na sádrovou stěrku</t>
  </si>
  <si>
    <t>179,59  "O3,výpočet výměr viz.tabulka A6 - Vnitřní povrchy stěn/Rekapitulace</t>
  </si>
  <si>
    <t>647</t>
  </si>
  <si>
    <t>784221101</t>
  </si>
  <si>
    <t>Dvojnásobné bílé malby ze směsí za sucha dobře otěruvzdorných v místnostech do 3,80 m</t>
  </si>
  <si>
    <t>-1958577730</t>
  </si>
  <si>
    <t>Malby z malířských směsí otěruvzdorných za sucha dvojnásobné, bílé za sucha otěruvzdorné dobře v místnostech výšky do 3,80 m</t>
  </si>
  <si>
    <t>https://podminky.urs.cz/item/CS_URS_2021_02/784221101</t>
  </si>
  <si>
    <t>1. podhledy -  SDK podhledy - malba otěruvzdorná za sucha</t>
  </si>
  <si>
    <t>1254,34  "výpočet výměr viz. tabulka A4 - Podhledy, stropy/rekapitulace</t>
  </si>
  <si>
    <t>2. stropy - malba otěruvzdorná za sucha na beton.stropy O1</t>
  </si>
  <si>
    <t>117,55+71,39  "výpočet výměr viz. tabulka A4 - Podhledy, stropy/rekapitulace</t>
  </si>
  <si>
    <t>3. stropy - malba otěruvzdorná za sucha na C5, O2, O3</t>
  </si>
  <si>
    <t>2200,98  "výpočet výměr viz. tabulka A4 - Podhledy, stropy/rekapitulace</t>
  </si>
  <si>
    <t>4. stěny - malba otěruvzdorná za sucha na stěny SDK</t>
  </si>
  <si>
    <t>3675,91  "O1a,výpočet výměr viz.tabulka A6 - Vnitřní povrchy stěn/Rekapitulace</t>
  </si>
  <si>
    <t>5. stěny - malba otěruvzdorná za sucha na omítku zdiva</t>
  </si>
  <si>
    <t>1859,6  "O1b,výpočet výměr viz.tabulka A6 - Vnitřní povrchy stěn/Rekapitulace</t>
  </si>
  <si>
    <t>6. stěny - malba otěruvzdorná za sucha na sádrovou omítku</t>
  </si>
  <si>
    <t>7. stěny - malba otěruvzdorná za sucha na sádrovou stěrku</t>
  </si>
  <si>
    <t>1024,85  "O3,výpočet výměr viz.tabulka A6 - Vnitřní povrchy stěn/Rekapitulace</t>
  </si>
  <si>
    <t>doprava1</t>
  </si>
  <si>
    <t>doprava horniny na skládku</t>
  </si>
  <si>
    <t>381,611</t>
  </si>
  <si>
    <t>nater1</t>
  </si>
  <si>
    <t>nátěr ocelových konstrukcí</t>
  </si>
  <si>
    <t>0,48</t>
  </si>
  <si>
    <t>pilota600_1</t>
  </si>
  <si>
    <t>zřízení piloty DN600 zapažené v hl.0-10m</t>
  </si>
  <si>
    <t>740,2</t>
  </si>
  <si>
    <t>pilota600_2</t>
  </si>
  <si>
    <t>zřízení piloty DN600 zapažené v hl.0-20m</t>
  </si>
  <si>
    <t>523,8</t>
  </si>
  <si>
    <t>pilota600_3</t>
  </si>
  <si>
    <t>pilota DN620 - začištění hlavy</t>
  </si>
  <si>
    <t>40,757</t>
  </si>
  <si>
    <t>V1_1</t>
  </si>
  <si>
    <t>velkoprofilové vrty DN620 zapažené hornina tř.I</t>
  </si>
  <si>
    <t>31,3</t>
  </si>
  <si>
    <t>V1_2</t>
  </si>
  <si>
    <t>726,8</t>
  </si>
  <si>
    <t>V1_3</t>
  </si>
  <si>
    <t>V2_1</t>
  </si>
  <si>
    <t>velkoprofilové vrty DN620 zapažené hornina tř.II</t>
  </si>
  <si>
    <t>V2_2</t>
  </si>
  <si>
    <t>47,5</t>
  </si>
  <si>
    <t>V3_1</t>
  </si>
  <si>
    <t>velkoprofilové vrty DN620 zapažené hornina tř.III</t>
  </si>
  <si>
    <t>96,4</t>
  </si>
  <si>
    <t>SKR - Stavebně konstrukční řešení</t>
  </si>
  <si>
    <t>V3_2</t>
  </si>
  <si>
    <t>zakladdeska1_bedneni</t>
  </si>
  <si>
    <t>bednění základové desky</t>
  </si>
  <si>
    <t>109,839</t>
  </si>
  <si>
    <t>zakladovadeska1</t>
  </si>
  <si>
    <t>základová deska C25/30</t>
  </si>
  <si>
    <t>556,793</t>
  </si>
  <si>
    <t>zakladovazed1</t>
  </si>
  <si>
    <t>základová zeď C25/30</t>
  </si>
  <si>
    <t>4,61</t>
  </si>
  <si>
    <t>zakladovypas1</t>
  </si>
  <si>
    <t>základový pas C25/30</t>
  </si>
  <si>
    <t>24,668</t>
  </si>
  <si>
    <t>zakladpas1_bedneni</t>
  </si>
  <si>
    <t>bednění základového pasu</t>
  </si>
  <si>
    <t>123,342</t>
  </si>
  <si>
    <t>zakladzed1_bedneni</t>
  </si>
  <si>
    <t>bednění základové zdi oboustranné</t>
  </si>
  <si>
    <t>36,48</t>
  </si>
  <si>
    <t xml:space="preserve">    997 - Přesun sutě</t>
  </si>
  <si>
    <t xml:space="preserve">    767 - Konstrukce zámečnické</t>
  </si>
  <si>
    <t>162451106</t>
  </si>
  <si>
    <t>Vodorovné přemístění přes 1 500 do 2000 m výkopku/sypaniny z horniny třídy těžitelnosti I skupiny 1 až 3</t>
  </si>
  <si>
    <t>-1711683920</t>
  </si>
  <si>
    <t>Vodorovné přemístění výkopku nebo sypaniny po suchu na obvyklém dopravním prostředku, bez naložení výkopku, avšak se složením bez rozhrnutí z horniny třídy těžitelnosti I skupiny 1 až 3 na vzdálenost přes 1 500 do 2 000 m</t>
  </si>
  <si>
    <t>https://podminky.urs.cz/item/CS_URS_2021_02/162451106</t>
  </si>
  <si>
    <t>PSC</t>
  </si>
  <si>
    <t xml:space="preserve">Poznámka k souboru cen:_x000D_
1. Přemísťuje-li se výkopek z dočasných skládek vzdálených do 50 m, neoceňuje se nakládání výkopku, i když se provádí. Toto ustanovení neplatí, vylučuje-li projekt použití dozeru._x000D_
2. Ceny nelze použít, předepisuje-li projekt přemístit výkopek na místo nepřístupné obvyklým dopravním prostředkům; toto přemístění se oceňuje individuálně._x000D_
</t>
  </si>
  <si>
    <t>1. velkoprofilové vrty DN620</t>
  </si>
  <si>
    <t>(V1_1+V1_2+V1_3+V2_1+V2_2+V3_1+V3_2)*(pi*0,31^2)</t>
  </si>
  <si>
    <t>749269040</t>
  </si>
  <si>
    <t xml:space="preserve">Poznámka k souboru cen:_x000D_
1. Množství měrných jednotek se určí v rostlém stavu horniny._x000D_
</t>
  </si>
  <si>
    <t>171201201</t>
  </si>
  <si>
    <t>Uložení sypaniny na skládky nebo meziskládky</t>
  </si>
  <si>
    <t>310630323</t>
  </si>
  <si>
    <t>Uložení sypaniny na skládky nebo meziskládky bez hutnění s upravením uložené sypaniny do předepsaného tvaru</t>
  </si>
  <si>
    <t>https://podminky.urs.cz/item/CS_URS_2021_02/171201201</t>
  </si>
  <si>
    <t xml:space="preserve">Poznámka k souboru cen:_x000D_
1. Cena je určena i pro:_x000D_
a) zasypání koryt vodotečí a prohlubní v terénu bez předepsaného zhutnění sypaniny,_x000D_
b) uložení výkopku pod vodou do prohlubní ve dně vodotečí nebo nádrží._x000D_
2. Cenu nelze použít pro uložení výkopku nebo ornice na trvalé skládky s předepsaným zhutněním; toto uložení výkopku se oceňuje cenami souboru cen 171 . . Uložení sypaniny do násypů._x000D_
3. V ceně jsou započteny i náklady na rozprostření sypaniny ve vrstvách s hrubým urovnáním na skládce._x000D_
4. V ceně nejsou započteny náklady na získání skládek ani na poplatky za skládku._x000D_
5. Množství jednotek uložení výkopku (sypaniny) se určí v m3 uloženého výkopku (sypaniny), v rostlém stavu zpravidla ve výkopišti._x000D_
</t>
  </si>
  <si>
    <t>171201221</t>
  </si>
  <si>
    <t>Poplatek za uložení na skládce (skládkovné) zeminy a kamení kód odpadu 17 05 04</t>
  </si>
  <si>
    <t>-823830140</t>
  </si>
  <si>
    <t>Poplatek za uložení stavebního odpadu na skládce (skládkovné) zeminy a kamení zatříděného do Katalogu odpadů pod kódem 17 05 04</t>
  </si>
  <si>
    <t>https://podminky.urs.cz/item/CS_URS_2021_02/171201221</t>
  </si>
  <si>
    <t xml:space="preserve">Poznámka k souboru cen:_x000D_
1. Ceny uvedené v souboru cen je doporučeno upravit podle aktuálních cen místně příslušné skládky._x000D_
2. V cenách je započítán poplatek za ukládání odpadu dle zákona 185/2001 Sb._x000D_
</t>
  </si>
  <si>
    <t>1. vyvrtaná hornina</t>
  </si>
  <si>
    <t>předpoklad: hmotnost horniny 1,8t/m3</t>
  </si>
  <si>
    <t>doprava1*1,8</t>
  </si>
  <si>
    <t>171251201</t>
  </si>
  <si>
    <t>-167640144</t>
  </si>
  <si>
    <t>https://podminky.urs.cz/item/CS_URS_2021_02/171251201</t>
  </si>
  <si>
    <t>226212111</t>
  </si>
  <si>
    <t>Vrty velkoprofilové svislé zapažené D přes 550 do 650 mm hl od 0 do 5 m hornina I</t>
  </si>
  <si>
    <t>327003881</t>
  </si>
  <si>
    <t>Velkoprofilové vrty náběrovým vrtáním svislé zapažené ocelovými pažnicemi průměru přes 550 do 650 mm, v hl od 0 do 5 m v hornině tř. I</t>
  </si>
  <si>
    <t>https://podminky.urs.cz/item/CS_URS_2021_02/226212111</t>
  </si>
  <si>
    <t>1. piloty DN620------------------------</t>
  </si>
  <si>
    <t>výkres č. 001_SKR_002 Statický výpočet - tabulka pilot</t>
  </si>
  <si>
    <t>31,3  "viz. A1_Tabulka pilot</t>
  </si>
  <si>
    <t>226212211</t>
  </si>
  <si>
    <t>Vrty velkoprofilové svislé zapažené D přes 550 do 650 mm hl od 0 do 10 m hornina I</t>
  </si>
  <si>
    <t>284636345</t>
  </si>
  <si>
    <t>Velkoprofilové vrty náběrovým vrtáním svislé zapažené ocelovými pažnicemi průměru přes 550 do 650 mm, v hl od 0 do 10 m v hornině tř. I</t>
  </si>
  <si>
    <t>https://podminky.urs.cz/item/CS_URS_2021_02/226212211</t>
  </si>
  <si>
    <t>726,8   "viz. A1_Tabulka pilot</t>
  </si>
  <si>
    <t>226212212</t>
  </si>
  <si>
    <t>Vrty velkoprofilové svislé zapažené D přes 550 do 650 mm hl od 0 do 10 m hornina II</t>
  </si>
  <si>
    <t>-1205865970</t>
  </si>
  <si>
    <t>Velkoprofilové vrty náběrovým vrtáním svislé zapažené ocelovými pažnicemi průměru přes 550 do 650 mm, v hl od 0 do 10 m v hornině tř. II</t>
  </si>
  <si>
    <t>https://podminky.urs.cz/item/CS_URS_2021_02/226212212</t>
  </si>
  <si>
    <t>112   "viz. A1_Tabulka pilot</t>
  </si>
  <si>
    <t>226212213</t>
  </si>
  <si>
    <t>Vrty velkoprofilové svislé zapažené D přes 550 do 650 mm hl od 0 do 10 m hornina III</t>
  </si>
  <si>
    <t>1551348310</t>
  </si>
  <si>
    <t>Velkoprofilové vrty náběrovým vrtáním svislé zapažené ocelovými pažnicemi průměru přes 550 do 650 mm, v hl od 0 do 10 m v hornině tř. III</t>
  </si>
  <si>
    <t>https://podminky.urs.cz/item/CS_URS_2021_02/226212213</t>
  </si>
  <si>
    <t>96,4   "viz. A1_Tabulka pilot</t>
  </si>
  <si>
    <t>226212311</t>
  </si>
  <si>
    <t>Vrty velkoprofilové svislé zapažené D přes 550 do 650 mm hl od 0 do 20 m hornina I</t>
  </si>
  <si>
    <t>1687263229</t>
  </si>
  <si>
    <t>Velkoprofilové vrty náběrovým vrtáním svislé zapažené ocelovými pažnicemi průměru přes 550 do 650 mm, v hl od 0 do 20 m v hornině tř. I</t>
  </si>
  <si>
    <t>https://podminky.urs.cz/item/CS_URS_2021_02/226212311</t>
  </si>
  <si>
    <t>202   "viz. A1_Tabulka pilot</t>
  </si>
  <si>
    <t>226212312</t>
  </si>
  <si>
    <t>Vrty velkoprofilové svislé zapažené D přes 550 do 650 mm hl od 0 do 20 m hornina II</t>
  </si>
  <si>
    <t>1546592752</t>
  </si>
  <si>
    <t>Velkoprofilové vrty náběrovým vrtáním svislé zapažené ocelovými pažnicemi průměru přes 550 do 650 mm, v hl od 0 do 20 m v hornině tř. II</t>
  </si>
  <si>
    <t>https://podminky.urs.cz/item/CS_URS_2021_02/226212312</t>
  </si>
  <si>
    <t>47,5   "viz. A1_Tabulka pilot</t>
  </si>
  <si>
    <t>226212313</t>
  </si>
  <si>
    <t>Vrty velkoprofilové svislé zapažené D přes 550 do 650 mm hl od 0 do 20 m hornina III</t>
  </si>
  <si>
    <t>-29785551</t>
  </si>
  <si>
    <t>Velkoprofilové vrty náběrovým vrtáním svislé zapažené ocelovými pažnicemi průměru přes 550 do 650 mm, v hl od 0 do 20 m v hornině tř. III</t>
  </si>
  <si>
    <t>https://podminky.urs.cz/item/CS_URS_2021_02/226212313</t>
  </si>
  <si>
    <t>48   "viz. A1_Tabulka pilot</t>
  </si>
  <si>
    <t>231212112</t>
  </si>
  <si>
    <t>Zřízení pilot svislých zapažených D přes 450 do 650 mm hl od 0 do 10 m s vytažením pažnic z betonu železového</t>
  </si>
  <si>
    <t>331968795</t>
  </si>
  <si>
    <t>Zřízení výplně pilot zapažených s vytažením pažnic z vrtu svislých z betonu železového, v hl od 0 do 10 m, při průměru piloty přes 450 do 650 mm</t>
  </si>
  <si>
    <t>https://podminky.urs.cz/item/CS_URS_2021_02/231212112</t>
  </si>
  <si>
    <t xml:space="preserve">Poznámka k souboru cen:_x000D_
1. V cenách jsou započteny i náklady na vytažení pažnic._x000D_
2. V cenách nejsou započteny náklady na dodání výplně, tyto se oceňují ve specifikaci. Objem výplně se určí pro:_x000D_
a) pilotu nezapaženou nebo zapaženou bentonitovou suspenzí jako součin délky piloty a projektem předepsané průřezové plochy zvětšené u pilot:_x000D_
- Ø do 450 mm . . . . . . . . . . . . . o 15 %_x000D_
- Ø přes 450 do 1050 mm . . . . . o 10 %_x000D_
- Ø přes 1050 mm . . . . . . . . . . . o 5 %_x000D_
b) nestejné velikosti průřezové plochy jedné piloty jako součet objemů jednotlivých částí piloty._x000D_
3. Množství měrných jednotek se u dodávky určuje v m3 objemu výplně piloty._x000D_
4. Do celkového množství se započítává i objem výplně pro nutné nadbetonování při betonování do suspenze._x000D_
5. Pokud je výplň dodávána přímo na místo zabudování nebo do prostoru technologické manipulace, její hmotnost se nezapočítává do přesunu hmot._x000D_
6. V cenách nejsou započteny náklady na provedení vrtu._x000D_
</t>
  </si>
  <si>
    <t>740,2  "viz. A1_Tabulka pilot</t>
  </si>
  <si>
    <t>231212212</t>
  </si>
  <si>
    <t>Zřízení pilot svislých zapažených D přes 450 do 650 mm hl od 0 do 20 m s vytažením pažnic z betonu železového</t>
  </si>
  <si>
    <t>1413163718</t>
  </si>
  <si>
    <t>Zřízení výplně pilot zapažených s vytažením pažnic z vrtu svislých z betonu železového, v hl od 0 do 20 m, při průměru piloty přes 450 do 650 mm</t>
  </si>
  <si>
    <t>https://podminky.urs.cz/item/CS_URS_2021_02/231212212</t>
  </si>
  <si>
    <t>523,8 "viz. A1_Tabulka pilot</t>
  </si>
  <si>
    <t>58932936R</t>
  </si>
  <si>
    <t>beton C 25/30 XC2 XA2</t>
  </si>
  <si>
    <t>-648610196</t>
  </si>
  <si>
    <t>1. pilota DN 620----------------</t>
  </si>
  <si>
    <t>hloubka piloty 0-10m</t>
  </si>
  <si>
    <t>pilota600_1*(pi*0,31^2)</t>
  </si>
  <si>
    <t>hloubka piloty 0-20m</t>
  </si>
  <si>
    <t>pilota600_2*(pi*0,31^2)</t>
  </si>
  <si>
    <t>231611114</t>
  </si>
  <si>
    <t>Výztuž pilot betonovaných do země ocel z betonářské oceli 10 505</t>
  </si>
  <si>
    <t>-1217179846</t>
  </si>
  <si>
    <t>Výztuž pilot betonovaných do země z oceli 10 505 (R)</t>
  </si>
  <si>
    <t>https://podminky.urs.cz/item/CS_URS_2021_02/231611114</t>
  </si>
  <si>
    <t xml:space="preserve">Poznámka k souboru cen:_x000D_
1. Ceny lze použít i pro zřízení armokošů._x000D_
2. V cenách nejsou započteny náklady na uložení výztuže a nastavení armokošů; tyto náklady jsou započteny v cenách souboru cen 231 . . - Zřízení výplně pilot z betonu železového, části A01 Zvláštní zakládání objektů._x000D_
</t>
  </si>
  <si>
    <t>1. výztuž pilot DN620</t>
  </si>
  <si>
    <t>předpoklad: 70kg/m3 odborný odhad statika</t>
  </si>
  <si>
    <t>pilota600_1*(pi*0,31^2)*0,07</t>
  </si>
  <si>
    <t>pilota600_2*(pi*0,31^2)*0,07</t>
  </si>
  <si>
    <t>239111112</t>
  </si>
  <si>
    <t>Odbourání vrchní části znehodnocené výplně pilot D piloty přes 450 do 650 mm</t>
  </si>
  <si>
    <t>1394341294</t>
  </si>
  <si>
    <t>Odbourání vrchní znehodnocené části výplně betonových pilot při průměru piloty přes 450 do 650 mm</t>
  </si>
  <si>
    <t>https://podminky.urs.cz/item/CS_URS_2021_02/239111112</t>
  </si>
  <si>
    <t xml:space="preserve">Poznámka k souboru cen:_x000D_
1. Množství měrných jednotek se určuje v m délky odbourávané výplně piloty._x000D_
</t>
  </si>
  <si>
    <t>13,5 "viz. A1_Tabulka pilot</t>
  </si>
  <si>
    <t>273321511</t>
  </si>
  <si>
    <t>Základové desky ze ŽB bez zvýšených nároků na prostředí tř. C 25/30</t>
  </si>
  <si>
    <t>-802022734</t>
  </si>
  <si>
    <t>Základy z betonu železového (bez výztuže) desky z betonu bez zvláštních nároků na prostředí tř. C 25/30</t>
  </si>
  <si>
    <t>https://podminky.urs.cz/item/CS_URS_2021_02/273321511</t>
  </si>
  <si>
    <t xml:space="preserve">Poznámka k souboru cen:_x000D_
1. V ceně příplatku -5911 jsou započteny náklady na technologické opatření a na ztíženou betonáž pod hladinou pažící bentonitové suspenze a na průběžné odčerpání suspenze s přepouštěním na určené místo do 20 m, popř. do vany nebo do kalové cisterny k odvozu. Odvoz se oceňuje cenami katalogu 800-2 Zvláštní zakládání objektů._x000D_
2. Hloubení s použitím bentonitové suspenze se oceňuje katalogem 800-1 Zemní práce. Bednění se neoceňuje._x000D_
3. V cenách nejsou započteny náklady na výztuž, tyto se oceňují cenami souboru cen 27* 36-.... Výztuž základů._x000D_
4. V cenách z betonu pro konstrukce bílých van 27. 32-3 nejsou započteny náklady na těsnění dilatačních a pracovních spar, tyto se oceňují cenami souborů cen 953 33 části A08 tohoto katalogu._x000D_
</t>
  </si>
  <si>
    <t>A. základová deska - výkres č.001_SKR_110 Tvar základové desky************</t>
  </si>
  <si>
    <t>1. základová deska HH=-0,200 SH=-0,450----------------</t>
  </si>
  <si>
    <t>tl.250mm</t>
  </si>
  <si>
    <t>změřeno z výkresu, viz.obrázek č.1</t>
  </si>
  <si>
    <t>1149,64*0,25</t>
  </si>
  <si>
    <t>odečet otvoru osy D-C/3-4 - výtahová šachta</t>
  </si>
  <si>
    <t>-(10,9)*0,25</t>
  </si>
  <si>
    <t>odečet otvoru osy D-C/2-3</t>
  </si>
  <si>
    <t>-(0,8*1)*0,25</t>
  </si>
  <si>
    <t>přípočet zesílení desky na kraji desky SH=-0,550</t>
  </si>
  <si>
    <t>(22,2*0,4+33,3*1)*(0,55-0,45)</t>
  </si>
  <si>
    <t>přípočet zesílení desky</t>
  </si>
  <si>
    <t>(5,375*0,9)*(0,65-0,45)  "SH=-0,65 osa 3/C-D</t>
  </si>
  <si>
    <t>(((3,135*1,6)+(2,437*0,9))/2)*(0,8-0,45)  "SH=-0,800 osa 6-7/E-D</t>
  </si>
  <si>
    <t>2. základová deska HH=-0,300 SH=-0,550----------------</t>
  </si>
  <si>
    <t>150,8*0,25</t>
  </si>
  <si>
    <t>3. základová deska/práh HH=-0,150 SH=-0,450----------------</t>
  </si>
  <si>
    <t>tl.300mm</t>
  </si>
  <si>
    <t>10,25*0,6*0,3</t>
  </si>
  <si>
    <t>4. základová deska HH=-1,250 SH=-1,500-----------</t>
  </si>
  <si>
    <t>14,9*0,25  "osa 3-4/C-D</t>
  </si>
  <si>
    <t>5. základová deska HH=-1,400 SH=-1,650-----------</t>
  </si>
  <si>
    <t>1,5*1,3*0,25  "osa 2-3/C-D</t>
  </si>
  <si>
    <t>B. základová deska - výkres č.001_SKR_1200 Tvar stropu nad 1NP a horní úrovně základové desky************</t>
  </si>
  <si>
    <t>1. základová deska HH=+3,500 SH=+3,250 - osa 1-2/A-D----------</t>
  </si>
  <si>
    <t>změřeno z výkresu, viz.obrázek č.2</t>
  </si>
  <si>
    <t>309,44*0,25</t>
  </si>
  <si>
    <t>(4,18*2+24,53)*(3,25-3,05)  "přípočet zesílení desky HH=+3,500 SH=+3,050</t>
  </si>
  <si>
    <t>2. základová deska HH=+3,500 SH=+3,250 - osa 4-8/F-H----------</t>
  </si>
  <si>
    <t>změřeno z výkresu, viz.obrázek č.3</t>
  </si>
  <si>
    <t>486,05*0,25</t>
  </si>
  <si>
    <t>(5,18+8,08+23,1)*(3,25-3,05)  "přípočet zesílení desky HH=+3,500 SH=+3,050</t>
  </si>
  <si>
    <t>(6,015+3,1)*0,25*0,2  "přípočet okraje desky u otvoru osa 6-7/F-G</t>
  </si>
  <si>
    <t>3. základová deska HH=+3,300 SH=+3,050 - osa 4-5/F-G----------</t>
  </si>
  <si>
    <t>17,12*0,25-(3,65+4)*0,25*0,05</t>
  </si>
  <si>
    <t>4. základová deska HH=+3,300 SH=+3,050 - osa 6-7/F-G----------</t>
  </si>
  <si>
    <t>19,4*0,25-(5,78+3,1)*0,25*0,05</t>
  </si>
  <si>
    <t>-814887960</t>
  </si>
  <si>
    <t xml:space="preserve">Poznámka k souboru cen:_x000D_
1. Ceny jsou určeny pro bednění ve volném prostranství, ve volných nebo zapažených jamách, rýhách a šachtách._x000D_
2. Kruhové nebo obloukové bednění poloměru do 1 m se oceňuje individuálně._x000D_
</t>
  </si>
  <si>
    <t>(25,88-0,4+1,1*2+5,124+0,9+22,65+13,2+5,15+22,2+0,6+22,7+11,75-1)*0,25</t>
  </si>
  <si>
    <t>(0,4+1)*(0,55-0,2)  "zesílená deska</t>
  </si>
  <si>
    <t>otvor osy D-C/3-4 - výtahová šachta</t>
  </si>
  <si>
    <t>(4,4*2+3,05*2)*0,25</t>
  </si>
  <si>
    <t>skoková změna na kraji desky HH=-0,200/-0,300</t>
  </si>
  <si>
    <t>(22,2+32,9)*0,1</t>
  </si>
  <si>
    <t>(2,45+29,35+19,8+3,55)*0,25</t>
  </si>
  <si>
    <t>(10,25+0,6+10,465+0,16)*0,3</t>
  </si>
  <si>
    <t>(3,55*2+4,9*2)*0,25  "osa 3-4/C-D</t>
  </si>
  <si>
    <t>(1,5*2+1,3*2)*0,25  "osa 2-3/C-D</t>
  </si>
  <si>
    <t>(10,25+28,2+11,15)*0,25</t>
  </si>
  <si>
    <t>(13,85-3,65+39,7+13,25)*0,25</t>
  </si>
  <si>
    <t>(4,15+3,65)*0,2  "přípočet okraje desky osa 4-5/F-G</t>
  </si>
  <si>
    <t>(3,1+5,535)*0,2  "přípočet okraje desky osa 6-7/F-G</t>
  </si>
  <si>
    <t>(5,765+3,1)*(0,25+0,2)+3,1*0,25+(5,765+3,1+0,25*2)*0,2  "přípočet okraje desky u otvoru osa 6-7/F-G</t>
  </si>
  <si>
    <t>(4+3,9)*0,2</t>
  </si>
  <si>
    <t>(5,535+3,1+0,25*2)*0,2</t>
  </si>
  <si>
    <t>1097802304</t>
  </si>
  <si>
    <t>273361821</t>
  </si>
  <si>
    <t>Výztuž základových desek betonářskou ocelí 10 505 (R)</t>
  </si>
  <si>
    <t>28922801</t>
  </si>
  <si>
    <t>Výztuž základů desek z betonářské oceli 10 505 (R) nebo BSt 500</t>
  </si>
  <si>
    <t>https://podminky.urs.cz/item/CS_URS_2021_02/273361821</t>
  </si>
  <si>
    <t xml:space="preserve">Poznámka k souboru cen:_x000D_
1. Ceny platí pro desky rovné, s náběhy, hřibové nebo upnuté do žeber včetně výztuže těchto žeber._x000D_
</t>
  </si>
  <si>
    <t>předpoklad: hmotnost výztuže 125kg/m3 - odborný odhad statika</t>
  </si>
  <si>
    <t>zakladovadeska1*0,125</t>
  </si>
  <si>
    <t>274321511</t>
  </si>
  <si>
    <t>Základové pasy ze ŽB bez zvýšených nároků na prostředí tř. C 25/30</t>
  </si>
  <si>
    <t>1598515527</t>
  </si>
  <si>
    <t>Základy z betonu železového (bez výztuže) pasy z betonu bez zvláštních nároků na prostředí tř. C 25/30</t>
  </si>
  <si>
    <t>https://podminky.urs.cz/item/CS_URS_2021_02/274321511</t>
  </si>
  <si>
    <t>A. základová deska - výkres č.001_SKR_1200 Tvar stropu nad 1NP a horní úrovně základové desky************</t>
  </si>
  <si>
    <t>1. základová pas na okraji desky - osa 1-2/A-D----------</t>
  </si>
  <si>
    <t>HH=+3,250 SH=+2,250 v.1,0m</t>
  </si>
  <si>
    <t>11,225*0,4*1</t>
  </si>
  <si>
    <t>HH=+3,250 SH=+2,750 v.0,5m</t>
  </si>
  <si>
    <t>(27,95-11,225+11,15-0,4)*0,4*0,5</t>
  </si>
  <si>
    <t>2. základová deska HH=+3,500 SH=+3,250 - osa 4-8/4-H----------</t>
  </si>
  <si>
    <t>HH=+3,050 SH=+2,750 v.0,3m</t>
  </si>
  <si>
    <t>3,895*0,4*0,3</t>
  </si>
  <si>
    <t>(13,85-3,895+39,7+13,25-8,975-0,4*2)*0,4*0,5</t>
  </si>
  <si>
    <t>8,975*0,4*1</t>
  </si>
  <si>
    <t>274351121</t>
  </si>
  <si>
    <t>Zřízení bednění základových pasů rovného</t>
  </si>
  <si>
    <t>-1044774156</t>
  </si>
  <si>
    <t>Bednění základů pasů rovné zřízení</t>
  </si>
  <si>
    <t>https://podminky.urs.cz/item/CS_URS_2021_02/274351121</t>
  </si>
  <si>
    <t>(11,225*2)*1</t>
  </si>
  <si>
    <t>((27,95-11,225)*2+11,15*2-0,4*2)*0,5</t>
  </si>
  <si>
    <t>(3,895*2)*0,3</t>
  </si>
  <si>
    <t>((13,85-3,895)*2+39,7*2+(13,25-8,975)*2-0,4*4)*0,5</t>
  </si>
  <si>
    <t>(8,975*2)*1</t>
  </si>
  <si>
    <t>274351122</t>
  </si>
  <si>
    <t>Odstranění bednění základových pasů rovného</t>
  </si>
  <si>
    <t>-1373956141</t>
  </si>
  <si>
    <t>Bednění základů pasů rovné odstranění</t>
  </si>
  <si>
    <t>https://podminky.urs.cz/item/CS_URS_2021_02/274351122</t>
  </si>
  <si>
    <t>274361821</t>
  </si>
  <si>
    <t>Výztuž základových pasů betonářskou ocelí 10 505 (R)</t>
  </si>
  <si>
    <t>1101321784</t>
  </si>
  <si>
    <t>Výztuž základů pasů z betonářské oceli 10 505 (R) nebo BSt 500</t>
  </si>
  <si>
    <t>https://podminky.urs.cz/item/CS_URS_2021_02/274361821</t>
  </si>
  <si>
    <t>zakladovypas1*0,125</t>
  </si>
  <si>
    <t>279321347</t>
  </si>
  <si>
    <t>Základová zeď ze ŽB bez zvýšených nároků na prostředí tř. C 25/30 bez výztuže</t>
  </si>
  <si>
    <t>1621148170</t>
  </si>
  <si>
    <t>Základové zdi z betonu železového (bez výztuže) bez zvláštních nároků na prostředí tř. C 25/30</t>
  </si>
  <si>
    <t>https://podminky.urs.cz/item/CS_URS_2021_02/279321347</t>
  </si>
  <si>
    <t xml:space="preserve">Poznámka k souboru cen:_x000D_
1. V ceně příplatku -5911 jsou započteny náklady na technologické opatření a na ztíženou betonáž pod hladinou pažící bentonitové suspenze a na průběžné odčerpávání suspenze s přepouštěním na určité místo do 20 m, popř. do vany nebo do kalové cisterny k odvozu. Odvoz se oceňuje cenami katalogu 800-2 Zvláštní zakládání objektů._x000D_
2. Hloubení s použitím bentonitové suspenze se oceňuje katalogem 800-1 Zemní práce. Bednění se neoceňuje._x000D_
3. V cenách nejsou započteny náklady na:_x000D_
a) bednění; tyto se oceňují cenami souboru cen 279 35-11 Bednění základových zdí,_x000D_
b) dodání a uložení výztuže; tyto se oceňují cenami souboru cen 279 36- . . Výztuž základových zdí nosných._x000D_
</t>
  </si>
  <si>
    <t>1. základové zdi pod úrovní základové desky-------</t>
  </si>
  <si>
    <t>HH=-0,450 SH=-1,250 v.0,8m</t>
  </si>
  <si>
    <t>(3,55*2+4,4*2+0,25)*0,25*0,8  "osa 3-4/C-D - výtahová šachta</t>
  </si>
  <si>
    <t>HH=-0,450 SH=-1,650 v.1,2m</t>
  </si>
  <si>
    <t>(1,5*2+0,8*2)*0,25*1,2</t>
  </si>
  <si>
    <t>279351121</t>
  </si>
  <si>
    <t>Zřízení oboustranného bednění základových zdí</t>
  </si>
  <si>
    <t>-1085655587</t>
  </si>
  <si>
    <t>Bednění základových zdí rovné oboustranné za každou stranu zřízení</t>
  </si>
  <si>
    <t>https://podminky.urs.cz/item/CS_URS_2021_02/279351121</t>
  </si>
  <si>
    <t xml:space="preserve">Poznámka k souboru cen:_x000D_
1. Ceny jsou určeny pro bednění svislé nebo šikmé (odkloněné), půdorysně přímé nebo zalomené ve volném prostranství, ve volných nebo zapažených jamách a rýhách._x000D_
2. Kruhové nebo obloukové bednění poloměru do 1 m se oceňuje individuálně._x000D_
</t>
  </si>
  <si>
    <t>(3,55*2+4,9*2+4,4*2+3,05*2)*0,8  "osa 3-4/C-D - výtahová šachta</t>
  </si>
  <si>
    <t>(1,5*2+1,3*2+1*2+0,8*2)*1,2</t>
  </si>
  <si>
    <t>279351122</t>
  </si>
  <si>
    <t>Odstranění oboustranného bednění základových zdí</t>
  </si>
  <si>
    <t>-1393277314</t>
  </si>
  <si>
    <t>Bednění základových zdí rovné oboustranné za každou stranu odstranění</t>
  </si>
  <si>
    <t>https://podminky.urs.cz/item/CS_URS_2021_02/279351122</t>
  </si>
  <si>
    <t>279361821</t>
  </si>
  <si>
    <t>Výztuž základových zdí nosných betonářskou ocelí 10 505</t>
  </si>
  <si>
    <t>623259307</t>
  </si>
  <si>
    <t>Výztuž základových zdí nosných svislých nebo odkloněných od svislice, rovinných nebo oblých, deskových nebo žebrových, včetně výztuže jejich žeber z betonářské oceli 10 505 (R) nebo BSt 500</t>
  </si>
  <si>
    <t>https://podminky.urs.cz/item/CS_URS_2021_02/279361821</t>
  </si>
  <si>
    <t>zakladovazed1*0,125</t>
  </si>
  <si>
    <t>311113152</t>
  </si>
  <si>
    <t>Nosná zeď tl přes 150 do 200 mm z hladkých tvárnic ztraceného bednění včetně výplně z betonu tř. C 25/30</t>
  </si>
  <si>
    <t>195205544</t>
  </si>
  <si>
    <t>Nadzákladové zdi z tvárnic ztraceného bednění hladkých, včetně výplně z betonu třídy C 25/30, tloušťky zdiva přes 150 do 200 mm</t>
  </si>
  <si>
    <t>https://podminky.urs.cz/item/CS_URS_2021_02/311113152</t>
  </si>
  <si>
    <t xml:space="preserve">Poznámka k souboru cen:_x000D_
1. V cenách jsou započteny i náklady na dodání a uložení betonu_x000D_
2. V cenách -3212 až -3234 jsou započteny i náklady na doplňkové - rohové tvárnice._x000D_
3. V cenách nejsou započteny náklady na dodání a uložení betonářské výztuže; tyto se oceňují cenami souboru cen 31* 36- . . Výztuž nadzákladových zdí._x000D_
4. Množství jednotek se určuje v m2 plochy zdiva._x000D_
</t>
  </si>
  <si>
    <t>1. žlb.zdi ztracené bednění-------------------------</t>
  </si>
  <si>
    <t>výpočet výměr viz.Tabulka č.A2 Svislé konstrukce</t>
  </si>
  <si>
    <t>204,16 "S21,viz.Rekapitulace</t>
  </si>
  <si>
    <t>311113153</t>
  </si>
  <si>
    <t>Nosná zeď tl přes 200 do 250 mm z hladkých tvárnic ztraceného bednění včetně výplně z betonu tř. C 25/30</t>
  </si>
  <si>
    <t>-534192161</t>
  </si>
  <si>
    <t>Nadzákladové zdi z tvárnic ztraceného bednění hladkých, včetně výplně z betonu třídy C 25/30, tloušťky zdiva přes 200 do 250 mm</t>
  </si>
  <si>
    <t>https://podminky.urs.cz/item/CS_URS_2021_02/311113153</t>
  </si>
  <si>
    <t>4,18 "S22,viz.Rekapitulace</t>
  </si>
  <si>
    <t>311234201</t>
  </si>
  <si>
    <t>Zdivo jednovrstvé z cihel děrovaných do P10 na maltu M10 tl 175 mm</t>
  </si>
  <si>
    <t>-382665269</t>
  </si>
  <si>
    <t>Zdivo jednovrstvé z cihel děrovaných nebroušených klasických spojených na pero a drážku na maltu M10, pevnost cihel do P10, tl. zdiva 175 mm</t>
  </si>
  <si>
    <t>https://podminky.urs.cz/item/CS_URS_2021_02/311234201</t>
  </si>
  <si>
    <t xml:space="preserve">Poznámka k souboru cen:_x000D_
1. Množství jednotek se určuje v m2 plochy konstrukce._x000D_
2. Do plochy zdiva se započítává plocha vyzdívky nosných ocelových koster svislých i šikmých. Tato plocha se započítává plně bez odpočtu plochy ocelových koster nosníků._x000D_
3. Od plochy zdiva se odečítá:_x000D_
a) plocha otvorů jednotlivě větší než 0,25 m2,_x000D_
b) plocha otvorů okenních, dveřních a jiných (vnějších i vnitřních) stanovená z rozměrů kótovaných ve výkresech. Při zalomeném ostění oken a balkónových dveří se šířka zmenšuje o 100 mm._x000D_
c) plocha překladů, obetonovaných hlav ocelových nosníků, věnců a jiných konstrukcí betonových a železobetonových._x000D_
4. V cenách jsou započteny i náklady na doplňkové cihly._x000D_
5. V cenách nejsou započteny náklady na:_x000D_
a) výplň kapes obvodového zdiva (např kolem oken); tyto se ocení příslušnými cenami SC 311 23-891. Výplň kapes zdiva z děrovaných cihel polystyrénem._x000D_
b) zásyp dutin první vrstvy zdiva; tyto se ocení příslušnými cenami SC 311 23-892..Zásyp dutin zdiva z děrovaných cihel._x000D_
</t>
  </si>
  <si>
    <t>1. zděné tvárnice PTH 17 P+D------------------------</t>
  </si>
  <si>
    <t>51,82 "S33,viz.Rekapitulace</t>
  </si>
  <si>
    <t>311234221</t>
  </si>
  <si>
    <t>Zdivo jednovrstvé z cihel děrovaných do P10 na maltu M10 tl 200 mm</t>
  </si>
  <si>
    <t>1221063467</t>
  </si>
  <si>
    <t>Zdivo jednovrstvé z cihel děrovaných nebroušených klasických spojených na pero a drážku na maltu M10, pevnost cihel do P10, tl. zdiva 200 mm</t>
  </si>
  <si>
    <t>https://podminky.urs.cz/item/CS_URS_2021_02/311234221</t>
  </si>
  <si>
    <t>1. zděné tvárnice PTH 19 P+D------------------------</t>
  </si>
  <si>
    <t>149,45 "S32,viz.Rekapitulace</t>
  </si>
  <si>
    <t>311234231</t>
  </si>
  <si>
    <t>Zdivo jednovrstvé z cihel děrovaných do P10 na maltu M10 tl 240 mm</t>
  </si>
  <si>
    <t>-1096698300</t>
  </si>
  <si>
    <t>Zdivo jednovrstvé z cihel děrovaných nebroušených klasických spojených na pero a drážku na maltu M10, pevnost cihel do P10, tl. zdiva 240 mm</t>
  </si>
  <si>
    <t>https://podminky.urs.cz/item/CS_URS_2021_02/311234231</t>
  </si>
  <si>
    <t>1. zděné tvárnice PTH 24 P+D------------------------</t>
  </si>
  <si>
    <t>1189,59 "S31,viz.Rekapitulace</t>
  </si>
  <si>
    <t>311321411</t>
  </si>
  <si>
    <t>Nosná zeď ze ŽB tř. C 25/30 bez výztuže</t>
  </si>
  <si>
    <t>-633971041</t>
  </si>
  <si>
    <t>Nadzákladové zdi z betonu železového (bez výztuže) nosné bez zvláštních nároků na vliv prostředí tř. C 25/30</t>
  </si>
  <si>
    <t>https://podminky.urs.cz/item/CS_URS_2021_02/311321411</t>
  </si>
  <si>
    <t xml:space="preserve">Poznámka k souboru cen:_x000D_
1. Při betonování do ztraceného bednění z desek je zohledněna zvýšená opatrnost, aby se předešlo poškození zabudovaných desek._x000D_
2. Při stanovení množství měrných jednotek betonu do ztraceného bednění z desek je třeba zohlednit skutečnou spotřebu betonu v m3 zdiva._x000D_
3. V cenách nejsou započteny náklady na:_x000D_
a) bednění; tyto se oceňují cenami souboru cen:_x000D_
- 31* 35-1 Bednění nadzákladových zdí,_x000D_
- 31* 35-12 Ztracené bednění nadzákladových zdí ze štěpkocementových desek,_x000D_
b) dodání a uložení výztuže; tyto se oceňují cenami souboru cen 31* 36- . . Výztuž nadzákladových zdí._x000D_
4. V cenách pohledového betonu -1812 až -1818 jsou započteny i náklady na pečlivé hutnění zejména při líci konstrukce pro docílení neporušeného maltového povrchu bez vzhledových kazů._x000D_
</t>
  </si>
  <si>
    <t>1. žlb.stěny-------------------------</t>
  </si>
  <si>
    <t>295,66 "S11, viz.Rekapitulace</t>
  </si>
  <si>
    <t>311351121</t>
  </si>
  <si>
    <t>Zřízení oboustranného bednění nosných nadzákladových zdí</t>
  </si>
  <si>
    <t>699138733</t>
  </si>
  <si>
    <t>Bednění nadzákladových zdí nosných rovné oboustranné za každou stranu zřízení</t>
  </si>
  <si>
    <t>https://podminky.urs.cz/item/CS_URS_2021_02/311351121</t>
  </si>
  <si>
    <t xml:space="preserve">Poznámka k souboru cen:_x000D_
1. Ceny jsou určeny pro bednění svislé nebo šikmé (odkloněné), půdorysně přímé nebo zalomené ve volném prostranství, ve volných nebo zapažených jamách a rýhách._x000D_
2. Ceny jsou určeny pro bednění výšky do 4 m. Bednění větších výšek se oceňuje individuálně._x000D_
3. Ceny jsou určeny pro bedněné plochy s nízkými požadavky na pohledovost - třída pohledového betonu PB1 dle TP ČSB 03 (garáže, sklepy, apod.)_x000D_
4. Příplatek k cenám za pohledový beton je určen pro třídu pohledového betonu PB2 (běžné budovy). Vyšší třídy pohledovosti se oceňují individuálně._x000D_
5. Kruhové nebo obloukové bednění poloměru do 1 m se oceňuje individuálně._x000D_
</t>
  </si>
  <si>
    <t>2674,13 "B2,viz.Rekapitulace</t>
  </si>
  <si>
    <t>311351122</t>
  </si>
  <si>
    <t>Odstranění oboustranného bednění nosných nadzákladových zdí</t>
  </si>
  <si>
    <t>1750343781</t>
  </si>
  <si>
    <t>Bednění nadzákladových zdí nosných rovné oboustranné za každou stranu odstranění</t>
  </si>
  <si>
    <t>https://podminky.urs.cz/item/CS_URS_2021_02/311351122</t>
  </si>
  <si>
    <t>311351311</t>
  </si>
  <si>
    <t>Zřízení jednostranného bednění nosných nadzákladových zdí</t>
  </si>
  <si>
    <t>-1455318059</t>
  </si>
  <si>
    <t>Bednění nadzákladových zdí nosných rovné jednostranné zřízení</t>
  </si>
  <si>
    <t>https://podminky.urs.cz/item/CS_URS_2021_02/311351311</t>
  </si>
  <si>
    <t>130,27 "B1,viz.Rekapitulace</t>
  </si>
  <si>
    <t>311351312</t>
  </si>
  <si>
    <t>Odstranění jednostranného bednění nosných nadzákladových zdí</t>
  </si>
  <si>
    <t>-234401318</t>
  </si>
  <si>
    <t>Bednění nadzákladových zdí nosných rovné jednostranné odstranění</t>
  </si>
  <si>
    <t>https://podminky.urs.cz/item/CS_URS_2021_02/311351312</t>
  </si>
  <si>
    <t>311361821</t>
  </si>
  <si>
    <t>Výztuž nosných zdí betonářskou ocelí 10 505</t>
  </si>
  <si>
    <t>191479948</t>
  </si>
  <si>
    <t>Výztuž nadzákladových zdí nosných svislých nebo odkloněných od svislice, rovných nebo oblých z betonářské oceli 10 505 (R) nebo BSt 500</t>
  </si>
  <si>
    <t>https://podminky.urs.cz/item/CS_URS_2021_02/311361821</t>
  </si>
  <si>
    <t>1. žlb.stěna-------------------------</t>
  </si>
  <si>
    <t>předpoklad: odborný odhad statika - stupeň vyztužení</t>
  </si>
  <si>
    <t>204,87*0,1 "S11, 1NP - viz.Rekapitulace</t>
  </si>
  <si>
    <t>75,34*0,1 "S11, 2NP - viz.Rekapitulace</t>
  </si>
  <si>
    <t>15,46*0,085 "S11, 3NP - viz.Rekapitulace</t>
  </si>
  <si>
    <t>2. žlb.zdi ztracené bednění-------------------------</t>
  </si>
  <si>
    <t>40,83*0,1  "S21, tl.200mm - viz.Rekapitulace</t>
  </si>
  <si>
    <t>1*0,1  "S22, tl.240mm - viz.Rekapitulace</t>
  </si>
  <si>
    <t>317321411</t>
  </si>
  <si>
    <t>Překlad ze ŽB tř. C 25/30</t>
  </si>
  <si>
    <t>-529656492</t>
  </si>
  <si>
    <t>Překlady z betonu železového (bez výztuže) tř. C 25/30</t>
  </si>
  <si>
    <t>https://podminky.urs.cz/item/CS_URS_2021_02/317321411</t>
  </si>
  <si>
    <t>1. žlb.překlady------------------</t>
  </si>
  <si>
    <t>výpočet výměr viz.Tabulka č.A3 Vodorovné konstrukce</t>
  </si>
  <si>
    <t>11,09 "R1, viz.Rekapitulace</t>
  </si>
  <si>
    <t>317322511</t>
  </si>
  <si>
    <t>Římsy nebo žlabové římsy ze ŽB tř. C 25/30</t>
  </si>
  <si>
    <t>-1121868177</t>
  </si>
  <si>
    <t>Římsy nebo žlabové římsy z betonu železového (bez výztuže) tř. C 25/30</t>
  </si>
  <si>
    <t>https://podminky.urs.cz/item/CS_URS_2021_02/317322511</t>
  </si>
  <si>
    <t>1. žlb.římsy po obvodě budovy------------------</t>
  </si>
  <si>
    <t>32,28 "ST3, viz.Rekapitulace</t>
  </si>
  <si>
    <t>317351105</t>
  </si>
  <si>
    <t>Zřízení bednění říms a žlabových říms v do 6 m</t>
  </si>
  <si>
    <t>1674269090</t>
  </si>
  <si>
    <t>Bednění klenbových pásů, říms nebo překladů říms nebo žlabových říms včetně podpěrné konstrukce vzepřené nebo podepřené jakéhokoliv tvaru a délky vyložení při výšce spodní hrany konstrukce do 6 m nad nejblíže nižší podlahou zřízení</t>
  </si>
  <si>
    <t>https://podminky.urs.cz/item/CS_URS_2021_02/317351105</t>
  </si>
  <si>
    <t>298,68 "B5, viz.Rekapitulace</t>
  </si>
  <si>
    <t>317351106</t>
  </si>
  <si>
    <t>Odstranění bednění říms a žlabových říms v do 6 m</t>
  </si>
  <si>
    <t>-1058482555</t>
  </si>
  <si>
    <t>Bednění klenbových pásů, říms nebo překladů říms nebo žlabových říms včetně podpěrné konstrukce vzepřené nebo podepřené jakéhokoliv tvaru a délky vyložení při výšce spodní hrany konstrukce do 6 m nad nejblíže nižší podlahou odstranění</t>
  </si>
  <si>
    <t>https://podminky.urs.cz/item/CS_URS_2021_02/317351106</t>
  </si>
  <si>
    <t>317351107</t>
  </si>
  <si>
    <t>Zřízení bednění překladů v do 4 m</t>
  </si>
  <si>
    <t>-287895005</t>
  </si>
  <si>
    <t>Bednění klenbových pásů, říms nebo překladů překladů neproměnného nebo proměnného průřezu nebo při tvaru zalomeném půdorysně nebo nárysně včetně podpěrné konstrukce do výše 4 m zřízení</t>
  </si>
  <si>
    <t>https://podminky.urs.cz/item/CS_URS_2021_02/317351107</t>
  </si>
  <si>
    <t>147,59 "B6, viz.Rekapitulace</t>
  </si>
  <si>
    <t>317351108</t>
  </si>
  <si>
    <t>Odstranění bednění překladů v do 4 m</t>
  </si>
  <si>
    <t>1560506202</t>
  </si>
  <si>
    <t>Bednění klenbových pásů, říms nebo překladů překladů neproměnného nebo proměnného průřezu nebo při tvaru zalomeném půdorysně nebo nárysně včetně podpěrné konstrukce do výše 4 m odstranění</t>
  </si>
  <si>
    <t>https://podminky.urs.cz/item/CS_URS_2021_02/317351108</t>
  </si>
  <si>
    <t>317361821</t>
  </si>
  <si>
    <t>Výztuž překladů a říms z betonářské oceli 10 505</t>
  </si>
  <si>
    <t>548733281</t>
  </si>
  <si>
    <t>Výztuž překladů, říms, žlabů, žlabových říms, klenbových pásů z betonářské oceli 10 505 (R) nebo BSt 500</t>
  </si>
  <si>
    <t>https://podminky.urs.cz/item/CS_URS_2021_02/317361821</t>
  </si>
  <si>
    <t>1. žlb.římsy kolem budovy-------------------------</t>
  </si>
  <si>
    <t>32,28*0,1 "ST3, viz.Rekapitulace</t>
  </si>
  <si>
    <t>2. žlb.překlady------------------</t>
  </si>
  <si>
    <t>11,09*0,1 "R1, viz.Rekapitulace</t>
  </si>
  <si>
    <t>330321610</t>
  </si>
  <si>
    <t>Sloupy nebo pilíře ze ŽB tř. C 30/37 bez výztuže</t>
  </si>
  <si>
    <t>508068550</t>
  </si>
  <si>
    <t>Sloupy, pilíře, táhla, rámové stojky, vzpěry z betonu železového (bez výztuže) bez zvláštních nároků na vliv prostředí tř. C 30/37</t>
  </si>
  <si>
    <t>https://podminky.urs.cz/item/CS_URS_2021_02/330321610</t>
  </si>
  <si>
    <t xml:space="preserve">Poznámka k souboru cen:_x000D_
1. V cenách pro pohledový beton jsou započteny i náklady na pečlivé hutnění zejména při líci konstrukce pro docílení neporušeného maltového povrchu bez vzhledových kazů._x000D_
</t>
  </si>
  <si>
    <t>1. žlb.sloup-------------------------</t>
  </si>
  <si>
    <t>2,88 "S12,viz.Rekapitulace</t>
  </si>
  <si>
    <t>331351121</t>
  </si>
  <si>
    <t>Zřízení bednění čtyřúhelníkových sloupů v do 4 m průřezu přes 0,08 do 0,16 m2</t>
  </si>
  <si>
    <t>-1061558129</t>
  </si>
  <si>
    <t>Bednění hranatých sloupů a pilířů včetně vzepření průřezu pravoúhlého čtyřúhelníka výšky do 4 m, průřezu přes 0,08 do 0,16 m2 zřízení</t>
  </si>
  <si>
    <t>https://podminky.urs.cz/item/CS_URS_2021_02/331351121</t>
  </si>
  <si>
    <t xml:space="preserve">Poznámka k souboru cen:_x000D_
1. Cenami lze oceňovat i rámové stojky._x000D_
2. Ceny jsou určeny pro bedněné plochy s nízkými požadavky na pohledovost - třída pohledového betonu PB1 dle TP ČSB 03 (garáže, sklepy, apod.)_x000D_
3. Příplatek k cenám za pohledový beton je určen pro třídu pohledového betonu PB2 (běžné budovy). Vyšší třídy pohledovosti se oceňují individuálně._x000D_
</t>
  </si>
  <si>
    <t xml:space="preserve">38,4 "B3,viz.Rekapitulace </t>
  </si>
  <si>
    <t>331351122</t>
  </si>
  <si>
    <t>Odstranění bednění čtyřúhelníkových sloupů v do 4 m průřezu přes 0,08 do 0,16 m2</t>
  </si>
  <si>
    <t>1633397098</t>
  </si>
  <si>
    <t>Bednění hranatých sloupů a pilířů včetně vzepření průřezu pravoúhlého čtyřúhelníka výšky do 4 m, průřezu přes 0,08 do 0,16 m2 odstranění</t>
  </si>
  <si>
    <t>https://podminky.urs.cz/item/CS_URS_2021_02/331351122</t>
  </si>
  <si>
    <t>331361821</t>
  </si>
  <si>
    <t>Výztuž sloupů hranatých betonářskou ocelí 10 505</t>
  </si>
  <si>
    <t>220617200</t>
  </si>
  <si>
    <t>Výztuž sloupů, pilířů, rámových stojek, táhel nebo vzpěr hranatých svislých nebo šikmých (odkloněných) z betonářské oceli 10 505 (R) nebo BSt 500</t>
  </si>
  <si>
    <t>https://podminky.urs.cz/item/CS_URS_2021_02/331361821</t>
  </si>
  <si>
    <t>2,88*0,2 "S12,viz.Rekapitulace</t>
  </si>
  <si>
    <t>345321515</t>
  </si>
  <si>
    <t>Zídky atikové, parapetní, schodišťové a zábradelní ze ŽB tř. C 25/30</t>
  </si>
  <si>
    <t>-481993029</t>
  </si>
  <si>
    <t>Zídky atikové, poprsní, schodišťové a zábradelní z betonu železového bez výztuže tř. C 25/30</t>
  </si>
  <si>
    <t>https://podminky.urs.cz/item/CS_URS_2021_02/345321515</t>
  </si>
  <si>
    <t>1. žlb.stěny - atiky střechy-------------------------</t>
  </si>
  <si>
    <t>29 "S13,viz.Rekapitulace - atiky</t>
  </si>
  <si>
    <t>345351005</t>
  </si>
  <si>
    <t>Zřízení bednění plnostěnných zídek atikových, parapetních, zábradelních</t>
  </si>
  <si>
    <t>714274915</t>
  </si>
  <si>
    <t>Bednění atikových, poprsních, schodišťových, zábradelních zídek plnostěnných zřízení</t>
  </si>
  <si>
    <t>https://podminky.urs.cz/item/CS_URS_2021_02/345351005</t>
  </si>
  <si>
    <t xml:space="preserve">Poznámka k souboru cen:_x000D_
1. Do celkové plochy prolamovaných atikových i zábradelních zídek se započítává plocha bednicích truhlíků tvořících dutiny v konstrukci betonu._x000D_
</t>
  </si>
  <si>
    <t>345,29  "B5,viz.Rekapitulace - bednění oboustranné</t>
  </si>
  <si>
    <t>0,72  "B4,viz.Rekapitulace - bednění jednostranné</t>
  </si>
  <si>
    <t>345351006</t>
  </si>
  <si>
    <t>Odstranění bednění plnostěnných zídek atikových, parapetních, zábradelních</t>
  </si>
  <si>
    <t>2116605278</t>
  </si>
  <si>
    <t>Bednění atikových, poprsních, schodišťových, zábradelních zídek plnostěnných odstranění</t>
  </si>
  <si>
    <t>https://podminky.urs.cz/item/CS_URS_2021_02/345351006</t>
  </si>
  <si>
    <t>345361821</t>
  </si>
  <si>
    <t>Výztuž zídek atikových, parapetních, schodišťových a zábradelních betonářskou ocelí 10 505</t>
  </si>
  <si>
    <t>2073535034</t>
  </si>
  <si>
    <t>Výztuž atikových, poprsních, schodišťových, zábradelních zídek a madel z betonářské oceli 10 505 (R) nebo BSt 500</t>
  </si>
  <si>
    <t>https://podminky.urs.cz/item/CS_URS_2021_02/345361821</t>
  </si>
  <si>
    <t>1. žlb.stěna - atiky střechy-------------------------</t>
  </si>
  <si>
    <t>29*0,085 "S13,atiky střechy - viz.Rekapitulace</t>
  </si>
  <si>
    <t>411118112R</t>
  </si>
  <si>
    <t>Strop tl do 200 mm z betonových vložek výšky do 160 mm osová vzdálenost nosníků do 500 mm rozpětí do 3,6 m</t>
  </si>
  <si>
    <t>116742908</t>
  </si>
  <si>
    <t>Stropy skládané betonové z jednoduchých železobetonových nosníků a betonových stropních vložek včetně zmonolitnění konstrukce betonem C25/30 bez výztuže výšky stropní vložky přes 120 do 160 mm tloušťky stropní konstrukce do 200 mm při osové vzdálenosti do 500 mm, délky nosníků přes 1,8 do 3,6 m</t>
  </si>
  <si>
    <t xml:space="preserve">Poznámka k souboru cen:_x000D_
1. V cenách jsou započteny náklady na:_x000D_
a) dodání a osazení stropních nosníků včetně podmazání cementovou maltou_x000D_
b) dodání a osazení betonových stropních vložek_x000D_
c) zalití konstrukce betonem C 20/25 včetně navlhčení a ošetřování betonu až do zatvrdnutí_x000D_
d) provizorní podepření nosníků včetně zavětrování_x000D_
2. V cenách nejsou započteny náklady na:_x000D_
a) provedení ztužujících věnců_x000D_
b) výztuž stropu, tyto se oceňují cenami katalogu 801-1 části A03 411 36-.. Výztuž stropů ._x000D_
3. Množství jednotek se určuje v m2 plochy podhledu._x000D_
</t>
  </si>
  <si>
    <t>1.skládané stropy------------------</t>
  </si>
  <si>
    <t>7,46 "S10, viz.Rekapitulace</t>
  </si>
  <si>
    <t>411118113R</t>
  </si>
  <si>
    <t>Strop tl do 200 mm z betonových vložek výšky do 160 mm osová vzdálenost nosníků do 500 mm rozpětído do 4,8 m</t>
  </si>
  <si>
    <t>1889757156</t>
  </si>
  <si>
    <t>Stropy skládané betonové z jednoduchých železobetonových nosníků a betonových stropních vložek včetně zmonolitnění konstrukce betonem C25/30 bez výztuže výšky stropní vložky přes 120 do 160 mm tloušťky stropní konstrukce do 200 mm při osové vzdálenosti do 500 mm, délky nosníků přes 3,6 do 4,8 m</t>
  </si>
  <si>
    <t>53,76 "S11, viz.Rekapitulace</t>
  </si>
  <si>
    <t>411118114R</t>
  </si>
  <si>
    <t>Strop tl do 200 mm z betonových vložek výšky do 160 mm osová vzdálenost nosníků do 500 mm rozpětí do 6,6 m</t>
  </si>
  <si>
    <t>-12494396</t>
  </si>
  <si>
    <t>Stropy skládané betonové z jednoduchých železobetonových nosníků a betonových stropních vložek včetně zmonolitnění konstrukce betonem C25/30 bez výztuže výšky stropní vložky přes 120 do 160 mm tloušťky stropní konstrukce do 200 mm při osové vzdálenosti do 500 mm, délky nosníků přes 4,8 do 6,6 m</t>
  </si>
  <si>
    <t>8,49 "S12, viz.Rekapitulace</t>
  </si>
  <si>
    <t>411118122R</t>
  </si>
  <si>
    <t>Strop tl do 200 mm z betonových vložek výšky do 160 mm osová vzdálenost nosníků do 700 mm rozpětí do 3,6 m</t>
  </si>
  <si>
    <t>-814230028</t>
  </si>
  <si>
    <t>Stropy skládané betonové z jednoduchých železobetonových nosníků a betonových stropních vložek včetně zmonolitnění konstrukce betonem C25/30 bez výztuže výšky stropní vložky přes 120 do 160 mm tloušťky stropní konstrukce do 200 mm při osové vzdálenosti přes 500 do 700 mm, délky nosníků přes 1,8 do 3,6 m</t>
  </si>
  <si>
    <t>10,39 "S15, viz.Rekapitulace</t>
  </si>
  <si>
    <t>411118123R</t>
  </si>
  <si>
    <t>Strop tl do 200 mm z betonových vložek výšky do 160 mm osová vzdálenost nosníků do 700 mm rozpětí do 4,8 m</t>
  </si>
  <si>
    <t>-394261327</t>
  </si>
  <si>
    <t>Stropy skládané betonové z jednoduchých železobetonových nosníků a betonových stropních vložek včetně zmonolitnění konstrukce betonem C25/30 bez výztuže výšky stropní vložky přes 120 do 160 mm tloušťky stropní konstrukce do 200 mm při osové vzdálenosti přes 500 do 700 mm, délky nosníků přes 3,6 do 4,8 m</t>
  </si>
  <si>
    <t>10,49 "S16, viz.Rekapitulace</t>
  </si>
  <si>
    <t>411118124R</t>
  </si>
  <si>
    <t>Strop tl do 200 mm z betonových vložek výšky do 160 mm osová vzdálenost nosníků do 700 mm rozpětí do 6,6 m</t>
  </si>
  <si>
    <t>-563811062</t>
  </si>
  <si>
    <t>Stropy skládané betonové z jednoduchých železobetonových nosníků a betonových stropních vložek včetně zmonolitnění konstrukce betonem C25/30 bez výztuže výšky stropní vložky přes 120 do 160 mm tloušťky stropní konstrukce do 200 mm při osové vzdálenosti přes 500 do 700 mm, délky nosníků přes 4,8 do 6,6 m</t>
  </si>
  <si>
    <t>21,71 "S17, viz.Rekapitulace</t>
  </si>
  <si>
    <t>411118212R</t>
  </si>
  <si>
    <t>Strop tl do 250 mm z betonových vložek výšky do 210 mm osová vzdálenost nosníků do 500 mm rozpětí do 3,6 m</t>
  </si>
  <si>
    <t>1464690619</t>
  </si>
  <si>
    <t>Stropy skládané betonové z jednoduchých železobetonových nosníků a betonových stropních vložek včetně zmonolitnění konstrukce betonem C25/30 bez výztuže výšky stropní vložky přes 160 do 210 mm tloušťky stropní konstrukce do 250 mm při osové vzdálenosti do 500 mm, délky nosníků přes 1,8 do 3,6 m</t>
  </si>
  <si>
    <t>10,04 "S20, viz.Rekapitulace</t>
  </si>
  <si>
    <t>411118213R</t>
  </si>
  <si>
    <t>Strop tl do 250 mm z betonových vložek výšky do 210 mm osová vzdálenost nosníků do 500 mm rozpětí do 4,8 m</t>
  </si>
  <si>
    <t>1366403546</t>
  </si>
  <si>
    <t>Stropy skládané betonové z jednoduchých železobetonových nosníků a betonových stropních vložek včetně zmonolitnění konstrukce betonem C25/30 bez výztuže výšky stropní vložky přes 160 do 210 mm tloušťky stropní konstrukce do 250 mm při osové vzdálenosti do 500 mm, délky nosníků přes 3,6 do 4,8 m</t>
  </si>
  <si>
    <t>73,2 "S21, viz.Rekapitulace</t>
  </si>
  <si>
    <t>411118214R</t>
  </si>
  <si>
    <t>Strop tl do 250 mm z betonových vložek výšky do 210 mm osová vzdálenost nosníků do 500 mm rozpětí do 6,6 m</t>
  </si>
  <si>
    <t>1497820966</t>
  </si>
  <si>
    <t>Stropy skládané betonové z jednoduchých železobetonových nosníků a betonových stropních vložek včetně zmonolitnění konstrukce betonem C25/30 bez výztuže výšky stropní vložky přes 160 do 210 mm tloušťky stropní konstrukce do 250 mm při osové vzdálenosti do 500 mm, délky nosníků přes 4,8 do 6,6 m</t>
  </si>
  <si>
    <t>941,09 "S22, viz.Rekapitulace</t>
  </si>
  <si>
    <t>411118215R</t>
  </si>
  <si>
    <t>Strop tl do 250 mm z betonových vložek výšky do 210 mm osová vzdálenost nosníků do 500 mm rozpětí do 7,6 m</t>
  </si>
  <si>
    <t>-72874368</t>
  </si>
  <si>
    <t>Stropy skládané betonové z jednoduchých železobetonových nosníků a betonových stropních vložek včetně zmonolitnění konstrukce betonem C25/30 bez výztuže výšky stropní vložky přes 160 do 210 mm tloušťky stropní konstrukce do 250 mm při osové vzdálenosti do 500 mm, délky nosníků přes 6,6 do 7,6 m</t>
  </si>
  <si>
    <t>56,17 "S23, viz.Rekapitulace</t>
  </si>
  <si>
    <t>411118222R</t>
  </si>
  <si>
    <t>Strop tl do 250 mm z betonových vložek výšky do 210 mm osová vzdálenost nosníků do 700 mm rozpětí do 3,6 m</t>
  </si>
  <si>
    <t>692369199</t>
  </si>
  <si>
    <t>Stropy skládané betonové z jednoduchých železobetonových nosníků a betonových stropních vložek včetně zmonolitnění konstrukce betonem C25/30 bez výztuže výšky stropní vložky přes 160 do 210 mm tloušťky stropní konstrukce do 250 mm při osové vzdálenosti přes 500 do 700 mm, délky nosníků přes 1,8 do 3,6 m</t>
  </si>
  <si>
    <t>84,38 "S25, viz.Rekapitulace</t>
  </si>
  <si>
    <t>411118223R</t>
  </si>
  <si>
    <t>Strop tl do 250 mm z betonových vložek výšky do 210 mm osová vzdálenost nosníků do 700 mm rozpětí do 4,8 m</t>
  </si>
  <si>
    <t>1547214005</t>
  </si>
  <si>
    <t>Stropy skládané betonové z jednoduchých železobetonových nosníků a betonových stropních vložek včetně zmonolitnění konstrukce betonem C25/30 bez výztuže výšky stropní vložky přes 160 do 210 mm tloušťky stropní konstrukce do 250 mm při osové vzdálenosti přes 500 do 700 mm, délky nosníků přes 3,6 do 4,8 m</t>
  </si>
  <si>
    <t>479,59 "S26, viz.Rekapitulace</t>
  </si>
  <si>
    <t>411118224R</t>
  </si>
  <si>
    <t>Strop tl do 250 mm z betonových vložek výšky do 210 mm osová vzdálenost nosníků do 700 mm rozpětí do 6,6 m</t>
  </si>
  <si>
    <t>-1970054541</t>
  </si>
  <si>
    <t>Stropy skládané betonové z jednoduchých železobetonových nosníků a betonových stropních vložek včetně zmonolitnění konstrukce betonem C25/30 bez výztuže výšky stropní vložky přes 160 do 210 mm tloušťky stropní konstrukce do 250 mm při osové vzdálenosti přes 500 do 700 mm, délky nosníků přes 4,8 do 6,6 m</t>
  </si>
  <si>
    <t>61,32 "S27, viz.Rekapitulace</t>
  </si>
  <si>
    <t>411118225R</t>
  </si>
  <si>
    <t>Strop tl do 250 mm z betonových vložek výšky do 210 mm osová vzdálenost nosníků do 700 mm rozpětí do 7,6 m</t>
  </si>
  <si>
    <t>857483656</t>
  </si>
  <si>
    <t>Stropy skládané betonové z jednoduchých železobetonových nosníků a betonových stropních vložek včetně zmonolitnění konstrukce betonem C25/30 bez výztuže výšky stropní vložky přes 160 do 210 mm tloušťky stropní konstrukce do 250 mm při osové vzdálenosti přes 500 do 700 mm, délky nosníků přes 6,6 do 7,6 m</t>
  </si>
  <si>
    <t>80,91 "S28, viz.Rekapitulace</t>
  </si>
  <si>
    <t>411118413R</t>
  </si>
  <si>
    <t>Strop tl do 200 mm z betonových vložek výšky do 160 mm a zdvojených nosníků dl do 4,8 m osová vzdálenost zdvojených nosníků do 600 mm</t>
  </si>
  <si>
    <t>-912945895</t>
  </si>
  <si>
    <t>Stropy skládané betonové ze ŽB zdvojených stropních nosníků betonových stropních vložek včetně zmonolitnění konstrukce betonem C25/30 výšky stropní vložky do 160 mm tloušťky stropní konstrukce do 200 mm při osové vzdálenosti do 600 mm, délky nosníků přes 3,6 do 4,8 m</t>
  </si>
  <si>
    <t xml:space="preserve">Poznámka k souboru cen:_x000D_
1. V cenách jsou započteny náklady na:_x000D_
a) dodání a osazení stropních nosníků včetně podmazání cementovou maltou_x000D_
b) dodání a osazení betonových stropních vložek_x000D_
c) zalití konstrukce betonem C 20/25 včetně navlhčení a ošetřování betonu až do zatvrdnutí_x000D_
d) provizorní podepření nosníků včetně zavětrování_x000D_
2. V cenách nejsou započteny náklady na provedení ztužujících věnců._x000D_
3. Množství jednotek se určuje v m2 plochy podhledu._x000D_
</t>
  </si>
  <si>
    <t>73,78 "S3, viz.Rekapitulace</t>
  </si>
  <si>
    <t>411118414R</t>
  </si>
  <si>
    <t>Strop tl do 200 mm z betonových vložek výšky do 160 mm a zdvojených nosníků dl do 6,6 m osová vzdálenost zdvojených nosníků do 600 mm</t>
  </si>
  <si>
    <t>-1263024993</t>
  </si>
  <si>
    <t>Stropy skládané betonové ze ŽB zdvojených stropních nosníků betonových stropních vložek včetně zmonolitnění konstrukce betonem C25/30 výšky stropní vložky do 160 mm tloušťky stropní konstrukce do 200 mm při osové vzdálenosti do 600 mm, délky nosníků přes 4,8 do 6,6 m</t>
  </si>
  <si>
    <t>188,47 "S4, viz.Rekapitulace</t>
  </si>
  <si>
    <t>411118422R</t>
  </si>
  <si>
    <t>Strop tl do 200 mm z betonových vložek výšky do 160 mm a zdvojených nosníků dl do 3,6 m osová vzdálenost zdvojených nosníků do 800 mm</t>
  </si>
  <si>
    <t>-1686978805</t>
  </si>
  <si>
    <t>Stropy skládané betonové ze ŽB zdvojených stropních nosníků betonových stropních vložek včetně zmonolitnění konstrukce betonem C25/30 výšky stropní vložky do 160 mm tloušťky stropní konstrukce do 200 mm při osové vzdálenosti přes 600 do 800 mm, délky nosníků přes 1,8 do 3,6 m</t>
  </si>
  <si>
    <t>1,19 "S6, viz.Rekapitulace</t>
  </si>
  <si>
    <t>411118423R</t>
  </si>
  <si>
    <t>Strop tl do 200 mm z betonových vložek výšky do 160 mm a zdvojených nosníků dl do 4,8 m osová vzdálenost zdvojených nosníků do 800 mm</t>
  </si>
  <si>
    <t>-1077185212</t>
  </si>
  <si>
    <t>Stropy skládané betonové ze ŽB zdvojených stropních nosníků betonových stropních vložek včetně zmonolitnění konstrukce betonem C25/30 výšky stropní vložky do 160 mm tloušťky stropní konstrukce do 200 mm při osové vzdálenosti přes 600 do 800 mm, délky nosníků přes 3,6 do 4,8 m</t>
  </si>
  <si>
    <t>201,23 "S7, viz.Rekapitulace</t>
  </si>
  <si>
    <t>411118424R</t>
  </si>
  <si>
    <t>Strop tl do 200 mm z betonových vložek výšky do 160 mm a zdvojených nosníků dl do 6,6 m osová vzdálenost zdvojených nosníků do 800 mm</t>
  </si>
  <si>
    <t>1076648216</t>
  </si>
  <si>
    <t>Stropy skládané betonové ze ŽB zdvojených stropních nosníků betonových stropních vložek včetně zmonolitnění konstrukce betonem C25/30 výšky stropní vložky do 160 mm tloušťky stropní konstrukce do 200 mm při osové vzdálenosti přes 600 do 800 mm, délky nosníků přes 4,8 do 6,6 m</t>
  </si>
  <si>
    <t>582,45 "S8, viz.Rekapitulace</t>
  </si>
  <si>
    <t>411133902</t>
  </si>
  <si>
    <t>Montáž stropních panelů z betonu předpjatého bez závěsných háků hmotnosti přes 1,5 do 3 t budova v do 18 m</t>
  </si>
  <si>
    <t>-2066369370</t>
  </si>
  <si>
    <t>Montáž stropních panelů z předpjatého betonu bez závěsných háků, v budovách výšky do 18 m, hmotnosti přes 1,5 do 3 t</t>
  </si>
  <si>
    <t>https://podminky.urs.cz/item/CS_URS_2021_02/411133902</t>
  </si>
  <si>
    <t>1. PREFA SPIROLL panely</t>
  </si>
  <si>
    <t>2 "PP102, viz.Rekapitulace</t>
  </si>
  <si>
    <t>411133903</t>
  </si>
  <si>
    <t>Montáž stropních panelů z betonu předpjatého bez závěsných háků hmotnosti přes 3 do 5 t budova v do 18 m</t>
  </si>
  <si>
    <t>-882762969</t>
  </si>
  <si>
    <t>Montáž stropních panelů z předpjatého betonu bez závěsných háků, v budovách výšky do 18 m, hmotnosti přes 3 do 5 t</t>
  </si>
  <si>
    <t>https://podminky.urs.cz/item/CS_URS_2021_02/411133903</t>
  </si>
  <si>
    <t>7 "PP103, viz.Rekapitulace</t>
  </si>
  <si>
    <t>411133904</t>
  </si>
  <si>
    <t>Montáž stropních panelů z betonu předpjatého bez závěsných háků hmotnosti přes 5 do 7 t budova v do 18 m</t>
  </si>
  <si>
    <t>-1166076036</t>
  </si>
  <si>
    <t>Montáž stropních panelů z předpjatého betonu bez závěsných háků, v budovách výšky do 18 m, hmotnosti přes 5 do 7 t</t>
  </si>
  <si>
    <t>https://podminky.urs.cz/item/CS_URS_2021_02/411133904</t>
  </si>
  <si>
    <t>2 "PP104, viz.Rekapitulace</t>
  </si>
  <si>
    <t>411133905R</t>
  </si>
  <si>
    <t>Montáž stropních panelů z betonu předpjatého bez závěsných háků hmotnosti do 10 t budova v do 18 m</t>
  </si>
  <si>
    <t>642684641</t>
  </si>
  <si>
    <t>Montáž stropních panelů z předpjatého betonu bez závěsných háků, v budovách výšky do 18 m, hmotnosti přes 7 do 10 t</t>
  </si>
  <si>
    <t>1 "PP105, viz.Rekapitulace</t>
  </si>
  <si>
    <t>593468661R</t>
  </si>
  <si>
    <t>panel stropní předpjatý SPIROLL 100x120x32 cm</t>
  </si>
  <si>
    <t>2046109923</t>
  </si>
  <si>
    <t>panel stropní předpjatý 100x120x32 cm</t>
  </si>
  <si>
    <t>58,14 "PP109, viz.Rekapitulace</t>
  </si>
  <si>
    <t>593468662R</t>
  </si>
  <si>
    <t>panel stropní předpjatý SPIROLL 100x125x32 cm</t>
  </si>
  <si>
    <t>-232163884</t>
  </si>
  <si>
    <t>panel stropní předpjatý 100x125x32 cm</t>
  </si>
  <si>
    <t>8,64 "PP110, viz.Rekapitulace</t>
  </si>
  <si>
    <t>593468663R</t>
  </si>
  <si>
    <t>panel stropní předpjatý SPIROLL 100x82x32 cm</t>
  </si>
  <si>
    <t>-1718114474</t>
  </si>
  <si>
    <t>panel stropní předpjatý 100x82x32 cm</t>
  </si>
  <si>
    <t>11,04 "PP107, viz.Rekapitulace</t>
  </si>
  <si>
    <t>593468664R</t>
  </si>
  <si>
    <t>panel stropní předpjatý SPIROLL 100x212x32 cm</t>
  </si>
  <si>
    <t>403490509</t>
  </si>
  <si>
    <t>panel stropní předpjatý 100x212x32 cm</t>
  </si>
  <si>
    <t>9,39 "PP111, viz.Rekapitulace</t>
  </si>
  <si>
    <t>593468665R</t>
  </si>
  <si>
    <t>panel stropní předpjatý SPIROLL 100x68x32 cm</t>
  </si>
  <si>
    <t>-1791036479</t>
  </si>
  <si>
    <t>panel stropní předpjatý 100x68x32 cm</t>
  </si>
  <si>
    <t>20,43 "PP106, viz.Rekapitulace</t>
  </si>
  <si>
    <t>593468666R</t>
  </si>
  <si>
    <t>panel stropní předpjatý SPIROLL 100x102x32 cm</t>
  </si>
  <si>
    <t>-105487101</t>
  </si>
  <si>
    <t>panel stropní předpjatý 100x102x32 cm</t>
  </si>
  <si>
    <t>9,39 "PP108, viz.Rekapitulace</t>
  </si>
  <si>
    <t>411321414</t>
  </si>
  <si>
    <t>Stropy deskové ze ŽB tř. C 25/30</t>
  </si>
  <si>
    <t>1979227553</t>
  </si>
  <si>
    <t>Stropy z betonu železového (bez výztuže) stropů deskových, plochých střech, desek balkonových, desek hřibových stropů včetně hlavic hřibových sloupů tř. C 25/30</t>
  </si>
  <si>
    <t>https://podminky.urs.cz/item/CS_URS_2021_02/411321414</t>
  </si>
  <si>
    <t xml:space="preserve">Poznámka k souboru cen:_x000D_
1. V cenách pohledového betonu 411 35-4 a 411 35-5 jsou započteny i náklady na pečlivé hutnění zejména při líci konstrukce pro docílení neporušeného maltového povrchu bez vzhledových kazů._x000D_
</t>
  </si>
  <si>
    <t>1. základová deska - výkres č.001_SKR_110 Tvar základové desky--------------</t>
  </si>
  <si>
    <t>1.1. základová deska HH=-0,200 SH=-0,450----------------</t>
  </si>
  <si>
    <t>(1*0,8-0,6*0,6)*0,25  "strop šachty osa 1-2/C-D</t>
  </si>
  <si>
    <t>2. žlb.stropy------------------</t>
  </si>
  <si>
    <t>358,33 "ST1, viz.Rekapitulace</t>
  </si>
  <si>
    <t>3. dobetonávky prefa stropu------------------</t>
  </si>
  <si>
    <t>0,58 "DB2, viz.Rekapitulace</t>
  </si>
  <si>
    <t>411321616</t>
  </si>
  <si>
    <t>Stropy deskové ze ŽB tř. C 30/37</t>
  </si>
  <si>
    <t>-1809356417</t>
  </si>
  <si>
    <t>Stropy z betonu železového (bez výztuže) stropů deskových, plochých střech, desek balkonových, desek hřibových stropů včetně hlavic hřibových sloupů tř. C 30/37</t>
  </si>
  <si>
    <t>https://podminky.urs.cz/item/CS_URS_2021_02/411321616</t>
  </si>
  <si>
    <t>1. vybetonávky dutiny prefa panelu------------------</t>
  </si>
  <si>
    <t>1,1 "DB3, viz.Rekapitulace</t>
  </si>
  <si>
    <t>411322424</t>
  </si>
  <si>
    <t>Stropy trámové nebo kazetové ze ŽB tř. C 25/30</t>
  </si>
  <si>
    <t>915276927</t>
  </si>
  <si>
    <t>Stropy z betonu železového (bez výztuže) trámových, žebrových, kazetových nebo vložkových z tvárnic nebo z hraněných či zaoblených vln zabudovaného plechového bednění tř. C 25/30</t>
  </si>
  <si>
    <t>https://podminky.urs.cz/item/CS_URS_2021_02/411322424</t>
  </si>
  <si>
    <t>1. dobetonávky skládaného stropu------------------</t>
  </si>
  <si>
    <t>1,35 "DB1, viz.Rekapitulace</t>
  </si>
  <si>
    <t>411325454</t>
  </si>
  <si>
    <t>Stropy trámové nebo kazetové ze ŽB pohledového tř. C 25/30</t>
  </si>
  <si>
    <t>-1126353923</t>
  </si>
  <si>
    <t>Stropy z betonu železového (bez výztuže) pohledového trámových, žebrových, kazetových nebo vložkových z tvárnic tř. C 25/30</t>
  </si>
  <si>
    <t>https://podminky.urs.cz/item/CS_URS_2021_02/411325454</t>
  </si>
  <si>
    <t>1. žebrový žlb.strop------------------</t>
  </si>
  <si>
    <t>11,97+4,52 "ST2a+ST2b, viz.Rekapitulace</t>
  </si>
  <si>
    <t>411351011</t>
  </si>
  <si>
    <t>Zřízení bednění stropů deskových tl přes 5 do 25 cm bez podpěrné kce</t>
  </si>
  <si>
    <t>2025743122</t>
  </si>
  <si>
    <t>Bednění stropních konstrukcí - bez podpěrné konstrukce desek tloušťky stropní desky přes 5 do 25 cm zřízení</t>
  </si>
  <si>
    <t>https://podminky.urs.cz/item/CS_URS_2021_02/411351011</t>
  </si>
  <si>
    <t xml:space="preserve">Poznámka k souboru cen:_x000D_
1. Ceny bednění deskových stropů 411 35-01 jsou určeny pro desky nebo plošné konzoly rovné, popř. s náběhy._x000D_
2. Bednění stropů s hlavicemi se oceňuje součtem ploch bednění hlavic a ploch bednění desek. Množství měrných jednotek bednění hlavic se určuje v m2 rozvinuté plochy hlavic. Množství měrných jednotek bednění desky se určuje m2 celkové plochy desky, od které se odečte půdorysná plocha hlavic, ohraničená průnikem obou konstrukcí._x000D_
3. Bednění trámových stropů se oceňuje součtem ploch bednění nosníků (trámů) souborem cen 413 35-11 a ploch bednění desek. Množství měrných jednotek bednění nosníků se určuje v m2 rozvinuté plochou nosníků. Množství měrných jednotek bednění desky se určuje m2 celkové plochy desky, od které se odečte půdorysná plocha nosníků, ohraničená průnikem obou konstrukcí._x000D_
4. Klenby při poloměru do 1 m se oceňuje cenami souboru cen 416 35-11. Bednění fabionů na přechodu stěn do stropů, monolitických kleneb, vnějších říms._x000D_
5. Ceny jsou určeny pro bedněné plochy s nízkými požadavky na pohledovost - třída pohledového betonu PB1 dle TP ČSB 03 (garáže, sklepy, apod.)._x000D_
6. Příplatek k cenám za pohledový beton je určen pro třídu pohledového betonu PB2 (běžné budovy). Vyšší třídy pohledovosti se oceňují individuálně._x000D_
</t>
  </si>
  <si>
    <t>1. žlb.stropy------------------</t>
  </si>
  <si>
    <t>1743,95 "B1, viz.Rekapitulace</t>
  </si>
  <si>
    <t>411351012</t>
  </si>
  <si>
    <t>Odstranění bednění stropů deskových tl přes 5 do 25 cm bez podpěrné kce</t>
  </si>
  <si>
    <t>-11894911</t>
  </si>
  <si>
    <t>Bednění stropních konstrukcí - bez podpěrné konstrukce desek tloušťky stropní desky přes 5 do 25 cm odstranění</t>
  </si>
  <si>
    <t>https://podminky.urs.cz/item/CS_URS_2021_02/411351012</t>
  </si>
  <si>
    <t>411354311</t>
  </si>
  <si>
    <t>Zřízení podpěrné konstrukce stropů výšky do 4 m tl přes 5 do 15 cm</t>
  </si>
  <si>
    <t>1061243154</t>
  </si>
  <si>
    <t>Podpěrná konstrukce stropů - desek, kleneb a skořepin výška podepření do 4 m tloušťka stropu přes 5 do 15 cm zřízení</t>
  </si>
  <si>
    <t>https://podminky.urs.cz/item/CS_URS_2021_02/411354311</t>
  </si>
  <si>
    <t xml:space="preserve">Poznámka k souboru cen:_x000D_
1. Podepření větších výšek než 6 m se oceňuje individuálně._x000D_
</t>
  </si>
  <si>
    <t>49,36 "P1, viz.Rekapitulace</t>
  </si>
  <si>
    <t>411354312</t>
  </si>
  <si>
    <t>Odstranění podpěrné konstrukce stropů výšky do 4 m tl přes 5 do 15 cm</t>
  </si>
  <si>
    <t>1529678917</t>
  </si>
  <si>
    <t>Podpěrná konstrukce stropů - desek, kleneb a skořepin výška podepření do 4 m tloušťka stropu přes 5 do 15 cm odstranění</t>
  </si>
  <si>
    <t>https://podminky.urs.cz/item/CS_URS_2021_02/411354312</t>
  </si>
  <si>
    <t>411354313</t>
  </si>
  <si>
    <t>Zřízení podpěrné konstrukce stropů výšky do 4 m tl přes 15 do 25 cm</t>
  </si>
  <si>
    <t>-1738781488</t>
  </si>
  <si>
    <t>Podpěrná konstrukce stropů - desek, kleneb a skořepin výška podepření do 4 m tloušťka stropu přes 15 do 25 cm zřízení</t>
  </si>
  <si>
    <t>https://podminky.urs.cz/item/CS_URS_2021_02/411354313</t>
  </si>
  <si>
    <t>1567,9 "P2, viz.Rekapitulace</t>
  </si>
  <si>
    <t>411354314</t>
  </si>
  <si>
    <t>Odstranění podpěrné konstrukce stropů výšky do 4 m tl přes 15 do 25 cm</t>
  </si>
  <si>
    <t>1261585994</t>
  </si>
  <si>
    <t>Podpěrná konstrukce stropů - desek, kleneb a skořepin výška podepření do 4 m tloušťka stropu přes 15 do 25 cm odstranění</t>
  </si>
  <si>
    <t>https://podminky.urs.cz/item/CS_URS_2021_02/411354314</t>
  </si>
  <si>
    <t>411354333</t>
  </si>
  <si>
    <t>Zřízení podpěrné konstrukce stropů výšky přes 4 do 6 m tl přes 15 do 25 cm</t>
  </si>
  <si>
    <t>132920700</t>
  </si>
  <si>
    <t>Podpěrná konstrukce stropů - desek, kleneb a skořepin výška podepření přes 4 do 6 m tloušťka stropu přes 15 do 25 cm zřízení</t>
  </si>
  <si>
    <t>https://podminky.urs.cz/item/CS_URS_2021_02/411354333</t>
  </si>
  <si>
    <t>10,54 "P6, viz.Rekapitulace</t>
  </si>
  <si>
    <t>411354334</t>
  </si>
  <si>
    <t>Odstranění podpěrné konstrukce stropů výšky přes 4 do 6 m tl přes 15 do 25 cm</t>
  </si>
  <si>
    <t>590866359</t>
  </si>
  <si>
    <t>Podpěrná konstrukce stropů - desek, kleneb a skořepin výška podepření přes 4 do 6 m tloušťka stropu přes 15 do 25 cm odstranění</t>
  </si>
  <si>
    <t>https://podminky.urs.cz/item/CS_URS_2021_02/411354334</t>
  </si>
  <si>
    <t>411359111</t>
  </si>
  <si>
    <t>Příplatek k cenám bednění stropů za pohledový beton</t>
  </si>
  <si>
    <t>-809989884</t>
  </si>
  <si>
    <t>Bednění stropních konstrukcí - bez podpěrné konstrukce Příplatek k cenám za pohledový beton</t>
  </si>
  <si>
    <t>https://podminky.urs.cz/item/CS_URS_2021_02/411359111</t>
  </si>
  <si>
    <t>51,8 "PR1, viz.Rekapitulace</t>
  </si>
  <si>
    <t>411361821</t>
  </si>
  <si>
    <t>Výztuž stropů betonářskou ocelí 10 505</t>
  </si>
  <si>
    <t>-1380269536</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</si>
  <si>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</si>
  <si>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https://podminky.urs.cz/item/CS_URS_2021_02/411361821</t>
  </si>
  <si>
    <t>1. žlb.monolitické stropy-------------------------</t>
  </si>
  <si>
    <t>358,33*0,1 "ST1, viz.Rekapitulace</t>
  </si>
  <si>
    <t>(11,97+4,52)*0,1  "ST2 - žebrový strop, viz.Rekapitulace</t>
  </si>
  <si>
    <t>1,35*0,1  "DB1 - dobetonávka skládaného stropu, viz.Rekapitulace</t>
  </si>
  <si>
    <t>2.skládané stropy------------------</t>
  </si>
  <si>
    <t>678,56*0,085  "S100, viz.Rekapitulace</t>
  </si>
  <si>
    <t>413321414</t>
  </si>
  <si>
    <t>Nosníky ze ŽB tř. C 25/30</t>
  </si>
  <si>
    <t>-550128997</t>
  </si>
  <si>
    <t>Nosníky z betonu železového (bez výztuže) včetně stěnových i jeřábových drah, volných trámů, průvlaků, rámových příčlí, ztužidel, konzol, vodorovných táhel apod., tyčových konstrukcí tř. C 25/30</t>
  </si>
  <si>
    <t>https://podminky.urs.cz/item/CS_URS_2021_02/413321414</t>
  </si>
  <si>
    <t xml:space="preserve">Poznámka k souboru cen:_x000D_
1. V cenách pohledového betonu 413 32-2 jsou započteny i náklady na pečlivé hutnění zejména při líci konstrukce pro docílení neporušeného maltového povrchu bez vzhledových kazů._x000D_
</t>
  </si>
  <si>
    <t>1. žlb.trámy------------------</t>
  </si>
  <si>
    <t>18,61 "TR1, viz.Rekapitulace</t>
  </si>
  <si>
    <t>413351121</t>
  </si>
  <si>
    <t>Zřízení bednění nosníků a průvlaků bez podpěrné kce výšky přes 100 cm</t>
  </si>
  <si>
    <t>1996720491</t>
  </si>
  <si>
    <t>Bednění nosníků a průvlaků - bez podpěrné konstrukce výška nosníku po spodní líc stropní desky přes 100 cm zřízení</t>
  </si>
  <si>
    <t>https://podminky.urs.cz/item/CS_URS_2021_02/413351121</t>
  </si>
  <si>
    <t xml:space="preserve">Poznámka k souboru cen:_x000D_
1. Množství měrných jednotek se určuje v m2 rozvinuté plochy nosníku. Výška nosníku je dána jeho spodní hranou a spodním lícem stropní desky._x000D_
2. Ceny jsou určeny pro nosníky, průvlaky, volné trámy, rámové příčle, ztužidla, konzoly, vodorovná táhla, tyčové konstrukce, stěnové i jeřábové dráhy, apod. neproměnného nebo proměnného průřezu, tvaru zalomeného nebo půdorysně zakřiveného._x000D_
3. Ceny jsou určeny pro bedněné plochy s nízkými požadavky na pohledovost - třída pohledového betonu PB1 dle TP ČSB 03 (garáže, sklepy, apod.)._x000D_
4. Příplatek k cenám za pohledový beton je určen pro třídu pohledového betonu PB2 (běžné budovy). Vyšší třídy pohledovosti se oceňují individuálně._x000D_
</t>
  </si>
  <si>
    <t>188,61 "B4, viz.Rekapitulace</t>
  </si>
  <si>
    <t>413351122</t>
  </si>
  <si>
    <t>Odstranění bednění nosníků a průvlaků bez podpěrné kce výšky přes 100 cm</t>
  </si>
  <si>
    <t>-670524152</t>
  </si>
  <si>
    <t>Bednění nosníků a průvlaků - bez podpěrné konstrukce výška nosníku po spodní líc stropní desky přes 100 cm odstranění</t>
  </si>
  <si>
    <t>https://podminky.urs.cz/item/CS_URS_2021_02/413351122</t>
  </si>
  <si>
    <t>413351191</t>
  </si>
  <si>
    <t>Příplatek k cenám bednění nosníků za pohledový beton</t>
  </si>
  <si>
    <t>1793647946</t>
  </si>
  <si>
    <t>Bednění nosníků a průvlaků - bez podpěrné konstrukce Příplatek k cenám za pohledový beton</t>
  </si>
  <si>
    <t>https://podminky.urs.cz/item/CS_URS_2021_02/413351191</t>
  </si>
  <si>
    <t>75,46 "PR2, viz.Rekapitulace</t>
  </si>
  <si>
    <t>413352115</t>
  </si>
  <si>
    <t>Zřízení podpěrné konstrukce nosníků výšky podepření do 4 m pro nosník výšky přes 100 cm</t>
  </si>
  <si>
    <t>-146598546</t>
  </si>
  <si>
    <t>Podpěrná konstrukce nosníků a průvlaků výšky podepření do 4 m výšky nosníku (po spodní hranu stropní desky) přes 100 cm zřízení</t>
  </si>
  <si>
    <t>https://podminky.urs.cz/item/CS_URS_2021_02/413352115</t>
  </si>
  <si>
    <t xml:space="preserve">Poznámka k souboru cen:_x000D_
1. Množství měrných jednotek se určuje v m2 půdorysné plochy nosníku._x000D_
2. Výška nosníku je dána jeho spodní hranou a spodním lícem stropní desky._x000D_
</t>
  </si>
  <si>
    <t>154,1 "P10, viz.Rekapitulace</t>
  </si>
  <si>
    <t>413352116</t>
  </si>
  <si>
    <t>Odstranění podpěrné konstrukce nosníků výšky podepření do 4 m pro nosník výšky přes 100 cm</t>
  </si>
  <si>
    <t>-1111406912</t>
  </si>
  <si>
    <t>Podpěrná konstrukce nosníků a průvlaků výšky podepření do 4 m výšky nosníku (po spodní hranu stropní desky) přes 100 cm odstranění</t>
  </si>
  <si>
    <t>https://podminky.urs.cz/item/CS_URS_2021_02/413352116</t>
  </si>
  <si>
    <t>413361821</t>
  </si>
  <si>
    <t>Výztuž nosníků, volných trámů nebo průvlaků volných trámů betonářskou ocelí 10 505</t>
  </si>
  <si>
    <t>-1309925736</t>
  </si>
  <si>
    <t>Výztuž nosníků včetně stěnových i jeřábových drah, volných trámů, průvlaků, rámových příčlí, ztužidel, konzol, vodorovných táhel apod. tyčových konstrukcí lemujících nebo vyztužujících stropní a podobné střešní konstrukce z betonářské oceli 10 505 (R) nebo BSt 500</t>
  </si>
  <si>
    <t>https://podminky.urs.cz/item/CS_URS_2021_02/413361821</t>
  </si>
  <si>
    <t>1. žlb.trámy-------------------------</t>
  </si>
  <si>
    <t>18,61*0,1 "TR1, viz.Rekapitulace</t>
  </si>
  <si>
    <t>417321515</t>
  </si>
  <si>
    <t>Ztužující pásy a věnce ze ŽB tř. C 25/30</t>
  </si>
  <si>
    <t>1400455993</t>
  </si>
  <si>
    <t>Ztužující pásy a věnce z betonu železového (bez výztuže) tř. C 25/30</t>
  </si>
  <si>
    <t>https://podminky.urs.cz/item/CS_URS_2021_02/417321515</t>
  </si>
  <si>
    <t>1. žlb.věnce na zdivo pod stropní deskou-------------------------</t>
  </si>
  <si>
    <t>24,15 "S14,viz.Rekapitulace</t>
  </si>
  <si>
    <t>2.žlb.věnce v úrovni skládaného stropu------------------</t>
  </si>
  <si>
    <t>63,11 "V1,viz.Rekapitulace</t>
  </si>
  <si>
    <t>417351115</t>
  </si>
  <si>
    <t>Zřízení bednění ztužujících věnců</t>
  </si>
  <si>
    <t>484997912</t>
  </si>
  <si>
    <t>Bednění bočnic ztužujících pásů a věnců včetně vzpěr zřízení</t>
  </si>
  <si>
    <t>https://podminky.urs.cz/item/CS_URS_2021_02/417351115</t>
  </si>
  <si>
    <t>1. žlb.věnce na zdivu pod stropní deskou-------------------------</t>
  </si>
  <si>
    <t>197,89 "B6,viz.Rekapitulace</t>
  </si>
  <si>
    <t>114,12 "B7,viz.Rekapitulace</t>
  </si>
  <si>
    <t>417351116</t>
  </si>
  <si>
    <t>Odstranění bednění ztužujících věnců</t>
  </si>
  <si>
    <t>-488717713</t>
  </si>
  <si>
    <t>Bednění bočnic ztužujících pásů a věnců včetně vzpěr odstranění</t>
  </si>
  <si>
    <t>https://podminky.urs.cz/item/CS_URS_2021_02/417351116</t>
  </si>
  <si>
    <t>417361821</t>
  </si>
  <si>
    <t>Výztuž ztužujících pásů a věnců betonářskou ocelí 10 505</t>
  </si>
  <si>
    <t>-1940650237</t>
  </si>
  <si>
    <t>Výztuž ztužujících pásů a věnců z betonářské oceli 10 505 (R) nebo BSt 500</t>
  </si>
  <si>
    <t>https://podminky.urs.cz/item/CS_URS_2021_02/417361821</t>
  </si>
  <si>
    <t>1. žlb.věnce na zdivu pod stropní deskou------------------------</t>
  </si>
  <si>
    <t>24,15*0,1 "S14, atiky střechy - viz.Rekapitulace</t>
  </si>
  <si>
    <t>63,11*0,1 "V1,viz.Rekapitulace</t>
  </si>
  <si>
    <t>435124013R</t>
  </si>
  <si>
    <t>Prefabrikované schodiště UC1 44x155/300 z 1NP do 3NP, D+M</t>
  </si>
  <si>
    <t>-1325605526</t>
  </si>
  <si>
    <t>Poznámka k položce:_x000D_
kompletní systémové provedení prací, výkonů a dodávek dle specifikace PD, cena obsahuje:_x000D_
- výrobu prefa schodiště, _x000D_
- výrobní dokumentaci, _x000D_
- dopravu, _x000D_
- montáž a dodávku amteriálu, _x000D_
- kotevní prvky, _x000D_
- izolačně akustické prvky - montáž a dodávka_x000D_
- celkový obejm 5,84m3</t>
  </si>
  <si>
    <t>435124014R</t>
  </si>
  <si>
    <t>Prefabrikované schodiště UC2 44x155/300 z 1NP do 3NP, D+M</t>
  </si>
  <si>
    <t>1137414962</t>
  </si>
  <si>
    <t>Poznámka k položce:_x000D_
kompletní systémové provedení prací, výkonů a dodávek dle specifikace PD, cena obsahuje:_x000D_
- výrobu prefa schodiště, _x000D_
- výrobní dokumentaci, _x000D_
- dopravu, _x000D_
- montáž a dodávku amteriálu, _x000D_
- kotevní prvky, _x000D_
- izolačně akustické prvky - montáž a dodávka_x000D_
- celkový objem 4,217m3</t>
  </si>
  <si>
    <t>435124015R</t>
  </si>
  <si>
    <t>Prefabrikované schodiště UC3 20x155/300 z 2NP do 3NP, D+M</t>
  </si>
  <si>
    <t>-519832639</t>
  </si>
  <si>
    <t>Poznámka k položce:_x000D_
kompletní systémové provedení prací, výkonů a dodávek dle specifikace PD, cena obsahuje:_x000D_
- výrobu prefa schodiště, _x000D_
- výrobní dokumentaci, _x000D_
- dopravu, _x000D_
- montáž a dodávku amteriálu, _x000D_
- kotevní prvky, _x000D_
- izolačně akustické prvky - montáž a dodávka_x000D_
- celkový objem 1,874m3</t>
  </si>
  <si>
    <t>953511712</t>
  </si>
  <si>
    <t>Nosný tepelně-izolační prvek pro připojení volně vyložené ocelové konstrukce prut D20</t>
  </si>
  <si>
    <t>-507425786</t>
  </si>
  <si>
    <t>Nosný tepelně-izolační prvek pro přerušení tepelných mostů pro připojení volně vyložené konstrukce ocelové šířka 180 mm, tloušťka desky 180, 200 nebo 220 mm, průměr prutů D 20</t>
  </si>
  <si>
    <t>https://podminky.urs.cz/item/CS_URS_2021_02/953511712</t>
  </si>
  <si>
    <t xml:space="preserve">Poznámka k souboru cen:_x000D_
1. V ceně -1410 nejsou započteny náklady na zaizolování meziprostorů._x000D_
</t>
  </si>
  <si>
    <t>1. nosníky pro prefa panely - ISO-01 - Isokorb typ KS 20-V10-H220</t>
  </si>
  <si>
    <t>1. 1NP</t>
  </si>
  <si>
    <t>výkres D1.001_SKR_120 Tvar stropu nad 1NP</t>
  </si>
  <si>
    <t>2. 2NP</t>
  </si>
  <si>
    <t>výkres D1.001_SKR_130 Tvar stropu nad 2NP</t>
  </si>
  <si>
    <t>953943123</t>
  </si>
  <si>
    <t>Osazování výrobků přes 5 do 15 kg/kus do betonu</t>
  </si>
  <si>
    <t>507611950</t>
  </si>
  <si>
    <t>Osazování drobných kovových předmětů výrobků ostatních jinde neuvedených do betonu se zajištěním polohy k bednění či k výztuži před zabetonováním hmotnosti přes 5 do 15 kg/kus</t>
  </si>
  <si>
    <t>https://podminky.urs.cz/item/CS_URS_2021_02/953943123</t>
  </si>
  <si>
    <t xml:space="preserve">Poznámka k souboru cen:_x000D_
1. V cenách nejsou započteny náklady na dodávku kovových předmětů; tyto se oceňují ve specifikaci. Ztratné se nestanoví._x000D_
2. Cenu -2841 lze použít pro osazení rámu pod pružinový (roštový) ocelový základ např. domovních praček, odstředivek, ždímaček, motorových zařízení, ventilátorů apod._x000D_
3. Cena -2851 je určena pro zednické osazení zábradlí ze samostatných dílů nevyžadující samostatnou montáž._x000D_
4. Ceny platí za každé zalití._x000D_
</t>
  </si>
  <si>
    <t>1 "úhelníky na okraji otvoru ve stropě šachty osa 1-2/C-D</t>
  </si>
  <si>
    <t>13010420</t>
  </si>
  <si>
    <t>úhelník ocelový rovnostranný jakost S235JR (11 375) 50x50x5mm</t>
  </si>
  <si>
    <t>-761195250</t>
  </si>
  <si>
    <t>(0,6*4)*0,00385*1,05 "úhelníky na okraji otvoru ve stropě šachty osa 1-2/C-D</t>
  </si>
  <si>
    <t>0,01*1,1 'Přepočtené koeficientem množství</t>
  </si>
  <si>
    <t>953943126R</t>
  </si>
  <si>
    <t>Pažnice typ TE/F 200 o vnitřním průměru 200mm s límcem pro napojení na hydroizolaci stavby, nedělitelná těsnící vložka 200/125mm EPDM60 nerez do 5,0bar pro 1kus potrubí o průměru 125mm, D+M</t>
  </si>
  <si>
    <t>-716522618</t>
  </si>
  <si>
    <t>1. prostup žlb.stěnou</t>
  </si>
  <si>
    <t>výkres č. D.1_001_SKR_120 Tvar stropu nad 1NP</t>
  </si>
  <si>
    <t>2 "osa D/2-3</t>
  </si>
  <si>
    <t>975011253R</t>
  </si>
  <si>
    <t>Podpěrná konstrukce stěn - šikmé vzpěry, zřízení a odstranění</t>
  </si>
  <si>
    <t>-1685912507</t>
  </si>
  <si>
    <t>výkres č.D.1_001_SKR_120 Tvar stropu nad 1NP</t>
  </si>
  <si>
    <t>podchycení žlb.stěn viz.řezy</t>
  </si>
  <si>
    <t>27,75  "osa 2</t>
  </si>
  <si>
    <t>39,45  "osa F-G</t>
  </si>
  <si>
    <t>985131111</t>
  </si>
  <si>
    <t>Očištění ploch stěn, rubu kleneb a podlah tlakovou vodou</t>
  </si>
  <si>
    <t>1861802958</t>
  </si>
  <si>
    <t>https://podminky.urs.cz/item/CS_URS_2021_02/985131111</t>
  </si>
  <si>
    <t xml:space="preserve">Poznámka k souboru cen:_x000D_
1. V cenách jsou započteny i náklady na dodání všech hmot._x000D_
2. V cenách očištění ploch pískem jsou započteny i náklady smetení písku dohromady nebo naložení na dopravní prostředek._x000D_
3. V cenách očištění ploch pískem nejsou započteny náklady na odvoz písku, které se oceňují cenami odvozu suti příslušného katalogu pro objekt, na kterém se práce provádí._x000D_
</t>
  </si>
  <si>
    <t>1. začištění hlavy piloty na čistou horní hranu----------</t>
  </si>
  <si>
    <t>985311313</t>
  </si>
  <si>
    <t>Reprofilace rubu kleneb a podlah cementovou sanační maltou tl přes 20 do 30 mm</t>
  </si>
  <si>
    <t>522619820</t>
  </si>
  <si>
    <t>Reprofilace betonu sanačními maltami na cementové bázi ručně rubu kleneb a podlah, tloušťky přes 20 do 30 mm</t>
  </si>
  <si>
    <t>https://podminky.urs.cz/item/CS_URS_2021_02/985311313</t>
  </si>
  <si>
    <t xml:space="preserve">Poznámka k souboru cen:_x000D_
1. Ceny pro danou tloušťku jsou určeny pro nanášení sanačních malt v jakémkoliv počtu vrstev._x000D_
2. V cenách nejsou započteny náklady na:_x000D_
a) odstranění degradovaného betonu, které se oceňují cenami souborů cen 985 11-21 Odsekání degradovaného betonu a 985 12-1 Tryskání degradovaného betonu,_x000D_
b) očištění povrchu betonu, které se oceňují cenami souboru cen 985 13 Očištění ploch,_x000D_
c) ochranný nátěr povrchu reprofilovaného betonu, které se oceňují cenami souboru cen 985 32-4 Ochranný nátěr betonu,_x000D_
d) uzavírací stěrku; tyto náklady se oceňují cenami souboru cen 985 31-21 Stěrka k vyrovnání ploch reprofilovaného betonu,_x000D_
e) případné vyztužení reprofilovaných vrstev svařovanými sítěmi, které se oceňují cenami souboru cen 985 56-2 Výztuž stříkaného betonu ze svařovaných sítí._x000D_
</t>
  </si>
  <si>
    <t>výkres č.001_SKR_110 Tvar základové deska</t>
  </si>
  <si>
    <t>výkres č.001_SKR_1200 Tvar stropu nad 1NP a horní úrovně základové desky</t>
  </si>
  <si>
    <t>viz.úprava hlav pilot, poznámky k založení objektu</t>
  </si>
  <si>
    <t>pi*0,31^2*135 "piloty DN 620 P01 - P135</t>
  </si>
  <si>
    <t>985311912</t>
  </si>
  <si>
    <t>Příplatek při reprofilaci sanační maltou za plochu do 10 m2 jednotlivě</t>
  </si>
  <si>
    <t>-1134776957</t>
  </si>
  <si>
    <t>Reprofilace betonu sanačními maltami na cementové bázi ručně Příplatek k cenám za plochu do 10 m2 jednotlivě</t>
  </si>
  <si>
    <t>https://podminky.urs.cz/item/CS_URS_2021_02/985311912</t>
  </si>
  <si>
    <t>985312132</t>
  </si>
  <si>
    <t>Stěrka k vyrovnání betonových ploch rubu kleneb a podlah tl přes 2 do 3 mm</t>
  </si>
  <si>
    <t>-1842899749</t>
  </si>
  <si>
    <t>Stěrka k vyrovnání ploch reprofilovaného betonu rubu kleneb a podlah, tloušťky přes 2 do 3 mm</t>
  </si>
  <si>
    <t>https://podminky.urs.cz/item/CS_URS_2021_02/985312132</t>
  </si>
  <si>
    <t xml:space="preserve">Poznámka k souboru cen:_x000D_
1. V cenách nejsou započteny náklady na ochranný nátěr, které se oceňují souborem cen 985 32-4 Ochranný nátěr betonu._x000D_
</t>
  </si>
  <si>
    <t>985312192</t>
  </si>
  <si>
    <t>Příplatek ke stěrce pro vyrovnání betonových ploch za plochu do 10 m2 jednotlivě</t>
  </si>
  <si>
    <t>1307036150</t>
  </si>
  <si>
    <t>Stěrka k vyrovnání ploch reprofilovaného betonu Příplatek k cenám za plochu do 10 m2 jednotlivě</t>
  </si>
  <si>
    <t>https://podminky.urs.cz/item/CS_URS_2021_02/985312192</t>
  </si>
  <si>
    <t>997</t>
  </si>
  <si>
    <t>Přesun sutě</t>
  </si>
  <si>
    <t>997013111</t>
  </si>
  <si>
    <t>Vnitrostaveništní doprava suti a vybouraných hmot pro budovy v do 6 m s použitím mechanizace</t>
  </si>
  <si>
    <t>-387308877</t>
  </si>
  <si>
    <t>Vnitrostaveništní doprava suti a vybouraných hmot vodorovně do 50 m svisle s použitím mechanizace pro budovy a haly výšky do 6 m</t>
  </si>
  <si>
    <t>https://podminky.urs.cz/item/CS_URS_2021_02/997013111</t>
  </si>
  <si>
    <t xml:space="preserve">Poznámka k souboru cen:_x000D_
1. V cenách -3111 až -3217 jsou započteny i náklady na:_x000D_
a) vodorovnou dopravu na uvedenou vzdálenost,_x000D_
b) svislou dopravu pro uvedenou výšku budovy,_x000D_
c) naložení na vodorovný dopravní prostředek pro odvoz na skládku nebo meziskládku,_x000D_
d) náklady na rozhrnutí a urovnání suti na dopravním prostředku._x000D_
2. Jestliže se pro svislý přesun použije shoz nebo zařízení investora (např. výtah v budově), užijí se pro ocenění vodorovné dopravy suti ceny -3111 pro budovy a haly výšky do 6 m._x000D_
3. Montáž, demontáž a pronájem shozu se ocení cenami souboru cen 997 01-33 Shoz suti._x000D_
4. Ceny -3151 až -3162 lze použít v případě, kdy dochází ke ztížení dopravy suti např. tím, že není možné instalovat jeřáb._x000D_
</t>
  </si>
  <si>
    <t>997013501</t>
  </si>
  <si>
    <t>Odvoz suti a vybouraných hmot na skládku nebo meziskládku do 1 km se složením</t>
  </si>
  <si>
    <t>-2141605430</t>
  </si>
  <si>
    <t>Odvoz suti a vybouraných hmot na skládku nebo meziskládku se složením, na vzdálenost do 1 km</t>
  </si>
  <si>
    <t>https://podminky.urs.cz/item/CS_URS_2021_02/997013501</t>
  </si>
  <si>
    <t xml:space="preserve">Poznámka k souboru cen:_x000D_
1. Délka odvozu suti je vzdálenost od místa naložení suti na dopravní prostředek až po místo složení na určené skládce nebo meziskládce._x000D_
2. V ceně -3501 jsou započteny i náklady na složení suti na skládku nebo meziskládku._x000D_
3. Ceny jsou určeny pro odvoz suti na skládku nebo meziskládku jakýmkoliv způsobem silniční dopravy (i prostřednictvím kontejnerů)._x000D_
4. Odvoz suti z meziskládky se oceňuje cenou 997 01-3511 souboru cen Odvoz suti a vybouraných hmot z meziskládky na skládku._x000D_
</t>
  </si>
  <si>
    <t>997013509</t>
  </si>
  <si>
    <t>Příplatek k odvozu suti a vybouraných hmot na skládku ZKD 1 km přes 1 km</t>
  </si>
  <si>
    <t>1934455269</t>
  </si>
  <si>
    <t>Odvoz suti a vybouraných hmot na skládku nebo meziskládku se složením, na vzdálenost Příplatek k ceně za každý další i započatý 1 km přes 1 km</t>
  </si>
  <si>
    <t>https://podminky.urs.cz/item/CS_URS_2021_02/997013509</t>
  </si>
  <si>
    <t>Poznámka k položce:_x000D_
celková vzdálenost skládky do 2km</t>
  </si>
  <si>
    <t>7,682*2 'Přepočtené koeficientem množství</t>
  </si>
  <si>
    <t>997013602</t>
  </si>
  <si>
    <t>Poplatek za uložení na skládce (skládkovné) stavebního odpadu železobetonového kód odpadu 17 01 01</t>
  </si>
  <si>
    <t>1553564196</t>
  </si>
  <si>
    <t>Poplatek za uložení stavebního odpadu na skládce (skládkovné) z armovaného betonu zatříděného do Katalogu odpadů pod kódem 17 01 01</t>
  </si>
  <si>
    <t>https://podminky.urs.cz/item/CS_URS_2021_02/997013602</t>
  </si>
  <si>
    <t xml:space="preserve">Poznámka k souboru cen:_x000D_
1. Ceny uvedené v souboru cen je doporučeno upravit podle aktuálních cen místně příslušné skládky odpadů._x000D_
2. Uložení odpadů neuvedených v souboru cen se oceňuje individuálně._x000D_
3. V cenách je započítán poplatek za ukládaní odpadu dle zákona 185/2001 Sb._x000D_
4. Případné drcení stavebního odpadu lze ocenit souborem cen 997 00-60 Drcení stavebního odpadu z katalogu 800-6 Demolice objektů._x000D_
</t>
  </si>
  <si>
    <t>138696886</t>
  </si>
  <si>
    <t xml:space="preserve">Poznámka k souboru cen:_x000D_
1. Ceny -7001 až -7006 lze použít v případě, kdy dochází ke ztížení přesunu např. tím, že není možné instalovat jeřáb._x000D_
2. K cenám -7001 až -7006 lze použít příplatky za zvětšený přesun -1014 až -1019, -2034 až -2039 nebo -2114 až 2119._x000D_
3. Jestliže pro svislý přesun používá zařízení investora (např. výtah v budově), užijí se pro ocenění přesunu hmot ceny stanovené pro nejmenší výšku, tj. 6 m._x000D_
</t>
  </si>
  <si>
    <t>1154683522</t>
  </si>
  <si>
    <t xml:space="preserve">Poznámka k souboru cen:_x000D_
1. V cenách nejsou započteny náklady na dodávku rohoží; tyto rohože se oceňují ve specifikaci,ztratné lze stanovit ve výši 5%._x000D_
</t>
  </si>
  <si>
    <t>1. podložení prefa panelů - pružná podložka tl.25mm</t>
  </si>
  <si>
    <t>27,54*0,2 "PP112, viz.Rekapitulace</t>
  </si>
  <si>
    <t>27245184R</t>
  </si>
  <si>
    <t>deska antivibrační deska tl 25mm</t>
  </si>
  <si>
    <t>233380407</t>
  </si>
  <si>
    <t>5,508*1,05 'Přepočtené koeficientem množství</t>
  </si>
  <si>
    <t>-2023625870</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</si>
  <si>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-4181 pro přesun prováděný bez použití mechanizace, tj. za ztížených podmínek, lze použít pouze pro hmotnost materiálu, která se tímto způsobem skutečně přemísťuje._x000D_
</t>
  </si>
  <si>
    <t>767</t>
  </si>
  <si>
    <t>Konstrukce zámečnické</t>
  </si>
  <si>
    <t>767995118R</t>
  </si>
  <si>
    <t>Ocelové svsilé a vodorovné konstrukce, D+M</t>
  </si>
  <si>
    <t>kg</t>
  </si>
  <si>
    <t>-1273932508</t>
  </si>
  <si>
    <t>Poznámka k položce:_x000D_
kompletní systémové provedení prací, výkonů a dodávek dle specifikace PD, cena obsahuje:_x000D_
- spojovací a kotevní materiál, _x000D_
- povrchovou úpravu materiálu,_x000D_
-  prořez,_x000D_
-  montážní prvky potřebné pro zajištění konstrukcí v montážním stavu</t>
  </si>
  <si>
    <t>1. ocelové konstrukce  - svislé a vodorovné konstrukce------------</t>
  </si>
  <si>
    <t>výkaz výměr dle výkresu D1.001_SKR_003 - Výkaz konstrukční oceli</t>
  </si>
  <si>
    <t>1841,7  "1NP</t>
  </si>
  <si>
    <t>14191,24  "2NP</t>
  </si>
  <si>
    <t>12984,6</t>
  </si>
  <si>
    <t>767995119R</t>
  </si>
  <si>
    <t>Ocelové schodiště, D+M</t>
  </si>
  <si>
    <t>1763691535</t>
  </si>
  <si>
    <t>1. ocelové konstrukce ------------</t>
  </si>
  <si>
    <t>1603</t>
  </si>
  <si>
    <t>783301303</t>
  </si>
  <si>
    <t>Bezoplachové odrezivění zámečnických konstrukcí</t>
  </si>
  <si>
    <t>1280264590</t>
  </si>
  <si>
    <t>Příprava podkladu zámečnických konstrukcí před provedením nátěru odrezivění odrezovačem bezoplachovým</t>
  </si>
  <si>
    <t>https://podminky.urs.cz/item/CS_URS_2021_02/783301303</t>
  </si>
  <si>
    <t>783301313</t>
  </si>
  <si>
    <t>Odmaštění zámečnických konstrukcí ředidlovým odmašťovačem</t>
  </si>
  <si>
    <t>385671772</t>
  </si>
  <si>
    <t>Příprava podkladu zámečnických konstrukcí před provedením nátěru odmaštění odmašťovačem ředidlovým</t>
  </si>
  <si>
    <t>https://podminky.urs.cz/item/CS_URS_2021_02/783301313</t>
  </si>
  <si>
    <t>783301401</t>
  </si>
  <si>
    <t>Ometení zámečnických konstrukcí</t>
  </si>
  <si>
    <t>-1548539858</t>
  </si>
  <si>
    <t>Příprava podkladu zámečnických konstrukcí před provedením nátěru ometení</t>
  </si>
  <si>
    <t>https://podminky.urs.cz/item/CS_URS_2021_02/783301401</t>
  </si>
  <si>
    <t>783314201</t>
  </si>
  <si>
    <t>Základní antikorozní jednonásobný syntetický standardní nátěr zámečnických konstrukcí</t>
  </si>
  <si>
    <t>-1954023933</t>
  </si>
  <si>
    <t>Základní antikorozní nátěr zámečnických konstrukcí jednonásobný syntetický standardní</t>
  </si>
  <si>
    <t>https://podminky.urs.cz/item/CS_URS_2021_02/783314201</t>
  </si>
  <si>
    <t>1. nátěr ámečnické konstrukce---------------</t>
  </si>
  <si>
    <t>výkres č.001_SKR_110 Tvar základové desky</t>
  </si>
  <si>
    <t>(0,6*4)*0,2 "úhelníky na okraji otvoru ve stropě šachty osa 1-2/C-D</t>
  </si>
  <si>
    <t>f1</t>
  </si>
  <si>
    <t>38,32</t>
  </si>
  <si>
    <t>f10</t>
  </si>
  <si>
    <t>459,84</t>
  </si>
  <si>
    <t>f2</t>
  </si>
  <si>
    <t>153,28</t>
  </si>
  <si>
    <t>f8</t>
  </si>
  <si>
    <t>268,24</t>
  </si>
  <si>
    <t>f9</t>
  </si>
  <si>
    <t>191,6</t>
  </si>
  <si>
    <t>ZTI - Zdravotně technické instalace</t>
  </si>
  <si>
    <t>Deltaplan Praha s.r.o.</t>
  </si>
  <si>
    <t xml:space="preserve">Zpracováno dle metodiky ÚRS s maximálním zatříděním položek (popisu činností) dle Třídníku stavebních konstrukcí a prací. Položky, které databáze neobsahuje, oceněny dle brutto ceníků příslušných dodavatelů.  Jsou-li ve výkazu výměr uvedeny odkazy na firmy, názvy nebo specifická označení výrobků apod., jsou takové odkazy pouze informativní a slouží pouze pro určení technické úrovně a provozních parametrů. Z zhotoviteli umožňují v souladu s §182, zákona č. 134/2016 Sb. o veřejných zakázkách použít i jiných kvalitativně a technicky obdobných zařízení, která mají podobnou nebo minimálně stejnou kvalitu, účinnost a výkon, parametry použití, ev. hlučnost (která bezpodmínečně splňuje platné hygienické normy).   Celková množství u jednotlivých položek (kusy, metry) byla odměřena a sečtena digitálně z výkresů.    Nabídková cena musí zahrnovat nejen přípravu, dodávku, dopravu a montáž, ale i veškeré související náklady, spojené s realizací, od zadání po předání stavby do užívání, včetně nákladů na koordinaci, uvedení do provozu, dokončovací práce, údržbu do doby předání, potřebné zkoušky a atesty, odstranění závad, předání dokladů o skutečném provedení, dokladů nutných pro kolaudační řízení aj. </t>
  </si>
  <si>
    <t xml:space="preserve">    721 - Zdravotechnika - vnitřní kanalizace</t>
  </si>
  <si>
    <t xml:space="preserve">    722 - Zdravotechnika - vnitřní vodovod</t>
  </si>
  <si>
    <t xml:space="preserve">    724 - Zdravotechnika - strojní vybavení</t>
  </si>
  <si>
    <t xml:space="preserve">    725 - Zdravotechnika - zařizovací předměty</t>
  </si>
  <si>
    <t xml:space="preserve">    726 - Zdravotechnika - předstěnové instalace</t>
  </si>
  <si>
    <t>HZS - Hodinové zúčtovací sazby</t>
  </si>
  <si>
    <t>VRN - Vedlejší rozpočtové náklady</t>
  </si>
  <si>
    <t xml:space="preserve">    VRN1 - Průzkumné, geodetické a projektové práce</t>
  </si>
  <si>
    <t>132251103</t>
  </si>
  <si>
    <t>Hloubení rýh nezapažených š do 800 mm v hornině třídy těžitelnosti I skupiny 3 objem do 100 m3 strojně</t>
  </si>
  <si>
    <t>-189956245</t>
  </si>
  <si>
    <t>Hloubení nezapažených rýh šířky do 800 mm strojně s urovnáním dna do předepsaného profilu a spádu v hornině třídy těžitelnosti I skupiny 3 přes 50 do 100 m3</t>
  </si>
  <si>
    <t>https://podminky.urs.cz/item/CS_URS_2021_02/132251103</t>
  </si>
  <si>
    <t>(52+359+55+13)*0,8*1,2</t>
  </si>
  <si>
    <t>162351103</t>
  </si>
  <si>
    <t>Vodorovné přemístění přes 50 do 500 m výkopku/sypaniny z horniny třídy těžitelnosti I skupiny 1 až 3</t>
  </si>
  <si>
    <t>1583555643</t>
  </si>
  <si>
    <t>Vodorovné přemístění výkopku nebo sypaniny po suchu na obvyklém dopravním prostředku, bez naložení výkopku, avšak se složením bez rozhrnutí z horniny třídy těžitelnosti I skupiny 1 až 3 na vzdálenost přes 50 do 500 m</t>
  </si>
  <si>
    <t>https://podminky.urs.cz/item/CS_URS_2021_02/162351103</t>
  </si>
  <si>
    <t>zemina ponechaná na zásyp</t>
  </si>
  <si>
    <t>zemina zpět na zásyp</t>
  </si>
  <si>
    <t>162751117</t>
  </si>
  <si>
    <t>Vodorovné přemístění přes 9 000 do 10000 m výkopku/sypaniny z horniny třídy těžitelnosti I skupiny 1 až 3</t>
  </si>
  <si>
    <t>74073882</t>
  </si>
  <si>
    <t>Vodorovné přemístění výkopku nebo sypaniny po suchu na obvyklém dopravním prostředku, bez naložení výkopku, avšak se složením bez rozhrnutí z horniny třídy těžitelnosti I skupiny 1 až 3 na vzdálenost přes 9 000 do 10 000 m</t>
  </si>
  <si>
    <t>https://podminky.urs.cz/item/CS_URS_2021_02/162751117</t>
  </si>
  <si>
    <t>odvoz na skládku</t>
  </si>
  <si>
    <t>f10-f8</t>
  </si>
  <si>
    <t>167151111</t>
  </si>
  <si>
    <t>Nakládání výkopku z hornin třídy těžitelnosti I skupiny 1 až 3 přes 100 m3</t>
  </si>
  <si>
    <t>-1138133153</t>
  </si>
  <si>
    <t>Nakládání, skládání a překládání neulehlého výkopku nebo sypaniny strojně nakládání, množství přes 100 m3, z hornin třídy těžitelnosti I, skupiny 1 až 3</t>
  </si>
  <si>
    <t>https://podminky.urs.cz/item/CS_URS_2021_02/167151111</t>
  </si>
  <si>
    <t>zemina odvezená na skládku</t>
  </si>
  <si>
    <t>171201231</t>
  </si>
  <si>
    <t>Poplatek za uložení zeminy a kamení na recyklační skládce (skládkovné) kód odpadu 17 05 04</t>
  </si>
  <si>
    <t>265089362</t>
  </si>
  <si>
    <t>Poplatek za uložení stavebního odpadu na recyklační skládce (skládkovné) zeminy a kamení zatříděného do Katalogu odpadů pod kódem 17 05 04</t>
  </si>
  <si>
    <t>https://podminky.urs.cz/item/CS_URS_2021_02/171201231</t>
  </si>
  <si>
    <t>191,6*2 'Přepočtené koeficientem množství</t>
  </si>
  <si>
    <t>-2098660006</t>
  </si>
  <si>
    <t>174151101</t>
  </si>
  <si>
    <t>Zásyp jam, šachet rýh nebo kolem objektů sypaninou se zhutněním</t>
  </si>
  <si>
    <t>-563433346</t>
  </si>
  <si>
    <t>Zásyp sypaninou z jakékoliv horniny strojně s uložením výkopku ve vrstvách se zhutněním jam, šachet, rýh nebo kolem objektů v těchto vykopávkách</t>
  </si>
  <si>
    <t>https://podminky.urs.cz/item/CS_URS_2021_02/174151101</t>
  </si>
  <si>
    <t>f10-f1-f2</t>
  </si>
  <si>
    <t>175151101</t>
  </si>
  <si>
    <t>Obsypání potrubí strojně sypaninou bez prohození, uloženou do 3 m</t>
  </si>
  <si>
    <t>2126810349</t>
  </si>
  <si>
    <t>Obsypání potrubí strojně sypaninou z vhodných třídy těžitelnosti I a II, skupiny 1 až 4 nebo materiálem připraveným podél výkopu ve vzdálenosti do 3 m od jeho kraje, pro jakoukoliv hloubku výkopu a míru zhutnění bez prohození sypaniny</t>
  </si>
  <si>
    <t>https://podminky.urs.cz/item/CS_URS_2021_02/175151101</t>
  </si>
  <si>
    <t>(52+359+55+13)*0,8*0,4</t>
  </si>
  <si>
    <t>58337302</t>
  </si>
  <si>
    <t>štěrkopísek frakce 0/16</t>
  </si>
  <si>
    <t>-364809080</t>
  </si>
  <si>
    <t>153,28*2 'Přepočtené koeficientem množství</t>
  </si>
  <si>
    <t>451573111</t>
  </si>
  <si>
    <t>Lože pod potrubí otevřený výkop ze štěrkopísku</t>
  </si>
  <si>
    <t>-661171737</t>
  </si>
  <si>
    <t>Lože pod potrubí, stoky a drobné objekty v otevřeném výkopu z písku a štěrkopísku do 63 mm</t>
  </si>
  <si>
    <t>https://podminky.urs.cz/item/CS_URS_2021_02/451573111</t>
  </si>
  <si>
    <t>(52+359+55+13)*0,8*0,1</t>
  </si>
  <si>
    <t>713463131</t>
  </si>
  <si>
    <t>Montáž izolace tepelné potrubí potrubními pouzdry bez úpravy slepenými 1x tl izolace do 25 mm</t>
  </si>
  <si>
    <t>-1894174531</t>
  </si>
  <si>
    <t>Montáž izolace tepelné potrubí a ohybů tvarovkami nebo deskami potrubními pouzdry bez povrchové úpravy (izolační materiál ve specifikaci) přilepenými v příčných a podélných spojích izolace potrubí jednovrstvá, tloušťky izolace do 25 mm</t>
  </si>
  <si>
    <t>https://podminky.urs.cz/item/CS_URS_2021_02/713463131</t>
  </si>
  <si>
    <t>28377103</t>
  </si>
  <si>
    <t>pouzdro izolační potrubní z pěnového polyetylenu 22/9mm</t>
  </si>
  <si>
    <t>-2118550653</t>
  </si>
  <si>
    <t>28377111</t>
  </si>
  <si>
    <t>pouzdro izolační potrubní z pěnového polyetylenu 28/9mm</t>
  </si>
  <si>
    <t>814503631</t>
  </si>
  <si>
    <t>28377116</t>
  </si>
  <si>
    <t>pouzdro izolační potrubní z pěnového polyetylenu 35/13mm</t>
  </si>
  <si>
    <t>1078817796</t>
  </si>
  <si>
    <t>28377119</t>
  </si>
  <si>
    <t>pouzdro izolační potrubní z pěnového polyetylenu 45/13mm</t>
  </si>
  <si>
    <t>2005092069</t>
  </si>
  <si>
    <t>28377123</t>
  </si>
  <si>
    <t>pouzdro izolační potrubní z pěnového polyetylenu 54/13mm</t>
  </si>
  <si>
    <t>118235699</t>
  </si>
  <si>
    <t>28377122</t>
  </si>
  <si>
    <t>pouzdro izolační potrubní z pěnového polyetylenu 63/13mm</t>
  </si>
  <si>
    <t>1617931524</t>
  </si>
  <si>
    <t>28377071</t>
  </si>
  <si>
    <t>pouzdro izolační potrubní z pěnového polyetylenu 76/13mm</t>
  </si>
  <si>
    <t>76194025</t>
  </si>
  <si>
    <t>713463211</t>
  </si>
  <si>
    <t>Montáž izolace tepelné potrubí potrubními pouzdry s Al fólií staženými Al páskou 1x D do 50 mm</t>
  </si>
  <si>
    <t>-544440340</t>
  </si>
  <si>
    <t>Montáž izolace tepelné potrubí a ohybů tvarovkami nebo deskami potrubními pouzdry s povrchovou úpravou hliníkovou fólií (izolační materiál ve specifikaci) přelepenými samolepící hliníkovou páskou potrubí jednovrstvá D do 50 mm</t>
  </si>
  <si>
    <t>https://podminky.urs.cz/item/CS_URS_2021_02/713463211</t>
  </si>
  <si>
    <t>63154532</t>
  </si>
  <si>
    <t>pouzdro izolační potrubní z minerální vlny s Al fólií max. 250/100°C 35/30mm</t>
  </si>
  <si>
    <t>-1095034601</t>
  </si>
  <si>
    <t>63154573</t>
  </si>
  <si>
    <t>pouzdro izolační potrubní z minerální vlny s Al fólií max. 250/100°C 42/40mm</t>
  </si>
  <si>
    <t>-1197414509</t>
  </si>
  <si>
    <t>63154022</t>
  </si>
  <si>
    <t>pouzdro izolační potrubní z minerální vlny s Al fólií max. 250/100°C 54/50mm</t>
  </si>
  <si>
    <t>-2145170561</t>
  </si>
  <si>
    <t>998713202</t>
  </si>
  <si>
    <t>Přesun hmot procentní pro izolace tepelné v objektech v přes 6 do 12 m</t>
  </si>
  <si>
    <t>%</t>
  </si>
  <si>
    <t>157144762</t>
  </si>
  <si>
    <t>Přesun hmot pro izolace tepelné stanovený procentní sazbou (%) z ceny vodorovná dopravní vzdálenost do 50 m v objektech výšky přes 6 do 12 m</t>
  </si>
  <si>
    <t>https://podminky.urs.cz/item/CS_URS_2021_02/998713202</t>
  </si>
  <si>
    <t>721</t>
  </si>
  <si>
    <t>Zdravotechnika - vnitřní kanalizace</t>
  </si>
  <si>
    <t>721173401</t>
  </si>
  <si>
    <t>Potrubí kanalizační z PVC SN 4 svodné DN 110</t>
  </si>
  <si>
    <t>-1790368477</t>
  </si>
  <si>
    <t>Potrubí z trub PVC SN4 svodné (ležaté) DN 110</t>
  </si>
  <si>
    <t>https://podminky.urs.cz/item/CS_URS_2021_02/721173401</t>
  </si>
  <si>
    <t>721173402</t>
  </si>
  <si>
    <t>Potrubí kanalizační z PVC SN 4 svodné DN 125</t>
  </si>
  <si>
    <t>1362130656</t>
  </si>
  <si>
    <t>Potrubí z trub PVC SN4 svodné (ležaté) DN 125</t>
  </si>
  <si>
    <t>https://podminky.urs.cz/item/CS_URS_2021_02/721173402</t>
  </si>
  <si>
    <t>721173403</t>
  </si>
  <si>
    <t>Potrubí kanalizační z PVC SN 4 svodné DN 160</t>
  </si>
  <si>
    <t>-897092408</t>
  </si>
  <si>
    <t>Potrubí z trub PVC SN4 svodné (ležaté) DN 160</t>
  </si>
  <si>
    <t>https://podminky.urs.cz/item/CS_URS_2021_02/721173403</t>
  </si>
  <si>
    <t>721173R05</t>
  </si>
  <si>
    <t>Potrubí kanalizační z PVC KG 2000 svodné DN 250</t>
  </si>
  <si>
    <t>9278039</t>
  </si>
  <si>
    <t>Potrubí z trub PVC KG 2000 svodné (ležaté) DN 250</t>
  </si>
  <si>
    <t xml:space="preserve">Poznámka k souboru cen:_x000D_
1. Cenami -3315 až -3317 se oceňuje svislé potrubí od střešního vtoku po čisticí kus._x000D_
</t>
  </si>
  <si>
    <t>721174024</t>
  </si>
  <si>
    <t>Potrubí kanalizační z PP odpadní DN 75</t>
  </si>
  <si>
    <t>350543442</t>
  </si>
  <si>
    <t>Potrubí z trub polypropylenových odpadní (svislé) DN 75</t>
  </si>
  <si>
    <t>https://podminky.urs.cz/item/CS_URS_2021_02/721174024</t>
  </si>
  <si>
    <t>721174025</t>
  </si>
  <si>
    <t>Potrubí kanalizační z PP odpadní DN 110</t>
  </si>
  <si>
    <t>2099253697</t>
  </si>
  <si>
    <t>Potrubí z trub polypropylenových odpadní (svislé) DN 110</t>
  </si>
  <si>
    <t>https://podminky.urs.cz/item/CS_URS_2021_02/721174025</t>
  </si>
  <si>
    <t>721174026</t>
  </si>
  <si>
    <t>Potrubí kanalizační z PP odpadní DN 125</t>
  </si>
  <si>
    <t>-186109561</t>
  </si>
  <si>
    <t>Potrubí z trub polypropylenových odpadní (svislé) DN 125</t>
  </si>
  <si>
    <t>https://podminky.urs.cz/item/CS_URS_2021_02/721174026</t>
  </si>
  <si>
    <t>721174041</t>
  </si>
  <si>
    <t>Potrubí kanalizační z PP připojovací DN 32</t>
  </si>
  <si>
    <t>893092808</t>
  </si>
  <si>
    <t>Potrubí z trub polypropylenových připojovací DN 32</t>
  </si>
  <si>
    <t>721174042</t>
  </si>
  <si>
    <t>Potrubí kanalizační z PP připojovací DN 40</t>
  </si>
  <si>
    <t>-342437732</t>
  </si>
  <si>
    <t>Potrubí z trub polypropylenových připojovací DN 40</t>
  </si>
  <si>
    <t>https://podminky.urs.cz/item/CS_URS_2021_02/721174042</t>
  </si>
  <si>
    <t>721174043</t>
  </si>
  <si>
    <t>Potrubí kanalizační z PP připojovací DN 50</t>
  </si>
  <si>
    <t>-2068120071</t>
  </si>
  <si>
    <t>Potrubí z trub polypropylenových připojovací DN 50</t>
  </si>
  <si>
    <t>https://podminky.urs.cz/item/CS_URS_2021_02/721174043</t>
  </si>
  <si>
    <t>721174044</t>
  </si>
  <si>
    <t>Potrubí kanalizační z PP připojovací DN 75</t>
  </si>
  <si>
    <t>-1864867039</t>
  </si>
  <si>
    <t>Potrubí z trub polypropylenových připojovací DN 75</t>
  </si>
  <si>
    <t>https://podminky.urs.cz/item/CS_URS_2021_02/721174044</t>
  </si>
  <si>
    <t>721174045</t>
  </si>
  <si>
    <t>Potrubí kanalizační z PP připojovací DN 110</t>
  </si>
  <si>
    <t>-76353395</t>
  </si>
  <si>
    <t>Potrubí z trub polypropylenových připojovací DN 110</t>
  </si>
  <si>
    <t>https://podminky.urs.cz/item/CS_URS_2021_02/721174045</t>
  </si>
  <si>
    <t>721174054</t>
  </si>
  <si>
    <t>Potrubí kanalizační z PP dešťové DN 75</t>
  </si>
  <si>
    <t>595257273</t>
  </si>
  <si>
    <t>Potrubí z trub polypropylenových dešťové DN 75</t>
  </si>
  <si>
    <t>https://podminky.urs.cz/item/CS_URS_2021_02/721174054</t>
  </si>
  <si>
    <t xml:space="preserve">Poznámka k souboru cen:_x000D_
1. Cenami -4054 až -4057 se oceňuje svislé potrubí od střešního vtoku po čisticí kus._x000D_
2. Ochrany odpadního a připojovacího potrubí z plastových trub se oceňují cenami souboru cen 722 18- . . Ochrana potrubí, části A 02._x000D_
</t>
  </si>
  <si>
    <t>721174055</t>
  </si>
  <si>
    <t>Potrubí kanalizační z PP dešťové DN 110</t>
  </si>
  <si>
    <t>1307133089</t>
  </si>
  <si>
    <t>Potrubí z trub polypropylenových dešťové DN 110</t>
  </si>
  <si>
    <t>https://podminky.urs.cz/item/CS_URS_2021_02/721174055</t>
  </si>
  <si>
    <t>721174056</t>
  </si>
  <si>
    <t>Potrubí kanalizační z PP dešťové DN 125</t>
  </si>
  <si>
    <t>1581637044</t>
  </si>
  <si>
    <t>Potrubí z trub polypropylenových dešťové DN 125</t>
  </si>
  <si>
    <t>https://podminky.urs.cz/item/CS_URS_2021_02/721174056</t>
  </si>
  <si>
    <t>721174R90</t>
  </si>
  <si>
    <t>Samoregulační otopný kabel</t>
  </si>
  <si>
    <t>2000499904</t>
  </si>
  <si>
    <t>721175001</t>
  </si>
  <si>
    <t>Potrubí kanalizační plastové připojovací odhlučněné dvouvrstvé DN 50</t>
  </si>
  <si>
    <t>-1345268232</t>
  </si>
  <si>
    <t>Plastové potrubí odhlučněné dvouvrstvé připojovací DN 50</t>
  </si>
  <si>
    <t>https://podminky.urs.cz/item/CS_URS_2021_02/721175001</t>
  </si>
  <si>
    <t xml:space="preserve">Poznámka k souboru cen:_x000D_
1. Cenami -5031 až -5034 se oceňuje svislé potrubí od střešního vtoku po čisticí kus._x000D_
2. Ochrany odpadního a připojovacího potrubí z plastových trub se oceňují cenami souboru cen 722 18- . . Ochrana potrubí, části A 02._x000D_
</t>
  </si>
  <si>
    <t>721194105</t>
  </si>
  <si>
    <t>Vyvedení a upevnění odpadních výpustek DN 50</t>
  </si>
  <si>
    <t>2106960795</t>
  </si>
  <si>
    <t>Vyměření přípojek na potrubí vyvedení a upevnění odpadních výpustek DN 50</t>
  </si>
  <si>
    <t>https://podminky.urs.cz/item/CS_URS_2021_02/721194105</t>
  </si>
  <si>
    <t>721194109</t>
  </si>
  <si>
    <t>Vyvedení a upevnění odpadních výpustek DN 110</t>
  </si>
  <si>
    <t>1671832712</t>
  </si>
  <si>
    <t>Vyměření přípojek na potrubí vyvedení a upevnění odpadních výpustek DN 110</t>
  </si>
  <si>
    <t>https://podminky.urs.cz/item/CS_URS_2021_02/721194109</t>
  </si>
  <si>
    <t>721211422</t>
  </si>
  <si>
    <t>Vpusť podlahová se svislým odtokem DN 50/75/110 mřížka nerez 138x138</t>
  </si>
  <si>
    <t>1775142553</t>
  </si>
  <si>
    <t>Podlahové vpusti se svislým odtokem DN 50/75/110 mřížka nerez 138x138</t>
  </si>
  <si>
    <t>https://podminky.urs.cz/item/CS_URS_2021_02/721211422</t>
  </si>
  <si>
    <t>721212124</t>
  </si>
  <si>
    <t>Odtokový sprchový žlab délky 850 mm s krycím roštem a zápachovou uzávěrkou</t>
  </si>
  <si>
    <t>552435323</t>
  </si>
  <si>
    <t>Odtokové sprchové žlaby se zápachovou uzávěrkou a krycím roštem délky 850 mm</t>
  </si>
  <si>
    <t>https://podminky.urs.cz/item/CS_URS_2021_02/721212124</t>
  </si>
  <si>
    <t>721212125</t>
  </si>
  <si>
    <t>Odtokový sprchový žlab délky 900 mm s krycím roštem a zápachovou uzávěrkou</t>
  </si>
  <si>
    <t>-2048641132</t>
  </si>
  <si>
    <t>Odtokové sprchové žlaby se zápachovou uzávěrkou a krycím roštem délky 900 mm</t>
  </si>
  <si>
    <t>https://podminky.urs.cz/item/CS_URS_2021_02/721212125</t>
  </si>
  <si>
    <t>721212127</t>
  </si>
  <si>
    <t>Odtokový sprchový žlab délky 1000 mm s krycím roštem a zápachovou uzávěrkou</t>
  </si>
  <si>
    <t>907792122</t>
  </si>
  <si>
    <t>Odtokové sprchové žlaby se zápachovou uzávěrkou a krycím roštem délky 1000 mm</t>
  </si>
  <si>
    <t>https://podminky.urs.cz/item/CS_URS_2021_02/721212127</t>
  </si>
  <si>
    <t>Poznámka k položce:_x000D_
2x žlab dl. 2000 mm</t>
  </si>
  <si>
    <t>721226511</t>
  </si>
  <si>
    <t>Zápachová uzávěrka podomítková pro pračku a myčku DN 40</t>
  </si>
  <si>
    <t>-1754769102</t>
  </si>
  <si>
    <t>Zápachové uzávěrky podomítkové (Pe) s krycí deskou pro pračku a myčku DN 40</t>
  </si>
  <si>
    <t>https://podminky.urs.cz/item/CS_URS_2021_02/721226511</t>
  </si>
  <si>
    <t>721226R01</t>
  </si>
  <si>
    <t>Vodní ZU pro odvod kondenzátu DN40 s připojením DN32 popř. d 12-18 mm</t>
  </si>
  <si>
    <t>-1314039448</t>
  </si>
  <si>
    <t>Vodní ZU pro odvod kondenzátu DN40 s připojením DN32 popř. d 12-18 mm, s přídavnou mechanickou uzávěrkou a čistící vložkou, s otáčivým ramenem odtoku</t>
  </si>
  <si>
    <t>721233R11</t>
  </si>
  <si>
    <t>Střešní vtok polypropylen PP pro zelené střechy svislý odtok DN 75, s elektrickým ohřevem</t>
  </si>
  <si>
    <t>1564351949</t>
  </si>
  <si>
    <t>Střešní vtoky (vpusti) polypropylenové (PP) pro zelené střechy s odtokem svislým DN 75, s elektrickým ohřevem</t>
  </si>
  <si>
    <t>721233R12</t>
  </si>
  <si>
    <t>Střešní vtok polypropylen PP pro zelené střechy svislý odtok DN 110, s elektrickým ohřevem</t>
  </si>
  <si>
    <t>-1175940776</t>
  </si>
  <si>
    <t>Střešní vtoky (vpusti) polypropylenové (PP) pro zelené střechy s odtokem svislým DN 110, s elektrickým ohřevem</t>
  </si>
  <si>
    <t>721233R13</t>
  </si>
  <si>
    <t>Střešní vtok polypropylen PP pro zelené střechy svislý odtok DN 125, s elektrickým ohřevem</t>
  </si>
  <si>
    <t>1744585143</t>
  </si>
  <si>
    <t>Střešní vtoky (vpusti) polypropylenové (PP) pro zelené střechy s odtokem svislým DN 125, s elektrickým ohřevem</t>
  </si>
  <si>
    <t>721273152</t>
  </si>
  <si>
    <t>Hlavice ventilační polypropylen PP DN 75</t>
  </si>
  <si>
    <t>-1806206601</t>
  </si>
  <si>
    <t>Ventilační hlavice z polypropylenu (PP) DN 75</t>
  </si>
  <si>
    <t>https://podminky.urs.cz/item/CS_URS_2021_02/721273152</t>
  </si>
  <si>
    <t>721273153</t>
  </si>
  <si>
    <t>Hlavice ventilační polypropylen PP DN 110</t>
  </si>
  <si>
    <t>1105204975</t>
  </si>
  <si>
    <t>Ventilační hlavice z polypropylenu (PP) DN 110</t>
  </si>
  <si>
    <t>https://podminky.urs.cz/item/CS_URS_2021_02/721273153</t>
  </si>
  <si>
    <t>721274R01</t>
  </si>
  <si>
    <t>Kanalizační přivzdušňovací ventil DN50/75/110 s dvojitou izolační stěnou</t>
  </si>
  <si>
    <t>-1179912841</t>
  </si>
  <si>
    <t>721274R02</t>
  </si>
  <si>
    <t>Kanalizační přivzdušňovací ventil DN 75/100 - podomítková verze</t>
  </si>
  <si>
    <t>1513728294</t>
  </si>
  <si>
    <t>721290111</t>
  </si>
  <si>
    <t>Zkouška těsnosti potrubí kanalizace vodou DN do 125</t>
  </si>
  <si>
    <t>1719042994</t>
  </si>
  <si>
    <t>Zkouška těsnosti kanalizace v objektech vodou do DN 125</t>
  </si>
  <si>
    <t>https://podminky.urs.cz/item/CS_URS_2021_02/721290111</t>
  </si>
  <si>
    <t>721290112</t>
  </si>
  <si>
    <t>Zkouška těsnosti potrubí kanalizace vodou DN 150/DN 200</t>
  </si>
  <si>
    <t>872418388</t>
  </si>
  <si>
    <t>Zkouška těsnosti kanalizace v objektech vodou DN 150 nebo DN 200</t>
  </si>
  <si>
    <t>https://podminky.urs.cz/item/CS_URS_2021_02/721290112</t>
  </si>
  <si>
    <t>998721202</t>
  </si>
  <si>
    <t>Přesun hmot procentní pro vnitřní kanalizace v objektech v přes 6 do 12 m</t>
  </si>
  <si>
    <t>-129653777</t>
  </si>
  <si>
    <t>Přesun hmot pro vnitřní kanalizace stanovený procentní sazbou (%) z ceny vodorovná dopravní vzdálenost do 50 m v objektech výšky přes 6 do 12 m</t>
  </si>
  <si>
    <t>https://podminky.urs.cz/item/CS_URS_2021_02/998721202</t>
  </si>
  <si>
    <t>722</t>
  </si>
  <si>
    <t>Zdravotechnika - vnitřní vodovod</t>
  </si>
  <si>
    <t>722130233</t>
  </si>
  <si>
    <t>Potrubí vodovodní ocelové závitové pozinkované svařované běžné DN 25</t>
  </si>
  <si>
    <t>1708786714</t>
  </si>
  <si>
    <t>Potrubí z ocelových trubek pozinkovaných závitových svařovaných běžných DN 25</t>
  </si>
  <si>
    <t>https://podminky.urs.cz/item/CS_URS_2021_02/722130233</t>
  </si>
  <si>
    <t>722130234</t>
  </si>
  <si>
    <t>Potrubí vodovodní ocelové závitové pozinkované svařované běžné DN 32</t>
  </si>
  <si>
    <t>-141940664</t>
  </si>
  <si>
    <t>Potrubí z ocelových trubek pozinkovaných závitových svařovaných běžných DN 32</t>
  </si>
  <si>
    <t>https://podminky.urs.cz/item/CS_URS_2021_02/722130234</t>
  </si>
  <si>
    <t>722130235</t>
  </si>
  <si>
    <t>Potrubí vodovodní ocelové závitové pozinkované svařované běžné DN 40</t>
  </si>
  <si>
    <t>418397097</t>
  </si>
  <si>
    <t>Potrubí z ocelových trubek pozinkovaných závitových svařovaných běžných DN 40</t>
  </si>
  <si>
    <t>https://podminky.urs.cz/item/CS_URS_2021_02/722130235</t>
  </si>
  <si>
    <t>722130238</t>
  </si>
  <si>
    <t>Potrubí vodovodní ocelové závitové pozinkované svařované běžné DN 80</t>
  </si>
  <si>
    <t>1588351203</t>
  </si>
  <si>
    <t>Potrubí z ocelových trubek pozinkovaných závitových svařovaných běžných DN 80</t>
  </si>
  <si>
    <t>https://podminky.urs.cz/item/CS_URS_2021_02/722130238</t>
  </si>
  <si>
    <t>722175002</t>
  </si>
  <si>
    <t>Potrubí vodovodní plastové PP-RCT svar polyfúze D 20x2,8 mm</t>
  </si>
  <si>
    <t>1536952052</t>
  </si>
  <si>
    <t>Potrubí z plastových trubek z polypropylenu PP-RCT svařovaných polyfúzně D 20 x 2,8</t>
  </si>
  <si>
    <t>https://podminky.urs.cz/item/CS_URS_2021_02/722175002</t>
  </si>
  <si>
    <t>722175003</t>
  </si>
  <si>
    <t>Potrubí vodovodní plastové PP-RCT svar polyfúze D 25x3,5 mm</t>
  </si>
  <si>
    <t>-1503945038</t>
  </si>
  <si>
    <t>Potrubí z plastových trubek z polypropylenu PP-RCT svařovaných polyfúzně D 25 x 3,5</t>
  </si>
  <si>
    <t>https://podminky.urs.cz/item/CS_URS_2021_02/722175003</t>
  </si>
  <si>
    <t>722175004</t>
  </si>
  <si>
    <t>Potrubí vodovodní plastové PP-RCT svar polyfúze D 32x4,4 mm</t>
  </si>
  <si>
    <t>-1302253592</t>
  </si>
  <si>
    <t>Potrubí z plastových trubek z polypropylenu PP-RCT svařovaných polyfúzně D 32 x 4,4</t>
  </si>
  <si>
    <t>https://podminky.urs.cz/item/CS_URS_2021_02/722175004</t>
  </si>
  <si>
    <t>722175005</t>
  </si>
  <si>
    <t>Potrubí vodovodní plastové PP-RCT svar polyfúze D 40x5,5 mm</t>
  </si>
  <si>
    <t>1023730358</t>
  </si>
  <si>
    <t>Potrubí z plastových trubek z polypropylenu PP-RCT svařovaných polyfúzně D 40 x 5,5</t>
  </si>
  <si>
    <t>https://podminky.urs.cz/item/CS_URS_2021_02/722175005</t>
  </si>
  <si>
    <t>722175006</t>
  </si>
  <si>
    <t>Potrubí vodovodní plastové PP-RCT svar polyfúze D 50x6,9 mm</t>
  </si>
  <si>
    <t>824108602</t>
  </si>
  <si>
    <t>Potrubí z plastových trubek z polypropylenu PP-RCT svařovaných polyfúzně D 50 x 6,9</t>
  </si>
  <si>
    <t>https://podminky.urs.cz/item/CS_URS_2021_02/722175006</t>
  </si>
  <si>
    <t>722175007</t>
  </si>
  <si>
    <t>Potrubí vodovodní plastové PP-RCT svar polyfúze D 63x8,6 mm</t>
  </si>
  <si>
    <t>391308633</t>
  </si>
  <si>
    <t>Potrubí z plastových trubek z polypropylenu PP-RCT svařovaných polyfúzně D 63 x 8,6</t>
  </si>
  <si>
    <t>https://podminky.urs.cz/item/CS_URS_2021_02/722175007</t>
  </si>
  <si>
    <t>722175008</t>
  </si>
  <si>
    <t>Potrubí vodovodní plastové PP-RCT svar polyfúze D 75x8,4 mm</t>
  </si>
  <si>
    <t>-968865104</t>
  </si>
  <si>
    <t>Potrubí z plastových trubek z polypropylenu PP-RCT svařovaných polyfúzně D 75 x 8,4</t>
  </si>
  <si>
    <t>https://podminky.urs.cz/item/CS_URS_2021_02/722175008</t>
  </si>
  <si>
    <t>877241101</t>
  </si>
  <si>
    <t>Montáž elektrospojek na vodovodním potrubí z PE trub d 90</t>
  </si>
  <si>
    <t>-327796460</t>
  </si>
  <si>
    <t>Montáž tvarovek na vodovodním plastovém potrubí z polyetylenu PE 100 elektrotvarovek SDR 11/PN16 spojek, oblouků nebo redukcí d 90</t>
  </si>
  <si>
    <t>https://podminky.urs.cz/item/CS_URS_2021_02/877241101</t>
  </si>
  <si>
    <t>28614R06</t>
  </si>
  <si>
    <t>přechodka ocel / PE - DN 80 / d 90</t>
  </si>
  <si>
    <t>-2107463023</t>
  </si>
  <si>
    <t>722190401</t>
  </si>
  <si>
    <t>Vyvedení a upevnění výpustku DN do 25</t>
  </si>
  <si>
    <t>797721698</t>
  </si>
  <si>
    <t>Zřízení přípojek na potrubí vyvedení a upevnění výpustek do DN 25</t>
  </si>
  <si>
    <t>https://podminky.urs.cz/item/CS_URS_2021_02/722190401</t>
  </si>
  <si>
    <t>722221134</t>
  </si>
  <si>
    <t>Ventil výtokový G 1/2" s jedním závitem</t>
  </si>
  <si>
    <t>soubor</t>
  </si>
  <si>
    <t>1060577161</t>
  </si>
  <si>
    <t>Armatury s jedním závitem ventily výtokové G 1/2"</t>
  </si>
  <si>
    <t>https://podminky.urs.cz/item/CS_URS_2021_02/722221134</t>
  </si>
  <si>
    <t>722221135</t>
  </si>
  <si>
    <t>Ventil výtokový G 3/4" s jedním závitem</t>
  </si>
  <si>
    <t>1384980601</t>
  </si>
  <si>
    <t>Armatury s jedním závitem ventily výtokové G 3/4"</t>
  </si>
  <si>
    <t>https://podminky.urs.cz/item/CS_URS_2021_02/722221135</t>
  </si>
  <si>
    <t>722221R01</t>
  </si>
  <si>
    <t>Ventil výtokový G 1/2" s připojením na hadici, nezámrzný</t>
  </si>
  <si>
    <t>58947537</t>
  </si>
  <si>
    <t>Armatury s jedním závitem ventily výtokové G 1/2" s připojením na hadici, nezámrzný</t>
  </si>
  <si>
    <t>722232043</t>
  </si>
  <si>
    <t>Kohout kulový přímý G 1/2" PN 42 do 185°C vnitřní závit</t>
  </si>
  <si>
    <t>-813324201</t>
  </si>
  <si>
    <t>Armatury se dvěma závity kulové kohouty PN 42 do 185 °C přímé vnitřní závit G 1/2"</t>
  </si>
  <si>
    <t>https://podminky.urs.cz/item/CS_URS_2021_02/722232043</t>
  </si>
  <si>
    <t>722232044</t>
  </si>
  <si>
    <t>Kohout kulový přímý G 3/4" PN 42 do 185°C vnitřní závit</t>
  </si>
  <si>
    <t>-723472349</t>
  </si>
  <si>
    <t>Armatury se dvěma závity kulové kohouty PN 42 do 185 °C přímé vnitřní závit G 3/4"</t>
  </si>
  <si>
    <t>https://podminky.urs.cz/item/CS_URS_2021_02/722232044</t>
  </si>
  <si>
    <t>722232045</t>
  </si>
  <si>
    <t>Kohout kulový přímý G 1" PN 42 do 185°C vnitřní závit</t>
  </si>
  <si>
    <t>-876478652</t>
  </si>
  <si>
    <t>Armatury se dvěma závity kulové kohouty PN 42 do 185 °C přímé vnitřní závit G 1"</t>
  </si>
  <si>
    <t>https://podminky.urs.cz/item/CS_URS_2021_02/722232045</t>
  </si>
  <si>
    <t>722232046</t>
  </si>
  <si>
    <t>Kohout kulový přímý G 5/4" PN 42 do 185°C vnitřní závit</t>
  </si>
  <si>
    <t>-644823169</t>
  </si>
  <si>
    <t>Armatury se dvěma závity kulové kohouty PN 42 do 185 °C přímé vnitřní závit G 5/4"</t>
  </si>
  <si>
    <t>https://podminky.urs.cz/item/CS_URS_2021_02/722232046</t>
  </si>
  <si>
    <t>722232047</t>
  </si>
  <si>
    <t>Kohout kulový přímý G 6/4" PN 42 do 185°C vnitřní závit</t>
  </si>
  <si>
    <t>-1986073912</t>
  </si>
  <si>
    <t>Armatury se dvěma závity kulové kohouty PN 42 do 185 °C přímé vnitřní závit G 6/4"</t>
  </si>
  <si>
    <t>https://podminky.urs.cz/item/CS_URS_2021_02/722232047</t>
  </si>
  <si>
    <t>722232049</t>
  </si>
  <si>
    <t>Kohout kulový přímý  G 2 1/2" PN 42 do 185°C vnitřní závit</t>
  </si>
  <si>
    <t>-850079316</t>
  </si>
  <si>
    <t>Armatury se dvěma závity kulové kohouty PN 42 do 185 °C přímé vnitřní závit G 2 1/2"</t>
  </si>
  <si>
    <t>https://podminky.urs.cz/item/CS_URS_2021_02/722232049</t>
  </si>
  <si>
    <t>722232061</t>
  </si>
  <si>
    <t>Kohout kulový přímý G 1/2" PN 42 do 185°C vnitřní závit s vypouštěním</t>
  </si>
  <si>
    <t>-1921578859</t>
  </si>
  <si>
    <t>Armatury se dvěma závity kulové kohouty PN 42 do 185 °C přímé vnitřní závit s vypouštěním G 1/2"</t>
  </si>
  <si>
    <t>https://podminky.urs.cz/item/CS_URS_2021_02/722232061</t>
  </si>
  <si>
    <t>722232062</t>
  </si>
  <si>
    <t>Kohout kulový přímý G 3/4" PN 42 do 185°C vnitřní závit s vypouštěním</t>
  </si>
  <si>
    <t>410583699</t>
  </si>
  <si>
    <t>Armatury se dvěma závity kulové kohouty PN 42 do 185 °C přímé vnitřní závit s vypouštěním G 3/4"</t>
  </si>
  <si>
    <t>https://podminky.urs.cz/item/CS_URS_2021_02/722232062</t>
  </si>
  <si>
    <t>722232063</t>
  </si>
  <si>
    <t>Kohout kulový přímý G 1" PN 42 do 185°C vnitřní závit s vypouštěním</t>
  </si>
  <si>
    <t>-738763921</t>
  </si>
  <si>
    <t>Armatury se dvěma závity kulové kohouty PN 42 do 185 °C přímé vnitřní závit s vypouštěním G 1"</t>
  </si>
  <si>
    <t>https://podminky.urs.cz/item/CS_URS_2021_02/722232063</t>
  </si>
  <si>
    <t>722232065</t>
  </si>
  <si>
    <t>Kohout kulový přímý G 6/4" PN 42 do 185°C vnitřní závit s vypouštěním</t>
  </si>
  <si>
    <t>521770572</t>
  </si>
  <si>
    <t>Armatury se dvěma závity kulové kohouty PN 42 do 185 °C přímé vnitřní závit s vypouštěním G 6/4"</t>
  </si>
  <si>
    <t>https://podminky.urs.cz/item/CS_URS_2021_02/722232065</t>
  </si>
  <si>
    <t>722232R01</t>
  </si>
  <si>
    <t>Zpětná kontrolovatelná armatura typ EA G 1/2" PN 10 do 65°C</t>
  </si>
  <si>
    <t>205180319</t>
  </si>
  <si>
    <t>Armatury se dvěma závity zpětná kontrolovatelné armatury typ EA PN 10 do 65 °C G 1/2"</t>
  </si>
  <si>
    <t>722232R02</t>
  </si>
  <si>
    <t>Zpětná kontrolovatelná armatura typ EA G 3/4" PN 10 do 65°C</t>
  </si>
  <si>
    <t>-327893209</t>
  </si>
  <si>
    <t>Armatury se dvěma závity zpětná kontrolovatelné armatury typ EA PN 10 do 65 °C G 3/4"</t>
  </si>
  <si>
    <t>722232R05</t>
  </si>
  <si>
    <t>Zpětná kontrolovatelná armatura typ EA G 1 1/2" PN 10 do 65°C</t>
  </si>
  <si>
    <t>2046620285</t>
  </si>
  <si>
    <t>Armatury se dvěma závity zpětná kontrolovatelné armatury typ EA PN 10 do 65 °C G 1 1/2"</t>
  </si>
  <si>
    <t>722234R00</t>
  </si>
  <si>
    <t xml:space="preserve">Vyvažovací ventil na cirkulaci G 3/8" </t>
  </si>
  <si>
    <t>-1775326744</t>
  </si>
  <si>
    <t>722234R01</t>
  </si>
  <si>
    <t xml:space="preserve">Vyvažovací ventil na cirkulaci G 1/2" </t>
  </si>
  <si>
    <t>-785172462</t>
  </si>
  <si>
    <t>722234R02</t>
  </si>
  <si>
    <t xml:space="preserve">Vyvažovací ventil na cirkulaci G 3/4" </t>
  </si>
  <si>
    <t>-650699292</t>
  </si>
  <si>
    <t>722250133</t>
  </si>
  <si>
    <t>Hydrantový systém s tvarově stálou hadicí D 25 x 30 m celoplechový</t>
  </si>
  <si>
    <t>264045335</t>
  </si>
  <si>
    <t>Požární příslušenství a armatury hydrantový systém s tvarově stálou hadicí celoplechový D 25 x 30 m</t>
  </si>
  <si>
    <t>https://podminky.urs.cz/item/CS_URS_2021_02/722250133</t>
  </si>
  <si>
    <t>722263212</t>
  </si>
  <si>
    <t>Vodoměr závitový vícevtokový mokroběžný do 100°C G 3/4"x 190 mm Qn 2,5 m3/h horizontální</t>
  </si>
  <si>
    <t>-712789137</t>
  </si>
  <si>
    <t>Vodoměry pro vodu do 100°C závitové horizontální vícevtokové mokroběžné G 3/4"x 190 mm Qn 2,5</t>
  </si>
  <si>
    <t>https://podminky.urs.cz/item/CS_URS_2021_02/722263212</t>
  </si>
  <si>
    <t xml:space="preserve">Poznámka k souboru cen:_x000D_
1. Cenami nelze oceňovat montáže vodoměrů při zřizování vodovodních přípojek; tyto práce se oceňují cenami souboru cen 722 26- . 9 Oprava vodoměrů, části C 02._x000D_
</t>
  </si>
  <si>
    <t>722263215</t>
  </si>
  <si>
    <t>Vodoměr závitový vícevtokový mokroběžný do 100°C G 6/4"x 300 mm Qn 10 m3/h horizontální</t>
  </si>
  <si>
    <t>1176658046</t>
  </si>
  <si>
    <t>Vodoměry pro vodu do 100°C závitové horizontální vícevtokové mokroběžné G 6/4"x 300 mm Qn 10</t>
  </si>
  <si>
    <t>https://podminky.urs.cz/item/CS_URS_2021_02/722263215</t>
  </si>
  <si>
    <t>722290226</t>
  </si>
  <si>
    <t>Zkouška těsnosti vodovodního potrubí závitového DN do 50</t>
  </si>
  <si>
    <t>112437360</t>
  </si>
  <si>
    <t>Zkoušky, proplach a desinfekce vodovodního potrubí zkoušky těsnosti vodovodního potrubí závitového do DN 50</t>
  </si>
  <si>
    <t>https://podminky.urs.cz/item/CS_URS_2021_02/722290226</t>
  </si>
  <si>
    <t>722290234</t>
  </si>
  <si>
    <t>Proplach a dezinfekce vodovodního potrubí DN do 80</t>
  </si>
  <si>
    <t>-939473072</t>
  </si>
  <si>
    <t>Zkoušky, proplach a desinfekce vodovodního potrubí proplach a desinfekce vodovodního potrubí do DN 80</t>
  </si>
  <si>
    <t>https://podminky.urs.cz/item/CS_URS_2021_02/722290234</t>
  </si>
  <si>
    <t>998722202</t>
  </si>
  <si>
    <t>Přesun hmot procentní pro vnitřní vodovod v objektech v přes 6 do 12 m</t>
  </si>
  <si>
    <t>-1659608437</t>
  </si>
  <si>
    <t>Přesun hmot pro vnitřní vodovod stanovený procentní sazbou (%) z ceny vodorovná dopravní vzdálenost do 50 m v objektech výšky přes 6 do 12 m</t>
  </si>
  <si>
    <t>https://podminky.urs.cz/item/CS_URS_2021_02/998722202</t>
  </si>
  <si>
    <t>724</t>
  </si>
  <si>
    <t>Zdravotechnika - strojní vybavení</t>
  </si>
  <si>
    <t>724131R01</t>
  </si>
  <si>
    <t>Ochrana proti leginonele - dávkovač chlordioxidu, s dálkovým odečtem, 935x480x1645 mm</t>
  </si>
  <si>
    <t>98852794</t>
  </si>
  <si>
    <t>724131R02</t>
  </si>
  <si>
    <t>Úpravna vody pro profesi vytápění, průtok 1,8 m3/h</t>
  </si>
  <si>
    <t>1182588586</t>
  </si>
  <si>
    <t>732421213</t>
  </si>
  <si>
    <t>Čerpadlo teplovodní mokroběžné závitové cirkulační DN 25 výtlak do 6,0 m průtok 3,0 m3/h pro TUV</t>
  </si>
  <si>
    <t>1419266594</t>
  </si>
  <si>
    <t>Čerpadla teplovodní závitová mokroběžná cirkulační pro TUV (elektronicky řízená) PN 10, do 80°C DN přípojky/dopravní výška H (m) - čerpací výkon Q (m3/h) DN 25 / do 6,0 m / 3,0 m3/h</t>
  </si>
  <si>
    <t>https://podminky.urs.cz/item/CS_URS_2021_02/732421213</t>
  </si>
  <si>
    <t>998724202</t>
  </si>
  <si>
    <t>Přesun hmot procentní pro strojní vybavení v objektech v přes 6 do 12 m</t>
  </si>
  <si>
    <t>-68213928</t>
  </si>
  <si>
    <t>Přesun hmot pro strojní vybavení stanovený procentní sazbou (%) z ceny vodorovná dopravní vzdálenost do 50 m v objektech výšky přes 6 do 12 m</t>
  </si>
  <si>
    <t>https://podminky.urs.cz/item/CS_URS_2021_02/998724202</t>
  </si>
  <si>
    <t>725</t>
  </si>
  <si>
    <t>Zdravotechnika - zařizovací předměty</t>
  </si>
  <si>
    <t>725112R00</t>
  </si>
  <si>
    <t>Závěsný klozet, hluboké splachování (530x360x340 mm)</t>
  </si>
  <si>
    <t>-1451646179</t>
  </si>
  <si>
    <t>725112R01</t>
  </si>
  <si>
    <t>Závěsný klozet, hluboké splachování (700x360x335 mm), pro tělesně postižené</t>
  </si>
  <si>
    <t>496275103</t>
  </si>
  <si>
    <t>725211R01</t>
  </si>
  <si>
    <t>Umyvadla keramická zdravotní (600x550x150 mm)</t>
  </si>
  <si>
    <t>40163712</t>
  </si>
  <si>
    <t>725211R02</t>
  </si>
  <si>
    <t>Umyvadla keramická bílá (450x340x115 mm)</t>
  </si>
  <si>
    <t>-1235629741</t>
  </si>
  <si>
    <t>725211R03</t>
  </si>
  <si>
    <t>Umyvadla keramická bílá (600x480x150 mm)</t>
  </si>
  <si>
    <t>3930304</t>
  </si>
  <si>
    <t>725222R01</t>
  </si>
  <si>
    <t>Vany pro starší osoby s tělesným postižením</t>
  </si>
  <si>
    <t>-864725102</t>
  </si>
  <si>
    <t>725291641</t>
  </si>
  <si>
    <t>Doplňky zařízení koupelen a záchodů nerezové madlo sprchové 750 x 450 mm</t>
  </si>
  <si>
    <t>-1160832325</t>
  </si>
  <si>
    <t>https://podminky.urs.cz/item/CS_URS_2021_02/725291641</t>
  </si>
  <si>
    <t>725291642</t>
  </si>
  <si>
    <t>Doplňky zařízení koupelen a záchodů nerezové sedačky do sprchy</t>
  </si>
  <si>
    <t>-1964878543</t>
  </si>
  <si>
    <t>https://podminky.urs.cz/item/CS_URS_2021_02/725291642</t>
  </si>
  <si>
    <t>725291712</t>
  </si>
  <si>
    <t>Doplňky zařízení koupelen a záchodů smaltované madlo krakorcové dl 834 mm</t>
  </si>
  <si>
    <t>1394784813</t>
  </si>
  <si>
    <t>Doplňky zařízení koupelen a záchodů smaltované madla krakorcová, délky 834 mm</t>
  </si>
  <si>
    <t>https://podminky.urs.cz/item/CS_URS_2021_02/725291712</t>
  </si>
  <si>
    <t>725291722</t>
  </si>
  <si>
    <t>Doplňky zařízení koupelen a záchodů smaltované madlo krakorcové sklopné dl 834 mm</t>
  </si>
  <si>
    <t>938614206</t>
  </si>
  <si>
    <t>Doplňky zařízení koupelen a záchodů smaltované madla krakorcová sklopná, délky 834 mm</t>
  </si>
  <si>
    <t>https://podminky.urs.cz/item/CS_URS_2021_02/725291722</t>
  </si>
  <si>
    <t>725311R01</t>
  </si>
  <si>
    <t>Dřez jednoduchý nerezový s odkapávací plochou</t>
  </si>
  <si>
    <t>-845799719</t>
  </si>
  <si>
    <t>Dřezy bez výtokových armatur jednoduché nerezové s odkapávací plochou</t>
  </si>
  <si>
    <t>Poznámka k položce:_x000D_
dodávka kuchyně</t>
  </si>
  <si>
    <t>725331R01</t>
  </si>
  <si>
    <t>Výlevky keramické závěsné</t>
  </si>
  <si>
    <t>316150921</t>
  </si>
  <si>
    <t>725813111</t>
  </si>
  <si>
    <t>Ventil rohový bez připojovací trubičky nebo flexi hadičky G 1/2"</t>
  </si>
  <si>
    <t>693601882</t>
  </si>
  <si>
    <t>Ventily rohové bez připojovací trubičky nebo flexi hadičky G 1/2"</t>
  </si>
  <si>
    <t>https://podminky.urs.cz/item/CS_URS_2021_02/725813111</t>
  </si>
  <si>
    <t>55190005</t>
  </si>
  <si>
    <t>flexi hadice ohebná k baterii D 8x12mm F 1/2"xM10 500mm</t>
  </si>
  <si>
    <t>1215691081</t>
  </si>
  <si>
    <t>725813112</t>
  </si>
  <si>
    <t>Ventil rohový pračkový G 3/4"</t>
  </si>
  <si>
    <t>-1041684132</t>
  </si>
  <si>
    <t>Ventily rohové bez připojovací trubičky nebo flexi hadičky pračkové G 3/4"</t>
  </si>
  <si>
    <t>https://podminky.urs.cz/item/CS_URS_2021_02/725813112</t>
  </si>
  <si>
    <t>725821325</t>
  </si>
  <si>
    <t>Baterie dřezová stojánková páková s otáčivým kulatým ústím a délkou ramínka 220 mm</t>
  </si>
  <si>
    <t>-1705843202</t>
  </si>
  <si>
    <t>Baterie dřezové stojánkové pákové s otáčivým ústím a délkou ramínka 220 mm</t>
  </si>
  <si>
    <t>https://podminky.urs.cz/item/CS_URS_2021_02/725821325</t>
  </si>
  <si>
    <t>725821R01</t>
  </si>
  <si>
    <t>Baterie dřezová nástěnná páková s otáčivým kulatým ústím a délkou ramínka 210 mm, pro výlevku</t>
  </si>
  <si>
    <t>-1975553071</t>
  </si>
  <si>
    <t>Baterie dřezové nástěnné pákové s otáčivým kulatým ústím a délkou ramínka 210 mm, pro výlevku</t>
  </si>
  <si>
    <t>725822R00</t>
  </si>
  <si>
    <t>Baterie umyvadlové stojánkové pákové, s výtokem 140 mm</t>
  </si>
  <si>
    <t>-339242004</t>
  </si>
  <si>
    <t>725822R01</t>
  </si>
  <si>
    <t>Baterie umyvadlové stojánkové pákové, s výtokem 110 mm</t>
  </si>
  <si>
    <t>1972996915</t>
  </si>
  <si>
    <t>725831315</t>
  </si>
  <si>
    <t>Baterie vanová nástěnná páková s automatickým přepínačem a sprchou</t>
  </si>
  <si>
    <t>252925321</t>
  </si>
  <si>
    <t>Baterie vanové nástěnné pákové s automatickým přepínačem a sprchou</t>
  </si>
  <si>
    <t>https://podminky.urs.cz/item/CS_URS_2021_02/725831315</t>
  </si>
  <si>
    <t>725841R01</t>
  </si>
  <si>
    <t>Baterie sprchová nástěnná páková</t>
  </si>
  <si>
    <t>-1441808342</t>
  </si>
  <si>
    <t>Baterie sprchové nástěnné pákové</t>
  </si>
  <si>
    <t>https://podminky.urs.cz/item/CS_URS_2021_02/725841R01</t>
  </si>
  <si>
    <t>725861102</t>
  </si>
  <si>
    <t>Zápachová uzávěrka pro umyvadla DN 40</t>
  </si>
  <si>
    <t>-1780309919</t>
  </si>
  <si>
    <t>Zápachové uzávěrky zařizovacích předmětů pro umyvadla DN 40</t>
  </si>
  <si>
    <t>https://podminky.urs.cz/item/CS_URS_2021_02/725861102</t>
  </si>
  <si>
    <t>725862103</t>
  </si>
  <si>
    <t>Zápachová uzávěrka pro dřezy DN 40/50</t>
  </si>
  <si>
    <t>1595991074</t>
  </si>
  <si>
    <t>Zápachové uzávěrky zařizovacích předmětů pro dřezy DN 40/50</t>
  </si>
  <si>
    <t>https://podminky.urs.cz/item/CS_URS_2021_02/725862103</t>
  </si>
  <si>
    <t>725864311</t>
  </si>
  <si>
    <t>Zápachová uzávěrka van DN 40/50 s kulovým kloubem na odtoku</t>
  </si>
  <si>
    <t>-63551697</t>
  </si>
  <si>
    <t>Zápachové uzávěrky zařizovacích předmětů pro koupací vany s kulovým kloubem na odtoku DN 40/50</t>
  </si>
  <si>
    <t>https://podminky.urs.cz/item/CS_URS_2021_02/725864311</t>
  </si>
  <si>
    <t>998725202</t>
  </si>
  <si>
    <t>Přesun hmot procentní pro zařizovací předměty v objektech v přes 6 do 12 m</t>
  </si>
  <si>
    <t>-4433368</t>
  </si>
  <si>
    <t>Přesun hmot pro zařizovací předměty stanovený procentní sazbou (%) z ceny vodorovná dopravní vzdálenost do 50 m v objektech výšky přes 6 do 12 m</t>
  </si>
  <si>
    <t>https://podminky.urs.cz/item/CS_URS_2021_02/998725202</t>
  </si>
  <si>
    <t>726</t>
  </si>
  <si>
    <t>Zdravotechnika - předstěnové instalace</t>
  </si>
  <si>
    <t>726111031</t>
  </si>
  <si>
    <t>Instalační předstěna - klozet s ovládáním zepředu v 1080 mm závěsný do masivní zděné kce</t>
  </si>
  <si>
    <t>1178744400</t>
  </si>
  <si>
    <t>Předstěnové instalační systémy pro zazdění do masivních zděných konstrukcí pro závěsné klozety ovládání zepředu, stavební výška 1080 mm</t>
  </si>
  <si>
    <t>https://podminky.urs.cz/item/CS_URS_2021_02/726111031</t>
  </si>
  <si>
    <t>998726212</t>
  </si>
  <si>
    <t>Přesun hmot procentní pro instalační prefabrikáty v objektech v přes 6 do 12 m</t>
  </si>
  <si>
    <t>-892660258</t>
  </si>
  <si>
    <t>Přesun hmot pro instalační prefabrikáty stanovený procentní sazbou (%) z ceny vodorovná dopravní vzdálenost do 50 m v objektech výšky přes 6 do 12 m</t>
  </si>
  <si>
    <t>https://podminky.urs.cz/item/CS_URS_2021_02/998726212</t>
  </si>
  <si>
    <t>HZS</t>
  </si>
  <si>
    <t>Hodinové zúčtovací sazby</t>
  </si>
  <si>
    <t>HZS2491</t>
  </si>
  <si>
    <t>Hodinová zúčtovací sazba dělník zednických výpomocí</t>
  </si>
  <si>
    <t>hod</t>
  </si>
  <si>
    <t>-1101844967</t>
  </si>
  <si>
    <t>Hodinové zúčtovací sazby profesí PSV zednické výpomoci a pomocné práce PSV dělník zednických výpomocí</t>
  </si>
  <si>
    <t>https://podminky.urs.cz/item/CS_URS_2021_02/HZS2491</t>
  </si>
  <si>
    <t>Poznámka k položce:_x000D_
sekání drážek a prostupů, hrubé zapravení</t>
  </si>
  <si>
    <t>VRN1</t>
  </si>
  <si>
    <t>Průzkumné, geodetické a projektové práce</t>
  </si>
  <si>
    <t>013254000</t>
  </si>
  <si>
    <t>Dokumentace skutečného provedení stavby</t>
  </si>
  <si>
    <t>CS ÚRS 2021 01</t>
  </si>
  <si>
    <t>1024</t>
  </si>
  <si>
    <t>1248394543</t>
  </si>
  <si>
    <t>https://podminky.urs.cz/item/CS_URS_2021_01/013254000</t>
  </si>
  <si>
    <t>ESP - Silnoproudá elektrotechnika</t>
  </si>
  <si>
    <t>M - Práce a dodávky M</t>
  </si>
  <si>
    <t xml:space="preserve">    D1 - Dodávky</t>
  </si>
  <si>
    <t xml:space="preserve">    D2 - Elektroinstalace</t>
  </si>
  <si>
    <t xml:space="preserve">    D3 - Žaluzie</t>
  </si>
  <si>
    <t xml:space="preserve">    D4 - Uzemnění</t>
  </si>
  <si>
    <t xml:space="preserve">    D5 - Hromosvod</t>
  </si>
  <si>
    <t xml:space="preserve">    D6 - Zemní a pomocné stavební práce</t>
  </si>
  <si>
    <t>OST - Ostatní</t>
  </si>
  <si>
    <t xml:space="preserve">    0 - Vedlejší rozpočtové náklady</t>
  </si>
  <si>
    <t xml:space="preserve">    HZS - Hodinové zúčtovací sazby</t>
  </si>
  <si>
    <t>Práce a dodávky M</t>
  </si>
  <si>
    <t>Dodávky</t>
  </si>
  <si>
    <t>741210005</t>
  </si>
  <si>
    <t>Montáž rozvodnice oceloplechová nebo plastová běžná do 200 kg</t>
  </si>
  <si>
    <t>Montáž rozvodnic oceloplechových nebo plastových bez zapojení vodičů běžných, hmotnosti do 200 kg</t>
  </si>
  <si>
    <t>https://podminky.urs.cz/item/CS_URS_2021_02/741210005</t>
  </si>
  <si>
    <t>3410</t>
  </si>
  <si>
    <t>Pojistková skříň dle požadavků připojovacích podmínek ČEZ Distribuce a.s.</t>
  </si>
  <si>
    <t>3411</t>
  </si>
  <si>
    <t>Rozvaděč elektroměrový +RE, pro 2 něpřímá a 1 přímé měření, dle požadavků připojovacích podmínek ČEZ Distribuce a.s.</t>
  </si>
  <si>
    <t>3412</t>
  </si>
  <si>
    <t>Rozvaděč hlavní objektu +RH</t>
  </si>
  <si>
    <t>3413</t>
  </si>
  <si>
    <t>Rozváděč tepelných čerpadel +RTČ</t>
  </si>
  <si>
    <t>3414</t>
  </si>
  <si>
    <t>Rozváděč kuchyně +R1.1</t>
  </si>
  <si>
    <t>3415</t>
  </si>
  <si>
    <t>Rozváděč pravá část 1.NP +R1.2</t>
  </si>
  <si>
    <t>3416</t>
  </si>
  <si>
    <t>Rozváděč ordinace +R1.3</t>
  </si>
  <si>
    <t>3417</t>
  </si>
  <si>
    <t>Rozváděč levá část 2.NP +R2.1</t>
  </si>
  <si>
    <t>3418</t>
  </si>
  <si>
    <t>Rozváděč pravá část 2.NP +R2.2</t>
  </si>
  <si>
    <t>3419</t>
  </si>
  <si>
    <t>Rozváděč levá část 3.NP +R3.1</t>
  </si>
  <si>
    <t>3420</t>
  </si>
  <si>
    <t>Rozváděč pravá část 3.NP +R3.2</t>
  </si>
  <si>
    <t>3421</t>
  </si>
  <si>
    <t>Ústředna CBS, 12 samostatných okruh, výkon do 1,5kW, včetně monitorovacích modulů do  rozváděčů, oživení systému, programování, montáže</t>
  </si>
  <si>
    <t>3422</t>
  </si>
  <si>
    <t>Bezpečnostní tabulky</t>
  </si>
  <si>
    <t>Elektroinstalace</t>
  </si>
  <si>
    <t>741110002</t>
  </si>
  <si>
    <t>Montáž trubka plastová tuhá D přes 23 do 35 mm uložená pevně</t>
  </si>
  <si>
    <t>Montáž trubek elektroinstalačních s nasunutím nebo našroubováním do krabic plastových tuhých, uložených pevně, vnější Ø přes 23 do 35 mm</t>
  </si>
  <si>
    <t>https://podminky.urs.cz/item/CS_URS_2021_02/741110002</t>
  </si>
  <si>
    <t>345710730</t>
  </si>
  <si>
    <t>trubka elektroinstalační ohebná D25 mm</t>
  </si>
  <si>
    <t>7430</t>
  </si>
  <si>
    <t>Montážní deska/válec/krabice pro upevnění vypínačů/zásuvek/svítidel na zateplení tloušťky 50-200mm, zatížení až 40N (4kg)</t>
  </si>
  <si>
    <t>3423</t>
  </si>
  <si>
    <t>741112001</t>
  </si>
  <si>
    <t>Montáž krabice zapuštěná plastová kruhová</t>
  </si>
  <si>
    <t>Montáž krabic elektroinstalačních bez napojení na trubky a lišty, demontáže a montáže víčka a přístroje protahovacích nebo odbočných zapuštěných plastových kruhových</t>
  </si>
  <si>
    <t>https://podminky.urs.cz/item/CS_URS_2021_02/741112001</t>
  </si>
  <si>
    <t>34571511</t>
  </si>
  <si>
    <t>materiál úložný elektroinstalační krabice přístrojové instalační z plastické hmoty KP 68/2-1901  500 V,  D69 x 30mm</t>
  </si>
  <si>
    <t>34571521</t>
  </si>
  <si>
    <t>krabice pod omítku PVC odbočná kruhová D 70mm s víčkem a svorkovnicí</t>
  </si>
  <si>
    <t>741130005</t>
  </si>
  <si>
    <t>Ukončení vodič izolovaný do 10 mm2 v rozváděči nebo na přístroji</t>
  </si>
  <si>
    <t>Ukončení vodičů izolovaných s označením a zapojením v rozváděči nebo na přístroji, průřezu žíly do 10 mm2</t>
  </si>
  <si>
    <t>https://podminky.urs.cz/item/CS_URS_2021_02/741130005</t>
  </si>
  <si>
    <t>741130006</t>
  </si>
  <si>
    <t>Ukončení vodič izolovaný do 16 mm2 v rozváděči nebo na přístroji</t>
  </si>
  <si>
    <t>Ukončení vodičů izolovaných s označením a zapojením v rozváděči nebo na přístroji, průřezu žíly do 16 mm2</t>
  </si>
  <si>
    <t>https://podminky.urs.cz/item/CS_URS_2021_02/741130006</t>
  </si>
  <si>
    <t>741130017</t>
  </si>
  <si>
    <t>Ukončení vodič izolovaný do 240 mm2 v rozváděči nebo na přístroji</t>
  </si>
  <si>
    <t>Ukončení vodičů izolovaných s označením a zapojením v rozváděči nebo na přístroji, průřezu žíly do 240 mm2</t>
  </si>
  <si>
    <t>https://podminky.urs.cz/item/CS_URS_2021_02/741130017</t>
  </si>
  <si>
    <t>7431</t>
  </si>
  <si>
    <t>napojení jednofázového koncového spotřebiče do průřezu 4mm2</t>
  </si>
  <si>
    <t>7432</t>
  </si>
  <si>
    <t>napojení trojfázového koncového spotřebiče do průřezu 4mm2</t>
  </si>
  <si>
    <t>7 433</t>
  </si>
  <si>
    <t>Montáž podlahové krabice</t>
  </si>
  <si>
    <t>3424</t>
  </si>
  <si>
    <t>Podlahová krabice s nastavitelnou hloubkou 75 až 105 mm, 12 modulů včetně přístrojových vložek a krytu, barva šedá RAL 7031</t>
  </si>
  <si>
    <t>741 910 415</t>
  </si>
  <si>
    <t>Montáž žlab kovový šířky do 500 mm bez víka</t>
  </si>
  <si>
    <t>3425</t>
  </si>
  <si>
    <t>žlab kabelový drátěný pozinkovaný 2m/ks 50X50 včetně spojovacích a nosných prvků</t>
  </si>
  <si>
    <t>3426</t>
  </si>
  <si>
    <t>žlab kabelový drátěný pozinkovaný 2m/ks 100X50 včetně spojovacích a nosných prvků</t>
  </si>
  <si>
    <t>3427</t>
  </si>
  <si>
    <t>žlab kabelový drátěný pozinkovaný 2m/ks 400X50 včetně spojovacích a nosných prvků</t>
  </si>
  <si>
    <t>741 910 414</t>
  </si>
  <si>
    <t>Montáž žlab kovový šířky do 250 mm bez víka</t>
  </si>
  <si>
    <t>3428</t>
  </si>
  <si>
    <t>žlab kabelový s funkční schopností při požáru pozinkovaný 2m/ks 150X100 včetně spojovacích a nosných prvků</t>
  </si>
  <si>
    <t>7434</t>
  </si>
  <si>
    <t>Kabelová příchytka pro stahovací pásek</t>
  </si>
  <si>
    <t>ks</t>
  </si>
  <si>
    <t>3429</t>
  </si>
  <si>
    <t>7435</t>
  </si>
  <si>
    <t>Třmenová kabelová příchytka s funkční integritou P15-R včetně natloukací kotvy s matkou</t>
  </si>
  <si>
    <t>3430</t>
  </si>
  <si>
    <t>7436</t>
  </si>
  <si>
    <t>Označení funkčních kabelových tras dle požadavků ČSN 73 0895, ČL. 12.1</t>
  </si>
  <si>
    <t>741310001</t>
  </si>
  <si>
    <t>Montáž vypínač nástěnný 1-jednopólový prostředí normální se zapojením vodičů</t>
  </si>
  <si>
    <t>Montáž spínačů jedno nebo dvoupólových nástěnných se zapojením vodičů, pro prostředí normální vypínačů, řazení 1-jednopólových</t>
  </si>
  <si>
    <t>https://podminky.urs.cz/item/CS_URS_2021_02/741310001</t>
  </si>
  <si>
    <t>34535516</t>
  </si>
  <si>
    <t>kompletní spínač jednopólový 10A, polozapuštěná montáž, bílý + kryt, IP20</t>
  </si>
  <si>
    <t>3431</t>
  </si>
  <si>
    <t>kompletní spínač jednopólový 10A, povrchová/polozapuštěná montáž, bílá, IP44</t>
  </si>
  <si>
    <t>741310021</t>
  </si>
  <si>
    <t>Montáž přepínač nástěnný 5-sériový prostředí normální se zapojením vodičů</t>
  </si>
  <si>
    <t>Montáž spínačů jedno nebo dvoupólových nástěnných se zapojením vodičů, pro prostředí normální přepínačů, řazení 5-sériových</t>
  </si>
  <si>
    <t>https://podminky.urs.cz/item/CS_URS_2021_02/741310021</t>
  </si>
  <si>
    <t>34535576</t>
  </si>
  <si>
    <t>kompletní spínač sériový 10A, polozapuštěná montáž, bílý + kryt, IP20</t>
  </si>
  <si>
    <t>3432</t>
  </si>
  <si>
    <t>kompletní spínač sériový 10A, povrchová/polozapuštěná montáž, bílá, IP44</t>
  </si>
  <si>
    <t>741310022</t>
  </si>
  <si>
    <t>Montáž přepínač nástěnný 6-střídavý prostředí normální se zapojením vodičů</t>
  </si>
  <si>
    <t>Montáž spínačů jedno nebo dvoupólových nástěnných se zapojením vodičů, pro prostředí normální přepínačů, řazení 6-střídavých</t>
  </si>
  <si>
    <t>https://podminky.urs.cz/item/CS_URS_2021_02/741310022</t>
  </si>
  <si>
    <t>34535556</t>
  </si>
  <si>
    <t>kompletní spínač střídavý 10A, polozapuštěná montáž, bílý + kryt, IP20</t>
  </si>
  <si>
    <t>3433</t>
  </si>
  <si>
    <t>kompletní spínač střídavý 10A, povrchová/polozapuštěná montáž, bílá, IP44</t>
  </si>
  <si>
    <t>741310025</t>
  </si>
  <si>
    <t>Montáž přepínač nástěnný 7-křížový prostředí normální se zapojením vodičů</t>
  </si>
  <si>
    <t>Montáž spínačů jedno nebo dvoupólových nástěnných se zapojením vodičů, pro prostředí normální přepínačů, řazení 7-křížových</t>
  </si>
  <si>
    <t>https://podminky.urs.cz/item/CS_URS_2021_02/741310025</t>
  </si>
  <si>
    <t>34535714</t>
  </si>
  <si>
    <t>kompletní spínač křížový 10A, polozapuštěná montáž, bílý + kryt, IP20</t>
  </si>
  <si>
    <t>741310003</t>
  </si>
  <si>
    <t>Montáž vypínač nástěnný 2-dvoupólový prostředí normální se zapojením vodičů</t>
  </si>
  <si>
    <t>Montáž spínačů jedno nebo dvoupólových nástěnných se zapojením vodičů, pro prostředí normální vypínačů, řazení 2-dvoupólových</t>
  </si>
  <si>
    <t>https://podminky.urs.cz/item/CS_URS_2021_02/741310003</t>
  </si>
  <si>
    <t>34535425</t>
  </si>
  <si>
    <t>kompletní spínač řazení 6+6 10A, polozapuštěná montáž, bílý + kryt, IP20</t>
  </si>
  <si>
    <t>741310011</t>
  </si>
  <si>
    <t>Montáž ovladač nástěnný 1/0-tlačítkový zapínací prostředí normální se zapojením vodičů</t>
  </si>
  <si>
    <t>Montáž spínačů jedno nebo dvoupólových nástěnných se zapojením vodičů, pro prostředí normální ovladačů, řazení 1/0-tlačítkových zapínacích</t>
  </si>
  <si>
    <t>https://podminky.urs.cz/item/CS_URS_2021_02/741310011</t>
  </si>
  <si>
    <t>34535435</t>
  </si>
  <si>
    <t>kompletní ovládač tlačítkový 10A, polozapuštěná montáž, bílý + kryt, IP20</t>
  </si>
  <si>
    <t>3435</t>
  </si>
  <si>
    <t>kompletní ovladač tlačítkový zasklený 1No/NC v rudém krytu (TOTAL, CENTRAL STOP)</t>
  </si>
  <si>
    <t>741310232</t>
  </si>
  <si>
    <t>Montáž přepínač (polo)zapuštěný šroubové připojení 5B-časový se zapojením vodičů</t>
  </si>
  <si>
    <t>Montáž spínačů jedno nebo dvoupólových polozapuštěných nebo zapuštěných se zapojením vodičů šroubové připojení, pro prostředí normální přepínačů, řazení 5B-časových</t>
  </si>
  <si>
    <t>https://podminky.urs.cz/item/CS_URS_2021_02/741310232</t>
  </si>
  <si>
    <t>3436</t>
  </si>
  <si>
    <t>Spínací aktor 230 V / 10 A, řízené spínání v nule, RF 868.3 MHz</t>
  </si>
  <si>
    <t>3437</t>
  </si>
  <si>
    <t>Bezdrátový RF ovladač, 1x tlačítko</t>
  </si>
  <si>
    <t>3438</t>
  </si>
  <si>
    <t>Bezdrátový RF ovladač, 2x tlačítko</t>
  </si>
  <si>
    <t>3439</t>
  </si>
  <si>
    <t>Infrapasivní snímač pohybu, 240V AC 50Hz, 360st</t>
  </si>
  <si>
    <t>3440</t>
  </si>
  <si>
    <t>rámeček pro spínače a zásuvky jednonásobný</t>
  </si>
  <si>
    <t>3441</t>
  </si>
  <si>
    <t>rámeček pro spínače a zásuvky dvojnásobný</t>
  </si>
  <si>
    <t>3442</t>
  </si>
  <si>
    <t>rámeček pro spínače a zásuvky trojnásobný</t>
  </si>
  <si>
    <t>3443</t>
  </si>
  <si>
    <t>rámeček pro spínače a zásuvky čtyřnásobný</t>
  </si>
  <si>
    <t>3444</t>
  </si>
  <si>
    <t>rámeček pro spínače a zásuvky pětinásobný</t>
  </si>
  <si>
    <t>741313002</t>
  </si>
  <si>
    <t>Montáž zásuvka (polo)zapuštěná bezšroubové připojení 2P+PE dvojí zapojení - průběžná se zapojením vodičů</t>
  </si>
  <si>
    <t>Montáž zásuvek domovních se zapojením vodičů bezšroubové připojení polozapuštěných nebo zapuštěných 10/16 A, provedení 2P + PE dvojí zapojení pro průběžnou montáž</t>
  </si>
  <si>
    <t>https://podminky.urs.cz/item/CS_URS_2021_02/741313002</t>
  </si>
  <si>
    <t>34555103</t>
  </si>
  <si>
    <t>Kompletní zásuvka 1násobná 16A/240V, polozapuštěná montáž, bílá, IP20</t>
  </si>
  <si>
    <t>34555104</t>
  </si>
  <si>
    <t>Kompletní zásuvka 1násobná 16A/240V, modul 45x45, bílá, IP20</t>
  </si>
  <si>
    <t>741313012</t>
  </si>
  <si>
    <t>Montáž zásuvka chráněná bezšroubové připojení v krabici 2P+PE dvojí zapojení prostředí základní,vlhké se zapojením vodičů</t>
  </si>
  <si>
    <t>Montáž zásuvek domovních se zapojením vodičů bezšroubové připojení chráněných v krabici 10/16 A, pro prostředí normální, provedení 2P + PE dvojí zapojení pro průběžnou montáž</t>
  </si>
  <si>
    <t>https://podminky.urs.cz/item/CS_URS_2021_02/741313012</t>
  </si>
  <si>
    <t>34551485</t>
  </si>
  <si>
    <t>Kompletní zásuvka 1násobná 16A/240V, povrchová/polozapuštěná montáž, IP54, šedá</t>
  </si>
  <si>
    <t>3445</t>
  </si>
  <si>
    <t>Kompletní zásuvka 1násobná 16A/240V, zapuštěná montáž, IP44, bílá</t>
  </si>
  <si>
    <t>741210001</t>
  </si>
  <si>
    <t>Montáž rozvodnice oceloplechová nebo plastová běžná do 20 kg</t>
  </si>
  <si>
    <t>Montáž rozvodnic oceloplechových nebo plastových bez zapojení vodičů běžných, hmotnosti do 20 kg</t>
  </si>
  <si>
    <t>https://podminky.urs.cz/item/CS_URS_2021_02/741210001</t>
  </si>
  <si>
    <t>3446</t>
  </si>
  <si>
    <t>Kompletní zásuvka nástěnný, 400V/16A, IP44</t>
  </si>
  <si>
    <t>747121130</t>
  </si>
  <si>
    <t>Montáž spínačů tří nebo čtyřpólových nástěnných se zapojením vodičů, pro prostředí obyčejné nebo vlhké do 63 A</t>
  </si>
  <si>
    <t>345364800</t>
  </si>
  <si>
    <t>Nástěnný trojfázový uzamykatelný vypínač 63A/5p, povrchová montáž, IP44</t>
  </si>
  <si>
    <t>3447</t>
  </si>
  <si>
    <t>Nástěnný trojfázový uzamykatelný vypínač 32A/5p, povrchová montáž, IP44</t>
  </si>
  <si>
    <t>3448</t>
  </si>
  <si>
    <t>Nástěnný trojfázový uzamykatelný vypínač 16A/5p, povrchová montáž, IP44</t>
  </si>
  <si>
    <t>748123211</t>
  </si>
  <si>
    <t>Montáž svítidel LED se zapojením vodičů</t>
  </si>
  <si>
    <t>3450</t>
  </si>
  <si>
    <t>Svítidlo A1 – LED přisazené stropní, 2x10W, 2x1521lm, 2700K, IP40</t>
  </si>
  <si>
    <t>3451</t>
  </si>
  <si>
    <t>Svítidlo A2 – LED přisazené stropní, 10W, 1521lm, 2700K, IP40</t>
  </si>
  <si>
    <t>3452</t>
  </si>
  <si>
    <t>Svítidlo A3 – LED přisazené stropní, 2x10W, 2x1521lm, 2700K, IP44</t>
  </si>
  <si>
    <t>3453</t>
  </si>
  <si>
    <t>Svítidlo B1 – LED přisazené stropní, 4x10W, 4x1521lm, 2700K, IP40</t>
  </si>
  <si>
    <t>3454</t>
  </si>
  <si>
    <t>Svítidlo C1 – LED přisazené stropní, 94W, 13 850lm, 3000K, IP40</t>
  </si>
  <si>
    <t>3455</t>
  </si>
  <si>
    <t>Svítidlo D1 – LED přisazené stropní nad zrcadlo, 4W, 215lm, 3000K, IP44</t>
  </si>
  <si>
    <t>3456</t>
  </si>
  <si>
    <t>Svítidlo E1 – LED přisazené lineární,10W, 1000lm, 3000K, IP20</t>
  </si>
  <si>
    <t>3457</t>
  </si>
  <si>
    <t>Svítidlo F1 – LED vestavné,14W, 1600lm, 4000K, IP54</t>
  </si>
  <si>
    <t>3458</t>
  </si>
  <si>
    <t>Svítidlo G1 – LED vestavné,11W, 985lm, 4000K, IP65</t>
  </si>
  <si>
    <t>3459</t>
  </si>
  <si>
    <t>Svítidlo G2 – LED vestavné,17,4W, 1770lm, 4000K, IP65</t>
  </si>
  <si>
    <t>3460</t>
  </si>
  <si>
    <t>Svítidlo G3 – LED vestavné,20W, 2240lm, 4000K, IP65</t>
  </si>
  <si>
    <t>3461</t>
  </si>
  <si>
    <t>Svítidlo H1 – LED závěsné, 10W, 1521lm, 2700K, IP20</t>
  </si>
  <si>
    <t>3462</t>
  </si>
  <si>
    <t>Svítidlo I1 – LED přisazené stropní, 20W, 2355lm, 3000K, IP44</t>
  </si>
  <si>
    <t>3463</t>
  </si>
  <si>
    <t>Svítidlo J1 – LED přisazené stropní, 18W, 1692lm, 4000K, IP54</t>
  </si>
  <si>
    <t>3464</t>
  </si>
  <si>
    <t>Svítidlo J2 – LED přisazené stropní venkovní, 6W, 650lm, 3000K, IP54</t>
  </si>
  <si>
    <t>3465</t>
  </si>
  <si>
    <t>Svítidlo K1 – LED závěsné lineární, 85W, 9450lm, 4000K, IP20</t>
  </si>
  <si>
    <t>3466</t>
  </si>
  <si>
    <t>Svítidlo K2 – LED závěsné lineární, 58W, 6450lm, 4000K, IP20</t>
  </si>
  <si>
    <t>3467</t>
  </si>
  <si>
    <t>Svítidlo L1 – LED přisazené stropní, 31W, 4100lm, 4000K, IP20</t>
  </si>
  <si>
    <t>3468</t>
  </si>
  <si>
    <t>Svítidlo M1 – LED závěsné, E27, IP20</t>
  </si>
  <si>
    <t>3469</t>
  </si>
  <si>
    <t>Svítidlo Q1 – LED vestavné, 4W, 350lm, 3000K, IP65</t>
  </si>
  <si>
    <t>3470</t>
  </si>
  <si>
    <t>Svítidlo R1 – LED vestavné, 8W, 280lm, 3000K, IP65</t>
  </si>
  <si>
    <t>3471</t>
  </si>
  <si>
    <t>Svítidlo S1 – LED sloupkové, 10W, 600lm, 3000K, IP65</t>
  </si>
  <si>
    <t>3472</t>
  </si>
  <si>
    <t>Svítidlo T1 – LED přisazené stropní, 36W, 4835lm, 4000K, IP65</t>
  </si>
  <si>
    <t>3473</t>
  </si>
  <si>
    <t>Svítidlo T2 – LED přisazené stropní, 62W, 8306lm, 4000K, IP65</t>
  </si>
  <si>
    <t>3474</t>
  </si>
  <si>
    <t>Svítidlo U1 – LED zemní, 2W, 143lm, 3000K, IP67</t>
  </si>
  <si>
    <t>3475</t>
  </si>
  <si>
    <t>Svítidlo LED1 – LED flexibilní, 7,5W/m, 828lm/m, 4000K, IP20</t>
  </si>
  <si>
    <t>3476</t>
  </si>
  <si>
    <t>Svítidlo LED2 – LED flexibilní, 5,4W/m, 660lm/m, 3000K, IP66</t>
  </si>
  <si>
    <t>3477</t>
  </si>
  <si>
    <t>Svítidlo V1 – LED pouliční pro montáž na stožár, 22W, 2613lm, 4000K, IP66</t>
  </si>
  <si>
    <t>3478</t>
  </si>
  <si>
    <t>Svítidlo V2 – LED pouliční pro montáž na stožár, 40W, 5700lm, 4000K, IP66</t>
  </si>
  <si>
    <t>3479</t>
  </si>
  <si>
    <t>Svítidlo nouzové přisazené N1P – LED 3W, 240lm, 5000K, IP40, napájecí zdroj CBS</t>
  </si>
  <si>
    <t>3480</t>
  </si>
  <si>
    <t>Svítidlo nouzové vestavné N1V – LED 3W, 240lm, 5000K, IP40, napájecí zdroj CBS</t>
  </si>
  <si>
    <t>3481</t>
  </si>
  <si>
    <t>Svítidlo nouzové přisazené N2P – LED 3W, 240lm, 5000K, IP40, napájecí zdroj CBS</t>
  </si>
  <si>
    <t>3482</t>
  </si>
  <si>
    <t>Svítidlo nouzové vestavné N2V – LED 3W, 240lm, 5000K, IP40, napájecí zdroj CBS</t>
  </si>
  <si>
    <t>3483</t>
  </si>
  <si>
    <t>Svítidlo nouzové přisazené N3 – LED 3W, 365lm, 5000K, IP66, napájecí zdroj CBS</t>
  </si>
  <si>
    <t>3484</t>
  </si>
  <si>
    <t>Svítidlo nouzové vestavné N5 – LED 2x3W, 480lm, 5000K, IP54, napájecí zdroj CBS</t>
  </si>
  <si>
    <t>3485</t>
  </si>
  <si>
    <t>Svítidlo nouzové vestavné P2 – LED 1W, 5000K, IP40, napájecí zdroj CBS</t>
  </si>
  <si>
    <t>3486</t>
  </si>
  <si>
    <t>Svítidlo nouzové přisazené P3 – LED 1W, 5000K, IP54, napájecí zdroj CBS</t>
  </si>
  <si>
    <t>7438</t>
  </si>
  <si>
    <t>Montáž samolepících tabulek</t>
  </si>
  <si>
    <t>3487</t>
  </si>
  <si>
    <t>Fotoluminiscenční samolepící tabulka – šipka vpravo</t>
  </si>
  <si>
    <t>3488</t>
  </si>
  <si>
    <t>Fotoluminiscenční samolepící tabulka – šipka vlevo</t>
  </si>
  <si>
    <t>3489</t>
  </si>
  <si>
    <t>Fotoluminiscenční samolepící tabulka – šipka dolů</t>
  </si>
  <si>
    <t>3490</t>
  </si>
  <si>
    <t>Fotoluminiscenční samolepící tabulka – hydrant</t>
  </si>
  <si>
    <t>7439</t>
  </si>
  <si>
    <t>Protipožární utěsnění kabelových prostupů dle ČSN 33 2000-5-52 ed.2</t>
  </si>
  <si>
    <t>3491</t>
  </si>
  <si>
    <t>Provedení protipožárního zabezpečení prostupů EI30 pomocí minerální plsti 140kg/m3 a protipožárního povlaku, provedení oprávněnou osobou včetně certifikátu</t>
  </si>
  <si>
    <t>741120303</t>
  </si>
  <si>
    <t>Montáž vodič Cu izolovaný plný a laněný s PVC pláštěm žíla 25-35 mm2 pevně (např. CY, CHAH-V)</t>
  </si>
  <si>
    <t>Montáž vodičů izolovaných měděných bez ukončení uložených pevně plných a laněných s PVC pláštěm, bezhalogenových, ohniodolných (např. CY, CHAH-V) průřezu žíly 25 až 35 mm2</t>
  </si>
  <si>
    <t>https://podminky.urs.cz/item/CS_URS_2021_02/741120303</t>
  </si>
  <si>
    <t>34111030</t>
  </si>
  <si>
    <t>kabel instalační jádro Cu plné izolace PVC plášť PVC 450/750V (CYKY) 3x1,5mm2</t>
  </si>
  <si>
    <t>34111030.1</t>
  </si>
  <si>
    <t>kabely silové s měděným jádrem pro jmenovité napětí 750 V CYKY – J  RE průřez   Cu 3 x 1,5</t>
  </si>
  <si>
    <t>34111036</t>
  </si>
  <si>
    <t>kabel instalační jádro Cu plné izolace PVC plášť PVC 450/750V (CYKY) 3x2,5mm2</t>
  </si>
  <si>
    <t>34111042</t>
  </si>
  <si>
    <t>kabel instalační jádro Cu plné izolace PVC plášť PVC 450/750V (CYKY) 3x4mm2</t>
  </si>
  <si>
    <t>34111048</t>
  </si>
  <si>
    <t>kabel instalační jádro Cu plné izolace PVC plášť PVC 450/750V (CYKY) 3x6mm2</t>
  </si>
  <si>
    <t>3492</t>
  </si>
  <si>
    <t>kabely silové s měděným jádrem pro jmenovité napětí 750 V CYKY – J  RE průřez   Cu 3 x 10</t>
  </si>
  <si>
    <t>34111090</t>
  </si>
  <si>
    <t>kabel instalační jádro Cu plné izolace PVC plášť PVC 450/750V (CYKY) 5x1,5mm2</t>
  </si>
  <si>
    <t>34111090.1</t>
  </si>
  <si>
    <t>kabely silové s měděným jádrem pro jmenovité napětí 750 V CYKY – J  RE průřez   Cu 5 x 1,5</t>
  </si>
  <si>
    <t>34111094</t>
  </si>
  <si>
    <t>kabel instalační jádro Cu plné izolace PVC plášť PVC 450/750V (CYKY) 5x2,5mm2</t>
  </si>
  <si>
    <t>34111100</t>
  </si>
  <si>
    <t>kabel instalační jádro Cu plné izolace PVC plášť PVC 450/750V (CYKY) 5x6mm2</t>
  </si>
  <si>
    <t>3493</t>
  </si>
  <si>
    <t>kabely silové s měděným jádrem pro jmenovité napětí 750 V CYKY – J  RE průřez   Cu 5 x 10</t>
  </si>
  <si>
    <t>3494</t>
  </si>
  <si>
    <t>kabely silové s měděným jádrem pro jmenovité napětí 750 V CYKY – J  RE průřez   Cu 5 x 16</t>
  </si>
  <si>
    <t>3495</t>
  </si>
  <si>
    <t>kabely silové s měděným jádrem pro jmenovité napětí 750 V CYKY průřez   Cu 5 x 25</t>
  </si>
  <si>
    <t>3496</t>
  </si>
  <si>
    <t>kabely silové s měděným jádrem pro jmenovité napětí 750 V 1-CYKY průřez   Cu 5 x 35</t>
  </si>
  <si>
    <t>3497</t>
  </si>
  <si>
    <t>kabely silové s měděným jádrem pro jmenovité napětí 750 V v oheň retardujícím provedení např. Praflasafe průřez   Cu 3 x 1,5 (J)</t>
  </si>
  <si>
    <t>3498</t>
  </si>
  <si>
    <t>kabely silové s měděným jádrem pro jmenovité napětí 750 V v oheň retardujícím provedení např. Praflasafe průřez   Cu 3 x 2,5 (J)</t>
  </si>
  <si>
    <t>3499</t>
  </si>
  <si>
    <t>kabely silové s měděným jádrem pro jmenovité napětí 750 V v oheň retardujícím provedení např. Praflasafe průřez   Cu 5 x 1,5 (J)</t>
  </si>
  <si>
    <t>3500</t>
  </si>
  <si>
    <t>kabely silové s měděným jádrem pro jmenovité napětí 750 V v oheň retardujícím provedení např. Praflasafe  RE průřez   Cu 5 x 6 (J)</t>
  </si>
  <si>
    <t>3501</t>
  </si>
  <si>
    <t>kabely silové s měděným jádrem pro jmenovité napětí 750 V v oheň retardujícím provedení např. Praflasafe  RE průřez   Cu 5 x 35 (J)</t>
  </si>
  <si>
    <t>3502</t>
  </si>
  <si>
    <t>kabely silové s měděným jádrem s funkční schopností při požáru např. Prafladur-J 3x1,5</t>
  </si>
  <si>
    <t>3503</t>
  </si>
  <si>
    <t>kabely ovládacé s měděným jádrem pro jmenovité napětí 750 V v oheň retardujícím provedení např. SHKFH-R B2cas1d1  RE průřez   Cu 4 x 2 x 0,8</t>
  </si>
  <si>
    <t>741122137</t>
  </si>
  <si>
    <t>Montáž kabel Cu plný kulatý žíla 3x50+35 až 95+50 mm2 zatažený v trubkách (např. CYKY)</t>
  </si>
  <si>
    <t>Montáž kabelů měděných bez ukončení uložených v trubkách zatažených plných kulatých nebo bezhalogenových (např. CYKY) počtu a průřezu žil 3x50+35 až 95+50 mm2</t>
  </si>
  <si>
    <t>https://podminky.urs.cz/item/CS_URS_2021_02/741122137</t>
  </si>
  <si>
    <t>3504</t>
  </si>
  <si>
    <t>kabely silové s měděným jádrem pro jmenovité napětí 750 V v oheň retardujícím provedení např. Praflasafe průřez průřez   Cu 5 x 70</t>
  </si>
  <si>
    <t>741120111</t>
  </si>
  <si>
    <t>Montáž vodič Cu izolovaný plný a laněný s PVC pláštěm žíla 150-185 mm2 zatažený (např. CY, CHAH-V)</t>
  </si>
  <si>
    <t>Montáž vodičů izolovaných měděných bez ukončení uložených v trubkách nebo lištách zatažených plných a laněných s PVC pláštěm, bezhalogenových, ohniodolných (např. CY, CHAH-V) průřezu žíly 150 až 185 mm2</t>
  </si>
  <si>
    <t>https://podminky.urs.cz/item/CS_URS_2021_02/741120111</t>
  </si>
  <si>
    <t>3505</t>
  </si>
  <si>
    <t>NSGAFOU 150 černý, 1,8/3kV</t>
  </si>
  <si>
    <t>3506</t>
  </si>
  <si>
    <t>NSGAFOU 150 modrý, 1,8/3kV</t>
  </si>
  <si>
    <t>3507</t>
  </si>
  <si>
    <t>NSGAFOU 150 zelenožlutý, 1,8/3kV</t>
  </si>
  <si>
    <t>3508</t>
  </si>
  <si>
    <t>Kabelové štítky dle požadavku ČSN 33 2000-5-52 ed.2, čl. NA.4.5.2.5</t>
  </si>
  <si>
    <t>3509</t>
  </si>
  <si>
    <t>Ostatní potřebné blíže nespecifikované položky, podružný a montážní materiál</t>
  </si>
  <si>
    <t>Žaluzie</t>
  </si>
  <si>
    <t>7440</t>
  </si>
  <si>
    <t>Montáž ovládačů žaluziových se zapojením vodičů bezšroubové připojení</t>
  </si>
  <si>
    <t>3510</t>
  </si>
  <si>
    <t>kompletní ovládač žaluziový 10A, polozapuštěná montáž, bílý + kryt, IP20</t>
  </si>
  <si>
    <t>Uzemnění</t>
  </si>
  <si>
    <t>7441</t>
  </si>
  <si>
    <t>Montáž uzemňovacího vedení s upevněním, propojením a připojením pomocí svorek v zemi s izolací spojů vodičů FeZn pásku průřezu do 120 mm2 v městské zástavbě</t>
  </si>
  <si>
    <t>3511</t>
  </si>
  <si>
    <t>Drát FeZn 10mm</t>
  </si>
  <si>
    <t>3512</t>
  </si>
  <si>
    <t>Pásek FeZn 30x4 včetně fixovacích příchytek/podpěr v desce 1.NP</t>
  </si>
  <si>
    <t>3513</t>
  </si>
  <si>
    <t>Pásek FeZn 30x4 včetně fixovacích příchytek/podpěr v desce 2.NP</t>
  </si>
  <si>
    <t>743621110</t>
  </si>
  <si>
    <t>Montáž svorka hromosvodná se 3 a více šrouby</t>
  </si>
  <si>
    <t>Montáž hromosvodného vedení svorek se 3 a více šrouby</t>
  </si>
  <si>
    <t>https://podminky.urs.cz/item/CS_URS_2021_02/743621110</t>
  </si>
  <si>
    <t>3514</t>
  </si>
  <si>
    <t>Svorka pro spojení pásek-pásek, pásek-drát, např. Sr02a, Sr02b FeZn</t>
  </si>
  <si>
    <t>3515</t>
  </si>
  <si>
    <t>Uzemňovací bod M10/12 V4A s pčipojovací osou a vodotěsnou uclávkou</t>
  </si>
  <si>
    <t>7442</t>
  </si>
  <si>
    <t>Napojení uzemňovacího pásku na uzemnění piloty v desce 1.NP</t>
  </si>
  <si>
    <t>7443</t>
  </si>
  <si>
    <t>Napojení uzemňovacího pásku na uzemnění piloty v desce 2.NP</t>
  </si>
  <si>
    <t>7444</t>
  </si>
  <si>
    <t>Ochrana proti korozi při přechodu země-vzduch</t>
  </si>
  <si>
    <t>210220452</t>
  </si>
  <si>
    <t>Montáž ochranného pospojování pevně</t>
  </si>
  <si>
    <t>34141360</t>
  </si>
  <si>
    <t>vodič propojovací mrazuvzdorný jádro Cu lanované izolace PVC 450/750V (CMA) 1x25mm2</t>
  </si>
  <si>
    <t>341413590</t>
  </si>
  <si>
    <t>vodič ohebný s Cu jádrem propojovací pro 450/750V 16mm2</t>
  </si>
  <si>
    <t>341413570</t>
  </si>
  <si>
    <t>vodič ohebný s Cu jádrem propojovací pro 450/750V 6mm2</t>
  </si>
  <si>
    <t>341413560</t>
  </si>
  <si>
    <t>vodič ohebný s Cu jádrem propojovací pro 450/750V 4mm2</t>
  </si>
  <si>
    <t>7445</t>
  </si>
  <si>
    <t>Zapuštěná dvojnásobná svorka pro vyrovnání potenciálů</t>
  </si>
  <si>
    <t>3516</t>
  </si>
  <si>
    <t>7446</t>
  </si>
  <si>
    <t>Kompletní uzemňovací krabice PE/PA vč. osazení a vývodu pro uzemnění podlahy</t>
  </si>
  <si>
    <t>3517</t>
  </si>
  <si>
    <t>3518</t>
  </si>
  <si>
    <t>HOP – hlavní ochranná přípojnice pospojování - komplet</t>
  </si>
  <si>
    <t>3519</t>
  </si>
  <si>
    <t>Nástěnná podružná ekvipotenciální přípojnice SBB</t>
  </si>
  <si>
    <t>7447</t>
  </si>
  <si>
    <t>Ochranné pospojování vstupujících kovových částí dle ČSN 33 2000-4-41 ed.3, čl. 411.3.1.2</t>
  </si>
  <si>
    <t>7448</t>
  </si>
  <si>
    <t>Doplňující ochranné pospojování dle ČSN 33 2000-4-41 ed.3, čl. 415.2.1</t>
  </si>
  <si>
    <t>7449</t>
  </si>
  <si>
    <t>Doplňující ochranné pospojování dle ČSN 33 2000-7-701, ed. 2, čl. 701.415.2</t>
  </si>
  <si>
    <t>7450</t>
  </si>
  <si>
    <t>Kontrolní měření zemního odporu během realizace uzemnění</t>
  </si>
  <si>
    <t>7451</t>
  </si>
  <si>
    <t>Pořízení fotodokumentace během výstavby uzemňovací soustavy</t>
  </si>
  <si>
    <t>D5</t>
  </si>
  <si>
    <t>Hromosvod</t>
  </si>
  <si>
    <t>7452</t>
  </si>
  <si>
    <t>Montáž příchytky svodu</t>
  </si>
  <si>
    <t>3520</t>
  </si>
  <si>
    <t>Příchytka pro skrytý svod ke stěně</t>
  </si>
  <si>
    <t>743621110.1</t>
  </si>
  <si>
    <t>Montáž hromosvodného vedení svodových drátů nebo lan s podpěrami, D do 10 mm</t>
  </si>
  <si>
    <t>354410770</t>
  </si>
  <si>
    <t>Drát AlMgSi 8mm polotvrdý</t>
  </si>
  <si>
    <t>3521</t>
  </si>
  <si>
    <t>Drát AlMgSi 8mm polotvrdý s PVC izolací</t>
  </si>
  <si>
    <t>3522</t>
  </si>
  <si>
    <t>Podpěra betonová s izolační tyčí, délka 500mm</t>
  </si>
  <si>
    <t>74362200</t>
  </si>
  <si>
    <t>https://podminky.urs.cz/item/CS_URS_2021_02/74362200</t>
  </si>
  <si>
    <t>3523</t>
  </si>
  <si>
    <t>Svorka hromosvodová (Spojovací, okapová, zkušební, apod.)</t>
  </si>
  <si>
    <t>743631400</t>
  </si>
  <si>
    <t>Montáž jímacích tyčí délky do 3 m</t>
  </si>
  <si>
    <t>3524</t>
  </si>
  <si>
    <t>Samostatně stojící jímač d=16/10mm, AlMgSi, délka 2,3m, svorka jímací tyče SJ1, trojnožka včetně betonových podstavců</t>
  </si>
  <si>
    <t>7453</t>
  </si>
  <si>
    <t>Pořízení fotodokumentace během výstavby</t>
  </si>
  <si>
    <t>7454</t>
  </si>
  <si>
    <t>Revize hromosvodu</t>
  </si>
  <si>
    <t>D6</t>
  </si>
  <si>
    <t>460680451</t>
  </si>
  <si>
    <t>Zhotovení kapes a výklenků pro krabice 7x7x5 cm</t>
  </si>
  <si>
    <t>460680593</t>
  </si>
  <si>
    <t>Prorážení otvorů a ostatní bourací práce pro montáž trubek a kabelů do hloubky přes 3 do 5 cm a šířky přes 5 do 7 cm</t>
  </si>
  <si>
    <t>460680702</t>
  </si>
  <si>
    <t>Prorážení otvorů a ostatní bourací práce bourání podlah a mazanin betonových, tloušťky přes 15 do 30 cm</t>
  </si>
  <si>
    <t>460710043</t>
  </si>
  <si>
    <t>Vyplnění otvorů pro montáž trubek a kabelů</t>
  </si>
  <si>
    <t>4601</t>
  </si>
  <si>
    <t>Vysekání otvorů pro rozváděče</t>
  </si>
  <si>
    <t>4602</t>
  </si>
  <si>
    <t>Přesun a odvoz suti</t>
  </si>
  <si>
    <t>460010023</t>
  </si>
  <si>
    <t>Vytyčení trasy vedení silového nn v terénu přehledném</t>
  </si>
  <si>
    <t>4603</t>
  </si>
  <si>
    <t>Provedení prostupů zkrz budovy, včetně utěsnění vůči vodě</t>
  </si>
  <si>
    <t>460150264</t>
  </si>
  <si>
    <t>Hloubení zapažených i nezapažených kabelových rýh ručně včetně urovnání dna s přemístěním výkopku do vzdálenosti 3 m od okraje jámy nebo naložením na dopravní prostředek šířky 35 cm, hloubky 70 cm, v hornině třídy 4</t>
  </si>
  <si>
    <t>460421082</t>
  </si>
  <si>
    <t>Kabelové lože včetně podsypu, zhutnění a urovnání povrchu z písku nebo štěrkopísku tloušťky 5 cm nad kabel zakryté plastovou fólií, šířky lože přes 25 do 50 cm</t>
  </si>
  <si>
    <t>460520164</t>
  </si>
  <si>
    <t>Montáž trubek ochranných uložených volně do rýhy plastových tuhých,vnitřního průměru přes 90 do 110 mm</t>
  </si>
  <si>
    <t>345713510</t>
  </si>
  <si>
    <t>trubka elektroinstalační ohebná dvouplášťová korugovaná D 41/50 mm, HDPE+LDPE</t>
  </si>
  <si>
    <t>345713520</t>
  </si>
  <si>
    <t>trubka elektroinstalační ohebná dvouplášťová korugovaná D 52/63 mm, HDPE+LDPE</t>
  </si>
  <si>
    <t>460560264</t>
  </si>
  <si>
    <t>Zásyp kabelových rýh ručně včetně zhutnění a uložení výkopku do vrstev a urovnání povrchu šířky 35 cm hloubky 70 cm, v hornině třídy 4</t>
  </si>
  <si>
    <t>012303000</t>
  </si>
  <si>
    <t>Geodetické práce po výstavbě</t>
  </si>
  <si>
    <t>https://podminky.urs.cz/item/CS_URS_2021_02/012303000</t>
  </si>
  <si>
    <t>OST</t>
  </si>
  <si>
    <t>Ostatní</t>
  </si>
  <si>
    <t>Doprava osob a materiálu, použití montážních mechanismů apod.</t>
  </si>
  <si>
    <t>262144</t>
  </si>
  <si>
    <t>Zařízení a zabezpečení staveniště</t>
  </si>
  <si>
    <t>Účast zhotovitele na kontrolních dnech stavby</t>
  </si>
  <si>
    <t>045002000</t>
  </si>
  <si>
    <t>Kompletační a koordinační činnost</t>
  </si>
  <si>
    <t>https://podminky.urs.cz/item/CS_URS_2021_02/045002000</t>
  </si>
  <si>
    <t>04</t>
  </si>
  <si>
    <t>Nastavení dodaných zařízení a kompletů, včetně jejich zprovoznění</t>
  </si>
  <si>
    <t>05</t>
  </si>
  <si>
    <t>Provozní a funkční zkoušky</t>
  </si>
  <si>
    <t>06</t>
  </si>
  <si>
    <t>Zajištění dokladů, nutných pro uvedení stavby do užívání</t>
  </si>
  <si>
    <t>07</t>
  </si>
  <si>
    <t>Oznámení zahájení montáže dle požadavků vyhlášky č. 73/2010 Sb., Příloha 2, bod č. 4</t>
  </si>
  <si>
    <t>08</t>
  </si>
  <si>
    <t>Odborné a závazné stanovisko dle požadavků vyhlášky č. 73/2010 Sb., Příloha 2, bod č. 5</t>
  </si>
  <si>
    <t>013244000</t>
  </si>
  <si>
    <t>Dokumentace pro provádění stavby</t>
  </si>
  <si>
    <t>https://podminky.urs.cz/item/CS_URS_2021_02/013244000</t>
  </si>
  <si>
    <t>https://podminky.urs.cz/item/CS_URS_2021_02/013254000</t>
  </si>
  <si>
    <t>741810003</t>
  </si>
  <si>
    <t>Celková prohlídka elektrického rozvodu a zařízení přes 0,5 do 1 milionu Kč</t>
  </si>
  <si>
    <t>Zkoušky a prohlídky elektrických rozvodů a zařízení celková prohlídka a vyhotovení revizní zprávy pro objem montážních prací přes 500 do 1000 tis. Kč</t>
  </si>
  <si>
    <t>https://podminky.urs.cz/item/CS_URS_2021_02/741810003</t>
  </si>
  <si>
    <t>741810011</t>
  </si>
  <si>
    <t>Příplatek k celkové prohlídce za každých dalších 500 000,- Kč</t>
  </si>
  <si>
    <t>Zkoušky a prohlídky elektrických rozvodů a zařízení celková prohlídka a vyhotovení revizní zprávy pro objem montážních prací Příplatek k ceně 0003 za každých dalších i započatých 500 tis. Kč přes 1000 tis. Kč</t>
  </si>
  <si>
    <t>https://podminky.urs.cz/item/CS_URS_2021_02/741810011</t>
  </si>
  <si>
    <t>741811011</t>
  </si>
  <si>
    <t>Kontrola rozvaděč nn silový hmotnosti do 200 kg</t>
  </si>
  <si>
    <t>Zkoušky a prohlídky rozvodných zařízení kontrola rozváděčů nn, (1 pole) silových, hmotnosti do 200 kg</t>
  </si>
  <si>
    <t>https://podminky.urs.cz/item/CS_URS_2021_02/741811011</t>
  </si>
  <si>
    <t>09</t>
  </si>
  <si>
    <t>Případná poradenská a konzultační činnost projektanta</t>
  </si>
  <si>
    <t>HZS 030</t>
  </si>
  <si>
    <t>Přípravné a pomocné práce mimo specifikaci</t>
  </si>
  <si>
    <t>hodin</t>
  </si>
  <si>
    <t>ELK - Slaboproudá elektrotechnika</t>
  </si>
  <si>
    <t>URS1 - Elektrická požární signalizace EPS</t>
  </si>
  <si>
    <t>URS2 - Strukturovaná kabeláž</t>
  </si>
  <si>
    <t>STA - Společná televizní anténa STA</t>
  </si>
  <si>
    <t>PZTS - Poplachový zabezpečovací a tísňový systém</t>
  </si>
  <si>
    <t>URS3 - Dorozumívací zařízení sestra/pacient</t>
  </si>
  <si>
    <t>URS1</t>
  </si>
  <si>
    <t>Elektrická požární signalizace EPS</t>
  </si>
  <si>
    <t>Pol00</t>
  </si>
  <si>
    <t>Montáž ústředny EPS čtyř nebo vícekruhové bez čelního panelu</t>
  </si>
  <si>
    <t>742210005</t>
  </si>
  <si>
    <t>Montáž čelního panelu do ústředny EPS</t>
  </si>
  <si>
    <t>KS</t>
  </si>
  <si>
    <t>https://podminky.urs.cz/item/CS_URS_2021_02/742210005</t>
  </si>
  <si>
    <t>Pol1</t>
  </si>
  <si>
    <t>Modulární analogová adresovatelná ústředna, až 1536 adres, obsahuje displej vč. ovládacího panelu, desku systémovou, desku zdroje, 6 slotů pro volitelné desky, 1x zdroj 24V/5A, prostor pro 2 akumulátory 12V/12Ah</t>
  </si>
  <si>
    <t>Poznámka k položce:_x000D_
MHU116</t>
  </si>
  <si>
    <t>742210006</t>
  </si>
  <si>
    <t>Montáž rozšiřující karty ústředny</t>
  </si>
  <si>
    <t>https://podminky.urs.cz/item/CS_URS_2021_02/742210006</t>
  </si>
  <si>
    <t>Pol2</t>
  </si>
  <si>
    <t>Deska linková, 2 izolované kruhové linky, max. 256 adres</t>
  </si>
  <si>
    <t>Poznámka k položce:_x000D_
DLI-1</t>
  </si>
  <si>
    <t>Pol3</t>
  </si>
  <si>
    <t>Deska slave, až 16 zařízení typu slave (pro připojení tabla, OPPO)</t>
  </si>
  <si>
    <t>Poznámka k položce:_x000D_
DSL-1</t>
  </si>
  <si>
    <t>Pol4</t>
  </si>
  <si>
    <t>Deska periferií, pro připojení nadstavby, ZDP, OPPO MHY 919</t>
  </si>
  <si>
    <t>Poznámka k položce:_x000D_
DPE-1</t>
  </si>
  <si>
    <t>742210071</t>
  </si>
  <si>
    <t>Montáž paralelního tabla</t>
  </si>
  <si>
    <t>https://podminky.urs.cz/item/CS_URS_2021_02/742210071</t>
  </si>
  <si>
    <t>Pol5</t>
  </si>
  <si>
    <t>Paralelní tablo s displejem, napájení 24VDC</t>
  </si>
  <si>
    <t>Poznámka k položce:_x000D_
MHS 817</t>
  </si>
  <si>
    <t>742210041</t>
  </si>
  <si>
    <t>Montáž akumulátoru</t>
  </si>
  <si>
    <t>https://podminky.urs.cz/item/CS_URS_2021_02/742210041</t>
  </si>
  <si>
    <t>Pol6</t>
  </si>
  <si>
    <t>Akumulátor 12VDC/40Ah</t>
  </si>
  <si>
    <t>Pol7</t>
  </si>
  <si>
    <t>Akumulátor 12VDC/12Ah</t>
  </si>
  <si>
    <t>742210031</t>
  </si>
  <si>
    <t>Montáž napájecího zdroje</t>
  </si>
  <si>
    <t>https://podminky.urs.cz/item/CS_URS_2021_02/742210031</t>
  </si>
  <si>
    <t>Pol8</t>
  </si>
  <si>
    <t>Spínaný zdroj, 27,6V/5A trvale/7A krátkodobě, AKU 2x40Ah</t>
  </si>
  <si>
    <t>742210261</t>
  </si>
  <si>
    <t>Montáž sirény, majáku nebo signalizace</t>
  </si>
  <si>
    <t>https://podminky.urs.cz/item/CS_URS_2021_02/742210261</t>
  </si>
  <si>
    <t>Pol9</t>
  </si>
  <si>
    <t>Polarizovaný zábleskový plastový maják s xenonovou výbojkou pro systémy požární a zabezpečovací signalizace a technologické aplikace ve vnitřním i vnějším prostředí. Napájení 10 až 60 Vss, 88mA/ 24V, frekvence záblesku 1 Hz, barva čočky červená s červenou</t>
  </si>
  <si>
    <t>Polarizovaný zábleskový plastový maják s xenonovou výbojkou pro systémy požární a zabezpečovací signalizace a technologické aplikace ve vnitřním i vnějším prostředí. Napájení 10 až 60 Vss, 88mA/ 24V, frekvence záblesku 1 Hz, barva čočky červená s červenou paticí, krytí IP65C, -25 až 70°C, průměr 93mm x výška 100mm</t>
  </si>
  <si>
    <t>Pol10</t>
  </si>
  <si>
    <t xml:space="preserve">Dvoutónová nezálohovaná červená polarizovaná plastová siréna, napájení 9 až 28Vss, 16 mA / 24 V, akustický výkon 102dB / 1m, -25 až 70°C, průměr 93mm x výška 105 mm. Výběr 1. tónu z 32 možností, nastavitelný výběr z 32 tónů, spojité nastavení hlasitosti. </t>
  </si>
  <si>
    <t>Dvoutónová nezálohovaná červená polarizovaná plastová siréna, napájení 9 až 28Vss, 16 mA / 24 V, akustický výkon 102dB / 1m, -25 až 70°C, průměr 93mm x výška 105 mm. Výběr 1. tónu z 32 možností, nastavitelný výběr z 32 tónů, spojité nastavení hlasitosti. Určena pro povrchovou montáž, certifikát CPD</t>
  </si>
  <si>
    <t>742123001</t>
  </si>
  <si>
    <t>Montáž přepěťové ochrany</t>
  </si>
  <si>
    <t>https://podminky.urs.cz/item/CS_URS_2021_02/742123001</t>
  </si>
  <si>
    <t>Pol11</t>
  </si>
  <si>
    <t>Přepěťová ochrana III.stupně, 230V, 1f, 8A</t>
  </si>
  <si>
    <t>742210111</t>
  </si>
  <si>
    <t>Montáž klíčového trezoru se zámkovou vložkou</t>
  </si>
  <si>
    <t>https://podminky.urs.cz/item/CS_URS_2021_02/742210111</t>
  </si>
  <si>
    <t>Pol12</t>
  </si>
  <si>
    <t>Klíčový trezor KTPO, 24VDC, zámek pro Pardubický kraj</t>
  </si>
  <si>
    <t>742210061</t>
  </si>
  <si>
    <t>Montáž ovládacího panelu požární ochrany</t>
  </si>
  <si>
    <t>https://podminky.urs.cz/item/CS_URS_2021_02/742210061</t>
  </si>
  <si>
    <t>Pol13</t>
  </si>
  <si>
    <t>Obslužné pole pro hasiče OPPO</t>
  </si>
  <si>
    <t>Pol14</t>
  </si>
  <si>
    <t>Práce na připojení EPS na PCO HZS, vč. vytvoření přenosových tabulek, nastavení PCO apod.</t>
  </si>
  <si>
    <t>Pol15</t>
  </si>
  <si>
    <t>Zařízení dálkového přenosu pro PCO Pardubického kraje vč. příslušenství, antény, EPROM, přepěťové ochrany a montážního materiálu</t>
  </si>
  <si>
    <t>Pol16</t>
  </si>
  <si>
    <t>Projekt připojení EPS na PCO HZS Pardubického kraje</t>
  </si>
  <si>
    <t>742210151</t>
  </si>
  <si>
    <t>Montáž tlačítkového hlásiče</t>
  </si>
  <si>
    <t>https://podminky.urs.cz/item/CS_URS_2021_02/742210151</t>
  </si>
  <si>
    <t>Pol17</t>
  </si>
  <si>
    <t>Hlásič tlačítkový adresovatelný - skříňka ABS, vnitřní provedení, povrchová montáž, barva červená</t>
  </si>
  <si>
    <t>Poznámka k položce:_x000D_
MHA 142</t>
  </si>
  <si>
    <t>742210121</t>
  </si>
  <si>
    <t>Montáž automatického hlásiče</t>
  </si>
  <si>
    <t>https://podminky.urs.cz/item/CS_URS_2021_02/742210121</t>
  </si>
  <si>
    <t>Pol18</t>
  </si>
  <si>
    <t>Hlásič kouře optický interaktivní s izolátorem</t>
  </si>
  <si>
    <t>Poznámka k položce:_x000D_
MHG 262i</t>
  </si>
  <si>
    <t>Pol19</t>
  </si>
  <si>
    <t>Hlásič multisenzorový interaktivní s izolátorem</t>
  </si>
  <si>
    <t>Poznámka k položce:_x000D_
MHG 862i</t>
  </si>
  <si>
    <t>Pol20</t>
  </si>
  <si>
    <t>Hlásič teplot interaktivní,(45÷90)°C</t>
  </si>
  <si>
    <t>Poznámka k položce:_x000D_
MHG 362</t>
  </si>
  <si>
    <t>742210131</t>
  </si>
  <si>
    <t>Montáž patice</t>
  </si>
  <si>
    <t>https://podminky.urs.cz/item/CS_URS_2021_02/742210131</t>
  </si>
  <si>
    <t>Pol21</t>
  </si>
  <si>
    <t>Zásuvka pro adresovatelné a interaktivní hlásiče</t>
  </si>
  <si>
    <t>Pol22</t>
  </si>
  <si>
    <t>Popisovací pole pro patice hlásičů (balení 10ks)</t>
  </si>
  <si>
    <t>742210161</t>
  </si>
  <si>
    <t>Montáž vyhodnocovací jednotky lineárního teplotního hlásiče</t>
  </si>
  <si>
    <t>https://podminky.urs.cz/item/CS_URS_2021_02/742210161</t>
  </si>
  <si>
    <t>Pol23</t>
  </si>
  <si>
    <t>Vyhodnocovací jednotka lineárního teplotního hlásiče</t>
  </si>
  <si>
    <t>742210171</t>
  </si>
  <si>
    <t>Montáž kabelu senzorového</t>
  </si>
  <si>
    <t>https://podminky.urs.cz/item/CS_URS_2021_02/742210171</t>
  </si>
  <si>
    <t>Pol24</t>
  </si>
  <si>
    <t>Senzorový kabel lineárního teplotního hlásiče</t>
  </si>
  <si>
    <t>Pol25</t>
  </si>
  <si>
    <t>Sada pro zakončení detekčního kabelu</t>
  </si>
  <si>
    <t>Pol26</t>
  </si>
  <si>
    <t>Příchytka pro lineární teplotní hlásič vč. hmoždinky a šroubu</t>
  </si>
  <si>
    <t>742210303</t>
  </si>
  <si>
    <t>Montáž vstupně výstupního reléového prvku 4 kontakty s krytem</t>
  </si>
  <si>
    <t>https://podminky.urs.cz/item/CS_URS_2021_02/742210303</t>
  </si>
  <si>
    <t>Pol27</t>
  </si>
  <si>
    <t>Vstupně výstupní modul v krytu, na kruhovou linku, 2 programovatelné vstupy a 2 hlídané výkonové programovatelné výstupy</t>
  </si>
  <si>
    <t>Poznámka k položce:_x000D_
MHY 926</t>
  </si>
  <si>
    <t>742210305</t>
  </si>
  <si>
    <t>Montáž vstupně výstupního reléového prvku s 5-ti a více kontakty</t>
  </si>
  <si>
    <t>Pol28</t>
  </si>
  <si>
    <t>Jednotka vstupně/výstupní (8xIN/8xOUT) v krabici</t>
  </si>
  <si>
    <t>Poznámka k položce:_x000D_
MHY 925/8</t>
  </si>
  <si>
    <t>742210251</t>
  </si>
  <si>
    <t>Připojení kontaktu ovládaného nebo monitorovaného</t>
  </si>
  <si>
    <t>https://podminky.urs.cz/item/CS_URS_2021_02/742210251</t>
  </si>
  <si>
    <t>742210231</t>
  </si>
  <si>
    <t>Montáž přídržného magnetu s tlačítkem</t>
  </si>
  <si>
    <t>https://podminky.urs.cz/item/CS_URS_2021_02/742210231</t>
  </si>
  <si>
    <t>Pol29</t>
  </si>
  <si>
    <t>Elektromagnetický přídržný magnet pro ovládání požárních dveří. Přídržná síla 100Kg. Uvolňovací tlačítko. Napájení 24V. Certifikace CPD. Montáž na podlahu nebo na stěnu.</t>
  </si>
  <si>
    <t>Pol30</t>
  </si>
  <si>
    <t>Trubka pro prodlužení těla přídržného magnetu S3. Délka 95mm. Trubky lze přidávat do dosažení potřebné délky/výšky. Barva černá, materiál ABS vysoké pevnosti.</t>
  </si>
  <si>
    <t>Pol31</t>
  </si>
  <si>
    <t>Resetovací klíček k tlačítkovému hlásiči</t>
  </si>
  <si>
    <t>Pol32</t>
  </si>
  <si>
    <t>Sklo tlačítkového hlásiče - sada 10ks</t>
  </si>
  <si>
    <t>Pol33</t>
  </si>
  <si>
    <t>Provozní kniha EPS</t>
  </si>
  <si>
    <t>Pol34</t>
  </si>
  <si>
    <t>lahev zkušebního plynu</t>
  </si>
  <si>
    <t>742121001</t>
  </si>
  <si>
    <t>Montáž sdělovacího kabelu do 15 žil</t>
  </si>
  <si>
    <t>https://podminky.urs.cz/item/CS_URS_2021_02/742121001</t>
  </si>
  <si>
    <t>Pol35</t>
  </si>
  <si>
    <t>SHKFH-R 1x2x0,8 - stíněný kabel 1x2x0,8 bezhalogenový dle ČSN 50267 a splňující vyhlášku č. 23/2008 Sb. (B2 ca s1d1)</t>
  </si>
  <si>
    <t>Pol36</t>
  </si>
  <si>
    <t>SSKFH V180 1x2x0,8 - stíněný kabel 1x2x0,8 P30-R, ohniodolný dle ČSN IEC60331, bezhalogenový dle ČSN 50267 a splňující vyhlášku č. 23/2008 Sb. (B2 ca s1d1)</t>
  </si>
  <si>
    <t>Pol37</t>
  </si>
  <si>
    <t>SSKFH V180 10x2x0,8 - stíněný kabel 10x2x0,8 P30-R, ohniodolný dle ČSN IEC60331, bezhalogenový dle ČSN 50267 a splňující vyhlášku č. 23/2008 Sb. (B2 ca s1d1)</t>
  </si>
  <si>
    <t>Pol38</t>
  </si>
  <si>
    <t>1-CHKE-R 2x1,5 - silový kabel bezhalogenový dle ČSN 50267 a splňující vyhlášku č. 23/2008 Sb. (B2 ca s1d1)</t>
  </si>
  <si>
    <t>Pol39</t>
  </si>
  <si>
    <t>1-CHKE-V 2x1,5 - silový kabel P30-R, ohniodolný dle ČSN IEC60331, bezhalogenový dle ČSN 50267 a splňující vyhlášku č. 23/2008 Sb. (B2 ca s1d1)</t>
  </si>
  <si>
    <t>Pol40</t>
  </si>
  <si>
    <t>1-CHKE-V 2x2,5 - silový kabel P30-R, ohniodolný dle ČSN IEC60331, bezhalogenový dle ČSN 50267 a splňující vyhlášku č. 23/2008 Sb. (B2 ca s1d1)</t>
  </si>
  <si>
    <t>742110001</t>
  </si>
  <si>
    <t>Montáž elektroinstalační plastové ohebné trubky uložené pod omítkou vč. zasekání</t>
  </si>
  <si>
    <t>https://podminky.urs.cz/item/CS_URS_2021_02/742110001</t>
  </si>
  <si>
    <t>742110005</t>
  </si>
  <si>
    <t>Montáž trubek pro slaboproud plastových ohebných uložených v podlaze</t>
  </si>
  <si>
    <t>https://podminky.urs.cz/item/CS_URS_2021_02/742110005</t>
  </si>
  <si>
    <t>Pol41</t>
  </si>
  <si>
    <t>Elektroinstalační ohebná trubka 23mm, samozhášivá, nízká mechanická odolnost</t>
  </si>
  <si>
    <t>Pol42</t>
  </si>
  <si>
    <t>Elektroinstalační ohebná trubka 29mm, samozhášivá, nízká mechanická odolnost</t>
  </si>
  <si>
    <t>Pol43</t>
  </si>
  <si>
    <t>Elektroinstalační ohebná trubka 48mm, samozhášivá, nízká mechanická odolnost</t>
  </si>
  <si>
    <t>Pol44</t>
  </si>
  <si>
    <t>Montáž protahovacího drátu</t>
  </si>
  <si>
    <t>Pol45</t>
  </si>
  <si>
    <t>AY2,5 - protahovací drát</t>
  </si>
  <si>
    <t>742111001</t>
  </si>
  <si>
    <t>Montáž příchytek pro kabely vč. šroubu a hmoždinky</t>
  </si>
  <si>
    <t>https://podminky.urs.cz/item/CS_URS_2021_02/742111001</t>
  </si>
  <si>
    <t>Pol46</t>
  </si>
  <si>
    <t>Příchytka jednostranná pro kabely průměru 8mm, kovová, vč. hmoždinky a šroubu</t>
  </si>
  <si>
    <t>Pol47</t>
  </si>
  <si>
    <t>Úchytka pro jednotlivý kabel průměru 6mm, P30-R</t>
  </si>
  <si>
    <t>Pol48</t>
  </si>
  <si>
    <t>Úchytka pro jednotlivý kabel průměru 15mm, P30-R</t>
  </si>
  <si>
    <t>Pol49</t>
  </si>
  <si>
    <t>Úchytka pro jednotlivý kabel průměru 12mm, P30-R</t>
  </si>
  <si>
    <t>Pol50</t>
  </si>
  <si>
    <t>Šroub 7,5x52, pro přímou instalaci do betonu, určeno pro požárně odolné trasy, vyhovuje předpisu ZP-27/2008</t>
  </si>
  <si>
    <t>742110503</t>
  </si>
  <si>
    <t>Montáž krabic pro slaboproud zapuštěných plastových odbočných univerzální s víčkem</t>
  </si>
  <si>
    <t>https://podminky.urs.cz/item/CS_URS_2021_02/742110503</t>
  </si>
  <si>
    <t>Pol51</t>
  </si>
  <si>
    <t>KU68 - krabice rozvodná univerzální pod omítku</t>
  </si>
  <si>
    <t>742190004</t>
  </si>
  <si>
    <t>Aplikace požárně těsnícího materiálu</t>
  </si>
  <si>
    <t>https://podminky.urs.cz/item/CS_URS_2021_02/742190004</t>
  </si>
  <si>
    <t>Pol52</t>
  </si>
  <si>
    <t>Protipožární pěna pro zdivo, beton a sádrokarton, přetíratelný, 325ml</t>
  </si>
  <si>
    <t>742210401</t>
  </si>
  <si>
    <t>Programování základních parametrů ústředny EPS</t>
  </si>
  <si>
    <t>https://podminky.urs.cz/item/CS_URS_2021_02/742210401</t>
  </si>
  <si>
    <t>742210421</t>
  </si>
  <si>
    <t>Programování a oživení systému (na jeden detektor EPS)</t>
  </si>
  <si>
    <t>https://podminky.urs.cz/item/CS_URS_2021_02/742210421</t>
  </si>
  <si>
    <t>Pol53</t>
  </si>
  <si>
    <t>Programování návazností na ovládaná a sledovaná zařízení</t>
  </si>
  <si>
    <t>742210503</t>
  </si>
  <si>
    <t>Koordinační funkční zkoušky EPS</t>
  </si>
  <si>
    <t>https://podminky.urs.cz/item/CS_URS_2021_02/742210503</t>
  </si>
  <si>
    <t>742210521</t>
  </si>
  <si>
    <t>Výchozí revize systému EPS (na 1 hlásič), vypracování revizní zprávy</t>
  </si>
  <si>
    <t>https://podminky.urs.cz/item/CS_URS_2021_02/742210521</t>
  </si>
  <si>
    <t>Pol54</t>
  </si>
  <si>
    <t>Zkušební provoz</t>
  </si>
  <si>
    <t>Pol55</t>
  </si>
  <si>
    <t>Ostatní montážní materiál - zahrnuje dodávku veškerého dalšího instalačního materiálu nutného k zajištění plné funkčnosti a splnění všech norem uvedených v technické zprávě a jeho řádné předání objednateli  (vruty, hmoždinky, stahovací pásky, sádra apod.)</t>
  </si>
  <si>
    <t>Ostatní montážní materiál - zahrnuje dodávku veškerého dalšího instalačního materiálu nutného k zajištění plné funkčnosti a splnění všech norem uvedených v technické zprávě a jeho řádné předání objednateli (vruty, hmoždinky, stahovací pásky, sádra apod.)</t>
  </si>
  <si>
    <t>Pol56</t>
  </si>
  <si>
    <t>Stavební přípomoci - Cena zahrnuje komplexní náklady na tyto drobné stavení činnosti včetně materiálu. Jedná se o veškeré průrazy a jejich utěsnění po montáži, otvory do sádrokartonu vč. zapravení a jiné drobné stavební činnosti nutné pro instalaci systém</t>
  </si>
  <si>
    <t>Stavební přípomoci - Cena zahrnuje komplexní náklady na tyto drobné stavení činnosti včetně materiálu. Jedná se o veškeré průrazy a jejich utěsnění po montáži, otvory do sádrokartonu vč. zapravení a jiné drobné stavební činnosti nutné pro instalaci systému a jeho vedení</t>
  </si>
  <si>
    <t>Pol57</t>
  </si>
  <si>
    <t>Vypracování dokumentace skutečného stavu, tisk a kompletace 6 paré</t>
  </si>
  <si>
    <t>Pol58</t>
  </si>
  <si>
    <t>Ostatní režijní náklady (cestovné, náhrady, ubytování atd.)</t>
  </si>
  <si>
    <t>URS2</t>
  </si>
  <si>
    <t>Strukturovaná kabeláž</t>
  </si>
  <si>
    <t>742330002</t>
  </si>
  <si>
    <t>Montáž rozvaděče stojanového</t>
  </si>
  <si>
    <t>https://podminky.urs.cz/item/CS_URS_2021_02/742330002</t>
  </si>
  <si>
    <t>Pol59</t>
  </si>
  <si>
    <t>19' rozvaděč stojanový 42U/800x800, 2 páry vertikálních 19" posuvných lišt L, značení jednotlivých instalační pozic včetně čísla pozice, 1 pár bočních panelů se zámkem, přední skleněné dveře s pákovým jednobodovým zámkem, výměnnnou DIN vložkou, univerzáln</t>
  </si>
  <si>
    <t>19' rozvaděč stojanový 42U/800x800, 2 páry vertikálních 19" posuvných lišt L, značení jednotlivých instalační pozic včetně čísla pozice, 1 pár bočních panelů se zámkem, přední skleněné dveře s pákovým jednobodovým zámkem, výměnnnou DIN vložkou, univerzální klíč 333, zadní plechový panel s kabelovým vstupem pro vstup kabelů, univerzální klíč, plechové vylamovací záslepky kabelových vstupů a otvorů pro ventilační jednotky, zemnící sada, 4x Nastavitelné nožičky, 28x montážní sada</t>
  </si>
  <si>
    <t>Pol60</t>
  </si>
  <si>
    <t>19' rozvaděč stojanový 33U/600x600, 2 páry vertikálních 19" posuvných lišt L, značení jednotlivých instalační pozic včetně čísla pozice, 1 pár bočních panelů se zámkem, přední skleněné dveře s pákovým jednobodovým zámkem, výměnnnou DIN vložkou, univerzáln</t>
  </si>
  <si>
    <t>19' rozvaděč stojanový 33U/600x600, 2 páry vertikálních 19" posuvných lišt L, značení jednotlivých instalační pozic včetně čísla pozice, 1 pár bočních panelů se zámkem, přední skleněné dveře s pákovým jednobodovým zámkem, výměnnnou DIN vložkou, univerzální klíč 333, zadní plechový panel s kabelovým vstupem pro vstup kabelů, univerzální klíč, plechové vylamovací záslepky kabelových vstupů a otvorů pro ventilační jednotky, zemnící sada, 4x Nastavitelné nožičky, 28x montážní sada</t>
  </si>
  <si>
    <t>Pol61</t>
  </si>
  <si>
    <t>Montáž ventilační jednotky do 19" rozvaděče</t>
  </si>
  <si>
    <t>Pol62</t>
  </si>
  <si>
    <t>Ventilační jednotka -  4 x ventilátor s termostatem, instal. do střechy/dna rozvaděče hloubky 600, 800 a 1200 mm</t>
  </si>
  <si>
    <t>Ventilační jednotka - 4 x ventilátor s termostatem, instal. do střechy/dna rozvaděče hloubky 600, 800 a 1200 mm</t>
  </si>
  <si>
    <t>742330022</t>
  </si>
  <si>
    <t>Montáž napájecího panelu</t>
  </si>
  <si>
    <t>https://podminky.urs.cz/item/CS_URS_2021_02/742330022</t>
  </si>
  <si>
    <t>Pol63</t>
  </si>
  <si>
    <t>19',8xCZ zásuvka,bleskojistka,3x1.5mm 2m kabel CZ-DE, RAL9005</t>
  </si>
  <si>
    <t>742330024</t>
  </si>
  <si>
    <t>Montáž patch panelu 24 portů UTP/FTP</t>
  </si>
  <si>
    <t>https://podminky.urs.cz/item/CS_URS_2021_02/742330024</t>
  </si>
  <si>
    <t>Pol64</t>
  </si>
  <si>
    <t>19" patch panel 24 modulů RJ45, CAT.6, UTP, 1U, s popisky, černý</t>
  </si>
  <si>
    <t>742330023</t>
  </si>
  <si>
    <t>Montáž vyvazovacího panelu 1U do 19" rozvaděče</t>
  </si>
  <si>
    <t>https://podminky.urs.cz/item/CS_URS_2021_02/742330023</t>
  </si>
  <si>
    <t>Pol65</t>
  </si>
  <si>
    <t>19" vyvazovací panel 1U - jednostranný, plastová oka 40 x 80mm</t>
  </si>
  <si>
    <t>Pol66</t>
  </si>
  <si>
    <t>Montáž konektoru RJ45 u kamery nebo intercomu</t>
  </si>
  <si>
    <t>Pol67</t>
  </si>
  <si>
    <t>Konektor RJ45 8/8, kat. 6, pro ukončení u kamery a intercomu</t>
  </si>
  <si>
    <t>Pol68</t>
  </si>
  <si>
    <t>Propojovací kabel, Cat 6, UTP, 2xRJ45, délka 0,3m, šedý</t>
  </si>
  <si>
    <t>Pol69</t>
  </si>
  <si>
    <t>Propojovací kabel, Cat 6, UTP, 2xRJ45, délka 2m šedá</t>
  </si>
  <si>
    <t>Pol70</t>
  </si>
  <si>
    <t>Propojovací kabel, Cat 6, UTP, 2xRJ45, délka 3m, šedá</t>
  </si>
  <si>
    <t>742330041</t>
  </si>
  <si>
    <t>Montáž kompletní datové zásuvky 1xRJ45</t>
  </si>
  <si>
    <t>https://podminky.urs.cz/item/CS_URS_2021_02/742330041</t>
  </si>
  <si>
    <t>Pol71</t>
  </si>
  <si>
    <t>Kompletní datová zásuvka 1xRJ45 CAT.6 UTP vč. krabice, rámečku a krytky</t>
  </si>
  <si>
    <t>742330042</t>
  </si>
  <si>
    <t>Montáž kompletní datové zásuvky 2xRJ45</t>
  </si>
  <si>
    <t>https://podminky.urs.cz/item/CS_URS_2021_02/742330042</t>
  </si>
  <si>
    <t>Pol72</t>
  </si>
  <si>
    <t>Kompletní datová zásuvka 2xRJ45 CAT.6 UTP vč. krabice, rámečku a krytky</t>
  </si>
  <si>
    <t>742330026</t>
  </si>
  <si>
    <t>Montáž optické vany</t>
  </si>
  <si>
    <t>https://podminky.urs.cz/item/CS_URS_2021_02/742330026</t>
  </si>
  <si>
    <t>Pol73</t>
  </si>
  <si>
    <t>Kompletně vybavená optická vana 19" 1U, výsuvná, včetně popisek, vyvazovací oka pro organizaci, černá, 12x pigtail 9/125 LC, optické kazety, ochrany svárů</t>
  </si>
  <si>
    <t>Pol74</t>
  </si>
  <si>
    <t>Kompletně vybavená optická vana 19" 1U, výsuvná, včetně popisek, vyvazovací oka pro organizaci, černá, 24x pigtail 9/125 LC, optické kazety, ochrany svárů</t>
  </si>
  <si>
    <t>Pol75</t>
  </si>
  <si>
    <t>Patch kabel optický LC/LC, duplex, délka 3m</t>
  </si>
  <si>
    <t>742330028</t>
  </si>
  <si>
    <t>Svařování pigtailu</t>
  </si>
  <si>
    <t>https://podminky.urs.cz/item/CS_URS_2021_02/742330028</t>
  </si>
  <si>
    <t>742330031</t>
  </si>
  <si>
    <t>Montáž teplem smrštitelné ochrany sváru</t>
  </si>
  <si>
    <t>https://podminky.urs.cz/item/CS_URS_2021_02/742330031</t>
  </si>
  <si>
    <t>742330011</t>
  </si>
  <si>
    <t>Montáž záložního zdroje UPS do 19" rozvaděče (bez nastavení)</t>
  </si>
  <si>
    <t>https://podminky.urs.cz/item/CS_URS_2021_02/742330011</t>
  </si>
  <si>
    <t>Pol76</t>
  </si>
  <si>
    <t>Záložní on-line zdroj UPS s dvojitou konverzí, maximální zatížení 3000W/3000VA, LCD displej, 1x USB, 1x sériový port, 2x IEC C19, 8x IEC C13 a svorky, možnost umístění do racku, výška 3U</t>
  </si>
  <si>
    <t>Pol77</t>
  </si>
  <si>
    <t>Montáž Wifi AP</t>
  </si>
  <si>
    <t>Pol78</t>
  </si>
  <si>
    <t>Nastavení a konfigurace Wifi</t>
  </si>
  <si>
    <t>Pol79</t>
  </si>
  <si>
    <t>Acces point Wifi venkovní/vnitřní - 1750 Mbps AP/Hotspot 2,4/5 GHz, 802.11ac, MIMO 3×3. Anténní systém obsahuje tři dualband 3 dBi antény s dosahem do vzdálenosti až 122 metrů. Obsahuje 2x Gigabit LAN s 48V (44 až 57V) napájením přes PoE (pasivní i aktivn</t>
  </si>
  <si>
    <t>Acces point Wifi venkovní/vnitřní - 1750 Mbps AP/Hotspot 2,4/5 GHz, 802.11ac, MIMO 3×3. Anténní systém obsahuje tři dualband 3 dBi antény s dosahem do vzdálenosti až 122 metrů. Obsahuje 2x Gigabit LAN s 48V (44 až 57V) napájením přes PoE (pasivní i aktivní 802.3af/802.3at) a jedním portem USB 2.0. Umožní nahrávat mapy a nastavit základní parametry jako například SSID, guest účet, úvodní stránku, statistiky provozu i seznam a status asociovaných klientů vždy snadno a rychle. Moderní design, barva bílá</t>
  </si>
  <si>
    <t>Poznámka k položce:_x000D_
UBIQUITI UniFi AC PRO</t>
  </si>
  <si>
    <t>742310002</t>
  </si>
  <si>
    <t>Montáž komunikačního tabla</t>
  </si>
  <si>
    <t>https://podminky.urs.cz/item/CS_URS_2021_02/742310002</t>
  </si>
  <si>
    <t>Pol80</t>
  </si>
  <si>
    <t>Univerzální komunikační IP tablo audio, 3x tlačítko</t>
  </si>
  <si>
    <t>742310004</t>
  </si>
  <si>
    <t>Montáž zápustné krabice pro tablo</t>
  </si>
  <si>
    <t>https://podminky.urs.cz/item/CS_URS_2021_02/742310004</t>
  </si>
  <si>
    <t>Pol81</t>
  </si>
  <si>
    <t>Zápustná krabice pro 1 modul</t>
  </si>
  <si>
    <t>Pol82</t>
  </si>
  <si>
    <t>Montáž IP telefonní ústředny do 19" rozvaděče, zapojení kabeláže, oživení, naprogramování</t>
  </si>
  <si>
    <t>Pol83</t>
  </si>
  <si>
    <t xml:space="preserve">IP PBX ústředna, která je přizpůsobená potřebám malých a středních podniků. Podporuje až 2000 uživatelů. Rozhraní: 1x T1/E1/J1, 2PSTM FXO porty, 2x analogový telefonní/Fax FXS port, 10/100/1000 RJ-45 s PoE, USB, čtečka SD karet, NAT router, lze proppojit </t>
  </si>
  <si>
    <t>IP PBX ústředna, která je přizpůsobená potřebám malých a středních podniků. Podporuje až 2000 uživatelů. Rozhraní: 1x T1/E1/J1, 2PSTM FXO porty, 2x analogový telefonní/Fax FXS port, 10/100/1000 RJ-45 s PoE, USB, čtečka SD karet, NAT router, lze proppojit s ISDN30. Bezpečnostní funkce včetně SRTP, TLS a HTTPS s hardwarově akcelerovanou ochranou. Dodávka vč. napájecího adaptéru</t>
  </si>
  <si>
    <t>Pol84</t>
  </si>
  <si>
    <t>IP telefon pro malé a střední podniky, nebo domácích kanceláří, je založen na Linuxu, 2 SIP účty, 2 telefonní linky, nabízí 3 programovatelná tlačítka, 2 LED indikátory, LCD displej 132 x 48, duální switch 10/100 Mbps LAN port, 13 přednastavených tlačítek</t>
  </si>
  <si>
    <t>IP telefon pro malé a střední podniky, nebo domácích kanceláří, je založen na Linuxu, 2 SIP účty, 2 telefonní linky, nabízí 3 programovatelná tlačítka, 2 LED indikátory, LCD displej 132 x 48, duální switch 10/100 Mbps LAN port, 13 přednastavených tlačítek, možnost konference se třemi lidmi, 500 osob v adresáři, 200 zmeškaných volání, možnost nastavení vyzvánění, možnost přimontování na zeď, QoS.</t>
  </si>
  <si>
    <t>Pol85</t>
  </si>
  <si>
    <t>IP telefon (handset pro základnovou stanici), pro snadné využití VoIP sítí. Dosah ve venkovním prostředí je až 350 metrů, ve vnitřním až 50 metrů. Poslouží pro max. 20 hodin hovoru / 250 hodin pohotovostní režim. Další výbava mimo jiné zahrnuje až 2 SIP ú</t>
  </si>
  <si>
    <t>IP telefon (handset pro základnovou stanici), pro snadné využití VoIP sítí. Dosah ve venkovním prostředí je až 350 metrů, ve vnitřním až 50 metrů. Poslouží pro max. 20 hodin hovoru / 250 hodin pohotovostní režim. Další výbava mimo jiné zahrnuje až 2 SIP účty na sluchátko, 1.8" barevný displej, HD zvuk, 3.5mm konektor pro sluchátka, hlasitý odposlech, microUSB pro alternativní nabíjení.</t>
  </si>
  <si>
    <t>Pol86</t>
  </si>
  <si>
    <t>Výkonná základnová stanice pro VoIP volání sloužící pro připojení až pěti handsetů, kdy signál této stanice dosahuje 300 m v otevřených a 50 m v uzavřených prostorách čímž získáváte skvělou svobodu pohybu, jak u vás doma tak v kanceláři. Základna podporuj</t>
  </si>
  <si>
    <t>Výkonná základnová stanice pro VoIP volání sloužící pro připojení až pěti handsetů, kdy signál této stanice dosahuje 300 m v otevřených a 50 m v uzavřených prostorách čímž získáváte skvělou svobodu pohybu, jak u vás doma tak v kanceláři. Základna podporuje až 10 SIP účtů, 4 souběžné hovory nebo 3 telefonní konference</t>
  </si>
  <si>
    <t>742330011.1</t>
  </si>
  <si>
    <t>Montáž switche do rozvaděče</t>
  </si>
  <si>
    <t>Pol87</t>
  </si>
  <si>
    <t>Nastavení switchů a parametrů sítě</t>
  </si>
  <si>
    <t>Pol88</t>
  </si>
  <si>
    <t>Switch s managementem, kovové šasi, podpora směřování na L3, stohovatelný, 48x10/100/1000 Mbps s PoE+, 4 x 1G/10Gbps (SFP / SFP+), QoS, VLAN, PoE+ standardy 802.3af a 802.3at - celkový PoE výkon 740W, přenosová rychlost 176Gbps, dodávka vč. stohovacího ka</t>
  </si>
  <si>
    <t>Switch s managementem, kovové šasi, podpora směřování na L3, stohovatelný, 48x10/100/1000 Mbps s PoE+, 4 x 1G/10Gbps (SFP / SFP+), QoS, VLAN, PoE+ standardy 802.3af a 802.3at - celkový PoE výkon 740W, přenosová rychlost 176Gbps, dodávka vč. stohovacího kabelu a nutného příslušenství</t>
  </si>
  <si>
    <t>Pol89</t>
  </si>
  <si>
    <t>Montáž SFP+ modulu</t>
  </si>
  <si>
    <t>Pol90</t>
  </si>
  <si>
    <t>SFP+ transceiver 10Gbps, SM, 20km, LC duplex</t>
  </si>
  <si>
    <t>Pol91</t>
  </si>
  <si>
    <t>Instalace softwaru pro správu aktivních prvků</t>
  </si>
  <si>
    <t>Pol92</t>
  </si>
  <si>
    <t>Licence k SW pro správu  anastavování aktivních prvků, platnost nejméně 3 roky</t>
  </si>
  <si>
    <t>Licence k SW pro správu anastavování aktivních prvků, platnost nejméně 3 roky</t>
  </si>
  <si>
    <t>Pol93</t>
  </si>
  <si>
    <t>U/UTP 4x2x0,5 CAT.6 - kabel komunikační v provedení B2cas1d1, balení 500m</t>
  </si>
  <si>
    <t>Pol94</t>
  </si>
  <si>
    <t>Optický kabel 12x9/125, LSOH Eca, těsná sekundární ochrana</t>
  </si>
  <si>
    <t>Pol95</t>
  </si>
  <si>
    <t>Montáž svazkového držáku vč. Hmoždinky a šroubu</t>
  </si>
  <si>
    <t>Pol96</t>
  </si>
  <si>
    <t>Svazkový držák Grip 15x NYM3x1,5</t>
  </si>
  <si>
    <t>Pol97</t>
  </si>
  <si>
    <t>Pol98</t>
  </si>
  <si>
    <t>Pol99</t>
  </si>
  <si>
    <t>Montáž kabelové lávky vč. příslušenství a montážního materiálu</t>
  </si>
  <si>
    <t>Pol100</t>
  </si>
  <si>
    <t>Kabelová lávka, bočnice 45mm, šíře 300mm, tloušťka 1,5mm, délka 3m, pozinkováno, vč. instalačního materiálu (stoupačka)</t>
  </si>
  <si>
    <t>Pol101</t>
  </si>
  <si>
    <t>Montáž drátěného kabelového žlabu 100/300 vč. příslušenství a montážního materiálu</t>
  </si>
  <si>
    <t>Pol102</t>
  </si>
  <si>
    <t>Drátěný žlab 100/300, galvanický zinek, kompletní - včetně příslušenství, konzol, závěsů, spojek apod.</t>
  </si>
  <si>
    <t>742110011</t>
  </si>
  <si>
    <t>Montáž trubek pro slaboproud plastových tuhých pro vnitřní rozvody uložených volně na příchytky</t>
  </si>
  <si>
    <t>https://podminky.urs.cz/item/CS_URS_2021_02/742110011</t>
  </si>
  <si>
    <t>Pol103</t>
  </si>
  <si>
    <t>Elektroinstalační tuhá trubka 25mm, samozhášivá, nízká mechanická odolnost vč. příchytek a tvarovek</t>
  </si>
  <si>
    <t>742110501</t>
  </si>
  <si>
    <t>Montáž krabic pro slaboproud zapuštěných plastových odbočných kruhových s víčkem a se zasekáním</t>
  </si>
  <si>
    <t>https://podminky.urs.cz/item/CS_URS_2021_02/742110501</t>
  </si>
  <si>
    <t>742110502</t>
  </si>
  <si>
    <t>Montáž krabic pro slaboproud zapuštěných plastových odbočných čtyřhranných s víčkem</t>
  </si>
  <si>
    <t>https://podminky.urs.cz/item/CS_URS_2021_02/742110502</t>
  </si>
  <si>
    <t>Pol104</t>
  </si>
  <si>
    <t>KO125 - krabice odbočná</t>
  </si>
  <si>
    <t>742330051</t>
  </si>
  <si>
    <t>Popis portu datové zásuvky</t>
  </si>
  <si>
    <t>https://podminky.urs.cz/item/CS_URS_2021_02/742330051</t>
  </si>
  <si>
    <t>742330052</t>
  </si>
  <si>
    <t>Popis portu patchpanelu</t>
  </si>
  <si>
    <t>https://podminky.urs.cz/item/CS_URS_2021_02/742330052</t>
  </si>
  <si>
    <t>742330101</t>
  </si>
  <si>
    <t>Měření metalické kabeláže, vypracování měřících protokolů (cena za port)</t>
  </si>
  <si>
    <t>https://podminky.urs.cz/item/CS_URS_2021_02/742330101</t>
  </si>
  <si>
    <t>742330102</t>
  </si>
  <si>
    <t>Měření optického segmentu, měření útlumu, 2 okna</t>
  </si>
  <si>
    <t>https://podminky.urs.cz/item/CS_URS_2021_02/742330102</t>
  </si>
  <si>
    <t>Pol105</t>
  </si>
  <si>
    <t>Pol106</t>
  </si>
  <si>
    <t>Stavební přípomoci - Cena zahrnuje komplexní náklady na tyto drobné stavení činnosti včetně materiálu. Jedná se o veškeré průrazy a jejich utěsnění po montáži a jiné drobné stavební činnosti nutné pro instalaci systému a jeho vedení</t>
  </si>
  <si>
    <t>Pol107</t>
  </si>
  <si>
    <t>Pol108</t>
  </si>
  <si>
    <t>Společná televizní anténa STA</t>
  </si>
  <si>
    <t>742420011</t>
  </si>
  <si>
    <t>Montáž FM antény</t>
  </si>
  <si>
    <t>https://podminky.urs.cz/item/CS_URS_2021_02/742420011</t>
  </si>
  <si>
    <t>Pol109</t>
  </si>
  <si>
    <t>Venkovní anténa pro příjem VKV; možnost příjmu ze všech směrů, zisk 2,5 dB; materiál - hliník, v kombinaci s plastovými prvky. Kovový pozinkovaný třmen s možností upevnění na trubku; plastová krabice; symetrizační člen, možnost vložení předzesilovače.</t>
  </si>
  <si>
    <t>742420001</t>
  </si>
  <si>
    <t>Montáž antény DVB-T</t>
  </si>
  <si>
    <t>https://podminky.urs.cz/item/CS_URS_2021_02/742420001</t>
  </si>
  <si>
    <t>Pol110</t>
  </si>
  <si>
    <t>Kompaktní DVB-T širokopásmová anténa vhodná pro příjem digitálního pozemního vysílání DVB-T; zisk 10-12 dB, horizontální i vertikální příjem.</t>
  </si>
  <si>
    <t>742420021</t>
  </si>
  <si>
    <t>Montáž anténního stožáru</t>
  </si>
  <si>
    <t>https://podminky.urs.cz/item/CS_URS_2021_02/742420021</t>
  </si>
  <si>
    <t>Pol111</t>
  </si>
  <si>
    <t>Trojnožka na dlaždice, stožár průměr 48mm o výšce 2m, povrchově upraveno žárovým zinkem - stožárová základna k umístění na rovné plochy bez nutnosti kotvení do podlahy. Stabilitu a pevnost stožáru zajišťují vzpěry tvaru U s rameny se čtvercovým rámem, kte</t>
  </si>
  <si>
    <t>Trojnožka na dlaždice, stožár průměr 48mm o výšce 2m, povrchově upraveno žárovým zinkem - stožárová základna k umístění na rovné plochy bez nutnosti kotvení do podlahy. Stabilitu a pevnost stožáru zajišťují vzpěry tvaru U s rameny se čtvercovým rámem, která jsou zatížena betonovou dlaždicí</t>
  </si>
  <si>
    <t>Pol112</t>
  </si>
  <si>
    <t>Dlaždice pro uchycení trojnožky.Rozměry: 500 x 500 x 50 mm, váha: 25 Kg</t>
  </si>
  <si>
    <t>Pol113</t>
  </si>
  <si>
    <t>Gumová podložka o rozměrech 500 x 500 x 10 mm určená pod stožárové základny trojnožky na dlaždice</t>
  </si>
  <si>
    <t>Pol114</t>
  </si>
  <si>
    <t>Zátka pro zakrytí stožárů, anténních držáků apod. o vnějším průměru 48 mm.</t>
  </si>
  <si>
    <t>Pol115</t>
  </si>
  <si>
    <t>Montáž bleskojistek</t>
  </si>
  <si>
    <t>Pol116</t>
  </si>
  <si>
    <t>Bleskojistka pro kabely od antén</t>
  </si>
  <si>
    <t>742420041</t>
  </si>
  <si>
    <t>Montáž zesilovače</t>
  </si>
  <si>
    <t>https://podminky.urs.cz/item/CS_URS_2021_02/742420041</t>
  </si>
  <si>
    <t>Pol117</t>
  </si>
  <si>
    <t>Programovatelný zesilovač - výstupní úroveň až 118 dBµV (IMD3 - 60 dB), 3 x UHF vstup, lze přiřadit až deset programovatelných filtrů v pěti různých kombinacích, každý z těchto filtrů lze naprogramovat na šířku jednoho až pěti kanálů, 1x vstup pro I/ FM p</t>
  </si>
  <si>
    <t>Programovatelný zesilovač - výstupní úroveň až 118 dBµV (IMD3 - 60 dB), 3 x UHF vstup, lze přiřadit až deset programovatelných filtrů v pěti různých kombinacích, každý z těchto filtrů lze naprogramovat na šířku jednoho až pěti kanálů, 1x vstup pro I/ FM pásmo, 1x vstup pro DAB/III pásmo, zabudované předzesilovače v UHF mají celkové zesílení až 55 dB, ovládání a programování se provádí pomocí křížového ovladače a LCD displeje, které jsou umístěné na přístroji, veškerá nastavení lze jednoduše kopírovat přes propojením výstupů TEST koaxiálním kabelem, počet vstupů / výstupů: 5/1+1 (testovací), vstupy: UHF1 (470-694), UHF2 (470-694), UHF3 (470-694), BI/ FM, DAB/BIII, programovatelné vstupy: UHF1, UHF2, UHF3, celkový počet programovatelných filtrů: 10; počet kanálů na filtr: 0-5; zesílení: 35 dB (BI/FM), 40 dB (BIII/DAB), 35/55 dB (UHF1/UHF2/UHF3); regulace zesílení: 25 dB (BI/FM),20 dB (BIII/DAB), 30 dB (UHF1/UHF2/UHF3); šumové číslo: &lt;6 dB (BI/FM/DAB/BIII/UHF1/UHF2/UHF3); optimální vstupní úroveň: 60-85 dB (BI/FM]), 60-80 dB (BIII/DAB), 50-80/70-100 dB (UHF1/UHF2/UHF3); maximální výstupní úroveň: (IMD3 -60 dB) 118 dBµV (BI/FM/BIII), 118/123 dBµV (UHF1/UHF2/UHF3); selektivita UHF vstupu (±10 MHz od konce kanálu): &gt;10 dB; regulace výstupní úrovně: 20 dB; tlumení odrazu na vstupu/výstupu: &gt;10 dB - testovací výstup: -30 dB; napájení předzesilovače: přepínatelné 0-12-24V/100 mA (UHF1/UHF2/UHF3); napájení: 110-240V, 50/60 Hz, 15W; připojení: F-konektor</t>
  </si>
  <si>
    <t>Pol118</t>
  </si>
  <si>
    <t>Linkový zesilovač STA, 1x vstup, 1x výstup, napájení 230V</t>
  </si>
  <si>
    <t>742420111</t>
  </si>
  <si>
    <t>Montáž F konektoru</t>
  </si>
  <si>
    <t>https://podminky.urs.cz/item/CS_URS_2021_02/742420111</t>
  </si>
  <si>
    <t>Pol119</t>
  </si>
  <si>
    <t>F konektor kompresní</t>
  </si>
  <si>
    <t>Pol120</t>
  </si>
  <si>
    <t>Montáž dvojzásuvky</t>
  </si>
  <si>
    <t>Pol121</t>
  </si>
  <si>
    <t>Dvojzásuvka vč.krabice na povrch (do rozvaděče)</t>
  </si>
  <si>
    <t>742420051</t>
  </si>
  <si>
    <t>Montáž rozbočovače</t>
  </si>
  <si>
    <t>https://podminky.urs.cz/item/CS_URS_2021_02/742420051</t>
  </si>
  <si>
    <t>Pol122</t>
  </si>
  <si>
    <t>Rozbočovač 12x výstup 6,2dB, šířka pásma 5-1000 MHz, kryt z poniklované zinkové slitiny, provedení na konektory F</t>
  </si>
  <si>
    <t>Pol123</t>
  </si>
  <si>
    <t>Rozbočovač 6x výstup 6,2dB, šířka pásma 5-1000 MHz, kryt z poniklované zinkové slitiny, provedení na konektory F</t>
  </si>
  <si>
    <t>Pol124</t>
  </si>
  <si>
    <t>Rozbočovač 4x výstup 6,2dB, šířka pásma 5-1000 MHz, kryt z poniklované zinkové slitiny, provedení na konektory F</t>
  </si>
  <si>
    <t>Pol125</t>
  </si>
  <si>
    <t>Rozbočovač 3x výstup 6,2dB, šířka pásma 5-1000 MHz, kryt z poniklované zinkové slitiny, provedení na konektory F</t>
  </si>
  <si>
    <t>742420121</t>
  </si>
  <si>
    <t>Montáž zásuvky STA</t>
  </si>
  <si>
    <t>https://podminky.urs.cz/item/CS_URS_2021_02/742420121</t>
  </si>
  <si>
    <t>Pol126</t>
  </si>
  <si>
    <t>Kompletní účastnická zásuvka TV+R, vč. krytky a rámečku</t>
  </si>
  <si>
    <t>Pol127</t>
  </si>
  <si>
    <t>Montáž rozvodnice STA</t>
  </si>
  <si>
    <t>Pol128</t>
  </si>
  <si>
    <t>Rozvaděč 700x500x200 s ventilací, uzamykatelný, s plným zadním čelem pro TV nebo SAT prvky, materiál pozink, bílý, žebrování pro lepší ventilaci vzduchu</t>
  </si>
  <si>
    <t>Pol129</t>
  </si>
  <si>
    <t>TS-703J - koaxiální kabel 75ohm, střední vodič 1,13mm, dielektrikum 4,8mm, průměr pláště 6,9mm</t>
  </si>
  <si>
    <t>742420201</t>
  </si>
  <si>
    <t>Nastavení zesilovače dle úrovně na zásuvkách</t>
  </si>
  <si>
    <t>https://podminky.urs.cz/item/CS_URS_2021_02/742420201</t>
  </si>
  <si>
    <t>Pol130</t>
  </si>
  <si>
    <t>Pol131</t>
  </si>
  <si>
    <t>Pol132</t>
  </si>
  <si>
    <t>Pol133</t>
  </si>
  <si>
    <t>Pol134</t>
  </si>
  <si>
    <t>Pol135</t>
  </si>
  <si>
    <t>Pol136</t>
  </si>
  <si>
    <t>PZTS</t>
  </si>
  <si>
    <t>Poplachový zabezpečovací a tísňový systém</t>
  </si>
  <si>
    <t>742220003</t>
  </si>
  <si>
    <t>Montáž ústředny PZTS 48-520 zón</t>
  </si>
  <si>
    <t>https://podminky.urs.cz/item/CS_URS_2021_02/742220003</t>
  </si>
  <si>
    <t>Pol137</t>
  </si>
  <si>
    <t>Ústředna pro velké instalace, 16 zón na základní desce,  520 zón, 8 PGM výstupů na základní desce, 32 podsystémů, paměť 1500 událostí, vestavěný komunikátor s formátem Contact iD, homologace do kategorie 3 dle ČSN EN 50131-2</t>
  </si>
  <si>
    <t>Ústředna pro velké instalace, 16 zón na základní desce, 520 zón, 8 PGM výstupů na základní desce, 32 podsystémů, paměť 1500 událostí, vestavěný komunikátor s formátem Contact iD, homologace do kategorie 3 dle ČSN EN 50131-2</t>
  </si>
  <si>
    <t>742220171</t>
  </si>
  <si>
    <t>Montáž modulu pro komunikaci přes internet</t>
  </si>
  <si>
    <t>https://podminky.urs.cz/item/CS_URS_2021_02/742220171</t>
  </si>
  <si>
    <t>Pol138</t>
  </si>
  <si>
    <t>Systémový Ethernet (TCP/IP) komunikátor bez krytu v provedení plošného spoje. Modul slouží pro monitoring, správu uživatelů a konfiguraci ústředen ze softwaru v prostředí sítí LAN a WAN s protokolem TCP/IP</t>
  </si>
  <si>
    <t>742220141</t>
  </si>
  <si>
    <t>Montáž klávesnice</t>
  </si>
  <si>
    <t>https://podminky.urs.cz/item/CS_URS_2021_02/742220141</t>
  </si>
  <si>
    <t>Pol139</t>
  </si>
  <si>
    <t>Programovací a ovládací klávesnice v klasickém provedení s LCD dvouřádkovým displejem a podsvícením</t>
  </si>
  <si>
    <t>742220031</t>
  </si>
  <si>
    <t>Montáž expandéru v krytu</t>
  </si>
  <si>
    <t>https://podminky.urs.cz/item/CS_URS_2021_02/742220031</t>
  </si>
  <si>
    <t>742220051</t>
  </si>
  <si>
    <t>Montáž krabice pro expander s uložením na omítku</t>
  </si>
  <si>
    <t>https://podminky.urs.cz/item/CS_URS_2021_02/742220051</t>
  </si>
  <si>
    <t>Pol140</t>
  </si>
  <si>
    <t>Koncentrátor v kovovém krytu pro 8 zón se 4 PGM výstupy</t>
  </si>
  <si>
    <t>742220071</t>
  </si>
  <si>
    <t>Montáž dveřního modulu pro připojení čteček v krytu</t>
  </si>
  <si>
    <t>https://podminky.urs.cz/item/CS_URS_2021_02/742220071</t>
  </si>
  <si>
    <t>Pol141</t>
  </si>
  <si>
    <t>Řídící modul, který rozšiřuje systém EZS o kontrolu přístupu pro jedny nebo dvoje nezávislé dveře. Modul bude podporovat připojení dvou čteček stejného typu s výstupním formátem Wiegand až do délky 40 bitů, bude podporovat například rozdělení uživatelů do</t>
  </si>
  <si>
    <t>Řídící modul, který rozšiřuje systém EZS o kontrolu přístupu pro jedny nebo dvoje nezávislé dveře. Modul bude podporovat připojení dvou čteček stejného typu s výstupním formátem Wiegand až do délky 40 bitů, bude podporovat například rozdělení uživatelů do skupin a přístupových šablon</t>
  </si>
  <si>
    <t>742220081</t>
  </si>
  <si>
    <t>Montáž čtečky bezkontaktních karet bez PIN</t>
  </si>
  <si>
    <t>https://podminky.urs.cz/item/CS_URS_2021_02/742220081</t>
  </si>
  <si>
    <t>Pol142</t>
  </si>
  <si>
    <t>Bezkontaktní čtečka iClass, Mifare a DESFire karet s podporou SIO objektů (dle konfigurace může číst iCLASS a/nebo iCLASS SE), základní úzké provedení. Velmi vysoké zabezpečení přenášených dat díky SIO (Secure Identity Object), Wiegand výstup, napájení 5-</t>
  </si>
  <si>
    <t>Bezkontaktní čtečka iClass, Mifare a DESFire karet s podporou SIO objektů (dle konfigurace může číst iCLASS a/nebo iCLASS SE), základní úzké provedení. Velmi vysoké zabezpečení přenášených dat díky SIO (Secure Identity Object), Wiegand výstup, napájení 5-16VDC, odběr 45mA, krytí IP55, pracovní teplota -35 - 65 °C, pracovní frekvence 13,56MHz, výstupní formát Wiegand</t>
  </si>
  <si>
    <t>Pol143</t>
  </si>
  <si>
    <t>Montáž elektromechanického zámku - montáž provede dodavatel dveří</t>
  </si>
  <si>
    <t>Pol144</t>
  </si>
  <si>
    <t>Elektromechanický úzký samozamykací panikový zámek, provoz v běžném nebo reverzním režimu, napájení 12VDC</t>
  </si>
  <si>
    <t>Pol145</t>
  </si>
  <si>
    <t>6m propojovací kabel s konektorem pro el.zámky</t>
  </si>
  <si>
    <t>Pol146</t>
  </si>
  <si>
    <t>Kabelová průchodka do dveří, délka 478 mm</t>
  </si>
  <si>
    <t>Pol147</t>
  </si>
  <si>
    <t>Univerzální protiplech pro elektromech. zámky, šířka 23,8 mm</t>
  </si>
  <si>
    <t>Pol148</t>
  </si>
  <si>
    <t>Montáž elektrického otvírače 12 V a stavitelnou střelkou - montáž provede dodavatel dveří</t>
  </si>
  <si>
    <t>Pol149</t>
  </si>
  <si>
    <t>Elektrická otevírač do zárubně, 12VDC, nízkoodběrový, stavitelná střelka, momentový kolík</t>
  </si>
  <si>
    <t>742220211</t>
  </si>
  <si>
    <t>Montáž zálohového napájecího zdroje s dobíječem a akumulátorem</t>
  </si>
  <si>
    <t>https://podminky.urs.cz/item/CS_URS_2021_02/742220211</t>
  </si>
  <si>
    <t>Pol150</t>
  </si>
  <si>
    <t>Spínaný zdroj v kovovém krytu 13,8 VDC/10A s reléovými výstupy "výpadek sítě" a "vybitý AKU", prostor pro AKU 40Ah, max. velikost dobíj. proudu do AKU nastavitelná na 1-8 A, ochrana AKU proti hlubokému vybití</t>
  </si>
  <si>
    <t>742220161</t>
  </si>
  <si>
    <t>https://podminky.urs.cz/item/CS_URS_2021_02/742220161</t>
  </si>
  <si>
    <t>Pol151</t>
  </si>
  <si>
    <t>Akumulátor 12VDC/24Ah</t>
  </si>
  <si>
    <t>Pol152</t>
  </si>
  <si>
    <t>742220255</t>
  </si>
  <si>
    <t>Montáž vnitřní sirény</t>
  </si>
  <si>
    <t>https://podminky.urs.cz/item/CS_URS_2021_02/742220255</t>
  </si>
  <si>
    <t>Pol153</t>
  </si>
  <si>
    <t>vnitřní nezálohovaná plastová siréna s blikačem, napájení 11 - 14 Vss / 110 mA, akustický výkon 110 dB / 1m, barva bílá</t>
  </si>
  <si>
    <t>742220232</t>
  </si>
  <si>
    <t>Montáž detektoru na stěnu nebo strop</t>
  </si>
  <si>
    <t>https://podminky.urs.cz/item/CS_URS_2021_02/742220232</t>
  </si>
  <si>
    <t>Pol154</t>
  </si>
  <si>
    <t>Duální čidlo PIR/MW, dosah 12x12m, vyjímatelná svorkovnice, odběr 10mA,  napájecí napětí 9-15VDC, montážní výška 2,2-2,75m, homologace do kategorie 2 dle ČSN EN 50131-2</t>
  </si>
  <si>
    <t>Duální čidlo PIR/MW, dosah 12x12m, vyjímatelná svorkovnice, odběr 10mA, napájecí napětí 9-15VDC, montážní výška 2,2-2,75m, homologace do kategorie 2 dle ČSN EN 50131-2</t>
  </si>
  <si>
    <t>Pol155</t>
  </si>
  <si>
    <t>Detektor tříštění skla s dosahem až 7,6m i pro skla s fóliemi, napájení 6-18VDC, odběr 13mA, homologace do kategorie 2 dle ČSN EN 50131-2</t>
  </si>
  <si>
    <t>742220052</t>
  </si>
  <si>
    <t>Montáž krabice s ocelovým štítem proti odvrtání se svorkovnicemi</t>
  </si>
  <si>
    <t>https://podminky.urs.cz/item/CS_URS_2021_02/742220052</t>
  </si>
  <si>
    <t>Pol156</t>
  </si>
  <si>
    <t>Propojovací krabice 18+2 pájecí svorky do krabice KU68</t>
  </si>
  <si>
    <t>742220235</t>
  </si>
  <si>
    <t>Montáž magnetického kontaktu povrchového</t>
  </si>
  <si>
    <t>https://podminky.urs.cz/item/CS_URS_2021_02/742220235</t>
  </si>
  <si>
    <t>Pol157</t>
  </si>
  <si>
    <t>Magnetický kontakt čtyřdrátový, povrchová montáž, homologace do kategorie 2 dle ČSN EN 50131-3</t>
  </si>
  <si>
    <t>Pol158</t>
  </si>
  <si>
    <t>SYKFY 2x2x0,5 - kabel sdělovací</t>
  </si>
  <si>
    <t>Pol159</t>
  </si>
  <si>
    <t>SYKFY 3x2x0,5 - kabel sdělovací</t>
  </si>
  <si>
    <t>Pol160</t>
  </si>
  <si>
    <t>1-CHKE-R 2x2,5 - kabel bezhalogenový dle ČSN 50267 a splňující vyhlášku č. 23/2008 Sb. (B2 ca s1d1)</t>
  </si>
  <si>
    <t>Pol161</t>
  </si>
  <si>
    <t>1-CHKE-R 4x1,5 - kabel bezhalogenový dle ČSN 50267 a splňující vyhlášku č. 23/2008 Sb. (B2 ca s1d1)</t>
  </si>
  <si>
    <t>Pol162</t>
  </si>
  <si>
    <t>Montáž svazkového držáku vč. hmoždinky a šroubu</t>
  </si>
  <si>
    <t>Pol163</t>
  </si>
  <si>
    <t>KU68 - krabice rozvodná univerzální pod omítku s věnečkem a víčkem</t>
  </si>
  <si>
    <t>742220401</t>
  </si>
  <si>
    <t>Programování základních parametrů ústředny PZTS</t>
  </si>
  <si>
    <t>https://podminky.urs.cz/item/CS_URS_2021_02/742220401</t>
  </si>
  <si>
    <t>742220402</t>
  </si>
  <si>
    <t>Programování systému PZTS (cena za detektor)</t>
  </si>
  <si>
    <t>https://podminky.urs.cz/item/CS_URS_2021_02/742220402</t>
  </si>
  <si>
    <t>742220411</t>
  </si>
  <si>
    <t>Oživení systému PZTS (cena za detektor)</t>
  </si>
  <si>
    <t>https://podminky.urs.cz/item/CS_URS_2021_02/742220411</t>
  </si>
  <si>
    <t>742220511</t>
  </si>
  <si>
    <t>Výchozí revize a vypracování revizní zprávy</t>
  </si>
  <si>
    <t>https://podminky.urs.cz/item/CS_URS_2021_02/742220511</t>
  </si>
  <si>
    <t>Pol164</t>
  </si>
  <si>
    <t>Kompletní programování systému PZTS</t>
  </si>
  <si>
    <t>742240022</t>
  </si>
  <si>
    <t>Instalace softwaru k ústředně PZTS, nastavení - instalace na HW provozovatele DDL</t>
  </si>
  <si>
    <t>https://podminky.urs.cz/item/CS_URS_2021_02/742240022</t>
  </si>
  <si>
    <t>Pol165</t>
  </si>
  <si>
    <t>Software pro uživatelskou správu systému PZTS, pro OS Windows 7 a 10, zadávání nových karet či uživatelů, vyhodnocování historie událostí v objektu, provádění obsluhy, síťová verze, komunikace s ústřednou přes TCP/IP</t>
  </si>
  <si>
    <t>742240023</t>
  </si>
  <si>
    <t>Nastavení PC k elektronické kontrole vstupu</t>
  </si>
  <si>
    <t>https://podminky.urs.cz/item/CS_URS_2021_02/742240023</t>
  </si>
  <si>
    <t>742240007</t>
  </si>
  <si>
    <t>Montáž ovládacího scriptu k elektronické kontrole vstupu</t>
  </si>
  <si>
    <t>https://podminky.urs.cz/item/CS_URS_2021_02/742240007</t>
  </si>
  <si>
    <t>Pol166</t>
  </si>
  <si>
    <t>Pol167</t>
  </si>
  <si>
    <t>Pol168</t>
  </si>
  <si>
    <t>Pol169</t>
  </si>
  <si>
    <t>URS3</t>
  </si>
  <si>
    <t>Dorozumívací zařízení sestra/pacient</t>
  </si>
  <si>
    <t>742360127</t>
  </si>
  <si>
    <t>Montáž terminálu, oživení, nastavení</t>
  </si>
  <si>
    <t>https://podminky.urs.cz/item/CS_URS_2021_02/742360127</t>
  </si>
  <si>
    <t>Pol170</t>
  </si>
  <si>
    <t>Hlavní terminál, vč. adaptéru a kabelu k terminálu 2m (Touch screen monitor min. 10,4", hlasitá a diskrétní komunikace, identifikace volajícího včetně jména klienta, možnost zobrazení informací z EPS, poslech radiových stanic na hlavním terminálu, volba I</t>
  </si>
  <si>
    <t>Hlavní terminál, vč. adaptéru a kabelu k terminálu 2m (Touch screen monitor min. 10,4", hlasitá a diskrétní komunikace, identifikace volajícího včetně jména klienta, možnost zobrazení informací z EPS, poslech radiových stanic na hlavním terminálu, volba IP radiostanic přímo na hlavním terminálu v uživatelském menu. Možnost integrace s bezdrátovým systémem a zobrazení bezdrátových bezpečnostních tlačítek s funkcí hlídání průchodu klientů zakázanou zónou, ve spojení s IP kamerou zobrazení online přenosu od vchodu na oddělení)</t>
  </si>
  <si>
    <t>Pol171</t>
  </si>
  <si>
    <t>Montáž lokálního serveru a napájecího zdroje</t>
  </si>
  <si>
    <t>Pol172</t>
  </si>
  <si>
    <t>Napájecí zdroj + lokální server</t>
  </si>
  <si>
    <t>Pol173</t>
  </si>
  <si>
    <t>Rozvodný panel 8x 230V 19"/1U, přepěťová ochrana, vypínač</t>
  </si>
  <si>
    <t>Pol174</t>
  </si>
  <si>
    <t>Montáž napájecího zdroje 24V s příslušenstvím</t>
  </si>
  <si>
    <t>Pol175</t>
  </si>
  <si>
    <t>Napájecí zdroj 24V s příslušenstvím</t>
  </si>
  <si>
    <t>742330021</t>
  </si>
  <si>
    <t>Montáž police do rozvaděče</t>
  </si>
  <si>
    <t>https://podminky.urs.cz/item/CS_URS_2021_02/742330021</t>
  </si>
  <si>
    <t>Pol176</t>
  </si>
  <si>
    <t>Univerzální police 19"/1U</t>
  </si>
  <si>
    <t>Pol177</t>
  </si>
  <si>
    <t>Instalace  SW nutného pro provoz</t>
  </si>
  <si>
    <t>Instalace SW nutného pro provoz</t>
  </si>
  <si>
    <t>Pol178</t>
  </si>
  <si>
    <t>SW licence provozu účastníka</t>
  </si>
  <si>
    <t>Pol179</t>
  </si>
  <si>
    <t>SW databáze historie volání</t>
  </si>
  <si>
    <t>Pol180</t>
  </si>
  <si>
    <t>SW aktivace sdruženého provozu</t>
  </si>
  <si>
    <t>Pol181</t>
  </si>
  <si>
    <t>SW prohlížeč historie</t>
  </si>
  <si>
    <t>Pol182</t>
  </si>
  <si>
    <t>SW bezdrátový modul</t>
  </si>
  <si>
    <t>Pol183</t>
  </si>
  <si>
    <t>Kabel telefonní přípojky</t>
  </si>
  <si>
    <t>Pol184</t>
  </si>
  <si>
    <t>Montáž zásuvky hlavního terminálu</t>
  </si>
  <si>
    <t>Pol185</t>
  </si>
  <si>
    <t>Zásuvka hlavního terminálu - zajišťuje připojení hl. terminálu k systému pomocí patch kabelu</t>
  </si>
  <si>
    <t>Pol186</t>
  </si>
  <si>
    <t>Datový switch 24 portů/19", 10/100</t>
  </si>
  <si>
    <t>Pol187</t>
  </si>
  <si>
    <t>Montáž napájecího zdroje 24V / injektoru</t>
  </si>
  <si>
    <t>Pol188</t>
  </si>
  <si>
    <t>Napájecí injektor 8 portů/19"</t>
  </si>
  <si>
    <t>Pol189</t>
  </si>
  <si>
    <t>Napájecí injektor 16 portů/19"</t>
  </si>
  <si>
    <t>Pol190</t>
  </si>
  <si>
    <t>Napájecí injektor 24 portů/19"</t>
  </si>
  <si>
    <t>742360021</t>
  </si>
  <si>
    <t>Montáž pokojového terminálu bez displeje</t>
  </si>
  <si>
    <t>https://podminky.urs.cz/item/CS_URS_2021_02/742360021</t>
  </si>
  <si>
    <t>Pol191</t>
  </si>
  <si>
    <t>Pokojový terminál - zajištění dohledu nad oddělením a ukončení všech druhů volání z pokoje, obsluha barevně odlišenými ovládacími prvky označenými symboly, tlačítko aktivace volání na sestru, aktivace alarmu pro přivolání lékaře nebo jiné pomoci, registra</t>
  </si>
  <si>
    <t>Pokojový terminál - zajištění dohledu nad oddělením a ukončení všech druhů volání z pokoje, obsluha barevně odlišenými ovládacími prvky označenými symboly, tlačítko aktivace volání na sestru, aktivace alarmu pro přivolání lékaře nebo jiné pomoci, registrace přítomnosti zdravotnického personálu na pokoji, registrace přítomnosti ošetřovatelského personálu na pokoji, programovatelné funkce pro modré tlačítko lékaře, příjem všech druhů volání z jiných místností</t>
  </si>
  <si>
    <t>Poznámka k položce:_x000D_
RT-07 IP</t>
  </si>
  <si>
    <t>Pol192</t>
  </si>
  <si>
    <t>Montáž pokojového termínálu s bezdrátovým modulem</t>
  </si>
  <si>
    <t>Pol193</t>
  </si>
  <si>
    <t>Pokojový terminál hovorový - zajištění dohledu nad oddělením a ukončení všech druhů volání z pokoje, obsluha barevně odlišenými ovládacími prvky označenými symboly, tlačítko aktivace volání na sestru, aktivace alarmu pro přivolání lékaře nebo jiné pomoci,</t>
  </si>
  <si>
    <t>Pokojový terminál hovorový - zajištění dohledu nad oddělením a ukončení všech druhů volání z pokoje, obsluha barevně odlišenými ovládacími prvky označenými symboly, tlačítko aktivace volání na sestru, aktivace alarmu pro přivolání lékaře nebo jiné pomoci, registrace přítomnosti zdravotnického personálu na pokoji, registrace přítomnosti ošetřovatelského personálu na pokoji, programovatelné funkce pro modré tlačítko lékaře, příjem všech druhů volání z jiných místností, obousměrné hlasité hovorové spojení, navázání hovorového spojení s libovolným volajícím účastníkem, odposlech centrálního hlášení z hlavního panelu, příjem nouzové signalizace z bezdrátového tlačítka</t>
  </si>
  <si>
    <t>Poznámka k položce:_x000D_
RT-07V IP+WR1/M</t>
  </si>
  <si>
    <t>742360022</t>
  </si>
  <si>
    <t>Montáž pokojového terminálu s displejem</t>
  </si>
  <si>
    <t>https://podminky.urs.cz/item/CS_URS_2021_02/742360022</t>
  </si>
  <si>
    <t>Pol194</t>
  </si>
  <si>
    <t xml:space="preserve">Pokojový terminál hovorový s displejem - zajištění dohledu nad oddělením a ukončení všech druhů volání z pokoje, obsluha barevně odlišenými ovládacími prvky označenými symboly, tlačítko aktivace volání na sestru, aktivace alarmu pro přivolání lékaře nebo </t>
  </si>
  <si>
    <t>Pokojový terminál hovorový s displejem - zajištění dohledu nad oddělením a ukončení všech druhů volání z pokoje, obsluha barevně odlišenými ovládacími prvky označenými symboly, tlačítko aktivace volání na sestru, aktivace alarmu pro přivolání lékaře nebo jiné pomoci, registrace přítomnosti zdravotnického personálu na pokoji, registrace přítomnosti ošetřovatelského personálu na pokoji, programovatelné funkce pro modré tlačítko lékaře, hovorové volání doktora, příjem všech druhů volání z jiných místností; obousměrné hlasité hovorové spojení; navázání hovorového spojení s libovolným volajícím účastníkem; zobrazení druhu volání, lokalizace volajícího, data a času na displeji; odposlech centrálního hlášení z hlavního panelu</t>
  </si>
  <si>
    <t>Poznámka k položce:_x000D_
RT07DV IP</t>
  </si>
  <si>
    <t>Pol195</t>
  </si>
  <si>
    <t>Montáž přijímacího bezdrátového modulu s lokalizací</t>
  </si>
  <si>
    <t>Pol196</t>
  </si>
  <si>
    <t>Přijímací bezdrátový modul s lokalizací (ve spojení s pokojovým terminálem pomůže k určení přibližné polohy "zóny" pacienta/klienta/personálu v objektu)</t>
  </si>
  <si>
    <t>Poznámka k položce:_x000D_
WR-L1/M</t>
  </si>
  <si>
    <t>Pol197</t>
  </si>
  <si>
    <t>Montáž přijímacího bezdrátového modulu centrálního s dlouhým dosahem</t>
  </si>
  <si>
    <t>Pol198</t>
  </si>
  <si>
    <t>Přijímací bezdrátový modul centrální, dlouhý dosah - na chodby</t>
  </si>
  <si>
    <t>Poznámka k položce:_x000D_
WRT-07 IP</t>
  </si>
  <si>
    <t>742360121</t>
  </si>
  <si>
    <t>Montáž zásuvky pacienta</t>
  </si>
  <si>
    <t>https://podminky.urs.cz/item/CS_URS_2021_02/742360121</t>
  </si>
  <si>
    <t>Pol199</t>
  </si>
  <si>
    <t>Zásuvka pacienta s držákem (varianta bez hlasitého reproduktoru)</t>
  </si>
  <si>
    <t>Poznámka k položce:_x000D_
BC-07H IP</t>
  </si>
  <si>
    <t>742360001</t>
  </si>
  <si>
    <t>Montáž tlačítka pacienta</t>
  </si>
  <si>
    <t>https://podminky.urs.cz/item/CS_URS_2021_02/742360001</t>
  </si>
  <si>
    <t>Pol200</t>
  </si>
  <si>
    <t>Tlačítko pacienta (bez hovoru) - disconnection s částečně krouceným samouvolňovacím kabelem                           (minimálně tlačítko primárního přivolání pomoci podsvícené pro lepší orientaci klientů v nočních hodinách, bezpečnostní konektor proti vy</t>
  </si>
  <si>
    <t>Tlačítko pacienta (bez hovoru) - disconnection s částečně krouceným samouvolňovacím kabelem (minimálně tlačítko primárního přivolání pomoci podsvícené pro lepší orientaci klientů v nočních hodinách, bezpečnostní konektor proti vytržení)</t>
  </si>
  <si>
    <t>Poznámka k položce:_x000D_
PU-01 IP (DC)  R80.</t>
  </si>
  <si>
    <t>Pol201</t>
  </si>
  <si>
    <t>Bezdrátové přenosné tlačítko s identifikací průchodu (hlídání baterie, IP65)</t>
  </si>
  <si>
    <t>Poznámka k položce:_x000D_
WB2-G</t>
  </si>
  <si>
    <t>Pol202</t>
  </si>
  <si>
    <t>Držák kabelu na hrazdu</t>
  </si>
  <si>
    <t>648</t>
  </si>
  <si>
    <t>Pol203</t>
  </si>
  <si>
    <t>Montáž tlačítka nouzového volání</t>
  </si>
  <si>
    <t>650</t>
  </si>
  <si>
    <t>Pol204</t>
  </si>
  <si>
    <t>Tlačítko nouzového volání</t>
  </si>
  <si>
    <t>652</t>
  </si>
  <si>
    <t>Poznámka k položce:_x000D_
EB-07 IP</t>
  </si>
  <si>
    <t>Pol205</t>
  </si>
  <si>
    <t>Montáž táhla nouzového volání s tlačítkem</t>
  </si>
  <si>
    <t>654</t>
  </si>
  <si>
    <t>Pol206</t>
  </si>
  <si>
    <t>Táhlo a tlačítko nouzového volání</t>
  </si>
  <si>
    <t>656</t>
  </si>
  <si>
    <t>Pol207</t>
  </si>
  <si>
    <t>Montáž táhla nouzového volání</t>
  </si>
  <si>
    <t>658</t>
  </si>
  <si>
    <t>Pol208</t>
  </si>
  <si>
    <t>Táhlo nouzového volání</t>
  </si>
  <si>
    <t>660</t>
  </si>
  <si>
    <t>Pol209</t>
  </si>
  <si>
    <t>Montáž služebního terminálu ke vchodu</t>
  </si>
  <si>
    <t>662</t>
  </si>
  <si>
    <t>Pol210</t>
  </si>
  <si>
    <t>Služební terminál ke vstupu na oddělení, tlačítko aktivace volání na sestru, obousměrné hlasité hovorové spojení</t>
  </si>
  <si>
    <t>664</t>
  </si>
  <si>
    <t>Pol211</t>
  </si>
  <si>
    <t>Montáž routeru, oživení, nastavení, zapojení kabeláže</t>
  </si>
  <si>
    <t>666</t>
  </si>
  <si>
    <t>Pol212</t>
  </si>
  <si>
    <t>Router</t>
  </si>
  <si>
    <t>668</t>
  </si>
  <si>
    <t>Pol213</t>
  </si>
  <si>
    <t>Montáž repeatru</t>
  </si>
  <si>
    <t>670</t>
  </si>
  <si>
    <t>Pol214</t>
  </si>
  <si>
    <t>Repeater</t>
  </si>
  <si>
    <t>672</t>
  </si>
  <si>
    <t>Pol215</t>
  </si>
  <si>
    <t>Montáž IO modulu</t>
  </si>
  <si>
    <t>674</t>
  </si>
  <si>
    <t>Pol216</t>
  </si>
  <si>
    <t>Seriál IO modul</t>
  </si>
  <si>
    <t>676</t>
  </si>
  <si>
    <t>Pol217</t>
  </si>
  <si>
    <t>Montáž vysílače brány</t>
  </si>
  <si>
    <t>678</t>
  </si>
  <si>
    <t>Pol218</t>
  </si>
  <si>
    <t>Vysílač brány pro hlídání průchodu klientů s bezdrátovým tlačítkem k východům z oddělení</t>
  </si>
  <si>
    <t>680</t>
  </si>
  <si>
    <t>682</t>
  </si>
  <si>
    <t>Pol219</t>
  </si>
  <si>
    <t>Montáž konektoru RJ45 a proměření</t>
  </si>
  <si>
    <t>684</t>
  </si>
  <si>
    <t>Pol220</t>
  </si>
  <si>
    <t>Konektor RJ45 CAT.5e vč. ochrany</t>
  </si>
  <si>
    <t>686</t>
  </si>
  <si>
    <t>688</t>
  </si>
  <si>
    <t>690</t>
  </si>
  <si>
    <t>692</t>
  </si>
  <si>
    <t>694</t>
  </si>
  <si>
    <t>696</t>
  </si>
  <si>
    <t>698</t>
  </si>
  <si>
    <t>700</t>
  </si>
  <si>
    <t>702</t>
  </si>
  <si>
    <t>704</t>
  </si>
  <si>
    <t>706</t>
  </si>
  <si>
    <t>708</t>
  </si>
  <si>
    <t>710</t>
  </si>
  <si>
    <t>Pol221</t>
  </si>
  <si>
    <t>KP68/2 KA - krabice přístrojová pod omítku</t>
  </si>
  <si>
    <t>Pol222</t>
  </si>
  <si>
    <t>Pol223</t>
  </si>
  <si>
    <t>KP64/3 KA - krabice přístrojová pod omítku</t>
  </si>
  <si>
    <t>716</t>
  </si>
  <si>
    <t>718</t>
  </si>
  <si>
    <t>Pol224</t>
  </si>
  <si>
    <t>KT 250/1_KB - kraice rozvodná pod omítku</t>
  </si>
  <si>
    <t>720</t>
  </si>
  <si>
    <t>Pol225</t>
  </si>
  <si>
    <t>Testování určení přibližné polohy "zóny" klienta</t>
  </si>
  <si>
    <t>Pol226</t>
  </si>
  <si>
    <t>Kontrola vedení, proměření kabeláže</t>
  </si>
  <si>
    <t>728</t>
  </si>
  <si>
    <t>Pol227</t>
  </si>
  <si>
    <t>Instalace a konfigurace systému</t>
  </si>
  <si>
    <t>730</t>
  </si>
  <si>
    <t>Pol228</t>
  </si>
  <si>
    <t>Kontrolní provoz, zaškolení, vedlejší výdaje</t>
  </si>
  <si>
    <t>732</t>
  </si>
  <si>
    <t>Pol229</t>
  </si>
  <si>
    <t>734</t>
  </si>
  <si>
    <t>Pol230</t>
  </si>
  <si>
    <t>736</t>
  </si>
  <si>
    <t>Pol231</t>
  </si>
  <si>
    <t>738</t>
  </si>
  <si>
    <t>VYT - Vytápění</t>
  </si>
  <si>
    <t xml:space="preserve">Strojní zařízení: Není-li uvedeno jinak, následující položky zahrnují dopravu materiálu, montáž systém uložení a uchycení potrubí a zařízení, objímky dělené s gumovou výstelkou, vč.závitových tyčí a hmoždinek. Průchodky stavebními konstrukcemi, nátěry, orientační štítky pro popis potrubí a armatur atd.  Potrubí ocelové: Potrubí včetně všech potřebných kolen nebo oblouků, přechodů, přírub, redukcí, spojek, mezikusů, přechodových kusů, spojovacího materiálu, normalizovaného upevnění a zavěšení, pomocného materiálu, proplachu a zednických výpomocí, chrániček a protipožárních ucpávek. Součástí dodávky jsou veškeré potřebné návarky pro čidla MaR.  Potrubí opatřeno 2x vrstvy základního nátěru-základní syntetické barvy, 2x vrstva vrchního nátěru- email syntetický. Ostatní: Dodávka akce se předpokládá včetně souvisejícího doplňkového,  podružného a montážního materiálu tak, aby celé zařízení bylo funkční a splňovalo všechny předpisy, které se na ně vztahují. Armatury jsou myšleny včetně potřebných  těsnění, šroubení atd. </t>
  </si>
  <si>
    <t>1 - Rozvod tepla</t>
  </si>
  <si>
    <t xml:space="preserve">    1.1 - Strojní zařízení</t>
  </si>
  <si>
    <t xml:space="preserve">    1.2 - Armatury</t>
  </si>
  <si>
    <t xml:space="preserve">    1.3 - Otopná tělesa</t>
  </si>
  <si>
    <t xml:space="preserve">    1.4 - Potrubí</t>
  </si>
  <si>
    <t xml:space="preserve">    1.5 - Izolace</t>
  </si>
  <si>
    <t xml:space="preserve">    1.6 - Ostatní</t>
  </si>
  <si>
    <t>Rozvod tepla</t>
  </si>
  <si>
    <t>1.1</t>
  </si>
  <si>
    <t>Strojní zařízení</t>
  </si>
  <si>
    <t>1.1.1</t>
  </si>
  <si>
    <t>Úprava vody</t>
  </si>
  <si>
    <t>Poznámka k položce:_x000D_
Úpravna vody pro systém vytápění . Mechanický předfiltr  CPF4, napojeni 3/4", ruční oplach. Systémový odělovač K 20. Odsolovací filtr V 1354. Digitální měřič vodivosti D 100 ; Napojovací sada pro připojení odsolovacího filtru a měřiče vodivosti, měření tvrdosti vody, Dávkovací čerpadlo s proporcionálním dávkováním, zásobník inhibitoru o objemu 50 l, chemie pro prvotní spuštění    Dodávka zahrnuje dopravu, montáž, uvedení do provozu.  Ref. výrobce Aquina, CPF-4E; AQ-20017; Aquaclear V-1345; AV-16; AV-SB; MB-1; Jesco LD 10 (50141006)</t>
  </si>
  <si>
    <t>1.1.2</t>
  </si>
  <si>
    <t>Expanzní automat</t>
  </si>
  <si>
    <t>Poznámka k položce:_x000D_
Dynamické udržování tlaku, čerpadlový expanzní automat včetně připojovací soupravy, dopuštěcího ventilu s pohonem, včetně izolace pro Exp. nádobu, referenční výrobek: Variomat VS1, VG 300, Reflex ventil safecontrol,</t>
  </si>
  <si>
    <t>1.1.3</t>
  </si>
  <si>
    <t>Doplňková expanzní nádoba membránová</t>
  </si>
  <si>
    <t>Poznámka k položce:_x000D_
Doplňková tlaková expanzní nádoba s membránou pro uzavřené topné soustavy,objem 35 l,PN 6, referenční výrobek: Reflex N 35</t>
  </si>
  <si>
    <t>1.1.4</t>
  </si>
  <si>
    <t>Rozdělovač topné vody</t>
  </si>
  <si>
    <t>Poznámka k položce:_x000D_
Rozdělovač topné vody DN200, l=2,1m; vstupní hrdlo DN 100; hrdla okruhu: 2x DN 65, 1x DN50, 1xDN32,  PN 6, Dodávka včetně tepelné izolace,návarků pro měření a snímání teploty a  tlaku,  vypouštění, stavitelných podpěr, dopravy a montáže. referenční výrobek ETL</t>
  </si>
  <si>
    <t>1.1.5</t>
  </si>
  <si>
    <t>Sběrač topné vody</t>
  </si>
  <si>
    <t>Poznámka k položce:_x000D_
Sběrač topné vody DN200, l=2,1m; vstupní hrdlo DN 100; hrdla okruhu: 2x DN 65, 1x DN50, 1xDN32,  PN 6, Dodávka včetně tepelné izolace,návarků pro měření a snímání teploty a  tlaku,  vypouštění, stavitelných podpěr, dopravy a montáže. referenční výrobek ETL</t>
  </si>
  <si>
    <t>1.1.6</t>
  </si>
  <si>
    <t>Oběhové čerpadlo- okruh podlahového vytápění</t>
  </si>
  <si>
    <t>Poznámka k položce:_x000D_
Oběhové čerpadlo pro okruh podlahového vytápění; proměnné otáčky/ médium: voda; Q= 10,03m3/h, dp=70 kPa; PN10; 230V; Dodávka bude zahrnovat dopravu, montáž, tepelnou izolaci, uvedení do provozu, orientační štítky.</t>
  </si>
  <si>
    <t>1.1.7</t>
  </si>
  <si>
    <t>Poznámka k položce:_x000D_
Oběhové čerpadlo pro okruh podlahového vytápění; proměnné otáčky/ médium: voda; Q= 9,9m3/h, dp=70 kPa; PN10; 230V; Dodávka bude zahrnovat dopravu, montáž, tepelnou izolaci, uvedení do provozu, orientační štítky.</t>
  </si>
  <si>
    <t>1.1.8</t>
  </si>
  <si>
    <t>Oběhové čerpadlo-okruh VZT jednotek</t>
  </si>
  <si>
    <t>Poznámka k položce:_x000D_
Oběhové čerpadlo pro topný okruhVZT; proměnné otáčky/ médium: voda; Q= 4,4m3/h, dp=65 kPa; PN10; 230V; Dodávka bude zahrnovat dopravu, montáž, tepelnou izolaci, uvedení do provozu, orientační štítky.</t>
  </si>
  <si>
    <t>1.1.9</t>
  </si>
  <si>
    <t>Oběhové čerpadlo-okruh otopných těles</t>
  </si>
  <si>
    <t>Poznámka k položce:_x000D_
Oběhové čerpadlo pro topný okruh OT; proměnné otáčky/ médium: voda; Q= 1,8m3/h, dp=55 kPa; PN10; 230V; Dodávka bude zahrnovat dopravu, montáž, tepelnou izolaci, uvedení do provozu, orientační štítky.</t>
  </si>
  <si>
    <t>1.1.10</t>
  </si>
  <si>
    <t>Cirkulační čerpadlo-VZT</t>
  </si>
  <si>
    <t>Poznámka k položce:_x000D_
Cirkulační čerpadlo pro VZT1.1; konstantní otáčky/ médium: voda; Q= 0,82m3/h, dp=25 kPa; PN10; 230V; Dodávka bude zahrnovat dopravu, montáž, tepelnou izolaci, uvedení do provozu, orientační štítky.</t>
  </si>
  <si>
    <t>1.1.11</t>
  </si>
  <si>
    <t>Poznámka k položce:_x000D_
Cirkulační čerpadlo pro VZT1.2; konstantní otáčky/ médium: voda; Q= 0,65m3/h, dp=25 kPa; PN10; 230V; Dodávka bude zahrnovat dopravu, montáž, tepelnou izolaci, uvedení do provozu, orientační štítky.</t>
  </si>
  <si>
    <t>1.1.12</t>
  </si>
  <si>
    <t>Poznámka k položce:_x000D_
Cirkulační čerpadlo pro VZT2.1; konstantní otáčky/ médium: voda; Q=1,11m3/h, dp=25 kPa; PN10; 230V; Dodávka bude zahrnovat dopravu, montáž, tepelnou izolaci, uvedení do provozu, orientační štítky.</t>
  </si>
  <si>
    <t>1.1.13</t>
  </si>
  <si>
    <t>Poznámka k položce:_x000D_
Cirkulační čerpadlo pro VZT4.1; konstantní otáčky/ médium: voda; Q= 0,41m3/h, dp=20 kPa; PN10; 230V; Dodávka bude zahrnovat dopravu, montáž, tepelnou izolaci, uvedení do provozu, orientační štítky.</t>
  </si>
  <si>
    <t>1.1.14</t>
  </si>
  <si>
    <t>Poznámka k položce:_x000D_
Cirkulační čerpadlo pro VZT7.1; konstantní otáčky/ médium: voda; Q= 1,19m3/h, dp=20 kPa; PN10; 230V; Dodávka bude zahrnovat dopravu, montáž, tepelnou izolaci, uvedení do provozu, orientační štítky.</t>
  </si>
  <si>
    <t>1.1.15</t>
  </si>
  <si>
    <t>Poznámka k položce:_x000D_
Cirkulační čerpadlo pro VZT9.1; konstantní otáčky/ médium: voda; Q= 0,2m3/h, dp=20 kPa; PN10; 230V; Dodávka bude zahrnovat dopravu, montáž, tepelnou izolaci, uvedení do provozu, orientační štítky.</t>
  </si>
  <si>
    <t>1.1.16</t>
  </si>
  <si>
    <t>Rozdělovač, sběrač podlahového vytápění ; 5 okruhů</t>
  </si>
  <si>
    <t>Poznámka k položce:_x000D_
Nerezový rozdělovač/sběrač topných okruhů pro 5 okruhů  s průtokoměry na přívodu s  nastavitelným průtokem 0-5l/min s blokovací krytkou, na zpátečce s ventilovou vložkou, připojovacím závitem M30x1,5 pro pohon. Dodávka vč. odvzdušňovacího ventilu a napouštěcího ventilu, kulových kohoutů pro nerezový rozdělovač s vnějším závitem,   svěrných šroubení, montáže, referenční výrobek Rehau HKV-D 5</t>
  </si>
  <si>
    <t>1.1.17</t>
  </si>
  <si>
    <t>Rozdělovač, sběrač podlahového vytápění ; 6 okruhů</t>
  </si>
  <si>
    <t>Poznámka k položce:_x000D_
Nerezový rozdělovač/sběrač topných okruhů pro 6 okruhů  s průtokoměry na přívodu s  nastavitelným průtokem 0-5l/min s blokovací krytkou, na zpátečce s ventilovou vložkou, připojovacím závitem M30x1,5 pro pohon. Dodávka vč. odvzdušňovacího ventilu a napouštěcího ventilu, kulových kohoutů pro nerezový rozdělovač s vnějším závitem,   svěrných šroubení, montáže. referenční výrobek Rehau HKV-D 6</t>
  </si>
  <si>
    <t>1.1.18</t>
  </si>
  <si>
    <t>Rozdělovač, sběrač podlahového vytápění ; 7 okruhů</t>
  </si>
  <si>
    <t>Poznámka k položce:_x000D_
Nerezový rozdělovač/sběrač topných okruhů pro 7 okruhů  s průtokoměry na přívodu s  nastavitelným průtokem 0-5l/min s blokovací krytkou, na zpátečce s ventilovou vložkou, připojovacím závitem M30x1,5 pro pohon. Dodávka vč. odvzdušňovacího ventilu a napouštěcího ventilu, kulových kohoutů pro nerezový rozdělovač s vnějším závitem,   svěrných šroubení, montáže. referenční výrobek Rehau HKV-D 7</t>
  </si>
  <si>
    <t>1.1.19</t>
  </si>
  <si>
    <t>Rozdělovač, sběrač podlahového vytápění ; 8 okruhů</t>
  </si>
  <si>
    <t>Poznámka k položce:_x000D_
Nerezový rozdělovač/sběrač topných okruhů pro 8 okruhů  s průtokoměry na přívodu s  nastavitelným průtokem 0-5l/min s blokovací krytkou, na zpátečce s ventilovou vložkou, připojovacím závitem M30x1,5 pro pohon. Dodávka vč. odvzdušňovacího ventilu a napouštěcího ventilu, kulových kohoutů pro nerezový rozdělovač s vnějším závitem,   svěrných šroubení, montáže. referenční výrobek Rehau HKV-D 8</t>
  </si>
  <si>
    <t>1.1.20</t>
  </si>
  <si>
    <t>Rozdělovač, sběrač podlahového vytápění ; 9 okruhů</t>
  </si>
  <si>
    <t>Poznámka k položce:_x000D_
Nerezový rozdělovač/sběrač topných okruhů pro 9 okruhů  s průtokoměry na přívodu s  nastavitelným průtokem 0-5l/min s blokovací krytkou, na zpátečce s ventilovou vložkou, připojovacím závitem M30x1,5 pro pohon. Dodávka vč. odvzdušňovacího ventilu a napouštěcího ventilu, kulových kohoutů pro nerezový rozdělovač s vnějším závitem,   svěrných šroubení, montáže. referenční výrobek Rehau HKV-D 9</t>
  </si>
  <si>
    <t>1.1.21</t>
  </si>
  <si>
    <t>Rozdělovač, sběrač podlahového vytápění ; 10 okruhů</t>
  </si>
  <si>
    <t>Poznámka k položce:_x000D_
Nerezový rozdělovač/sběrač topných okruhů pro 10 okruhů  s průtokoměry na přívodu s  nastavitelným průtokem 0-5l/min s blokovací krytkou, na zpátečce s ventilovou vložkou, připojovacím závitem M30x1,5 pro pohon. Dodávka vč. odvzdušňovacího ventilu a napouštěcího ventilu, kulových kohoutů pro nerezový rozdělovač s vnějším závitem,   svěrných šroubení, montáže. referenční výrobek Rehau HKV-D 10</t>
  </si>
  <si>
    <t>1.1.22</t>
  </si>
  <si>
    <t>Rozdělovač, sběrač podlahového vytápění ; 11 okruhů</t>
  </si>
  <si>
    <t>Poznámka k položce:_x000D_
Nerezový rozdělovač/sběrač topných okruhů pro 11 okruhů  s průtokoměry na přívodu s  nastavitelným průtokem 0-5l/min s blokovací krytkou, na zpátečce s ventilovou vložkou, připojovacím závitem M30x1,5 pro pohon. Dodávka vč. odvzdušňovacího ventilu a napouštěcího ventilu, kulových kohoutů pro nerezový rozdělovač s vnějším závitem,   svěrných šroubení, montáže. referenční výrobek Rehau HKV-D 11</t>
  </si>
  <si>
    <t>1.1.23</t>
  </si>
  <si>
    <t>Rozdělovač, sběrač podlahového vytápění ; 12 okruhů</t>
  </si>
  <si>
    <t>Poznámka k položce:_x000D_
Nerezový rozdělovač/sběrač topných okruhů pro 12 okruhů  s průtokoměry na přívodu s  nastavitelným průtokem 0-5l/min s blokovací krytkou, na zpátečce s ventilovou vložkou, připojovacím závitem M30x1,5 pro pohon. Dodávka vč. odvzdušňovacího ventilu a napouštěcího ventilu, kulových kohoutů pro nerezový rozdělovač s vnějším závitem,   svěrných šroubení, montáže. referenční výrobek Rehau HKV-D 12</t>
  </si>
  <si>
    <t>1.1.24</t>
  </si>
  <si>
    <t>Rozdělovač, sběrač podlahového vytápění ; 13 okruhů</t>
  </si>
  <si>
    <t>Poznámka k položce:_x000D_
Nerezový rozdělovač/sběrač topných okruhů pro 13 okruhů  s průtokoměry na přívodu s  nastavitelným průtokem 0-5l/min s blokovací krytkou, na zpátečce s ventilovou vložkou, připojovacím závitem M30x1,5 pro pohon. Dodávka vč. odvzdušňovacího ventilu a napouštěcího ventilu, kulových kohoutů pro nerezový rozdělovač s vnějším závitem,   svěrných šroubení, montáže. referenční výrobek Rehau HKV-D 13</t>
  </si>
  <si>
    <t>1.1.25</t>
  </si>
  <si>
    <t>Rozdělovač, sběrač podlahového vytápění ; 14 okruhů</t>
  </si>
  <si>
    <t>Poznámka k položce:_x000D_
Nerezový rozdělovač/sběrač topných okruhů pro 14 okruhů  s průtokoměry na přívodu s  nastavitelným průtokem 0-5l/min s blokovací krytkou, na zpátečce s ventilovou vložkou, připojovacím závitem M30x1,5 pro pohon. Dodávka vč. odvzdušňovacího ventilu a napouštěcího ventilu, kulových kohoutů pro nerezový rozdělovač s vnějším závitem,   svěrných šroubení, montáže. Např.referenční výrobek  HKV-D 14</t>
  </si>
  <si>
    <t>1.1.26</t>
  </si>
  <si>
    <t>Skříň  pro rozdělovač/sberač podlahového vytápění pod omítku pro 5 až 8 otopných okruhů</t>
  </si>
  <si>
    <t>Skříň pro rozdělovač/sberač podlahového vytápění pod omítku pro 5 až 8 otopných okruhů</t>
  </si>
  <si>
    <t>Poznámka k položce:_x000D_
Skříň rozdělovače/sběrače podlahového vytápění pro montáž pod omítku pro počet vyvodů na rozdělovači 5-8, šířka 750mm, výška 885mm, hloubka 160mm</t>
  </si>
  <si>
    <t>1.1.27</t>
  </si>
  <si>
    <t>Skříň  pro rozdělovač/sberač podlahového vytápění pod omítku pro 9 až 12 otopných okruhů</t>
  </si>
  <si>
    <t>Skříň pro rozdělovač/sberač podlahového vytápění pod omítku pro 9 až 12 otopných okruhů</t>
  </si>
  <si>
    <t>Poznámka k položce:_x000D_
Skříň rozdělovače/sběrače podlahového vytápění pro montáž pod omítku pro počet vyvodů na rozdělovači 9-12, šířka 950mm, výška 885mm, hloubka 160mm</t>
  </si>
  <si>
    <t>1.1.28</t>
  </si>
  <si>
    <t>Skříň  pro rozdělovač/sberač podlahového vytápění pod omítku pro 13 až 15 otopných okruhů</t>
  </si>
  <si>
    <t>Skříň pro rozdělovač/sberač podlahového vytápění pod omítku pro 13 až 15 otopných okruhů</t>
  </si>
  <si>
    <t>Poznámka k položce:_x000D_
Skříň rozdělovače/sběrače podlahového vytápění pro montáž pod omítku pro počet vyvodů na rozdělovači 13-15, šířka 115050mm, výška 885mm, hloubka 160mm</t>
  </si>
  <si>
    <t>1.1.29</t>
  </si>
  <si>
    <t>Systémová deska 30mm - viz.rozpočet ASR</t>
  </si>
  <si>
    <t>Poznámka k položce:_x000D_
Systémová deska podlahového vytápění tl. 30mm pro potrubí 17x2mm. Deska včetně krycí fólie, pokládky, dopravy, montáže, dilatačních pásů. Referenční výrobek Rehau, Varionova 30</t>
  </si>
  <si>
    <t>1.2</t>
  </si>
  <si>
    <t>Armatury</t>
  </si>
  <si>
    <t>1.2.1</t>
  </si>
  <si>
    <t>Tlakově nezávislý regulační a vyvažovací ventil pro plynulou regulaci  DN 10; 2,5;</t>
  </si>
  <si>
    <t>Tlakově nezávislý regulační a vyvažovací ventil pro plynulou regulaci DN 10; 2,5;</t>
  </si>
  <si>
    <t>Poznámka k položce:_x000D_
Tlakově nezávislý vyvažovací a regulační ventil pro plynulou regulaci PN 16, DN 10; 2,5. Ventil vč. měřících vsuvek.Dodávka a montáž včetně těsnění a spojovacího materiálu; pohon dodávka MaR , referenční výrobek Optima Compact</t>
  </si>
  <si>
    <t>1.2.2</t>
  </si>
  <si>
    <t>Tlakově nezávislý regulační a vyvažovací ventil pro plynulou regulaci  DN 15;  2,5</t>
  </si>
  <si>
    <t>Tlakově nezávislý regulační a vyvažovací ventil pro plynulou regulaci DN 15; 2,5</t>
  </si>
  <si>
    <t>Poznámka k položce:_x000D_
Tlakově nezávislý vyvažovací a regulační ventil pro plynulou regulaci PN 16, DN 15; 2,5. Ventil vč. měřících vsuvek.Dodávka a montáž včetně těsnění a spojovacího materiálu; pohon dodávka MaR , referenční výrobek Optima Compact</t>
  </si>
  <si>
    <t>1.2.3</t>
  </si>
  <si>
    <t>Tlakově nezávislý regulační a vyvažovací ventil pro plynulou regulaci  DN 15;  5</t>
  </si>
  <si>
    <t>Tlakově nezávislý regulační a vyvažovací ventil pro plynulou regulaci DN 15; 5</t>
  </si>
  <si>
    <t>Poznámka k položce:_x000D_
Tlakově nezávislý vyvažovací a regulační ventil pro plynulou regulaci PN 16, DN 15; 5,0. Ventil vč. měřících vsuvek.Dodávka a montáž včetně těsnění a spojovacího materiálu; pohon dodávka MaR.referenční výrobek Optima Compact</t>
  </si>
  <si>
    <t>1.2.4</t>
  </si>
  <si>
    <t>3-cestný regulační ventil  DN 25, Kvs 8</t>
  </si>
  <si>
    <t>3-cestný regulační ventil DN 25, Kvs 8</t>
  </si>
  <si>
    <t>Poznámka k položce:_x000D_
3-cestný ventil DN25, Kvs 8;  médium: voda T=50°C.Dodávka a montáž včetně těsnění a spojovacího materiálu. Pohon dodávka MaR</t>
  </si>
  <si>
    <t>1.2.5</t>
  </si>
  <si>
    <t>3-cestný regulační ventil  DN 65, Kvs 50</t>
  </si>
  <si>
    <t>3-cestný regulační ventil DN 65, Kvs 50</t>
  </si>
  <si>
    <t>Poznámka k položce:_x000D_
3-cestný ventil DN65, Kvs 50;  médium: voda T=50°C.Dodávka a montáž včetně těsnění a spojovacího materiálu.Pohon dodávka MaR</t>
  </si>
  <si>
    <t>1.2.6</t>
  </si>
  <si>
    <t>Ultrazvukový kompaktrní měřič tepla, DN15</t>
  </si>
  <si>
    <t>Poznámka k položce:_x000D_
Ultrazvukový kompaktní měřič tepla DN 15, jm. průtok 0,6. max. tlaková ztráta při potřebném průtoku 5 kPa.Dodávka a montáž včetně těsnění, jímek a spojovacího materiálu. Referenční výrobek Enbra Sharky 775</t>
  </si>
  <si>
    <t>1.2.7</t>
  </si>
  <si>
    <t>Ultrazvukový kompaktrní měřič tepla, DN20</t>
  </si>
  <si>
    <t>Poznámka k položce:_x000D_
Ultrazvukový kompaktní měřič tepla DN 20, jm. průtok 2,5. max. tlaková ztráta při potřebném průtoku 10 kPa.Dodávka a montáž včetně těsnění, jímek a spojovacího materiálu. Referenční výrobek Enbra Sharky 775</t>
  </si>
  <si>
    <t>1.2.8</t>
  </si>
  <si>
    <t>Ultrazvukový kompaktrní měřič tepla, DN40</t>
  </si>
  <si>
    <t>Poznámka k položce:_x000D_
Ultrazvukový kompaktní měřič tepla DN 40, jm. průtok 10. max. tlaková ztráta při potřebném průtoku 15 kPa.Dodávka a montáž včetně těsnění,jímek a spojovacího materiálu. Referenční výrobek Enbra Sharky 775</t>
  </si>
  <si>
    <t>1.2.9</t>
  </si>
  <si>
    <t>Termostatický radiátorový ventil rohový pro dvoutrubkový systém s možností přednastavení, DN 15</t>
  </si>
  <si>
    <t>Poznámka k položce:_x000D_
Termostatický radiátorový ventil rohový pro dvoutrubkový systém s možností přednastavení, DN 15,  Kvs 0,86, M30x1,5, PN10,  Referenční výrobek V-exact II. Dodávka včetně montáže</t>
  </si>
  <si>
    <t>1.2.10</t>
  </si>
  <si>
    <t>Integrovaná armatura pro OT se spodním připojením s roztečí 50mm; DN 15; včetně termostatické hlavice</t>
  </si>
  <si>
    <t>Poznámka k položce:_x000D_
Kompaktní  armatura pro připojení trubkových otopných těles se středovým připojením, roztečí 50mm v rohovém provedení  (armatura s integrovaným ventilem, regulačním uzavíracím šroubením, termostatickou hlavicí). DN15, Kvs=1,1, Termostatická hlavice s připojovacím zvitem M 30x1,5. Dodávka včetně montáže, spojovacího materiálu a krytky armatury.</t>
  </si>
  <si>
    <t>1.2.11</t>
  </si>
  <si>
    <t>Termostatická hlavice s připojením M30x1,5</t>
  </si>
  <si>
    <t>Poznámka k položce:_x000D_
Dodávka včetně montáže</t>
  </si>
  <si>
    <t>1.2.12</t>
  </si>
  <si>
    <t>Radiátorové uzavírací a regulační šroubení s vypouštěním DN 15</t>
  </si>
  <si>
    <t>Poznámka k položce:_x000D_
Radiátorové uzavírací a regulační šroubení s vypouštěním DN 15, Kvs=1,3, rohové. Dodávka včetně montáže a spojovacího materiálu. Např.  Regulux</t>
  </si>
  <si>
    <t>1.2.13</t>
  </si>
  <si>
    <t>Vyvažovaci ventil s integrovaným ukazatelem průtoku, DN 25</t>
  </si>
  <si>
    <t>Poznámka k položce:_x000D_
Vyvažovací ventil pro hydraulické vyvážení rozdělovačů podl. vytápění mezi sebou s integrovaným ukazatelem průtoku 4-36l/min,</t>
  </si>
  <si>
    <t>1.2.14</t>
  </si>
  <si>
    <t>Uzavírací ventil se zajištěním v otevřené poloze DN 3/4" (DN20)</t>
  </si>
  <si>
    <t>Poznámka k položce:_x000D_
Ventil se zajištěním v otevřené poloze pro uzavíraní, vypuštění, kontrolu nebo výměnu expanzní nádoby,  PN 10.Dodávka a montáž vč. těsnění a spojovacího materiálu.</t>
  </si>
  <si>
    <t>1.2.15</t>
  </si>
  <si>
    <t>Uzavírací ventil se zajištěním v otevřené poloze DN 1" (DN25)</t>
  </si>
  <si>
    <t>1.2.16</t>
  </si>
  <si>
    <t>Kulový kohout DN 1/2" (DN15)</t>
  </si>
  <si>
    <t>Poznámka k položce:_x000D_
Kulový kohout PN 6. Dodávka a montáž vč. těsnění a spojovacího materiálu.</t>
  </si>
  <si>
    <t>1.2.17</t>
  </si>
  <si>
    <t>Kulový kohout DN 3/4" (DN20)</t>
  </si>
  <si>
    <t>1.2.18</t>
  </si>
  <si>
    <t>Kulový kohout DN 1" (DN25)</t>
  </si>
  <si>
    <t>1.2.19</t>
  </si>
  <si>
    <t>Kulový kohout DN 1 1/4" (DN32)</t>
  </si>
  <si>
    <t>1.2.20</t>
  </si>
  <si>
    <t>Kulový kohout DN 2" (DN50)</t>
  </si>
  <si>
    <t>1.2.21</t>
  </si>
  <si>
    <t>Uzavírací klapka DN 65</t>
  </si>
  <si>
    <t>Poznámka k položce:_x000D_
Mezipřírubová uzavírací klapka PN 6. Dodávka a montáž vč. protipřírub, těsnění a spojovacího materiálu</t>
  </si>
  <si>
    <t>1.2.22</t>
  </si>
  <si>
    <t>Uzavírací klapka DN 100</t>
  </si>
  <si>
    <t>1.2.23</t>
  </si>
  <si>
    <t>Vyvažovací ventil DN 15</t>
  </si>
  <si>
    <t>Poznámka k položce:_x000D_
Vyvažovací ventil  pro uzavírání, přednastavení požadovaného průtoku, měření průtoku, teploty a tlaku, závitový. Dodávka a montáž včetně těsnění a spojovacího materiálu</t>
  </si>
  <si>
    <t>1.2.24</t>
  </si>
  <si>
    <t>Vyvažovací ventil DN 20</t>
  </si>
  <si>
    <t>1.2.25</t>
  </si>
  <si>
    <t>Vyvažovací ventil DN 25</t>
  </si>
  <si>
    <t>1.2.26</t>
  </si>
  <si>
    <t>Vyvažovací ventil DN 32</t>
  </si>
  <si>
    <t>1.2.27</t>
  </si>
  <si>
    <t>Vyvažovací ventil DN 50</t>
  </si>
  <si>
    <t>Poznámka k položce:_x000D_
Vyvažovací ventil  přírubový pro uzavírání, přednastavení požadovaného průtoku, měření průtoku, teploty a tlaku, T=135°C. Dodávka a montáž včetně těsnění a spojovacího materiálu a protipřírub.</t>
  </si>
  <si>
    <t>1.2.28</t>
  </si>
  <si>
    <t>Vyvažovací ventil DN 65</t>
  </si>
  <si>
    <t>Poznámka k položce:_x000D_
Vyvažovací ventil přírubový PN16 pro uzavírání, přednastavení požadovaného průtoku, měření průtoku, teploty a tlaku, závitový. Dodávka a montáž včetně těsnění a spojovacího materiálu a protipřírub.</t>
  </si>
  <si>
    <t>1.2.29</t>
  </si>
  <si>
    <t>Filtr závitový DN 15</t>
  </si>
  <si>
    <t>Poznámka k položce:_x000D_
Filtr závitový PN6. Dodávka a montáž vč. těsnění a spojovacího materiálu.</t>
  </si>
  <si>
    <t>1.2.30</t>
  </si>
  <si>
    <t>Filtr závitový DN 20</t>
  </si>
  <si>
    <t>1.2.31</t>
  </si>
  <si>
    <t>Filtr závitový DN 25</t>
  </si>
  <si>
    <t>1.2.32</t>
  </si>
  <si>
    <t>Filtr závitový DN 32</t>
  </si>
  <si>
    <t>1.2.33</t>
  </si>
  <si>
    <t>Filtr závitový DN 50</t>
  </si>
  <si>
    <t>1.2.34</t>
  </si>
  <si>
    <t>Filtr přírubový DN 65</t>
  </si>
  <si>
    <t>Poznámka k položce:_x000D_
Filtr přírubový PN6. Dodávka a montáž vč. těsnění a spojovacího materiálu.</t>
  </si>
  <si>
    <t>1.2.35</t>
  </si>
  <si>
    <t>Zpětná klapka závitová DN 15</t>
  </si>
  <si>
    <t>Poznámka k položce:_x000D_
Dodávka a montáž vč. těsnění a spojovacího materiálu.</t>
  </si>
  <si>
    <t>1.2.36</t>
  </si>
  <si>
    <t>Zpětná klapka závitová DN 20</t>
  </si>
  <si>
    <t>1.2.37</t>
  </si>
  <si>
    <t>Zpětná klapka závitová DN 25</t>
  </si>
  <si>
    <t>1.2.38</t>
  </si>
  <si>
    <t>Zpětná klapka  závitová DN 32</t>
  </si>
  <si>
    <t>Zpětná klapka závitová DN 32</t>
  </si>
  <si>
    <t>1.2.39</t>
  </si>
  <si>
    <t>Zpětná klapka závitová  DN 50</t>
  </si>
  <si>
    <t>Zpětná klapka závitová DN 50</t>
  </si>
  <si>
    <t>1.2.40</t>
  </si>
  <si>
    <t>Zpětná klapka mezipřírubová DN 65</t>
  </si>
  <si>
    <t>Poznámka k položce:_x000D_
Mezipřírubová zpětná klapka, dodávka a montáž vč. přírub, těsnění a spojovacího materiálu</t>
  </si>
  <si>
    <t>1.2.41</t>
  </si>
  <si>
    <t>Pryžový kompenzátor DN32</t>
  </si>
  <si>
    <t>1.2.42</t>
  </si>
  <si>
    <t>Pryžový kompenzátor DN50</t>
  </si>
  <si>
    <t>1.2.43</t>
  </si>
  <si>
    <t>Pryžový kompenzátor  DN65</t>
  </si>
  <si>
    <t>Pryžový kompenzátor DN65</t>
  </si>
  <si>
    <t>1.2.44</t>
  </si>
  <si>
    <t>Automatický odvzdušnovací ventil</t>
  </si>
  <si>
    <t>Poznámka k položce:_x000D_
Automatický odvzdušňovací ventil vč. kulového ventilu DN15, PN 6. Dodávka a montáž vč. těsnění a spojovacího materiálu.</t>
  </si>
  <si>
    <t>1.2.45</t>
  </si>
  <si>
    <t>Vypouštěcí ventil DN 1/2" (DN 15)</t>
  </si>
  <si>
    <t>1.2.46</t>
  </si>
  <si>
    <t>Tlakoměr D 60, 0-1MPa</t>
  </si>
  <si>
    <t>Poznámka k položce:_x000D_
Tlakoměr vč. jímky, dodávka, montáž.</t>
  </si>
  <si>
    <t>1.2.47</t>
  </si>
  <si>
    <t>Teploměr D 100, 0-90°C</t>
  </si>
  <si>
    <t>Poznámka k položce:_x000D_
Teploměr vč. jímky, dodávka, montáž.</t>
  </si>
  <si>
    <t>1.3</t>
  </si>
  <si>
    <t>Otopná tělesa</t>
  </si>
  <si>
    <t>1.3.1</t>
  </si>
  <si>
    <t>21-500/1200</t>
  </si>
  <si>
    <t xml:space="preserve">Poznámka k položce:_x000D_
otopné těleso typ 21, hloubka 68mm, výška 500mm, délka 1200mm_x000D_
Poožka 1.3.1-1.3.8:_x000D_
Deskové otopné těleso  v provedení klasik s hladkou čelní deskou (provedení Plan) s bočním připojením,  včetně upevňovacího materiálu a odvzudšňovací zátky, referenční výrobek. Korado Radik Plan Klasik_x000D_
</t>
  </si>
  <si>
    <t>1.3.2</t>
  </si>
  <si>
    <t>21-600/400</t>
  </si>
  <si>
    <t>Poznámka k položce:_x000D_
otopné těleso typ 21, hloubka 68mm, výška 600mm, délka 400mm</t>
  </si>
  <si>
    <t>1.3.2.1</t>
  </si>
  <si>
    <t>21-600/900</t>
  </si>
  <si>
    <t>Poznámka k položce:_x000D_
otopné těleso typ 21, hloubka 68mm, výška 600mm, délka 900mm</t>
  </si>
  <si>
    <t>1.3.3</t>
  </si>
  <si>
    <t>22-500/1800</t>
  </si>
  <si>
    <t>Poznámka k položce:_x000D_
otopné těleso typ 22, hloubka 102mm, výška 500mm, délka 1800mm</t>
  </si>
  <si>
    <t>1.3.4</t>
  </si>
  <si>
    <t>22-600/700</t>
  </si>
  <si>
    <t>Poznámka k položce:_x000D_
otopné těleso typ 22, hloubka 102mm, výška 600mm, délka 700mm</t>
  </si>
  <si>
    <t>1.3.5</t>
  </si>
  <si>
    <t>22-600/1000</t>
  </si>
  <si>
    <t>Poznámka k položce:_x000D_
otopné těleso typ 22, hloubka 102mm, výška 600mm, délka 1000mm</t>
  </si>
  <si>
    <t>1.3.6</t>
  </si>
  <si>
    <t>22-600/1400</t>
  </si>
  <si>
    <t>Poznámka k položce:_x000D_
otopné těleso typ 22, hloubka 102mm, výška 600mm, délka 1400mm</t>
  </si>
  <si>
    <t>1.3.7</t>
  </si>
  <si>
    <t>22-600/1600</t>
  </si>
  <si>
    <t>Poznámka k položce:_x000D_
otopné těleso typ 22, hloubka 102mm, výška 600mm, délka 1600mm</t>
  </si>
  <si>
    <t>1.3.8</t>
  </si>
  <si>
    <t>33-600/1600</t>
  </si>
  <si>
    <t>Poznámka k položce:_x000D_
otopné těleso typ 33, hloubka 157mm, výška 600mm, délka 1600mm_x000D_
Deskové otopné těleso</t>
  </si>
  <si>
    <t>1.3.9</t>
  </si>
  <si>
    <t>10-600/400</t>
  </si>
  <si>
    <t xml:space="preserve">Poznámka k položce:_x000D_
otopné těleso typ 10, hloubka 47mm, výška 600mm, délka 400mm_x000D_
Položka 1.3.9-1.3.16:_x000D_
Deskové otopné těleso  v provedení klasik  s bočním připojením,  včetně upevňovacího materiálu a odvzudšňovací zátky,  referenční výrobekKorado Radik Klasik_x000D_
</t>
  </si>
  <si>
    <t>1.3.10</t>
  </si>
  <si>
    <t>20-600/400</t>
  </si>
  <si>
    <t>Poznámka k položce:_x000D_
otopné těleso typ 20, hloubka 66mm, výška 600mm, délka 400mm</t>
  </si>
  <si>
    <t>1.3.11</t>
  </si>
  <si>
    <t>20-600/700</t>
  </si>
  <si>
    <t>Poznámka k položce:_x000D_
otopné těleso typ 20, hloubka 66mm, výška 600mm, délka 700mm</t>
  </si>
  <si>
    <t>1.3.12</t>
  </si>
  <si>
    <t>21-600/600</t>
  </si>
  <si>
    <t>Poznámka k položce:_x000D_
otopné těleso typ 21, hloubka 66mm, výška 600mm, délka 600mm</t>
  </si>
  <si>
    <t>1.3.13</t>
  </si>
  <si>
    <t>21-600/700</t>
  </si>
  <si>
    <t>Poznámka k položce:_x000D_
otopné těleso typ 21, hloubka 66mm, výška 600mm, délka 700mm</t>
  </si>
  <si>
    <t>1.3.14</t>
  </si>
  <si>
    <t>21-600/800</t>
  </si>
  <si>
    <t>Poznámka k položce:_x000D_
otopné těleso typ 21, hloubka 66mm, výška 600mm, délka 800mm</t>
  </si>
  <si>
    <t>1.3.15</t>
  </si>
  <si>
    <t>Poznámka k položce:_x000D_
otopné těleso typ 22, hloubka 100mm, výška 600mm, délka 700mm</t>
  </si>
  <si>
    <t>1.3.16</t>
  </si>
  <si>
    <t>Poznámka k položce:_x000D_
otopné těleso typ 22, hloubka 100mm, výška 600mm, délka 1400mm_x000D_
Deskové otopné těleso -vertikální</t>
  </si>
  <si>
    <t>1.3.17</t>
  </si>
  <si>
    <t>20-1800/400</t>
  </si>
  <si>
    <t>Poznámka k položce:_x000D_
otopné těleso typ 20, hloubka 68mm, výška 1800mm, délka 400mm_x000D_
Položka 1.3.17-1.3.20:_x000D_
Deskové otopné těleso  ve vertikálním provedení s hladkou čelní stěnou se spodním středovým připojením,  včetně upevňovacího materiálu a odvzudšňovací zátky, referenční výrobek Korado Radik Plan Vertikal-M</t>
  </si>
  <si>
    <t>1.3.18</t>
  </si>
  <si>
    <t>20-1800/600</t>
  </si>
  <si>
    <t>Poznámka k položce:_x000D_
otopné těleso typ 20, hloubka 68mm, výška 1800mm, délka 600mm</t>
  </si>
  <si>
    <t>1.3.19</t>
  </si>
  <si>
    <t>20-2000/600</t>
  </si>
  <si>
    <t>Poznámka k položce:_x000D_
otopné těleso typ 20, hloubka 68mm, výška 2000mm, délka 600mm</t>
  </si>
  <si>
    <t>1.3.20</t>
  </si>
  <si>
    <t>20-2000/900</t>
  </si>
  <si>
    <t>Poznámka k položce:_x000D_
otopné těleso typ 20, hloubka 68mm, výška 2000mm, délka 900mm</t>
  </si>
  <si>
    <t>1.4</t>
  </si>
  <si>
    <t>Potrubí</t>
  </si>
  <si>
    <t>1.4.1</t>
  </si>
  <si>
    <t>2x Základní nátěr ocelových potrubí a doplňkových konstrukcí , první syntetický nátěr ocelových potrubí a doplňkových kcí, druhý syntetický nátěr ocelových potrubí a doplňkových kcí</t>
  </si>
  <si>
    <t>1.4.2</t>
  </si>
  <si>
    <t>DN 15 (1/2")</t>
  </si>
  <si>
    <t>Poznámka k položce:_x000D_
Trubky ocelové závitové běžné, spojováné svářováním,  ČSN 42 5710, materiál 11 353.1, PN 40</t>
  </si>
  <si>
    <t>1.4.3</t>
  </si>
  <si>
    <t>DN 20 (3/4")</t>
  </si>
  <si>
    <t>1.4.4</t>
  </si>
  <si>
    <t>DN 25 (1")</t>
  </si>
  <si>
    <t>1.4.5</t>
  </si>
  <si>
    <t>DN 32 (5/4")</t>
  </si>
  <si>
    <t>1.4.6</t>
  </si>
  <si>
    <t>DN 40 (6/4")</t>
  </si>
  <si>
    <t>1.4.7</t>
  </si>
  <si>
    <t>DN 50 (2")</t>
  </si>
  <si>
    <t>1.4.8</t>
  </si>
  <si>
    <t>DN 65</t>
  </si>
  <si>
    <t>Poznámka k položce:_x000D_
Trubky ocelové bezešvé spojované svařováním,  ČSN 42 5715, materiál 11 353.1, PN 40</t>
  </si>
  <si>
    <t>1.4.9</t>
  </si>
  <si>
    <t>Trubka podlahového vytápění 17x2</t>
  </si>
  <si>
    <t>Poznámka k položce:_x000D_
Potrubí  podlahového vytápění 17x2  včetně násuvných objímek, ochranných trubek, vodících oblouků, kolen, spojek,  pomocného materiálu, proplachu, montáže; referenční výrobek  Rehau Rautherm S 17x2</t>
  </si>
  <si>
    <t>1.5</t>
  </si>
  <si>
    <t>Izolace</t>
  </si>
  <si>
    <t>1.5.1</t>
  </si>
  <si>
    <t>pro potrubí DN 15, tl.izolace 30 mm</t>
  </si>
  <si>
    <t>Poznámka k položce:_x000D_
Tepelná izolace - minerální vlna s hliníkovou folií (vinutá potrubní izolační pouzdra), vč. dodávky, montáže, pomocného materiálu a lepidel.</t>
  </si>
  <si>
    <t>1.5.2</t>
  </si>
  <si>
    <t>pro potrubí DN 20, tl.izolace 30 mm</t>
  </si>
  <si>
    <t>1.5.3</t>
  </si>
  <si>
    <t>pro potrubí DN 25, tl.izolace 40 mm</t>
  </si>
  <si>
    <t>1.5.4</t>
  </si>
  <si>
    <t>pro potrubí DN 32, tl.izolace 40 mm</t>
  </si>
  <si>
    <t>1.5.5</t>
  </si>
  <si>
    <t>pro potrubí DN 40, tl.izolace 40 mm</t>
  </si>
  <si>
    <t>1.5.6</t>
  </si>
  <si>
    <t>pro potrubí DN 50, tl.izolace 50 mm</t>
  </si>
  <si>
    <t>1.5.7</t>
  </si>
  <si>
    <t>pro potrubí DN 65, tl.izolace 60 mm</t>
  </si>
  <si>
    <t>1.6</t>
  </si>
  <si>
    <t>1.6.1</t>
  </si>
  <si>
    <t>Propláchnutí systémů</t>
  </si>
  <si>
    <t>1.6.2</t>
  </si>
  <si>
    <t>Napuštění systému UT upravenou vodou</t>
  </si>
  <si>
    <t>1.6.3</t>
  </si>
  <si>
    <t>Tlakové zkoušky</t>
  </si>
  <si>
    <t>1.6.4</t>
  </si>
  <si>
    <t>Hydraulické vyregulování systému,  nastavení ventilů</t>
  </si>
  <si>
    <t>Hydraulické vyregulování systému, nastavení ventilů</t>
  </si>
  <si>
    <t>1.6.5</t>
  </si>
  <si>
    <t>Dilatační zkouška včetně provedení zápisu o zkouškách</t>
  </si>
  <si>
    <t>1.6.6</t>
  </si>
  <si>
    <t>Topná  zkouška včetně provedení zápisu o zkouškách</t>
  </si>
  <si>
    <t>Topná zkouška včetně provedení zápisu o zkouškách</t>
  </si>
  <si>
    <t>1.6.7</t>
  </si>
  <si>
    <t>Identifikační označení a štítky</t>
  </si>
  <si>
    <t>1.6.8</t>
  </si>
  <si>
    <t>Dokumentace skutečného provedení</t>
  </si>
  <si>
    <t>VZT - Vzduchotechnika</t>
  </si>
  <si>
    <t xml:space="preserve">1 - Zařízení č. 1: Větrání pokojů </t>
  </si>
  <si>
    <t>2 - Zařízení č. 2: Větrání kuchyně</t>
  </si>
  <si>
    <t>3 - Zařízení č. 3: Chlazení serveru</t>
  </si>
  <si>
    <t>4 - Zařízení č. 4: Větrání šaten</t>
  </si>
  <si>
    <t>5 - Zařízení č. 5: Větrání WC - ordinace</t>
  </si>
  <si>
    <t>6 - Zařízení č. 6: Větrání šaten - kuchyně</t>
  </si>
  <si>
    <t>7 - Zařízení č. 7: Větrání prádelny</t>
  </si>
  <si>
    <t>8 - Zařízení č. 8: Větrání skladů</t>
  </si>
  <si>
    <t>9 - Zařízení č. 9: Větrání lobby</t>
  </si>
  <si>
    <t>10 - Zařízení č. 10: Větrání technologie</t>
  </si>
  <si>
    <t xml:space="preserve">Zařízení č. 1: Větrání pokojů </t>
  </si>
  <si>
    <t>Vzduchotechnická jednotka ve venkovním provedení:</t>
  </si>
  <si>
    <t>Poznámka k položce:_x000D_
Vzduchotechnická jednotka ve venkovním provedení: Přívodní část:  - uzavírací klapka vč. servopohonu pro nastavení průtoku vzduchu, - tlumič hluku, - filtr G4, - kapsový filtr F7, - deskový výměník ZZT vč. by-passu, - přívodní ventilátor s EC motorem, Vp = 3140 m3/h, Δpe = 400 Pa, - vodní ohřívač , Pel= 9,47 kW, Tp = 22°C - chladič , Pel= 6,87 kW, Tp = 27°C - parametry venkovního vzduchu letní Tel = +32°C, Rh = 38%, - parametry venkovního vzduchu zimní Tez = -15°C, Rh =99%., Odvodní část: - uzavírací klapka vč. servopohonu pro nastavení průtoku vzduchu,  - volná komora pro směšovací uzel, - kapsový filtr M5, - deskový výměník ZZT vč. by-passu, - odvodní ventilátor s EC motorem, Vo =3140 m3/h, Δpe = 400 Pa, - uzavírací klapka, - tlumič hluku, - parametry odváděného vzduchu letní Tol = +27°C, Rh = 40%, - parametry odváděného vzduchu zimní Toz = +22°C, Rh = 30%.  ventilátory s EC motory a volným oběžným kolem, jednotka vč. vlastní regulace a místního ovladače;  Prokabelování rozvaděče s VZT jednotkou, dodávka a prokabelování periférií, čidel, oživení a zprovoznění MaR k VZT do funkčního celku. např. Systemair Geonix GO+11</t>
  </si>
  <si>
    <t>Kondenzační jednotka Qchl=6,9kW, např. LG CAC Split, R32 -  UUC1.U40</t>
  </si>
  <si>
    <t>Kondenzační jednotka Qchl=6,9kW, např. LG CAC Split, R32 - UUC1.U40</t>
  </si>
  <si>
    <t>1.2a</t>
  </si>
  <si>
    <t>Trasa propojovacího měděného potrubí včetně parotěsné izolace, náplně chladiva R410, montážního a spojovacího materiálu, propojovacího komunikačního kabelu.</t>
  </si>
  <si>
    <t xml:space="preserve">Vzduchotechnická jednotka ve venkovním provedení </t>
  </si>
  <si>
    <t>Poznámka k položce:_x000D_
Vzduchotechnická jednotka ve venkovním provedení Přívodní část:  - uzavírací klapka vč. servopohonu pro nastavení průtoku vzduchu, - tlumič hluku, - filtr G4, - kapsový filtr F7, - deskový výměník ZZT vč. by-passu, - přívodní ventilátor s EC motorem, Vp = 2500 m3/h, Δpe = 400 Pa, - vodní ohřívač , Pel= 7,5 kW, Tp = 22°C - chladič , Pel= 5,5 kW, Tp = 27°C - parametry venkovního vzduchu letní Tel = +32°C, Rh = 38%, - parametry venkovního vzduchu zimní Tez = -15°C, Rh =99%., Odvodní část: - uzavírací klapka vč. servopohonu pro nastavení průtoku vzduchu, - volná komora pro směšovací uzel,  - kapsový filtr M5, - deskový výměník ZZT vč. by-passu, - odvodní ventilátor s EC motorem, Vo =2500 m3/h, Δpe = 400 Pa, - uzavírací klapka, - tlumič hluku, - parametry odváděného vzduchu letní Tol = +27°C, Rh = 40%, - parametry odváděného vzduchu zimní Toz = +22°C, Rh = 30%.  ventilátory s EC motory a volným oběžným kolem, jednotka vč. vlastní regulace a místního ovladače;  Prokabelování rozvaděče s VZT jednotkou, dodávka a prokabelování periférií, čidel, oživení a zprovoznění MaR k VZT do funkčního celku např. Systemair Geonix GO+10</t>
  </si>
  <si>
    <t>Kondenzační jednotka Qchl=5,5kW, např. LG CAC Split, R32 -  UUB1.U20</t>
  </si>
  <si>
    <t>Kondenzační jednotka Qchl=5,5kW, např. LG CAC Split, R32 - UUB1.U20</t>
  </si>
  <si>
    <t>Pol233</t>
  </si>
  <si>
    <t>El. deska pro připojení na MaR, např. LG Pl485 - PMNFP14A1</t>
  </si>
  <si>
    <t>Pol234</t>
  </si>
  <si>
    <t>VZT řídící box, např. LG PAHCMS000</t>
  </si>
  <si>
    <t>1.4a</t>
  </si>
  <si>
    <t>Tlumič hluku do čtyřhranného potrubí s buňkami 800x400/2000, např. Stavoklima JTH vyskládané z buněk 400x500/2000 (1), 200x300/2000 (2)</t>
  </si>
  <si>
    <t>Požární klapka čtyřhranná 300/200 mm, např. Systemair FDS-3G-300/200-DV7-T se servopohonem 230 V</t>
  </si>
  <si>
    <t>1.7</t>
  </si>
  <si>
    <t>Požární klapka čtyřhranná 200/150 mm, např. Systemair FDS-3G-200/150-DV7-T se servopohonem 230 V</t>
  </si>
  <si>
    <t>1.7a</t>
  </si>
  <si>
    <t>Požární klapka kruhová 100 mm, např. Systemair PKIR-3G-100-DV7-T se servopohonem 230 V</t>
  </si>
  <si>
    <t>1.7b</t>
  </si>
  <si>
    <t>Požární klapka čtyřhranná 200/100 mm, např. Systemair FDS-3G-200/100-DV7-T se servopohonem 230 V</t>
  </si>
  <si>
    <t>1.7c</t>
  </si>
  <si>
    <t>1.8</t>
  </si>
  <si>
    <t>Regulátor konstantního průtoku vzduchu včetně servopohonu 200x100, např. NOTUS-S-200x100-M1 se servopohonem</t>
  </si>
  <si>
    <t>1.9</t>
  </si>
  <si>
    <t>Regulátor konstantního průtoku vzduchu včetně servopohonu Ø125, např. NOTUS-R-125-M1 se servopohonem</t>
  </si>
  <si>
    <t>1.10</t>
  </si>
  <si>
    <t>Regulátor konstantního průtoku vzduchu včetně servopohonu Ø80, např. NOTUS-R-80-M1 se servopohonem</t>
  </si>
  <si>
    <t>1.11</t>
  </si>
  <si>
    <t>Regulační klapka kruhová o velikosti Ø200mm, ruční ovládání</t>
  </si>
  <si>
    <t>1.12</t>
  </si>
  <si>
    <t>Regulační klapka kruhová o velikosti Ø160mm, ruční ovládání</t>
  </si>
  <si>
    <t>1.13</t>
  </si>
  <si>
    <t>Talířový ventil pro přívod vzduchu Ø125, Vp= 75 m3/h, např. TFF 125, RAL dle volby objednatele</t>
  </si>
  <si>
    <t>1.14</t>
  </si>
  <si>
    <t>Talířový ventil pro odvod vzduchu Ø200, Vo= 145 m3/h, např. EFF 200, RAL dle volby objednatele</t>
  </si>
  <si>
    <t>1.15</t>
  </si>
  <si>
    <t>Talířový ventil pro odvod vzduchu Ø125, Vo= 75-50 m3/h, nepř. EFF 125, RAL dle volby objednatele</t>
  </si>
  <si>
    <t>1.16</t>
  </si>
  <si>
    <t>Talířový ventil pro odvod vzduchu Ø100, Vo= 30-10 m3/h, např. EFF 100, RAL dle volby objednatele</t>
  </si>
  <si>
    <t>1.17</t>
  </si>
  <si>
    <t>Přívodní výústka do čtyřhranného potrubí 200x150 s regulací, např. NOVA-A-2-2-200x150-R1-UR</t>
  </si>
  <si>
    <t>1.18</t>
  </si>
  <si>
    <t>Přívodní výústka do čtyřhranného potrubí 300x200 s gerulací, např. NOVA-A-2-2-300x200-R1-UR</t>
  </si>
  <si>
    <t>1.19</t>
  </si>
  <si>
    <t>Přívodní výústka do čtyřhranného potrubí 400x200 s regulací, např. NOVA-A-2-2-400x200-R1-UR</t>
  </si>
  <si>
    <t>1.20</t>
  </si>
  <si>
    <t>Přívodní výústka do čtyřhranného potrubí 500x200 s regulací, např. NOVA-A-2-2-500x200-R1-UR</t>
  </si>
  <si>
    <t>1.21</t>
  </si>
  <si>
    <t>Požární stěnový uzávěr 200x300 mm, např. Systemair FGS-200x300-DV7-T</t>
  </si>
  <si>
    <t>1.22</t>
  </si>
  <si>
    <t>Výfukový kus na čtyřhranné potrubí 400x450mm se sítem proti hmyzu</t>
  </si>
  <si>
    <t>1.23</t>
  </si>
  <si>
    <t>Výfukový kus na čtyřhranné potrubí 355x400mm se sítem proti hmyzu</t>
  </si>
  <si>
    <t>1.24</t>
  </si>
  <si>
    <t>VZT potrubí čtyřhranné z pozinkovaného plechu skupiny I včetně tvarovek</t>
  </si>
  <si>
    <t>1.25</t>
  </si>
  <si>
    <t>VZT potrubí kruhové SPIRO do ø 200 mm vč.tvarovek</t>
  </si>
  <si>
    <t>bm</t>
  </si>
  <si>
    <t>1.26</t>
  </si>
  <si>
    <t>VZT potrubí kruhové SPIRO do ø 160 mm vč.tvarovek</t>
  </si>
  <si>
    <t>1.27</t>
  </si>
  <si>
    <t>VZT potrubí kruhové SPIRO do ø 140 mm vč.tvarovek</t>
  </si>
  <si>
    <t>1.28</t>
  </si>
  <si>
    <t>VZT potrubí kruhové SPIRO do ø 125 mm vč.tvarovek</t>
  </si>
  <si>
    <t>1.29</t>
  </si>
  <si>
    <t>VZT potrubí kruhové SPIRO do ø 100 mm vč.tvarovek</t>
  </si>
  <si>
    <t>1.30</t>
  </si>
  <si>
    <t>VZT potrubí kruhové SPIRO do ø 80 mm vč.tvarovek</t>
  </si>
  <si>
    <t>1.31</t>
  </si>
  <si>
    <t>Flexo potrubí ø 200 mm s akustickou izolací</t>
  </si>
  <si>
    <t>1.32</t>
  </si>
  <si>
    <t>Flexo potrubí ø 125 mm s akustickou izolací</t>
  </si>
  <si>
    <t>1.33</t>
  </si>
  <si>
    <t>Flexo potrubí ø 100 mm s akustickou izolací</t>
  </si>
  <si>
    <t>1.34</t>
  </si>
  <si>
    <t>Protipožární izolace, včetně předpokládaného prořezu, tl. 30 mm (odolnost do 30 min.)</t>
  </si>
  <si>
    <t>1.35</t>
  </si>
  <si>
    <t>Tepelně akustická izolace tl.2 cm s Al. polepem</t>
  </si>
  <si>
    <t>1.36</t>
  </si>
  <si>
    <t>Tepelně akustická izolace tl.4 cm s Al. polepem</t>
  </si>
  <si>
    <t>1.37</t>
  </si>
  <si>
    <t>Tepelně akustická izolace tl.6 cm s oplechováním</t>
  </si>
  <si>
    <t>Zařízení č. 2: Větrání kuchyně</t>
  </si>
  <si>
    <t>2.1</t>
  </si>
  <si>
    <t>Vzduchotechnická jednotka ve stojatém provedení</t>
  </si>
  <si>
    <t>Poznámka k položce:_x000D_
Vzduchotechnická jednotka ve stojatém provedení Přívodní část:  - uzavírací klapka vč. servopohonu pro nastavení průtoku vzduchu, - kapsový filtr F7, - deskový výměník ZZT vč. by-passu, - přívodní ventilátor s EC motorem, Vp = 4260 m3/h, Δpe = 250 Pa, - vodní ohřívač , Pel= 12,893 kW, Tp = 22°C - parametry venkovního vzduchu letní Tel = +32°C, Rh = 38%, - parametry venkovního vzduchu zimní Tez = -15°C, Rh =99%., Odvodní část: - kapsový filtr M5, - deskový výměník ZZT vč. by-passu, - odvodní ventilátor s EC motorem, Vo =4260 m3/h, Δpe = 250 Pa, - uzavírací klapka vč. servopohonu pro nastavení průtoku vzduchu, - parametry odváděného vzduchu zimní Toz = +20°C, Rh = 30%.  ventilátory s EC motory a volným oběžným kolem, jednotka vč. vlastní regulace a místního ovladače;  např. Systemair Topvex TC60-L-HWL-B</t>
  </si>
  <si>
    <t>2.2</t>
  </si>
  <si>
    <t>Osávací zákryt (2400x1000x500/600), 1x hrdlo s přír., 2x LT, 1ks osvětlení 4 x 36 W, 1 x indukční systém 65W/230V, Vo=1000 m3/h, např. Inductair OZV 10 (2400x1000x500/600)</t>
  </si>
  <si>
    <t>2.3</t>
  </si>
  <si>
    <t>Osávací zákryt (2400x1100x500/600), 1x hrdlo s přír., 2x LT, 1ks osvětlení 4 x 36 W, 1 x indukční systém 65W/230V, Vo=1000 m3/h, např.  Inductair OZV 11 (2400x1000x500/600)</t>
  </si>
  <si>
    <t>Osávací zákryt (2400x1100x500/600), 1x hrdlo s přír., 2x LT, 1ks osvětlení 4 x 36 W, 1 x indukční systém 65W/230V, Vo=1000 m3/h, např. Inductair OZV 11 (2400x1000x500/600)</t>
  </si>
  <si>
    <t>2.4</t>
  </si>
  <si>
    <t>Osávací zákryt (1400x1400x500/600), 1x hrdlo s přír., 2x LT, 1ks osvětlení 2 x 36 W, bez indukčního systému, Vo=750 m3/h, např. Inductair OZO 14 (1400x1400x500/600)</t>
  </si>
  <si>
    <t>2.5</t>
  </si>
  <si>
    <t>Osávací zákryt (1100x1100x500), 1x hrdlo s přír., 1x LT, bez osvětlení, bez indukčního systému, Vo=600 m3/h, např. Inductair OZO 11 (1100x1100x500)</t>
  </si>
  <si>
    <t>2.6</t>
  </si>
  <si>
    <t>Tlumič hluku do čtyřhranného potrubí s buňkami 1000x400/1500, např. Stavoklima JTH, vyskládané z buněk 200x500/1500 (4)</t>
  </si>
  <si>
    <t>2.7</t>
  </si>
  <si>
    <t>Požární klapka čtyřhranná 400/500 mm, např. Systemair FDS-3G-400/500-DV7-T se servopohonem 230 V</t>
  </si>
  <si>
    <t>2.8</t>
  </si>
  <si>
    <t>Regulační klapka čtyřhranná o velikosti 500x200mm, ruční ovládání</t>
  </si>
  <si>
    <t>2.9</t>
  </si>
  <si>
    <t>Regulační klapka čtyřhranná o velikosti 250x200mm, ruční ovládání</t>
  </si>
  <si>
    <t>2.10</t>
  </si>
  <si>
    <t>Regulační klapka čtyřhranná o velikosti 200x200mm, ruční ovládání</t>
  </si>
  <si>
    <t>2.11</t>
  </si>
  <si>
    <t>Regulační klapka kruhová o velikosti Ø250mm, ruční ovládání</t>
  </si>
  <si>
    <t>2.12</t>
  </si>
  <si>
    <t>Regulační klapka kruhová o velikosti Ø140mm, ruční ovládání</t>
  </si>
  <si>
    <t>2.13</t>
  </si>
  <si>
    <t>Regulační klapka kruhová o velikosti Ø100mm, ruční ovládání</t>
  </si>
  <si>
    <t>2.14</t>
  </si>
  <si>
    <t>Přívodní vířivý anemostat vel. 600 s pevnými lamelami, Vp= 600-450 m3/h, vč. plenum boxu s horizontálním napojením, např. Systemair VVKN-A-S-600 + plenum box PB-VVK-S-600-250-S-H, RAL dle volby objednatele</t>
  </si>
  <si>
    <t>2.15</t>
  </si>
  <si>
    <t>Přívodní vířivý anemostat vel. 600 s pevnými lamelami, Vp= 600-450 m3/h, vč. plenum boxu s horizontálním napojením, např. Systemair VVKN-A-S-600 + plenum box PB-VVK-S-600-200-S-H, RAL dle volby objednatele</t>
  </si>
  <si>
    <t>2.16</t>
  </si>
  <si>
    <t>Talířový ventil pro přívod vzduchu Ø160, Vp= 80 m3/h, např. TFF 160, RAL dle volby objednatele</t>
  </si>
  <si>
    <t>2.17</t>
  </si>
  <si>
    <t>Talířový ventil pro přívod vzduchu Ø125, Vp= 50 m3/h, např. TFF 125, RAL dle volby objednatele</t>
  </si>
  <si>
    <t>2.18</t>
  </si>
  <si>
    <t>Talířový ventil pro odvod vzduchu Ø160, Vo= 80 m3/h, např. EFF 160, RAL dle volby objednatele</t>
  </si>
  <si>
    <t>2.19</t>
  </si>
  <si>
    <t>Talířový ventil pro odvod vzduchu Ø125, Vo= 50 m3/h, např. EFF 125, RAL dle volby objednatele</t>
  </si>
  <si>
    <t>2.20</t>
  </si>
  <si>
    <t>Talířový ventil pro odvod vzduchu Ø100, Vo= 20-30 m3/h, např. EFF 100, RAL dle volby objednatele</t>
  </si>
  <si>
    <t>2.21</t>
  </si>
  <si>
    <t>2.22</t>
  </si>
  <si>
    <t>2.23</t>
  </si>
  <si>
    <t>2.24</t>
  </si>
  <si>
    <t>2.25</t>
  </si>
  <si>
    <t>2.26</t>
  </si>
  <si>
    <t>2.27</t>
  </si>
  <si>
    <t>Flexo potrubí ø 250 mm s akustickou izolací</t>
  </si>
  <si>
    <t>2.28</t>
  </si>
  <si>
    <t>2.29</t>
  </si>
  <si>
    <t>Flexo potrubí ø 160 mm s akustickou izolací</t>
  </si>
  <si>
    <t>2.30</t>
  </si>
  <si>
    <t>2.31</t>
  </si>
  <si>
    <t>2.32</t>
  </si>
  <si>
    <t>Tepelně akustická izolace tl.6 cm s Al. polepem</t>
  </si>
  <si>
    <t>2.33</t>
  </si>
  <si>
    <t>Zařízení č. 3: Chlazení serveru</t>
  </si>
  <si>
    <t>3.1</t>
  </si>
  <si>
    <t>Venkovní chladící jednotka Qchl=4kW, např. LG PC18SQ.UL2</t>
  </si>
  <si>
    <t>3.2</t>
  </si>
  <si>
    <t>Nástěnná jednotka vč. Infra ovl., např. LG Standard Plus, R32, vč. Infra ovl. PC18SQ.NSK</t>
  </si>
  <si>
    <t>3.3</t>
  </si>
  <si>
    <t>Zařízení č. 4: Větrání šaten</t>
  </si>
  <si>
    <t>4.1</t>
  </si>
  <si>
    <t>Vzduchotechnická jednotka ve venkovním provedení</t>
  </si>
  <si>
    <t>Poznámka k položce:_x000D_
Vzduchotechnická jednotka ve venkovním provedení Přívodní část:  - uzavírací klapka vč. servopohonu pro nastavení průtoku vzduchu, - tlumič hluku, - kapsový filtr F7, - deskový výměník ZZT vč. by-passu, - přívodní ventilátor s EC motorem, Vp = 1995 m3/h, Δpe = 250 Pa, - vodní ohřívač , Pel= 4,7 kW, Tp = 22°C - parametry venkovního vzduchu letní Tel = +32°C, Rh = 38%, - parametry venkovního vzduchu zimní Tez = -15°C, Rh =99%., Odvodní část: - volná komora pro směšovací uzel, - kapsový filtr M5, - deskový výměník ZZT vč. by-passu, - odvodní ventilátor s EC motorem, Vo =1995 m3/h, Δpe = 250 Pa, - tlumič hluku, - uzavírací klapka vč. servopohonu pro nastavení průtoku vzduchu, - tlumič hluku, - parametry odváděného vzduchu zimní Toz = +20°C, Rh = 30%.  ventilátory s EC motory a volným oběžným kolem, jednotka vč. vlastní regulace a místního ovladače;  např. Systemair Geonix GO+10</t>
  </si>
  <si>
    <t>4.2</t>
  </si>
  <si>
    <t>Tlumič hluku do čtyřhranného potrubí s buňkami 500x500/1000, např. Stavoklima JTH, vyskládané z buněk 500x500/1000 (1)</t>
  </si>
  <si>
    <t>4.3</t>
  </si>
  <si>
    <t>Požární klapka čtyřhranná 500/200 mm, např. Systemair FDS-3G-500/200-DV7-T se servopohonem 230 V</t>
  </si>
  <si>
    <t>4.4</t>
  </si>
  <si>
    <t>4.5</t>
  </si>
  <si>
    <t>4.6</t>
  </si>
  <si>
    <t>4.7</t>
  </si>
  <si>
    <t>4.8</t>
  </si>
  <si>
    <t>Regulační klapka kruhová o velikosti Ø125mm, ruční ovládání</t>
  </si>
  <si>
    <t>4.9</t>
  </si>
  <si>
    <t>4.10</t>
  </si>
  <si>
    <t>Přívodní vířivý anemostat vel. 600 s pevnými lamelami, Vp= 426 m3/h, vč. plenum boxu s horizontálním napojením, např. Systemair VVKN-A-S-600 + plenum box PB-VVK-S-600-200-S-H, RAL dle volby objednatele</t>
  </si>
  <si>
    <t>4.11</t>
  </si>
  <si>
    <t>Přívodní vířivý anemostat vel. 400 s pevnými lamelami, Vp= 230 m3/h, vč. plenum boxu s horizontálním napojením, např. Systemair VVKN-A-S-400 + plenum box PB-VVK-S-400-200-S-H, RAL dle volby objednatele</t>
  </si>
  <si>
    <t>4.12</t>
  </si>
  <si>
    <t>Odvodní vířivý anemostat vel. 600 s pevnými lamelami, Vo= 410 m3/h, vč. plenum boxu s horizontálním napojením, např. Systemair VVKN-A-S-600 + plenum box PB-VVK-S-600-200-S-H, RAL dle volby objednatele</t>
  </si>
  <si>
    <t>4.13</t>
  </si>
  <si>
    <t>Talířový ventil pro přívod vzduchu Ø125, Vp= 60-75 m3/h, např. TFF 125, RAL dle volby objednatele</t>
  </si>
  <si>
    <t>4.14</t>
  </si>
  <si>
    <t>Talířový ventil pro přívod vzduchu Ø100, Vp= 30 m3/h, např. TFF 100, RAL dle volby objednatele</t>
  </si>
  <si>
    <t>4.15</t>
  </si>
  <si>
    <t>Talířový ventil pro odvod vzduchu Ø200, Vo= 100-115 m3/h, např. EFF 200, RAL dle volby objednatele</t>
  </si>
  <si>
    <t>4.16</t>
  </si>
  <si>
    <t>4.17</t>
  </si>
  <si>
    <t>Talířový ventil pro odvod vzduchu Ø125, Vo= 50-75 m3/h, např. EFF 125, RAL dle volby objednatele</t>
  </si>
  <si>
    <t>4.18</t>
  </si>
  <si>
    <t>Talířový ventil pro odvod vzduchu Ø100, Vo= 30 m3/h, např. EFF 100, RAL dle volby objednatele</t>
  </si>
  <si>
    <t>4.19</t>
  </si>
  <si>
    <t>Přívodní výústka do čtyřhranného potrubí 600x200 s regulací, např. NOVA-A-2-2-600x200-R1-UR</t>
  </si>
  <si>
    <t>4.20</t>
  </si>
  <si>
    <t>Stěnová mřížka přívodní 200x200 s regulací, např. NOVA-L-2-2-200x200-R1-UR</t>
  </si>
  <si>
    <t>4.21</t>
  </si>
  <si>
    <t>Požární klapka kruhová ø 100 mm, např. Systemair FDR-3G-100-DV7-T se servopohonem 230 V</t>
  </si>
  <si>
    <t>4.22</t>
  </si>
  <si>
    <t>Výfukový kus na čtyřhranné potrubí 315x400mm se sítem proti hmyzu</t>
  </si>
  <si>
    <t>4.23</t>
  </si>
  <si>
    <t>4.24</t>
  </si>
  <si>
    <t>4.25</t>
  </si>
  <si>
    <t>4.26</t>
  </si>
  <si>
    <t>4.27</t>
  </si>
  <si>
    <t>4.28</t>
  </si>
  <si>
    <t>4.29</t>
  </si>
  <si>
    <t>4.30</t>
  </si>
  <si>
    <t>4.31</t>
  </si>
  <si>
    <t>4.32</t>
  </si>
  <si>
    <t>4.33</t>
  </si>
  <si>
    <t>4.34</t>
  </si>
  <si>
    <t>4.35</t>
  </si>
  <si>
    <t>4.36</t>
  </si>
  <si>
    <t>Zařízení č. 5: Větrání WC - ordinace</t>
  </si>
  <si>
    <t>5.1</t>
  </si>
  <si>
    <t>Potrubní ventilátor do kruhového potrubí, Vp=350 m3/h, pex=200 Pa, Pe=0,05kW / 230V, vč. Manžet, např. Systemair K 160 M</t>
  </si>
  <si>
    <t>5.2</t>
  </si>
  <si>
    <t>Potrubní elektrický ohřívač do kruhového potrubí ø200mm, V=350m3/h, Qtop=4,4kW, el. příkon= 5kW- 400V, např. Elektrodesign MBE-200/5</t>
  </si>
  <si>
    <t>5.3</t>
  </si>
  <si>
    <t>Potrubní ventilátor do kruhového potrubí, Vo=350 m3/h, pex=200 Pa, Pe=0,05kW / 230V, vč. Manžet, např. Systemair K 160 M</t>
  </si>
  <si>
    <t>5.4</t>
  </si>
  <si>
    <t>Filtr do kruhového potrubí ø 250 mm s filtrem M5, např. Systemair FFR 250.</t>
  </si>
  <si>
    <t>5.6</t>
  </si>
  <si>
    <t>Regulátor variabilního průtoku vzduchu včetně servopohonu Ø140, např. OPTIMA-R-140-BLC1 se servopohonem</t>
  </si>
  <si>
    <t>5.7</t>
  </si>
  <si>
    <t>Talířový ventil pro přívod vzduchu Ø160, Vp= 100 m3/h, např. TFF 160, RAL dle volby objednatele</t>
  </si>
  <si>
    <t>5.8</t>
  </si>
  <si>
    <t>Talířový ventil pro odvod vzduchu Ø160, Vo= 150 m3/h, např. EFF 160, RAL dle volby objednatele</t>
  </si>
  <si>
    <t>5.9</t>
  </si>
  <si>
    <t>Talířový ventil pro odvod vzduchu Ø125, Vo= 80 m3/h, např. EFF 125, RAL dle volby objednatele</t>
  </si>
  <si>
    <t>5.10</t>
  </si>
  <si>
    <t>Talířový ventil pro odvod vzduchu Ø100, Vo= 40 m3/h, např. EFF 100, RAL dle volby objednatele</t>
  </si>
  <si>
    <t>5.11</t>
  </si>
  <si>
    <t>5.12</t>
  </si>
  <si>
    <t>5.13</t>
  </si>
  <si>
    <t>5.14</t>
  </si>
  <si>
    <t>VZT potrubí kruhové SPIRO do ø 250 mm vč.tvarovek</t>
  </si>
  <si>
    <t>5.15</t>
  </si>
  <si>
    <t>5.16</t>
  </si>
  <si>
    <t>5.17</t>
  </si>
  <si>
    <t>5.18</t>
  </si>
  <si>
    <t>5.19</t>
  </si>
  <si>
    <t>5.20</t>
  </si>
  <si>
    <t>5.21</t>
  </si>
  <si>
    <t>5.22</t>
  </si>
  <si>
    <t>5.23</t>
  </si>
  <si>
    <t>5.24</t>
  </si>
  <si>
    <t>Zařízení č. 6: Větrání šaten - kuchyně</t>
  </si>
  <si>
    <t>6.1</t>
  </si>
  <si>
    <t>Potrubní ventilátor do kruhového potrubí, Vp=180 m3/h, pex=200 Pa, Pe=0,05kW / 230V, vč. Manžet, např. Systemair K 150 M</t>
  </si>
  <si>
    <t>6.2</t>
  </si>
  <si>
    <t>Potrubní elektrický ohřívač do kruhového potrubí ø160mm, V=180m3/h, Qtop=1,6kW, el. příkon= 2,7kW- 230V, např. Elektrodesign MBE-160/2,1</t>
  </si>
  <si>
    <t>6.3</t>
  </si>
  <si>
    <t>Potrubní ventilátor do kruhového potrubí, Vo=260 m3/h, pex=200 Pa, Pe=0,1kW / 230V, vč. Manžet, např. Systemair K 150 XL</t>
  </si>
  <si>
    <t>6.4</t>
  </si>
  <si>
    <t>Filtr do kruhového potrubí ø 160 mm s filtrem M5, např. Systemair FFR 160.</t>
  </si>
  <si>
    <t>6.6</t>
  </si>
  <si>
    <t>Regulační klapka kruhová o velikosti Ø125mm, se servopohonem</t>
  </si>
  <si>
    <t>6.7</t>
  </si>
  <si>
    <t>Přívodní vířivý anemostat vel. 400 s pevnými lamelami, Vp= 180 m3/h, vč. plenum boxu s horizontálním napojením, např. Systemair VVKN-A-S-400 + plenum box PB-VVK-S-400-200-S-H, RAL dle volby objednatele</t>
  </si>
  <si>
    <t>6.8</t>
  </si>
  <si>
    <t>Talířový ventil pro odvod vzduchu Ø200, Vo= 180 m3/h, např. EFF 200, RAL dle volby objednatele</t>
  </si>
  <si>
    <t>6.9</t>
  </si>
  <si>
    <t>6.10</t>
  </si>
  <si>
    <t>6.11</t>
  </si>
  <si>
    <t>6.12</t>
  </si>
  <si>
    <t>6.13</t>
  </si>
  <si>
    <t>VZT potrubí kruhové SPIRO do ø 150 mm vč.tvarovek</t>
  </si>
  <si>
    <t>6.14</t>
  </si>
  <si>
    <t>6.15</t>
  </si>
  <si>
    <t>6.16</t>
  </si>
  <si>
    <t>6.17</t>
  </si>
  <si>
    <t>6.18</t>
  </si>
  <si>
    <t>6.19</t>
  </si>
  <si>
    <t>6.20</t>
  </si>
  <si>
    <t>6.21</t>
  </si>
  <si>
    <t>Zařízení č. 7: Větrání prádelny</t>
  </si>
  <si>
    <t>7.1</t>
  </si>
  <si>
    <t>Poznámka k položce:_x000D_
Vzduchotechnická jednotka ve stojatém provedení Přívodní část:  - uzavírací klapka vč. servopohonu pro nastavení průtoku vzduchu, - kapsový filtr F7, - deskový výměník ZZT vč. by-passu, - přívodní ventilátor s EC motorem, Vp = 2200 m3/h, Δpe = 250 Pa, - vodní ohřívač , Pel= 13,77 kW, Tp = 22°C - parametry venkovního vzduchu letní Tel = +32°C, Rh = 38%, - parametry venkovního vzduchu zimní Tez = -15°C, Rh =99%., Odvodní část: - kapsový filtr M5, - deskový výměník ZZT vč. by-passu, - odvodní ventilátor s EC motorem, Vo =2200 m3/h, Δpe = 250 Pa, - uzavírací klapka vč. servopohonu pro nastavení průtoku vzduchu, - parametry odváděného vzduchu zimní Toz = +20°C, Rh = 30%.  ventilátory s EC motory a volným oběžným kolem, jednotka vč. vlastní regulace a místního ovladače;  např. Systemair Topvex TC35-L-HWL-B</t>
  </si>
  <si>
    <t>7.2</t>
  </si>
  <si>
    <t>Tlumič hluku do čtyřhranného potrubí s buňkami 1500x1000/2000, např. Stavoklima JTH vyskládané z buněk 500x500/2000 (6)</t>
  </si>
  <si>
    <t>7.3</t>
  </si>
  <si>
    <t>Tlumič hluku do čtyřhranného potrubí s buňkami 900x300/2000, např Stavoklima JTH vyskládané z buněk 300x500/2000 (1) a 200x300/2000 (2)</t>
  </si>
  <si>
    <t>7.4</t>
  </si>
  <si>
    <t>Požární klapka čtyřhranná 1000/355 mm, např. Systemair FDS-3G-1000/355-DV7-T se servopohonem 230 V</t>
  </si>
  <si>
    <t>7.5</t>
  </si>
  <si>
    <t>Požární klapka čtyřhranná 400/315 mm, např. Systemair FDS-3G-400/315-DV7-T se servopohonem 230 V</t>
  </si>
  <si>
    <t>7.6</t>
  </si>
  <si>
    <t>Regulátor variabilního průtoku vzduchu včetně servopohonu 250x250mm, např. OPTIMA-S-250x250-BLC1 se servopohonem</t>
  </si>
  <si>
    <t>7.7</t>
  </si>
  <si>
    <t>Regulátor variabilního průtoku vzduchu včetně servopohonu Ø180, např. OPTIMA-R-180-BLC1 se servopohonem</t>
  </si>
  <si>
    <t>7.8</t>
  </si>
  <si>
    <t>Regulační klapka čtyřhranná o velikosti 225x200mm, ruční ovládání</t>
  </si>
  <si>
    <t>7.9</t>
  </si>
  <si>
    <t>7.10</t>
  </si>
  <si>
    <t>7.11</t>
  </si>
  <si>
    <t>Přívodní vířivý anemostat vel. 500 s pevnými lamelami, Vp= 388 m3/h, vč. plenum boxu s horizontálním napojením, např. Systemair VVKN-A-S-500 + plenum box PB-VVK-S-500-200-S-H, RAL dle volby objednatele</t>
  </si>
  <si>
    <t>7.12</t>
  </si>
  <si>
    <t>Přívodní vířivý anemostat vel. 400 s pevnými lamelami, Vp= 275 m3/h, vč. plenum boxu s horizontálním napojením, např. Systemair VVKN-A-S-400 + plenum box PB-VVK-S-400-200-S-H, RAL dle volby objednatele</t>
  </si>
  <si>
    <t>7.13</t>
  </si>
  <si>
    <t>Odvodní vířivý anemostat vel. 500 s pevnými lamelami, Vo= 388-325 m3/h, vč. plenum boxu s horizontálním napojením, např. Systemair VVKN-A-S-500 + plenum box PB-VVK-S-500-200-S-H, RAL dle volby objednatele</t>
  </si>
  <si>
    <t>7.14</t>
  </si>
  <si>
    <t>Talířový ventil pro přívod vzduchu Ø200, Vp= 100 m3/h, např. TFF 200, RAL dle volby objednatele</t>
  </si>
  <si>
    <t>7.15</t>
  </si>
  <si>
    <t>Sací kus na čtyřhranné potrubí 710x630mm se sítem proti hmyzu</t>
  </si>
  <si>
    <t>7.16</t>
  </si>
  <si>
    <t>Výfukový kus na čtyřhranné potrubí 710x630mm se sítem proti hmyzu</t>
  </si>
  <si>
    <t>7.17</t>
  </si>
  <si>
    <t>7.18</t>
  </si>
  <si>
    <t>VZT potrubí kruhové SPIRO do ø 225 mm vč.tvarovek</t>
  </si>
  <si>
    <t>7.19</t>
  </si>
  <si>
    <t>7.20</t>
  </si>
  <si>
    <t>VZT potrubí kruhové SPIRO do ø 180 mm vč.tvarovek</t>
  </si>
  <si>
    <t>7.21</t>
  </si>
  <si>
    <t>7.22</t>
  </si>
  <si>
    <t>7.23</t>
  </si>
  <si>
    <t>7.24</t>
  </si>
  <si>
    <t>Zařízení č. 8: Větrání skladů</t>
  </si>
  <si>
    <t>8.1</t>
  </si>
  <si>
    <t>Potrubní ventilátor do kruhového potrubí, Vp=590 m3/h, pex=200 Pa, Pe=0,16kW / 230V, vč. Manžet, např. Systemair K 200 L</t>
  </si>
  <si>
    <t>8.2</t>
  </si>
  <si>
    <t>Potrubní elektrický ohřívač do kruhového potrubí ø250mm, V=590m3/h, Qtop=7,3kW, el. příkon= 9kW- 400V, např. Elektrodesign MBE-250/9</t>
  </si>
  <si>
    <t>8.3</t>
  </si>
  <si>
    <t>Potrubní ventilátor do kruhového potrubí, Vo=590 m3/h, pex=200 Pa, Pe=0,16kW / 230V, vč. Manžet, např. Systemair K 200 L</t>
  </si>
  <si>
    <t>8.4</t>
  </si>
  <si>
    <t>8.5</t>
  </si>
  <si>
    <t>Požární klapka kruhová ø 250 mm, např. Systemair FDR-3G-250-DV7-T se servopohonem 230 V</t>
  </si>
  <si>
    <t>8.6</t>
  </si>
  <si>
    <t>8.7</t>
  </si>
  <si>
    <t>8.8</t>
  </si>
  <si>
    <t>8.9</t>
  </si>
  <si>
    <t>8.10</t>
  </si>
  <si>
    <t>Přívodní vířivý anemostat vel. 300 s pevnými lamelami, Vp= 140 m3/h, vč. plenum boxu s horizontálním napojením, např. Systemair VVKN-A-S-300 + plenum box PB-VVK-S-300-160-S-H, RAL dle volby objednatele</t>
  </si>
  <si>
    <t>8.11</t>
  </si>
  <si>
    <t>Talířový ventil pro přívod vzduchu Ø160, Vp= 83 m3/h, např. TFF 160, RAL dle volby objednatele</t>
  </si>
  <si>
    <t>8.12</t>
  </si>
  <si>
    <t>Talířový ventil pro přívod vzduchu Ø125, Vp= 60 m3/h, např. TFF 125, RAL dle volby objednatele</t>
  </si>
  <si>
    <t>8.13</t>
  </si>
  <si>
    <t>Talířový ventil pro odvod vzduchu Ø160, Vo= 83 m3/h, např. EFF 160, RAL dle volby objednatele</t>
  </si>
  <si>
    <t>8.14</t>
  </si>
  <si>
    <t>Talířový ventil pro odvod vzduchu Ø125, Vo= 50-60 m3/h, např. EFF 125, RAL dle volby objednatele</t>
  </si>
  <si>
    <t>8.15</t>
  </si>
  <si>
    <t>8.16</t>
  </si>
  <si>
    <t>8.17</t>
  </si>
  <si>
    <t>8.18</t>
  </si>
  <si>
    <t>8.19</t>
  </si>
  <si>
    <t>8.20</t>
  </si>
  <si>
    <t>8.21</t>
  </si>
  <si>
    <t>8.22</t>
  </si>
  <si>
    <t>8.23</t>
  </si>
  <si>
    <t>8.24</t>
  </si>
  <si>
    <t>8.25</t>
  </si>
  <si>
    <t>8.26</t>
  </si>
  <si>
    <t>8.27</t>
  </si>
  <si>
    <t>Zařízení č. 9: Větrání lobby</t>
  </si>
  <si>
    <t>9.1</t>
  </si>
  <si>
    <t>Vzduchotechnická jednotka v podstropním provedení</t>
  </si>
  <si>
    <t>Poznámka k položce:_x000D_
Vzduchotechnická jednotka v podstropním provedení Přívodní část:  - uzavírací klapka vč. servopohonu pro nastavení průtoku vzduchu, - kapsový filtr F7, - deskový výměník ZZT vč. by-passu, - přívodní ventilátor s EC motorem, Vp = 670 m3/h, Δpe = 200 Pa, - vodní ohřívač , Pel= 2,24 kW, Tp = 22°C - parametry venkovního vzduchu letní Tel = +32°C, Rh = 38%, - parametry venkovního vzduchu zimní Tez = -15°C, Rh =99%., Odvodní část: - kapsový filtr M5, - deskový výměník ZZT vč. by-passu, - odvodní ventilátor s EC motorem, Vo =670 m3/h, Δpe = 200 Pa, - uzavírací klapka vč. servopohonu pro nastavení průtoku vzduchu, - parametry odváděného vzduchu zimní Toz = +20°C, Rh = 30%.  ventilátory s EC motory a volným oběžným kolem, jednotka vč. vlastní regulace a místního ovladače;  např. Systemair Topvex FC02-HWL-R-CAV</t>
  </si>
  <si>
    <t>9.2</t>
  </si>
  <si>
    <t>Tlumič hluku do čtyřhranného potrubí s buňkami 400x300/2000, např. Stavoklima JTH vyskládané z buněk 400x300/2000 (1)</t>
  </si>
  <si>
    <t>9.3</t>
  </si>
  <si>
    <t>Požární klapka čtyřhranná 150/250 mm, např. Systemair FDS-3G-150/250-DV7-T se servopohonem 230 V</t>
  </si>
  <si>
    <t>9.4</t>
  </si>
  <si>
    <t>9.5</t>
  </si>
  <si>
    <t>Přívodní výústka do čtyřhranného potrubí 600x300 s regulací, např. NOVA-A-2-2-600x300-R1-UR</t>
  </si>
  <si>
    <t>9.6</t>
  </si>
  <si>
    <t>Přívodní výústka do čtyřhranného potrubí 325x325 s regulací, např. NOVA-A-2-2-325x325-R1-UR</t>
  </si>
  <si>
    <t>9.7</t>
  </si>
  <si>
    <t>Odvodní výústka do čtyřhranného potrubí 600x 200 s regulací, např. NOVA-A-1-2-600x200-R1-UR</t>
  </si>
  <si>
    <t>9.8</t>
  </si>
  <si>
    <t>Odvodní výústka do čtyřhranného potrubí 325x325 s regulací, např. NOVA-A-1-2-325x325-R1-UR</t>
  </si>
  <si>
    <t>9.9</t>
  </si>
  <si>
    <t>9.10</t>
  </si>
  <si>
    <t>9.11</t>
  </si>
  <si>
    <t>Nátěr VZT potrubí s vrchním nátěrem RAL 9005 černá</t>
  </si>
  <si>
    <t>9.12</t>
  </si>
  <si>
    <t>9.13</t>
  </si>
  <si>
    <t>Zařízení č. 10: Větrání technologie</t>
  </si>
  <si>
    <t>10.1</t>
  </si>
  <si>
    <t>Potrubní ventilátor do hranatého potrubí, Vp=1290 m3/h, pex=200 Pa, Pe=0,51kW / 230V, vč. Manžet, např. Systemair MUB 025 355E4 sileo</t>
  </si>
  <si>
    <t>10.2</t>
  </si>
  <si>
    <t>Potrubní elektrický ohřívač do hrahnatého potrubí 400x200mm, V=1290m3/h, Qtop=13kW, el. příkon= 15kW- 400V, např. Systemair RB 40-20/15-1</t>
  </si>
  <si>
    <t>10.3</t>
  </si>
  <si>
    <t>Potrubní ventilátor do hranatého potrubí, V0=1290 m3/h, pex=200 Pa, Pe=0,51kW / 230V, vč. Manžet, např. Systemair MUB 025 355E4 sileo</t>
  </si>
  <si>
    <t>10.4</t>
  </si>
  <si>
    <t>Filtr do hranatého potrubí 500x300 mm s filtrem M5, např. Systemair FFK/S 50-30.</t>
  </si>
  <si>
    <t>10.5</t>
  </si>
  <si>
    <t>Regulační klapka čtyřhranná o velikosti 355x200mm, se servopohonem</t>
  </si>
  <si>
    <t>10.6</t>
  </si>
  <si>
    <t>Přívodní výústka do čtyřhranného potrubí 800x300 s gerulací, např. NOVA-A-2-2-800x300-R1-UR</t>
  </si>
  <si>
    <t>10.7</t>
  </si>
  <si>
    <t>Odvodní výústka do čtyřhranného potrubí 800x300 s regulací, např. NOVA-A-1-2-800x300-R1-UR</t>
  </si>
  <si>
    <t>10.8</t>
  </si>
  <si>
    <t>10.9</t>
  </si>
  <si>
    <t>10.10</t>
  </si>
  <si>
    <t>MaR - Měření a regulace</t>
  </si>
  <si>
    <t>1 - PERIFÉRIE</t>
  </si>
  <si>
    <t xml:space="preserve">    11 - VZT 1 - POKOJE, POBYTOVÉ PROSTORY</t>
  </si>
  <si>
    <t xml:space="preserve">    12 - VZT 2 - KUCHYNĚ</t>
  </si>
  <si>
    <t xml:space="preserve">    13 - VZT 3 - SERVER</t>
  </si>
  <si>
    <t xml:space="preserve">    14 - VZT 4 - ŠATNY</t>
  </si>
  <si>
    <t xml:space="preserve">    15 - VZT 5 - ZÁZEMÍ ZAMĚSTNANCŮ</t>
  </si>
  <si>
    <t xml:space="preserve">    16 - VZT 6 - ŠATNY ZAMĚSTNANCŮ KUCHYNĚ</t>
  </si>
  <si>
    <t xml:space="preserve">    17 - VZT 7 - PRÁDELNA</t>
  </si>
  <si>
    <t xml:space="preserve">    18 - VZT 8 - ZÁZEMÍ ZAMĚSTNANCŮ</t>
  </si>
  <si>
    <t xml:space="preserve">    19 - VZT 9 - VSTUPNÍ LOBBY</t>
  </si>
  <si>
    <t xml:space="preserve">    110 - VZT 10 - TECHNOLOGIE</t>
  </si>
  <si>
    <t xml:space="preserve">    111 - VYTÁPĚNÍ</t>
  </si>
  <si>
    <t xml:space="preserve">    112 - IRC REGULACE - 3.NP</t>
  </si>
  <si>
    <t xml:space="preserve">    113 - IRC REGULACE - 2.NP</t>
  </si>
  <si>
    <t xml:space="preserve">    114 - IRC REGULACE - 1.NP</t>
  </si>
  <si>
    <t>2 - Řídící jednotka</t>
  </si>
  <si>
    <t xml:space="preserve">    21 - ROZVODNICE RA1</t>
  </si>
  <si>
    <t xml:space="preserve">    22 - IRC REGULACE</t>
  </si>
  <si>
    <t>3 - Dispečink</t>
  </si>
  <si>
    <t>4 - Kabeláž</t>
  </si>
  <si>
    <t xml:space="preserve">    41 - ROZVODNICE RA1</t>
  </si>
  <si>
    <t xml:space="preserve">    42 - IRC REGULACE</t>
  </si>
  <si>
    <t>5 - Rozvodnice</t>
  </si>
  <si>
    <t xml:space="preserve">    51 - ROZVODNICE RA1</t>
  </si>
  <si>
    <t xml:space="preserve">    52 - IRC REGULACE</t>
  </si>
  <si>
    <t>6 - PRÁCE</t>
  </si>
  <si>
    <t>PERIFÉRIE</t>
  </si>
  <si>
    <t>VZT 1 - POKOJE, POBYTOVÉ PROSTORY</t>
  </si>
  <si>
    <t>1101</t>
  </si>
  <si>
    <t>Kompkatní VZT jednotka, včeně periférií, kabeláže, zprovoznění, zaškolení, ... 1ks DODÁVKA VZT</t>
  </si>
  <si>
    <t>Poznámka k položce:_x000D_
položka 1.1, referenční výrobek: -, referenčnín výrobce: -</t>
  </si>
  <si>
    <t>1102</t>
  </si>
  <si>
    <t>Servopohon regulačního ventilu    24V AC, 0-10V DC, 120Nm,    ventil DN15    typ dle ventilu v dodávce ÚT</t>
  </si>
  <si>
    <t>Servopohon regulačního ventilu 24V AC, 0-10V DC, 120Nm, ventil DN15 typ dle ventilu v dodávce ÚT</t>
  </si>
  <si>
    <t>Poznámka k položce:_x000D_
položka , referenční výrobek: Frese OPTIMA Compact  DN10-DN50 53-1180, referenčnín výrobce: Frese</t>
  </si>
  <si>
    <t>1103</t>
  </si>
  <si>
    <t>Poznámka k položce:_x000D_
položka 1.2, referenční výrobek: -, referenčnín výrobce: -</t>
  </si>
  <si>
    <t>1104</t>
  </si>
  <si>
    <t>VZT 2 - KUCHYNĚ</t>
  </si>
  <si>
    <t>1201</t>
  </si>
  <si>
    <t>1202</t>
  </si>
  <si>
    <t>Servopohon regulačního ventilu    24V AC, 0-10V DC, 120Nm    ventil DN15    typ dle ventilu v dodávce ÚT</t>
  </si>
  <si>
    <t>Servopohon regulačního ventilu 24V AC, 0-10V DC, 120Nm ventil DN15 typ dle ventilu v dodávce ÚT</t>
  </si>
  <si>
    <t>VZT 3 - SERVER</t>
  </si>
  <si>
    <t>1301</t>
  </si>
  <si>
    <t>Chladící SPLIT zařízení, včeně prostorového ovladače, kabeláže, zprovoznění, zaškolení, ... 1ks DODÁVKA VZT</t>
  </si>
  <si>
    <t>Poznámka k položce:_x000D_
položka 3.1+3.2, referenční výrobek: -, referenčnín výrobce: -</t>
  </si>
  <si>
    <t>1302</t>
  </si>
  <si>
    <t>Prostorové čidlo teploty    snímač: Ni1000, 6180ppm</t>
  </si>
  <si>
    <t>Prostorové čidlo teploty snímač: Ni1000, 6180ppm</t>
  </si>
  <si>
    <t>Poznámka k položce:_x000D_
položka 3.3 , referenční výrobek: 1UT-1C, referenčnín výrobce: BELIMO</t>
  </si>
  <si>
    <t>VZT 4 - ŠATNY</t>
  </si>
  <si>
    <t>1401</t>
  </si>
  <si>
    <t>Poznámka k položce:_x000D_
položka 4.1, referenční výrobek: -, referenčnín výrobce: -</t>
  </si>
  <si>
    <t>1402</t>
  </si>
  <si>
    <t>Pohybové čidlo,  24V AC, výstupní relé, stropní provedení</t>
  </si>
  <si>
    <t>Pohybové čidlo, 24V AC, výstupní relé, stropní provedení</t>
  </si>
  <si>
    <t>Poznámka k položce:_x000D_
položka 4.x , referenční výrobek: , referenčnín výrobce:</t>
  </si>
  <si>
    <t>1403</t>
  </si>
  <si>
    <t>VZT 5 - ZÁZEMÍ ZAMĚSTNANCŮ</t>
  </si>
  <si>
    <t>1501</t>
  </si>
  <si>
    <t>Diferenční tlakový spínač,     50-500Pa</t>
  </si>
  <si>
    <t>Diferenční tlakový spínač, 50-500Pa</t>
  </si>
  <si>
    <t>Poznámka k položce:_x000D_
položka 5.1, 5.3 , referenční výrobek: 01APS-10U , referenčnín výrobce: BELIMO</t>
  </si>
  <si>
    <t>1502</t>
  </si>
  <si>
    <t>Regulátor průtoku vzduchu 2ks DODÁVKA VZT</t>
  </si>
  <si>
    <t>Poznámka k položce:_x000D_
položka 5.2, 5.8 , referenční výrobek: -, referenčnín výrobce: -</t>
  </si>
  <si>
    <t>1503</t>
  </si>
  <si>
    <t>Přívodní ventilátor 1ks DODÁVKA VZT</t>
  </si>
  <si>
    <t>Poznámka k položce:_x000D_
položka 5.4 , referenční výrobek: -, referenčnín výrobce: -</t>
  </si>
  <si>
    <t>1504</t>
  </si>
  <si>
    <t>Elektrický ohřívač 1ks DODÁVKA VZT</t>
  </si>
  <si>
    <t>Poznámka k položce:_x000D_
položka 5.5 , referenční výrobek: -, referenčnín výrobce: -</t>
  </si>
  <si>
    <t>1505</t>
  </si>
  <si>
    <t>Triakový regulátor elektrického ohřívače    2x400V / max.16A    řídící signál: 0-10V DC</t>
  </si>
  <si>
    <t>Triakový regulátor elektrického ohřívače 2x400V / max.16A řídící signál: 0-10V DC</t>
  </si>
  <si>
    <t>Poznámka k položce:_x000D_
položka , referenční výrobek: PULSER 400x010, referenčnín výrobce: REGIN</t>
  </si>
  <si>
    <t>1506</t>
  </si>
  <si>
    <t>Teplotní čidlo do VZT potrubí,     snímač: Ni1000, 5000ppm    150mm</t>
  </si>
  <si>
    <t>Teplotní čidlo do VZT potrubí, snímač: Ni1000, 5000ppm 150mm</t>
  </si>
  <si>
    <t>Poznámka k položce:_x000D_
položka 5.6 , referenční výrobek: 01DT-1CH , referenčnín výrobce: BELIMO</t>
  </si>
  <si>
    <t>1507</t>
  </si>
  <si>
    <t>Odtahový ventilátor 1ks DODÁVKA VZT</t>
  </si>
  <si>
    <t>Poznámka k položce:_x000D_
položka 5.7 , referenční výrobek: -, referenčnín výrobce: -</t>
  </si>
  <si>
    <t>VZT 6 - ŠATNY ZAMĚSTNANCŮ KUCHYNĚ</t>
  </si>
  <si>
    <t>1601</t>
  </si>
  <si>
    <t>Poznámka k položce:_x000D_
položka 6.1, 6.3 , referenční výrobek: 01APS-10U , referenčnín výrobce: BELIMO</t>
  </si>
  <si>
    <t>1602</t>
  </si>
  <si>
    <t>Servopohon VZT klapky       4Nm    napájení: 24V/50Hz    ovládání: 2P, havarijní funkce</t>
  </si>
  <si>
    <t>Servopohon VZT klapky 4Nm napájení: 24V/50Hz ovládání: 2P, havarijní funkce</t>
  </si>
  <si>
    <t>Poznámka k položce:_x000D_
položka 6.2, 6.8 , referenční výrobek: LF24A, referenčnín výrobce: BELIMO</t>
  </si>
  <si>
    <t>Poznámka k položce:_x000D_
položka 6.4 , referenční výrobek: -, referenčnín výrobce: -</t>
  </si>
  <si>
    <t>1604</t>
  </si>
  <si>
    <t>Poznámka k položce:_x000D_
položka 6.5 , referenční výrobek: -, referenčnín výrobce: -</t>
  </si>
  <si>
    <t>1605</t>
  </si>
  <si>
    <t>Triakový regulátor elektrického ohřívače    230V / max.16A    řídící signál: 0-10V DC</t>
  </si>
  <si>
    <t>Triakový regulátor elektrického ohřívače 230V / max.16A řídící signál: 0-10V DC</t>
  </si>
  <si>
    <t>Poznámka k položce:_x000D_
položka , referenční výrobek: PULSER 230x010, referenčnín výrobce: REGIN</t>
  </si>
  <si>
    <t>1606</t>
  </si>
  <si>
    <t>Poznámka k položce:_x000D_
položka 6.6 , referenční výrobek: 01DT-1CH , referenčnín výrobce: BELIMO</t>
  </si>
  <si>
    <t>1607</t>
  </si>
  <si>
    <t>Poznámka k položce:_x000D_
položka 6.7 , referenční výrobek: -, referenčnín výrobce: -</t>
  </si>
  <si>
    <t>VZT 7 - PRÁDELNA</t>
  </si>
  <si>
    <t>1701</t>
  </si>
  <si>
    <t>Poznámka k položce:_x000D_
položka 7.1, referenční výrobek: -, referenčnín výrobce: -</t>
  </si>
  <si>
    <t>1702</t>
  </si>
  <si>
    <t>Poznámka k položce:_x000D_
položka 7.2, referenční výrobek: -, referenčnín výrobce: -</t>
  </si>
  <si>
    <t>1703</t>
  </si>
  <si>
    <t>VZT 8 - ZÁZEMÍ ZAMĚSTNANCŮ</t>
  </si>
  <si>
    <t>1801</t>
  </si>
  <si>
    <t>Poznámka k položce:_x000D_
položka 8.1, 8.3 , referenční výrobek: 01APS-10U , referenčnín výrobce: BELIMO</t>
  </si>
  <si>
    <t>1802</t>
  </si>
  <si>
    <t>Poznámka k položce:_x000D_
položka 8.2, 8.8 , referenční výrobek: -, referenčnín výrobce: -</t>
  </si>
  <si>
    <t>1803</t>
  </si>
  <si>
    <t>Poznámka k položce:_x000D_
položka 8.4 , referenční výrobek: -, referenčnín výrobce: -</t>
  </si>
  <si>
    <t>1804</t>
  </si>
  <si>
    <t>Poznámka k položce:_x000D_
položka 8.5 , referenční výrobek: -, referenčnín výrobce: -</t>
  </si>
  <si>
    <t>1805</t>
  </si>
  <si>
    <t>Triakový regulátor elektrického ohřívače    3x400V / max.25A    řídící signál: 0-10V DC</t>
  </si>
  <si>
    <t>Triakový regulátor elektrického ohřívače 3x400V / max.25A řídící signál: 0-10V DC</t>
  </si>
  <si>
    <t>Poznámka k položce:_x000D_
položka , referenční výrobek: TTC2000, referenčnín výrobce: REGIN</t>
  </si>
  <si>
    <t>1806</t>
  </si>
  <si>
    <t>Poznámka k položce:_x000D_
položka 8.6 , referenční výrobek: 01DT-1CH , referenčnín výrobce: BELIMO</t>
  </si>
  <si>
    <t>1807</t>
  </si>
  <si>
    <t>Poznámka k položce:_x000D_
položka 8.7 , referenční výrobek: -, referenčnín výrobce: -</t>
  </si>
  <si>
    <t>VZT 9 - VSTUPNÍ LOBBY</t>
  </si>
  <si>
    <t>1901</t>
  </si>
  <si>
    <t>Poznámka k položce:_x000D_
položka 9.1, referenční výrobek: -, referenčnín výrobce: -</t>
  </si>
  <si>
    <t>1902</t>
  </si>
  <si>
    <t>Servopohon regulačního ventilu    24V AC, 0-10V DC, 120Nm,    ventil DN10    typ dle ventilu v dodávce ÚT</t>
  </si>
  <si>
    <t>Servopohon regulačního ventilu 24V AC, 0-10V DC, 120Nm, ventil DN10 typ dle ventilu v dodávce ÚT</t>
  </si>
  <si>
    <t>VZT 10 - TECHNOLOGIE</t>
  </si>
  <si>
    <t>11001</t>
  </si>
  <si>
    <t>Poznámka k položce:_x000D_
položka 10.1, 10.3 , referenční výrobek: 01APS-10U , referenčnín výrobce: BELIMO</t>
  </si>
  <si>
    <t>11002</t>
  </si>
  <si>
    <t>Poznámka k položce:_x000D_
položka 10.2, 10.8 , referenční výrobek: LF24A, referenčnín výrobce: BELIMO</t>
  </si>
  <si>
    <t>11003</t>
  </si>
  <si>
    <t>Poznámka k položce:_x000D_
položka 10.4 , referenční výrobek: -, referenčnín výrobce: -</t>
  </si>
  <si>
    <t>11004</t>
  </si>
  <si>
    <t>Poznámka k položce:_x000D_
položka 10.5 , referenční výrobek: -, referenčnín výrobce: -</t>
  </si>
  <si>
    <t>11005</t>
  </si>
  <si>
    <t>11006</t>
  </si>
  <si>
    <t>Poznámka k položce:_x000D_
položka 10.6 , referenční výrobek: 01DT-1CH , referenčnín výrobce: BELIMO</t>
  </si>
  <si>
    <t>11007</t>
  </si>
  <si>
    <t>Poznámka k položce:_x000D_
položka 10.7 , referenční výrobek: 1UT-1C, referenčnín výrobce: BELIMO</t>
  </si>
  <si>
    <t>11008</t>
  </si>
  <si>
    <t>Poznámka k položce:_x000D_
položka 10.8 , referenční výrobek: -, referenčnín výrobce: -</t>
  </si>
  <si>
    <t>VYTÁPĚNÍ</t>
  </si>
  <si>
    <t>11101</t>
  </si>
  <si>
    <t>Kanálové teplotní čidlo    snímač: Ni1000, 6180ppm   délka stonku: 100mm</t>
  </si>
  <si>
    <t>Kanálové teplotní čidlo snímač: Ni1000, 6180ppm délka stonku: 100mm</t>
  </si>
  <si>
    <t>Poznámka k položce:_x000D_
položka UT.1, UT.2, referenční výrobek: 01DT-1CL, referenčnín výrobce: BELIMO</t>
  </si>
  <si>
    <t>11102</t>
  </si>
  <si>
    <t>Nerezová jímka     50mm</t>
  </si>
  <si>
    <t>Nerezová jímka 50mm</t>
  </si>
  <si>
    <t>Poznámka k položce:_x000D_
položka UT.1, UT.2, referenční výrobek: A-22P-A06, referenčnín výrobce: BELIMO</t>
  </si>
  <si>
    <t>11103</t>
  </si>
  <si>
    <t>Servopohon regulčního ventilu    ventil DN&lt;50    typ dle ventilu v dodávce ÚT</t>
  </si>
  <si>
    <t>Servopohon regulčního ventilu ventil DN&lt;50 typ dle ventilu v dodávce ÚT</t>
  </si>
  <si>
    <t>Poznámka k položce:_x000D_
položka UT.3, UT.8, UT.12, referenční výrobek: , referenčnín výrobce: BELIMO</t>
  </si>
  <si>
    <t>11104</t>
  </si>
  <si>
    <t>Odtahový ventilátor 4+4ks DODÁVKA UT</t>
  </si>
  <si>
    <t>Poznámka k položce:_x000D_
položka UT.4, UT.7, UT.9, UT.13, referenční výrobek: -, referenčnín výrobce: -</t>
  </si>
  <si>
    <t>11105</t>
  </si>
  <si>
    <t>Teplotní čidlo příložné    snímač: Ni1000, 5000ppm</t>
  </si>
  <si>
    <t>Teplotní čidlo příložné snímač: Ni1000, 5000ppm</t>
  </si>
  <si>
    <t>Poznámka k položce:_x000D_
položka UT.5, UT.10, UT.14, referenční výrobek: 01HT-1D, referenčnín výrobce: BELIMO</t>
  </si>
  <si>
    <t>11106</t>
  </si>
  <si>
    <t>Příložný termostat    +20až+90°C    přepínací kotakt</t>
  </si>
  <si>
    <t>Příložný termostat +20až+90°C přepínací kotakt</t>
  </si>
  <si>
    <t>Poznámka k položce:_x000D_
položka UT.6, UT.11, UT.15, referenční výrobek: 545610, referenčnín výrobce: IMIT</t>
  </si>
  <si>
    <t>11107</t>
  </si>
  <si>
    <t>Venkovní čidlo teploty    snímač: Ni1000, 6180ppm</t>
  </si>
  <si>
    <t>Venkovní čidlo teploty snímač: Ni1000, 6180ppm</t>
  </si>
  <si>
    <t>Poznámka k položce:_x000D_
položka UT.16, referenční výrobek: 1UT-1C, referenčnín výrobce: BELIMO</t>
  </si>
  <si>
    <t>IRC REGULACE - 3.NP</t>
  </si>
  <si>
    <t>11201</t>
  </si>
  <si>
    <t>Prostorový ovladač, displej 60 x 60 mm, otočný knoflík s tlačítkem, měření teploty, nastavování provozního módu, stupňů fancoilu a požadovaných teplot, přepínání a indikace stavů, komunikace Modbus / RS485</t>
  </si>
  <si>
    <t>Poznámka k položce:_x000D_
položka T3.y, referenční výrobek: UI010, referenčnín výrobce: DOMAT</t>
  </si>
  <si>
    <t>11202</t>
  </si>
  <si>
    <t>Termoelektrický pohon    24V AC, NC    M30x1,5</t>
  </si>
  <si>
    <t>Termoelektrický pohon 24V AC, NC M30x1,5</t>
  </si>
  <si>
    <t>Poznámka k položce:_x000D_
položka P3.y, referenční výrobek: EMO T, referenčnín výrobce: IMI-TA</t>
  </si>
  <si>
    <t>IRC REGULACE - 2.NP</t>
  </si>
  <si>
    <t>11301</t>
  </si>
  <si>
    <t>Poznámka k položce:_x000D_
položka T2.y, referenční výrobek: UI010, referenčnín výrobce: DOMAT</t>
  </si>
  <si>
    <t>11302</t>
  </si>
  <si>
    <t>Poznámka k položce:_x000D_
položka P2.y, referenční výrobek: EMO T, referenčnín výrobce: IMI-TA</t>
  </si>
  <si>
    <t>IRC REGULACE - 1.NP</t>
  </si>
  <si>
    <t>11401</t>
  </si>
  <si>
    <t>Poznámka k položce:_x000D_
položka T1.y, referenční výrobek: UI010, referenčnín výrobce: DOMAT</t>
  </si>
  <si>
    <t>11402</t>
  </si>
  <si>
    <t>Poznámka k položce:_x000D_
položka P1.y, referenční výrobek: EMO T, referenčnín výrobce: IMI-TA</t>
  </si>
  <si>
    <t>Řídící jednotka</t>
  </si>
  <si>
    <t>ROZVODNICE RA1</t>
  </si>
  <si>
    <t>2101</t>
  </si>
  <si>
    <t>PFC100 - základní PLC, 2xEthernet, RS485/RS232 Merbon runtime</t>
  </si>
  <si>
    <t>Poznámka k položce:_x000D_
položka , referenční výrobek: w750-8102, referenčnín výrobce: DOMAT</t>
  </si>
  <si>
    <t>2102</t>
  </si>
  <si>
    <t>Modul AI 8 analogových vstupů (2-vodiče), odpor. senzory teploty, konfigurovatelné</t>
  </si>
  <si>
    <t>Poznámka k položce:_x000D_
položka , referenční výrobek: w750-451, referenčnín výrobce: DOMAT</t>
  </si>
  <si>
    <t>2103</t>
  </si>
  <si>
    <t>Modul AO 8 analogových výstupů (2-vodiče), 0-10V/+-10V, konfigurovatelné</t>
  </si>
  <si>
    <t>Poznámka k položce:_x000D_
položka , referenční výrobek: w750-597, referenčnín výrobce: DOMAT</t>
  </si>
  <si>
    <t>2104</t>
  </si>
  <si>
    <t>Modul DI 16 binárních vstupů 24V DC; 0,2ms</t>
  </si>
  <si>
    <t>Poznámka k položce:_x000D_
položka , referenční výrobek: w750-1406, referenčnín výrobce: DOMAT</t>
  </si>
  <si>
    <t>2105</t>
  </si>
  <si>
    <t>Modul DO 16 binárních výstupů 24V DC 0,5 A</t>
  </si>
  <si>
    <t>Poznámka k položce:_x000D_
položka , referenční výrobek: w750-1504, referenčnín výrobce: DOMAT</t>
  </si>
  <si>
    <t>2106</t>
  </si>
  <si>
    <t>Seriové rozhraní RS232/RS485; konfigurovatelné</t>
  </si>
  <si>
    <t>Poznámka k položce:_x000D_
položka , referenční výrobek: C/w750-652, referenčnín výrobce: DOMAT</t>
  </si>
  <si>
    <t>2107</t>
  </si>
  <si>
    <t>Zakončovací modul vnitřní sběrnice</t>
  </si>
  <si>
    <t>Poznámka k položce:_x000D_
položka , referenční výrobek: w750-600, referenčnín výrobce: DOMAT</t>
  </si>
  <si>
    <t>2108</t>
  </si>
  <si>
    <t>5-Port 100Base-TX průmyslový Switch</t>
  </si>
  <si>
    <t>Poznámka k položce:_x000D_
položka , referenční výrobek: 852-111, referenčnín výrobce: WAGO</t>
  </si>
  <si>
    <t>2109</t>
  </si>
  <si>
    <t>7 “  LCD TFT barevný display,    dotyková obrazovka,     rozlišení obrazovky 800 x 480, 2x sériový port    1xEthernet, 1xUSB 2.0</t>
  </si>
  <si>
    <t>7 “  LCD TFT barevný display, dotyková obrazovka, rozlišení obrazovky 800 x 480, 2x sériový port 1xEthernet, 1xUSB 2.0</t>
  </si>
  <si>
    <t>Poznámka k položce:_x000D_
položka , referenční výrobek: MT8071iP, referenčnín výrobce: TECON</t>
  </si>
  <si>
    <t>IRC REGULACE</t>
  </si>
  <si>
    <t>2201</t>
  </si>
  <si>
    <t>Modul DO 12 reléových výstupů (5A)</t>
  </si>
  <si>
    <t>Poznámka k položce:_x000D_
položka , referenční výrobek: R220, referenčnín výrobce: DOMAT</t>
  </si>
  <si>
    <t>2202</t>
  </si>
  <si>
    <t>Zdroj na DIN, spínaný, 230/24 AC, 2,5A</t>
  </si>
  <si>
    <t>2203</t>
  </si>
  <si>
    <t>Zdroj na DIN, spínaný, 230/24 AC, 5A</t>
  </si>
  <si>
    <t>Dispečink</t>
  </si>
  <si>
    <t>- Operátorská stanice - velín,    CPU 3GHz - 4 vlákna, 8GB RAM, 1TB HDD,     120GB SSD ,    DWD/RW - Grafický LCD monitor 24“ - Klávesnice Windows CZ - myš - tiskárna A4 laser - operační systém (WIN 10 PRO  64bit)</t>
  </si>
  <si>
    <t>- Operátorská stanice - velín, CPU 3GHz - 4 vlákna, 8GB RAM, 1TB HDD, 120GB SSD , DWD/RW - Grafický LCD monitor 24“ - Klávesnice Windows CZ - myš - tiskárna A4 laser - operační systém (WIN 10 PRO 64bit)</t>
  </si>
  <si>
    <t>vizualizační software - licence</t>
  </si>
  <si>
    <t>Kabeláž</t>
  </si>
  <si>
    <t>4101</t>
  </si>
  <si>
    <t>Kabel pro řídící a automatizační systémy.  Pro pevné uložení, stínění, měděné jádro, vnější plášť PVC, jmenovité napětí 250V. JYTY 2x1</t>
  </si>
  <si>
    <t>Kabel pro řídící a automatizační systémy. Pro pevné uložení, stínění, měděné jádro, vnější plášť PVC, jmenovité napětí 250V. JYTY 2x1</t>
  </si>
  <si>
    <t>4102</t>
  </si>
  <si>
    <t>Kabel pro řídící a automatizační systémy.  Pro pevné uložení, stínění, měděné jádro, vnější plášť PVC, jmenovité napětí 250V. JYTY 4x1</t>
  </si>
  <si>
    <t>Kabel pro řídící a automatizační systémy. Pro pevné uložení, stínění, měděné jádro, vnější plášť PVC, jmenovité napětí 250V. JYTY 4x1</t>
  </si>
  <si>
    <t>4103</t>
  </si>
  <si>
    <t>Sdělovací kabel JYSTY 2x2x0,8</t>
  </si>
  <si>
    <t>4104</t>
  </si>
  <si>
    <t>Komunikační kabel (ethernet) UTP cat.5</t>
  </si>
  <si>
    <t>4105</t>
  </si>
  <si>
    <t>Silový kabel pro pevné uložení.Měděné jádro, vnější plášť PVC, jmenovité napětí 450/750V, odolnost vůči šíření plamene dle ČSN EN 50265–1;–2–1 (IEC 60332-1).  CYKY 3Jx1,5</t>
  </si>
  <si>
    <t>Silový kabel pro pevné uložení.Měděné jádro, vnější plášť PVC, jmenovité napětí 450/750V, odolnost vůči šíření plamene dle ČSN EN 50265–1;–2–1 (IEC 60332-1). CYKY 3Jx1,5</t>
  </si>
  <si>
    <t>4106</t>
  </si>
  <si>
    <t>Silový kabel pro pevné uložení.Měděné jádro, vnější plášť PVC, jmenovité napětí 450/750V, odolnost vůči šíření plamene dle ČSN EN 50265–1;–2–1 (IEC 60332-1).  CYKY 3Jx2,5</t>
  </si>
  <si>
    <t>Silový kabel pro pevné uložení.Měděné jádro, vnější plášť PVC, jmenovité napětí 450/750V, odolnost vůči šíření plamene dle ČSN EN 50265–1;–2–1 (IEC 60332-1). CYKY 3Jx2,5</t>
  </si>
  <si>
    <t>4107</t>
  </si>
  <si>
    <t>Silový kabel pro pevné uložení.Měděné jádro, vnější plášť PVC, jmenovité napětí 450/750V, odolnost vůči šíření plamene dle ČSN EN 50265–1;–2–1 (IEC 60332-1).  CYKY 5Jx2,5</t>
  </si>
  <si>
    <t>Silový kabel pro pevné uložení.Měděné jádro, vnější plášť PVC, jmenovité napětí 450/750V, odolnost vůči šíření plamene dle ČSN EN 50265–1;–2–1 (IEC 60332-1). CYKY 5Jx2,5</t>
  </si>
  <si>
    <t>4108</t>
  </si>
  <si>
    <t>Silový kabel pro pevné uložení.Měděné jádro, vnější plášť PVC, jmenovité napětí 450/750V, odolnost vůči šíření plamene dle ČSN EN 50265–1;–2–1 (IEC 60332-1).  CYKY 5Jx4</t>
  </si>
  <si>
    <t>Silový kabel pro pevné uložení.Měděné jádro, vnější plášť PVC, jmenovité napětí 450/750V, odolnost vůči šíření plamene dle ČSN EN 50265–1;–2–1 (IEC 60332-1). CYKY 5Jx4</t>
  </si>
  <si>
    <t>4109</t>
  </si>
  <si>
    <t>Nosný a ostatní montážní materiál</t>
  </si>
  <si>
    <t>4201</t>
  </si>
  <si>
    <t>4202</t>
  </si>
  <si>
    <t>Rozvodnice</t>
  </si>
  <si>
    <t>5101</t>
  </si>
  <si>
    <t>Rozvodnice  RA1 - materiál celkem Oceloplechový skříňový rozvaděč nn , min krytí IP55, rozvodná soustava 3NPE, 50Hz, 230/400V/TN-S,  Povrchová úprava práškovou technologií. Dveře s těsněním, 3-bodový rozpěrný uzávěr s možností zamykání.Přívody a vývody ka</t>
  </si>
  <si>
    <t>Rozvodnice RA1 - materiál celkem Oceloplechový skříňový rozvaděč nn , min krytí IP55, rozvodná soustava 3NPE, 50Hz, 230/400V/TN-S, Povrchová úprava práškovou technologií. Dveře s těsněním, 3-bodový rozpěrný uzávěr s možností zamykání.Přívody a vývody kabelů – horem, přes kabelové ucpávkové vývodky. Na vnitřní straně dveří schránka pro uložení dokumentace. Přístroje upevněny na DIN liště, regulátor podle montážního předpisu regulátoru. Označení žil vodičů popisem na návlečné štítky. Rozměr: 800x1800x350 + sokl 100, včetně přístrojové náplně: jistící a spínací prvky, přepínače, trafa a napájecí zdroje, ... Včetně instalačního příslušenství: DIN lišty, žlaby, dráty,.. předjištění: 80A/3f silové vývody: viz. tabulka připojených spotřebičů okruhy MaR: viz, tabulka IO bodů</t>
  </si>
  <si>
    <t>5201</t>
  </si>
  <si>
    <t>Pomocná skříňka MaR  RBx.y - materiál celkem Plechová skříňka, rozměr:  300x2500x210, včetně přístrojové náplně: vypínač, DIN, svorky, ...</t>
  </si>
  <si>
    <t>Pomocná skříňka MaR RBx.y - materiál celkem Plechová skříňka, rozměr: 300x2500x210, včetně přístrojové náplně: vypínač, DIN, svorky, ...</t>
  </si>
  <si>
    <t>PRÁCE</t>
  </si>
  <si>
    <t>Výroba rozvodnic a pomocných skříněk</t>
  </si>
  <si>
    <t>Zpracování uživatelských programů (ŘJ)</t>
  </si>
  <si>
    <t>Zpracování uživatelských programů - dispečink</t>
  </si>
  <si>
    <t>Montážní práce</t>
  </si>
  <si>
    <t>Oživení regulace a provedení zkoušek</t>
  </si>
  <si>
    <t>Revizní zprávy</t>
  </si>
  <si>
    <t>Engineering</t>
  </si>
  <si>
    <t>Projektová dokumentace (výrobní+skutečné provedení)</t>
  </si>
  <si>
    <t>doprava na skládku</t>
  </si>
  <si>
    <t>780</t>
  </si>
  <si>
    <t>komunikace1BOU</t>
  </si>
  <si>
    <t>bourání komunikace - zámková dlažba</t>
  </si>
  <si>
    <t>ryha1</t>
  </si>
  <si>
    <t>výkop rýhy do 2m hornI/3 strojně</t>
  </si>
  <si>
    <t>160,875</t>
  </si>
  <si>
    <t>D2 - Ostatní stavební objekty</t>
  </si>
  <si>
    <t>SO 101 - Příprava území</t>
  </si>
  <si>
    <t>Deltaplan spol.s r.o.</t>
  </si>
  <si>
    <t xml:space="preserve">    8 - Trubní vedení</t>
  </si>
  <si>
    <t xml:space="preserve">    741 - Elektroinstalace - silnoproud</t>
  </si>
  <si>
    <t>113106171</t>
  </si>
  <si>
    <t>Rozebrání dlažeb vozovek ze zámkové dlažby s ložem z kameniva ručně</t>
  </si>
  <si>
    <t>-1815224606</t>
  </si>
  <si>
    <t>Rozebrání dlažeb a dílců vozovek a ploch s přemístěním hmot na skládku na vzdálenost do 3 m nebo s naložením na dopravní prostředek, s jakoukoliv výplní spár ručně ze zámkové dlažby s ložem z kameniva</t>
  </si>
  <si>
    <t>https://podminky.urs.cz/item/CS_URS_2021_02/113106171</t>
  </si>
  <si>
    <t xml:space="preserve">Poznámka k souboru cen:_x000D_
1. Ceny jsou určeny pro rozebrání dlažeb a dílců včetně odstranění lože._x000D_
2. Ceny nelze použít pro rozebrání dlažeb uložených do betonového lože nebo do cementové malty,_x000D_
 které se oceňují cenami -7130, -7131, -7132, -7170, -7171, -7172, -7230, -7231 a -7232 Odstranění_x000D_
 podkladů nebo krytů z betonu prostého; pro volbu těchto cen je rozhodující tloušťka bourané dlažby_x000D_
 včetně lože nebo podkladu._x000D_
3. U komunikací pro pěší a u vozovek a ploch menších než 50 m2 jsou ceny určeny pro ruční rozebrání_x000D_
 (kromě silničních dílců), u vozovek a ploch větších než 50 m2 pro rozebrání strojní._x000D_
4. V cenách nejsou započteny náklady na popř. nutné očištění:_x000D_
 a) dlažebních nebo mozaikových kostek, které se oceňuje cenami souboru cen 979 07-11 Očištění_x000D_
 vybouraných dlažebních kostek části C01 tohoto ceníku,_x000D_
 b) betonových, kameninových nebo kamenných desek nebo dlaždic, které se oceňuje cenami souboru_x000D_
 cen 979 0 . - . . Očištění vybouraných obrubníků, krajníků, desek nebo dílců části C01 tohoto_x000D_
 ceníku._x000D_
5. Přemístění vybourané dlažby včetně materiálu z lože a spár na vzdálenost přes 3 m se oceňuje_x000D_
 cenami souborů cen 997 22-1 Vodorovná doprava suti a vybouraných hmot._x000D_
</t>
  </si>
  <si>
    <t>1. stávající nájezd na pozemek</t>
  </si>
  <si>
    <t>výkres č. C.3 koordinační situace</t>
  </si>
  <si>
    <t>výměra změřena z výkresu pomocí funkce CAD</t>
  </si>
  <si>
    <t>113107125</t>
  </si>
  <si>
    <t>Odstranění podkladu z kameniva drceného tl přes 400 do 500 mm ručně</t>
  </si>
  <si>
    <t>-1142463881</t>
  </si>
  <si>
    <t>Odstranění podkladů nebo krytů ručně s přemístěním hmot na skládku na vzdálenost do 3 m nebo s naložením na dopravní prostředek z kameniva hrubého drceného, o tl. vrstvy přes 400 do 500 mm</t>
  </si>
  <si>
    <t>https://podminky.urs.cz/item/CS_URS_2021_02/113107125</t>
  </si>
  <si>
    <t xml:space="preserve">Poznámka k souboru cen:_x000D_
1. Pro volbu cen z hlediska množství se uvažuje každá souvisle odstraňovaná plocha krytu nebo_x000D_
 podkladu stejného druhu samostatně. Odstraňuje-li se několik vrstev vozovky najednou, jednotlivé_x000D_
 vrstvy se oceňují každá samostatně._x000D_
2. U ploch menších než 50 m2 jsou ceny určeny pro ruční odstranění podkladu nebo krytu, u ploch_x000D_
 větších než 50 m2 pro odstranění strojní._x000D_
3. Ceny_x000D_
 a) –7111 až –7113, –7151 až -7153 a -7211 až -7213 lze použít i pro odstranění podkladů nebo_x000D_
 krytů ze štěrkopísku, škváry, strusky nebo z mechanicky zpevněných zemin,_x000D_
 b) –7121 až 7125, –7161 až -7165 a -7221 až -7225 lze použít i pro odstranění podkladů nebo_x000D_
 krytů ze zemin stabilizovaných vápnem,_x000D_
 c) –7130 až -7132, –7170 až -7172 a –7230 až -7232 lze použít i pro odstranění dlažeb uložených_x000D_
 do betonového lože a dlažeb z mozaiky uložených do cementové malty nebo podkladu ze zemin_x000D_
 stabilizovaných cementem._x000D_
4. Ceny lze použít i pro odstranění podkladů nebo krytů opatřených živičnými postřiky nebo nátěry._x000D_
5. Ceny odlišené podle tloušťky (např. do 100 mm, do 200 mm) jsou určeny vždy pro celou tloušťku_x000D_
 jednotlivých konstrukcí._x000D_
6. V cenách nejsou započteny náklady na zarovnání styčných ploch betonových nebo živičných podkladů_x000D_
 nebo krytů, které se oceňuje cenami souboru cen 919 73- Zarovnání styčné plochy části C 01 tohoto_x000D_
 ceníku. Množství suti získané ze zarovnání styčných ploch podkladů nebo krytů se zvlášť nevykazuje._x000D_
7. Přemístění vybouraného materiálu na vzdálenost přes 3 m u cen –7111 až –7146 a přes 20 m u cen_x000D_
 -7151 až –7246 se oceňuje cenami souborů cen 997 22-1 Vodorovná doprava suti._x000D_
8. Ceny -714 . , -718 . a –724 . nelze použít pro odstranění podkladu nebo krytu frézováním._x000D_
</t>
  </si>
  <si>
    <t>113201112</t>
  </si>
  <si>
    <t>Vytrhání obrub silničních ležatých</t>
  </si>
  <si>
    <t>-1644783463</t>
  </si>
  <si>
    <t>Vytrhání obrub s vybouráním lože, s přemístěním hmot na skládku na vzdálenost do 3 m nebo s naložením na dopravní prostředek silničních ležatých</t>
  </si>
  <si>
    <t>https://podminky.urs.cz/item/CS_URS_2021_02/113201112</t>
  </si>
  <si>
    <t xml:space="preserve">Poznámka k souboru cen:_x000D_
1. Ceny jsou určeny:_x000D_
 a) pro vytrhání obrub, obrubníků nebo krajníků jakéhokoliv druhu a velikosti uložených v_x000D_
 jakémkoliv loži popř. i s opěrami a vyspárovaných jakýmkoliv materiálem,_x000D_
 b) pro obruby z dlažebních kostek uložených v jedné řadě._x000D_
2. V cenách nejsou započteny náklady na popř. nutné očištění:_x000D_
 a) vytrhaných obrubníků nebo krajníků, které se oceňuje cenami souboru cen 979 0 . - . ._x000D_
 Očištění vybouraných obrubníků, krajníků, desek nebo dílců části C 01 tohoto ceníku,_x000D_
 b) vytrhaných dlažebních kostek, které se oceňují cenami souboru cen 979 07-11 Očištění_x000D_
 vybouraných dlažebních kostek části C 01 tohoto ceníku._x000D_
3. Vytrhání obrub ze dvou řad kostek se oceňuje jako dvojnásobné množství vytrhání obrub z jedné_x000D_
 řady kostek._x000D_
4. Přemístění vybouraných obrub, krajníků nebo dlažebních kostek včetně materiálu z lože a spár na_x000D_
 vzdálenost přes 3 m se oceňuje cenami souborů cen 997 22-1 Vodorovná doprava suti a vybouraných_x000D_
 hmot._x000D_
</t>
  </si>
  <si>
    <t>sjezd z dalžby an trávu</t>
  </si>
  <si>
    <t>5,5</t>
  </si>
  <si>
    <t>sjezd z dlažby na asfalt silnice</t>
  </si>
  <si>
    <t>113202111</t>
  </si>
  <si>
    <t>Vytrhání obrub krajníků obrubníků stojatých</t>
  </si>
  <si>
    <t>-1194087711</t>
  </si>
  <si>
    <t>Vytrhání obrub s vybouráním lože, s přemístěním hmot na skládku na vzdálenost do 3 m nebo s naložením na dopravní prostředek z krajníků nebo obrubníků stojatých</t>
  </si>
  <si>
    <t>https://podminky.urs.cz/item/CS_URS_2021_02/113202111</t>
  </si>
  <si>
    <t>1. stávající nájezd na pozemek - ohraničení dlažby - oblouky</t>
  </si>
  <si>
    <t>5+6</t>
  </si>
  <si>
    <t>121151123</t>
  </si>
  <si>
    <t>Sejmutí ornice plochy přes 500 m2 tl vrstvy do 200 mm strojně</t>
  </si>
  <si>
    <t>1866458762</t>
  </si>
  <si>
    <t>Sejmutí ornice strojně při souvislé ploše přes 500 m2, tl. vrstvy do 200 mm</t>
  </si>
  <si>
    <t>https://podminky.urs.cz/item/CS_URS_2021_02/121151123</t>
  </si>
  <si>
    <t>1. sejmutí ornice na parcele pro práce HTU----------------</t>
  </si>
  <si>
    <t>výkres č.D.2.111_HTU_101</t>
  </si>
  <si>
    <t>ornice přesunuta na mezideponii na stavbě do 100m</t>
  </si>
  <si>
    <t>průměrná tl. sejmutí dle zprávy IGP, informací projektanta</t>
  </si>
  <si>
    <t>8550</t>
  </si>
  <si>
    <t>ornice1</t>
  </si>
  <si>
    <t>132251254</t>
  </si>
  <si>
    <t>Hloubení rýh nezapažených š do 2000 mm v hornině třídy těžitelnosti I skupiny 3 objem do 500 m3 strojně</t>
  </si>
  <si>
    <t>-1443195969</t>
  </si>
  <si>
    <t>Hloubení nezapažených rýh šířky přes 800 do 2 000 mm strojně s urovnáním dna do předepsaného profilu a spádu v hornině třídy těžitelnosti I skupiny 3 přes 100 do 500 m3</t>
  </si>
  <si>
    <t>https://podminky.urs.cz/item/CS_URS_2021_02/132251254</t>
  </si>
  <si>
    <t>1. hloubení rýhy z důvodu vybourání konstrukcí</t>
  </si>
  <si>
    <t>25*2*3 "potrubí DN600</t>
  </si>
  <si>
    <t>(1,5*1,5-1*1)*1,5  "horská vpusť</t>
  </si>
  <si>
    <t>(4*3-3*2)*1,5  "horská vpusť</t>
  </si>
  <si>
    <t>-1159717814</t>
  </si>
  <si>
    <t>1. ornice, která nepoužije - odvoz na skládku</t>
  </si>
  <si>
    <t>zastavěná plocha objektem a komunikacemi</t>
  </si>
  <si>
    <t>3900*0,2</t>
  </si>
  <si>
    <t>626644585</t>
  </si>
  <si>
    <t>1. naložení ornice, určená k odvozu</t>
  </si>
  <si>
    <t>332014184</t>
  </si>
  <si>
    <t xml:space="preserve">Poznámka k souboru cen:_x000D_
1. Cena -1201 je určena i pro:_x000D_
 a) uložení výkopku nebo ornice na dočasné skládky předepsané projektem tak, že na 1 m2_x000D_
 projektem určené plochy této skládky připadá přes 2 m3 výkopku nebo ornice; v opačném případě se_x000D_
 uložení neoceňuje. Množství výkopku nebo ornice připadající na 1 m2 skládky se určí jako podíl_x000D_
 množství výkopku nebo ornice, měřeného v rostlém stavu a projektem určené plochy dočasné skládky;_x000D_
 b) zasypání koryt vodotečí a prohlubní v terénu bez předepsaného zhutnění sypaniny;_x000D_
 c) uložení výkopku pod vodou do prohlubní ve dně vodotečí nebo nádrží._x000D_
2. Cenu -1201 nelze použít pro uložení výkopku nebo ornice:_x000D_
 a) při vykopávkách pro podzemní vedení podél hrany výkopu, z něhož byl výkopek získán, a to ani_x000D_
 tehdy, jestliže se výkopek po vyhození z výkopu na povrch území ještě dále přemisťuje na hromady_x000D_
 podél výkopu;_x000D_
 b) na dočasné skládky, které nejsou předepsány projektem;_x000D_
 c) na dočasné skládky předepsané projektem tak, že na 1 m2 projektem určené plochy této skládky_x000D_
 připadají nejvýše 2 m3 výkopku nebo ornice (viz. též poznámku č. 1 a);_x000D_
 d) na dočasné skládky, oceňuje-li se cenou 121 10-1101 Sejmutí ornice nebo lesní půdy do 50 m,_x000D_
 nebo oceňuje-li se vodorovné přemístění výkopku do 20 m a 50 m cenami 162 20-1101, 162 20-1102, 162_x000D_
 20-1151 a 162 20-1152. V těchto případech se uložení výkopku nebo ornice na dočasnou skládku_x000D_
 neoceňuje._x000D_
 e) na trvalé skládky s předepsaným zhutněním; toto uložení výkopku se oceňuje cenami souboru_x000D_
 cen 171 . 0- . . Uložení sypaniny do násypů._x000D_
3. V ceně -1201 jsou započteny i náklady na rozprostření sypaniny ve vrstvách s hrubým urovnáním na_x000D_
 skládce._x000D_
4. V ceně -1201 nejsou započteny náklady na získání skládek ani na poplatky za skládku._x000D_
5. Množství jednotek uložení výkopku (sypaniny) se určí v m3 uloženého výkopku (sypaniny),v rostlém_x000D_
 stavu zpravidla ve výkopišti._x000D_
6. Cenu -1211 lze po dohodě upravit podle místních podmínek._x000D_
</t>
  </si>
  <si>
    <t>-2036365509</t>
  </si>
  <si>
    <t>předpoklad:</t>
  </si>
  <si>
    <t>hmotnost ornice 1,8t/m3</t>
  </si>
  <si>
    <t>-136244975</t>
  </si>
  <si>
    <t>1. zásyp rýhy a jámy po vybouraných konstrukcích</t>
  </si>
  <si>
    <t>Trubní vedení</t>
  </si>
  <si>
    <t>810441811</t>
  </si>
  <si>
    <t>Bourání stávajícího potrubí z betonu DN přes 400 do 600</t>
  </si>
  <si>
    <t>662242538</t>
  </si>
  <si>
    <t>Bourání stávajícího potrubí z betonu v otevřeném výkopu DN přes 400 do 600</t>
  </si>
  <si>
    <t>https://podminky.urs.cz/item/CS_URS_2021_02/810441811</t>
  </si>
  <si>
    <t>1. bourání potrubí DN600</t>
  </si>
  <si>
    <t>25+1</t>
  </si>
  <si>
    <t>890311851</t>
  </si>
  <si>
    <t>Bourání šachet ze ŽB strojně obestavěného prostoru do 1,5 m3</t>
  </si>
  <si>
    <t>-1007952082</t>
  </si>
  <si>
    <t>Bourání šachet a jímek strojně velikosti obestavěného prostoru do 1,5 m3 ze železobetonu</t>
  </si>
  <si>
    <t>https://podminky.urs.cz/item/CS_URS_2021_02/890311851</t>
  </si>
  <si>
    <t>1. vybourání horské vpusti</t>
  </si>
  <si>
    <t>1*1*1,5</t>
  </si>
  <si>
    <t>890351851</t>
  </si>
  <si>
    <t>Bourání šachet ze ŽB strojně obestavěného prostoru přes 3 do 5 m3</t>
  </si>
  <si>
    <t>1084874139</t>
  </si>
  <si>
    <t>Bourání šachet a jímek strojně velikosti obestavěného prostoru přes 3 do 5 m3 ze železobetonu</t>
  </si>
  <si>
    <t>https://podminky.urs.cz/item/CS_URS_2021_02/890351851</t>
  </si>
  <si>
    <t>3*2*1,5</t>
  </si>
  <si>
    <t>890431851</t>
  </si>
  <si>
    <t>Bourání šachet z prefabrikovaných skruží strojně obestavěného prostoru přes 1,5 do 3 m3</t>
  </si>
  <si>
    <t>443734579</t>
  </si>
  <si>
    <t>Bourání šachet a jímek strojně velikosti obestavěného prostoru přes 1,5 do 3 m3 z prefabrikovaných skruží</t>
  </si>
  <si>
    <t>https://podminky.urs.cz/item/CS_URS_2021_02/890431851</t>
  </si>
  <si>
    <t>1. bourání šachet v trase DN600</t>
  </si>
  <si>
    <t>3,14*0,5^2*3*3</t>
  </si>
  <si>
    <t>899102211</t>
  </si>
  <si>
    <t>Demontáž poklopů litinových nebo ocelových včetně rámů hmotnosti přes 50 do 100 kg</t>
  </si>
  <si>
    <t>1500308361</t>
  </si>
  <si>
    <t>Demontáž poklopů litinových a ocelových včetně rámů, hmotnosti jednotlivě přes 50 do 100 Kg</t>
  </si>
  <si>
    <t>https://podminky.urs.cz/item/CS_URS_2021_02/899102211</t>
  </si>
  <si>
    <t>899202211</t>
  </si>
  <si>
    <t>Demontáž mříží litinových včetně rámů hmotnosti přes 50 do 100 kg</t>
  </si>
  <si>
    <t>-1334566416</t>
  </si>
  <si>
    <t>Demontáž mříží litinových včetně rámů, hmotnosti jednotlivě přes 50 do 100 Kg</t>
  </si>
  <si>
    <t>https://podminky.urs.cz/item/CS_URS_2021_02/899202211</t>
  </si>
  <si>
    <t>966006532R</t>
  </si>
  <si>
    <t xml:space="preserve">Odstranění  sloupek veřejného osvětlení ocelový zakládaný do patky </t>
  </si>
  <si>
    <t>-891466055</t>
  </si>
  <si>
    <t>Odstranění sloupek veřejného osvětlení ocelový zakládaný do patky s naložením na dopravní prostředek</t>
  </si>
  <si>
    <t>-1773103885</t>
  </si>
  <si>
    <t>1. bourání šachet, poklopů, horských vpustí, potrubí</t>
  </si>
  <si>
    <t>29,059</t>
  </si>
  <si>
    <t>2. sloupek veřejného osvětlení, svítidla</t>
  </si>
  <si>
    <t>3,195+0,015</t>
  </si>
  <si>
    <t>-766974034</t>
  </si>
  <si>
    <t>997013631</t>
  </si>
  <si>
    <t>Poplatek za uložení na skládce (skládkovné) stavebního odpadu směsného kód odpadu 17 09 04</t>
  </si>
  <si>
    <t>220499789</t>
  </si>
  <si>
    <t>Poplatek za uložení stavebního odpadu na skládce (skládkovné) směsného stavebního a demoličního zatříděného do Katalogu odpadů pod kódem 17 09 04</t>
  </si>
  <si>
    <t>https://podminky.urs.cz/item/CS_URS_2021_02/997013631</t>
  </si>
  <si>
    <t>sloupek a svítidlo</t>
  </si>
  <si>
    <t>997013861</t>
  </si>
  <si>
    <t>Poplatek za uložení stavebního odpadu na recyklační skládce (skládkovné) z prostého betonu kód odpadu 17 01 01</t>
  </si>
  <si>
    <t>794459109</t>
  </si>
  <si>
    <t>Poplatek za uložení stavebního odpadu na recyklační skládce (skládkovné) z prostého betonu zatříděného do Katalogu odpadů pod kódem 17 01 01</t>
  </si>
  <si>
    <t>https://podminky.urs.cz/item/CS_URS_2021_02/997013861</t>
  </si>
  <si>
    <t>potrubí DN600</t>
  </si>
  <si>
    <t>18,2</t>
  </si>
  <si>
    <t>997013862</t>
  </si>
  <si>
    <t>Poplatek za uložení stavebního odpadu na recyklační skládce (skládkovné) z armovaného betonu kód odpadu  17 01 01</t>
  </si>
  <si>
    <t>181957685</t>
  </si>
  <si>
    <t>Poplatek za uložení stavebního odpadu na recyklační skládce (skládkovné) z armovaného betonu zatříděného do Katalogu odpadů pod kódem 17 01 01</t>
  </si>
  <si>
    <t>https://podminky.urs.cz/item/CS_URS_2021_02/997013862</t>
  </si>
  <si>
    <t>horské vpusti</t>
  </si>
  <si>
    <t>2,88+3,24</t>
  </si>
  <si>
    <t>prefa šachty</t>
  </si>
  <si>
    <t>4,239</t>
  </si>
  <si>
    <t>997221551</t>
  </si>
  <si>
    <t>Vodorovná doprava suti ze sypkých materiálů do 1 km</t>
  </si>
  <si>
    <t>1973503002</t>
  </si>
  <si>
    <t>Vodorovná doprava suti bez naložení, ale se složením a s hrubým urovnáním ze sypkých materiálů, na vzdálenost do 1 km</t>
  </si>
  <si>
    <t>https://podminky.urs.cz/item/CS_URS_2021_02/997221551</t>
  </si>
  <si>
    <t xml:space="preserve">Poznámka k souboru cen:_x000D_
1. Ceny nelze použít pro vodorovnou dopravu suti po železnici, po vodě nebo neobvyklými dopravními_x000D_
 prostředky._x000D_
2. Je-li na dopravní dráze pro vodorovnou dopravu suti překážka, pro kterou je nutno suť překládat_x000D_
 z jednoho dopravního prostředku na druhý, oceňuje se tato doprava v každém úseku samostatně._x000D_
3. Ceny 997 22-155 jsou určeny pro sypký materiál, např. kamenivo a hmoty kamenitého charakteru_x000D_
 stmelené vápnem, cementem nebo živicí._x000D_
4. Ceny 997 22-156 jsou určeny pro drobný kusový materiál (dlažební kostky, lomový kámen)._x000D_
</t>
  </si>
  <si>
    <t>podkladní kamenivo</t>
  </si>
  <si>
    <t>16,5</t>
  </si>
  <si>
    <t>997221559</t>
  </si>
  <si>
    <t>Příplatek ZKD 1 km u vodorovné dopravy suti ze sypkých materiálů</t>
  </si>
  <si>
    <t>1289655057</t>
  </si>
  <si>
    <t>Vodorovná doprava suti bez naložení, ale se složením a s hrubým urovnáním Příplatek k ceně za každý další i započatý 1 km přes 1 km</t>
  </si>
  <si>
    <t>https://podminky.urs.cz/item/CS_URS_2021_02/997221559</t>
  </si>
  <si>
    <t>Poznámka k položce:_x000D_
předpoklad: celková vzdálenost 15km</t>
  </si>
  <si>
    <t>997221561</t>
  </si>
  <si>
    <t>Vodorovná doprava suti z kusových materiálů do 1 km</t>
  </si>
  <si>
    <t>610092769</t>
  </si>
  <si>
    <t>Vodorovná doprava suti bez naložení, ale se složením a s hrubým urovnáním z kusových materiálů, na vzdálenost do 1 km</t>
  </si>
  <si>
    <t>https://podminky.urs.cz/item/CS_URS_2021_02/997221561</t>
  </si>
  <si>
    <t>betonová zámková dlažba</t>
  </si>
  <si>
    <t>6,49</t>
  </si>
  <si>
    <t>997221569</t>
  </si>
  <si>
    <t>Příplatek ZKD 1 km u vodorovné dopravy suti z kusových materiálů</t>
  </si>
  <si>
    <t>491539050</t>
  </si>
  <si>
    <t>https://podminky.urs.cz/item/CS_URS_2021_02/997221569</t>
  </si>
  <si>
    <t>997221571</t>
  </si>
  <si>
    <t>Vodorovná doprava vybouraných hmot do 1 km</t>
  </si>
  <si>
    <t>-1663745008</t>
  </si>
  <si>
    <t>Vodorovná doprava vybouraných hmot bez naložení, ale se složením a s hrubým urovnáním na vzdálenost do 1 km</t>
  </si>
  <si>
    <t>https://podminky.urs.cz/item/CS_URS_2021_02/997221571</t>
  </si>
  <si>
    <t xml:space="preserve">Poznámka k souboru cen:_x000D_
1. Ceny nelze použít pro vodorovnou dopravu vybouraných hmot po železnici, po vodě nebo neobvyklými_x000D_
 dopravními prostředky._x000D_
2. Je-li na dopravní dráze pro vodorovnou dopravu vybouraných hmot překážka, pro kterou je nutno_x000D_
 vybourané hmoty překládat z jednoho dopravního prostředku na druhý, oceňuje se tato doprava_x000D_
 v každém úseku samostatně._x000D_
</t>
  </si>
  <si>
    <t>betonové obrubníky+beton lože</t>
  </si>
  <si>
    <t>5,655+2,255</t>
  </si>
  <si>
    <t>997221579</t>
  </si>
  <si>
    <t>Příplatek ZKD 1 km u vodorovné dopravy vybouraných hmot</t>
  </si>
  <si>
    <t>193835868</t>
  </si>
  <si>
    <t>Vodorovná doprava vybouraných hmot bez naložení, ale se složením a s hrubým urovnáním na vzdálenost Příplatek k ceně za každý další i započatý 1 km přes 1 km</t>
  </si>
  <si>
    <t>https://podminky.urs.cz/item/CS_URS_2021_02/997221579</t>
  </si>
  <si>
    <t>997221861</t>
  </si>
  <si>
    <t>Poplatek za uložení stavebního odpadu na recyklační skládce (skládkovné) z prostého betonu pod kódem 17 01 01</t>
  </si>
  <si>
    <t>1087358679</t>
  </si>
  <si>
    <t>https://podminky.urs.cz/item/CS_URS_2021_02/997221861</t>
  </si>
  <si>
    <t>obrubníky</t>
  </si>
  <si>
    <t>dlažba</t>
  </si>
  <si>
    <t>997221873</t>
  </si>
  <si>
    <t>141038341</t>
  </si>
  <si>
    <t>https://podminky.urs.cz/item/CS_URS_2021_02/997221873</t>
  </si>
  <si>
    <t>741</t>
  </si>
  <si>
    <t>Elektroinstalace - silnoproud</t>
  </si>
  <si>
    <t>741372833</t>
  </si>
  <si>
    <t>Demontáž svítidla průmyslového výbojkového venkovního na stožáru přes 3 m bez zachování funkčnosti</t>
  </si>
  <si>
    <t>789111265</t>
  </si>
  <si>
    <t>Demontáž svítidel bez zachování funkčnosti (do suti) průmyslových výbojkových venkovních na stožáru přes 3 m</t>
  </si>
  <si>
    <t>https://podminky.urs.cz/item/CS_URS_2021_02/741372833</t>
  </si>
  <si>
    <t>doprava vykopané horniny na skládku</t>
  </si>
  <si>
    <t>7862,75</t>
  </si>
  <si>
    <t>geomriz1</t>
  </si>
  <si>
    <t>geomřížem polyester</t>
  </si>
  <si>
    <t>3995</t>
  </si>
  <si>
    <t>jama1</t>
  </si>
  <si>
    <t>výkop jámy nezapažené strojně - celkové množství pro všechny třídy tež.</t>
  </si>
  <si>
    <t>15542,75</t>
  </si>
  <si>
    <t>nasyp1</t>
  </si>
  <si>
    <t>násypy horninou</t>
  </si>
  <si>
    <t>3800</t>
  </si>
  <si>
    <t>provapnenahornina1</t>
  </si>
  <si>
    <t>upravená hornina výpněním</t>
  </si>
  <si>
    <t>2380</t>
  </si>
  <si>
    <t>vapnenihorniny1</t>
  </si>
  <si>
    <t>provápnění horniny tl.500mm</t>
  </si>
  <si>
    <t>4760</t>
  </si>
  <si>
    <t>vapnenihorniny2</t>
  </si>
  <si>
    <t>2200</t>
  </si>
  <si>
    <t>zásyp horninou</t>
  </si>
  <si>
    <t>1500</t>
  </si>
  <si>
    <t>SO 111 - Hrubé terénní úpravy</t>
  </si>
  <si>
    <t>115001102</t>
  </si>
  <si>
    <t>Převedení vody potrubím DN přes 100 do 150</t>
  </si>
  <si>
    <t>299699589</t>
  </si>
  <si>
    <t>Převedení vody potrubím průměru DN přes 100 do 150</t>
  </si>
  <si>
    <t>https://podminky.urs.cz/item/CS_URS_2021_02/115001102</t>
  </si>
  <si>
    <t>100 "předpokládaná délka celkem</t>
  </si>
  <si>
    <t>115101201</t>
  </si>
  <si>
    <t>Čerpání vody na dopravní výšku do 10 m průměrný přítok do 500 l/min</t>
  </si>
  <si>
    <t>1903512853</t>
  </si>
  <si>
    <t>Čerpání vody na dopravní výšku do 10 m s uvažovaným průměrným přítokem do 500 l/min</t>
  </si>
  <si>
    <t>https://podminky.urs.cz/item/CS_URS_2021_02/115101201</t>
  </si>
  <si>
    <t>(24*30*3)*2  "předpokládaná doba, 2 čerpací místa</t>
  </si>
  <si>
    <t>115101301</t>
  </si>
  <si>
    <t>Pohotovost čerpací soupravy pro dopravní výšku do 10 m přítok do 500 l/min</t>
  </si>
  <si>
    <t>den</t>
  </si>
  <si>
    <t>598988234</t>
  </si>
  <si>
    <t>Pohotovost záložní čerpací soupravy pro dopravní výšku do 10 m s uvažovaným průměrným přítokem do 500 l/min</t>
  </si>
  <si>
    <t>https://podminky.urs.cz/item/CS_URS_2021_02/115101301</t>
  </si>
  <si>
    <t>30*12*2 "2 čerpací místa</t>
  </si>
  <si>
    <t>131151106</t>
  </si>
  <si>
    <t>Hloubení jam nezapažených v hornině třídy těžitelnosti I skupiny 1 a 2 objem do 5000 m3 strojně</t>
  </si>
  <si>
    <t>-847906091</t>
  </si>
  <si>
    <t>Hloubení nezapažených jam a zářezů strojně s urovnáním dna do předepsaného profilu a spádu v hornině třídy těžitelnosti I skupiny 1 a 2 přes 1 000 do 5 000 m3</t>
  </si>
  <si>
    <t>https://podminky.urs.cz/item/CS_URS_2021_02/131151106</t>
  </si>
  <si>
    <t>1. výkop profilů HTU---------------</t>
  </si>
  <si>
    <t>výkres č.D.2_111_HTU_101</t>
  </si>
  <si>
    <t>výměra byla spočtena z 3D modelu terénu a zemních prací pomocí SW CAD</t>
  </si>
  <si>
    <t>rozdělení poměru horniny dle třídy těžitelnosti</t>
  </si>
  <si>
    <t>jama1*0,3</t>
  </si>
  <si>
    <t>jama3</t>
  </si>
  <si>
    <t>131251107</t>
  </si>
  <si>
    <t>Hloubení jam nezapažených v hornině třídy těžitelnosti I skupiny 3 objem 5000 m3 strojně</t>
  </si>
  <si>
    <t>927797036</t>
  </si>
  <si>
    <t>Hloubení nezapažených jam a zářezů strojně s urovnáním dna do předepsaného profilu a spádu v hornině třídy těžitelnosti I skupiny 3 přes 5 000 m3</t>
  </si>
  <si>
    <t>https://podminky.urs.cz/item/CS_URS_2021_02/131251107</t>
  </si>
  <si>
    <t>výměra byla spočtena z 3D modelu terénu a zemních prací - model provedl projektant</t>
  </si>
  <si>
    <t>14500  "HTU - viz.obrázek 12-15</t>
  </si>
  <si>
    <t>1000   "výkop - viz.obrázek 12-15</t>
  </si>
  <si>
    <t>1,5*1,5*1,5*2+100*0,6*0,6 "jímací jímky a sběrné rýhy</t>
  </si>
  <si>
    <t>jama1*0,6</t>
  </si>
  <si>
    <t>jama2</t>
  </si>
  <si>
    <t>131351106</t>
  </si>
  <si>
    <t>Hloubení jam nezapažených v hornině třídy těžitelnosti II skupiny 4 objem do 5000 m3 strojně</t>
  </si>
  <si>
    <t>813882627</t>
  </si>
  <si>
    <t>Hloubení nezapažených jam a zářezů strojně s urovnáním dna do předepsaného profilu a spádu v hornině třídy těžitelnosti II skupiny 4 přes 1 000 do 5 000 m3</t>
  </si>
  <si>
    <t>https://podminky.urs.cz/item/CS_URS_2021_02/131351106</t>
  </si>
  <si>
    <t>jama1*0,1</t>
  </si>
  <si>
    <t>jama4</t>
  </si>
  <si>
    <t>153311113R</t>
  </si>
  <si>
    <t>Zřízení armování svahů, násypů a opěrných stěn. lícové opevnění</t>
  </si>
  <si>
    <t>-1905336936</t>
  </si>
  <si>
    <t>dle Posudku "řešení zajištění svahu, protieroznáí opatření a zásady HTU"</t>
  </si>
  <si>
    <t>délka 85m, průměrný výškový rozdíl 4,91m, průměrná výška po svahu 6,95m</t>
  </si>
  <si>
    <t>85*6,95  "profil 1, strana J</t>
  </si>
  <si>
    <t>155131313</t>
  </si>
  <si>
    <t>Zřízení protierozního zpevnění svahů geomříží, georohoží sklonu přes 1:1 včetně kotvení</t>
  </si>
  <si>
    <t>-1002704727</t>
  </si>
  <si>
    <t>Zřízení protierozního zpevnění svahů geomříží nebo georohoží včetně plošného kotvení ocelovými skobami, ve sklonu přes 1:1</t>
  </si>
  <si>
    <t>https://podminky.urs.cz/item/CS_URS_2021_02/155131313</t>
  </si>
  <si>
    <t xml:space="preserve">Poznámka k souboru cen:_x000D_
1. V cenách jsou započteny i náklady na ukotvení horního okraje geomříže nebo georohože do mělké_x000D_
 rýhy ocelovými skobami, na zřízení rýhy i její zasypání, na instalaci geomříže nebo georohože_x000D_
 včetně přesahů a na plošné kotvení ocelovými skobami z betonářské oceli._x000D_
2. V cenách nejsou započteny náklady na dodávku geomříží nebo georohoží, která se oceňuje ve_x000D_
 specifikaci. Ztratné včetně přesahů a kotvení krajů lze stanovit ve výši 15 až 20 %._x000D_
</t>
  </si>
  <si>
    <t>profil 1 - strana J</t>
  </si>
  <si>
    <t>délka svahu 85m, průměrná výška svahu 6,5m</t>
  </si>
  <si>
    <t>(6*3+3*5+2*4+2*3)*85</t>
  </si>
  <si>
    <t>69321064</t>
  </si>
  <si>
    <t>geomříž dvouosá PES s tahovou pevností podélně 60kN/m příčně 55kN/m</t>
  </si>
  <si>
    <t>1383536708</t>
  </si>
  <si>
    <t>3995*1,15 'Přepočtené koeficientem množství</t>
  </si>
  <si>
    <t>684606223</t>
  </si>
  <si>
    <t>1. doprava vykopané horniny na mezideponii u stavby</t>
  </si>
  <si>
    <t>2. doprava horniny určené k násypu z mezideponie na stavbu</t>
  </si>
  <si>
    <t>-2146183970</t>
  </si>
  <si>
    <t>1. doprava přebytečné horniny na skladku - dlouhodobou mezideponii</t>
  </si>
  <si>
    <t>předpoklad: vzdálenost 2,1km</t>
  </si>
  <si>
    <t>-------vykopaná hornina celkem</t>
  </si>
  <si>
    <t>-------odečet horniny určené k zásypům, násypům</t>
  </si>
  <si>
    <t>-zasyp1</t>
  </si>
  <si>
    <t>-nasyp1</t>
  </si>
  <si>
    <t>-provapnenahornina1</t>
  </si>
  <si>
    <t>369612790</t>
  </si>
  <si>
    <t>1. nakládání horniny určené k ------------</t>
  </si>
  <si>
    <t>1.1 zásypům, násypům------------</t>
  </si>
  <si>
    <t>1.2 násypům z upravené horniny vápnem---------------</t>
  </si>
  <si>
    <t>plocha násypu x tl.vrtsvy 500mm</t>
  </si>
  <si>
    <t>vapnenihorniny1*0,5</t>
  </si>
  <si>
    <t>171151111</t>
  </si>
  <si>
    <t>Uložení sypaniny z hornin nesoudržných sypkých do násypů zhutněných strojně</t>
  </si>
  <si>
    <t>747882274</t>
  </si>
  <si>
    <t>Uložení sypanin do násypů strojně s rozprostřením sypaniny ve vrstvách a s hrubým urovnáním zhutněných z hornin nesoudržných sypkých</t>
  </si>
  <si>
    <t>https://podminky.urs.cz/item/CS_URS_2021_02/171151111</t>
  </si>
  <si>
    <t>1. násypy---------------</t>
  </si>
  <si>
    <t>3800  "UT vč.stěny, viz.obrázek 12-15</t>
  </si>
  <si>
    <t>171152501</t>
  </si>
  <si>
    <t>Zhutnění podloží z hornin soudržných nebo nesoudržných pod násypy</t>
  </si>
  <si>
    <t>-555450042</t>
  </si>
  <si>
    <t>Zhutnění podloží pod násypy z rostlé horniny třídy těžitelnosti I a II, skupiny 1 až 4 z hornin soudružných a nesoudržných</t>
  </si>
  <si>
    <t>https://podminky.urs.cz/item/CS_URS_2021_02/171152501</t>
  </si>
  <si>
    <t>1. zhutnění podloží pod zásypy a násypy</t>
  </si>
  <si>
    <t>3200   "viz.obrázek 12-15</t>
  </si>
  <si>
    <t>-751700598</t>
  </si>
  <si>
    <t>1. uložení přebytečné horniny na skladku</t>
  </si>
  <si>
    <t>2. uložení horniny na mezideponii</t>
  </si>
  <si>
    <t>1607114251</t>
  </si>
  <si>
    <t>1. poplatek za uložení na recyklační skládce</t>
  </si>
  <si>
    <t xml:space="preserve">doprava1*1,75 </t>
  </si>
  <si>
    <t>174101101</t>
  </si>
  <si>
    <t>-607068217</t>
  </si>
  <si>
    <t>https://podminky.urs.cz/item/CS_URS_2021_02/174101101</t>
  </si>
  <si>
    <t xml:space="preserve">Poznámka k souboru cen:_x000D_
1. Ceny 174 10- . . jsou určeny pro zhutněné zásypy s mírou zhutnění:_x000D_
 a) z hornin soudržných do 100 % PS,_x000D_
 b) z hornin nesoudržných do I(d) 0,9,_x000D_
 c) z hornin kamenitých pro jakoukoliv míru zhutnění._x000D_
2. Je-li projektem předepsáno vyšší zhutnění, podle bodu a) a b) poznámky č 1., ocení se zásyp_x000D_
 individuálně._x000D_
3. Ceny nelze použít pro zásyp rýh pro drenážní trativody pro lesnicko-technické meliorace a_x000D_
 zemědělské. Zásyp těchto rýh se oceňuje cenami souboru cen 174 20-3 . části A 03 Zemní práce pro_x000D_
 objekty oborů 831 až 833. Nezhutněný zásyp odvodňovacích kanálů z betonových a železobetonových_x000D_
 trub v polních a lučních tratích se oceňuje cenou -1101 Zásyp sypaninou rýh bez ohledu na šířku_x000D_
 kanálu; cena obsahuje i náklady na ruční nezhutněný zásyp výšky do 200 mm nad vrchol potrubí._x000D_
4. V cenách 10-1101, 10-1103, 20-1101 a 20-1103 je započteno přemístění sypaniny ze vzdálenosti 10_x000D_
 m od kraje výkopu nebo zasypávaného prostoru, měřeno k těžišti skládky._x000D_
5. V ceně 10-1102 je započteno přemístění sypaniny ze vzdálenosti 15 m od hrany zasypávaného_x000D_
 prostoru, měřeno k těžišti skládky._x000D_
6. Objem zásypu je rozdíl objemu výkopu a objemu do něho vestavěných konstrukcí nebo uložených_x000D_
 vedení i s jejich obklady a podklady (tento objem se nazývá objemem horniny vytlačené konstrukcí)._x000D_
 Objem potrubí do DN 180, příp. i s obalem, se od objemu zásypu neodečítá. Pro stanovení objemu_x000D_
 zásypu se od objemu výkopu odečítá i objem obsypu potrubí oceňovaný cenami souboru cen 175 10-11_x000D_
 Obsyp potrubí, přichází-li v úvahu ._x000D_
7. Odklizení zbylého výkopku po provedení zásypu zářezů se šikmými stěnami pro podzemní vedení nebo_x000D_
 zásypu jam a rýh pro podzemní vedení se oceňuje, je-li objem zbylého výkopku:_x000D_
 a) do 1 m3 na 1 m vedení a jedná se o výkopek neulehlý - cenami souboru cen 167 10-110_x000D_
 Nakládání výkopku nebo sypaniny a 162 . 0-1 . Vodorovné přemístění výkopku. V případě, že se jedná_x000D_
 o výkopek ulehlý - rozpojení a naložení výkopku cenami souboru cen 122 . 0-1 . souboru cen 162 ._x000D_
 0-1 . Vodorovné přemístění výkopku;_x000D_
 b) přes 1 m3 na 1 m vedení, jestliže projekt předepíše, že se zbylý výkopek bude odklízet_x000D_
 zároveň s prováděním vykopávky, pouze přemístění výkopku cenami souboru cen 162 . 0-1 . Vodorovné_x000D_
 přemístění výkopku. Při zmíněném objemu zbylého výkopku se neoceňuje ani naložení ani rozpojení_x000D_
 výkopku. Jestliže se zbylý výkopek neodklízí, nýbrž rozprostírá podél výkopu a nad výkopem, platí_x000D_
 poznámka č. 8._x000D_
8. Rozprostření zbylého výkopku podél výkopu a nad výkopem po provedení zásypů zářezů se šikmými_x000D_
 stěnami pro podzemní vedení nebo zásypu jam a rýh pro podzemní vedení se oceňuje:_x000D_
 a) cenou 171 20-1101 Uložení sypaniny do nezhutněných násypů, není-li projektem předepsáno_x000D_
 zhutnění rozprostřeného zbylého výkopku,_x000D_
 b) cenou 171 10-1111 Uložení sypaniny do násypů z hornin sypkých, je-li předepsáno zhutnění_x000D_
 rozprostřeného zbylého výkopku, a to v objemu vypočteném podle poznámky č.6, příp. zmenšeném o_x000D_
 objem výkopku, který byl již odklizen._x000D_
9. Míru zhutnění předepisuje projekt._x000D_
</t>
  </si>
  <si>
    <t>1500 "dosyp pod 2NP, viz.obrázek 12-15</t>
  </si>
  <si>
    <t>-1007991024</t>
  </si>
  <si>
    <t xml:space="preserve">Poznámka k souboru cen:_x000D_
1. Ceny jsou určeny pro uložení drenážních trubek do výkopu bez lože a obsypu._x000D_
2. Trativody včetně lože a obsypu trubek se ocení cenami souboru cen 212 75-2 . Trativody_x000D_
 z drenážních trubek katalogu 827-1 Vedení trubní dálková a přípojná – vodovody a kanalizace._x000D_
</t>
  </si>
  <si>
    <t>předpoklád:</t>
  </si>
  <si>
    <t>osatruha - základ</t>
  </si>
  <si>
    <t>hloubka 0,8m, délka 4m</t>
  </si>
  <si>
    <t>vložení drenáže</t>
  </si>
  <si>
    <t>213311111</t>
  </si>
  <si>
    <t>Polštáře zhutněné pod základy z kameniva drceného frakce 63 až 125 mm</t>
  </si>
  <si>
    <t>855503431</t>
  </si>
  <si>
    <t>Polštáře zhutněné pod základy z kameniva hrubého drceného, frakce 63 - 125 mm</t>
  </si>
  <si>
    <t>https://podminky.urs.cz/item/CS_URS_2021_02/213311111</t>
  </si>
  <si>
    <t xml:space="preserve">Poznámka k souboru cen:_x000D_
1. Ceny jsou určeny pro jakoukoliv míru zhutnění._x000D_
2. V cenách jsou započteny i náklady na urovnání povrchu polštáře._x000D_
</t>
  </si>
  <si>
    <t>základ pod svah</t>
  </si>
  <si>
    <t>délka svahu 85m</t>
  </si>
  <si>
    <t>85*4*0,8</t>
  </si>
  <si>
    <t>213311113</t>
  </si>
  <si>
    <t>Polštáře zhutněné pod základy z kameniva drceného frakce 16 až 63 mm</t>
  </si>
  <si>
    <t>530620088</t>
  </si>
  <si>
    <t>Polštáře zhutněné pod základy z kameniva hrubého drceného, frakce 16 - 63 mm</t>
  </si>
  <si>
    <t>https://podminky.urs.cz/item/CS_URS_2021_02/213311113</t>
  </si>
  <si>
    <t>1 vrstva štěrku 500mm</t>
  </si>
  <si>
    <t>2 vrstvy vápněné zeminy 2x500mm</t>
  </si>
  <si>
    <t>počet vrstev 13 x 500mm</t>
  </si>
  <si>
    <t>počet štěrkových vrstev  5x500mm</t>
  </si>
  <si>
    <t>průměrná délka vrstvy 7m</t>
  </si>
  <si>
    <t>5*7*0,5*85</t>
  </si>
  <si>
    <t>561081131</t>
  </si>
  <si>
    <t>Zřízení podkladu ze zeminy upravené vápnem, cementem, směsnými pojivy tl přes 450 do 500 mm pl přes 5000 m2</t>
  </si>
  <si>
    <t>875212587</t>
  </si>
  <si>
    <t>Zřízení podkladu ze zeminy upravené hydraulickými pojivy vápnem, cementem nebo směsnými pojivy (materiál ve specifikaci) s rozprostřením, promísením, vlhčením, zhutněním a ošetřením vodou plochy přes 5 000 m2, tloušťka po zhutnění přes 450 do 500 mm</t>
  </si>
  <si>
    <t>https://podminky.urs.cz/item/CS_URS_2021_02/561081131</t>
  </si>
  <si>
    <t xml:space="preserve">Poznámka k souboru cen:_x000D_
1. Ceny lze použít i v případě, že se vlastnosti zeminy zlepší nakupovaným materiálem, který se_x000D_
 oceňuje ve specifikaci._x000D_
2. V cenách nejsou započteny náklady na odkop a srovnání zeminy, příp. získání zeminy a_x000D_
 rozprostření zeminy do patřičných nivelet a sklonů před úpravou. Tyto práce se oceňují cenami_x000D_
 katalogu 800-1 Zemní práce._x000D_
3. V cenách nejsou započteny náklady na dodání hydraulických pojiv a přísad; tato dodávka se_x000D_
 oceňuje ve specifikaci. Doporučené množství pojiva v % objemové hmotnosti zhutněné zeminy:_x000D_
 a) u cen 561 0.-11 pro úpravu vápnem, cementem a směsným i pojivy_x000D_
 - vápno, bezprašné vápno ............................2-3 %_x000D_
 - cement .......................................................4-6 %_x000D_
 - směsná hydraulická pojiva ........................2-5 %_x000D_
 b) u cen 561 0.-12 cementem s přísadami na bázi zeolitů a minerálů_x000D_
 - cement .......................................................9-14 %_x000D_
 - pojiva ...............................................0,09- 0,14 %_x000D_
4. Předpokládaná objemová hmotnost zeminy je 1 750 kg/m3 ._x000D_
5. Přesné množství pojiva se stanoví inženýrsko-geologickým průzkumem na základě průkazní zkoušky._x000D_
6. Orientační hmotnosti pojiva na 1 m3 zhutněné zeminy je uvedena v příloze č. 5, tabulce č. 1._x000D_
7. Hmotnost přidávaného pojiva se nezapočítává do výpočtu přesunu hmot._x000D_
8. V cenách nejsou započteny náklady na odstranění překážek nebo objektů._x000D_
9. Ceny 561 01-11.. pro tl. vrstvy 150 mm a ceny 561 02-11.. pro tl. vrstvy 200 mm jsou určeny_x000D_
 především pro cyklostezky. Doporučené množství pojiva pro cyklostezky je 8-10 % objemové hmotnosti_x000D_
 zeminy._x000D_
</t>
  </si>
  <si>
    <t>1. dle Posudku "řešení zajištění svahu, protieroznáí opatření a zásady HTU"--------</t>
  </si>
  <si>
    <t>profil 1</t>
  </si>
  <si>
    <t>počet provápněných vrstev  8x500mm</t>
  </si>
  <si>
    <t>8*7*85</t>
  </si>
  <si>
    <t>2. příprava podkladu pro provedení pilot-------------------</t>
  </si>
  <si>
    <t>2200 "pláň pro piloty</t>
  </si>
  <si>
    <t>58591003</t>
  </si>
  <si>
    <t>pojivo hydraulické pro stabilizaci zeminy 70% vápna</t>
  </si>
  <si>
    <t>1841557913</t>
  </si>
  <si>
    <t>předpoklad: % z objemu zásypové horniny</t>
  </si>
  <si>
    <t>objemová hmotnost: 1000kg/m3</t>
  </si>
  <si>
    <t>tloušťka vrtstvy 0,5m</t>
  </si>
  <si>
    <t>vapnenihorniny1*0,5*1*0,03  "zpevnění svahu</t>
  </si>
  <si>
    <t>vapnenihorniny2*0,5*1*0,03  "příprava pláně pro piloty</t>
  </si>
  <si>
    <t>998003111</t>
  </si>
  <si>
    <t>Přesun hmot pro piloty, kůly, jehly a stěny dřevěné a ocelové zřizované z terénu</t>
  </si>
  <si>
    <t>1514824879</t>
  </si>
  <si>
    <t>Přesun hmot pro piloty, kůly, jehly, zápory, štětové nebo tabulové stěny ocelové nebo dřevěné, zřizované z terénu</t>
  </si>
  <si>
    <t>https://podminky.urs.cz/item/CS_URS_2021_02/998003111</t>
  </si>
  <si>
    <t xml:space="preserve">Poznámka k souboru cen:_x000D_
1. Přesunu hmot lze použít bez omezení největší dopravní vzdálenosti._x000D_
2. Ceny přesunu hmot - 1011 jsou určeny i pro výplně z kameniva._x000D_
</t>
  </si>
  <si>
    <t>oddíl 1</t>
  </si>
  <si>
    <t>1,97+3,512</t>
  </si>
  <si>
    <t>doprava vykopané/vyvrtané  horniny na skládku</t>
  </si>
  <si>
    <t>6,362</t>
  </si>
  <si>
    <t>vrt1</t>
  </si>
  <si>
    <t>vrty pro záporové pažení DN600 horn IV</t>
  </si>
  <si>
    <t>22,5</t>
  </si>
  <si>
    <t>vrty_objem</t>
  </si>
  <si>
    <t>hornina - objem vrtů</t>
  </si>
  <si>
    <t>zapory1</t>
  </si>
  <si>
    <t>zápory pažení</t>
  </si>
  <si>
    <t>SO 121 - Zajištění stavební jámy</t>
  </si>
  <si>
    <t>151711111</t>
  </si>
  <si>
    <t>Osazení zápor ocelových dl do 8 m</t>
  </si>
  <si>
    <t>-1913393568</t>
  </si>
  <si>
    <t>Osazení ocelových zápor pro pažení hloubených vykopávek do předem provedených vrtů se zabetonováním spodního konce, s případným obsypem zápory pískem délky od 0 do 8 m</t>
  </si>
  <si>
    <t>https://podminky.urs.cz/item/CS_URS_2021_02/151711111</t>
  </si>
  <si>
    <t xml:space="preserve">Poznámka k souboru cen:_x000D_
1. V cenách nejsou započteny náklady na:_x000D_
 a) vrchní kotvení zápor, které se oceňuje cenami souboru cen 151 71-31 Vrchní kotvení zápor na_x000D_
 povrch výkopové jámy,_x000D_
 b) pažení do ocelových zápor, které se oceňuje cenami souboru cen 151 72-11 Pažení do ocelových_x000D_
 zápor,_x000D_
 c) převázky ocelové, které se oceňují cenami 151 71-21 Převázka ocelová pro ukotvení záporového_x000D_
 pažení,_x000D_
 d) vrty pro osazení zápor, které se oceňují soubory cen 22. . . – Vrty_x000D_
 e) dodání výplně z betonu nebo kameniva, které se oceňuje ve specifikaci_x000D_
 f) dodání nebo opotřebení:_x000D_
 - dodání zápor trvale zabudovaných se oceňuje ve specifikaci bez obratovosti,_x000D_
 - opotřebení zápor dočasně zabudovaných se oceňuje ve specifikaci jako 0,5 násobek_x000D_
 pořizovací ceny materiálu._x000D_
</t>
  </si>
  <si>
    <t>1. záporové pažení HEA 180</t>
  </si>
  <si>
    <t>délka 9m, výška pažení 3m, spodní část zápory 1,5m, průměrná rozteč 1,8m</t>
  </si>
  <si>
    <t>(3+1,5)*5</t>
  </si>
  <si>
    <t>13010762</t>
  </si>
  <si>
    <t>ocel profilová jakost S235JR (11 375) průřez IPE 330</t>
  </si>
  <si>
    <t>326492386</t>
  </si>
  <si>
    <t xml:space="preserve">1. záporové pažení </t>
  </si>
  <si>
    <t>IPE 330, hmotnost: 49,1kg/m</t>
  </si>
  <si>
    <t>zapory1*0,0491</t>
  </si>
  <si>
    <t>1,105*1,1 'Přepočtené koeficientem množství</t>
  </si>
  <si>
    <t>58337344</t>
  </si>
  <si>
    <t>štěrkopísek frakce 0/32</t>
  </si>
  <si>
    <t>-1582553079</t>
  </si>
  <si>
    <t>1. záporové pažení IPE 330 - zasypání horní části zápory----------</t>
  </si>
  <si>
    <t>předpoklad: hmnotnost písku 1,6t/m3</t>
  </si>
  <si>
    <t>------vrt DN600</t>
  </si>
  <si>
    <t>délka zasypané části 3,0m</t>
  </si>
  <si>
    <t>navýšení množství o 15%</t>
  </si>
  <si>
    <t>(pi*0,3^2*3)*5*1,6*1,15</t>
  </si>
  <si>
    <t>58931966</t>
  </si>
  <si>
    <t>beton C 8/10 kamenivo frakce 0/16</t>
  </si>
  <si>
    <t>1477392690</t>
  </si>
  <si>
    <t>1. záporové pažení IPE 330 - zabetonování spodní části zápory-----</t>
  </si>
  <si>
    <t>délka zabetonované části 1,5m</t>
  </si>
  <si>
    <t>(pi*0,3^2*1,5)*5*1,15</t>
  </si>
  <si>
    <t>151711131</t>
  </si>
  <si>
    <t>Vytažení zápor ocelových dl do 8 m</t>
  </si>
  <si>
    <t>235161975</t>
  </si>
  <si>
    <t>Vytažení ocelových zápor pro pažení délky od 0 do 8 m</t>
  </si>
  <si>
    <t>https://podminky.urs.cz/item/CS_URS_2021_02/151711131</t>
  </si>
  <si>
    <t>151721111</t>
  </si>
  <si>
    <t>Zřízení pažení do ocelových zápor hl výkopu do 4 m s jeho následným odstraněním</t>
  </si>
  <si>
    <t>1920502490</t>
  </si>
  <si>
    <t>Pažení do ocelových zápor bez ohledu na druh pažin, s odstraněním pažení, hloubky výkopu do 4 m</t>
  </si>
  <si>
    <t>https://podminky.urs.cz/item/CS_URS_2021_02/151721111</t>
  </si>
  <si>
    <t xml:space="preserve">Poznámka k souboru cen:_x000D_
1. V cenách nejsou započteny náklady na:_x000D_
 a) zápory ocelové, které se oceňují cenami souboru cen 151 71-11 Osazení ocelových zápor pro_x000D_
 pažení hloubených vykopávek._x000D_
 b) převázky ocelové, které se oceňují cenou 151 71-2111 Převázka ocelová pro ukotvení_x000D_
 záporového pažení,_x000D_
 c) vrchní kotvení zápor, které se oceňuje cenami souboru cen 151 71-31 Vrchní kotvení zápor na_x000D_
 povrch výkopové jámy._x000D_
</t>
  </si>
  <si>
    <t>1. pažení do zápor</t>
  </si>
  <si>
    <t>délka 9,0m, výška 3,0m</t>
  </si>
  <si>
    <t>9*3</t>
  </si>
  <si>
    <t>470942572</t>
  </si>
  <si>
    <t>1. vyvrtaná hornina---------</t>
  </si>
  <si>
    <t>167151101</t>
  </si>
  <si>
    <t>Nakládání výkopku z hornin třídy těžitelnosti I skupiny 1 až 3 do 100 m3</t>
  </si>
  <si>
    <t>-1013032730</t>
  </si>
  <si>
    <t>Nakládání, skládání a překládání neulehlého výkopku nebo sypaniny strojně nakládání, množství do 100 m3, z horniny třídy těžitelnosti I, skupiny 1 až 3</t>
  </si>
  <si>
    <t>https://podminky.urs.cz/item/CS_URS_2021_02/167151101</t>
  </si>
  <si>
    <t>1. vrty pro zápory DN600--------</t>
  </si>
  <si>
    <t>vrt1*(pi*0,3^2)</t>
  </si>
  <si>
    <t>1256637404</t>
  </si>
  <si>
    <t>-1201686895</t>
  </si>
  <si>
    <t>předpoklad: hmotnost vyvrtané horniny 1,8t/m3</t>
  </si>
  <si>
    <t>226112114</t>
  </si>
  <si>
    <t>Vrty velkoprofilové svislé nezapažené D přes 550 do 650 mm hl od 0 do 5 m hornina IV</t>
  </si>
  <si>
    <t>720505612</t>
  </si>
  <si>
    <t>Velkoprofilové vrty náběrovým vrtáním svislé nezapažené průměru přes 550 do 650 mm, v hl od 0 do 5 m v hornině tř. IV</t>
  </si>
  <si>
    <t>https://podminky.urs.cz/item/CS_URS_2021_02/226112114</t>
  </si>
  <si>
    <t>927861156</t>
  </si>
  <si>
    <t>hydroizolace spodní stavba svislá</t>
  </si>
  <si>
    <t>50,54</t>
  </si>
  <si>
    <t>hydroizolace spodní stavby</t>
  </si>
  <si>
    <t>42,56</t>
  </si>
  <si>
    <t>malba</t>
  </si>
  <si>
    <t>81,42</t>
  </si>
  <si>
    <t>omitka1</t>
  </si>
  <si>
    <t>omítka VC štuková stropu</t>
  </si>
  <si>
    <t>omitka2</t>
  </si>
  <si>
    <t>omítka VC štuková stěn</t>
  </si>
  <si>
    <t>46,42</t>
  </si>
  <si>
    <t>penetrace1</t>
  </si>
  <si>
    <t>penetrace pod asf.pás</t>
  </si>
  <si>
    <t>47,36</t>
  </si>
  <si>
    <t>S10_1</t>
  </si>
  <si>
    <t>střecha - hydroizolace</t>
  </si>
  <si>
    <t>SO 141 - Drobná architektura</t>
  </si>
  <si>
    <t>01 - Sklad odpadu</t>
  </si>
  <si>
    <t xml:space="preserve">    760 - Výrobky</t>
  </si>
  <si>
    <t>739669849</t>
  </si>
  <si>
    <t>1. hutnění pláně</t>
  </si>
  <si>
    <t>7,8*5,8  "sklad</t>
  </si>
  <si>
    <t>3,35*1,8+3*1,8+2,95*1,3  "opěrné zdi</t>
  </si>
  <si>
    <t>212750102</t>
  </si>
  <si>
    <t>Trativod z drenážních trubek PVC-U SN 4 perforace 360° včetně lože otevřený výkop DN 125 pro budovy plocha pro vtékání vody min. 80 cm2/m</t>
  </si>
  <si>
    <t>-285430195</t>
  </si>
  <si>
    <t>Trativody z drenážních a melioračních trubek pro budovy se zřízením štěrkového lože pod trubky a s jejich obsypem v otevřeném výkopu trubka tyčová PVC-U plocha pro vtékání vody min. 80 cm2/m SN 4 celoperforovaná 360° DN 125</t>
  </si>
  <si>
    <t>https://podminky.urs.cz/item/CS_URS_2021_02/212750102</t>
  </si>
  <si>
    <t>1. drenáže</t>
  </si>
  <si>
    <t>(2,95+3+3,15)+3 "opěrné zdi</t>
  </si>
  <si>
    <t>(7,8+5,8)+3</t>
  </si>
  <si>
    <t>2046645970</t>
  </si>
  <si>
    <t xml:space="preserve">Poznámka k souboru cen:_x000D_
1. Ceny slouží pro ocenění násypů pod základové konstrukce tloušťky vrstvy do 300 mm._x000D_
2. Násypy s tloušťkou vrstvy přesahující 300 mm se ocení cenami souboru cen 213 31-…. Polštáře_x000D_
 zhutněné pod základy v katalogu 800-2 Zvláštní zakládání objektů._x000D_
</t>
  </si>
  <si>
    <t>1. podsyp pod podkladní beton</t>
  </si>
  <si>
    <t>(6,8*4,8)*0,15</t>
  </si>
  <si>
    <t>273313511</t>
  </si>
  <si>
    <t>Základové desky z betonu tř. C 12/15</t>
  </si>
  <si>
    <t>-204672350</t>
  </si>
  <si>
    <t>Základy z betonu prostého desky z betonu kamenem neprokládaného tř. C 12/15</t>
  </si>
  <si>
    <t>https://podminky.urs.cz/item/CS_URS_2021_02/273313511</t>
  </si>
  <si>
    <t xml:space="preserve">Poznámka k souboru cen:_x000D_
1. V ceně příplatku -5911 jsou započteny náklady na technologické opatření a na ztíženou betonáž_x000D_
 pod hladinou pažící bentonitové suspenze a na průběžné odčerpání suspenze s přepouštěním na určené_x000D_
 místo do 20 m, popř. do vany nebo do kalové cisterny k odvozu. Odvoz se oceňuje cenami katalogu_x000D_
 800-2 Zvláštní zakládání objektů._x000D_
2. Hloubení s použitím bentonitové suspenze se oceňuje katalogem 800-1 Zemní práce. Bednění se_x000D_
 neoceňuje._x000D_
</t>
  </si>
  <si>
    <t>podkladní beton</t>
  </si>
  <si>
    <t>(6,8*4,8)*0,1</t>
  </si>
  <si>
    <t>273322511</t>
  </si>
  <si>
    <t>Základové desky ze ŽB se zvýšenými nároky na prostředí tř. C 25/30</t>
  </si>
  <si>
    <t>-1861242309</t>
  </si>
  <si>
    <t>Základy z betonu železového (bez výztuže) desky z betonu se zvýšenými nároky na prostředí tř. C 25/30</t>
  </si>
  <si>
    <t>https://podminky.urs.cz/item/CS_URS_2021_02/273322511</t>
  </si>
  <si>
    <t xml:space="preserve">Poznámka k souboru cen:_x000D_
1. V ceně příplatku -5911 jsou započteny náklady na technologické opatření a na ztíženou betonáž_x000D_
 pod hladinou pažící bentonitové suspenze a na průběžné odčerpání suspenze s přepouštěním na určené_x000D_
 místo do 20 m, popř. do vany nebo do kalové cisterny k odvozu. Odvoz se oceňuje cenami katalogu_x000D_
 800-2 Zvláštní zakládání objektů._x000D_
2. Hloubení s použitím bentonitové suspenze se oceňuje katalogem 800-1 Zemní práce. Bednění se_x000D_
 neoceňuje._x000D_
3. V cenách nejsou započteny náklady na výztuž, tyto se oceňují cenami souboru cen 27* 36-...._x000D_
 Výztuž základů._x000D_
</t>
  </si>
  <si>
    <t>1. základová deska</t>
  </si>
  <si>
    <t>(7,6*5,6)*0,15</t>
  </si>
  <si>
    <t>2. základy pod opěrné zdi</t>
  </si>
  <si>
    <t>(3,35*1,8+3*1,8+2,95*1,3)*0,3</t>
  </si>
  <si>
    <t>(1,8*0,3*0,2+1,8*0,3*2)  "výškové odskoky</t>
  </si>
  <si>
    <t>1518220631</t>
  </si>
  <si>
    <t xml:space="preserve">Poznámka k souboru cen:_x000D_
1. Ceny jsou určeny pro bednění ve volném prostranství, ve volných nebo zapažených jamách, rýhách a_x000D_
 šachtách._x000D_
2. Kruhové nebo obloukové bednění poloměru do 1 m se oceňuje individuálně._x000D_
</t>
  </si>
  <si>
    <t>(7,6*2+5,6*2)*0,15</t>
  </si>
  <si>
    <t>(3,35*2+1,8*2)*0,3</t>
  </si>
  <si>
    <t>(3*2+1,8*2)*0,3</t>
  </si>
  <si>
    <t>(2,95*2+1,3*2)*0,3</t>
  </si>
  <si>
    <t>(1,8*2+0,3*2)*0,2*2  "výškové odskoky</t>
  </si>
  <si>
    <t>-628559196</t>
  </si>
  <si>
    <t>-1138419453</t>
  </si>
  <si>
    <t>1. základová deska pod opěrné zdi</t>
  </si>
  <si>
    <t>vyztužení dle statika 160kg/m3</t>
  </si>
  <si>
    <t>(3,35*1,8+3*1,8+2,95*1,3)*0,3*0,16</t>
  </si>
  <si>
    <t>(1,8*0,3*0,2+1,8*0,3*2)*0,16  "výškové odskoky</t>
  </si>
  <si>
    <t>273362021</t>
  </si>
  <si>
    <t>Výztuž základových desek svařovanými sítěmi Kari</t>
  </si>
  <si>
    <t>-1148222094</t>
  </si>
  <si>
    <t>Výztuž základů desek ze svařovaných sítí z drátů typu KARI</t>
  </si>
  <si>
    <t>https://podminky.urs.cz/item/CS_URS_2021_02/273362021</t>
  </si>
  <si>
    <t>1. základová deska skladu</t>
  </si>
  <si>
    <t>Kari sítě 2x150/150/8, hmotnost 5,37kg/m2, prořez překrytí 25%</t>
  </si>
  <si>
    <t>vyztužení dle statika 85kg/m3</t>
  </si>
  <si>
    <t>(7,8*5,8)*0,15*0,085</t>
  </si>
  <si>
    <t>274313611</t>
  </si>
  <si>
    <t>Základové pásy z betonu tř. C 16/20</t>
  </si>
  <si>
    <t>1188327751</t>
  </si>
  <si>
    <t>Základy z betonu prostého pasy betonu kamenem neprokládaného tř. C 16/20</t>
  </si>
  <si>
    <t>https://podminky.urs.cz/item/CS_URS_2021_02/274313611</t>
  </si>
  <si>
    <t>pasy</t>
  </si>
  <si>
    <t>(7,8*2+4,8*2)*0,5*0,4</t>
  </si>
  <si>
    <t>1731956496</t>
  </si>
  <si>
    <t>(7,8*2+5,8*2)*0,4</t>
  </si>
  <si>
    <t>(6,8*2+4,8*2)*0,4</t>
  </si>
  <si>
    <t>1077358001</t>
  </si>
  <si>
    <t>279113154</t>
  </si>
  <si>
    <t>Základová zeď tl přes 250 do 300 mm z tvárnic ztraceného bednění včetně výplně z betonu tř. C 25/30</t>
  </si>
  <si>
    <t>-763476121</t>
  </si>
  <si>
    <t>Základové zdi z tvárnic ztraceného bednění včetně výplně z betonu bez zvláštních nároků na vliv prostředí třídy C 25/30, tloušťky zdiva přes 250 do 300 mm</t>
  </si>
  <si>
    <t>https://podminky.urs.cz/item/CS_URS_2021_02/279113154</t>
  </si>
  <si>
    <t>1. základy - zdivo pod základovou deskou</t>
  </si>
  <si>
    <t>(7,6*2+5*2)*0,55</t>
  </si>
  <si>
    <t>719927108</t>
  </si>
  <si>
    <t>(7,6*2+5*2)*0,55*0,3*0,085</t>
  </si>
  <si>
    <t>311113154</t>
  </si>
  <si>
    <t>Nosná zeď tl přes 250 do 300 mm z hladkých tvárnic ztraceného bednění včetně výplně z betonu tř. C 25/30</t>
  </si>
  <si>
    <t>1088267601</t>
  </si>
  <si>
    <t>Nadzákladové zdi z tvárnic ztraceného bednění hladkých, včetně výplně z betonu třídy C 25/30, tloušťky zdiva přes 250 do 300 mm</t>
  </si>
  <si>
    <t>https://podminky.urs.cz/item/CS_URS_2021_02/311113154</t>
  </si>
  <si>
    <t>1. nosné obvodové zdivo</t>
  </si>
  <si>
    <t>(7,6*2+5*2)*2,2</t>
  </si>
  <si>
    <t>odečet otvoru</t>
  </si>
  <si>
    <t>-(3,5*2,2)</t>
  </si>
  <si>
    <t>2. opěrné zdi</t>
  </si>
  <si>
    <t>(3,35-0,4)*(3,45-0,45)</t>
  </si>
  <si>
    <t>3*(2,95-0,45)</t>
  </si>
  <si>
    <t>2,95*(2,45-0,45)</t>
  </si>
  <si>
    <t>877648453</t>
  </si>
  <si>
    <t>1. nosné obvodové zdivo - sklad</t>
  </si>
  <si>
    <t>47,74*0,3*0,085</t>
  </si>
  <si>
    <t>22,25*0,3*0,16</t>
  </si>
  <si>
    <t>-1851493649</t>
  </si>
  <si>
    <t>Poznámka k položce:_x000D_
včetně zalití spár mezi dílci</t>
  </si>
  <si>
    <t>prefa strop skladu</t>
  </si>
  <si>
    <t>593468667R</t>
  </si>
  <si>
    <t>panel stropní předpjatý SPIROLL 100x119x25 cm</t>
  </si>
  <si>
    <t>-1953386222</t>
  </si>
  <si>
    <t>panel stropní předpjatý 100x119x25 cm</t>
  </si>
  <si>
    <t>5,3*5</t>
  </si>
  <si>
    <t>593468668R</t>
  </si>
  <si>
    <t>panel stropní předpjatý SPIROLL 100x100x25 cm</t>
  </si>
  <si>
    <t>1227067478</t>
  </si>
  <si>
    <t>panel stropní předpjatý 100x100x25 cm</t>
  </si>
  <si>
    <t>5,3*1</t>
  </si>
  <si>
    <t>413321616</t>
  </si>
  <si>
    <t>Nosníky ze ŽB tř. C 30/37</t>
  </si>
  <si>
    <t>-1652075930</t>
  </si>
  <si>
    <t>Nosníky z betonu železového (bez výztuže) včetně stěnových i jeřábových drah, volných trámů, průvlaků, rámových příčlí, ztužidel, konzol, vodorovných táhel apod., tyčových konstrukcí tř. C 30/37</t>
  </si>
  <si>
    <t>https://podminky.urs.cz/item/CS_URS_2021_02/413321616</t>
  </si>
  <si>
    <t>nosník nad vchodem</t>
  </si>
  <si>
    <t>3,5*0,3*0,45</t>
  </si>
  <si>
    <t>-2077070821</t>
  </si>
  <si>
    <t xml:space="preserve">Poznámka k souboru cen:_x000D_
1. Množství měrných jednotek se určuje v m2 rozvinuté plochy nosníku. Výška nosníku je dána jeho_x000D_
 spodní hranou a spodním lícem stropní desky._x000D_
2. Ceny jsou určeny pro nosníky, průvlaky, volné trámy, rámové příčle, ztužidla, konzoly, vodorovná_x000D_
 táhla, tyčové konstrukce, stěnové i jeřábové dráhy, apod. neproměnného nebo proměnného průřezu,_x000D_
 tvaru zalomeného nebo půdorysně zakřiveného._x000D_
3. Ceny jsou určeny pro bedněné plochy s nízkými požadavky na pohledovost - třída pohledového_x000D_
 betonu PB1 dle TP ČSB 03 (garáže, sklepy, apod.)._x000D_
4. Příplatek k cenám za pohledový beton je určen pro třídu pohledového betonu PB2 (běžné budovy)._x000D_
 Vyšší třídy pohledovosti se oceňují individuálně._x000D_
</t>
  </si>
  <si>
    <t>(3,5)*(0,45*2+0,3)</t>
  </si>
  <si>
    <t>1390213713</t>
  </si>
  <si>
    <t>852109116</t>
  </si>
  <si>
    <t>3,5*0,3</t>
  </si>
  <si>
    <t>2139055925</t>
  </si>
  <si>
    <t>1044672984</t>
  </si>
  <si>
    <t>0,473*0,085</t>
  </si>
  <si>
    <t>417321616</t>
  </si>
  <si>
    <t>Ztužující pásy a věnce ze ŽB tř. C 30/37</t>
  </si>
  <si>
    <t>1549572322</t>
  </si>
  <si>
    <t>Ztužující pásy a věnce z betonu železového (bez výztuže) tř. C 30/37</t>
  </si>
  <si>
    <t>https://podminky.urs.cz/item/CS_URS_2021_02/417321616</t>
  </si>
  <si>
    <t>1. věnec - sklad</t>
  </si>
  <si>
    <t>((6,8+0,4*2)+5*2-3,5)*0,3*0,45</t>
  </si>
  <si>
    <t>2. věnec - opěrné zdi</t>
  </si>
  <si>
    <t>(3,35+3+2,95)*0,3*0,45</t>
  </si>
  <si>
    <t>-900910652</t>
  </si>
  <si>
    <t>((6,8+0,4*2)*2+(4,8+0,4*2)*2-3,5)*0,45</t>
  </si>
  <si>
    <t>(7*2+5*2-3,5)*0,45</t>
  </si>
  <si>
    <t>((3,35+3+2,95)*2+0,3*2)*0,45</t>
  </si>
  <si>
    <t>1067959791</t>
  </si>
  <si>
    <t>807400674</t>
  </si>
  <si>
    <t>1,904*0,085</t>
  </si>
  <si>
    <t>vyztužení dle statika 16kg/m3</t>
  </si>
  <si>
    <t>1,256*0,16</t>
  </si>
  <si>
    <t>611321141</t>
  </si>
  <si>
    <t>Vápenocementová omítka štuková dvouvrstvá vnitřních stropů rovných nanášená ručně</t>
  </si>
  <si>
    <t>-1842503867</t>
  </si>
  <si>
    <t>Omítka vápenocementová vnitřních ploch nanášená ručně dvouvrstvá, tloušťky jádrové omítky do 10 mm a tloušťky štuku do 3 mm štuková vodorovných konstrukcí stropů rovných</t>
  </si>
  <si>
    <t>https://podminky.urs.cz/item/CS_URS_2021_02/611321141</t>
  </si>
  <si>
    <t>1. omítka stropu</t>
  </si>
  <si>
    <t>7*5</t>
  </si>
  <si>
    <t>611321191</t>
  </si>
  <si>
    <t>Příplatek k vápenocementové omítce vnitřních stropů za každých dalších 5 mm tloušťky ručně</t>
  </si>
  <si>
    <t>618119420</t>
  </si>
  <si>
    <t>Omítka vápenocementová vnitřních ploch nanášená ručně Příplatek k cenám za každých dalších i započatých 5 mm tloušťky omítky přes 10 mm stropů</t>
  </si>
  <si>
    <t>https://podminky.urs.cz/item/CS_URS_2021_02/611321191</t>
  </si>
  <si>
    <t>612321141</t>
  </si>
  <si>
    <t>Vápenocementová omítka štuková dvouvrstvá vnitřních stěn nanášená ručně</t>
  </si>
  <si>
    <t>-1804107048</t>
  </si>
  <si>
    <t>Omítka vápenocementová vnitřních ploch nanášená ručně dvouvrstvá, tloušťky jádrové omítky do 10 mm a tloušťky štuku do 3 mm štuková svislých konstrukcí stěn</t>
  </si>
  <si>
    <t>https://podminky.urs.cz/item/CS_URS_2021_02/612321141</t>
  </si>
  <si>
    <t>1. omítka stěn</t>
  </si>
  <si>
    <t>(7*2+5*2-3,5+0,3*2)*2,2</t>
  </si>
  <si>
    <t>612321191</t>
  </si>
  <si>
    <t>Příplatek k vápenocementové omítce vnitřních stěn za každých dalších 5 mm tloušťky ručně</t>
  </si>
  <si>
    <t>519913842</t>
  </si>
  <si>
    <t>Omítka vápenocementová vnitřních ploch nanášená ručně Příplatek k cenám za každých dalších i započatých 5 mm tloušťky omítky přes 10 mm stěn</t>
  </si>
  <si>
    <t>https://podminky.urs.cz/item/CS_URS_2021_02/612321191</t>
  </si>
  <si>
    <t>631319023</t>
  </si>
  <si>
    <t>Příplatek k mazanině tl přes 120 do 240 mm za přehlazení s poprášením cementem</t>
  </si>
  <si>
    <t>-580358992</t>
  </si>
  <si>
    <t>Příplatek k cenám mazanin za úpravu povrchu mazaniny přehlazením s poprášením cementem pro konečnou úpravu, mazanina tl. přes 120 do 240 mm (10 kg/m3)</t>
  </si>
  <si>
    <t>https://podminky.urs.cz/item/CS_URS_2021_02/631319023</t>
  </si>
  <si>
    <t xml:space="preserve">Poznámka k souboru cen:_x000D_
1. Ceny -9011 až -9023 lze použít pro mazaniny min. tř. C 8/10._x000D_
2. V cenách -9011 až -9023 jsou započteny i náklady za přehlazení povrchu mazaniny ocelovým_x000D_
 hladítkem._x000D_
3. Ceny -9171 až -9175 lze také použít, bude-li do mazaniny vkládána druhá vrstva výztuže nad sebou_x000D_
 oddělená vrstvou betonové směsi, kdy se oceňuje druhé stržení povrchu latí rovněž výměrou (m3)_x000D_
 celkové tloušťky tří vrstev mazaniny._x000D_
</t>
  </si>
  <si>
    <t>637111114</t>
  </si>
  <si>
    <t>Okapový chodník ze štěrkopísku tl 250 mm s udusáním</t>
  </si>
  <si>
    <t>217914401</t>
  </si>
  <si>
    <t>Okapový chodník z kameniva s udusáním a urovnáním povrchu ze štěrkopísku tl. 250 mm</t>
  </si>
  <si>
    <t>https://podminky.urs.cz/item/CS_URS_2021_02/637111114</t>
  </si>
  <si>
    <t>1. F13 - okapový pruh kameniva posypán žulovým štěrkem</t>
  </si>
  <si>
    <t>17*0,5</t>
  </si>
  <si>
    <t>-918183013</t>
  </si>
  <si>
    <t xml:space="preserve">Poznámka k souboru cen:_x000D_
1. V ceně jsou započteny i náklady na montáž, opotřebení a demontáž lešení._x000D_
2. V ceně nejsou započteny náklady na manipulaci s lešením; tyto jsou již zahrnuty v cenách_x000D_
 příslušných stavebních prací._x000D_
3. Množství měrných jednotek se určuje m2 podlahové plochy, na které se práce provádí._x000D_
</t>
  </si>
  <si>
    <t>uvnitř budovy</t>
  </si>
  <si>
    <t>kolem opěrných zdí</t>
  </si>
  <si>
    <t>(3,35+3+2,95)*2*1,5</t>
  </si>
  <si>
    <t>-1371580277</t>
  </si>
  <si>
    <t xml:space="preserve">Poznámka k souboru cen:_x000D_
1. Cena -1111 lze použít i pro vyčištění půdy a rovné střechy budov, pokud definitivní úprava_x000D_
 umožňuje, aby se ploché střechy používalo jako terasy, nebo tehdy, když je nutno čistit konstrukce_x000D_
 na těchto střechách (světlíky, dveře apod.). Do výměry se započítávají jednou třetinou plochy._x000D_
2. Střešní plochy hal se světlíky nebo okny se oceňují jako podlaží cenou -1221._x000D_
3. Množství měrných jednotek se určuje v m2 půdorysné plochy každého podlaží, dané vnějším obrysem_x000D_
 podlaží budovy. Plochy balkonů se přičítají._x000D_
</t>
  </si>
  <si>
    <t>7,8*5,8</t>
  </si>
  <si>
    <t>998011001</t>
  </si>
  <si>
    <t>Přesun hmot pro budovy zděné v do 6 m</t>
  </si>
  <si>
    <t>564693250</t>
  </si>
  <si>
    <t>Přesun hmot pro budovy občanské výstavby, bydlení, výrobu a služby s nosnou svislou konstrukcí zděnou z cihel, tvárnic nebo kamene vodorovná dopravní vzdálenost do 100 m pro budovy výšky do 6 m</t>
  </si>
  <si>
    <t>https://podminky.urs.cz/item/CS_URS_2021_02/998011001</t>
  </si>
  <si>
    <t xml:space="preserve">Poznámka k souboru cen:_x000D_
1. Ceny -7001 až -7006 lze použít v případě, kdy dochází ke ztížení přesunu např. tím, že není_x000D_
 možné instalovat jeřáb._x000D_
2. K cenám -7001 až -7006 lze použít příplatky za zvětšený přesun -1014 až -1019, -2034 až -2039_x000D_
 nebo -2114 až 2119._x000D_
3. Jestliže pro svislý přesun používá zařízení investora (např. výtah v budově), užijí se pro_x000D_
 ocenění přesunu hmot ceny stanovené pro nejmenší výšku, tj. 6 m._x000D_
</t>
  </si>
  <si>
    <t>322852107</t>
  </si>
  <si>
    <t xml:space="preserve">Poznámka k souboru cen:_x000D_
1. Izolace plochy jednotlivě do 10 m2 se oceňují skladebně cenou příslušné izolace a cenou 711_x000D_
 19-9095 Příplatek za plochu do 10 m2._x000D_
</t>
  </si>
  <si>
    <t>1. hydroizolace spodní stavby----------------------</t>
  </si>
  <si>
    <t xml:space="preserve">1.1 . základová deska </t>
  </si>
  <si>
    <t>-2124661203</t>
  </si>
  <si>
    <t>1.1 . svislé zdivo</t>
  </si>
  <si>
    <t>878834020</t>
  </si>
  <si>
    <t>1. vodorovná penetrace</t>
  </si>
  <si>
    <t>předpoklad: spotřeba 0,35kg/m2</t>
  </si>
  <si>
    <t>2. svislá penetrace</t>
  </si>
  <si>
    <t>93,1*0,00035 'Přepočtené koeficientem množství</t>
  </si>
  <si>
    <t>502457257</t>
  </si>
  <si>
    <t xml:space="preserve">Poznámka k souboru cen:_x000D_
1. Izolace plochy jednotlivě do 10 m2 se oceňují skladebně cenou příslušné izolace a cenou 711_x000D_
 19-9097 Příplatek za plochu do 10 m2._x000D_
</t>
  </si>
  <si>
    <t>1.1 . vrstva č.1--------------------------------</t>
  </si>
  <si>
    <t>základová deska</t>
  </si>
  <si>
    <t>7,6*5,6</t>
  </si>
  <si>
    <t>1.2 vrstva č.2-------------------------------------</t>
  </si>
  <si>
    <t>67252432</t>
  </si>
  <si>
    <t>1.1 . podzemní zdi - vrstva č.1--------------------------------</t>
  </si>
  <si>
    <t>(7,6+5,6)*(2,5+0,3)</t>
  </si>
  <si>
    <t>(7,6+5,6-3,5)*1,4</t>
  </si>
  <si>
    <t>1.2 . podzemní zdi - vrstva č.2--------------------------------</t>
  </si>
  <si>
    <t>-190549968</t>
  </si>
  <si>
    <t>1. hydroizolace spodní stavby---------------</t>
  </si>
  <si>
    <t>1.1 vodorovná vrstva</t>
  </si>
  <si>
    <t>1.2 svislá vrstva</t>
  </si>
  <si>
    <t>93,1*1,15 'Přepočtené koeficientem množství</t>
  </si>
  <si>
    <t>-583209254</t>
  </si>
  <si>
    <t>177682522</t>
  </si>
  <si>
    <t xml:space="preserve">Poznámka k souboru cen:_x000D_
1. Cenami -9095 až -9097 lze oceňovat jen tehdy, nepřesáhne-li součet souvislé plochy vodorovné a_x000D_
 svislé izolační vrstvy 10 m2._x000D_
2. Cenou -1175 lze oceňovat i připevnění izolace na ploše svislé._x000D_
3. Cenami -1171 až -1273 lze oceňovat i izolace proti zemní vlhkosti._x000D_
4. V ceně -1177 jsou započteny i náklady na navrtání, osazení hmoždinek a zatmelení._x000D_
</t>
  </si>
  <si>
    <t>1. ochranná textilie hydroizolace</t>
  </si>
  <si>
    <t>727090399</t>
  </si>
  <si>
    <t>1. ochrana hydroizolace spodní stavby</t>
  </si>
  <si>
    <t>TIsten_textilie1</t>
  </si>
  <si>
    <t>-964181348</t>
  </si>
  <si>
    <t>1. ochrana tepelné izolace spodní stavby</t>
  </si>
  <si>
    <t>svislá hydroizolace</t>
  </si>
  <si>
    <t xml:space="preserve">vodorovná hydroizolace </t>
  </si>
  <si>
    <t>93,1*1,1 'Přepočtené koeficientem množství</t>
  </si>
  <si>
    <t>105447698</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</si>
  <si>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-1181 pro přesun prováděný bez použití mechanizace, tj. za ztížených podmínek,_x000D_
 lze použít pouze pro hmotnost materiálu, která se tímto způsobem skutečně přemísťuje._x000D_
</t>
  </si>
  <si>
    <t>-1184749731</t>
  </si>
  <si>
    <t>1. střecha - penetrace pod spodní asf.pás</t>
  </si>
  <si>
    <t>11163153</t>
  </si>
  <si>
    <t>emulze asfaltová penetrační</t>
  </si>
  <si>
    <t>litr</t>
  </si>
  <si>
    <t>-774483980</t>
  </si>
  <si>
    <t>penetrace1  "spotřeba 0,35l/m2</t>
  </si>
  <si>
    <t>47,36*0,35 'Přepočtené koeficientem množství</t>
  </si>
  <si>
    <t>-1917957420</t>
  </si>
  <si>
    <t>1. střecha - spodní asf.pás SBS samolepící</t>
  </si>
  <si>
    <t>42,56 "pol.S10_1, tabulka A7 - Střechy/Rekapitulace</t>
  </si>
  <si>
    <t>4,8  "pol.S10_2 - vytažení na stěny, tabulka A7 - Střechy/Rekapitulace</t>
  </si>
  <si>
    <t>-1932853655</t>
  </si>
  <si>
    <t>47,36*1,1655 'Přepočtené koeficientem množství</t>
  </si>
  <si>
    <t>-1786167960</t>
  </si>
  <si>
    <t>1. střecha - spodní asf.pás SBS plnoplošně přitavený</t>
  </si>
  <si>
    <t>-2049477902</t>
  </si>
  <si>
    <t>-226723015</t>
  </si>
  <si>
    <t>1. střecha - separační a ochranná netkaná textilie 100g/m2</t>
  </si>
  <si>
    <t>385458080</t>
  </si>
  <si>
    <t>47,36*1,1 'Přepočtené koeficientem množství</t>
  </si>
  <si>
    <t>-525090318</t>
  </si>
  <si>
    <t>1. střecha - separační a ochranná netkaná textilie 300g/m2</t>
  </si>
  <si>
    <t>1011009195</t>
  </si>
  <si>
    <t>1. střecha - drenážní vrstva a zásobárna vody</t>
  </si>
  <si>
    <t>-655405507</t>
  </si>
  <si>
    <t>-623973888</t>
  </si>
  <si>
    <t>1. střecha  - substrátová deska tl.50mm</t>
  </si>
  <si>
    <t>S10_1  "výměra viz.Tabulka A7 Střechy/Rekapitulce</t>
  </si>
  <si>
    <t>-1038982264</t>
  </si>
  <si>
    <t>47,36*1,05 'Přepočtené koeficientem množství</t>
  </si>
  <si>
    <t>194069027</t>
  </si>
  <si>
    <t>1. střecha  - extenzivní substrát s příměsí zeolitu</t>
  </si>
  <si>
    <t>42,56  "pol.S10_1výměra viz.Tabulka A7 Střechy/Rekapitulce</t>
  </si>
  <si>
    <t>-1641193382</t>
  </si>
  <si>
    <t>1. střecha - extenzivní substrát s příměsí zeolitu</t>
  </si>
  <si>
    <t>42,56*(0,07+0,12)/2  "pol.S10_1výměra viz.Tabulka A7 Střechy/Rekapitulce</t>
  </si>
  <si>
    <t>4,043*1,03 'Přepočtené koeficientem množství</t>
  </si>
  <si>
    <t>-105421029</t>
  </si>
  <si>
    <t>42,56  "pol.č.S10_1, výměra viz.Tabulka A7 Střechy/Rekapitulce</t>
  </si>
  <si>
    <t>-981642183</t>
  </si>
  <si>
    <t>42,56*1,03 'Přepočtené koeficientem množství</t>
  </si>
  <si>
    <t>998712101</t>
  </si>
  <si>
    <t>Přesun hmot tonážní tonážní pro krytiny povlakové v objektech v do 6 m</t>
  </si>
  <si>
    <t>1361646666</t>
  </si>
  <si>
    <t>Přesun hmot pro povlakové krytiny stanovený z hmotnosti přesunovaného materiálu vodorovná dopravní vzdálenost do 50 m v objektech výšky do 6 m</t>
  </si>
  <si>
    <t>https://podminky.urs.cz/item/CS_URS_2021_02/998712101</t>
  </si>
  <si>
    <t>Výrobky</t>
  </si>
  <si>
    <t>760318R03</t>
  </si>
  <si>
    <t>31.8/03 - Dvířka boxu v loubí 1.NP, rozměr 3120x1800mm, kompletní provedení dle specifikace PD, D+M</t>
  </si>
  <si>
    <t>144417885</t>
  </si>
  <si>
    <t>760318R09</t>
  </si>
  <si>
    <t>31.8/09 - Vrata ve skladu odpadu a zahradní techniky (SO 141.1), rozměr 5000x2200mm, kompletní provedení dle specifikace PD, D+M</t>
  </si>
  <si>
    <t>-404670912</t>
  </si>
  <si>
    <t>760318R13</t>
  </si>
  <si>
    <t>31.8/13 - Vrata do skladu odpadu a zahradní techniky (SO 141.1), rozměr 4100x2450mm, kompletní provedení dle specifikace PD, D+M</t>
  </si>
  <si>
    <t>-1103619040</t>
  </si>
  <si>
    <t>760318R14</t>
  </si>
  <si>
    <t>Ocelové zábradlí v.1m, včetně kotvení, povrchové úpravy, D+M</t>
  </si>
  <si>
    <t>-1332488145</t>
  </si>
  <si>
    <t>16,65+5,6</t>
  </si>
  <si>
    <t>-2115475131</t>
  </si>
  <si>
    <t>35 "pol.č.21, VV viz.Tabulka A5 - Podlahy/Rekapitulace</t>
  </si>
  <si>
    <t>-1301396143</t>
  </si>
  <si>
    <t>40,275 "viz.pol.níže</t>
  </si>
  <si>
    <t>1354861024</t>
  </si>
  <si>
    <t>21,1*0,25 "sokl - pol.č.22, VV viz.Tabulka A5 - Podlahy/Rekapitulace</t>
  </si>
  <si>
    <t>-749735278</t>
  </si>
  <si>
    <t>1247796259</t>
  </si>
  <si>
    <t>1. malba na omítky</t>
  </si>
  <si>
    <t>omitka1  "strop</t>
  </si>
  <si>
    <t>omitka2  "stěny</t>
  </si>
  <si>
    <t>02 - Zídky kolem zahrady</t>
  </si>
  <si>
    <t>792094305</t>
  </si>
  <si>
    <t>3,35*1,9+10,95*1,4+23,6*1,4</t>
  </si>
  <si>
    <t>-514205056</t>
  </si>
  <si>
    <t>15,7+23,6+3*2</t>
  </si>
  <si>
    <t>273321611</t>
  </si>
  <si>
    <t>Základové desky ze ŽB bez zvýšených nároků na prostředí tř. C 30/37</t>
  </si>
  <si>
    <t>-971658892</t>
  </si>
  <si>
    <t>Základy z betonu železového (bez výztuže) desky z betonu bez zvláštních nároků na prostředí tř. C 30/37</t>
  </si>
  <si>
    <t>https://podminky.urs.cz/item/CS_URS_2021_02/273321611</t>
  </si>
  <si>
    <t>1. opěrná stěna - základová deska</t>
  </si>
  <si>
    <t>(3,35*1,9+10,95*1,4+23,6*1,4)*0,2</t>
  </si>
  <si>
    <t>1926063644</t>
  </si>
  <si>
    <t>(23,6*2+15,7*2+0,7)*0,2</t>
  </si>
  <si>
    <t>538284134</t>
  </si>
  <si>
    <t>-1670948961</t>
  </si>
  <si>
    <t>vyztužení dle statika - 170kg/m3</t>
  </si>
  <si>
    <t>10,947*0,17</t>
  </si>
  <si>
    <t>279321348</t>
  </si>
  <si>
    <t>Základová zeď ze ŽB bez zvýšených nároků na prostředí tř. C 30/37 bez výztuže</t>
  </si>
  <si>
    <t>-1364581321</t>
  </si>
  <si>
    <t>Základové zdi z betonu železového (bez výztuže) bez zvláštních nároků na prostředí tř. C 30/37</t>
  </si>
  <si>
    <t>https://podminky.urs.cz/item/CS_URS_2021_02/279321348</t>
  </si>
  <si>
    <t>1. opěrná stěna</t>
  </si>
  <si>
    <t>HH=+4,700 SH=+2,800</t>
  </si>
  <si>
    <t>(3,35+11,35+22,45)*1,9*0,2</t>
  </si>
  <si>
    <t>0,7*2*1,9*0,15</t>
  </si>
  <si>
    <t>HH=+4,400 SH=+2,800</t>
  </si>
  <si>
    <t>(0,44*0,29)*1,6*3+(0,44*0,44-0,15*0,15)*1,6  "sloupky</t>
  </si>
  <si>
    <t>1659628430</t>
  </si>
  <si>
    <t>(3,35+11,35+22,45)*2*1,9-(0,44*3+0,15*2)*1,6</t>
  </si>
  <si>
    <t>(0,7*2*2)*1,9</t>
  </si>
  <si>
    <t>(0,44+0,29*2)*1,6*3+(0,44*2+0,29*2)*1,6  "sloupky</t>
  </si>
  <si>
    <t>2052347035</t>
  </si>
  <si>
    <t>-1947203153</t>
  </si>
  <si>
    <t xml:space="preserve">1. opěrná stěna </t>
  </si>
  <si>
    <t>15,402*0,17</t>
  </si>
  <si>
    <t>998012021</t>
  </si>
  <si>
    <t>Přesun hmot pro budovy monolitické v do 6 m</t>
  </si>
  <si>
    <t>-1360352881</t>
  </si>
  <si>
    <t>Přesun hmot pro budovy občanské výstavby, bydlení, výrobu a služby s nosnou svislou konstrukcí monolitickou betonovou tyčovou nebo plošnou s jakýkoliv obvodovým pláštěm kromě vyzdívaného vodorovná dopravní vzdálenost do 100 m pro budovy výšky do 6 m</t>
  </si>
  <si>
    <t>https://podminky.urs.cz/item/CS_URS_2021_02/998012021</t>
  </si>
  <si>
    <t>03 - Kašna</t>
  </si>
  <si>
    <t>O01 - Ostatní</t>
  </si>
  <si>
    <t>O01</t>
  </si>
  <si>
    <t>7606001</t>
  </si>
  <si>
    <t>Kašna na nádvoří</t>
  </si>
  <si>
    <t>soub</t>
  </si>
  <si>
    <t>1467734883</t>
  </si>
  <si>
    <t>SO 151 - Sadové úpravy</t>
  </si>
  <si>
    <t>0 - Přípravné a pomocné práce</t>
  </si>
  <si>
    <t>1 - Zemní a přípravné práce</t>
  </si>
  <si>
    <t>111 - Stromy</t>
  </si>
  <si>
    <t>112 - Keře(6,5+5,25+1m2)</t>
  </si>
  <si>
    <t>12 - Výsadba cibulovin(viz situace)</t>
  </si>
  <si>
    <t>13 - Záhony Z1</t>
  </si>
  <si>
    <t>14 - Záhony Z2 - Z5</t>
  </si>
  <si>
    <t>15 - Záhony Z6 - Z8 výsadba do nádob</t>
  </si>
  <si>
    <t>17 - Založení trávo bylinného porostu</t>
  </si>
  <si>
    <t>18 - Založení louky květinaté</t>
  </si>
  <si>
    <t>19 - Založení trávníku parterového</t>
  </si>
  <si>
    <t>95 - Dokončovací práce,vyklizení stavby</t>
  </si>
  <si>
    <t>99 - Sadové úpravy -  přesun hmot</t>
  </si>
  <si>
    <t>D96 - Přesuny suti,obalů a ostatních odpadů ze stavby</t>
  </si>
  <si>
    <t xml:space="preserve">    VRN3 - Zařízení staveniště</t>
  </si>
  <si>
    <t xml:space="preserve">    VRN4 - Inženýrská činnost</t>
  </si>
  <si>
    <t>Přípravné a pomocné práce</t>
  </si>
  <si>
    <t>110001111U0S</t>
  </si>
  <si>
    <t>Vytyčení sítí před započetím prací</t>
  </si>
  <si>
    <t>110001112U0S</t>
  </si>
  <si>
    <t>Výškové zaměření současných rozhodujících výškových úrovní</t>
  </si>
  <si>
    <t>Zemní a přípravné práce</t>
  </si>
  <si>
    <t>131201111R00</t>
  </si>
  <si>
    <t>Hloubení nezapaž. jam hor.3 do 100 m3, STROJNĚ</t>
  </si>
  <si>
    <t>162201102R00</t>
  </si>
  <si>
    <t>Vodorovné přemístění výkopku z hor.1-4 do 50 m</t>
  </si>
  <si>
    <t>162701105R00</t>
  </si>
  <si>
    <t>Vodorovné přemístění výkopku z hor.1-4 do 10000 m odvoz  zeminy na skladku</t>
  </si>
  <si>
    <t>Vodorovné přemístění výkopku z hor.1-4 do 10000 m odvoz zeminy na skladku</t>
  </si>
  <si>
    <t>171204111R00</t>
  </si>
  <si>
    <t>Ulozeni výkopku vč poplatku na skládku</t>
  </si>
  <si>
    <t>171206112RTR</t>
  </si>
  <si>
    <t>Uložení zemin po vrstvách vč hutnění a proplach. vodou</t>
  </si>
  <si>
    <t>564791111R00</t>
  </si>
  <si>
    <t>Podklad pro zpevnění z kameniva  fr.32 - 63 mm</t>
  </si>
  <si>
    <t>Podklad pro zpevnění z kameniva fr.32 - 63 mm</t>
  </si>
  <si>
    <t>871228111R00</t>
  </si>
  <si>
    <t>Kladení dren. potrubí do rýhy, tvr. PVC, do 150 mm</t>
  </si>
  <si>
    <t>831 R.pol.</t>
  </si>
  <si>
    <t>Dodávka a osazení uliční vpustě vč napojení na drenážní potrubí vč sjednocení povrchu</t>
  </si>
  <si>
    <t>10371530D</t>
  </si>
  <si>
    <t>Strukturální substrát vč dopravy</t>
  </si>
  <si>
    <t>10391507.A</t>
  </si>
  <si>
    <t>Hnojivo délepůsobící (6 - 9 měsíců)</t>
  </si>
  <si>
    <t>28611223</t>
  </si>
  <si>
    <t>Trubka PVC- drenážní flexibilní DN 100 mm</t>
  </si>
  <si>
    <t>50*1,03</t>
  </si>
  <si>
    <t>Stromy</t>
  </si>
  <si>
    <t>183101115R00</t>
  </si>
  <si>
    <t>Hloub. jamek bez výměny půdy do 0,4 m3, svah 1:5 a rovina</t>
  </si>
  <si>
    <t>184102123R00</t>
  </si>
  <si>
    <t>Výsadba dřevin s balem D do 40 cm, na svahu 1:5 a rovina</t>
  </si>
  <si>
    <t>184202112R00</t>
  </si>
  <si>
    <t>Ukotvení dřeviny kůly D do 10 cm, dl. do 3 m</t>
  </si>
  <si>
    <t>184921093R00</t>
  </si>
  <si>
    <t>Mulčování rostlin tl. do 0,1 m rovina a svah 1:5</t>
  </si>
  <si>
    <t>185804312R00</t>
  </si>
  <si>
    <t>Zalití rostlin vodou plochy nad 20 m2</t>
  </si>
  <si>
    <t>185851111R00</t>
  </si>
  <si>
    <t>Dovoz vody pro zálivku rostlin do 6 km</t>
  </si>
  <si>
    <t>711491172RTZ</t>
  </si>
  <si>
    <t>Uložení dělené geotextilie do výsadbové jámy (300g/m,100% syntetika)</t>
  </si>
  <si>
    <t>nezatříděno</t>
  </si>
  <si>
    <t>Zeolit(doplnění s kondicionerem do výsadbového substrátu)</t>
  </si>
  <si>
    <t>nezatříděno.1</t>
  </si>
  <si>
    <t>Údržba dřevin po dobu 36 měsíců</t>
  </si>
  <si>
    <t>nezatříděno.2</t>
  </si>
  <si>
    <t>půdní kondicioner -</t>
  </si>
  <si>
    <t>nezatříděno.3</t>
  </si>
  <si>
    <t>Dodávka hnojivé tablety k výsadbě</t>
  </si>
  <si>
    <t>0265603211</t>
  </si>
  <si>
    <t>Acer campestre"Elsrijk"  /OK 14-16cm/</t>
  </si>
  <si>
    <t>Acer campestre"Elsrijk" /OK 14-16cm/</t>
  </si>
  <si>
    <t>026560322R</t>
  </si>
  <si>
    <t>Malus toringo"Brouwers beauty"  /OK 14 - 16 cm/</t>
  </si>
  <si>
    <t>Malus toringo"Brouwers beauty" /OK 14 - 16 cm/</t>
  </si>
  <si>
    <t>02660001A</t>
  </si>
  <si>
    <t>Prunus avium  Plena /OK 14-16 cm/</t>
  </si>
  <si>
    <t>Prunus avium Plena /OK 14-16 cm/</t>
  </si>
  <si>
    <t>05217500R</t>
  </si>
  <si>
    <t>Kůl ke kotvení dřevin D do 10 cm délka 3 m</t>
  </si>
  <si>
    <t>10371540T</t>
  </si>
  <si>
    <t>mulč- žulové drcené kameniva fr.4/8 mm vč dopravy</t>
  </si>
  <si>
    <t>1039110012</t>
  </si>
  <si>
    <t>Mulč- štěpka pro mulčování vč.dovozu</t>
  </si>
  <si>
    <t>1039110013</t>
  </si>
  <si>
    <t>doplnění substrátu-lehká písečná zemina dodávka vč uložení a dopravy</t>
  </si>
  <si>
    <t>673905261</t>
  </si>
  <si>
    <t>Geotextilie-300 g/m2,100% syntetika</t>
  </si>
  <si>
    <t>23*1,5*1,03</t>
  </si>
  <si>
    <t>70842430</t>
  </si>
  <si>
    <t>Zálivkový vak /1 ks/strom/ vč uložení</t>
  </si>
  <si>
    <t>Keře(6,5+5,25+1m2)</t>
  </si>
  <si>
    <t>183101112R00</t>
  </si>
  <si>
    <t>Hloub. jamek bez výměny půdy do 0,02 m3, svah 1:5 a rovina</t>
  </si>
  <si>
    <t>183101214R0T</t>
  </si>
  <si>
    <t>Hloub. jamek s výměnou 50% půdy do 0,2 m3 svrovina a svah 1:5</t>
  </si>
  <si>
    <t>184102121R00</t>
  </si>
  <si>
    <t>Výsadba dřevin s balem D do 20 cm, na svahu 1:5 a v rovině se zalitím</t>
  </si>
  <si>
    <t>184102123R0T</t>
  </si>
  <si>
    <t>Výsadba dřevin s balem D do 40 cm, na svahu a rovina se zalitím</t>
  </si>
  <si>
    <t>184202113RT1</t>
  </si>
  <si>
    <t>Podzemní kotvící systém,vč.kotvení dřeviny</t>
  </si>
  <si>
    <t>184921094R00</t>
  </si>
  <si>
    <t>Mulčování rostlin tl. do 0,1 m v rovině a svahu do 1 : 5 v linii</t>
  </si>
  <si>
    <t>274 R.pol.01</t>
  </si>
  <si>
    <t>Ochranná konstrukce pro popínavé rostliny svařovanou sítí - drát 8,0  oka 100/100</t>
  </si>
  <si>
    <t>Ochranná konstrukce pro popínavé rostliny svařovanou sítí - drát 8,0 oka 100/100</t>
  </si>
  <si>
    <t>nezatříděno.4</t>
  </si>
  <si>
    <t>půdní kondicioner keře</t>
  </si>
  <si>
    <t>026601</t>
  </si>
  <si>
    <t>Amelanchier lamarckii / V 150- 200 cm/vícekmen</t>
  </si>
  <si>
    <t>026603</t>
  </si>
  <si>
    <t>Carpinus betulus /V 100 - 125 cm/</t>
  </si>
  <si>
    <t>026605</t>
  </si>
  <si>
    <t>Parthenocissus tricuspidata"Veitchii"/V 40 -60 cm/</t>
  </si>
  <si>
    <t>026606</t>
  </si>
  <si>
    <t>Paeonia suffruticosa"Luo Yang Hong" ZB V 80 - 100 cm</t>
  </si>
  <si>
    <t>10371505</t>
  </si>
  <si>
    <t>Substrát zahradnický rašelinový pro pivoňku</t>
  </si>
  <si>
    <t>10391100</t>
  </si>
  <si>
    <t>Mulč - jemnáí borka vč.dovozu</t>
  </si>
  <si>
    <t>Výsadba cibulovin(viz situace)</t>
  </si>
  <si>
    <t>183204113R00</t>
  </si>
  <si>
    <t>Výsadba cibulí nebo hlíz prostokořenných</t>
  </si>
  <si>
    <t>026560011</t>
  </si>
  <si>
    <t>Narcissus poeticus"Actaea"</t>
  </si>
  <si>
    <t>02656009</t>
  </si>
  <si>
    <t>Scilla sibirica</t>
  </si>
  <si>
    <t>02656010</t>
  </si>
  <si>
    <t>Chionodoxa luciliaea</t>
  </si>
  <si>
    <t>Záhony Z1</t>
  </si>
  <si>
    <t>183204112R00</t>
  </si>
  <si>
    <t>Výsadba trvalek do připravené půdy se zalitím půdy se zalitím</t>
  </si>
  <si>
    <t>183205131R00</t>
  </si>
  <si>
    <t>Založení záhonu na svahu 1 : 2, hor. 1 - 2</t>
  </si>
  <si>
    <t>nezatříděno.5</t>
  </si>
  <si>
    <t>Údržba záhonu po dobu 36 měsíců</t>
  </si>
  <si>
    <t>026801</t>
  </si>
  <si>
    <t>Lavandula angustifolia"Grosso"</t>
  </si>
  <si>
    <t>026802</t>
  </si>
  <si>
    <t>Tulipa fosteriana"Purissima"</t>
  </si>
  <si>
    <t>Záhony Z2 - Z5</t>
  </si>
  <si>
    <t>183204112R0U</t>
  </si>
  <si>
    <t>Výsadba trvalek  do připravené půdy se zalitím</t>
  </si>
  <si>
    <t>Výsadba trvalek do připravené půdy se zalitím</t>
  </si>
  <si>
    <t>183403114R00</t>
  </si>
  <si>
    <t>Obdělání půdy kultivátorováním v rovině a svah 1:5</t>
  </si>
  <si>
    <t>183403131R00</t>
  </si>
  <si>
    <t>Obdělání půdy rytím do 20 cm hor. 1 až 2, v rovině</t>
  </si>
  <si>
    <t>184921094R01</t>
  </si>
  <si>
    <t>Mulčování rostlin tl. do 0,07 m, svah do 1:5 a rovina</t>
  </si>
  <si>
    <t>14 R.pol.02</t>
  </si>
  <si>
    <t>Vyklizení stavebních zbytků+odbourání přebytečných betonových konstrukcí kolem lemů obrub záhonu</t>
  </si>
  <si>
    <t>nezatříděno.6</t>
  </si>
  <si>
    <t>Dodávka hnojivé tablety k výsadbě trvalky a traviny 1ks/rostlina</t>
  </si>
  <si>
    <t>nezatříděno.7</t>
  </si>
  <si>
    <t>půdní kondicioner - 100 g/m2</t>
  </si>
  <si>
    <t>052,9*0,1</t>
  </si>
  <si>
    <t>02650A</t>
  </si>
  <si>
    <t>Anemone sylvestris"Madonna"</t>
  </si>
  <si>
    <t>02651A</t>
  </si>
  <si>
    <t>Aquilegia vulgaris</t>
  </si>
  <si>
    <t>02652A</t>
  </si>
  <si>
    <t>Brunnera macrophylla</t>
  </si>
  <si>
    <t>02653A</t>
  </si>
  <si>
    <t>Calamintha nepeta"Blue cloud"</t>
  </si>
  <si>
    <t>02654A</t>
  </si>
  <si>
    <t>Papaver orientale" Beauty of Livermere"</t>
  </si>
  <si>
    <t>02655A</t>
  </si>
  <si>
    <t>Gaura lindheimeri /světlá forma/</t>
  </si>
  <si>
    <t>02656A</t>
  </si>
  <si>
    <t>Geranium sanquineum"Tiny monster"</t>
  </si>
  <si>
    <t>02657A</t>
  </si>
  <si>
    <t>Salvia nemorosa</t>
  </si>
  <si>
    <t>02658A</t>
  </si>
  <si>
    <t>Sesleria autumnalis</t>
  </si>
  <si>
    <t>02659A</t>
  </si>
  <si>
    <t>Stpa tenuissima</t>
  </si>
  <si>
    <t>02660A</t>
  </si>
  <si>
    <t>Allium schoenoprassum/k9/</t>
  </si>
  <si>
    <t>02661A</t>
  </si>
  <si>
    <t>Allium christophii</t>
  </si>
  <si>
    <t>02662A</t>
  </si>
  <si>
    <t>Allium"Purple sensation"</t>
  </si>
  <si>
    <t>02662B</t>
  </si>
  <si>
    <t>Narcissus poeticus</t>
  </si>
  <si>
    <t>02663A</t>
  </si>
  <si>
    <t>Tulipa "White triumphator"</t>
  </si>
  <si>
    <t>02664A</t>
  </si>
  <si>
    <t>Tulipa"Marilyn"</t>
  </si>
  <si>
    <t>02665A</t>
  </si>
  <si>
    <t>Tulipa praestans"Fussilier"</t>
  </si>
  <si>
    <t>02666A</t>
  </si>
  <si>
    <t>Allium sphaerocephalon</t>
  </si>
  <si>
    <t>10371540TU</t>
  </si>
  <si>
    <t>1039110041S</t>
  </si>
  <si>
    <t>dodávka+doplnění substrátu(lehká písčitá zemina)</t>
  </si>
  <si>
    <t>52,9*0,3</t>
  </si>
  <si>
    <t>Záhony Z6 - Z8 výsadba do nádob</t>
  </si>
  <si>
    <t>711491172RT2</t>
  </si>
  <si>
    <t>Uložení geotextilie Z6 nádoba (150g/m,100% syntetika)</t>
  </si>
  <si>
    <t>15 R.pol.02</t>
  </si>
  <si>
    <t>Vnitřní vybavení zvýšeného záhonu-nop.folie</t>
  </si>
  <si>
    <t>15 R.pol.03</t>
  </si>
  <si>
    <t>Vyklizení stavebních zbytků-záhonů</t>
  </si>
  <si>
    <t>15 R.pol.04</t>
  </si>
  <si>
    <t>Dodávka a instalace nerez lanka pro navedení popínavé rostliny vč úchyt.prvku</t>
  </si>
  <si>
    <t>215*1</t>
  </si>
  <si>
    <t>02650001</t>
  </si>
  <si>
    <t>02650002</t>
  </si>
  <si>
    <t>02650004</t>
  </si>
  <si>
    <t>Heleborus niger/bílá/</t>
  </si>
  <si>
    <t>02650005</t>
  </si>
  <si>
    <t>Matteuccia struthiopteris</t>
  </si>
  <si>
    <t>02650006</t>
  </si>
  <si>
    <t>Vinca minor</t>
  </si>
  <si>
    <t>02650007</t>
  </si>
  <si>
    <t>Clematis montana</t>
  </si>
  <si>
    <t>02650009</t>
  </si>
  <si>
    <t>Omphalodes verna</t>
  </si>
  <si>
    <t>02650010</t>
  </si>
  <si>
    <t>Geranium "Rozanne"</t>
  </si>
  <si>
    <t>02650011</t>
  </si>
  <si>
    <t>Lonicera periclymenum"Serotina"</t>
  </si>
  <si>
    <t>02650012</t>
  </si>
  <si>
    <t>Origanum vulgare "compactum"</t>
  </si>
  <si>
    <t>02650013</t>
  </si>
  <si>
    <t>Thymus pannonicus</t>
  </si>
  <si>
    <t>02650014</t>
  </si>
  <si>
    <t>Wisteria sinensis - /V 60 - -80 cm/</t>
  </si>
  <si>
    <t>02650018</t>
  </si>
  <si>
    <t>Narcissus "Thalia"(cibuloviny)</t>
  </si>
  <si>
    <t>02650019</t>
  </si>
  <si>
    <t>Tulipa kaufmanniana"Concerto"(cibuloviny)</t>
  </si>
  <si>
    <t>02650020</t>
  </si>
  <si>
    <t>Convallaria majalis(cibuloviny)</t>
  </si>
  <si>
    <t>02650021</t>
  </si>
  <si>
    <t>Eranthis hyemalis(cibuloviny)</t>
  </si>
  <si>
    <t>02650022</t>
  </si>
  <si>
    <t>Galanthus nivalis(cibuloviny)</t>
  </si>
  <si>
    <t>10371505W</t>
  </si>
  <si>
    <t>Substrát do nádob - zemina a kompost</t>
  </si>
  <si>
    <t>283763191</t>
  </si>
  <si>
    <t>Deska XPS Styrodur Izolace stěn nádob vč uložení(nalepení)</t>
  </si>
  <si>
    <t>673905261A</t>
  </si>
  <si>
    <t>Geotextilie-150 g/m2,100% syntetika</t>
  </si>
  <si>
    <t>Založení trávo bylinného porostu</t>
  </si>
  <si>
    <t>111104311R00</t>
  </si>
  <si>
    <t>Pokosení trávníku lučního svah do 1:5, odvoz 20 km</t>
  </si>
  <si>
    <t>750*2</t>
  </si>
  <si>
    <t>111104312R00</t>
  </si>
  <si>
    <t>Pokosení trávníku lučního svah do 1:2, odvoz 20 km</t>
  </si>
  <si>
    <t>1130*2</t>
  </si>
  <si>
    <t>180401211R00</t>
  </si>
  <si>
    <t>Založení trávníku lučního výsevem v rovině a svah 1:5</t>
  </si>
  <si>
    <t>180401212R00</t>
  </si>
  <si>
    <t>Založení trávníku lučního výsevem ve svahu do 1:2</t>
  </si>
  <si>
    <t>182001122R0T</t>
  </si>
  <si>
    <t>Plošná úprava terénu, nerovnosti do 15 cm rovina a svah od 1:5 do 1:2</t>
  </si>
  <si>
    <t>750+1130</t>
  </si>
  <si>
    <t>183403115R00</t>
  </si>
  <si>
    <t>Obdělání půdy kultivátorováním na svahu 1:2</t>
  </si>
  <si>
    <t>183403151R00</t>
  </si>
  <si>
    <t>Obdělání půdy smykováním, v rovině a svah 1:5</t>
  </si>
  <si>
    <t>750</t>
  </si>
  <si>
    <t>183403153R00</t>
  </si>
  <si>
    <t>Obdělání půdy hrabáním, v rovině a svah 1:5</t>
  </si>
  <si>
    <t>183403161R00</t>
  </si>
  <si>
    <t>Obdělání půdy válením, v rovině a svah 1:5</t>
  </si>
  <si>
    <t>183403250R00</t>
  </si>
  <si>
    <t>Obdělání půdy válením , na svahu 1:2</t>
  </si>
  <si>
    <t>183403251R00</t>
  </si>
  <si>
    <t>Obdělání půdy smykováním, na svahu 1:2</t>
  </si>
  <si>
    <t>183403253R00</t>
  </si>
  <si>
    <t>Obdělání půdy hrabáním, na svahu 1:2</t>
  </si>
  <si>
    <t>00572408</t>
  </si>
  <si>
    <t>Směs trávo bylinná (15g/m2) viz TZ</t>
  </si>
  <si>
    <t>1880*0,015</t>
  </si>
  <si>
    <t>Založení louky květinaté</t>
  </si>
  <si>
    <t>233*2</t>
  </si>
  <si>
    <t>180401211RT2</t>
  </si>
  <si>
    <t>Založení květinaté louky výsevem v rovině</t>
  </si>
  <si>
    <t>182001122R01</t>
  </si>
  <si>
    <t>Plošná úprava terénu, nerovnosti do 15 cm rovina a svah od 1:5</t>
  </si>
  <si>
    <t>00572409</t>
  </si>
  <si>
    <t>Směs pro květinatou louku (20g/m2) viz TZ</t>
  </si>
  <si>
    <t>233*0,02</t>
  </si>
  <si>
    <t>Založení trávníku parterového</t>
  </si>
  <si>
    <t>111104111R00</t>
  </si>
  <si>
    <t>Pokosení trávníku parter. svah do 1:5, odvoz 20 km</t>
  </si>
  <si>
    <t>247*2</t>
  </si>
  <si>
    <t>180403111R00</t>
  </si>
  <si>
    <t>Založení trávníku parterového výsevem v rovině</t>
  </si>
  <si>
    <t>247*0,1</t>
  </si>
  <si>
    <t>nezatříděno.8</t>
  </si>
  <si>
    <t>Zeolit(doplnění s kondicionerem do trávníkového substrátu)</t>
  </si>
  <si>
    <t>00572474</t>
  </si>
  <si>
    <t>Směs travní - jemnolisté trávy viz TZ</t>
  </si>
  <si>
    <t>10391144</t>
  </si>
  <si>
    <t>Křemičitý písek vč dopravy a rozprostření vč dopravy</t>
  </si>
  <si>
    <t>Dokončovací práce,vyklizení stavby</t>
  </si>
  <si>
    <t>952901411R0R</t>
  </si>
  <si>
    <t>Vyčištění ostatních ploch od zbytků a obalů, úklid po ukončení prací vč.přístupových cest</t>
  </si>
  <si>
    <t>900      RT1</t>
  </si>
  <si>
    <t>Hzs - nezmeřitelné práce   čl.17-1a Práce v tarifní třídě 4</t>
  </si>
  <si>
    <t>h</t>
  </si>
  <si>
    <t>Hzs - nezmeřitelné práce čl.17-1a Práce v tarifní třídě 4</t>
  </si>
  <si>
    <t>Sadové úpravy -  přesun hmot</t>
  </si>
  <si>
    <t>998231311R00</t>
  </si>
  <si>
    <t>Přesun hmot pro sadovnické a krajin. úpravy do 5km vč části vertikální dopravy</t>
  </si>
  <si>
    <t>D96</t>
  </si>
  <si>
    <t>Přesuny suti,obalů a ostatních odpadů ze stavby</t>
  </si>
  <si>
    <t>nezatříděno.9</t>
  </si>
  <si>
    <t>Zbytkový materiál,kontejnery z dodávek zeleně, baly a ostatní odp.materiál</t>
  </si>
  <si>
    <t>106366349</t>
  </si>
  <si>
    <t>-1439218266</t>
  </si>
  <si>
    <t>VRN3</t>
  </si>
  <si>
    <t>Zařízení staveniště</t>
  </si>
  <si>
    <t>030001000</t>
  </si>
  <si>
    <t>-1084282719</t>
  </si>
  <si>
    <t>https://podminky.urs.cz/item/CS_URS_2021_02/030001000</t>
  </si>
  <si>
    <t>035103001</t>
  </si>
  <si>
    <t>Pronájem ploch</t>
  </si>
  <si>
    <t>-114770195</t>
  </si>
  <si>
    <t>https://podminky.urs.cz/item/CS_URS_2021_02/035103001</t>
  </si>
  <si>
    <t>Poznámka k položce:_x000D_
zábory, poplatky, značení</t>
  </si>
  <si>
    <t>VRN4</t>
  </si>
  <si>
    <t>Inženýrská činnost</t>
  </si>
  <si>
    <t>040001000</t>
  </si>
  <si>
    <t>-860753533</t>
  </si>
  <si>
    <t>https://podminky.urs.cz/item/CS_URS_2021_02/040001000</t>
  </si>
  <si>
    <t>Poznámka k položce:_x000D_
inženýrská a koordinační činnost</t>
  </si>
  <si>
    <t>041103000</t>
  </si>
  <si>
    <t>Autorský dozor projektanta</t>
  </si>
  <si>
    <t>-513894185</t>
  </si>
  <si>
    <t>https://podminky.urs.cz/item/CS_URS_2021_02/041103000</t>
  </si>
  <si>
    <t>SO 161 - Výtahy</t>
  </si>
  <si>
    <t xml:space="preserve">    33-M - Montáže dopr.zaříz.,sklad. zař. a váh</t>
  </si>
  <si>
    <t>33-M</t>
  </si>
  <si>
    <t>Montáže dopr.zaříz.,sklad. zař. a váh</t>
  </si>
  <si>
    <t>33M01</t>
  </si>
  <si>
    <t>Výtah nosnost 630kg/ 8osob, 3 stanice, D+M</t>
  </si>
  <si>
    <t>-919112834</t>
  </si>
  <si>
    <t>Poznámka k položce:_x000D_
kompletní systémové provedení prací, výkoů a dodávek dle specifikace PD</t>
  </si>
  <si>
    <t>33M02</t>
  </si>
  <si>
    <t>Výtah nosnost 160kg/ 21osob, 3 stanice, D+M</t>
  </si>
  <si>
    <t>310141955</t>
  </si>
  <si>
    <t>D3 - Dopravní infrasktruktura</t>
  </si>
  <si>
    <t>SO 211 - Komunikace, chodníky a zpevněné plochy</t>
  </si>
  <si>
    <t>D1 - Přípravné práce</t>
  </si>
  <si>
    <t>D2 - Návrh</t>
  </si>
  <si>
    <t>Přípravné práce</t>
  </si>
  <si>
    <t>Pol235</t>
  </si>
  <si>
    <t>Zaříznutí spáry v živičném krytu vozovky</t>
  </si>
  <si>
    <t>Pol236</t>
  </si>
  <si>
    <t>Odfrézování živičného krytu v tl. 40 mm</t>
  </si>
  <si>
    <t>Pol237</t>
  </si>
  <si>
    <t>Demolice zpevněné plochy - kryt dlažba (plocha pro kontejnery)</t>
  </si>
  <si>
    <t>Pol238</t>
  </si>
  <si>
    <t>Demolice zpevněné plochy - kryt kamenivo</t>
  </si>
  <si>
    <t>Pol239</t>
  </si>
  <si>
    <t>Demolice obrubníků chodníkového š.25 cm</t>
  </si>
  <si>
    <t>Pol240</t>
  </si>
  <si>
    <t>Demolice obrubníků záhonového  š. 5 cm</t>
  </si>
  <si>
    <t>Demolice obrubníků záhonového š. 5 cm</t>
  </si>
  <si>
    <t>Pol241</t>
  </si>
  <si>
    <t>Demolice vodicích proužků</t>
  </si>
  <si>
    <t>Pol242</t>
  </si>
  <si>
    <t>Kabelové žlaby pro ochranu stávajících sítí (odhad)</t>
  </si>
  <si>
    <t>Návrh</t>
  </si>
  <si>
    <t>Pol243</t>
  </si>
  <si>
    <t>Komunikace vozidlová - kryt živice</t>
  </si>
  <si>
    <t>Pol244</t>
  </si>
  <si>
    <t>Parkovací stání - kryt zatravňovací betonová dlažba</t>
  </si>
  <si>
    <t>Pol245</t>
  </si>
  <si>
    <t>Parkovací stání - kryt betonová dlažba</t>
  </si>
  <si>
    <t>Pol246</t>
  </si>
  <si>
    <t>Příjezd na horní zahradu - kryt štěrkový trávník</t>
  </si>
  <si>
    <t>Pol247</t>
  </si>
  <si>
    <t>Příjezd na horní zahradu - kryt zatravňovací tvárnice (plast)</t>
  </si>
  <si>
    <t>Pol248</t>
  </si>
  <si>
    <t>Chodník + odrazný pruh</t>
  </si>
  <si>
    <t>Pol249</t>
  </si>
  <si>
    <t>Chodník se zesílenou konstrukcí - kryt betonová dlažba</t>
  </si>
  <si>
    <t>Pol250</t>
  </si>
  <si>
    <t>Plocha pro pěší - kryt broušený probarvený litý beton</t>
  </si>
  <si>
    <t>Pol251</t>
  </si>
  <si>
    <t>Chodník - mlatový kryt</t>
  </si>
  <si>
    <t>Pol252</t>
  </si>
  <si>
    <t>Živičný kryt ACO 11 v tl. 40 mm</t>
  </si>
  <si>
    <t>Pol253</t>
  </si>
  <si>
    <t>Obrubník betonový 250/100/150,120</t>
  </si>
  <si>
    <t>Pol254</t>
  </si>
  <si>
    <t>Obrubník betonový záhonový 250/500/80</t>
  </si>
  <si>
    <t>Pol255</t>
  </si>
  <si>
    <t>Obrubník ocelový</t>
  </si>
  <si>
    <t>Pol256</t>
  </si>
  <si>
    <t>Betonový vodicí proužek</t>
  </si>
  <si>
    <t>Pol257</t>
  </si>
  <si>
    <t>Úprava podloží</t>
  </si>
  <si>
    <t>Pol258</t>
  </si>
  <si>
    <t>Netkaná geotextilie</t>
  </si>
  <si>
    <t>Pol259</t>
  </si>
  <si>
    <t>Dvorní vpust</t>
  </si>
  <si>
    <t>Pol260</t>
  </si>
  <si>
    <t>Výšková úprava (mříží, poklopů, šoupat)</t>
  </si>
  <si>
    <t>Pol261</t>
  </si>
  <si>
    <t>Úprava spár v živičném krytu</t>
  </si>
  <si>
    <t>Pol262</t>
  </si>
  <si>
    <t>Parkovací zarážky</t>
  </si>
  <si>
    <t>Pol263</t>
  </si>
  <si>
    <t>Reservní chráničky DN 200</t>
  </si>
  <si>
    <t>Pol264</t>
  </si>
  <si>
    <t>Svislé DZ (nové)</t>
  </si>
  <si>
    <t>Pol265</t>
  </si>
  <si>
    <t>Vodorovné DZ</t>
  </si>
  <si>
    <t>D4 - Technická infrastruktura</t>
  </si>
  <si>
    <t>SO 311 - Vodovodní přípojka</t>
  </si>
  <si>
    <t>113107322</t>
  </si>
  <si>
    <t>Odstranění podkladu z kameniva drceného tl přes 100 do 200 mm strojně pl do 50 m2</t>
  </si>
  <si>
    <t>-545072170</t>
  </si>
  <si>
    <t>Odstranění podkladů nebo krytů strojně plochy jednotlivě do 50 m2 s přemístěním hmot na skládku na vzdálenost do 3 m nebo s naložením na dopravní prostředek z kameniva hrubého drceného, o tl. vrstvy přes 100 do 200 mm</t>
  </si>
  <si>
    <t>https://podminky.urs.cz/item/CS_URS_2021_02/113107322</t>
  </si>
  <si>
    <t xml:space="preserve">Poznámka k souboru cen:_x000D_
1. Pro volbu cen z hlediska množství se uvažuje každá souvisle odstraňovaná plocha krytu nebo podkladu stejného druhu samostatně. Odstraňuje-li se několik vrstev vozovky najednou, jednotlivé vrstvy se oceňují každá samostatně._x000D_
2. Ceny_x000D_
a) –7111 až –7113, –7151 až -7153, -7211 až -7213 a -7311 až -7313 lze použít i pro odstranění podkladů nebo krytů ze štěrkopísku, škváry, strusky nebo z mechanicky zpevněných zemin,_x000D_
b) –7121 až 7125, –7161 až -7165, -7221 až -7225 a -7321 až -7325 lze použít i pro odstranění podkladů nebo krytů ze zemin stabilizovaných vápnem,_x000D_
c) –7130 až -7134, –7170 až -7174, –7230 až -7234 a -7330 až -7334 lze použít i pro odstranění dlažeb uložených do betonového lože a dlažeb z mozaiky uložených do cementové malty nebo podkladu ze zemin stabilizovaných cementem._x000D_
3. Ceny lze použít i pro odstranění podkladů nebo krytů opatřených živičnými postřiky nebo nátěry._x000D_
4. Ceny odlišené podle tloušťky (např. do 100 mm, do 200 mm) jsou určeny vždy pro celou tloušťku jednotlivých konstrukcí._x000D_
5. V cenách nejsou započteny náklady na zarovnání styčných ploch betonových nebo živičných podkladů nebo krytů, které se oceňuje cenami souboru cen 919 73- Zarovnání styčné plochy části C 01 tohoto ceníku. Množství suti získané ze zarovnání styčných ploch podkladů nebo krytů se zvlášť nevykazuje._x000D_
6. Přemístění vybouraného materiálu větší vzdálenost, než je uvedeno, se oceňuje cenami souborů cen 997 22-1 Vodorovná doprava suti._x000D_
7. Ceny -714 . , -718 . , –724 . a -734 . nelze použít pro odstranění podkladu nebo krytu frézováním._x000D_
</t>
  </si>
  <si>
    <t>1,5*1,5</t>
  </si>
  <si>
    <t>113107331</t>
  </si>
  <si>
    <t>Odstranění podkladu z betonu prostého tl přes 100 do 150 mm strojně pl do 50 m2</t>
  </si>
  <si>
    <t>-429071815</t>
  </si>
  <si>
    <t>Odstranění podkladů nebo krytů strojně plochy jednotlivě do 50 m2 s přemístěním hmot na skládku na vzdálenost do 3 m nebo s naložením na dopravní prostředek z betonu prostého, o tl. vrstvy přes 100 do 150 mm</t>
  </si>
  <si>
    <t>https://podminky.urs.cz/item/CS_URS_2021_02/113107331</t>
  </si>
  <si>
    <t>113107342</t>
  </si>
  <si>
    <t>Odstranění podkladu živičného tl přes 50 do 100 mm strojně pl do 50 m2</t>
  </si>
  <si>
    <t>317894008</t>
  </si>
  <si>
    <t>Odstranění podkladů nebo krytů strojně plochy jednotlivě do 50 m2 s přemístěním hmot na skládku na vzdálenost do 3 m nebo s naložením na dopravní prostředek živičných, o tl. vrstvy přes 50 do 100 mm</t>
  </si>
  <si>
    <t>https://podminky.urs.cz/item/CS_URS_2021_02/113107342</t>
  </si>
  <si>
    <t>-704776300</t>
  </si>
  <si>
    <t xml:space="preserve">Poznámka k souboru cen:_x000D_
1. Ceny jsou určeny:_x000D_
a) pro vytrhání obrub, obrubníků nebo krajníků jakéhokoliv druhu a velikosti uložených v jakémkoliv loži popř. i s opěrami a vyspárovaných jakýmkoliv materiálem,_x000D_
b) pro obruby z dlažebních kostek uložených v jedné řadě._x000D_
2. V cenách nejsou započteny náklady na popř. nutné očištění:_x000D_
a) vytrhaných obrubníků nebo krajníků, které se oceňuje cenami souboru cen 979 0 . - . . Očištění vybouraných obrubníků, krajníků, desek nebo dílců části C 01 tohoto ceníku,_x000D_
b) vytrhaných dlažebních kostek, které se oceňují cenami souboru cen 979 07-11 Očištění vybouraných dlažebních kostek části C 01 tohoto ceníku._x000D_
3. Vytrhání obrub ze dvou řad kostek se oceňuje jako dvojnásobné množství vytrhání obrub z jedné řady kostek._x000D_
4. Přemístění vybouraných obrub, krajníků nebo dlažebních kostek včetně materiálu z lože a spár na vzdálenost přes 3 m se oceňuje cenami souborů cen 997 22-1 Vodorovná doprava suti a vybouraných hmot._x000D_
</t>
  </si>
  <si>
    <t>1818951750</t>
  </si>
  <si>
    <t xml:space="preserve">Poznámka k souboru cen:_x000D_
1. Ceny nelze použít pro čerpání vody při snižování hladiny podzemní vody soustavou čerpacích jehel; toto snižování hladiny vody se oceňuje cenami souborů cen:_x000D_
a) 115 20-12 Čerpací jehla,_x000D_
b) 115 20-13 Montáž a demontáž zařízení čerpací a odsávací stanice,_x000D_
c) 115 20-14 Montáž, opotřebení a demontáž sběrného potrubí,_x000D_
d) 115 20-15 Montáž a demontáž odpadního potrubí,_x000D_
e) 115 20-16 Odsávání a čerpání vody sběrným potrubím._x000D_
2. V cenách jsou započteny i náklady montáž a demontáž potrubí nebo hadice v délce do 20 m. Pro převedení vody na vzdálenost větší než 20 m se použijí položky souboru cen 115 00-11 Převedení vody potrubím tohoto katalogu._x000D_
3. V cenách nejsou započteny náklady na zřízení čerpacích jímek nebo projektovaných studní:_x000D_
a) kopaných; tyto se oceňují příslušnými cenami části A03 Hloubené vykopávky._x000D_
b) vrtaných; tyto se oceňují příslušnými cenami katalogu 800-2 Zvláštní zakládání objektů._x000D_
4. Doba, po kterou nejsou čerpadla v činnosti, se neoceňuje. Výjimkou je přerušení čerpání vody na dobu do 15 minut jednotlivě; toto přerušení se od doby čerpání neodečítá._x000D_
5. Dopravní výškou vody se rozumí svislá vzdálenost mezi hladinou vody v jímce sníženou čerpáním a vodorovnou rovinou proloženou osou nejvyššího bodu výtlačného potrubí._x000D_
6. Množství jednotek se určuje v hodinách doby, po kterou je jednotlivé čerpadlo, popř. celý soubor čerpadel v činnosti._x000D_
7. Počet měrných jednotek se určí samostatně za každé čerpací místo (jámu, studnu, šachtu)._x000D_
</t>
  </si>
  <si>
    <t>10*8</t>
  </si>
  <si>
    <t>1953487261</t>
  </si>
  <si>
    <t xml:space="preserve">Poznámka k souboru cen:_x000D_
1. V ceně nejsou započteny náklady na sací a výtlačné potrubí, příp. na odpadní žlaby a náklady na lešení pod čerpadlo a pod potrubí nebo pod odpadní žlaby, na energii a na záložní zdroje energie._x000D_
2. Oceňují se všechny kalendářní dny od skončení montáže do započetí demontáže čerpací soupravy s odečtením kalendářních dnů, ve kterých je tato souprava v činnosti._x000D_
3. Pohotovost záložní čerpací soupravy se oceňuje jen se souhlasem investora a to tehdy, mohla-li by porucha v čerpání ohrozit bezpečnost pracujících nebo budované dílo, příp. termín výstavby._x000D_
4. Dopravní výškou vody se rozumí svislá vzdálenost mezi hladinou vody v jímce sníženou čerpáním a vodorovnou rovinou, proloženou osou nejvyššího bodu výtlačného potrubí._x000D_
5. Počet měrných jednotek se určí samostatně za každé čerpací místo (jámu, studnu, šachtu)_x000D_
6. Pokud projekt předepíše zřízení samostatného sacího nebo výtlačného potrubí, oceňují se tyto náklady cenami souboru cen 115 00-11 Převedení vody potrubím._x000D_
</t>
  </si>
  <si>
    <t>119001401</t>
  </si>
  <si>
    <t>Dočasné zajištění potrubí ocelového nebo litinového DN do 200 mm</t>
  </si>
  <si>
    <t>-1222960905</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</si>
  <si>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ocelového nebo litinového, jmenovité světlosti DN do 200 mm</t>
  </si>
  <si>
    <t>https://podminky.urs.cz/item/CS_URS_2021_02/119001401</t>
  </si>
  <si>
    <t xml:space="preserve">Poznámka k souboru cen:_x000D_
1. Ceny nelze použít pro dočasné zajištění potrubí v provozu pod tlakem přes 1 MPa a potrubí nebo jiných vedení v provozu u nichž investor zakazuje použít při vykopávce kovové nástroje nebo nářadí._x000D_
2. Ztížení vykopávky v blízkosti vedení, potrubí a stok ve výkopišti nebo podél jeho stěn se oceňuje cenami souboru cen 120 00- . . a 130 00- . . Příplatky za ztížení vykopávky._x000D_
</t>
  </si>
  <si>
    <t>119001421</t>
  </si>
  <si>
    <t>Dočasné zajištění kabelů a kabelových tratí ze 3 volně ložených kabelů</t>
  </si>
  <si>
    <t>-2022810912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</si>
  <si>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do 3 kabelů</t>
  </si>
  <si>
    <t>https://podminky.urs.cz/item/CS_URS_2021_02/119001421</t>
  </si>
  <si>
    <t>2+21</t>
  </si>
  <si>
    <t>130001101</t>
  </si>
  <si>
    <t>Příplatek za ztížení vykopávky v blízkosti podzemního vedení</t>
  </si>
  <si>
    <t>474561328</t>
  </si>
  <si>
    <t>Příplatek k cenám hloubených vykopávek za ztížení vykopávky v blízkosti podzemního vedení nebo výbušnin pro jakoukoliv třídu horniny</t>
  </si>
  <si>
    <t>https://podminky.urs.cz/item/CS_URS_2021_02/130001101</t>
  </si>
  <si>
    <t xml:space="preserve">Poznámka k souboru cen:_x000D_
1. Cena je určena:_x000D_
a) i pro soubor cen 123 . 0-21 Vykopávky zářezů se šikmými stěnami pro podzemní vedení části A 02,_x000D_
b) pro podzemní vedení procházející hloubenou vykopávkou nebo uložené ve stěně výkopu při jakékoliv hloubce vedení pod původním terénem nebo jeho výšce nade dnem výkopu a jakémkoliv směru vedení ke stranám výkopu;_x000D_
c) pro výbušniny nezaložené dodavatelem._x000D_
2. Cenu lze použít i tehdy, narazí-li se na vedení nebo výbušninu až při vykopávce a to pro zbývající objem výkopu, který je projektantem nebo investorem označen, v němž by toto nebo jiné nepředvídané vedení nebo výbušnina mohlo být uloženo. Toto ustanovení neplatí pro objem hornin tř. 6 a 7._x000D_
3. Cenu nelze použít pro ztížení vykopávky v blízkosti podzemních vedení nebo výbušnin, u nichž je projektem zakázáno použít při vykopávce kovové nástroje nebo nářadí._x000D_
4. Množství ztížení vykopávky v blízkosti_x000D_
a) podzemního vedení, jehož půdorysná a výšková poloha_x000D_
- je v projektu uvedena, se určí jako objem myšleného hranolu, jehož průřez je pravidelný čtyřúhelník jehož horní vodorovná a obě svislé strany jsou ve vzdálenosti 0,5 m a dolní vodorovná hrana ve vzdálenosti 1 m od přilehlého vnějšího líce vedení, příp. jeho obalu a délka se rovná osové délce vedení ve výkopišti nebo délce vedení ve stěně výkopu. Vymezí-li projekt větší prostor, v němž je nutno při vykopávce postupovat opatrně, lze použít cena pro celý objem výkopu v tomto prostoru. Od takto zjištěného množství se odečítá objem vedení i s příp. se vyskytujícím obalem;_x000D_
- není v projektu uvedena, avšak která podle projektu nebo sdělení investora jsou pravděpodobně ve výkopišti uložena, se rovná objemu výkopu, který je projektantem nebo investorem označen._x000D_
b) výbušniny, určí vždy projektant nebo investor, ať je v projektu uvedeno či neuvedeno._x000D_
5. Je-li vedení uloženo ve výkopišti tak, že se vykopávka v celém výše popsaném objemu nevykopává, např. blízko stěn nebo dna výkopu, oceňuje se ztížení vykopávky jen pro tu část objemu, v níž se ztížená vykopávka provádí._x000D_
6. Jsou-li ve výkopišti dvě vedení položena tak blízko sebe, že se výše uvedené objemy pro obě vedení pronikají, určí se množství ztížení vykopávky tak, aby se pronik započetl jen jednou._x000D_
7. Objem ztížení vykopávky se od celkového objemu výkopu neodečítá._x000D_
8. Dočasné zajištění různých podzemních vedení ve výkopišti se oceňuje cenami souboru cen 119 00-14 Dočasné zajištění podzemního potrubí nebo vedení ve výkopišti._x000D_
</t>
  </si>
  <si>
    <t>(2+23)*1,5*1,6</t>
  </si>
  <si>
    <t>131351203</t>
  </si>
  <si>
    <t>Hloubení jam zapažených v hornině třídy těžitelnosti II skupiny 4 objem do 100 m3 strojně</t>
  </si>
  <si>
    <t>1407124694</t>
  </si>
  <si>
    <t>Hloubení zapažených jam a zářezů strojně s urovnáním dna do předepsaného profilu a spádu v hornině třídy těžitelnosti II skupiny 4 přes 50 do 100 m3</t>
  </si>
  <si>
    <t>https://podminky.urs.cz/item/CS_URS_2021_02/131351203</t>
  </si>
  <si>
    <t xml:space="preserve">Poznámka k souboru cen:_x000D_
1. V cenách jsou započteny i náklady na případné nutné přemístění výkopku ve výkopišti a na přehození výkopku na přilehlém terénu na vzdálenost do 3 m od okraje jámy nebo naložení na dopravní prostředek._x000D_
2. Hloubení zapažených jam hloubky přes 16 m se oceňuje individuálně._x000D_
3. Výpočet objemu vykopávky v pažených prostorách se stanovuje dle přílohy č. 3 tohoto katalogu._x000D_
</t>
  </si>
  <si>
    <t>"VŠ" 4,5*3,5*2,81</t>
  </si>
  <si>
    <t>132354203</t>
  </si>
  <si>
    <t>Hloubení zapažených rýh š do 2000 mm v hornině třídy těžitelnosti II skupiny 4 objem do 100 m3</t>
  </si>
  <si>
    <t>231641904</t>
  </si>
  <si>
    <t>Hloubení zapažených rýh šířky přes 800 do 2 000 mm strojně s urovnáním dna do předepsaného profilu a spádu v hornině třídy těžitelnosti II skupiny 4 přes 50 do 100 m3</t>
  </si>
  <si>
    <t>https://podminky.urs.cz/item/CS_URS_2021_02/132354203</t>
  </si>
  <si>
    <t xml:space="preserve">Poznámka k souboru cen:_x000D_
1. V cenách jsou započteny i náklady na případné nutné přemístění výkopku ve výkopišti na vzdálenost do 3 m a na přehození výkopku na přilehlém terénu na vzdálenost do 3 m od osy rýhy nebo naložení na dopravní prostředek._x000D_
</t>
  </si>
  <si>
    <t>59*1,1*1,6+25*1*1,3</t>
  </si>
  <si>
    <t>151811132</t>
  </si>
  <si>
    <t>Osazení pažicího boxu hl výkopu do 4 m š přes 1,2 do 2,5 m</t>
  </si>
  <si>
    <t>-43095085</t>
  </si>
  <si>
    <t>Zřízení pažicích boxů pro pažení a rozepření stěn rýh podzemního vedení hloubka výkopu do 4 m, šířka přes 1,2 do 2,5 m</t>
  </si>
  <si>
    <t>https://podminky.urs.cz/item/CS_URS_2021_02/151811132</t>
  </si>
  <si>
    <t xml:space="preserve">Poznámka k souboru cen:_x000D_
1. Množství měrných jednotek pažicích boxů se určuje v m2 celkové zapažené plochy (započítávají se obě strany výkopu)._x000D_
</t>
  </si>
  <si>
    <t>59*1,6*2</t>
  </si>
  <si>
    <t>151811133</t>
  </si>
  <si>
    <t>Osazení pažicího boxu hl výkopu do 4 m š přes 2,5 do 5 m</t>
  </si>
  <si>
    <t>427626251</t>
  </si>
  <si>
    <t>Zřízení pažicích boxů pro pažení a rozepření stěn rýh podzemního vedení hloubka výkopu do 4 m, šířka přes 2,5 do 5 m</t>
  </si>
  <si>
    <t>https://podminky.urs.cz/item/CS_URS_2021_02/151811133</t>
  </si>
  <si>
    <t>"VŠ" 3,5*2,81*2+4,5*2,81*2</t>
  </si>
  <si>
    <t>151811232</t>
  </si>
  <si>
    <t>Odstranění pažicího boxu hl výkopu do 4 m š přes 1,2 do 2,5 m</t>
  </si>
  <si>
    <t>1687531420</t>
  </si>
  <si>
    <t>Odstranění pažicích boxů pro pažení a rozepření stěn rýh podzemního vedení hloubka výkopu do 4 m, šířka přes 1,2 do 2,5 m</t>
  </si>
  <si>
    <t>https://podminky.urs.cz/item/CS_URS_2021_02/151811232</t>
  </si>
  <si>
    <t>151811233</t>
  </si>
  <si>
    <t>Odstranění pažicího boxu hl výkopu do 4 m š přes 2,5 do 5 m</t>
  </si>
  <si>
    <t>-1152117851</t>
  </si>
  <si>
    <t>Odstranění pažicích boxů pro pažení a rozepření stěn rýh podzemního vedení hloubka výkopu do 4 m, šířka přes 2,5 do 5 m</t>
  </si>
  <si>
    <t>https://podminky.urs.cz/item/CS_URS_2021_02/151811233</t>
  </si>
  <si>
    <t>162751137</t>
  </si>
  <si>
    <t>Vodorovné přemístění přes 9 000 do 10000 m výkopku/sypaniny z horniny třídy těžitelnosti II skupiny 4 a 5</t>
  </si>
  <si>
    <t>-1545758263</t>
  </si>
  <si>
    <t>Vodorovné přemístění výkopku nebo sypaniny po suchu na obvyklém dopravním prostředku, bez naložení výkopku, avšak se složením bez rozhrnutí z horniny třídy těžitelnosti II skupiny 4 a 5 na vzdálenost přes 9 000 do 10 000 m</t>
  </si>
  <si>
    <t>https://podminky.urs.cz/item/CS_URS_2021_02/162751137</t>
  </si>
  <si>
    <t>44,258+136,340</t>
  </si>
  <si>
    <t>162751139</t>
  </si>
  <si>
    <t>Příplatek k vodorovnému přemístění výkopku/sypaniny z horniny třídy těžitelnosti II skupiny 4 a 5 ZKD 1000 m přes 10000 m</t>
  </si>
  <si>
    <t>-739177317</t>
  </si>
  <si>
    <t>Vodorovné přemístění výkopku nebo sypaniny po suchu na obvyklém dopravním prostředku, bez naložení výkopku, avšak se složením bez rozhrnutí z horniny třídy těžitelnosti II skupiny 4 a 5 na vzdálenost Příplatek k ceně za každých dalších i započatých 1 000 m</t>
  </si>
  <si>
    <t>https://podminky.urs.cz/item/CS_URS_2021_02/162751139</t>
  </si>
  <si>
    <t>180,598*8</t>
  </si>
  <si>
    <t>-1629176152</t>
  </si>
  <si>
    <t xml:space="preserve">Poznámka k souboru cen:_x000D_
1. Ceny uvedené v souboru cen je doporučeno opravit podle aktuálních cen místně příslušné skládky._x000D_
2. V cenách je započítán poplatek za ukládání odpadu dle zákona 185/2001 Sb._x000D_
</t>
  </si>
  <si>
    <t>180,598*1,8</t>
  </si>
  <si>
    <t>72092810</t>
  </si>
  <si>
    <t>238902916</t>
  </si>
  <si>
    <t>"potrubí" 136,340-8,990-34,710-0,7*59*1,1</t>
  </si>
  <si>
    <t>"VŠ" 44,258-1,5750-1,575-3,3*2,3*2,05</t>
  </si>
  <si>
    <t>58331200</t>
  </si>
  <si>
    <t>štěrkopísek netříděný zásypový</t>
  </si>
  <si>
    <t>-1416370216</t>
  </si>
  <si>
    <t>72,759*1,8</t>
  </si>
  <si>
    <t>1141280332</t>
  </si>
  <si>
    <t>"POTRUBÍ" 59*1,1*0,4+25*1*0,35</t>
  </si>
  <si>
    <t>58337331</t>
  </si>
  <si>
    <t>štěrkopísek frakce 0/22</t>
  </si>
  <si>
    <t>CS ÚRS 2018 01</t>
  </si>
  <si>
    <t>-1585346476</t>
  </si>
  <si>
    <t>34,710*1,8</t>
  </si>
  <si>
    <t>451541111</t>
  </si>
  <si>
    <t>Lože pod potrubí otevřený výkop ze štěrkodrtě</t>
  </si>
  <si>
    <t>-1522632083</t>
  </si>
  <si>
    <t>Lože pod potrubí, stoky a drobné objekty v otevřeném výkopu ze štěrkodrtě 0-63 mm</t>
  </si>
  <si>
    <t>https://podminky.urs.cz/item/CS_URS_2021_02/451541111</t>
  </si>
  <si>
    <t xml:space="preserve">Poznámka k souboru cen:_x000D_
1. Ceny -1111 a -1192 lze použít i pro zřízení sběrných vrstev nad drenážními trubkami._x000D_
2. V cenách -5111 a -1192 jsou započteny i náklady na prohození výkopku získaného při zemních pracích._x000D_
</t>
  </si>
  <si>
    <t>"VŠ" 3,5*4,5*0,1</t>
  </si>
  <si>
    <t>-117079029</t>
  </si>
  <si>
    <t>"potrubí" 59*1,1*0,1+25*1*0,1</t>
  </si>
  <si>
    <t>452311131</t>
  </si>
  <si>
    <t>Podkladní desky z betonu prostého tř. C 12/15 otevřený výkop</t>
  </si>
  <si>
    <t>-2062140226</t>
  </si>
  <si>
    <t>Podkladní a zajišťovací konstrukce z betonu prostého v otevřeném výkopu desky pod potrubí, stoky a drobné objekty z betonu tř. C 12/15</t>
  </si>
  <si>
    <t>https://podminky.urs.cz/item/CS_URS_2021_02/452311131</t>
  </si>
  <si>
    <t xml:space="preserve">Poznámka k souboru cen:_x000D_
1. Ceny -1131 až -1181 a -1192 lze použít i pro ochrannou vrstvu pod železobetonové konstrukce._x000D_
2. Ceny -2131 až -2181 a -2192 jsou určeny pro jakékoliv úkosy sedel._x000D_
</t>
  </si>
  <si>
    <t>452313131</t>
  </si>
  <si>
    <t>Podkladní bloky z betonu prostého tř. C 12/15 otevřený výkop</t>
  </si>
  <si>
    <t>-2034037194</t>
  </si>
  <si>
    <t>Podkladní a zajišťovací konstrukce z betonu prostého v otevřeném výkopu bloky pro potrubí z betonu tř. C 12/15</t>
  </si>
  <si>
    <t>https://podminky.urs.cz/item/CS_URS_2021_02/452313131</t>
  </si>
  <si>
    <t xml:space="preserve">Poznámka k souboru cen:_x000D_
1. Ceny -1121 až -1191 a -1192 lze použít i pro ochrannou vrstvu pod železobetonové konstrukce._x000D_
2. Ceny -2121 až -2191 a -2192 jsou určeny pro jakékoliv úkosy sedel._x000D_
</t>
  </si>
  <si>
    <t>1*0,5*0,5*0,5</t>
  </si>
  <si>
    <t>564861111</t>
  </si>
  <si>
    <t>Podklad ze štěrkodrtě ŠD tl 200 mm</t>
  </si>
  <si>
    <t>57794867</t>
  </si>
  <si>
    <t>Podklad ze štěrkodrti ŠD s rozprostřením a zhutněním, po zhutnění tl. 200 mm</t>
  </si>
  <si>
    <t>https://podminky.urs.cz/item/CS_URS_2021_02/564861111</t>
  </si>
  <si>
    <t>567122112</t>
  </si>
  <si>
    <t>Podklad ze směsi stmelené cementem SC C 8/10 (KSC I) tl 130 mm</t>
  </si>
  <si>
    <t>1343682351</t>
  </si>
  <si>
    <t>Podklad ze směsi stmelené cementem SC bez dilatačních spár, s rozprostřením a zhutněním SC C 8/10 (KSC I), po zhutnění tl. 130 mm</t>
  </si>
  <si>
    <t>https://podminky.urs.cz/item/CS_URS_2021_02/567122112</t>
  </si>
  <si>
    <t xml:space="preserve">Poznámka k souboru cen:_x000D_
1. V cenách jsou započteny i náklady na ošetření povrchu podkladu vodou._x000D_
2. V cenách 567 1.-4 jsou započteny i náklady postřik proti odpařování vody._x000D_
3. V cenách nejsou započteny náklady na:_x000D_
a) příp. postřik, který se oceňuje cenou 919 74-8111 Postřik popř. zdrsnění povrchu cementobetonového krytu nebo podkladu ochrannou emulzí,_x000D_
b) zřízení dilatačních spár a jejich vyplnění; tyto práce se oceňují cenami souborů cen 919 11-1 Řezání dilatačních spár, 919 12-. Těsnění dilatačních spár a 919 13 Vyztužení dilatačních spár._x000D_
</t>
  </si>
  <si>
    <t>573231108</t>
  </si>
  <si>
    <t>Postřik živičný spojovací ze silniční emulze v množství 0,50 kg/m2</t>
  </si>
  <si>
    <t>-1120489560</t>
  </si>
  <si>
    <t>Postřik spojovací PS bez posypu kamenivem ze silniční emulze, v množství 0,50 kg/m2</t>
  </si>
  <si>
    <t>https://podminky.urs.cz/item/CS_URS_2021_02/573231108</t>
  </si>
  <si>
    <t>577144031</t>
  </si>
  <si>
    <t>Asfaltový beton vrstva obrusná ACO 11 (ABS) tř. I tl 50 mm š do 1,5 m z modifikovaného asfaltu</t>
  </si>
  <si>
    <t>-150065054</t>
  </si>
  <si>
    <t>Asfaltový beton vrstva obrusná ACO 11 (ABS) s rozprostřením a se zhutněním z modifikovaného asfaltu v pruhu šířky do 1,5 m, po zhutnění tl. 50 mm</t>
  </si>
  <si>
    <t>https://podminky.urs.cz/item/CS_URS_2021_02/577144031</t>
  </si>
  <si>
    <t xml:space="preserve">Poznámka k souboru cen:_x000D_
1. Cenami 577 1.-40 lze oceňovat např. chodníky, úzké cesty a vjezdy v pruhu šířky do 1,5 m jakékoliv délky a jednotlivé plochy velikosti do 10 m2._x000D_
2. ČSN EN 13108-1 připouští pro ACO 11 pouze tl. 35 až 50 mm._x000D_
</t>
  </si>
  <si>
    <t>312520</t>
  </si>
  <si>
    <t>Prefabrikovaná zákrytová deska 3,3x2,3x0,2  D+M vč. otvoru na poklop</t>
  </si>
  <si>
    <t>2089193677</t>
  </si>
  <si>
    <t>Prefabrikovaná zákrytová deska 3,3x2,3x0,2 D+M vč. otvoru na poklop</t>
  </si>
  <si>
    <t>3125213</t>
  </si>
  <si>
    <t>Prefabrikované dno 3,3x2,3x2,05 + kompozitního žebříku s výsuvným madlem vč. ukotvení+ vývrty vč. utěsnění + spádový beton D+M</t>
  </si>
  <si>
    <t>-1956273628</t>
  </si>
  <si>
    <t>Prefabrikované dno 3,3x2,3x2,05 + kompozitního žebříku s výsuvným madlem vč. ukotvení+ vývrty vč. utěsnění + spádový beton dleí D+M</t>
  </si>
  <si>
    <t>3125214</t>
  </si>
  <si>
    <t>Vyrovnávací prstenec ze ztraceného bednění vč. výstuže D+M</t>
  </si>
  <si>
    <t>-1541832638</t>
  </si>
  <si>
    <t>Vyrovnávací prstenec ze ztraceného bednění vč. výstuže</t>
  </si>
  <si>
    <t>3125215</t>
  </si>
  <si>
    <t>Kompozitní poklop 733x733x39 nosnost 7,8 t vč. rámu a těsnění D+M</t>
  </si>
  <si>
    <t>-561663059</t>
  </si>
  <si>
    <t>850245121</t>
  </si>
  <si>
    <t>Výřez nebo výsek na potrubí z trub litinových tlakových nebo plastických hmot DN 80</t>
  </si>
  <si>
    <t>758285119</t>
  </si>
  <si>
    <t>https://podminky.urs.cz/item/CS_URS_2021_02/850245121</t>
  </si>
  <si>
    <t xml:space="preserve">Poznámka k souboru cen:_x000D_
1. Ceny výřezu nebo výseku na potrubí z trub litinových tlakových nebo plastických hmot jsou určeny pro dva řezy nebo seky prováděné na potrubí dodatečně._x000D_
2. V cenách jsou započteny náklady na:_x000D_
a) ohlášení uzavíraní vody,_x000D_
b) uzavření a otevření šoupat,_x000D_
c) vypuštění a napuštění vody,_x000D_
d) odvzdušnění potrubí,_x000D_
e) strojní nebo ruční výřez potrubí,_x000D_
f) nutné úpravy výkopu v prostoru provádění._x000D_
</t>
  </si>
  <si>
    <t>857242122</t>
  </si>
  <si>
    <t>Montáž litinových tvarovek jednoosých přírubových otevřený výkop DN 80</t>
  </si>
  <si>
    <t>-1389650653</t>
  </si>
  <si>
    <t>Montáž litinových tvarovek na potrubí litinovém tlakovém jednoosých na potrubí z trub přírubových v otevřeném výkopu, kanálu nebo v šachtě DN 80</t>
  </si>
  <si>
    <t>https://podminky.urs.cz/item/CS_URS_2021_02/857242122</t>
  </si>
  <si>
    <t xml:space="preserve">Poznámka k souboru cen:_x000D_
1. V cenách souboru cen nejsou započteny náklady na:_x000D_
a) dodání tvarovek; tyto se oceňují ve specifikaci,_x000D_
b) podkladní konstrukci ze štěrkopísku - podkladní vrstva ze štěrkopísku se oceňuje cenou 564 28-111 Podklad ze štěrkopísku._x000D_
2. V cenách 857 ..-1141, -1151, -3141 a -3151 nejsou započteny náklady nadodání těsnících nebo zámkových kroužků; tyto se oceňují ve specifikaci._x000D_
</t>
  </si>
  <si>
    <t>3882169</t>
  </si>
  <si>
    <t>vodoměr přírubový PN40 DN 50 do 200°C</t>
  </si>
  <si>
    <t>-1066945444</t>
  </si>
  <si>
    <t>55253215</t>
  </si>
  <si>
    <t>trouba přírubová litinová vodovodní  PN10/40 DN 50 dl 200mm</t>
  </si>
  <si>
    <t>1324611164</t>
  </si>
  <si>
    <t>422666221</t>
  </si>
  <si>
    <t>filtr s výměnnou vložkou PN40 DN 80</t>
  </si>
  <si>
    <t>-1185864830</t>
  </si>
  <si>
    <t>55253608</t>
  </si>
  <si>
    <t>přechod přírubový litinový PN10/40 FFR-kus dl 200mm DN 80/50</t>
  </si>
  <si>
    <t>-1943715468</t>
  </si>
  <si>
    <t>4228350</t>
  </si>
  <si>
    <t>klapka zpětná litinová L10 117 616 PN16 DN 80x260mm</t>
  </si>
  <si>
    <t>-1330249512</t>
  </si>
  <si>
    <t>0,985221674876847*1,015 'Přepočtené koeficientem množství</t>
  </si>
  <si>
    <t>799408000016</t>
  </si>
  <si>
    <t>Spojka 90/80 hrdlo - příruba</t>
  </si>
  <si>
    <t>125689206</t>
  </si>
  <si>
    <t>857244122</t>
  </si>
  <si>
    <t>Montáž litinových tvarovek odbočných přírubových otevřený výkop DN 80</t>
  </si>
  <si>
    <t>-178724970</t>
  </si>
  <si>
    <t>Montáž litinových tvarovek na potrubí litinovém tlakovém odbočných na potrubí z trub přírubových v otevřeném výkopu, kanálu nebo v šachtě DN 80</t>
  </si>
  <si>
    <t>https://podminky.urs.cz/item/CS_URS_2021_02/857244122</t>
  </si>
  <si>
    <t>55253510</t>
  </si>
  <si>
    <t>tvarovka přírubová litinová vodovodní s přírubovou odbočkou PN10/40 T-kus DN 80/80</t>
  </si>
  <si>
    <t>1053924937</t>
  </si>
  <si>
    <t>871161211</t>
  </si>
  <si>
    <t>Montáž potrubí z PE100 SDR 11 otevřený výkop svařovaných elektrotvarovkou D 32 x 3,0 mm</t>
  </si>
  <si>
    <t>1799752715</t>
  </si>
  <si>
    <t>Montáž vodovodního potrubí z plastů v otevřeném výkopu z polyetylenu PE 100 svařovaných elektrotvarovkou SDR 11/PN16 D 32 x 3,0 mm</t>
  </si>
  <si>
    <t>https://podminky.urs.cz/item/CS_URS_2021_02/871161211</t>
  </si>
  <si>
    <t xml:space="preserve">Poznámka k souboru cen:_x000D_
1. V cenách potrubí nejsou započteny náklady na:_x000D_
a) dodání potrubí; potrubí se oceňuje ve specifikaci; ztratné lze dohodnout u trub polyetylénových ve výši 1,5 %; u trub z tvrdého PVC ve výši 3 %,_x000D_
2. Ceny -1211 jsou určeny i pro plošné kolektory primárních okruhů tepelných čerpadel._x000D_
</t>
  </si>
  <si>
    <t>2861396</t>
  </si>
  <si>
    <t>trubka ochranná HDPE D 40mm</t>
  </si>
  <si>
    <t>584297695</t>
  </si>
  <si>
    <t>25*1,015 'Přepočtené koeficientem množství</t>
  </si>
  <si>
    <t>630003200116</t>
  </si>
  <si>
    <t>PŘECHODKA L 32-1"</t>
  </si>
  <si>
    <t>740023259</t>
  </si>
  <si>
    <t>871241211</t>
  </si>
  <si>
    <t>Montáž potrubí z PE100 SDR 11 otevřený výkop svařovaných elektrotvarovkou D 90 x 8,2 mm</t>
  </si>
  <si>
    <t>-80022327</t>
  </si>
  <si>
    <t>Montáž vodovodního potrubí z plastů v otevřeném výkopu z polyetylenu PE 100 svařovaných elektrotvarovkou SDR 11/PN16 D 90 x 8,2 mm</t>
  </si>
  <si>
    <t>https://podminky.urs.cz/item/CS_URS_2021_02/871241211</t>
  </si>
  <si>
    <t>28613825</t>
  </si>
  <si>
    <t>trubka vodovodní HDPE (IPE) tyče 6,12m 90x8,2mm</t>
  </si>
  <si>
    <t>-1742418245</t>
  </si>
  <si>
    <t>59*1,015 'Přepočtené koeficientem množství</t>
  </si>
  <si>
    <t>877161112</t>
  </si>
  <si>
    <t>Montáž elektrokolen 90° na vodovodním potrubí z PE trub d 32</t>
  </si>
  <si>
    <t>-1093734113</t>
  </si>
  <si>
    <t>Montáž tvarovek na vodovodním plastovém potrubí z polyetylenu PE 100 elektrotvarovek SDR 11/PN16 kolen 90° d 32</t>
  </si>
  <si>
    <t>https://podminky.urs.cz/item/CS_URS_2021_02/877161112</t>
  </si>
  <si>
    <t xml:space="preserve">Poznámka k souboru cen:_x000D_
1. V cenách montáže tvarovek nejsou započteny náklady na dodání tvarovek. Tyto náklady se oceňují ve specifikaci._x000D_
</t>
  </si>
  <si>
    <t>28653052</t>
  </si>
  <si>
    <t>elektrokoleno 90° PE 100 D 32mm</t>
  </si>
  <si>
    <t>-1059803493</t>
  </si>
  <si>
    <t>-178083734</t>
  </si>
  <si>
    <t>28615974</t>
  </si>
  <si>
    <t>elektrospojka SDR11 PE 100 PN16 D 90mm</t>
  </si>
  <si>
    <t>1277613202</t>
  </si>
  <si>
    <t>28653135</t>
  </si>
  <si>
    <t>nákružek lemový PE 100 SDR11 90mm</t>
  </si>
  <si>
    <t>1254592983</t>
  </si>
  <si>
    <t>28654368</t>
  </si>
  <si>
    <t>příruba volná k lemovému nákružku z polypropylénu 90</t>
  </si>
  <si>
    <t>1076145260</t>
  </si>
  <si>
    <t>877241110</t>
  </si>
  <si>
    <t>Montáž elektrokolen 45° na vodovodním potrubí z PE trub d 90</t>
  </si>
  <si>
    <t>1600662429</t>
  </si>
  <si>
    <t>Montáž tvarovek na vodovodním plastovém potrubí z polyetylenu PE 100 elektrotvarovek SDR 11/PN16 kolen 45° d 90</t>
  </si>
  <si>
    <t>https://podminky.urs.cz/item/CS_URS_2021_02/877241110</t>
  </si>
  <si>
    <t>28614948</t>
  </si>
  <si>
    <t>elektrokoleno 45° PE 100 PN16 D 90mm</t>
  </si>
  <si>
    <t>-269808258</t>
  </si>
  <si>
    <t>877241112</t>
  </si>
  <si>
    <t>Montáž elektrokolen 90° na vodovodním potrubí z PE trub d 90</t>
  </si>
  <si>
    <t>-1260793693</t>
  </si>
  <si>
    <t>Montáž tvarovek na vodovodním plastovém potrubí z polyetylenu PE 100 elektrotvarovek SDR 11/PN16 kolen 90° d 90</t>
  </si>
  <si>
    <t>https://podminky.urs.cz/item/CS_URS_2021_02/877241112</t>
  </si>
  <si>
    <t>28653060</t>
  </si>
  <si>
    <t>elektrokoleno 90° PE 100 D 90mm</t>
  </si>
  <si>
    <t>1418551558</t>
  </si>
  <si>
    <t>891241112</t>
  </si>
  <si>
    <t>Montáž vodovodních šoupátek otevřený výkop DN 80</t>
  </si>
  <si>
    <t>-160306333</t>
  </si>
  <si>
    <t>Montáž vodovodních armatur na potrubí šoupátek nebo klapek uzavíracích v otevřeném výkopu nebo v šachtách s osazením zemní soupravy (bez poklopů) DN 80</t>
  </si>
  <si>
    <t>https://podminky.urs.cz/item/CS_URS_2021_02/891241112</t>
  </si>
  <si>
    <t xml:space="preserve">Poznámka k souboru cen:_x000D_
1. V cenách jsou započteny i náklady:_x000D_
a) u šoupátek ceny -1112 na vytvoření otvorů ve stropech šachet pro prostup zemních souprav šoupátek,_x000D_
b) u navrtávacích pasů ceny -9111 na výkop montážních jamek, opravu izolace ocelových trubek a na osazení zemních souprav._x000D_
2. V cenách nejsou započteny náklady na:_x000D_
a) dodání vodoměrů, šoupátek, uzavíracích klapek, ventilů, montážních vložek, kompenzátorů, koncových nebo zpětných klapek, hydrantů, zemních souprav, šoupátkových koleček, šoupátkových a hydrantových klíčů, navrtávacích pasů, tvarovek a kompenzačních nástavců; tyto armatury se oceňují ve specifikaci,_x000D_
b) podkladní bloky pod armatury; bloky se oceňují příslušnými cenami souborů cen 452 2 . - . 1 Podkladní a zajišťovací konstrukce zděné na maltu cementovou, 452 3*- . 1 Podkladní a zajišťovací konstrukce z betonu, 452 35- . 1 Bednění podkladních a zajišťovacích konstrukcí části A 01 tohoto ceníku,_x000D_
c) obsyp odvodňovacího zařízení hydrantů ze štěrku nebo štěrkopísku; obsyp se oceňuje příslušnými cenami souboru cen 451 5 . - . 1 Lože pod potrubí, stoky a drobné objekty části A 01 tohoto katalogu,_x000D_
d) osazení hydrantových, šoupátkových a ventilových poklopů; osazení poklopů se oceňuje příslušnými cenami souboru cen 899 40-11 Osazení poklopů litinových části A 01 tohoto katalogu._x000D_
</t>
  </si>
  <si>
    <t>42221303</t>
  </si>
  <si>
    <t>šoupátko pitná voda litina GGG 50 krátká stavební dl PN10/16 DN 80x180mm</t>
  </si>
  <si>
    <t>1960615051</t>
  </si>
  <si>
    <t>42291079</t>
  </si>
  <si>
    <t>souprava zemní pro šoupátka DN 65-80mm Rd 2,0m</t>
  </si>
  <si>
    <t>-1409873459</t>
  </si>
  <si>
    <t>891241222</t>
  </si>
  <si>
    <t>Montáž vodovodních šoupátek s ručním kolečkem v šachtách DN 80</t>
  </si>
  <si>
    <t>1660259615</t>
  </si>
  <si>
    <t>Montáž vodovodních armatur na potrubí šoupátek nebo klapek uzavíracích v šachtách s ručním kolečkem DN 80</t>
  </si>
  <si>
    <t>https://podminky.urs.cz/item/CS_URS_2021_02/891241222</t>
  </si>
  <si>
    <t>549711405</t>
  </si>
  <si>
    <t>42210101</t>
  </si>
  <si>
    <t>kolo ruční pro DN 65-80 D 175mm</t>
  </si>
  <si>
    <t>-1729871145</t>
  </si>
  <si>
    <t>892241111</t>
  </si>
  <si>
    <t>Tlaková zkouška vodou potrubí DN do 80</t>
  </si>
  <si>
    <t>1275198071</t>
  </si>
  <si>
    <t>Tlakové zkoušky vodou na potrubí DN do 80</t>
  </si>
  <si>
    <t>https://podminky.urs.cz/item/CS_URS_2021_02/892241111</t>
  </si>
  <si>
    <t xml:space="preserve">Poznámka k souboru cen:_x000D_
1. Ceny -2111 jsou určeny pro zabezpečení jednoho konce zkoušeného úseku jakéhokoliv druhu potrubí._x000D_
2. V cenách jsou započteny náklady:_x000D_
a) u cen -1111 - na přísun, montáž, demontáž a odsun zkoušecího čerpadla, napuštění tlakovou vodou a dodání vody pro tlakovou zkoušku,_x000D_
b) u cen -2111 - na montáž a demontáž výrobků nebo dílců pro zabezpečení konce zkoušeného úseku potrubí, na montáž a demontáž koncových tvarovek, na montáž zaslepovací příruby, na zaslepení odboček pro hydranty, vzdušníky a jiné armatury a odbočky pro odbočující řady,_x000D_
</t>
  </si>
  <si>
    <t>892273122</t>
  </si>
  <si>
    <t>Proplach a dezinfekce vodovodního potrubí DN od 80 do 125</t>
  </si>
  <si>
    <t>705322063</t>
  </si>
  <si>
    <t>https://podminky.urs.cz/item/CS_URS_2021_02/892273122</t>
  </si>
  <si>
    <t>8922</t>
  </si>
  <si>
    <t>Rozbor pitné vody</t>
  </si>
  <si>
    <t>-1493368203</t>
  </si>
  <si>
    <t>892372111</t>
  </si>
  <si>
    <t>Zabezpečení konců potrubí DN do 300 při tlakových zkouškách vodou</t>
  </si>
  <si>
    <t>452406837</t>
  </si>
  <si>
    <t>Tlakové zkoušky vodou zabezpečení konců potrubí při tlakových zkouškách DN do 300</t>
  </si>
  <si>
    <t>https://podminky.urs.cz/item/CS_URS_2021_02/892372111</t>
  </si>
  <si>
    <t>899125</t>
  </si>
  <si>
    <t>Nerezový spojovací materiál + těsnění + ochranná bandáž</t>
  </si>
  <si>
    <t>-1795548424</t>
  </si>
  <si>
    <t>Nerezové spoje + těsnění + bandáže</t>
  </si>
  <si>
    <t>899401112</t>
  </si>
  <si>
    <t>Osazení poklopů litinových šoupátkových</t>
  </si>
  <si>
    <t>1766988747</t>
  </si>
  <si>
    <t>https://podminky.urs.cz/item/CS_URS_2021_02/899401112</t>
  </si>
  <si>
    <t xml:space="preserve">Poznámka k souboru cen:_x000D_
1. V cenách osazení poklopů jsou započteny i náklady na jejich podezdění._x000D_
2. V cenách nejsou započteny náklady na dodání poklopů; tyto se oceňují ve specifikaci. Ztratné se nestanoví._x000D_
</t>
  </si>
  <si>
    <t>42291352</t>
  </si>
  <si>
    <t>poklop litinový šoupátkový pro zemní soupravy osazení do terénu a do vozovky</t>
  </si>
  <si>
    <t>543131558</t>
  </si>
  <si>
    <t>56230640</t>
  </si>
  <si>
    <t>deska podkladová uličního poklopu plastového tuhých souprav</t>
  </si>
  <si>
    <t>-1476242596</t>
  </si>
  <si>
    <t>899721111</t>
  </si>
  <si>
    <t>Signalizační vodič DN do 150 mm na potrubí</t>
  </si>
  <si>
    <t>603800229</t>
  </si>
  <si>
    <t>Signalizační vodič na potrubí DN do 150 mm</t>
  </si>
  <si>
    <t>https://podminky.urs.cz/item/CS_URS_2021_02/899721111</t>
  </si>
  <si>
    <t>899722114</t>
  </si>
  <si>
    <t>Krytí potrubí z plastů výstražnou fólií z PVC 40 cm</t>
  </si>
  <si>
    <t>-1106415438</t>
  </si>
  <si>
    <t>Krytí potrubí z plastů výstražnou fólií z PVC šířky 40 cm</t>
  </si>
  <si>
    <t>https://podminky.urs.cz/item/CS_URS_2021_02/899722114</t>
  </si>
  <si>
    <t>899955</t>
  </si>
  <si>
    <t>Spojka na signalizační vodič D+M</t>
  </si>
  <si>
    <t>-1666523502</t>
  </si>
  <si>
    <t>R0002</t>
  </si>
  <si>
    <t>Provizorní zásobení vodou</t>
  </si>
  <si>
    <t>695922504</t>
  </si>
  <si>
    <t>Provizorní přepojení přípojek</t>
  </si>
  <si>
    <t>916131213</t>
  </si>
  <si>
    <t>Osazení silničního obrubníku betonového stojatého s boční opěrou do lože z betonu prostého</t>
  </si>
  <si>
    <t>501966732</t>
  </si>
  <si>
    <t>Osazení silničního obrubníku betonového se zřízením lože, s vyplněním a zatřením spár cementovou maltou stojatého s boční opěrou z betonu prostého, do lože z betonu prostého</t>
  </si>
  <si>
    <t>https://podminky.urs.cz/item/CS_URS_2021_02/916131213</t>
  </si>
  <si>
    <t xml:space="preserve">Poznámka k souboru cen:_x000D_
1. V cenách silničních obrubníků ležatých i stojatých jsou započteny:_x000D_
a) pro osazení do lože z kameniva těženého i náklady na dodání hmot pro lože tl. 80 až 100 mm,_x000D_
b) pro osazení do lože z betonu prostého i náklady na dodání hmot pro lože tl. 80 až 100 mm; v cenách -1113 a -1213 též náklady na zřízení bočních opěr._x000D_
2. Část lože z betonu prostého přesahující tl. 100 mm se oceňuje cenou 916 99-1121 Lože pod obrubníky, krajníky nebo obruby z dlažebních kostek._x000D_
3. V cenách nejsou započteny náklady na dodání obrubníků, tyto se oceňují ve specifikaci._x000D_
</t>
  </si>
  <si>
    <t>919112111</t>
  </si>
  <si>
    <t>Řezání dilatačních spár š 4 mm hl do 60 mm příčných nebo podélných v živičném krytu</t>
  </si>
  <si>
    <t>-1261315771</t>
  </si>
  <si>
    <t>Řezání dilatačních spár v živičném krytu příčných nebo podélných, šířky 4 mm, hloubky do 60 mm</t>
  </si>
  <si>
    <t>https://podminky.urs.cz/item/CS_URS_2021_02/919112111</t>
  </si>
  <si>
    <t>1,5*2+1,1</t>
  </si>
  <si>
    <t>919731122</t>
  </si>
  <si>
    <t>Zarovnání styčné plochy podkladu nebo krytu živičného tl přes 50 do 100 mm</t>
  </si>
  <si>
    <t>-64678996</t>
  </si>
  <si>
    <t>Zarovnání styčné plochy podkladu nebo krytu podél vybourané části komunikace nebo zpevněné plochy živičné tl. přes 50 do 100 mm</t>
  </si>
  <si>
    <t>https://podminky.urs.cz/item/CS_URS_2021_02/919731122</t>
  </si>
  <si>
    <t xml:space="preserve">Poznámka k souboru cen:_x000D_
1. Pro volbu cen je rozhodující maximální tloušťka zarovnané styčné plochy._x000D_
2. Náklady na vodorovné přemístění suti zbylé po zarovnání styčné plochy se samostatně neoceňují, tyto náklady jsou započteny ve vodorovném přemístění suti prováděném při odstraňování podkladů nebo krytů._x000D_
</t>
  </si>
  <si>
    <t>979024443</t>
  </si>
  <si>
    <t>Očištění vybouraných obrubníků a krajníků silničních</t>
  </si>
  <si>
    <t>1918030347</t>
  </si>
  <si>
    <t>Očištění vybouraných prvků komunikací od spojovacího materiálu s odklizením a uložením očištěných hmot a spojovacího materiálu na skládku na vzdálenost do 10 m obrubníků a krajníků, vybouraných z jakéhokoliv lože a s jakoukoliv výplní spár silničních</t>
  </si>
  <si>
    <t>https://podminky.urs.cz/item/CS_URS_2021_02/979024443</t>
  </si>
  <si>
    <t xml:space="preserve">Poznámka k souboru cen:_x000D_
1. Ceny 05-4441 a 05-4442 jsou určeny jen pro očištění vybouraných dlaždic, desek nebo tvarovek uložených do lože ze sypkého materiálu bez pojiva._x000D_
2. Přemístění vybouraných obrubníků, krajníků, desek nebo dílců na vzdálenost přes 10 m se oceňuje cenami souboru cen 997 22-1 Vodorovná doprava vybouraných hmot._x000D_
</t>
  </si>
  <si>
    <t>-181227817</t>
  </si>
  <si>
    <t xml:space="preserve">Poznámka k souboru cen:_x000D_
1. Ceny nelze použít pro vodorovnou dopravu vybouraných hmot po železnici, po vodě nebo neobvyklými dopravními prostředky._x000D_
2. Je-li na dopravní dráze pro vodorovnou dopravu vybouraných hmot překážka, pro kterou je nutno vybourané hmoty překládat z jednoho dopravního prostředku na druhý, oceňuje se tato doprava v každém úseku samostatně._x000D_
</t>
  </si>
  <si>
    <t>"kamenivo" 0,653</t>
  </si>
  <si>
    <t>"beton" 0,731</t>
  </si>
  <si>
    <t>"živice" 0,495</t>
  </si>
  <si>
    <t>1605944997</t>
  </si>
  <si>
    <t>17*1,879</t>
  </si>
  <si>
    <t>997221612</t>
  </si>
  <si>
    <t>Nakládání vybouraných hmot na dopravní prostředky pro vodorovnou dopravu</t>
  </si>
  <si>
    <t>565043204</t>
  </si>
  <si>
    <t>Nakládání na dopravní prostředky pro vodorovnou dopravu vybouraných hmot</t>
  </si>
  <si>
    <t>https://podminky.urs.cz/item/CS_URS_2021_02/997221612</t>
  </si>
  <si>
    <t xml:space="preserve">Poznámka k souboru cen:_x000D_
1. Ceny lze použít i pro překládání při lomené dopravě._x000D_
2. Ceny nelze použít při dopravě po železnici, po vodě nebo neobvyklými dopravními prostředky._x000D_
</t>
  </si>
  <si>
    <t>997221615</t>
  </si>
  <si>
    <t>Poplatek za uložení na skládce (skládkovné) stavebního odpadu betonového kód odpadu 17 01 01</t>
  </si>
  <si>
    <t>-914768995</t>
  </si>
  <si>
    <t>Poplatek za uložení stavebního odpadu na skládce (skládkovné) z prostého betonu zatříděného do Katalogu odpadů pod kódem 17 01 01</t>
  </si>
  <si>
    <t>https://podminky.urs.cz/item/CS_URS_2021_02/997221615</t>
  </si>
  <si>
    <t xml:space="preserve">Poznámka k souboru cen:_x000D_
1. Ceny uvedené v souboru cen je doporučeno upravit podle aktuálních cen místně příslušné skládky odpadů._x000D_
2. Uložení odpadů neuvedených v souboru cen se oceňuje individuálně._x000D_
3. V cenách je započítán poplatek za ukládání odpadu dle zákona 185/2001 Sb._x000D_
4. Případné drcení stavebního odpadu lze ocenit cenami souboru cen 997 00-60 Drcení stavebního odpadu z katalogu 800-6 Demolice objektů._x000D_
</t>
  </si>
  <si>
    <t>997221655</t>
  </si>
  <si>
    <t>1212063323</t>
  </si>
  <si>
    <t>https://podminky.urs.cz/item/CS_URS_2021_02/997221655</t>
  </si>
  <si>
    <t>997221875</t>
  </si>
  <si>
    <t>Poplatek za uložení stavebního odpadu na recyklační skládce (skládkovné) asfaltového bez obsahu dehtu zatříděného do Katalogu odpadů pod kódem 17 03 02</t>
  </si>
  <si>
    <t>1285101643</t>
  </si>
  <si>
    <t>https://podminky.urs.cz/item/CS_URS_2021_02/997221875</t>
  </si>
  <si>
    <t>998276101</t>
  </si>
  <si>
    <t>Přesun hmot pro trubní vedení z trub z plastických hmot otevřený výkop</t>
  </si>
  <si>
    <t>-1880899796</t>
  </si>
  <si>
    <t>Přesun hmot pro trubní vedení hloubené z trub z plastických hmot nebo sklolaminátových pro vodovody nebo kanalizace v otevřeném výkopu dopravní vzdálenost do 15 m</t>
  </si>
  <si>
    <t>https://podminky.urs.cz/item/CS_URS_2021_02/998276101</t>
  </si>
  <si>
    <t xml:space="preserve">Poznámka k souboru cen:_x000D_
1. Ceny přesunu hmot nelze užít pro zeminu, sypaniny, štěrkopísek, kamenivo ap. Případná manipulace s tímto materiálem se oceňuje soubory cen 162 ..-.... Vodorovné přemístění výkopku nebo sypaniny katalogu 800-1 Zemní práce._x000D_
</t>
  </si>
  <si>
    <t>SO 421 - Přípojka splaškové kanalizace</t>
  </si>
  <si>
    <t>-25279786</t>
  </si>
  <si>
    <t>30*8</t>
  </si>
  <si>
    <t>1158627895</t>
  </si>
  <si>
    <t>119001405</t>
  </si>
  <si>
    <t>Dočasné zajištění potrubí z PE DN do 200 mm</t>
  </si>
  <si>
    <t>-331746137</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</si>
  <si>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plastového, jmenovité světlosti DN do 200 mm</t>
  </si>
  <si>
    <t>https://podminky.urs.cz/item/CS_URS_2021_02/119001405</t>
  </si>
  <si>
    <t>1798230934</t>
  </si>
  <si>
    <t>645813426</t>
  </si>
  <si>
    <t>7*1,5*2,7</t>
  </si>
  <si>
    <t>132354204</t>
  </si>
  <si>
    <t>Hloubení zapažených rýh š do 2000 mm v hornině třídy těžitelnosti II skupiny 4 objem do 500 m3</t>
  </si>
  <si>
    <t>-1280223971</t>
  </si>
  <si>
    <t>Hloubení zapažených rýh šířky přes 800 do 2 000 mm strojně s urovnáním dna do předepsaného profilu a spádu v hornině třídy těžitelnosti II skupiny 4 přes 100 do 500 m3</t>
  </si>
  <si>
    <t>https://podminky.urs.cz/item/CS_URS_2021_02/132354204</t>
  </si>
  <si>
    <t>1,2*83*2,7</t>
  </si>
  <si>
    <t>995680409</t>
  </si>
  <si>
    <t>83*2,7*2</t>
  </si>
  <si>
    <t>2143662811</t>
  </si>
  <si>
    <t>1357992599</t>
  </si>
  <si>
    <t>-1897367125</t>
  </si>
  <si>
    <t>8*268,92</t>
  </si>
  <si>
    <t>-698434437</t>
  </si>
  <si>
    <t>268,92*1,8</t>
  </si>
  <si>
    <t>-1673863091</t>
  </si>
  <si>
    <t>-201126760</t>
  </si>
  <si>
    <t>268,92-9,96-48,6-83*1,2*0,5</t>
  </si>
  <si>
    <t>526065740</t>
  </si>
  <si>
    <t>160,560*1,8</t>
  </si>
  <si>
    <t>-564629905</t>
  </si>
  <si>
    <t>"DN 200" 63*1,2*0,5</t>
  </si>
  <si>
    <t>"DN 150" 20*1,2*0,45</t>
  </si>
  <si>
    <t>-1057782759</t>
  </si>
  <si>
    <t>48,6*1,8</t>
  </si>
  <si>
    <t>212751104</t>
  </si>
  <si>
    <t>Trativod z drenážních trubek flexibilních PVC-U SN 4 perforace 360° včetně lože otevřený výkop DN 100 pro meliorace</t>
  </si>
  <si>
    <t>-681833763</t>
  </si>
  <si>
    <t>Trativody z drenážních a melioračních trubek pro meliorace, dočasné nebo odlehčovací drenáže se zřízením štěrkového lože pod trubky a s jejich obsypem v otevřeném výkopu trubka flexibilní PVC-U SN 4 celoperforovaná 360° DN 100</t>
  </si>
  <si>
    <t>https://podminky.urs.cz/item/CS_URS_2021_02/212751104</t>
  </si>
  <si>
    <t xml:space="preserve">Poznámka k souboru cen:_x000D_
1. V cenách souboru cen jsou započteny náklady na:_x000D_
a) podsyp ze štěrkopísku tl. 100 mm,_x000D_
b) obsyp DN +150 mm nad potrubí a do stran._x000D_
2. V cenách souboru cen nejsou započteny náklady na:_x000D_
a) montáž a dodávku tvarovek, které se oceňují cenami souboru 877 ..-52.1 Montáž tvarovek na kanalizačním potrubí z trub z plastu, části A03,_x000D_
b) opláštění potrubí geotextílií, které se oceňuje cenami souboru 211 97-11.. Zřízení opláštění výplně z geotextilie odvodňovacích žeber nebo trativodů v rýze nebo zářezu se stěnami katalogu 800-2 Zvláštní zakládání objektů, části A 01._x000D_
</t>
  </si>
  <si>
    <t>359901212</t>
  </si>
  <si>
    <t>Monitoring stoky jakékoli výšky na stávající kanalizaci</t>
  </si>
  <si>
    <t>-1473010419</t>
  </si>
  <si>
    <t>Monitoring stok (kamerový systém) jakékoli výšky stávající kanalizace</t>
  </si>
  <si>
    <t>https://podminky.urs.cz/item/CS_URS_2021_02/359901212</t>
  </si>
  <si>
    <t xml:space="preserve">Poznámka k souboru cen:_x000D_
1. V ceně jsou započteny náklady na zhotovení záznamu o prohlídce a protokolu prohlídky._x000D_
</t>
  </si>
  <si>
    <t>-123822166</t>
  </si>
  <si>
    <t>1,5*1,5*0,15*6</t>
  </si>
  <si>
    <t>-262213892</t>
  </si>
  <si>
    <t>83*1,2*0,1</t>
  </si>
  <si>
    <t>452112111</t>
  </si>
  <si>
    <t>Osazení betonových prstenců nebo rámů v do 100 mm</t>
  </si>
  <si>
    <t>-792409926</t>
  </si>
  <si>
    <t>Osazení betonových dílců prstenců nebo rámů pod poklopy a mříže, výšky do 100 mm</t>
  </si>
  <si>
    <t>https://podminky.urs.cz/item/CS_URS_2021_02/452112111</t>
  </si>
  <si>
    <t xml:space="preserve">Poznámka k souboru cen:_x000D_
1. V cenách nejsou započteny náklady na dodávku betonových výrobků; tyto se oceňují ve specifikaci._x000D_
</t>
  </si>
  <si>
    <t>59224148</t>
  </si>
  <si>
    <t>prstenec šachtový vyrovnávací betonový rovný 625x100x100mm</t>
  </si>
  <si>
    <t>-2087211199</t>
  </si>
  <si>
    <t>59224147</t>
  </si>
  <si>
    <t>prstenec šachtový vyrovnávací betonový rovný 625x100x80mm</t>
  </si>
  <si>
    <t>-1143199987</t>
  </si>
  <si>
    <t>59224146</t>
  </si>
  <si>
    <t>prstenec šachtový vyrovnávací betonový rovný 625x100x60mm</t>
  </si>
  <si>
    <t>566996086</t>
  </si>
  <si>
    <t>59224145</t>
  </si>
  <si>
    <t>prstenec šachtový vyrovnávací betonový rovný 625x100x40mm</t>
  </si>
  <si>
    <t>564874602</t>
  </si>
  <si>
    <t>452112121</t>
  </si>
  <si>
    <t>Osazení betonových prstenců nebo rámů v do 200 mm</t>
  </si>
  <si>
    <t>414310266</t>
  </si>
  <si>
    <t>Osazení betonových dílců prstenců nebo rámů pod poklopy a mříže, výšky přes 100 do 200 mm</t>
  </si>
  <si>
    <t>https://podminky.urs.cz/item/CS_URS_2021_02/452112121</t>
  </si>
  <si>
    <t>59224149</t>
  </si>
  <si>
    <t>prstenec šachtový vyrovnávací betonový rovný 625x100x120mm</t>
  </si>
  <si>
    <t>1747549079</t>
  </si>
  <si>
    <t>-119881529</t>
  </si>
  <si>
    <t>1,5*1,5*0,1*6</t>
  </si>
  <si>
    <t>Vložení šachty do stávající potrubí - výřezy, pružné spojky, potrubí</t>
  </si>
  <si>
    <t>-652945152</t>
  </si>
  <si>
    <t>Napojení na stáv. potrubí</t>
  </si>
  <si>
    <t>871313121</t>
  </si>
  <si>
    <t>Montáž kanalizačního potrubí z PVC těsněné gumovým kroužkem otevřený výkop sklon do 20 % DN 160</t>
  </si>
  <si>
    <t>-1952672010</t>
  </si>
  <si>
    <t>Montáž kanalizačního potrubí z plastů z tvrdého PVC těsněných gumovým kroužkem v otevřeném výkopu ve sklonu do 20 % DN 160</t>
  </si>
  <si>
    <t>https://podminky.urs.cz/item/CS_URS_2021_02/871313121</t>
  </si>
  <si>
    <t xml:space="preserve">Poznámka k souboru cen:_x000D_
1. V cenách montáže potrubí nejsou započteny náklady na dodání trub, elektrospojek a těsnicích kroužků pokud tyto nejsou součástí dodávky potrubí. Tyto náklady se oceňují ve specifikaci._x000D_
2. V cenách potrubí z trubek polyetylenových a polypropylenových nejsou započteny náklady na dodání tvarovek použitých pro napojení na jiný druh potrubí; tvarovky se oceňují ve specifikaci._x000D_
3. Ztratné lze dohodnout:_x000D_
a) u trub kanalizačních z tvrdého PVC ve směrné výši 3 %,_x000D_
b) u trub polyetylenových a polypropylenových ve směrné výši 1,5._x000D_
</t>
  </si>
  <si>
    <t>28611230</t>
  </si>
  <si>
    <t>trubka kanalizační PVC-U DN 160x3000mm SN12</t>
  </si>
  <si>
    <t>-1838775102</t>
  </si>
  <si>
    <t>20*1,03 'Přepočtené koeficientem množství</t>
  </si>
  <si>
    <t>871355241</t>
  </si>
  <si>
    <t>Kanalizační potrubí z tvrdého PVC vícevrstvé tuhost třídy SN12 DN 200</t>
  </si>
  <si>
    <t>1142231588</t>
  </si>
  <si>
    <t>Kanalizační potrubí z tvrdého PVC v otevřeném výkopu ve sklonu do 20 %, hladkého plnostěnného vícevrstvého, tuhost třídy SN 12 DN 200</t>
  </si>
  <si>
    <t>https://podminky.urs.cz/item/CS_URS_2021_02/871355241</t>
  </si>
  <si>
    <t xml:space="preserve">Poznámka k souboru cen:_x000D_
1. V cenách jsou započteny i náklady na dodání trub včetně gumového těsnění._x000D_
2. Použití trub dle tuhostí:_x000D_
a) třída SN 4: kanalizační sítě, přípojky, odvodňování pozemků s výškou krytí až 4 m_x000D_
b) třída SN 8: kanalizační sítě v nestandartních podmínkách uložení, vysoké teplotní a mechanické zatížení s výškou krytí do 8 m_x000D_
c) SN 10: kanalizační sítě, přípojky, odvodňování pozemků s výškou krytí &amp;gt; 8 m_x000D_
d) třída SN 12: kanalizační sítě s vysokým statickým zatížením a dynamickými rázy, při rychlosti média až 15 m/s a výškou krytí 0,7-10 m_x000D_
e) třída SN 16: kanalizační sítě s vysokým statickým zatížením a dynamickými rázy avýškou krytí 0,5-12 m._x000D_
</t>
  </si>
  <si>
    <t>28611107</t>
  </si>
  <si>
    <t>trubka kanalizační PVC-U DN 200x6000mm SN12</t>
  </si>
  <si>
    <t>-593943988</t>
  </si>
  <si>
    <t>63*1,03 'Přepočtené koeficientem množství</t>
  </si>
  <si>
    <t>892352121</t>
  </si>
  <si>
    <t>Tlaková zkouška vzduchem potrubí DN 200 těsnícím vakem ucpávkovým</t>
  </si>
  <si>
    <t>úsek</t>
  </si>
  <si>
    <t>-227851363</t>
  </si>
  <si>
    <t>Tlakové zkoušky vzduchem těsnícími vaky ucpávkovými DN 200</t>
  </si>
  <si>
    <t>https://podminky.urs.cz/item/CS_URS_2021_02/892352121</t>
  </si>
  <si>
    <t xml:space="preserve">Poznámka k souboru cen:_x000D_
1. Ceny zkoušek jsou vztaženy na úsek stoky mezi dvěma šachtami bez ohledu na druh potrubí._x000D_
2. V cenách jsou započteny i náklady na:_x000D_
a) montáž a demontáž těsnících vaků pro zabezpečení konců zkoušeného úseku potrubí, naplnění a vypuštění vzduchu zkoušeného úseku stoky,_x000D_
b) vystavení zkušebního protokolu._x000D_
3. V cenách nejsou započteny náklady na:_x000D_
a) utěsnění kanalizačních přípojek._x000D_
b) zkoušky vstupních a revizních šachet._x000D_
</t>
  </si>
  <si>
    <t>894411121</t>
  </si>
  <si>
    <t>Zřízení šachet kanalizačních z betonových dílců na potrubí DN přes 200 do 300 dno beton tř. C 25/30</t>
  </si>
  <si>
    <t>-920364845</t>
  </si>
  <si>
    <t>Zřízení šachet kanalizačních z betonových dílců výšky vstupu do 1,50 m s obložením dna betonem tř. C 25/30, na potrubí DN přes 200 do 300</t>
  </si>
  <si>
    <t>https://podminky.urs.cz/item/CS_URS_2021_02/894411121</t>
  </si>
  <si>
    <t xml:space="preserve">Poznámka k souboru cen:_x000D_
1. Příplatek k ceně šachet z betonových dílců za každých dalších i započatých 0,60 m výšky vstupu se oceňuje cenou 894 11-8001 této části katalogu._x000D_
2. V cenách jsou započteny i náklady na:_x000D_
a) podkladní desku z betonu prostého._x000D_
b) zhotovení monolitického dna_x000D_
3. V cenách nejsou započteny náklady na:_x000D_
a) litinové poklopy; osazení litinových poklopů se oceňuje cenami souboru cen 899 10- . 1 Osazení poklopů litinových a ocelových včetně rámů části A 01 tohoto katalogu; dodání poklopů se oceňuje ve specifikaci,_x000D_
b) dodání betonových dílců (vyrovnávací prstenec, přechodová skruž, přechodová deska, skruže, šachtové a skružová těsnění); tyto se oceňují ve specifikaci._x000D_
</t>
  </si>
  <si>
    <t>5922434</t>
  </si>
  <si>
    <t>těsnění elastomerové pro spojení šachetních dílů DN 1000</t>
  </si>
  <si>
    <t>-498043552</t>
  </si>
  <si>
    <t>59224023</t>
  </si>
  <si>
    <t>dno betonové šachtové DN 200 betonový žlab i nástupnice 100x63,5x15cm</t>
  </si>
  <si>
    <t>564303387</t>
  </si>
  <si>
    <t>59224167</t>
  </si>
  <si>
    <t>skruž betonová přechodová 62,5/100x60x12cm, stupadla poplastovaná</t>
  </si>
  <si>
    <t>-826029458</t>
  </si>
  <si>
    <t>59224050</t>
  </si>
  <si>
    <t>skruž pro kanalizační šachty se zabudovanými stupadly 100x25x12cm</t>
  </si>
  <si>
    <t>-775953851</t>
  </si>
  <si>
    <t>59224051</t>
  </si>
  <si>
    <t>skruž pro kanalizační šachty se zabudovanými stupadly 100x50x12cm</t>
  </si>
  <si>
    <t>-1147924118</t>
  </si>
  <si>
    <t>59224052</t>
  </si>
  <si>
    <t>skruž pro kanalizační šachty se zabudovanými stupadly 100x100x12cm</t>
  </si>
  <si>
    <t>1424171368</t>
  </si>
  <si>
    <t>899104112</t>
  </si>
  <si>
    <t>Osazení poklopů litinových nebo ocelových včetně rámů pro třídu zatížení D400, E600</t>
  </si>
  <si>
    <t>728152042</t>
  </si>
  <si>
    <t>Osazení poklopů litinových a ocelových včetně rámů pro třídu zatížení D400, E600</t>
  </si>
  <si>
    <t>https://podminky.urs.cz/item/CS_URS_2021_02/899104112</t>
  </si>
  <si>
    <t>28661931</t>
  </si>
  <si>
    <t>poklop šachtový litinový  DN 600 pro třídu zatížení D400 bez odvětráním  s logem</t>
  </si>
  <si>
    <t>-1553080957</t>
  </si>
  <si>
    <t xml:space="preserve">poklop šachtový litinový  DN 600 pro třídu zatížení D400 bez odvětráním  </t>
  </si>
  <si>
    <t>535833247</t>
  </si>
  <si>
    <t>SO 431 - Přeložka sběrače dešťových vod</t>
  </si>
  <si>
    <t>1690481736</t>
  </si>
  <si>
    <t>-841113377</t>
  </si>
  <si>
    <t>498808056</t>
  </si>
  <si>
    <t>-172023455</t>
  </si>
  <si>
    <t>1*1,5*1,3</t>
  </si>
  <si>
    <t>404365309</t>
  </si>
  <si>
    <t>"přeložka" 29*1,3*1,6+2*1,4*1,3</t>
  </si>
  <si>
    <t>"stávající" 28*1,2*3+3*3*1,2</t>
  </si>
  <si>
    <t>-2025735307</t>
  </si>
  <si>
    <t>29*1,3*2+2*1,3*2</t>
  </si>
  <si>
    <t>817977182</t>
  </si>
  <si>
    <t>162351124</t>
  </si>
  <si>
    <t>Vodorovné přemístění přes 500 do 1000 m výkopku/sypaniny z hornin třídy těžitelnosti II skupiny 4 a 5</t>
  </si>
  <si>
    <t>2055795701</t>
  </si>
  <si>
    <t>Vodorovné přemístění výkopku nebo sypaniny po suchu na obvyklém dopravním prostředku, bez naložení výkopku, avšak se složením bez rozhrnutí z horniny třídy těžitelnosti II skupiny 4 a 5 na vzdálenost přes 500 do 1 000 m</t>
  </si>
  <si>
    <t>https://podminky.urs.cz/item/CS_URS_2021_02/162351124</t>
  </si>
  <si>
    <t>"90%zásypy zpět přeložka" 0,9*23,766</t>
  </si>
  <si>
    <t>-2016542940</t>
  </si>
  <si>
    <t>63,960+111,6-21,389</t>
  </si>
  <si>
    <t>550628925</t>
  </si>
  <si>
    <t>154,171*8</t>
  </si>
  <si>
    <t>167151102</t>
  </si>
  <si>
    <t>Nakládání výkopku z hornin třídy těžitelnosti II skupiny 4 a 5 do 100 m3</t>
  </si>
  <si>
    <t>-1809339841</t>
  </si>
  <si>
    <t>Nakládání, skládání a překládání neulehlého výkopku nebo sypaniny strojně nakládání, množství do 100 m3, z horniny třídy těžitelnosti II, skupiny 4 a 5</t>
  </si>
  <si>
    <t>https://podminky.urs.cz/item/CS_URS_2021_02/167151102</t>
  </si>
  <si>
    <t xml:space="preserve">Poznámka k souboru cen:_x000D_
1. Ceny -1131 až -1133 jsou určeny pro nakládání, překládání a vykládání na vzdálenost_x000D_
a) do 20 m vodorovně; vodorovná vzdálenost se měří od těžnice lodi k těžnici druhé lodi, nebo k těžišti hromady na břehu nebo k těžišti dopravního prostředku na suchu,_x000D_
b) do 4 m svisle; svislá vzdálenost se měří od pracovní hladiny vody k úrovni srovna- ného terénu v místě hromady nebo v místě dopravní plochy pro dopravní prostředek na suchu. Uvedenou svislou vzdálenost 4 m lze zvětšit, a to nejvýše do 6 m, jestliže je vodorovná vzdálenost uvedená v bodu a) kratší než 20 m nejméně o trojnásobek zvětšení výšky přes 4 m._x000D_
2. Množství měrných jednotek se určí v rostlém stavu horniny._x000D_
</t>
  </si>
  <si>
    <t>159508362</t>
  </si>
  <si>
    <t>154,171*1,8</t>
  </si>
  <si>
    <t>996335481</t>
  </si>
  <si>
    <t>175,560</t>
  </si>
  <si>
    <t>100704313</t>
  </si>
  <si>
    <t>"přeložka" 63,960-35,274-4,920</t>
  </si>
  <si>
    <t>"stáv. potrubí" 111,6</t>
  </si>
  <si>
    <t>729848110</t>
  </si>
  <si>
    <t>"přeložka 10 %" 0,1*23,766*1,8</t>
  </si>
  <si>
    <t>"stavajíci" 111,6*1,8</t>
  </si>
  <si>
    <t>623563426</t>
  </si>
  <si>
    <t>"DN 600" 1,6*29*0,9-3,14*0,3*0,3*29</t>
  </si>
  <si>
    <t>"DN 400" 1,4*2*0,7-3,14*0,2*0,2*2</t>
  </si>
  <si>
    <t>-423191181</t>
  </si>
  <si>
    <t>35,274*1,8</t>
  </si>
  <si>
    <t>-1620922519</t>
  </si>
  <si>
    <t>-1027844743</t>
  </si>
  <si>
    <t>"1000" 1,5*1,5*0,1</t>
  </si>
  <si>
    <t>"horská vpusť" 1,5*1,5*0,1</t>
  </si>
  <si>
    <t>-540357679</t>
  </si>
  <si>
    <t>"potrubí" 1,6*29*0,1+1,4*2*0,1</t>
  </si>
  <si>
    <t>1728779306</t>
  </si>
  <si>
    <t>1719081604</t>
  </si>
  <si>
    <t>-116179085</t>
  </si>
  <si>
    <t>" horská vpust" 1,5*1,5*0,1</t>
  </si>
  <si>
    <t>"dlažba lomová kámen" 2,51*1,35*0,1*2</t>
  </si>
  <si>
    <t>594411111</t>
  </si>
  <si>
    <t>Dlažba z lomového kamene s provedením lože z MC</t>
  </si>
  <si>
    <t>-802025593</t>
  </si>
  <si>
    <t>Dlažba nebo přídlažba z lomového kamene lomařsky upraveného rigolového v ploše vodorovné nebo ve sklonu tl. do 250 mm, bez vyplnění spár, s provedením lože tl. 50 mm z cementové malty</t>
  </si>
  <si>
    <t>https://podminky.urs.cz/item/CS_URS_2021_02/594411111</t>
  </si>
  <si>
    <t xml:space="preserve">Poznámka k souboru cen:_x000D_
1. Ceny jsou určeny:_x000D_
a) pro jakýkoliv sklon plochy,_x000D_
b) i pro dlažby (přídlažby) silničních příkopů a kuželů._x000D_
2. Ceny nelze použít pro:_x000D_
a) rigoly dlážděné, které se oceňují cenami souborů cen 597 . 6- . 1 Rigol dlážděný, 597 17- . 1 Rigol krajnicový s kamennou obrubou a 597 17- . 1 Rigol dlážděný z lomového kamene,_x000D_
b) dlažbu nebo přídlažbu svahů nebo kuželů souvisejících s vodotečí, která se oceňuje cenami části A 01 katalogu 832-1 Hráze a úpravy na tocích-úpravy toků a kanály._x000D_
3. Část lože přesahující tl. 50 mm se oceňuje cenami souboru cen 451 31-97 Příplatek za každých dalších 10 mm tloušťky podkladu nebo lože._x000D_
4. V ceně -1111 jsou započteny i náklady na prohození zeminy._x000D_
5. V cenách nejsou započteny náklady na:_x000D_
a) provedení podkladu pod lože, které se oceňuje cenami souboru cen 451 . . - . . Podklad nebo lože pod dlažbu,_x000D_
b) vyplnění spár, které se oceňuje cenami souboru cen 599 . . -2 . Vyplnění spár dlažby,_x000D_
c) opatření zeminy a její přemístění k místu zabudování, které se oceňují podle ustanovení čl. 3111 Všeobecných podmínek části A 01 tohoto katalogu,_x000D_
d) odklizení odpadu po prohození zeminy, které se oceňuje cenami části A 01 katalogu 800-1 Zemní práce._x000D_
6. Množství měrných jednotek se určuje v m2 rozvinuté dlážděné plochy._x000D_
</t>
  </si>
  <si>
    <t>2,5*1,35*2</t>
  </si>
  <si>
    <t>58381086</t>
  </si>
  <si>
    <t>kámen lomový upravený štípaný (80, 40, 20 cm) pískovec</t>
  </si>
  <si>
    <t>-108848470</t>
  </si>
  <si>
    <t>6,75*0,3*2,5</t>
  </si>
  <si>
    <t>Napojení na stáv. potrubí - 1,0m DN PVC 600, pružná spojka</t>
  </si>
  <si>
    <t>1503443887</t>
  </si>
  <si>
    <t>810391811</t>
  </si>
  <si>
    <t>Bourání stávajícího potrubí z betonu DN přes 200 do 400</t>
  </si>
  <si>
    <t>-677093421</t>
  </si>
  <si>
    <t>Bourání stávajícího potrubí z betonu v otevřeném výkopu DN přes 200 do 400</t>
  </si>
  <si>
    <t>https://podminky.urs.cz/item/CS_URS_2021_02/810391811</t>
  </si>
  <si>
    <t xml:space="preserve">Poznámka k souboru cen:_x000D_
1. Ceny jsou určeny pro bourání vodovodního a kanalizačního potrubí._x000D_
2. V cenách jsou započteny náklady na bourání potrubí včetně tvarovek._x000D_
</t>
  </si>
  <si>
    <t>1544251695</t>
  </si>
  <si>
    <t>87139524</t>
  </si>
  <si>
    <t>Kanalizační potrubí z tvrdého PVC vícevrstvé tuhost třídy SN12 DN 400</t>
  </si>
  <si>
    <t>2105619797</t>
  </si>
  <si>
    <t>Kanalizační potrubí z tvrdého PVC v otevřeném výkopu ve sklonu do 20 %, hladkého plnostěnného vícevrstvého, tuhost třídy SN 12 DN 400</t>
  </si>
  <si>
    <t>https://podminky.urs.cz/item/CS_URS_2021_02/87139524</t>
  </si>
  <si>
    <t>28611236</t>
  </si>
  <si>
    <t>trubka kanalizační PVC-U DN 630x3000mm SN12</t>
  </si>
  <si>
    <t>394613309</t>
  </si>
  <si>
    <t>29*1,03 'Přepočtené koeficientem množství</t>
  </si>
  <si>
    <t>871395241</t>
  </si>
  <si>
    <t>-1316319738</t>
  </si>
  <si>
    <t>https://podminky.urs.cz/item/CS_URS_2021_02/871395241</t>
  </si>
  <si>
    <t>28611110</t>
  </si>
  <si>
    <t>trubka kanalizační PVC-U DN 400x6000mm SN12</t>
  </si>
  <si>
    <t>-1644847802</t>
  </si>
  <si>
    <t>2*1,03 'Přepočtené koeficientem množství</t>
  </si>
  <si>
    <t>87742032</t>
  </si>
  <si>
    <t>Montáž odboček na kanalizačním potrubí z PP trub hladkých plnostěnných DN 500</t>
  </si>
  <si>
    <t>264224976</t>
  </si>
  <si>
    <t>Montáž tvarovek na kanalizačním plastovém potrubí z polypropylenu PP hladkého plnostěnného odboček DN 500</t>
  </si>
  <si>
    <t>https://podminky.urs.cz/item/CS_URS_2021_02/87742032</t>
  </si>
  <si>
    <t xml:space="preserve">Poznámka k souboru cen:_x000D_
1. V cenách montáže tvarovek nejsou započteny náklady na dodání tvarovek. Tyto náklady se oceňují ve specifikaci._x000D_
2. V cenách montáže tvarovek jsou započteny náklady na dodání těsnicích kroužků, pokud tyto nejsou součástí dodávky tvarovek._x000D_
</t>
  </si>
  <si>
    <t>2861145</t>
  </si>
  <si>
    <t>odbočka kanalizační plastová s hrdlem KG 500/500/87°</t>
  </si>
  <si>
    <t>-843223603</t>
  </si>
  <si>
    <t>890211851</t>
  </si>
  <si>
    <t>Bourání šachet z prostého betonu strojně obestavěného prostoru do 1,5 m3</t>
  </si>
  <si>
    <t>-176974004</t>
  </si>
  <si>
    <t>Bourání šachet a jímek strojně velikosti obestavěného prostoru do 1,5 m3 z prostého betonu</t>
  </si>
  <si>
    <t>https://podminky.urs.cz/item/CS_URS_2021_02/890211851</t>
  </si>
  <si>
    <t xml:space="preserve">Poznámka k souboru cen:_x000D_
1. Ceny jsou určeny pro vodovodní a kanalizačné šachty._x000D_
2. Množství měrných jednotek se určuje v m3 obestavěného prostoru šachty nebo jímky._x000D_
3. Šachty velikosti nad 5 m3 obestavěného prostoru se oceňují cenami katalogu 801-3 Budov a haly - bourání konstrukcí._x000D_
</t>
  </si>
  <si>
    <t>"šachta"0,45*3</t>
  </si>
  <si>
    <t>"stáv. nátokový objekt" 1,5*1,5*0,3*4</t>
  </si>
  <si>
    <t>892442121</t>
  </si>
  <si>
    <t>Tlaková zkouška vzduchem potrubí DN 600 těsnícím vakem ucpávkovým</t>
  </si>
  <si>
    <t>-1182272089</t>
  </si>
  <si>
    <t>Tlakové zkoušky vzduchem těsnícími vaky ucpávkovými DN 600</t>
  </si>
  <si>
    <t>https://podminky.urs.cz/item/CS_URS_2021_02/892442121</t>
  </si>
  <si>
    <t>894411151</t>
  </si>
  <si>
    <t>Zřízení šachet kanalizačních z betonových dílců na potrubí DN 600 dno beton tř. C 25/30</t>
  </si>
  <si>
    <t>1540113725</t>
  </si>
  <si>
    <t>Zřízení šachet kanalizačních z betonových dílců výšky vstupu do 1,50 m s obložením dna betonem tř. C 25/30, na potrubí DN 600</t>
  </si>
  <si>
    <t>https://podminky.urs.cz/item/CS_URS_2021_02/894411151</t>
  </si>
  <si>
    <t>-2076408807</t>
  </si>
  <si>
    <t>59224075</t>
  </si>
  <si>
    <t>deska betonová zákrytová k ukončení šachet 1000/625x200mm</t>
  </si>
  <si>
    <t>1430444737</t>
  </si>
  <si>
    <t>59224047</t>
  </si>
  <si>
    <t>dno betonové šachtové DN 600 betonový žlab i nástupnice 100x108,5x23cm</t>
  </si>
  <si>
    <t>-1205457905</t>
  </si>
  <si>
    <t>-1425655241</t>
  </si>
  <si>
    <t>286619312</t>
  </si>
  <si>
    <t>poklop šachtový litinový  DN 600 pro třídu zatížení D400</t>
  </si>
  <si>
    <t>901889025</t>
  </si>
  <si>
    <t>89593111</t>
  </si>
  <si>
    <t>Vpusti kanalizačních horské z betonu prostého C12/15 velikosti 1200/600 mm</t>
  </si>
  <si>
    <t>262131499</t>
  </si>
  <si>
    <t>Vpusti kanalizační horské z betonu prostého tř. C 12/15 velikosti 1200/600 mm</t>
  </si>
  <si>
    <t>https://podminky.urs.cz/item/CS_URS_2021_02/89593111</t>
  </si>
  <si>
    <t xml:space="preserve">Poznámka k souboru cen:_x000D_
1. V cenách jsou započteny i náklady na podkladní desku z betonu tř. C 12/15._x000D_
2. V cenách nejsou započteny náklady na:_x000D_
a) litinové mříže; osazení mříží se oceňuje cenami souboru cen 899 20- . 1 Osazení mříží litinových včetně rámů a košů na bahno části A 01 tohoto katalogu; dodání mříží se oceňuje ve specifikaci,_x000D_
b) podkladní prstence; tyto se oceňují cenami souboru cen 452 38- . 1 Podkladní a vyrovnávací konstrukce z betonu části A 01 tohoto katalogu._x000D_
3. Pro výpočet přesunu hmot se celková hmotnost položky sníží o hmotnost betonu, pokud je beton dodáván přímo na místo zabudování nebo do prostoru technologické manipulace._x000D_
</t>
  </si>
  <si>
    <t>89920</t>
  </si>
  <si>
    <t>Pozinkovaná česlová mříž z pásovic 1400 x 800 mm průliny 60 mm vč. rámu z L profilů D+M</t>
  </si>
  <si>
    <t>1879535935</t>
  </si>
  <si>
    <t>pozinkovaná česlová mříž z pásovic 1400 x 800 mm průliny 60 mm vč. rámu z L profilů D+M</t>
  </si>
  <si>
    <t xml:space="preserve">Poznámka k souboru cen:_x000D_
1. V cenách nejsou započteny náklady na dodání mříží, rámů a košů na bahno; tyto náklady se oceňují ve specifikaci._x000D_
</t>
  </si>
  <si>
    <t>89921</t>
  </si>
  <si>
    <t>Stavební úpravy horské vpusti - vyčištění,výměna česlové mříže vč. rámu, zakrytí sedimentačního prostoru pororoštem D+M</t>
  </si>
  <si>
    <t>-1970769660</t>
  </si>
  <si>
    <t>1623428215</t>
  </si>
  <si>
    <t>"stáv. potrubí" 0,960+19,6+4,05</t>
  </si>
  <si>
    <t>-1106572857</t>
  </si>
  <si>
    <t>17*24,610</t>
  </si>
  <si>
    <t>1452933080</t>
  </si>
  <si>
    <t>1356088740</t>
  </si>
  <si>
    <t>-1186088918</t>
  </si>
  <si>
    <t>SO 441 - Areálová  dešťová kanalizace</t>
  </si>
  <si>
    <t>-1353972905</t>
  </si>
  <si>
    <t>"D7"37*1,2</t>
  </si>
  <si>
    <t>"D6"10*1,2</t>
  </si>
  <si>
    <t>-1003632915</t>
  </si>
  <si>
    <t>113107341</t>
  </si>
  <si>
    <t>Odstranění podkladu živičného tl 50 mm strojně pl do 50 m2</t>
  </si>
  <si>
    <t>858279070</t>
  </si>
  <si>
    <t>Odstranění podkladů nebo krytů strojně plochy jednotlivě do 50 m2 s přemístěním hmot na skládku na vzdálenost do 3 m nebo s naložením na dopravní prostředek živičných, o tl. vrstvy do 50 mm</t>
  </si>
  <si>
    <t>https://podminky.urs.cz/item/CS_URS_2021_02/113107341</t>
  </si>
  <si>
    <t>"D6,D7"37*1,2+10*1,2</t>
  </si>
  <si>
    <t>"D6" 10*15</t>
  </si>
  <si>
    <t>729668995</t>
  </si>
  <si>
    <t>3*30*8</t>
  </si>
  <si>
    <t>-1486905876</t>
  </si>
  <si>
    <t>1269033790</t>
  </si>
  <si>
    <t>1859986408</t>
  </si>
  <si>
    <t>2072442524</t>
  </si>
  <si>
    <t>(4+4)*1,2*2,4</t>
  </si>
  <si>
    <t>-837070060</t>
  </si>
  <si>
    <t>"Horská vpusť"2*1,5*1,7</t>
  </si>
  <si>
    <t>"regulace"2,8*2,8*2,8*2</t>
  </si>
  <si>
    <t>"akumulace" 2,4*4,15*3,98+7,15*1,5*3,98+2,4*1,5*3,98</t>
  </si>
  <si>
    <t>165542468</t>
  </si>
  <si>
    <t>"DN 500, 400" 57*1,5*2,4</t>
  </si>
  <si>
    <t>"DN 300,200,150" 128*1,2*2,4</t>
  </si>
  <si>
    <t>-1368180165</t>
  </si>
  <si>
    <t>"potrubí"185*2,4*2</t>
  </si>
  <si>
    <t>"regulace" 2,8*2,8*4</t>
  </si>
  <si>
    <t>797656176</t>
  </si>
  <si>
    <t>-1398587862</t>
  </si>
  <si>
    <t>"50% zásypů jámy" 0,5*98,490</t>
  </si>
  <si>
    <t>"15% zásypů rýhy" 0,15*303,435</t>
  </si>
  <si>
    <t>-979949295</t>
  </si>
  <si>
    <t>(145,658+573,840)-94,760</t>
  </si>
  <si>
    <t>429046980</t>
  </si>
  <si>
    <t>8*624,738</t>
  </si>
  <si>
    <t>-913597955</t>
  </si>
  <si>
    <t>-2047397485</t>
  </si>
  <si>
    <t>624,738*1,8</t>
  </si>
  <si>
    <t>1767324815</t>
  </si>
  <si>
    <t>145,658+573,840</t>
  </si>
  <si>
    <t>1893936107</t>
  </si>
  <si>
    <t>"jámy" 145,658-5,548-6,415-3,14*0,9*0,9*2,3*2-4,15*2,360*2,4</t>
  </si>
  <si>
    <t>"potrubí" 573,840-23,910-135,495-0,5*185*1,2</t>
  </si>
  <si>
    <t>309085566</t>
  </si>
  <si>
    <t>"rýha 85% "0,85*303,435*1,8</t>
  </si>
  <si>
    <t>"jáma" 50 %""0,5*98,490*1,8</t>
  </si>
  <si>
    <t>-1158446965</t>
  </si>
  <si>
    <t>"DN 500" 50*1,5*0,8-3,14*0,25*0,25*50</t>
  </si>
  <si>
    <t>"DN 300" 68*1,2*0,6-3,14*0,15*0,15*68</t>
  </si>
  <si>
    <t>"DN 400"7*1,5*0,7-3,14*0,2*0,2*7</t>
  </si>
  <si>
    <t>"DN 200" 38*1,2*0,5</t>
  </si>
  <si>
    <t>"DN 150" 22*1,2*0,45</t>
  </si>
  <si>
    <t>-795111542</t>
  </si>
  <si>
    <t>135,495*1,8</t>
  </si>
  <si>
    <t>-424884066</t>
  </si>
  <si>
    <t>670136146</t>
  </si>
  <si>
    <t>"1000"9*1,5*1,5*0,15</t>
  </si>
  <si>
    <t>"1500"2,5*2,5*0,10*2</t>
  </si>
  <si>
    <t>"akumulace" 4,5*2,8*0,1</t>
  </si>
  <si>
    <t>"horská vpust" 1,8*1,8*0,1</t>
  </si>
  <si>
    <t>-772183499</t>
  </si>
  <si>
    <t>"DN500,400" 57*1,5*0,1</t>
  </si>
  <si>
    <t>"DN 300,200,150" 128*1,2*0,1</t>
  </si>
  <si>
    <t>-750289948</t>
  </si>
  <si>
    <t>66859751</t>
  </si>
  <si>
    <t>1940644083</t>
  </si>
  <si>
    <t>-1493803831</t>
  </si>
  <si>
    <t>420459871</t>
  </si>
  <si>
    <t>1092756073</t>
  </si>
  <si>
    <t>-940479605</t>
  </si>
  <si>
    <t>-1175123688</t>
  </si>
  <si>
    <t>"1000" 1,5*1,5*9*0,1</t>
  </si>
  <si>
    <t>"1500" 2,5*2,5*0,2*2</t>
  </si>
  <si>
    <t>"akumulace" 2,8*4,5*0,15</t>
  </si>
  <si>
    <t>"horská vpust"1,8*1,8*0,1</t>
  </si>
  <si>
    <t>-1836707739</t>
  </si>
  <si>
    <t>"D7" 37*1,2</t>
  </si>
  <si>
    <t>"D6" 10*1,2</t>
  </si>
  <si>
    <t>-831685813</t>
  </si>
  <si>
    <t>-1303522271</t>
  </si>
  <si>
    <t>-1140422675</t>
  </si>
  <si>
    <t>56,4+10*15</t>
  </si>
  <si>
    <t>1705977146</t>
  </si>
  <si>
    <t>2*1,5</t>
  </si>
  <si>
    <t>595438018</t>
  </si>
  <si>
    <t>1,5*1,5*0,3*2,5</t>
  </si>
  <si>
    <t>1538164959</t>
  </si>
  <si>
    <t>-441173309</t>
  </si>
  <si>
    <t>2067418132</t>
  </si>
  <si>
    <t>22*1,03</t>
  </si>
  <si>
    <t>871353121</t>
  </si>
  <si>
    <t>Montáž kanalizačního potrubí z PVC těsněné gumovým kroužkem otevřený výkop sklon do 20 % DN 200</t>
  </si>
  <si>
    <t>192093947</t>
  </si>
  <si>
    <t>Montáž kanalizačního potrubí z plastů z tvrdého PVC těsněných gumovým kroužkem v otevřeném výkopu ve sklonu do 20 % DN 200</t>
  </si>
  <si>
    <t>https://podminky.urs.cz/item/CS_URS_2021_02/871353121</t>
  </si>
  <si>
    <t>28611231</t>
  </si>
  <si>
    <t>trubka kanalizační PVC-U DN 200x3000mm SN12</t>
  </si>
  <si>
    <t>1563290225</t>
  </si>
  <si>
    <t>38*1,03</t>
  </si>
  <si>
    <t>871373121</t>
  </si>
  <si>
    <t>Montáž kanalizačního potrubí z PVC těsněné gumovým kroužkem otevřený výkop sklon do 20 % DN 315</t>
  </si>
  <si>
    <t>-1472853480</t>
  </si>
  <si>
    <t>Montáž kanalizačního potrubí z plastů z tvrdého PVC těsněných gumovým kroužkem v otevřeném výkopu ve sklonu do 20 % DN 315</t>
  </si>
  <si>
    <t>https://podminky.urs.cz/item/CS_URS_2021_02/871373121</t>
  </si>
  <si>
    <t>28611109</t>
  </si>
  <si>
    <t>trubka kanalizační PVC-U DN 315x6000mm SN12</t>
  </si>
  <si>
    <t>904857092</t>
  </si>
  <si>
    <t>68*1,03</t>
  </si>
  <si>
    <t>871393121</t>
  </si>
  <si>
    <t>Montáž kanalizačního potrubí z PVC těsněné gumovým kroužkem otevřený výkop sklon do 20 % DN 400</t>
  </si>
  <si>
    <t>-2051118539</t>
  </si>
  <si>
    <t>Montáž kanalizačního potrubí z plastů z tvrdého PVC těsněných gumovým kroužkem v otevřeném výkopu ve sklonu do 20 % DN 400</t>
  </si>
  <si>
    <t>https://podminky.urs.cz/item/CS_URS_2021_02/871393121</t>
  </si>
  <si>
    <t>28611234</t>
  </si>
  <si>
    <t>trubka kanalizační PVC-U DN 400x3000mm SN12</t>
  </si>
  <si>
    <t>-20994245</t>
  </si>
  <si>
    <t>7*1,03</t>
  </si>
  <si>
    <t>871423121</t>
  </si>
  <si>
    <t>Montáž kanalizačního potrubí z PVC těsněné gumovým kroužkem otevřený výkop sklon do 20 % DN 500</t>
  </si>
  <si>
    <t>21924266</t>
  </si>
  <si>
    <t>Montáž kanalizačního potrubí z plastů z tvrdého PVC těsněných gumovým kroužkem v otevřeném výkopu ve sklonu do 20 % DN 500</t>
  </si>
  <si>
    <t>https://podminky.urs.cz/item/CS_URS_2021_02/871423121</t>
  </si>
  <si>
    <t>28611111</t>
  </si>
  <si>
    <t>trubka kanalizační PVC-U DN 500x6000mm SN12</t>
  </si>
  <si>
    <t>-1748077524</t>
  </si>
  <si>
    <t>877350310</t>
  </si>
  <si>
    <t>Montáž kolen na kanalizačním potrubí z PP trub hladkých plnostěnných DN 200</t>
  </si>
  <si>
    <t>-1871319040</t>
  </si>
  <si>
    <t>Montáž tvarovek na kanalizačním plastovém potrubí z polypropylenu PP hladkého plnostěnného kolen DN 200</t>
  </si>
  <si>
    <t>https://podminky.urs.cz/item/CS_URS_2021_02/877350310</t>
  </si>
  <si>
    <t>28617183</t>
  </si>
  <si>
    <t>koleno kanalizační PP SN16 45° DN 200</t>
  </si>
  <si>
    <t>1711902449</t>
  </si>
  <si>
    <t>877370320</t>
  </si>
  <si>
    <t>Montáž odboček na kanalizačním potrubí z PP trub hladkých plnostěnných DN 300</t>
  </si>
  <si>
    <t>-59559512</t>
  </si>
  <si>
    <t>Montáž tvarovek na kanalizačním plastovém potrubí z polypropylenu PP hladkého plnostěnného odboček DN 300</t>
  </si>
  <si>
    <t>https://podminky.urs.cz/item/CS_URS_2021_02/877370320</t>
  </si>
  <si>
    <t>28617217</t>
  </si>
  <si>
    <t>odbočka kanalizační PP SN16 45° DN 300/300</t>
  </si>
  <si>
    <t>-519930739</t>
  </si>
  <si>
    <t>877420320</t>
  </si>
  <si>
    <t>391619521</t>
  </si>
  <si>
    <t>https://podminky.urs.cz/item/CS_URS_2021_02/877420320</t>
  </si>
  <si>
    <t>28617224</t>
  </si>
  <si>
    <t>odbočka kanalizační PP SN16 45° DN 500/150</t>
  </si>
  <si>
    <t>-2103336085</t>
  </si>
  <si>
    <t>892422121</t>
  </si>
  <si>
    <t>Tlaková zkouška vzduchem potrubí DN 500 těsnícím vakem ucpávkovým</t>
  </si>
  <si>
    <t>721721789</t>
  </si>
  <si>
    <t>Tlakové zkoušky vzduchem těsnícími vaky ucpávkovými DN 500</t>
  </si>
  <si>
    <t>https://podminky.urs.cz/item/CS_URS_2021_02/892422121</t>
  </si>
  <si>
    <t>4958032</t>
  </si>
  <si>
    <t>894411131</t>
  </si>
  <si>
    <t>Zřízení šachet kanalizačních z betonových dílců na potrubí DN přes 300 do 400 dno beton tř. C 25/30</t>
  </si>
  <si>
    <t>578521026</t>
  </si>
  <si>
    <t>Zřízení šachet kanalizačních z betonových dílců výšky vstupu do 1,50 m s obložením dna betonem tř. C 25/30, na potrubí DN přes 300 do 400</t>
  </si>
  <si>
    <t>https://podminky.urs.cz/item/CS_URS_2021_02/894411131</t>
  </si>
  <si>
    <t>894411141</t>
  </si>
  <si>
    <t>Zřízení šachet kanalizačních z betonových dílců na potrubí DN 500 dno beton tř. C 25/30</t>
  </si>
  <si>
    <t>823811602</t>
  </si>
  <si>
    <t>Zřízení šachet kanalizačních z betonových dílců výšky vstupu do 1,50 m s obložením dna betonem tř. C 25/30, na potrubí DN 500</t>
  </si>
  <si>
    <t>https://podminky.urs.cz/item/CS_URS_2021_02/894411141</t>
  </si>
  <si>
    <t>473179460</t>
  </si>
  <si>
    <t>120232986</t>
  </si>
  <si>
    <t>-162503047</t>
  </si>
  <si>
    <t>59224044</t>
  </si>
  <si>
    <t>dno betonové šachtové DN 500 betonový žlab i nástupnice 100x98,5x23cm</t>
  </si>
  <si>
    <t>1604324830</t>
  </si>
  <si>
    <t>59224029</t>
  </si>
  <si>
    <t>dno betonové šachtové DN 300 betonový žlab i nástupnice 100x78,5x15cm</t>
  </si>
  <si>
    <t>-165301480</t>
  </si>
  <si>
    <t>-1609592177</t>
  </si>
  <si>
    <t>1126005</t>
  </si>
  <si>
    <t xml:space="preserve">Dno1500 /1500/400 </t>
  </si>
  <si>
    <t>1321722105</t>
  </si>
  <si>
    <t>112600005</t>
  </si>
  <si>
    <t>Vytrojení šachty regulace odtoku dle DTI441.10 - nerezový vertikální vírový ventil , dělící  příčka ŽB tl. 100 mm , vyspádování dna, vyrovnání rámu D+M</t>
  </si>
  <si>
    <t>-321978942</t>
  </si>
  <si>
    <t>-1272328115</t>
  </si>
  <si>
    <t>90659830</t>
  </si>
  <si>
    <t>-1922365000</t>
  </si>
  <si>
    <t>-666646337</t>
  </si>
  <si>
    <t>1121502</t>
  </si>
  <si>
    <t>Deska zákrytováTZK-Q.1 150-63/17</t>
  </si>
  <si>
    <t>2093555299</t>
  </si>
  <si>
    <t>1122161J</t>
  </si>
  <si>
    <t>Skruž TBS-Q.1 150/25</t>
  </si>
  <si>
    <t>1279207451</t>
  </si>
  <si>
    <t>0006004OZ</t>
  </si>
  <si>
    <t>Těsnění elastomerové pro spojení šachtových dílů  EMT DN 1500</t>
  </si>
  <si>
    <t>-1042550286</t>
  </si>
  <si>
    <t>895931111</t>
  </si>
  <si>
    <t>1420255914</t>
  </si>
  <si>
    <t>https://podminky.urs.cz/item/CS_URS_2021_02/895931111</t>
  </si>
  <si>
    <t>895941111</t>
  </si>
  <si>
    <t>Zřízení vpusti kanalizační uliční z betonových dílců typ UV-50 normální</t>
  </si>
  <si>
    <t>119682256</t>
  </si>
  <si>
    <t>https://podminky.urs.cz/item/CS_URS_2021_02/895941111</t>
  </si>
  <si>
    <t xml:space="preserve">Poznámka k souboru cen:_x000D_
1. V cenách jsou započteny i náklady na zřízení lože ze štěrkopísku._x000D_
2. V cenách nejsou započteny náklady na:_x000D_
a) dodání betonových dílců; betonové dílce se oceňují ve specifikaci,_x000D_
b) dodání kameninových dílců; kameninové dílce se oceňují ve specifikaci,_x000D_
c) litinové mříže; osazení mříží se oceňuje cenami souboru cen 899 20- . 1 Osazení mříží litinových včetně rámů a košů na bahno části A 01 tohoto katalogu; dodání mříží se oceňuje ve specifikaci,_x000D_
d) podkladní prstence; tyto se oceňují cenami souboru cen 452 38-6 . Podkladní a a vyrovnávací prstence části A 01 tohoto katalogu._x000D_
</t>
  </si>
  <si>
    <t>59223854</t>
  </si>
  <si>
    <t>skruž pro uliční vpusť s výtokovým otvorem PVC betonová 450x350x50mm</t>
  </si>
  <si>
    <t>-1086921537</t>
  </si>
  <si>
    <t>59223852</t>
  </si>
  <si>
    <t>dno pro uliční vpusť s kalovou prohlubní betonové 450x300x50mm</t>
  </si>
  <si>
    <t>-256253729</t>
  </si>
  <si>
    <t>59223856</t>
  </si>
  <si>
    <t>skruž pro uliční vpusť horní betonová 450x195x50mm</t>
  </si>
  <si>
    <t>-2060508149</t>
  </si>
  <si>
    <t>28661789</t>
  </si>
  <si>
    <t>koš kalový ocelový pro silniční vpusť 425mm vč. madla</t>
  </si>
  <si>
    <t>460516356</t>
  </si>
  <si>
    <t>537079258</t>
  </si>
  <si>
    <t>1720640503</t>
  </si>
  <si>
    <t>260656356</t>
  </si>
  <si>
    <t>2866193121</t>
  </si>
  <si>
    <t>124824973</t>
  </si>
  <si>
    <t>286619311</t>
  </si>
  <si>
    <t>poklop šachtový litinový  DN 600 pro třídu zatížení D400 s odvětráním  s logem samonivelační</t>
  </si>
  <si>
    <t>-177316323</t>
  </si>
  <si>
    <t>poklop šachtový litinový  DN 600 pro třídu zatížení D400 bez odvětráním  s logem samonivelační</t>
  </si>
  <si>
    <t>288887</t>
  </si>
  <si>
    <t>Akumulační jímka dle DTI 441.09 - dno 4,15x2,4x0,75, průběžný díl 0,72 m; zákrytová deska s otvory na poklop; kompozitní žebřík; vyspádování dna; těsnění izolace D+M</t>
  </si>
  <si>
    <t>-906274300</t>
  </si>
  <si>
    <t>288888</t>
  </si>
  <si>
    <t>Vystrojení akumulační jímky  dle DTI 441.09- externí box na přívod vody ;chránička; tlaková hadice d 32 ; ponorné nerezové čerpadlo; vč. integrovaného snímače tlaku a proudění pro samočinné spínání D+M</t>
  </si>
  <si>
    <t>-685819570</t>
  </si>
  <si>
    <t>Vystrojení akumulační jímky dle DTI 441.09- externí box na přívod vody ;chránička; tlaková hadice d 32 ; ponorné nerezové čerpadlo; vč. integrovaného snímače tlaku a proudění pro samočinné spínání</t>
  </si>
  <si>
    <t>288889</t>
  </si>
  <si>
    <t>Filtrační šachta DN600 dle DTI 441.09 D+M</t>
  </si>
  <si>
    <t>-1817971916</t>
  </si>
  <si>
    <t>1770332760</t>
  </si>
  <si>
    <t>37*2+10+15+10+10*2</t>
  </si>
  <si>
    <t>1396342506</t>
  </si>
  <si>
    <t>10*2</t>
  </si>
  <si>
    <t>91973113</t>
  </si>
  <si>
    <t>Zarovnání styčné plochy podkladu nebo krytu živičného tl přes 100 do 200 mm</t>
  </si>
  <si>
    <t>-1557364113</t>
  </si>
  <si>
    <t>Zarovnání styčné plochy podkladu nebo krytu podél vybourané části komunikace nebo zpevněné plochy živičné tl. přes 100 do 200 mm</t>
  </si>
  <si>
    <t>https://podminky.urs.cz/item/CS_URS_2021_02/91973113</t>
  </si>
  <si>
    <t>644030119</t>
  </si>
  <si>
    <t>"kamenivo" 16,356</t>
  </si>
  <si>
    <t>"beton" 18,33</t>
  </si>
  <si>
    <t>"živice" 20,227</t>
  </si>
  <si>
    <t>-661044071</t>
  </si>
  <si>
    <t>17*54,913</t>
  </si>
  <si>
    <t>1789725896</t>
  </si>
  <si>
    <t>-690849042</t>
  </si>
  <si>
    <t>-698282448</t>
  </si>
  <si>
    <t>-1464886085</t>
  </si>
  <si>
    <t>859569551</t>
  </si>
  <si>
    <t>SO 521 - Přeložka plynovodu STL</t>
  </si>
  <si>
    <t>11016019</t>
  </si>
  <si>
    <t>Jiří Vik Tepelná technika</t>
  </si>
  <si>
    <t>CZ45092711</t>
  </si>
  <si>
    <t>JVIK</t>
  </si>
  <si>
    <t xml:space="preserve">    723 - Zdravotechnika - vnitřní plynovod</t>
  </si>
  <si>
    <t>-1759300151</t>
  </si>
  <si>
    <t>-1496064701</t>
  </si>
  <si>
    <t>119001411</t>
  </si>
  <si>
    <t>Dočasné zajištění potrubí betonového, ŽB nebo kameninového DN do 200 mm</t>
  </si>
  <si>
    <t>-981214321</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</si>
  <si>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betonového, kameninového nebo železobetonového, světlosti DN do 200 mm</t>
  </si>
  <si>
    <t>https://podminky.urs.cz/item/CS_URS_2021_02/119001411</t>
  </si>
  <si>
    <t>1788892221</t>
  </si>
  <si>
    <t>119003131</t>
  </si>
  <si>
    <t>Výstražná páska pro zabezpečení výkopu zřízení</t>
  </si>
  <si>
    <t>2075660085</t>
  </si>
  <si>
    <t>Pomocné konstrukce při zabezpečení výkopu svislé výstražná páska zřízení</t>
  </si>
  <si>
    <t>https://podminky.urs.cz/item/CS_URS_2021_02/119003131</t>
  </si>
  <si>
    <t>119003132</t>
  </si>
  <si>
    <t>Výstražná páska pro zabezpečení výkopu odstranění</t>
  </si>
  <si>
    <t>2060348610</t>
  </si>
  <si>
    <t>Pomocné konstrukce při zabezpečení výkopu svislé výstražná páska odstranění</t>
  </si>
  <si>
    <t>https://podminky.urs.cz/item/CS_URS_2021_02/119003132</t>
  </si>
  <si>
    <t>119003211</t>
  </si>
  <si>
    <t>Mobilní plotová zábrana s reflexním pásem výšky do 1,5 m pro zabezpečení výkopu zřízení</t>
  </si>
  <si>
    <t>-1623815842</t>
  </si>
  <si>
    <t>Pomocné konstrukce při zabezpečení výkopu svislé ocelové mobilní oplocení, výšky do 1,5 m panely s reflexními signalizačními pruhy zřízení</t>
  </si>
  <si>
    <t>https://podminky.urs.cz/item/CS_URS_2021_02/119003211</t>
  </si>
  <si>
    <t>119003212</t>
  </si>
  <si>
    <t>Mobilní plotová zábrana s reflexním pásem výšky do 1,5 m pro zabezpečení výkopu odstranění</t>
  </si>
  <si>
    <t>1163579994</t>
  </si>
  <si>
    <t>Pomocné konstrukce při zabezpečení výkopu svislé ocelové mobilní oplocení, výšky do 1,5 m panely s reflexními signalizačními pruhy odstranění</t>
  </si>
  <si>
    <t>https://podminky.urs.cz/item/CS_URS_2021_02/119003212</t>
  </si>
  <si>
    <t>131251201</t>
  </si>
  <si>
    <t>Hloubení jam zapažených v hornině třídy těžitelnosti I skupiny 3 objem do 20 m3 strojně</t>
  </si>
  <si>
    <t>-67120008</t>
  </si>
  <si>
    <t>Hloubení zapažených jam a zářezů strojně s urovnáním dna do předepsaného profilu a spádu v hornině třídy těžitelnosti I skupiny 3 do 20 m3</t>
  </si>
  <si>
    <t>https://podminky.urs.cz/item/CS_URS_2021_02/131251201</t>
  </si>
  <si>
    <t>(1,5*1,5)*0,7*1</t>
  </si>
  <si>
    <t>132254201</t>
  </si>
  <si>
    <t>Hloubení zapažených rýh š do 2000 mm v hornině třídy těžitelnosti I skupiny 3 objem do 20 m3</t>
  </si>
  <si>
    <t>-791387972</t>
  </si>
  <si>
    <t>Hloubení zapažených rýh šířky přes 800 do 2 000 mm strojně s urovnáním dna do předepsaného profilu a spádu v hornině třídy těžitelnosti I skupiny 3 do 20 m3</t>
  </si>
  <si>
    <t>https://podminky.urs.cz/item/CS_URS_2021_02/132254201</t>
  </si>
  <si>
    <t>(25*0,6)*0,7</t>
  </si>
  <si>
    <t>151101101</t>
  </si>
  <si>
    <t>Zřízení příložného pažení a rozepření stěn rýh hl do 2 m</t>
  </si>
  <si>
    <t>865541559</t>
  </si>
  <si>
    <t>Zřízení pažení a rozepření stěn rýh pro podzemní vedení příložné pro jakoukoliv mezerovitost, hloubky do 2 m</t>
  </si>
  <si>
    <t>https://podminky.urs.cz/item/CS_URS_2021_02/151101101</t>
  </si>
  <si>
    <t>151101111</t>
  </si>
  <si>
    <t>Odstranění příložného pažení a rozepření stěn rýh hl do 2 m</t>
  </si>
  <si>
    <t>-1601398136</t>
  </si>
  <si>
    <t>Odstranění pažení a rozepření stěn rýh pro podzemní vedení s uložením materiálu na vzdálenost do 3 m od kraje výkopu příložné, hloubky do 2 m</t>
  </si>
  <si>
    <t>https://podminky.urs.cz/item/CS_URS_2021_02/151101111</t>
  </si>
  <si>
    <t>2028696769</t>
  </si>
  <si>
    <t xml:space="preserve">Poznámka k souboru cen:_x000D_
1. Ceny nelze použít pro zásyp rýh pro drenážní trativody pro lesnicko-technické meliorace a zemědělské. Zásyp těchto rýh se oceňuje cenami souboru cen 174 Zásyp rýh pro drény._x000D_
2. V cenách je započteno přemístění sypaniny ze vzdálenosti 10 m od kraje výkopu nebo zasypávaného prostoru, měřeno k těžišti skládky._x000D_
3. Objem zásypu je rozdíl objemu výkopu a objemu do něho vestavěných konstrukcí nebo uložených vedení i s jejich obklady a podklady. Objem potrubí do DN 180, příp. i s obalem, se od objemu zásypu neodečítá. Pro stanovení objemu zásypu se od objemu výkopu odečítá i objem obsypu potrubí oceňovaný cenami souboru cen 175 Obsyp potrubí, přichází-li v úvahu ._x000D_
4. Odklizení zbylého výkopku po provedení zásypu zářezů se šikmými stěnami pro podzemní vedení nebo zásypu jam a rýh pro podzemní vedení se oceňuje cenami souboru cen 167 Nakládání výkopku nebo sypaniny a 162 Vodorovné přemístění výkopku._x000D_
5. Rozprostření zbylého výkopku podél výkopu a nad výkopem po provedení zásypů zářezů se šikmými stěnami pro podzemní vedení nebo zásypu jam a rýh pro podzemní vedení se oceňuje cenami souborů cen 171 Uložení sypaniny do násypů._x000D_
6. V cenách nejsou zahrnuty náklady na prohození sypaniny, tyto náklady se oceňují cenou 17411-1109 Příplatek za prohození sypaniny._x000D_
</t>
  </si>
  <si>
    <t>1,575+10,5-4,5</t>
  </si>
  <si>
    <t>175111101</t>
  </si>
  <si>
    <t>Obsypání potrubí ručně sypaninou bez prohození, uloženou do 3 m</t>
  </si>
  <si>
    <t>2050227308</t>
  </si>
  <si>
    <t>Obsypání potrubí ručně sypaninou z vhodných hornin třídy těžitelnosti I a II, skupiny 1 až 4 nebo materiálem připraveným podél výkopu ve vzdálenosti do 3 m od jeho kraje pro jakoukoliv hloubku výkopu a míru zhutnění bez prohození sypaniny</t>
  </si>
  <si>
    <t>https://podminky.urs.cz/item/CS_URS_2021_02/175111101</t>
  </si>
  <si>
    <t>(25)*0,6*0,3</t>
  </si>
  <si>
    <t>1905538864</t>
  </si>
  <si>
    <t>4,5*1,6</t>
  </si>
  <si>
    <t>181951111</t>
  </si>
  <si>
    <t>Úprava pláně v hornině třídy těžitelnosti I skupiny 1 až 3 bez zhutnění strojně</t>
  </si>
  <si>
    <t>1216828963</t>
  </si>
  <si>
    <t>Úprava pláně vyrovnáním výškových rozdílů strojně v hornině třídy těžitelnosti I, skupiny 1 až 3 bez zhutnění</t>
  </si>
  <si>
    <t>https://podminky.urs.cz/item/CS_URS_2021_02/181951111</t>
  </si>
  <si>
    <t>-1534314864</t>
  </si>
  <si>
    <t>899722113</t>
  </si>
  <si>
    <t>Krytí potrubí z plastů výstražnou fólií z PVC 34cm</t>
  </si>
  <si>
    <t>702030847</t>
  </si>
  <si>
    <t>Krytí potrubí z plastů výstražnou fólií z PVC šířky 34 cm</t>
  </si>
  <si>
    <t>https://podminky.urs.cz/item/CS_URS_2021_02/899722113</t>
  </si>
  <si>
    <t>723</t>
  </si>
  <si>
    <t>Zdravotechnika - vnitřní plynovod</t>
  </si>
  <si>
    <t>600020</t>
  </si>
  <si>
    <t>Montáž tvarovky PE100</t>
  </si>
  <si>
    <t>-152395686</t>
  </si>
  <si>
    <t>60003</t>
  </si>
  <si>
    <t>T kus navrtávací  d90/d40 PE 100 SDR 11</t>
  </si>
  <si>
    <t>629168158</t>
  </si>
  <si>
    <t>Přechod navařovací PE/ocel DN50/d63 PE 100 SDR 11</t>
  </si>
  <si>
    <t>60002</t>
  </si>
  <si>
    <t>T kus navrtávací  d40/d40 PE 100 SDR 11</t>
  </si>
  <si>
    <t>-1410739996</t>
  </si>
  <si>
    <t>60004</t>
  </si>
  <si>
    <t>Spojka  d40 PE 100 SDR 11</t>
  </si>
  <si>
    <t>1872854957</t>
  </si>
  <si>
    <t>60005</t>
  </si>
  <si>
    <t>Záslepka  d 90 PE 100 SDR 11</t>
  </si>
  <si>
    <t>889147002</t>
  </si>
  <si>
    <t>600010</t>
  </si>
  <si>
    <t>Koleno 90° d40 PE 100 SDR 11</t>
  </si>
  <si>
    <t>-629192534</t>
  </si>
  <si>
    <t>60001a</t>
  </si>
  <si>
    <t>Koleno 90° d90 PE 100 SDR 11</t>
  </si>
  <si>
    <t>-912330815</t>
  </si>
  <si>
    <t>600012</t>
  </si>
  <si>
    <t>balonovací souprava dvojitá  d40 PE 100 SDR 11</t>
  </si>
  <si>
    <t>-13893690</t>
  </si>
  <si>
    <t>600013</t>
  </si>
  <si>
    <t>balonovací souprava dvojitá d90 PE 100 SDR 11</t>
  </si>
  <si>
    <t>9782383</t>
  </si>
  <si>
    <t>723170115</t>
  </si>
  <si>
    <t>Potrubí plynové plastové Pe 100, PN 0,4 MPa, D 40 x 3,7 mm spojované elektrotvarovkami</t>
  </si>
  <si>
    <t>-222110730</t>
  </si>
  <si>
    <t>Potrubí z plastových trub Pe100 spojovaných elektrotvarovkami PN 0,4 MPa (SDR 11) D 40 x 3,7 mm</t>
  </si>
  <si>
    <t>https://podminky.urs.cz/item/CS_URS_2021_02/723170115</t>
  </si>
  <si>
    <t xml:space="preserve">Poznámka k souboru cen:_x000D_
1. Cenami položek -0114 až -0128 se oceňuje pouze potrubí vedené v zemi od regulátoru tlaku_x000D_
</t>
  </si>
  <si>
    <t>723170115b</t>
  </si>
  <si>
    <t>-1544731046</t>
  </si>
  <si>
    <t>723170128</t>
  </si>
  <si>
    <t>Potrubí plynové plastové Pe 100, PN 0,1 MPa, D 90 x 5,2 mm spojované elektrotvarovkami</t>
  </si>
  <si>
    <t>-1973902440</t>
  </si>
  <si>
    <t>Potrubí z plastových trub Pe100 spojovaných elektrotvarovkami PN 0,1 MPa (SDR 17,6) D 90 x 5,2 mm</t>
  </si>
  <si>
    <t>https://podminky.urs.cz/item/CS_URS_2021_02/723170128</t>
  </si>
  <si>
    <t>723190901</t>
  </si>
  <si>
    <t>Uzavření,otevření plynovodního potrubí při opravě</t>
  </si>
  <si>
    <t>1040542518</t>
  </si>
  <si>
    <t>Opravy plynovodního potrubí uzavření nebo otevření potrubí</t>
  </si>
  <si>
    <t>https://podminky.urs.cz/item/CS_URS_2021_02/723190901</t>
  </si>
  <si>
    <t xml:space="preserve">Poznámka k souboru cen:_x000D_
1. Cenami -0901 až -0909 se oceňuje jeden úsek, t.j. potrubí od hlavního uzávěru k plynoměru nebo od plynoměru po uzávěry před zařizovacím předmětem nebo výpustkou._x000D_
2. Při uzavírání nebo otevírání se za úsek považuje i potrubí od uzávěru stoupacího potrubí k plynoměru._x000D_
3. Pro oceňování účasti dodavatele stavebních prací při úředních tlakových zkouškách oprav a rekonstrukcí rozvodů plynu platí čl. 1311 Všeobecných podmínek části A 03._x000D_
</t>
  </si>
  <si>
    <t>723190907</t>
  </si>
  <si>
    <t>Odvzdušnění nebo napuštění plynovodního potrubí</t>
  </si>
  <si>
    <t>-1562113098</t>
  </si>
  <si>
    <t>Opravy plynovodního potrubí odvzdušnění a napuštění potrubí</t>
  </si>
  <si>
    <t>https://podminky.urs.cz/item/CS_URS_2021_02/723190907</t>
  </si>
  <si>
    <t>723190909</t>
  </si>
  <si>
    <t>Zkouška těsnosti potrubí plynovodního</t>
  </si>
  <si>
    <t>654330806</t>
  </si>
  <si>
    <t>Opravy plynovodního potrubí neúřední zkouška těsnosti dosavadního potrubí</t>
  </si>
  <si>
    <t>https://podminky.urs.cz/item/CS_URS_2021_02/723190909</t>
  </si>
  <si>
    <t>723190909r</t>
  </si>
  <si>
    <t>Demontáž bypasového potrubí</t>
  </si>
  <si>
    <t>-1018439628</t>
  </si>
  <si>
    <t>HZS3111</t>
  </si>
  <si>
    <t>Hodinová zúčtovací sazba montér potrubí</t>
  </si>
  <si>
    <t>2081071092</t>
  </si>
  <si>
    <t>Hodinové zúčtovací sazby montáží technologických zařízení při externích montážích montér potrubí</t>
  </si>
  <si>
    <t>https://podminky.urs.cz/item/CS_URS_2021_02/HZS3111</t>
  </si>
  <si>
    <t>Poznámka k položce:_x000D_
demontáž potrubí z plastu</t>
  </si>
  <si>
    <t>HZS4111</t>
  </si>
  <si>
    <t>Hodinová zúčtovací sazba řidič</t>
  </si>
  <si>
    <t>-880812531</t>
  </si>
  <si>
    <t>Hodinové zúčtovací sazby ostatních profesí obsluha stavebních strojů a zařízení řidič</t>
  </si>
  <si>
    <t>https://podminky.urs.cz/item/CS_URS_2021_02/HZS4111</t>
  </si>
  <si>
    <t>Poznámka k položce:_x000D_
odvoz demobntovaného materiálu</t>
  </si>
  <si>
    <t>HZS4211</t>
  </si>
  <si>
    <t>Hodinová zúčtovací sazba revizní technik</t>
  </si>
  <si>
    <t>-396301186</t>
  </si>
  <si>
    <t>Hodinové zúčtovací sazby ostatních profesí revizní a kontrolní činnost revizní technik</t>
  </si>
  <si>
    <t>https://podminky.urs.cz/item/CS_URS_2021_02/HZS4211</t>
  </si>
  <si>
    <t>Poznámka k položce:_x000D_
revize plynovodu</t>
  </si>
  <si>
    <t>012002000</t>
  </si>
  <si>
    <t>Geodetické práce</t>
  </si>
  <si>
    <t>-2064057425</t>
  </si>
  <si>
    <t>https://podminky.urs.cz/item/CS_URS_2021_02/012002000</t>
  </si>
  <si>
    <t>Poznámka k položce:_x000D_
zaměření před a po výstavbě</t>
  </si>
  <si>
    <t>013002000</t>
  </si>
  <si>
    <t>Projektové práce</t>
  </si>
  <si>
    <t>1844659780</t>
  </si>
  <si>
    <t>https://podminky.urs.cz/item/CS_URS_2021_02/013002000</t>
  </si>
  <si>
    <t>Poznámka k položce:_x000D_
Projektové práce-dokumentace skutečného provedení stavby dle vyhlášky č. 499/2006 Sb., příloha č. 7 (předání v tištěné a elektronické - editovatelné i needitovatelné podobě)</t>
  </si>
  <si>
    <t>1205096310</t>
  </si>
  <si>
    <t>032002000</t>
  </si>
  <si>
    <t>Vybavení staveniště</t>
  </si>
  <si>
    <t>996448643</t>
  </si>
  <si>
    <t>https://podminky.urs.cz/item/CS_URS_2021_02/032002000</t>
  </si>
  <si>
    <t>033002000</t>
  </si>
  <si>
    <t>Připojení staveniště na inženýrské sítě</t>
  </si>
  <si>
    <t>-1610058829</t>
  </si>
  <si>
    <t>https://podminky.urs.cz/item/CS_URS_2021_02/033002000</t>
  </si>
  <si>
    <t>039002000</t>
  </si>
  <si>
    <t>Zrušení zařízení staveniště</t>
  </si>
  <si>
    <t>1426847457</t>
  </si>
  <si>
    <t>https://podminky.urs.cz/item/CS_URS_2021_02/039002000</t>
  </si>
  <si>
    <t>SO 611 - Zdroj tepla a ohřev TUV</t>
  </si>
  <si>
    <t>Město Litymošl</t>
  </si>
  <si>
    <t>1 - ZDROJ TEPLA PRO VYTÁPĚNÍ</t>
  </si>
  <si>
    <t xml:space="preserve">    1.1 - ZAŘÍZENÍ - STROJOVNA</t>
  </si>
  <si>
    <t xml:space="preserve">    1.2 - ROZVODY MIMO STROJOVNU - ZEMNÍ KOLEKTOR</t>
  </si>
  <si>
    <t xml:space="preserve">    1.3 - ROZVODY MIMO STROJOVNU - MONTÁŽNÍ A ZEMNÍ PRÁCE</t>
  </si>
  <si>
    <t xml:space="preserve">    1.4 - ROZVODY - STROJOVNA</t>
  </si>
  <si>
    <t xml:space="preserve">    1.5 - OSTATNÍ ARMATURY A VYBAVENÍ - TOPNÁ STRANA TČ</t>
  </si>
  <si>
    <t xml:space="preserve">    1.6 - OSTATNÍ ARMATURY A VYBAVENÍ - PRIMÁRNÍ STRANA TČ</t>
  </si>
  <si>
    <t xml:space="preserve">    1.7 - MONTÁŽNÍ PRÁCE - ZDROJ TEPLA PRO VYTÁPĚNÍ A TOPNÝ SYSTÉM</t>
  </si>
  <si>
    <t>2 - ZDROJ TEPLA PRO OHŘEV TV</t>
  </si>
  <si>
    <t xml:space="preserve">    2.8 - ZAŘÍZENÍ</t>
  </si>
  <si>
    <t xml:space="preserve">    2.9 - ROZVODY - ZDROJ TEPLA PRO OHŘEV TV - PŘIPOJENÍ VENK.JEDNOTKY TČ</t>
  </si>
  <si>
    <t xml:space="preserve">    2.10 - OSTATNÍ MATERIÁL - ZDROJ TEPLA PRO OHŘEV TV</t>
  </si>
  <si>
    <t xml:space="preserve">    2.11 - MONTÁŽNÍ PRÁCE - ZDROJ TEPLA PRO OHŘEV TV</t>
  </si>
  <si>
    <t>3 - VRN</t>
  </si>
  <si>
    <t>ZDROJ TEPLA PRO VYTÁPĚNÍ</t>
  </si>
  <si>
    <t>ZAŘÍZENÍ - STROJOVNA</t>
  </si>
  <si>
    <t>TEPELNÉ ČERPADLO o tep.výkonu 64,72kW a COP 3,59 (při 0/45°C), (šířka 1450mm, hloubka 750mm, výška 1000mm , hmotnost 470kg) (např.: IVT GEO G264)</t>
  </si>
  <si>
    <t>Poznámka k položce:_x000D_
TČ1,2</t>
  </si>
  <si>
    <t>Sada sofstartérů pro tepelné čerpadlo IVT GEO G264 (1sada = 2ks)</t>
  </si>
  <si>
    <t>sady</t>
  </si>
  <si>
    <t>zařízení pro vzdálený přístup (např.: IVT ECOsave (příslušenství IVT GEO G))</t>
  </si>
  <si>
    <t>sada připojení Victaulic s přírubami pro prim.strana TČ (např.: SIGMET 2x koleno No.10 D76,1mm, 4x spojka pružná s177 D76,1mm, 2x Přírubový adaptér S741 DN65, PN10/16, 2x Trubka oboustranně drážkovaná D76,1x220mm)</t>
  </si>
  <si>
    <t>sada připojení Victaulic se závitem 2" pro sekundární stranu TČ (např.: SIGMET 2x koleno No.10 D76,1mm, 6x spojka pružná s177 D76,1mm, 2x Trubka oboustranně drážkovaná D76,1x160mm, 2x Redukce No.52 D76,1x60mm (2"))</t>
  </si>
  <si>
    <t>Čidlo teploty topné vody</t>
  </si>
  <si>
    <t>Poznámka k položce:_x000D_
TC1, TC2, T0</t>
  </si>
  <si>
    <t>Čidlo venkovní teploty</t>
  </si>
  <si>
    <t>Poznámka k položce:_x000D_
TL1</t>
  </si>
  <si>
    <t>sada pro instalaci dvou tepelných čerpadel na sebe (příslušenství TČ)</t>
  </si>
  <si>
    <t>sada</t>
  </si>
  <si>
    <t>Poznámka k položce:_x000D_
k TČ1 a TČ2</t>
  </si>
  <si>
    <t>ELEKTRICKÝ KOTEL (60kW, 6bar, 1.stupeň 24kW, 2.stupeň 36kW)) bez. oběh.čerpadel, regulace a pojistných ventilů, vybavený stykači s časovým spožděním pro spínání jednotlivých výkonových stupňů z regulace TČ) např. multikotel KOPŘIVA</t>
  </si>
  <si>
    <t>Poznámka k položce:_x000D_
ELK</t>
  </si>
  <si>
    <t>AKUMULAČNÍ NÁDOBA O CELKOVÉM OBJEMU 1000LITRŮ, PN6, DODÁVKA NÁDOBA VČETNĚ  PUR IZOLACE tl.100mm (viz samostatný výkres)</t>
  </si>
  <si>
    <t>AKUMULAČNÍ NÁDOBA O CELKOVÉM OBJEMU 1000LITRŮ, PN6, DODÁVKA NÁDOBA VČETNĚ PUR IZOLACE tl.100mm (viz samostatný výkres)</t>
  </si>
  <si>
    <t>Poznámka k položce:_x000D_
AK</t>
  </si>
  <si>
    <t>EXPANZNÍ NÁDOBA PRIMÁRNÍHO OKRUHU TČ o objemu 500litrů a max.přetlaku 10bar pro glykolové směsi do koncentrace 50% (např.:REFLEX S 500/10, průměr 740mm, výška 1321mm)</t>
  </si>
  <si>
    <t>Poznámka k položce:_x000D_
E9</t>
  </si>
  <si>
    <t>sada 4ks Antivibračních podložek o rozměru 160x160mm (např.: SYLOMER SR110 tl.25mm) ,</t>
  </si>
  <si>
    <t>sada 4ks roznášecích ocelových podložek 160x160mm na antivibrační podložky</t>
  </si>
  <si>
    <t>ROZVODY MIMO STROJOVNU - ZEMNÍ KOLEKTOR</t>
  </si>
  <si>
    <t>Prefabrikovaná plastová nevodotěsná pochozí šachta  pro 11okruhů,  LEVÁ, NEVODOTĚSNÁ, PRO PRŮTOK 12,0m3/h, průtokoměry 5-42l/min, 2x šedý poklop, včetně uzavíracích a regulačních armatur s optickou kontrolou průtoku (např.: GEROTOP PAK 125 11/11), připojo</t>
  </si>
  <si>
    <t>Prefabrikovaná plastová nevodotěsná pochozí šachta pro 11okruhů, LEVÁ, NEVODOTĚSNÁ, PRO PRŮTOK 12,0m3/h, průtokoměry 5-42l/min, 2x šedý poklop, včetně uzavíracích a regulačních armatur s optickou kontrolou průtoku (např.: GEROTOP PAK 125 11/11), připojovací dimenze viz samostatný výkres</t>
  </si>
  <si>
    <t>Poznámka k položce:_x000D_
Š1</t>
  </si>
  <si>
    <t>Prefabrikovaná plastová nevodotěsná pochozí šachta pro 12okruhů, PRAVÁ, NEVODOTĚSNÁ, PRO PRŮTOK 10,9m3/h, průtokoměry 5-42l/min, 2x šedý poklop, včetně uzavíracích a regulačních armatur s optickou kontrolou průtoku (např.:GEROTOP PAK 125 12/12), připojova</t>
  </si>
  <si>
    <t>Prefabrikovaná plastová nevodotěsná pochozí šachta pro 12okruhů, PRAVÁ, NEVODOTĚSNÁ, PRO PRŮTOK 10,9m3/h, průtokoměry 5-42l/min, 2x šedý poklop, včetně uzavíracích a regulačních armatur s optickou kontrolou průtoku (např.:GEROTOP PAK 125 12/12), připojovací dimenze viz samostatný výkres</t>
  </si>
  <si>
    <t>Poznámka k položce:_x000D_
Š2</t>
  </si>
  <si>
    <t>Prefabrikovaná plastová nevodotěsná pochozí šachta pro 5okruhů, LEVÁ, NEVODOTĚSNÁ, PRO PRŮTOK 5,9m3/h, průtokoměry 5-42l/min, 1x šedý poklop, včetně uzavíracích a regulačních armatur s optickou kontrolou průtoku (např.:GEROTOP PAK 90 5/5), připojovací dim</t>
  </si>
  <si>
    <t>Prefabrikovaná plastová nevodotěsná pochozí šachta pro 5okruhů, LEVÁ, NEVODOTĚSNÁ, PRO PRŮTOK 5,9m3/h, průtokoměry 5-42l/min, 1x šedý poklop, včetně uzavíracích a regulačních armatur s optickou kontrolou průtoku (např.:GEROTOP PAK 90 5/5), připojovací dimenze viz samostatný výkres</t>
  </si>
  <si>
    <t>Poznámka k položce:_x000D_
Š3</t>
  </si>
  <si>
    <t>PE potrubí pro pokládku bez pískového lože o rozměru 40x3,7 (např.: GEROTOP GEROTherm FAST PE-GT-RC 40x3,7 PN16, celozelená, návin 100, 150 a 200m)</t>
  </si>
  <si>
    <t>PE potrubí pro pokládku bez pískového lože o rozměru 75x4,5 (např.: Trubka GEROTOP GEROTherm RC-PROTECT 75x4,5 PN10 (černá, tyče 6m)</t>
  </si>
  <si>
    <t>PE potrubí pro pokládku bez pískového lože o rozměru 90x5,4 (např.: Trubka GEROTOP GEROTherm RC-PROTECT 90x5,4 PN10 (černá, tyče 6m)</t>
  </si>
  <si>
    <t>PE potrubí pro pokládku bez pískového lože o rozměru 110x6,6 (např.: Trubka GEROTOP GEROTherm RC-PROTECT 110x6,6 PN10 (černá, tyče 6m)</t>
  </si>
  <si>
    <t>PE potrubí pro pokládku bez pískového lože o rozměru 125x7,4 (např.: Trubka GEROTOP GEROTherm RC-PROTECT 125x7,4 PN10 (černá, tyče 6m)</t>
  </si>
  <si>
    <t>Kauč.tep.izolace 125/19</t>
  </si>
  <si>
    <t>Chránička DN200 o vnitřním průměru 176mm</t>
  </si>
  <si>
    <t>PE Elektrospojka d40 (např. GF obj.č.753-911-608)</t>
  </si>
  <si>
    <t>PE Elektrospojka d75 (např. GF obj.č.753-911-612)</t>
  </si>
  <si>
    <t>PE Elektrospojka d90 (např. GF obj.č.753-911-613)</t>
  </si>
  <si>
    <t>PE Elektrospojka d110 (např. GF obj.č.753-911-614)</t>
  </si>
  <si>
    <t>PE Elektrospojka d125 (např. GF obj.č.753-911-615)</t>
  </si>
  <si>
    <t>PE Elektrokoleno d75-45° (např. GF obj.č.753-151-612)</t>
  </si>
  <si>
    <t>PE Elektrokoleno d75-90° (např. GF obj.č.753-101-612)</t>
  </si>
  <si>
    <t>PE Elektrokoleno d90-45° (např. GF obj.č.753-151-813)</t>
  </si>
  <si>
    <t>PE Elektrokoleno d90-90° (např. GF obj.č.753-101-813)</t>
  </si>
  <si>
    <t>PE Elektrokoleno d125-45° (např.: GF obj.č.obj.č.753-151-815)</t>
  </si>
  <si>
    <t>PE Elektro T-kus redukovaný d110-75-110 (např.: GF obj.č.753-200-831)</t>
  </si>
  <si>
    <t>PE Elektro T-kus d125 (např.: GF obj.č.753-201-815)</t>
  </si>
  <si>
    <t>PE Elektroredukce d110/90  (např.: GF obj.č. 753-901-833)</t>
  </si>
  <si>
    <t>PE Elektroredukce d110/90 (např.: GF obj.č. 753-901-833)</t>
  </si>
  <si>
    <t>PE Elektroredukce d125/75 (např.: GF obj.č. 753-901-082)</t>
  </si>
  <si>
    <t>PE kit Elektroredukce d125/110 (např.: GF obj.č.193-280-951)</t>
  </si>
  <si>
    <t>Pažnice s límcem pro napojení na hydroizolaci z modifikovaných asfaltových pásů DN200, L=250 (např.: GEROTOP typ FE/F DN200, L=250mm)</t>
  </si>
  <si>
    <t>Těsnící vložka pro potrubí o průměru 125mm do otvoru 200mm, tlaková odolnost 5bar (např.:GEROTOP PS STANDARD 200/125 EPDM60, nerez V2A)</t>
  </si>
  <si>
    <t>Teplonosná antikorozní kapalina s nízkým bodem tuhnutí pro primární okruhy tepelných čerpadel na bázi ethanolu ( např. Agrimex - Thermofrost L, koncentrát)</t>
  </si>
  <si>
    <t>litrů</t>
  </si>
  <si>
    <t>ROZVODY MIMO STROJOVNU - MONTÁŽNÍ A ZEMNÍ PRÁCE</t>
  </si>
  <si>
    <t>Výkopové práce včetně zpětného zásypu a uložení výstražné pásky ( hl.1,0m šíře 0,3m)</t>
  </si>
  <si>
    <t>Poznámka k položce:_x000D_
dodá stavba</t>
  </si>
  <si>
    <t>Výkopové práce včetně zpětného zásypu a uložení výstražné pásky ( hl.1,6m šíře 0,6m)</t>
  </si>
  <si>
    <t>Výkopové práce včetně pažení a zpětného zásypu a uložení výstražné pásky ( hl.2,0m šíře 1,0m)</t>
  </si>
  <si>
    <t>Výkopové práce včetně zpětného zásypu pro šachty ( hl.cca 1,2m, 3x3m, přesné rozměry dle šachty)</t>
  </si>
  <si>
    <t>štěrk frakce 4-8mm</t>
  </si>
  <si>
    <t>montáž a uložení potrubí</t>
  </si>
  <si>
    <t>plnění primární strany TČ</t>
  </si>
  <si>
    <t>tlaková zkouška primární strany TČ</t>
  </si>
  <si>
    <t>ROZVODY - STROJOVNA</t>
  </si>
  <si>
    <t>Trubka měď 28x1</t>
  </si>
  <si>
    <t>Měděné tvarovky (3x závitový přechod 28-1", 1x T-kus 28, 1xT-kus 28-1/2"-28, 3x koleno 28)</t>
  </si>
  <si>
    <t>Trubka ocelová uhlíková vně pozinkovaná k lisování 28x1,5</t>
  </si>
  <si>
    <t>Trubka ocelová uhlíková vně pozinkovaná k lisování 42x1,5</t>
  </si>
  <si>
    <t>Trubka ocelová uhlíková vně pozinkovaná k lisování 54x1,5</t>
  </si>
  <si>
    <t>Trubka ocelová uhlíková vně pozinkovaná k lisování 89x2,0</t>
  </si>
  <si>
    <t>ocelové lisovací tvarovky do dimenze 28mm (10x závitový přechod 28-1", 6xkoleno 28)</t>
  </si>
  <si>
    <t>Koleno ocelové k lisování 42-90°</t>
  </si>
  <si>
    <t>Koleno ocelové k lisování 89-90°</t>
  </si>
  <si>
    <t>1.4.10</t>
  </si>
  <si>
    <t>Příruba ocelová s nátrubkem pro zalisování 54-DN50 PN16</t>
  </si>
  <si>
    <t>1.4.11</t>
  </si>
  <si>
    <t>Příruba ocelová s nátrubkem pro zalisování 89-DN80 PN6</t>
  </si>
  <si>
    <t>1.4.12</t>
  </si>
  <si>
    <t>Těsnící a spojovací materiál pro přírubový spoj DN50 PN16</t>
  </si>
  <si>
    <t>1.4.13</t>
  </si>
  <si>
    <t>Těsnící a spojovací materiál pro přírubový spoj DN80 PN6</t>
  </si>
  <si>
    <t>1.4.14</t>
  </si>
  <si>
    <t>Přechod ocelový k lisování 42-6/4"M</t>
  </si>
  <si>
    <t>1.4.15</t>
  </si>
  <si>
    <t>Přechod ocelový k lisování 42-6/4"F</t>
  </si>
  <si>
    <t>1.4.16</t>
  </si>
  <si>
    <t>Přechod ocelový k lisování 54-2"M</t>
  </si>
  <si>
    <t>1.4.17</t>
  </si>
  <si>
    <t>T-kus ocelový k lisování 42-28-42</t>
  </si>
  <si>
    <t>1.4.18</t>
  </si>
  <si>
    <t>T-kus ocelový k lisování 89-42-89</t>
  </si>
  <si>
    <t>1.4.19</t>
  </si>
  <si>
    <t>T-kus ocelový k lisování 89-54-89</t>
  </si>
  <si>
    <t>1.4.20</t>
  </si>
  <si>
    <t>Redukce ocelová k lisování 42-28</t>
  </si>
  <si>
    <t>1.4.21</t>
  </si>
  <si>
    <t>Vsuvka mosaz 2"</t>
  </si>
  <si>
    <t>1.4.22</t>
  </si>
  <si>
    <t>Závitový T-kus redukovaný mosaz 2"-3/4"-2"</t>
  </si>
  <si>
    <t>1.4.23</t>
  </si>
  <si>
    <t>Redukce mosaz 2"M x 5/4"F</t>
  </si>
  <si>
    <t>1.4.24</t>
  </si>
  <si>
    <t>Ostatní závitové tvarovky mosaz do dimenze 1"</t>
  </si>
  <si>
    <t>1.4.25</t>
  </si>
  <si>
    <t>1.4.26</t>
  </si>
  <si>
    <t>1.4.27</t>
  </si>
  <si>
    <t>PE Elektrokoleno d125-90° (např.: GF obj.č.obj.č.753-101-815)</t>
  </si>
  <si>
    <t>1.4.28</t>
  </si>
  <si>
    <t>PE Elektrosedlo d125-d63 (např.: GF obj.č.193-131-077)</t>
  </si>
  <si>
    <t>1.4.29</t>
  </si>
  <si>
    <t>PE Lemový nákružek d125 (DN100) (např.: GF obj. č. 753-800-015)</t>
  </si>
  <si>
    <t>1.4.30</t>
  </si>
  <si>
    <t>PE Otočná příruba d125 (DN100, PN10) (např.: GF obj. č. 727-700-315)</t>
  </si>
  <si>
    <t>1.4.31</t>
  </si>
  <si>
    <t>1.4.32</t>
  </si>
  <si>
    <t>1.4.33</t>
  </si>
  <si>
    <t>PE Elektro T-kus redukovaný d125/d75 (např: GF obj.č.753-201-086)</t>
  </si>
  <si>
    <t>1.4.34</t>
  </si>
  <si>
    <t>PE Elektroredukce d125/d75 (např.: GF obj.č.753-901-082)</t>
  </si>
  <si>
    <t>1.4.35</t>
  </si>
  <si>
    <t>PE Elektrospojka d75 (např.: GF obj.č.753-911-612)</t>
  </si>
  <si>
    <t>1.4.36</t>
  </si>
  <si>
    <t>PE Elektrokoleno d75-90° (např.: GF obj.č.753-101-612)</t>
  </si>
  <si>
    <t>1.4.37</t>
  </si>
  <si>
    <t>PE Lemový nákružek d75 (DN65) (např.: GF obj. č. 753-800-012)</t>
  </si>
  <si>
    <t>1.4.38</t>
  </si>
  <si>
    <t>PE Otočná příruba d75 (DN65, PN10) (např.: GF obj. č. 727-700-212)</t>
  </si>
  <si>
    <t>1.4.39</t>
  </si>
  <si>
    <t>PE Elektrosedlo GEROTOP d63-d63 (např.: GF obj.č.193-131-037)</t>
  </si>
  <si>
    <t>1.4.40</t>
  </si>
  <si>
    <t>PE Vložka k přechodce  d63-1" (např.: GF obj.č.720-920-221)</t>
  </si>
  <si>
    <t>PE Vložka k přechodce d63-1" (např.: GF obj.č.720-920-221)</t>
  </si>
  <si>
    <t>1.4.41</t>
  </si>
  <si>
    <t>Těsnící a spojovací materiál pro přírubový spoj DN100</t>
  </si>
  <si>
    <t>1.4.42</t>
  </si>
  <si>
    <t>Těsnící a spojovací materiál pro přírubový spoj DN65</t>
  </si>
  <si>
    <t>1.4.43</t>
  </si>
  <si>
    <t>Objímka trubek Cu28 včetně vrutošroubu a hmoždinky</t>
  </si>
  <si>
    <t>1.4.44</t>
  </si>
  <si>
    <t>Objímka trubek Cu54 včetně konzole 600mm a materiálu pro pružné ukotvení do stěny</t>
  </si>
  <si>
    <t>1.4.45</t>
  </si>
  <si>
    <t>Objímka trubek Cu54 včetně konzole 600mm a materiálu pro ukotvení do stěny</t>
  </si>
  <si>
    <t>1.4.46</t>
  </si>
  <si>
    <t>Objímka trubek Cu89 včetně konzole 600mm a materiálu pro ukotvení do stěny</t>
  </si>
  <si>
    <t>1.4.47</t>
  </si>
  <si>
    <t>Chlaďařská objímka trubek PE 75 (tl.izolace 25mm) včetně konzole délky 600mm a upevnění na stěnu</t>
  </si>
  <si>
    <t>1.4.48</t>
  </si>
  <si>
    <t>Chlaďařská objímka trubek PE 125 (tl.izolacce 25mm) včetně konzole délky 600mm a upevnění na stěnu</t>
  </si>
  <si>
    <t>1.4.49</t>
  </si>
  <si>
    <t>Kauč.tepelná izolace 28/19</t>
  </si>
  <si>
    <t>1.4.50</t>
  </si>
  <si>
    <t>Kauč.tepelná izolace 42/25</t>
  </si>
  <si>
    <t>1.4.51</t>
  </si>
  <si>
    <t>Kauč.tepelná izolace 54/25</t>
  </si>
  <si>
    <t>1.4.52</t>
  </si>
  <si>
    <t>Kauč.tepelná izolace 75/25</t>
  </si>
  <si>
    <t>1.4.53</t>
  </si>
  <si>
    <t>Kauč.tepelná izolace 89/25</t>
  </si>
  <si>
    <t>1.4.54</t>
  </si>
  <si>
    <t>Kauč.tepelná izolace 125/25</t>
  </si>
  <si>
    <t>1.4.55</t>
  </si>
  <si>
    <t>Kaučuková izolace - nekonečná deska tl.25mm</t>
  </si>
  <si>
    <t>Poznámka k položce:_x000D_
izolace tvarovek</t>
  </si>
  <si>
    <t>1.4.56</t>
  </si>
  <si>
    <t>lepidlo, páska</t>
  </si>
  <si>
    <t>OSTATNÍ ARMATURY A VYBAVENÍ - TOPNÁ STRANA TČ</t>
  </si>
  <si>
    <t>Pojistný ventil MEIBES DUCO 1/2“x3/4“ KD, 3bar</t>
  </si>
  <si>
    <t>Poznámka k položce:_x000D_
PV</t>
  </si>
  <si>
    <t>Manometr 0-400 kPa, radiální, včetně jímky se zpětnou klapkou</t>
  </si>
  <si>
    <t>Poznámka k položce:_x000D_
P</t>
  </si>
  <si>
    <t>Teploměr 0-120°C</t>
  </si>
  <si>
    <t>Poznámka k položce:_x000D_
T</t>
  </si>
  <si>
    <t>jímka pro čidlo TČ (průměr 6mm, délka 200mm, 1/2")</t>
  </si>
  <si>
    <t>Poznámka k položce:_x000D_
do AK</t>
  </si>
  <si>
    <t>filterball 6/4"</t>
  </si>
  <si>
    <t>filterball 2"</t>
  </si>
  <si>
    <t>Poznámka k položce:_x000D_
BALL, souč. dodávky 1.1</t>
  </si>
  <si>
    <t>Kulový kohout 1“</t>
  </si>
  <si>
    <t>Poznámka k položce:_x000D_
KK</t>
  </si>
  <si>
    <t>1.5.8</t>
  </si>
  <si>
    <t>Kulový kohout 2“</t>
  </si>
  <si>
    <t>1.5.9</t>
  </si>
  <si>
    <t>Zpětný ventil 6/4"</t>
  </si>
  <si>
    <t>Poznámka k položce:_x000D_
ZV</t>
  </si>
  <si>
    <t>1.5.10</t>
  </si>
  <si>
    <t>Zpětný ventil 2"</t>
  </si>
  <si>
    <t>1.5.11</t>
  </si>
  <si>
    <t>Ob.čerpadlo V=6,84m3/h, Δp=42,7kPa (např. WILO STRATOS MAXO 30/0,5-10 PN6/10, 230V, 50Hz, ovládání 0-10V z regulace TČ)</t>
  </si>
  <si>
    <t>Poznámka k položce:_x000D_
PC0.1, PC0.2</t>
  </si>
  <si>
    <t>1.5.12</t>
  </si>
  <si>
    <t>Ob.čerpadlo V=2,58m3/h, Δp=14,9kPa (např. WILO YONOS PICO 30/1-8 PN6, 230V, 50Hz, ovládání ON/OFF z ELK)</t>
  </si>
  <si>
    <t>Poznámka k položce:_x000D_
GE</t>
  </si>
  <si>
    <t>1.5.13</t>
  </si>
  <si>
    <t>šroubení k čerpadlu 5/4"x2"</t>
  </si>
  <si>
    <t>1.5.14</t>
  </si>
  <si>
    <t>PRYŽOVÝ KOMPENZÁTOR PŘÍRUBOVÝ s POZINK.PŘÍRUBY PN16 (např.: BRANDONI BRA.F8.500 )</t>
  </si>
  <si>
    <t>Poznámka k položce:_x000D_
GKP</t>
  </si>
  <si>
    <t>1.5.15</t>
  </si>
  <si>
    <t>Vymezovací tyče pro pryžový kompenzátor (např.:BRA.F8.KIT)</t>
  </si>
  <si>
    <t>Poznámka k položce:_x000D_
ke GKP</t>
  </si>
  <si>
    <t>1.5.16</t>
  </si>
  <si>
    <t>Vypouštěcí kohout 3/4"</t>
  </si>
  <si>
    <t>Poznámka k položce:_x000D_
VK</t>
  </si>
  <si>
    <t>1.5.17</t>
  </si>
  <si>
    <t>Mezipřírubová klapka DN80, PN6 s pákou (např.: KSB BOAX-N)</t>
  </si>
  <si>
    <t>Poznámka k položce:_x000D_
UK</t>
  </si>
  <si>
    <t>1.5.18</t>
  </si>
  <si>
    <t>Zpětný ventil mezipřírubový DN80, PN6 (např.: KSB BOA-RVK)</t>
  </si>
  <si>
    <t>Poznámka k položce:_x000D_
ZV1</t>
  </si>
  <si>
    <t>1.5.19</t>
  </si>
  <si>
    <t>Redukce, šroubení, těsnící materiál atd.</t>
  </si>
  <si>
    <t>1.5.20</t>
  </si>
  <si>
    <t>Ruční odvzdušňovací ventil</t>
  </si>
  <si>
    <t>Poznámka k položce:_x000D_
OV</t>
  </si>
  <si>
    <t>OSTATNÍ ARMATURY A VYBAVENÍ - PRIMÁRNÍ STRANA TČ</t>
  </si>
  <si>
    <t>Pojistný ventil MEIBES DUCO 1/2"x3/4“ KD, 4bar</t>
  </si>
  <si>
    <t>Y-filtr DN65, PN16, přírubový</t>
  </si>
  <si>
    <t>Poznámka k položce:_x000D_
F, součást dodávky A1.1.</t>
  </si>
  <si>
    <t>SERVISNÍ KOHOUT K EXP.NÁDOBÁM (např.: REFLEX MK)</t>
  </si>
  <si>
    <t>Poznámka k položce:_x000D_
MK</t>
  </si>
  <si>
    <t>manometr 0-400kPa včetně manometrické zpětné klapky</t>
  </si>
  <si>
    <t>Zpětný ventil mezipřírubový DN65, PN6 (např.: KSB BOA-RVK)</t>
  </si>
  <si>
    <t>Mezipřírubová klapka DN100, PN10 s pákou (např.: KSB BOAX-N)</t>
  </si>
  <si>
    <t>Mezipřírubová klapka DN65, PN10 s pákou (např.: KSB BOAX-N)</t>
  </si>
  <si>
    <t>1.6.9</t>
  </si>
  <si>
    <t>Ob.čerpadlo V=14,4m3/h, Δp=116,5kPa (např. WILO STRATOS MAXO 65/0,5-16 PN6/10 (230V, 50Hz, ovládání 0-10V z regulace TČ)</t>
  </si>
  <si>
    <t>Poznámka k položce:_x000D_
PB3.1, PB3.2</t>
  </si>
  <si>
    <t>1.6.10</t>
  </si>
  <si>
    <t>1.6.11</t>
  </si>
  <si>
    <t>1.6.12</t>
  </si>
  <si>
    <t>MONTÁŽNÍ PRÁCE - ZDROJ TEPLA PRO VYTÁPĚNÍ A TOPNÝ SYSTÉM</t>
  </si>
  <si>
    <t>1.7.1</t>
  </si>
  <si>
    <t>montáž zdroje tepla pro vytápění</t>
  </si>
  <si>
    <t>1.7.2</t>
  </si>
  <si>
    <t>zkouška těsnosti zdroje tepla</t>
  </si>
  <si>
    <t>1.7.3</t>
  </si>
  <si>
    <t>elektroinstalace a elektromontážní práce (TČ1-2 - IVT)</t>
  </si>
  <si>
    <t>1.7.4</t>
  </si>
  <si>
    <t>spuštění zdroje tepla pro vytápění (TČ1-2 - IVT)</t>
  </si>
  <si>
    <t>1.7.5</t>
  </si>
  <si>
    <t>doprava (materiálu, montáž)</t>
  </si>
  <si>
    <t>1.7.6</t>
  </si>
  <si>
    <t>Montáž elektro a datových kabelů pro zdroje tepla (TČ) zajistí elektrikář stavby viz. Technická zpráva bod 10. Požadavky na ostatní profese</t>
  </si>
  <si>
    <t>Poznámka k položce:_x000D_
neoceňovat - zajistí dodavatel elektro</t>
  </si>
  <si>
    <t>ZDROJ TEPLA PRO OHŘEV TV</t>
  </si>
  <si>
    <t>ZAŘÍZENÍ</t>
  </si>
  <si>
    <t>2.8.1</t>
  </si>
  <si>
    <t>VENKOVNÍ JEDNOTKA TEPELNÉHO ČERPADLA  o tep.výkonu 30kW (-7°C/65°C) zajišťující ohřev přímo studené vody až na teplotu 90°C, vč.ob.čerpadla a nástěnného ovladače, max.přetlak 5bar (např.: MITSUBISHI Q-TON vč. nástěnného ovladače RC-Q1E (GT-ENERGY))</t>
  </si>
  <si>
    <t>VENKOVNÍ JEDNOTKA TEPELNÉHO ČERPADLA o tep.výkonu 30kW (-7°C/65°C) zajišťující ohřev přímo studené vody až na teplotu 90°C, vč.ob.čerpadla a nástěnného ovladače, max.přetlak 5bar (např.: MITSUBISHI Q-TON vč. nástěnného ovladače RC-Q1E (GT-ENERGY))</t>
  </si>
  <si>
    <t>Poznámka k položce:_x000D_
TČ3</t>
  </si>
  <si>
    <t>2.8.2</t>
  </si>
  <si>
    <t>Převodník pro monitoring a řízení regulace tepelného čerpadla (např.: MITSUBISHI RM-FGW )</t>
  </si>
  <si>
    <t>2.8.3</t>
  </si>
  <si>
    <t>teplotní čidla do zásobníků TV včetně 1,5m dlouhého kabelu (příslušenství TČ)</t>
  </si>
  <si>
    <t>2.8.4</t>
  </si>
  <si>
    <t>Kabely pro připojení teplotních čidel a trojcestného ventilu CWFV3 (příslušenství TČ)</t>
  </si>
  <si>
    <t>2.8.5</t>
  </si>
  <si>
    <t>el.topný samoregulační kabel (výkon 15W/bm, délka 4,0m, celkový výkon 60W, pro teploty media 90°C a vyšší, např. V-systém HLT 25-J)</t>
  </si>
  <si>
    <t>2.8.6</t>
  </si>
  <si>
    <t>el.topný samoregulační kabel (výkon 15W/bm, délka 2,0m, celkový výkon 30W, pro teploty media do 90°C, např. V-systém HLT 25-J)</t>
  </si>
  <si>
    <t>2.8.7</t>
  </si>
  <si>
    <t>Ukončovací sada k el.topnému samoregulačnímu kabelu (např.: V-systém U-kit)</t>
  </si>
  <si>
    <t>2.8.8</t>
  </si>
  <si>
    <t>Připojovací sada k el.topnému samoregulačnímu kabelu (např.: V-systém P-kit)</t>
  </si>
  <si>
    <t>2.8.9</t>
  </si>
  <si>
    <t>Termostat na DIN lištu (např.: V-systém, ETV-1990, 0-40°C, 230V, 16A)</t>
  </si>
  <si>
    <t>2.8.10</t>
  </si>
  <si>
    <t>Teplotní čidlo k termostatu (např.: ETV (ST-1111-2,5, délka 2,5m)</t>
  </si>
  <si>
    <t>2.8.11</t>
  </si>
  <si>
    <t>AL-páska samolepicí  (odolnost do 100°C, šířka 5cm)</t>
  </si>
  <si>
    <t>AL-páska samolepicí (odolnost do 100°C, šířka 5cm)</t>
  </si>
  <si>
    <t>2.8.12</t>
  </si>
  <si>
    <t>ZÁSOBNÍK TV o objemu 1500litrů, max.přetlakem 6bar a snímatelnou tepelnou izolací a dvěma slepými přírubami, magneziovými anodami, 4ks hrdel pro připojení SV a TV, 3ks hrdel pro čidlo teploty  (např.:CORDIVARI VASO STORAGE 2 1500 WC)</t>
  </si>
  <si>
    <t>ZÁSOBNÍK TV o objemu 1500litrů, max.přetlakem 6bar a snímatelnou tepelnou izolací a dvěma slepými přírubami, magneziovými anodami, 4ks hrdel pro připojení SV a TV, 3ks hrdel pro čidlo teploty (např.:CORDIVARI VASO STORAGE 2 1500 WC)</t>
  </si>
  <si>
    <t>Poznámka k položce:_x000D_
B1, B2</t>
  </si>
  <si>
    <t>2.8.13</t>
  </si>
  <si>
    <t>EXPANZNÍ NÁDOBA TV o objemu 300litrů, 10bar, připojení přes armaturu zajišťující průtočnost nádoby a vypouštění  (např.:REFLEX REFIX DT 300/10 + FLOWJET 1 1/4")</t>
  </si>
  <si>
    <t>EXPANZNÍ NÁDOBA TV o objemu 300litrů, 10bar, připojení přes armaturu zajišťující průtočnost nádoby a vypouštění (např.:REFLEX REFIX DT 300/10 + FLOWJET 1 1/4")</t>
  </si>
  <si>
    <t>Poznámka k položce:_x000D_
ETV</t>
  </si>
  <si>
    <t>2.8.14</t>
  </si>
  <si>
    <t>EL.TOPNÁ TYČ o výkonu 12kW (400V, 50Hz) včetně bezpečnostního termostatu a ovládacího termostatu zavěsitelného na zásobník TV (např.:el.topná tyč CORDIVARI + ovládací jednotka CORDIVARI "easy control")</t>
  </si>
  <si>
    <t>Poznámka k položce:_x000D_
TT1</t>
  </si>
  <si>
    <t>2.8.15</t>
  </si>
  <si>
    <t>EL.TOPNÁ TYČ o výkonu 4kW (400V, 50Hz) včetně bezpečnostního termostatu a ovládacího termostatu zavěsitelného na zásobník TV (např.:el.topná tyč CORDIVARI + ovládací jednotka CORDIVARI "easy control")</t>
  </si>
  <si>
    <t>Poznámka k položce:_x000D_
TT2</t>
  </si>
  <si>
    <t>2.8.16</t>
  </si>
  <si>
    <t>magneziová anoda do B1 a B2 (např.: CORDIVARI 5200 000 000 011)</t>
  </si>
  <si>
    <t>2.8.17</t>
  </si>
  <si>
    <t>Příruba o průměru 380mm pro el.topnou tyč 6/4" včetně těsnění</t>
  </si>
  <si>
    <t>ROZVODY - ZDROJ TEPLA PRO OHŘEV TV - PŘIPOJENÍ VENK.JEDNOTKY TČ</t>
  </si>
  <si>
    <t>2.9.1</t>
  </si>
  <si>
    <t>Trubka plast PP-RCT/PP-RCT+CF/PP-RCT 32x4,4 (NAPŘ. INSTAPLAST CARBO)</t>
  </si>
  <si>
    <t>2.9.2</t>
  </si>
  <si>
    <t>Trubka plast PP-RCT/PP-RCT+CF/PP-RCT 40x5,5 (NAPŘ. INSTAPLAST CARBO)</t>
  </si>
  <si>
    <t>2.9.3</t>
  </si>
  <si>
    <t>Trubka plast PP-RCT/PP-RCT+CF/PP-RCT 50x6,9 (NAPŘ. INSTAPLAST CARBO)</t>
  </si>
  <si>
    <t>2.9.4</t>
  </si>
  <si>
    <t>Tvarovky plast PP-R</t>
  </si>
  <si>
    <t>2.9.5</t>
  </si>
  <si>
    <t>Trubka měď 22x1,0</t>
  </si>
  <si>
    <t>2.9.6</t>
  </si>
  <si>
    <t>měděné tvarovky</t>
  </si>
  <si>
    <t>2.9.7</t>
  </si>
  <si>
    <t>konzole délky 300mm včetně 2x ukončení, 2x závěsné tyče do stropu délky 500mm se spojovacím materiálem, 2x objímky trubek PPR40</t>
  </si>
  <si>
    <t>2.9.8</t>
  </si>
  <si>
    <t>konzole délky 300mm včetně 1x ukončení, 1x závěsu na stěnu, 2x objímky trubek PPR40</t>
  </si>
  <si>
    <t>2.9.9</t>
  </si>
  <si>
    <t>Objímka trubek PPR32 včetně vrutošroubu a hmoždinky</t>
  </si>
  <si>
    <t>2.9.10</t>
  </si>
  <si>
    <t>Objímka trubek PPR50 včetně vrutošroubu a hmoždinky</t>
  </si>
  <si>
    <t>2.9.11</t>
  </si>
  <si>
    <t>Kauč.tep.izolace pr.22 tl.25mm</t>
  </si>
  <si>
    <t>2.9.12</t>
  </si>
  <si>
    <t>Kauč.tep.izolace pr.42 tl.25mm</t>
  </si>
  <si>
    <t>2.9.13</t>
  </si>
  <si>
    <t>Kauč.tep.izolace nekonečná deska tl.25mm š.1m</t>
  </si>
  <si>
    <t>2.9.14</t>
  </si>
  <si>
    <t>tep.izolace z kamenné vlny pr.35 tl.50mm (Pouzdra Rockwool 800 apod.)</t>
  </si>
  <si>
    <t>2.9.15</t>
  </si>
  <si>
    <t>tep.izolace z kamenné vlny pr.42 tl.50mm (Pouzdra Rockwool 800 apod.)</t>
  </si>
  <si>
    <t>2.9.16</t>
  </si>
  <si>
    <t>tep.izolace z kamenné vlny pr.50 tl.50mm (Pouzdra Rockwool 800 apod.)</t>
  </si>
  <si>
    <t>2.9.17</t>
  </si>
  <si>
    <t>montážní materiál k tep.izolaci z kamenné vlny</t>
  </si>
  <si>
    <t>2.9.18</t>
  </si>
  <si>
    <t>Oplechování / Al clad folie kauč.tep.izolace pr.22mm tl.25mm (celkový průměr 72mm)</t>
  </si>
  <si>
    <t>2.9.19</t>
  </si>
  <si>
    <t>Oplechování / Al clad folie kauč.tep.izolace pr.42mm tl.50mm (celkový průměr 142mm)</t>
  </si>
  <si>
    <t>2.9.20</t>
  </si>
  <si>
    <t>Pažnice s límcem pro napojení na hydroizolaci z modifikovaných asfaltových pásů DN100, L=250 (např.: GEROTOP typ FE/F DN100, L=250mm)</t>
  </si>
  <si>
    <t>2.9.21</t>
  </si>
  <si>
    <t>Těsnící vložka pro potrubí o průměru 40mm do otvoru 100mm, tlaková odolnost 3bar (např.:GEROTOP PS UNI 100/40)</t>
  </si>
  <si>
    <t>OSTATNÍ MATERIÁL - ZDROJ TEPLA PRO OHŘEV TV</t>
  </si>
  <si>
    <t>2.10.1</t>
  </si>
  <si>
    <t>Vypouštěcí kohout 1/2"</t>
  </si>
  <si>
    <t>2.10.2</t>
  </si>
  <si>
    <t>Kulový konout 1/2"</t>
  </si>
  <si>
    <t>2.10.3</t>
  </si>
  <si>
    <t>Kulový konout 1"</t>
  </si>
  <si>
    <t>2.10.4</t>
  </si>
  <si>
    <t>Kulový konout 5/4"</t>
  </si>
  <si>
    <t>2.10.5</t>
  </si>
  <si>
    <t>Kulový konout 6/4"</t>
  </si>
  <si>
    <t>2.10.6</t>
  </si>
  <si>
    <t>Zpětný ventil 1"</t>
  </si>
  <si>
    <t>2.10.7</t>
  </si>
  <si>
    <t>2.10.8</t>
  </si>
  <si>
    <t>Pružné nerezové hadice DN32, délka 300mm s atestem na pitnou vodu (např.:Flamco meiflex Silicone)</t>
  </si>
  <si>
    <t>2.10.9</t>
  </si>
  <si>
    <t>Y-filtr DN32, PN6 s jemným sítkem (sítko 0,25mm, Kvs=24,7m3/h, např.:KSB BOA-S)</t>
  </si>
  <si>
    <t>Poznámka k položce:_x000D_
F</t>
  </si>
  <si>
    <t>2.10.10</t>
  </si>
  <si>
    <t>Teploměr 0-120°C včetně jímky</t>
  </si>
  <si>
    <t>2.10.11</t>
  </si>
  <si>
    <t>Manometr 0-600kPa včetně manometrické zpětné klapky</t>
  </si>
  <si>
    <t>Poznámka k položce:_x000D_
M</t>
  </si>
  <si>
    <t>2.10.12</t>
  </si>
  <si>
    <t>Třícestný ventil 3/4" s pohonem ON/OFF (příslušenství TČ)</t>
  </si>
  <si>
    <t>Poznámka k položce:_x000D_
CWFV3</t>
  </si>
  <si>
    <t>2.10.13</t>
  </si>
  <si>
    <t>Jímka pro čidlo 1/2"x250mm</t>
  </si>
  <si>
    <t>2.10.14</t>
  </si>
  <si>
    <t>Jímka pro čidlo 1/2"x50mm</t>
  </si>
  <si>
    <t>2.10.15</t>
  </si>
  <si>
    <t>Pojistný ventil 1"x5/4"KB, 5,5bar</t>
  </si>
  <si>
    <t>2.10.16</t>
  </si>
  <si>
    <t>Ruční regulační ventil s měřicími vložkami DN25, Kvs=8,7m3/h (např.: IMI STAD25 s měřicími vložkami )</t>
  </si>
  <si>
    <t>Poznámka k položce:_x000D_
RRV</t>
  </si>
  <si>
    <t>2.10.17</t>
  </si>
  <si>
    <t>Čtyřcestný směšovací ventil TV HYDRONICS JRG3400 DN20, rozsah 45-65°C</t>
  </si>
  <si>
    <t>Poznámka k položce:_x000D_
ČSV</t>
  </si>
  <si>
    <t>2.10.18</t>
  </si>
  <si>
    <t>Automatický odvzdušňovací ventil</t>
  </si>
  <si>
    <t>Poznámka k položce:_x000D_
AOV</t>
  </si>
  <si>
    <t>2.10.19</t>
  </si>
  <si>
    <t>Redukce, šroubení, pájecí materiál atd.</t>
  </si>
  <si>
    <t>MONTÁŽNÍ PRÁCE - ZDROJ TEPLA PRO OHŘEV TV</t>
  </si>
  <si>
    <t>2.11.1</t>
  </si>
  <si>
    <t>montáž rozvodů od zdroje tepla pro ohřev TV k jednotlivým zásobníkům včetně zařízení a armatur</t>
  </si>
  <si>
    <t>2.11.2</t>
  </si>
  <si>
    <t>zkouška těsnosti rozvodů ohřevu TV</t>
  </si>
  <si>
    <t>2.11.3</t>
  </si>
  <si>
    <t>elektroinstalace a elektromontážní práce (TČ3 - Q TON)</t>
  </si>
  <si>
    <t>2.11.4</t>
  </si>
  <si>
    <t>spuštění zdroje tepla pro ohřev TV (TČ3 - Q TON)</t>
  </si>
  <si>
    <t>2.11.5</t>
  </si>
  <si>
    <t>2.11.6</t>
  </si>
  <si>
    <t>Montáž elektro a datových kabelů pro zdroj tepla pro ohřev TV zajistí elektrikář stavby viz Technická zpráva bod 10. Požadavky na ostatní profese</t>
  </si>
  <si>
    <t>3.12.1</t>
  </si>
  <si>
    <t>Staveništní přesun hmot</t>
  </si>
  <si>
    <t>3.12.2</t>
  </si>
  <si>
    <t>Koordinační práce s ostatními profesemi</t>
  </si>
  <si>
    <t>SO 730 - Fotovoltaika</t>
  </si>
  <si>
    <t>01 - Silnoproudá elektrotechnika</t>
  </si>
  <si>
    <t xml:space="preserve"> Město Litymošl</t>
  </si>
  <si>
    <t xml:space="preserve"> Deltaplan Praha s.r.o.</t>
  </si>
  <si>
    <t xml:space="preserve"> </t>
  </si>
  <si>
    <t>N00 - Práce a dodávky M</t>
  </si>
  <si>
    <t xml:space="preserve">    N01 - Fotovoltaický systém (FVS)_Elektroinstalace</t>
  </si>
  <si>
    <t>N00</t>
  </si>
  <si>
    <t>N01</t>
  </si>
  <si>
    <t>Fotovoltaický systém (FVS)_Elektroinstalace</t>
  </si>
  <si>
    <t>7501</t>
  </si>
  <si>
    <t>Montáž solárního panelu</t>
  </si>
  <si>
    <t>1913151820</t>
  </si>
  <si>
    <t>Solární panel 450Wp, 2094x1038x35mm, 23,5kg, IP68, konektor MC4 kompatibilní, další parametry dle dokumentace</t>
  </si>
  <si>
    <t>215492633</t>
  </si>
  <si>
    <t>Montáž optimizéru oceloplechových nebo plastových bez zapojení vodičů běžných, hmotnosti do 20 kg</t>
  </si>
  <si>
    <t>CS ÚRS 2022 01</t>
  </si>
  <si>
    <t>-1660437441</t>
  </si>
  <si>
    <t>https://podminky.urs.cz/item/CS_URS_2022_01/741210001</t>
  </si>
  <si>
    <t>Optimizér "fire safety" pro vypnutí DC části přímo na fotovoltaickém  panelu, kompletní včetně MC4 konektorů pro propojení, max. 15A, 700W, IP68</t>
  </si>
  <si>
    <t>2083554677</t>
  </si>
  <si>
    <t>Nosná konstrukce pro fotovoltaický panel na plochou střechu, včetně závaží a ochraně proti větru, sklon 10°</t>
  </si>
  <si>
    <t>6308088</t>
  </si>
  <si>
    <t>7502</t>
  </si>
  <si>
    <t>Montáž nosné ocelové konstrukce</t>
  </si>
  <si>
    <t>664091766</t>
  </si>
  <si>
    <t>Montáž střídače oceloplechových nebo plastových bez zapojení vodičů běžných, hmotnosti do 200 kg</t>
  </si>
  <si>
    <t>1021878449</t>
  </si>
  <si>
    <t>https://podminky.urs.cz/item/CS_URS_2022_01/741210005</t>
  </si>
  <si>
    <t>Střídač s výkonem DC 25,0kW/37,5kWp, Iacmax=41,8A, 3-fázový, 400V, 50Hz, IP66</t>
  </si>
  <si>
    <t>-790902301</t>
  </si>
  <si>
    <t>Střídač s výkonem DC 30,0kW/45kWp, Iacmax=45,5A, 3-fázový, 400V, 50Hz, IP66</t>
  </si>
  <si>
    <t>-2116757485</t>
  </si>
  <si>
    <t>7503</t>
  </si>
  <si>
    <t>Montáž drobného materiálu - solárního konektoru, dutinek, svorkovnic, pásek, trubek</t>
  </si>
  <si>
    <t>-827303671</t>
  </si>
  <si>
    <t>Drobný materiál - Konektor solární MC4, vidlice+zásuvka, přímý, 2,5-4mm2 s kontakty, dutinky, svorkovnice, pásky, trubky</t>
  </si>
  <si>
    <t>1400935368</t>
  </si>
  <si>
    <t>741210005.1</t>
  </si>
  <si>
    <t>139383294</t>
  </si>
  <si>
    <t>Rozváděč +RDC1, další parametry viz. PD</t>
  </si>
  <si>
    <t>120551050</t>
  </si>
  <si>
    <t>Rozváděč +RDC2, další parametry viz. PD</t>
  </si>
  <si>
    <t>1720272940</t>
  </si>
  <si>
    <t>741910415</t>
  </si>
  <si>
    <t>Montáž žlabů bez stojiny a výložníků kovových s podpěrkami a příslušenstvím bez víka, šířky do 500 mm</t>
  </si>
  <si>
    <t>417448457</t>
  </si>
  <si>
    <t>https://podminky.urs.cz/item/CS_URS_2022_01/741910415</t>
  </si>
  <si>
    <t>1000287693</t>
  </si>
  <si>
    <t>Žlab drátěný 100/50 "GZ" kompletní včetně příslušenství</t>
  </si>
  <si>
    <t>932454165</t>
  </si>
  <si>
    <t>741310112</t>
  </si>
  <si>
    <t>Montáž spínačů jedno nebo dvoupólových polozapuštěných nebo zapuštěných se zapojením vodičů bezšroubové připojení ovladačů, řazení 1/0-tlačítkových zapínacích</t>
  </si>
  <si>
    <t>1373297191</t>
  </si>
  <si>
    <t>https://podminky.urs.cz/item/CS_URS_2022_01/741310112</t>
  </si>
  <si>
    <t>Kompletní ovladač tlačítkový zasklený 2NO/NC v rudém krytu (FVE Stop)</t>
  </si>
  <si>
    <t>82934521</t>
  </si>
  <si>
    <t>Montáž hromosvodného vedení ochranných prvků a doplňků ochranného pospojování pevně</t>
  </si>
  <si>
    <t>870165013</t>
  </si>
  <si>
    <t>https://podminky.urs.cz/item/CS_URS_2022_01/210220452</t>
  </si>
  <si>
    <t>34141027</t>
  </si>
  <si>
    <t>vodič propojovací flexibilní jádro Cu lanované izolace PVC 450/750V (H07V-K) 1x6mm2</t>
  </si>
  <si>
    <t>1712145845</t>
  </si>
  <si>
    <t>34141029</t>
  </si>
  <si>
    <t>vodič propojovací flexibilní jádro Cu lanované izolace PVC 450/750V (H07V-K) 1x16mm2</t>
  </si>
  <si>
    <t>1912161138</t>
  </si>
  <si>
    <t>741210001.1</t>
  </si>
  <si>
    <t>Montáž přípojnice oceloplechových nebo plastových bez zapojení vodičů běžných, hmotnosti do 20 kg</t>
  </si>
  <si>
    <t>926321942</t>
  </si>
  <si>
    <t>Podružná přípoinice pospojování dle požadavků ČSN EN 50310 ed.4, čl. 8.2.2, včetně ocelové nosné konstrukce</t>
  </si>
  <si>
    <t>145775428</t>
  </si>
  <si>
    <t>7504</t>
  </si>
  <si>
    <t>Montáž svorky ochranného pospojování</t>
  </si>
  <si>
    <t>-1454659233</t>
  </si>
  <si>
    <t>Svorka ochranného pospojování pro spojení ochranného vodiče s konstrukcemi, kompletní včetně nerezového pásku</t>
  </si>
  <si>
    <t>-1185040428</t>
  </si>
  <si>
    <t>1849088656</t>
  </si>
  <si>
    <t>https://podminky.urs.cz/item/CS_URS_2022_01/741810003</t>
  </si>
  <si>
    <t>-645478016</t>
  </si>
  <si>
    <t>https://podminky.urs.cz/item/CS_URS_2022_01/741810011</t>
  </si>
  <si>
    <t>450741525</t>
  </si>
  <si>
    <t>https://podminky.urs.cz/item/CS_URS_2022_01/741811011</t>
  </si>
  <si>
    <t>7505</t>
  </si>
  <si>
    <t>Protipožární utěsnění prostupů dle ČSN 33 2000-5-52 ed.2</t>
  </si>
  <si>
    <t>589490833</t>
  </si>
  <si>
    <t>572173874</t>
  </si>
  <si>
    <t>-1964502834</t>
  </si>
  <si>
    <t>https://podminky.urs.cz/item/CS_URS_2022_01/741120303</t>
  </si>
  <si>
    <t>Jednožilový kabel H1Z2Z2-K je pro použití ve fotovoltaických (PV) systémech. Splňuje požadavky EN 50618, jmenovité napětí DC U0/U: 1,5/1,5kV, zkušební napětí AC 6500V. průřez Cu 1x6 červený</t>
  </si>
  <si>
    <t>4677009</t>
  </si>
  <si>
    <t>Jednožilový kabel H1Z2Z2-K je pro použití ve fotovoltaických (PV) systémech. Splňuje požadavky EN 50618, jmenovité napětí DC U0/U: 1,5/1,5kV, zkušební napětí AC 6500V. průřez Cu 1x6 modrý</t>
  </si>
  <si>
    <t>-109018938</t>
  </si>
  <si>
    <t>1654833245</t>
  </si>
  <si>
    <t>34113134</t>
  </si>
  <si>
    <t>kabel silový jádro Cu izolace PVC plášť PVC 0,6/1kV (1-CYKY) 5x25mm2</t>
  </si>
  <si>
    <t>-1037946640</t>
  </si>
  <si>
    <t>7506</t>
  </si>
  <si>
    <t>Ekvipotenciální pospojování panelů a střídačů dle požadavků ČSN CLS/TS 50539-12</t>
  </si>
  <si>
    <t>-2099321409</t>
  </si>
  <si>
    <t>7507</t>
  </si>
  <si>
    <t>Uzemnění neživých částí panelů dle ČSN 33 2000-4-41 ed. 3, čl. 411.6.2</t>
  </si>
  <si>
    <t>497293232</t>
  </si>
  <si>
    <t>Kabelové štítky dle ČSN 33 2000-5-52 ed. 2, čl. NA 4.5.2.5</t>
  </si>
  <si>
    <t>898610248</t>
  </si>
  <si>
    <t>-1881466212</t>
  </si>
  <si>
    <t>02 - Ostatní - vedlejší rozpočtové náklady</t>
  </si>
  <si>
    <t xml:space="preserve"> Z.Kopala, 570 01 Litomyšl</t>
  </si>
  <si>
    <t xml:space="preserve">    VRN9 - Ostatní náklady</t>
  </si>
  <si>
    <t>-2116828310</t>
  </si>
  <si>
    <t>https://podminky.urs.cz/item/CS_URS_2022_01/013244000</t>
  </si>
  <si>
    <t>1311859264</t>
  </si>
  <si>
    <t>https://podminky.urs.cz/item/CS_URS_2022_01/013254000</t>
  </si>
  <si>
    <t>-1496998968</t>
  </si>
  <si>
    <t>https://podminky.urs.cz/item/CS_URS_2022_01/030001000</t>
  </si>
  <si>
    <t>-348732294</t>
  </si>
  <si>
    <t>https://podminky.urs.cz/item/CS_URS_2022_01/045002000</t>
  </si>
  <si>
    <t>VRN9</t>
  </si>
  <si>
    <t>Ostatní náklady</t>
  </si>
  <si>
    <t>Doplnění komunikaceHDO mezi rozváděčem +RE a rozváděčem +RH, vzdálenost cca 55m</t>
  </si>
  <si>
    <t>-40850151</t>
  </si>
  <si>
    <t>Doplnění komunikaceHDO mezi rozváděčem +RE a rozváděčem +RTC, vzdálenost cca 55m</t>
  </si>
  <si>
    <t>-153423419</t>
  </si>
  <si>
    <t>Doplnění rozpadového místa do rozváděče +RH (nad rámec dokumentu 001_ESP_102)</t>
  </si>
  <si>
    <t>-1196389064</t>
  </si>
  <si>
    <t>Doplnění rozpadového místa do rozváděče +RTC (nad rámec dokumentu 001_ESP_103)</t>
  </si>
  <si>
    <t>309686117</t>
  </si>
  <si>
    <t>2056188049</t>
  </si>
  <si>
    <t>Commisioning - Oživení, nastavení, monitoring, podpis protokolu majitelem</t>
  </si>
  <si>
    <t>-1438661974</t>
  </si>
  <si>
    <t>Zajištění dokumentace pro údržbu dle požadavků ČSN EN 13460</t>
  </si>
  <si>
    <t>1809084224</t>
  </si>
  <si>
    <t>-1033541578</t>
  </si>
  <si>
    <t>-1361515592</t>
  </si>
  <si>
    <t>1696213837</t>
  </si>
  <si>
    <t>Zajištění nezbytných dokladů a podkladů a uvedení zařízení do provozu, vypracování dokumentace pro údržbu</t>
  </si>
  <si>
    <t>452649511</t>
  </si>
  <si>
    <t>-363308798</t>
  </si>
  <si>
    <t>092203000</t>
  </si>
  <si>
    <t>Náklady na zaškolení</t>
  </si>
  <si>
    <t>1125243804</t>
  </si>
  <si>
    <t>https://podminky.urs.cz/item/CS_URS_2022_01/092203000</t>
  </si>
  <si>
    <t>03 - Zemní a pomocné stavební práce</t>
  </si>
  <si>
    <t xml:space="preserve">    46-M - Zemní práce při extr.mont.pracích</t>
  </si>
  <si>
    <t>46-M</t>
  </si>
  <si>
    <t>Zemní práce při extr.mont.pracích</t>
  </si>
  <si>
    <t>4600</t>
  </si>
  <si>
    <t>Proražení otvorů a ostatní stavební práce bourání podlah a mazanin betonových, tloušťky přes 15 do 30cm</t>
  </si>
  <si>
    <t>-1031689365</t>
  </si>
  <si>
    <t>Utěsnění střešního prostupu proti vodě</t>
  </si>
  <si>
    <t>611125240</t>
  </si>
  <si>
    <t>SO 761 - Rozvod veřejného osvětlení</t>
  </si>
  <si>
    <t xml:space="preserve">    D1 - Elektroinstalace</t>
  </si>
  <si>
    <t xml:space="preserve">    D2 - Zemní a pomocné stavební práce</t>
  </si>
  <si>
    <t>3401</t>
  </si>
  <si>
    <t>Svítidlo V1 – LED pouliční pro montáž na stožár, asymetrická charakteristika vyzařování, tlakově litý hliník, barva černá, čiré tvrzené sklo, optická čočka, hmotnost 10,93kg, 40W, 5700lm, 4000K, životnost L80/B10 100 000h, IP66, IK09</t>
  </si>
  <si>
    <t>7481</t>
  </si>
  <si>
    <t xml:space="preserve">Demontáž stávajícího svítidla LED, odpojení ze stávajícího stožáru, který se má přemístit. Kontrola stavu svítidla pro další použití, v případě nevyhovujícího stavu náhrada za nové svítidlo – nutno projednat s investorem navýšení ceny. Opětovná montáž na </t>
  </si>
  <si>
    <t>Demontáž stávajícího svítidla LED, odpojení ze stávajícího stožáru, který se má přemístit. Kontrola stavu svítidla pro další použití, v případě nevyhovujícího stavu náhrada za nové svítidlo – nutno projednat s investorem navýšení ceny. Opětovná montáž na stožár</t>
  </si>
  <si>
    <t>7482</t>
  </si>
  <si>
    <t>Demontáž stávajícího stožáru VO, odpojení od kabelů, kontrola stavu pro další použití, v případě nevyhovujícího stavu náhrada za nový stožár – nutno projednat s investorem navýšení ceny.</t>
  </si>
  <si>
    <t>7483</t>
  </si>
  <si>
    <t>Demontáž stávajícího jednoramenného výložníku ze stožáru VO</t>
  </si>
  <si>
    <t>3402</t>
  </si>
  <si>
    <t>210101205</t>
  </si>
  <si>
    <t>Propojení kabelů celoplastových spojkou do 1 kV venkovní páskovou SVp 1až5 žíly do 3x10 a 4x10 mm2</t>
  </si>
  <si>
    <t>35436030</t>
  </si>
  <si>
    <t>spojka kabelová smršťovaná přímá do 1kV 91ahsc-35/5 5x6-35mm</t>
  </si>
  <si>
    <t>3403</t>
  </si>
  <si>
    <t>3404</t>
  </si>
  <si>
    <t>210204011</t>
  </si>
  <si>
    <t>Montáž stožárů osvětlení ocelových samostatně stojících délky do 12 m</t>
  </si>
  <si>
    <t>3405</t>
  </si>
  <si>
    <t>stožár osvětlovací bezpaticový, výška 5,0m, žárově zinkovaný</t>
  </si>
  <si>
    <t>210204103</t>
  </si>
  <si>
    <t>Montáž výložníků osvětlení jednoramenných sloupových hmotnosti do 35 kg</t>
  </si>
  <si>
    <t>34844471</t>
  </si>
  <si>
    <t>výložník obloukový jednoduchý k osvětlovacím stožárům uličním výška 1800 mm vyložení 2000mm</t>
  </si>
  <si>
    <t>210204105</t>
  </si>
  <si>
    <t>Montáž výložníků osvětlení dvojramenných sloupových hmotnosti do 70 kg</t>
  </si>
  <si>
    <t>34844472</t>
  </si>
  <si>
    <t>výložník obloukový dvojnásobný k osvětlovacím stožárům uličním výška 1800 mm vyložení 1500mm</t>
  </si>
  <si>
    <t>7484</t>
  </si>
  <si>
    <t>Montáž stožárové svorkovnice s připevněním</t>
  </si>
  <si>
    <t>3406</t>
  </si>
  <si>
    <t>Stožárová rozvodnice komplet včetně pojistek 1x4A, vývodek, upevnění, zapojení</t>
  </si>
  <si>
    <t>7485</t>
  </si>
  <si>
    <t>3407</t>
  </si>
  <si>
    <t>3408</t>
  </si>
  <si>
    <t>Pásek FeZn 30x4</t>
  </si>
  <si>
    <t>3409</t>
  </si>
  <si>
    <t>Svorka na stožár pro spojení se zemnícím drátem</t>
  </si>
  <si>
    <t>7486</t>
  </si>
  <si>
    <t>7487</t>
  </si>
  <si>
    <t>7488</t>
  </si>
  <si>
    <t>460050013</t>
  </si>
  <si>
    <t>Hloubení nezapažených jam ručně pro stožáry s přemístěním výkopku do vzdálenosti 3 m od okraje jámy nebo naložením na dopravní prostředek, včetně zásypu, zhutnění a urovnání povrchu bez patky jednoduché na rovině, délky třídy 3 přes 8 do 10 m, v hornině</t>
  </si>
  <si>
    <t>Stožárové pouzdro z betonové roury d=200mm, trubky pro odvodnění, základu z betonu C20/ 25 XC4 a bočního C30/37 XA2</t>
  </si>
  <si>
    <t>460230004</t>
  </si>
  <si>
    <t>Hloubení nezapažených rýh kabelových spojek vn do 10 kV ručně v hornině tř 4</t>
  </si>
  <si>
    <t>Hloubení zapažených i nezapažených kabelových rýh ručně včetně urovnání dna s přemístěním výkopku do vzdálenosti 3 m od okraje jámy nebo naložením na dopravní prostředek šířky 50 cm, hloubky 80 cm, v hornině třídy 4, v místech</t>
  </si>
  <si>
    <t>460520163</t>
  </si>
  <si>
    <t>Montáž trubek ochranných plastových tuhých D do 90 mm uložených do rýhy</t>
  </si>
  <si>
    <t>34571352</t>
  </si>
  <si>
    <t>trubka elektroinstalační ohebná dvouplášťová korugovaná (chránička) D 52/63mm, HDPE+LDPE</t>
  </si>
  <si>
    <t>-1942776764</t>
  </si>
  <si>
    <t>Průzkumné, geodetické a projektové práce geodetické práce po výstavbě</t>
  </si>
  <si>
    <t>Zajištění potřebné realizační, výrobně technické, montážní, či dílenské dokumentace</t>
  </si>
  <si>
    <t>Zajištění dokumentace skutečného provedení stavby</t>
  </si>
  <si>
    <t>741810002</t>
  </si>
  <si>
    <t>Celková prohlídka elektrického rozvodu a zařízení přes 100 000 do 500 000,- Kč</t>
  </si>
  <si>
    <t>Zkoušky a prohlídky elektrických rozvodů a zařízení celková prohlídka a vyhotovení revizní zprávy pro objem montážních prací přes 100 do 500 tis. Kč</t>
  </si>
  <si>
    <t>https://podminky.urs.cz/item/CS_URS_2021_02/741810002</t>
  </si>
  <si>
    <t>SO 771 - Rozvod venkovního osvětlení</t>
  </si>
  <si>
    <t>741374010R</t>
  </si>
  <si>
    <t>Rozvod venkovního osvětlení - je součástí soupisu prací v části ESP v rámci SO 001</t>
  </si>
  <si>
    <t>-1264258902</t>
  </si>
  <si>
    <t>SO 931 - Odlučovač tuku</t>
  </si>
  <si>
    <t>1886625181</t>
  </si>
  <si>
    <t>5*8</t>
  </si>
  <si>
    <t>520877102</t>
  </si>
  <si>
    <t>-12260040</t>
  </si>
  <si>
    <t>"odlučovač" 2*2*3,36</t>
  </si>
  <si>
    <t>132354202</t>
  </si>
  <si>
    <t>Hloubení zapažených rýh š do 2000 mm v hornině třídy těžitelnosti II skupiny 4 objem do 50 m3</t>
  </si>
  <si>
    <t>1279779950</t>
  </si>
  <si>
    <t>Hloubení zapažených rýh šířky přes 800 do 2 000 mm strojně s urovnáním dna do předepsaného profilu a spádu v hornině třídy těžitelnosti II skupiny 4 přes 20 do 50 m3</t>
  </si>
  <si>
    <t>https://podminky.urs.cz/item/CS_URS_2021_02/132354202</t>
  </si>
  <si>
    <t>9*1,2*2,1</t>
  </si>
  <si>
    <t>1848376896</t>
  </si>
  <si>
    <t>9*2,1*2+2*3,36*4</t>
  </si>
  <si>
    <t>-1596263968</t>
  </si>
  <si>
    <t>436764914</t>
  </si>
  <si>
    <t>13,44+22,68</t>
  </si>
  <si>
    <t>-519027672</t>
  </si>
  <si>
    <t>8*36,120</t>
  </si>
  <si>
    <t>-2088613836</t>
  </si>
  <si>
    <t>36,120*1,8</t>
  </si>
  <si>
    <t>1969112294</t>
  </si>
  <si>
    <t>-1408786778</t>
  </si>
  <si>
    <t>"potrubí"22,680-4,860-1,08-9*1,2*0,5</t>
  </si>
  <si>
    <t>"odlučovač" 13,440-3,14*0,62*0,62*3,36</t>
  </si>
  <si>
    <t>136939248</t>
  </si>
  <si>
    <t>20,724*1,8</t>
  </si>
  <si>
    <t>-742087206</t>
  </si>
  <si>
    <t>9*1,2*0,45</t>
  </si>
  <si>
    <t>-1786025160</t>
  </si>
  <si>
    <t>4,86*1,8</t>
  </si>
  <si>
    <t>1783694634</t>
  </si>
  <si>
    <t>2*2*0,1</t>
  </si>
  <si>
    <t>1490830657</t>
  </si>
  <si>
    <t>9*1,2*0,1</t>
  </si>
  <si>
    <t>1725382686</t>
  </si>
  <si>
    <t>2*2*0,15</t>
  </si>
  <si>
    <t>1723873460</t>
  </si>
  <si>
    <t>871310310</t>
  </si>
  <si>
    <t>Montáž kanalizačního potrubí hladkého plnostěnného SN 10 z polypropylenu DN 150</t>
  </si>
  <si>
    <t>629866938</t>
  </si>
  <si>
    <t>Montáž kanalizačního potrubí z plastů z polypropylenu PP hladkého plnostěnného SN 10 DN 150</t>
  </si>
  <si>
    <t>https://podminky.urs.cz/item/CS_URS_2021_02/871310310</t>
  </si>
  <si>
    <t>28617003</t>
  </si>
  <si>
    <t>trubka kanalizační PP plnostěnná třívrstvá DN 150x1000mm SN10</t>
  </si>
  <si>
    <t>-1955045213</t>
  </si>
  <si>
    <t>9*1,015 'Přepočtené koeficientem množství</t>
  </si>
  <si>
    <t>877310310</t>
  </si>
  <si>
    <t>Montáž kolen na kanalizačním potrubí z PP trub hladkých plnostěnných DN 150</t>
  </si>
  <si>
    <t>1602899221</t>
  </si>
  <si>
    <t>Montáž tvarovek na kanalizačním plastovém potrubí z polypropylenu PP hladkého plnostěnného kolen DN 150</t>
  </si>
  <si>
    <t>https://podminky.urs.cz/item/CS_URS_2021_02/877310310</t>
  </si>
  <si>
    <t>28617172</t>
  </si>
  <si>
    <t>koleno kanalizační PP SN16 30° DN 150</t>
  </si>
  <si>
    <t>-1479914061</t>
  </si>
  <si>
    <t>28617182</t>
  </si>
  <si>
    <t>koleno kanalizační PP SN16 45° DN 150</t>
  </si>
  <si>
    <t>-649286237</t>
  </si>
  <si>
    <t>814415952</t>
  </si>
  <si>
    <t>394789827</t>
  </si>
  <si>
    <t>poklop šachtový litinový  DN 600 pro třídu zatížení D400 bez odvětráním   s logem</t>
  </si>
  <si>
    <t>-347156955</t>
  </si>
  <si>
    <t>8995</t>
  </si>
  <si>
    <t>Odlučovač tuků  dle D.1.3.2.4 dno,deska,prostupy, norné stěny, potrubí vystrojení OLT D+M</t>
  </si>
  <si>
    <t>-2021411876</t>
  </si>
  <si>
    <t>Odlučovač tuků dle D.1.3.2.4 dno,deska,prostupy, norné stěny, potrubí vystrojení OLT D+M</t>
  </si>
  <si>
    <t>-918492431</t>
  </si>
  <si>
    <t xml:space="preserve">Poznámka k souboru cen:_x000D_
1. Položky přesunu hmot nelze užít pro zeminu, sypaniny, štěrkopísek, kamenivo ap. Případná manipulace s tímto materiálem se oceňuje souborem cen 162 2.-.... Vodorovné přemístění výkopku nebo sypaniny katalogu 800-1 Zemní práce._x000D_
</t>
  </si>
  <si>
    <t>…</t>
  </si>
  <si>
    <t>-1357774010</t>
  </si>
  <si>
    <t>-1008372230</t>
  </si>
  <si>
    <t>-769259756</t>
  </si>
  <si>
    <t>043002000</t>
  </si>
  <si>
    <t>Zkoušky a ostatní měření</t>
  </si>
  <si>
    <t>-222801318</t>
  </si>
  <si>
    <t>https://podminky.urs.cz/item/CS_URS_2021_02/043002000</t>
  </si>
  <si>
    <t>-1849268698</t>
  </si>
  <si>
    <t>SEZNAM FIGUR</t>
  </si>
  <si>
    <t>Výměra</t>
  </si>
  <si>
    <t>D1/ SO 001/ ASR</t>
  </si>
  <si>
    <t>Použití figury:</t>
  </si>
  <si>
    <t>D1/ SO 001/ SKR</t>
  </si>
  <si>
    <t>D1/ SO 001/ ZTI</t>
  </si>
  <si>
    <t>D2/ SO 101</t>
  </si>
  <si>
    <t>sejmutí ornice tl.200mm</t>
  </si>
  <si>
    <t>D2/ SO 111</t>
  </si>
  <si>
    <t>výkop jámy nezapažené horn.3 strojně</t>
  </si>
  <si>
    <t>výkop jámy nezapažené horn.1-2 strojně</t>
  </si>
  <si>
    <t>výkop jámy nezapažené horn.4 strojně</t>
  </si>
  <si>
    <t>D2/ SO 121</t>
  </si>
  <si>
    <t>D2/ SO 141/ 01</t>
  </si>
  <si>
    <t>penetrace spodní stavby svislá</t>
  </si>
  <si>
    <t>penetrace hydroizolace spodní stavby vodorovná</t>
  </si>
  <si>
    <t>ochrana tepelné izolace spodní stavby</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</si>
  <si>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</si>
  <si>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</si>
  <si>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</si>
  <si>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</si>
  <si>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8"/>
        <rFont val="Arial CE"/>
        <charset val="238"/>
      </rPr>
      <t xml:space="preserve">Rekapitulace stavby </t>
    </r>
    <r>
      <rPr>
        <sz val="8"/>
        <rFont val="Arial CE"/>
        <charset val="238"/>
      </rPr>
      <t>obsahuje sestavu Rekapitulace stavby a Rekapitulace objektů stavby a soupisů prací.</t>
    </r>
  </si>
  <si>
    <r>
      <t xml:space="preserve">V sestavě </t>
    </r>
    <r>
      <rPr>
        <b/>
        <sz val="8"/>
        <rFont val="Arial CE"/>
        <charset val="238"/>
      </rPr>
      <t>Rekapitulace stavby</t>
    </r>
    <r>
      <rPr>
        <sz val="8"/>
        <rFont val="Arial CE"/>
        <charset val="238"/>
      </rPr>
      <t xml:space="preserve"> jsou uvedeny informace identifikující předmět veřejné zakázky na stavební práce, KSO, CC-CZ, CZ-CPV, CZ-CPA a rekapitulaci </t>
    </r>
  </si>
  <si>
    <t>celkové nabídkové ceny uchazeče.</t>
  </si>
  <si>
    <t xml:space="preserve">Termínem "uchazeč" (resp. zhotovitel) se myslí "účastník zadávacího řízení" ve smyslu zákona o zadávání veřejných zakázek. </t>
  </si>
  <si>
    <r>
      <t xml:space="preserve">V sestavě </t>
    </r>
    <r>
      <rPr>
        <b/>
        <sz val="8"/>
        <rFont val="Arial CE"/>
        <charset val="238"/>
      </rPr>
      <t>Rekapitulace objektů stavby a soupisů prací</t>
    </r>
    <r>
      <rPr>
        <sz val="8"/>
        <rFont val="Arial CE"/>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</si>
  <si>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</si>
  <si>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</si>
  <si>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</si>
  <si>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</si>
  <si>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</si>
  <si>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</si>
  <si>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</si>
  <si>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Vedlejší a ostatní náklady</t>
  </si>
  <si>
    <t>Soupis prací pro daný typ objektu</t>
  </si>
  <si>
    <r>
      <rPr>
        <i/>
        <sz val="8"/>
        <rFont val="Arial CE"/>
        <charset val="238"/>
      </rPr>
      <t xml:space="preserve">Soupis prací </t>
    </r>
    <r>
      <rPr>
        <sz val="8"/>
        <rFont val="Arial CE"/>
        <charset val="238"/>
      </rPr>
      <t>pro jednotlivé objekty obsahuje sestavy Krycí list soupisu prací, Rekapitulace členění soupisu prací, Soupis prací. Za soupis prací může být považován</t>
    </r>
  </si>
  <si>
    <t>i objekt stavby v případě, že neobsahuje podřízenou zakázku.</t>
  </si>
  <si>
    <r>
      <rPr>
        <b/>
        <sz val="8"/>
        <rFont val="Arial CE"/>
        <charset val="238"/>
      </rPr>
      <t>Krycí list soupisu</t>
    </r>
    <r>
      <rPr>
        <sz val="8"/>
        <rFont val="Arial CE"/>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</si>
  <si>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</si>
  <si>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8"/>
        <rFont val="Arial CE"/>
        <charset val="238"/>
      </rPr>
      <t>Rekapitulace členění soupisu prací</t>
    </r>
    <r>
      <rPr>
        <sz val="8"/>
        <rFont val="Arial CE"/>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</si>
  <si>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</si>
  <si>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8"/>
        <rFont val="Arial CE"/>
        <charset val="238"/>
      </rPr>
      <t xml:space="preserve">Soupis prací </t>
    </r>
    <r>
      <rPr>
        <sz val="8"/>
        <rFont val="Arial CE"/>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</si>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</sst>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d\.mm\.yyyy"/>
    <numFmt numFmtId="166" formatCode="#,##0.00000"/>
    <numFmt numFmtId="167" formatCode="#,##0.000"/>
  </numFmts>
  <fonts count="57">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0000A8"/>
      <name val="Arial CE"/>
    </font>
    <font>
      <sz val="8"/>
      <color rgb="FFFF0000"/>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b/>
      <sz val="10"/>
      <color rgb="FF003366"/>
      <name val="Arial CE"/>
    </font>
    <font>
      <sz val="18"/>
      <color theme="10"/>
      <name val="Wingdings 2"/>
    </font>
    <font>
      <sz val="8"/>
      <color rgb="FF000000"/>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9"/>
      <color rgb="FF0000FF"/>
      <name val="Arial CE"/>
    </font>
    <font>
      <i/>
      <sz val="8"/>
      <color rgb="FF0000FF"/>
      <name val="Arial CE"/>
    </font>
    <font>
      <i/>
      <sz val="7"/>
      <color rgb="FF969696"/>
      <name val="Arial CE"/>
    </font>
    <font>
      <b/>
      <sz val="9"/>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charset val="238"/>
    </font>
    <font>
      <sz val="8"/>
      <name val="Arial CE"/>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55" fillId="0" borderId="0" applyNumberFormat="0" applyFill="0" applyBorder="0" applyAlignment="0" applyProtection="0"/>
  </cellStyleXfs>
  <cellXfs count="345">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0" fontId="13" fillId="0" borderId="0" xfId="0" applyFont="1" applyAlignment="1">
      <alignment horizontal="left" vertical="center"/>
    </xf>
    <xf numFmtId="0" fontId="0" fillId="0" borderId="0" xfId="0" applyAlignment="1">
      <alignment horizontal="left" vertical="center"/>
    </xf>
    <xf numFmtId="0" fontId="0" fillId="0" borderId="2" xfId="0" applyBorder="1"/>
    <xf numFmtId="0" fontId="0" fillId="0" borderId="3" xfId="0" applyBorder="1"/>
    <xf numFmtId="0" fontId="0" fillId="0" borderId="4" xfId="0" applyBorder="1"/>
    <xf numFmtId="0" fontId="14" fillId="0" borderId="0" xfId="0" applyFont="1" applyAlignment="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lignment horizontal="left" vertical="center" wrapText="1"/>
    </xf>
    <xf numFmtId="0" fontId="0" fillId="0" borderId="5" xfId="0" applyBorder="1"/>
    <xf numFmtId="0" fontId="0" fillId="0" borderId="4" xfId="0" applyBorder="1" applyAlignment="1">
      <alignment vertical="center"/>
    </xf>
    <xf numFmtId="0" fontId="18" fillId="0" borderId="6" xfId="0" applyFont="1" applyBorder="1" applyAlignment="1">
      <alignment horizontal="left" vertical="center"/>
    </xf>
    <xf numFmtId="0" fontId="0" fillId="0" borderId="6" xfId="0" applyBorder="1" applyAlignment="1">
      <alignment vertical="center"/>
    </xf>
    <xf numFmtId="0" fontId="1" fillId="0" borderId="0" xfId="0" applyFont="1" applyAlignment="1">
      <alignment horizontal="right" vertical="center"/>
    </xf>
    <xf numFmtId="0" fontId="1" fillId="0" borderId="4" xfId="0" applyFont="1" applyBorder="1" applyAlignment="1">
      <alignment vertical="center"/>
    </xf>
    <xf numFmtId="0" fontId="0" fillId="3" borderId="0" xfId="0" applyFill="1" applyAlignment="1">
      <alignment vertical="center"/>
    </xf>
    <xf numFmtId="0" fontId="4" fillId="3" borderId="7" xfId="0" applyFont="1" applyFill="1" applyBorder="1" applyAlignment="1">
      <alignment horizontal="left" vertical="center"/>
    </xf>
    <xf numFmtId="0" fontId="0" fillId="3" borderId="8" xfId="0" applyFill="1" applyBorder="1" applyAlignment="1">
      <alignment vertical="center"/>
    </xf>
    <xf numFmtId="0" fontId="4" fillId="3" borderId="8" xfId="0" applyFont="1" applyFill="1" applyBorder="1" applyAlignment="1">
      <alignment horizontal="center" vertical="center"/>
    </xf>
    <xf numFmtId="0" fontId="0" fillId="0" borderId="10" xfId="0" applyBorder="1" applyAlignment="1">
      <alignment vertical="center"/>
    </xf>
    <xf numFmtId="0" fontId="0" fillId="0" borderId="1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2" fillId="0" borderId="4" xfId="0" applyFont="1" applyBorder="1" applyAlignment="1">
      <alignment vertical="center"/>
    </xf>
    <xf numFmtId="0" fontId="3" fillId="0" borderId="4" xfId="0" applyFont="1" applyBorder="1" applyAlignment="1">
      <alignment vertical="center"/>
    </xf>
    <xf numFmtId="0" fontId="3" fillId="0" borderId="0" xfId="0" applyFont="1" applyAlignment="1">
      <alignment horizontal="left" vertical="center"/>
    </xf>
    <xf numFmtId="0" fontId="18" fillId="0" borderId="0" xfId="0" applyFont="1" applyAlignment="1">
      <alignment vertical="center"/>
    </xf>
    <xf numFmtId="165" fontId="2" fillId="0" borderId="0" xfId="0" applyNumberFormat="1" applyFont="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1" fillId="0" borderId="0" xfId="0" applyFont="1" applyAlignment="1">
      <alignment horizontal="left" vertical="center"/>
    </xf>
    <xf numFmtId="0" fontId="0" fillId="0" borderId="16" xfId="0" applyBorder="1" applyAlignment="1">
      <alignment vertical="center"/>
    </xf>
    <xf numFmtId="0" fontId="0" fillId="4" borderId="8" xfId="0" applyFill="1" applyBorder="1" applyAlignment="1">
      <alignment vertical="center"/>
    </xf>
    <xf numFmtId="0" fontId="22" fillId="4" borderId="9" xfId="0" applyFont="1" applyFill="1" applyBorder="1" applyAlignment="1">
      <alignment horizontal="center" vertical="center"/>
    </xf>
    <xf numFmtId="0" fontId="23" fillId="0" borderId="17" xfId="0" applyFont="1" applyBorder="1" applyAlignment="1">
      <alignment horizontal="center" vertical="center" wrapText="1"/>
    </xf>
    <xf numFmtId="0" fontId="23" fillId="0" borderId="18" xfId="0" applyFont="1" applyBorder="1" applyAlignment="1">
      <alignment horizontal="center" vertical="center" wrapText="1"/>
    </xf>
    <xf numFmtId="0" fontId="23" fillId="0" borderId="19" xfId="0" applyFont="1" applyBorder="1" applyAlignment="1">
      <alignment horizontal="center" vertical="center" wrapText="1"/>
    </xf>
    <xf numFmtId="0" fontId="0" fillId="0" borderId="12" xfId="0" applyBorder="1" applyAlignment="1">
      <alignment vertical="center"/>
    </xf>
    <xf numFmtId="0" fontId="4" fillId="0" borderId="4" xfId="0" applyFont="1" applyBorder="1" applyAlignment="1">
      <alignment vertical="center"/>
    </xf>
    <xf numFmtId="0" fontId="24" fillId="0" borderId="0" xfId="0" applyFont="1" applyAlignment="1">
      <alignment horizontal="left" vertical="center"/>
    </xf>
    <xf numFmtId="0" fontId="24" fillId="0" borderId="0" xfId="0" applyFont="1" applyAlignment="1">
      <alignment vertical="center"/>
    </xf>
    <xf numFmtId="4" fontId="24" fillId="0" borderId="0" xfId="0" applyNumberFormat="1" applyFont="1" applyAlignment="1">
      <alignment vertical="center"/>
    </xf>
    <xf numFmtId="0" fontId="4" fillId="0" borderId="0" xfId="0" applyFont="1" applyAlignment="1">
      <alignment horizontal="center" vertical="center"/>
    </xf>
    <xf numFmtId="4" fontId="20" fillId="0" borderId="15" xfId="0" applyNumberFormat="1" applyFont="1" applyBorder="1" applyAlignment="1">
      <alignment vertical="center"/>
    </xf>
    <xf numFmtId="4" fontId="20" fillId="0" borderId="0" xfId="0" applyNumberFormat="1" applyFont="1" applyAlignment="1">
      <alignment vertical="center"/>
    </xf>
    <xf numFmtId="166" fontId="20" fillId="0" borderId="0" xfId="0" applyNumberFormat="1" applyFont="1" applyAlignment="1">
      <alignment vertical="center"/>
    </xf>
    <xf numFmtId="4" fontId="20" fillId="0" borderId="16" xfId="0" applyNumberFormat="1" applyFont="1" applyBorder="1" applyAlignment="1">
      <alignment vertical="center"/>
    </xf>
    <xf numFmtId="0" fontId="4" fillId="0" borderId="0" xfId="0" applyFont="1" applyAlignment="1">
      <alignment horizontal="left" vertical="center"/>
    </xf>
    <xf numFmtId="0" fontId="25" fillId="0" borderId="0" xfId="0" applyFont="1" applyAlignment="1">
      <alignment horizontal="left" vertical="center"/>
    </xf>
    <xf numFmtId="0" fontId="5" fillId="0" borderId="4" xfId="0" applyFont="1" applyBorder="1" applyAlignment="1">
      <alignment vertical="center"/>
    </xf>
    <xf numFmtId="0" fontId="26" fillId="0" borderId="0" xfId="0" applyFont="1" applyAlignment="1">
      <alignment vertical="center"/>
    </xf>
    <xf numFmtId="0" fontId="27" fillId="0" borderId="0" xfId="0" applyFont="1" applyAlignment="1">
      <alignment vertical="center"/>
    </xf>
    <xf numFmtId="0" fontId="3" fillId="0" borderId="0" xfId="0" applyFont="1" applyAlignment="1">
      <alignment horizontal="center" vertical="center"/>
    </xf>
    <xf numFmtId="4" fontId="28" fillId="0" borderId="15" xfId="0" applyNumberFormat="1" applyFont="1" applyBorder="1" applyAlignment="1">
      <alignment vertical="center"/>
    </xf>
    <xf numFmtId="4" fontId="28" fillId="0" borderId="0" xfId="0" applyNumberFormat="1" applyFont="1" applyAlignment="1">
      <alignment vertical="center"/>
    </xf>
    <xf numFmtId="166" fontId="28" fillId="0" borderId="0" xfId="0" applyNumberFormat="1" applyFont="1" applyAlignment="1">
      <alignment vertical="center"/>
    </xf>
    <xf numFmtId="4" fontId="28" fillId="0" borderId="16" xfId="0" applyNumberFormat="1" applyFont="1" applyBorder="1" applyAlignment="1">
      <alignment vertical="center"/>
    </xf>
    <xf numFmtId="0" fontId="5" fillId="0" borderId="0" xfId="0" applyFont="1" applyAlignment="1">
      <alignment horizontal="left" vertical="center"/>
    </xf>
    <xf numFmtId="0" fontId="2" fillId="0" borderId="0" xfId="0" applyFont="1" applyAlignment="1">
      <alignment horizontal="center" vertical="center"/>
    </xf>
    <xf numFmtId="4" fontId="1" fillId="0" borderId="15" xfId="0" applyNumberFormat="1" applyFont="1" applyBorder="1" applyAlignment="1">
      <alignment vertical="center"/>
    </xf>
    <xf numFmtId="4" fontId="1" fillId="0" borderId="0" xfId="0" applyNumberFormat="1" applyFont="1" applyAlignment="1">
      <alignment vertical="center"/>
    </xf>
    <xf numFmtId="166" fontId="1" fillId="0" borderId="0" xfId="0" applyNumberFormat="1" applyFont="1" applyAlignment="1">
      <alignment vertical="center"/>
    </xf>
    <xf numFmtId="4" fontId="1" fillId="0" borderId="16" xfId="0" applyNumberFormat="1" applyFont="1" applyBorder="1" applyAlignment="1">
      <alignment vertical="center"/>
    </xf>
    <xf numFmtId="0" fontId="30" fillId="0" borderId="0" xfId="1" applyFont="1" applyAlignment="1">
      <alignment horizontal="center" vertical="center"/>
    </xf>
    <xf numFmtId="4" fontId="28" fillId="0" borderId="20" xfId="0" applyNumberFormat="1" applyFont="1" applyBorder="1" applyAlignment="1">
      <alignment vertical="center"/>
    </xf>
    <xf numFmtId="4" fontId="28" fillId="0" borderId="21" xfId="0" applyNumberFormat="1" applyFont="1" applyBorder="1" applyAlignment="1">
      <alignment vertical="center"/>
    </xf>
    <xf numFmtId="166" fontId="28" fillId="0" borderId="21" xfId="0" applyNumberFormat="1" applyFont="1" applyBorder="1" applyAlignment="1">
      <alignment vertical="center"/>
    </xf>
    <xf numFmtId="4" fontId="28" fillId="0" borderId="22" xfId="0" applyNumberFormat="1" applyFont="1" applyBorder="1" applyAlignment="1">
      <alignment vertical="center"/>
    </xf>
    <xf numFmtId="0" fontId="31" fillId="0" borderId="0" xfId="0" applyFont="1" applyAlignment="1">
      <alignment horizontal="left" vertical="center"/>
    </xf>
    <xf numFmtId="0" fontId="32" fillId="0" borderId="0" xfId="0" applyFont="1" applyAlignment="1">
      <alignment horizontal="left" vertical="center"/>
    </xf>
    <xf numFmtId="0" fontId="0" fillId="0" borderId="4" xfId="0" applyBorder="1" applyAlignment="1">
      <alignment vertical="center" wrapText="1"/>
    </xf>
    <xf numFmtId="0" fontId="18" fillId="0" borderId="0" xfId="0" applyFont="1" applyAlignment="1">
      <alignment horizontal="left" vertical="center"/>
    </xf>
    <xf numFmtId="164" fontId="1" fillId="0" borderId="0" xfId="0" applyNumberFormat="1" applyFont="1" applyAlignment="1">
      <alignment horizontal="right" vertical="center"/>
    </xf>
    <xf numFmtId="0" fontId="0" fillId="4" borderId="0" xfId="0" applyFill="1" applyAlignment="1">
      <alignment vertical="center"/>
    </xf>
    <xf numFmtId="0" fontId="4" fillId="4" borderId="7" xfId="0" applyFont="1" applyFill="1" applyBorder="1" applyAlignment="1">
      <alignment horizontal="lef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ill="1" applyBorder="1" applyAlignment="1">
      <alignment vertical="center"/>
    </xf>
    <xf numFmtId="0" fontId="22" fillId="4" borderId="0" xfId="0" applyFont="1" applyFill="1" applyAlignment="1">
      <alignment horizontal="left" vertical="center"/>
    </xf>
    <xf numFmtId="0" fontId="22" fillId="4" borderId="0" xfId="0" applyFont="1" applyFill="1" applyAlignment="1">
      <alignment horizontal="right" vertical="center"/>
    </xf>
    <xf numFmtId="0" fontId="33" fillId="0" borderId="0" xfId="0" applyFont="1" applyAlignment="1">
      <alignment horizontal="left" vertical="center"/>
    </xf>
    <xf numFmtId="0" fontId="6" fillId="0" borderId="4" xfId="0" applyFont="1" applyBorder="1" applyAlignment="1">
      <alignment vertical="center"/>
    </xf>
    <xf numFmtId="0" fontId="6" fillId="0" borderId="21" xfId="0" applyFont="1" applyBorder="1" applyAlignment="1">
      <alignment horizontal="left" vertical="center"/>
    </xf>
    <xf numFmtId="0" fontId="6" fillId="0" borderId="21" xfId="0" applyFont="1" applyBorder="1" applyAlignment="1">
      <alignment vertical="center"/>
    </xf>
    <xf numFmtId="4" fontId="6" fillId="0" borderId="21" xfId="0" applyNumberFormat="1" applyFont="1" applyBorder="1" applyAlignment="1">
      <alignment vertical="center"/>
    </xf>
    <xf numFmtId="0" fontId="7" fillId="0" borderId="4" xfId="0" applyFont="1" applyBorder="1" applyAlignment="1">
      <alignment vertical="center"/>
    </xf>
    <xf numFmtId="0" fontId="7" fillId="0" borderId="21" xfId="0" applyFont="1" applyBorder="1" applyAlignment="1">
      <alignment horizontal="left" vertical="center"/>
    </xf>
    <xf numFmtId="0" fontId="7" fillId="0" borderId="21" xfId="0" applyFont="1" applyBorder="1" applyAlignment="1">
      <alignment vertical="center"/>
    </xf>
    <xf numFmtId="4" fontId="7" fillId="0" borderId="21" xfId="0" applyNumberFormat="1" applyFont="1" applyBorder="1" applyAlignment="1">
      <alignment vertical="center"/>
    </xf>
    <xf numFmtId="0" fontId="0" fillId="0" borderId="4" xfId="0" applyBorder="1" applyAlignment="1">
      <alignment horizontal="center"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9" xfId="0" applyFont="1" applyFill="1" applyBorder="1" applyAlignment="1">
      <alignment horizontal="center" vertical="center" wrapText="1"/>
    </xf>
    <xf numFmtId="4" fontId="24" fillId="0" borderId="0" xfId="0" applyNumberFormat="1" applyFont="1"/>
    <xf numFmtId="166" fontId="34" fillId="0" borderId="13" xfId="0" applyNumberFormat="1" applyFont="1" applyBorder="1"/>
    <xf numFmtId="166" fontId="34" fillId="0" borderId="14" xfId="0" applyNumberFormat="1" applyFont="1" applyBorder="1"/>
    <xf numFmtId="4" fontId="35" fillId="0" borderId="0" xfId="0" applyNumberFormat="1" applyFont="1" applyAlignment="1">
      <alignment vertical="center"/>
    </xf>
    <xf numFmtId="0" fontId="8" fillId="0" borderId="4" xfId="0" applyFont="1" applyBorder="1"/>
    <xf numFmtId="0" fontId="8" fillId="0" borderId="0" xfId="0" applyFont="1" applyAlignment="1">
      <alignment horizontal="left"/>
    </xf>
    <xf numFmtId="0" fontId="6" fillId="0" borderId="0" xfId="0" applyFont="1" applyAlignment="1">
      <alignment horizontal="left"/>
    </xf>
    <xf numFmtId="0" fontId="8" fillId="0" borderId="0" xfId="0" applyFont="1" applyProtection="1">
      <protection locked="0"/>
    </xf>
    <xf numFmtId="4" fontId="6" fillId="0" borderId="0" xfId="0" applyNumberFormat="1" applyFont="1"/>
    <xf numFmtId="0" fontId="8" fillId="0" borderId="15" xfId="0" applyFont="1" applyBorder="1"/>
    <xf numFmtId="166" fontId="8" fillId="0" borderId="0" xfId="0" applyNumberFormat="1" applyFont="1"/>
    <xf numFmtId="166" fontId="8" fillId="0" borderId="16" xfId="0" applyNumberFormat="1" applyFont="1" applyBorder="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xf numFmtId="0" fontId="22" fillId="0" borderId="23" xfId="0" applyFont="1" applyBorder="1" applyAlignment="1">
      <alignment horizontal="center" vertical="center"/>
    </xf>
    <xf numFmtId="49" fontId="22" fillId="0" borderId="23" xfId="0" applyNumberFormat="1" applyFont="1" applyBorder="1" applyAlignment="1">
      <alignment horizontal="left" vertical="center" wrapText="1"/>
    </xf>
    <xf numFmtId="0" fontId="22" fillId="0" borderId="23" xfId="0" applyFont="1" applyBorder="1" applyAlignment="1">
      <alignment horizontal="left" vertical="center" wrapText="1"/>
    </xf>
    <xf numFmtId="0" fontId="22" fillId="0" borderId="23" xfId="0" applyFont="1" applyBorder="1" applyAlignment="1">
      <alignment horizontal="center" vertical="center" wrapText="1"/>
    </xf>
    <xf numFmtId="167" fontId="22" fillId="0" borderId="23" xfId="0" applyNumberFormat="1" applyFont="1" applyBorder="1" applyAlignment="1">
      <alignment vertical="center"/>
    </xf>
    <xf numFmtId="4" fontId="22" fillId="2" borderId="23" xfId="0" applyNumberFormat="1" applyFont="1" applyFill="1" applyBorder="1" applyAlignment="1" applyProtection="1">
      <alignment vertical="center"/>
      <protection locked="0"/>
    </xf>
    <xf numFmtId="4" fontId="22" fillId="0" borderId="23" xfId="0" applyNumberFormat="1" applyFont="1" applyBorder="1" applyAlignment="1">
      <alignment vertical="center"/>
    </xf>
    <xf numFmtId="0" fontId="23" fillId="2" borderId="15" xfId="0" applyFont="1" applyFill="1" applyBorder="1" applyAlignment="1" applyProtection="1">
      <alignment horizontal="left" vertical="center"/>
      <protection locked="0"/>
    </xf>
    <xf numFmtId="0" fontId="23" fillId="0" borderId="0" xfId="0" applyFont="1" applyAlignment="1">
      <alignment horizontal="center" vertical="center"/>
    </xf>
    <xf numFmtId="166" fontId="23" fillId="0" borderId="0" xfId="0" applyNumberFormat="1" applyFont="1" applyAlignment="1">
      <alignment vertical="center"/>
    </xf>
    <xf numFmtId="166" fontId="23" fillId="0" borderId="16" xfId="0" applyNumberFormat="1" applyFont="1" applyBorder="1" applyAlignment="1">
      <alignment vertical="center"/>
    </xf>
    <xf numFmtId="0" fontId="22" fillId="0" borderId="0" xfId="0" applyFont="1" applyAlignment="1">
      <alignment horizontal="left" vertical="center"/>
    </xf>
    <xf numFmtId="4" fontId="0" fillId="0" borderId="0" xfId="0" applyNumberFormat="1" applyAlignment="1">
      <alignment vertical="center"/>
    </xf>
    <xf numFmtId="0" fontId="36" fillId="0" borderId="0" xfId="0" applyFont="1" applyAlignment="1">
      <alignment horizontal="left" vertical="center"/>
    </xf>
    <xf numFmtId="0" fontId="37" fillId="0" borderId="0" xfId="0" applyFont="1" applyAlignment="1">
      <alignment horizontal="left" vertical="center" wrapText="1"/>
    </xf>
    <xf numFmtId="0" fontId="0" fillId="0" borderId="0" xfId="0" applyAlignment="1" applyProtection="1">
      <alignment vertical="center"/>
      <protection locked="0"/>
    </xf>
    <xf numFmtId="0" fontId="0" fillId="0" borderId="15" xfId="0" applyBorder="1" applyAlignment="1">
      <alignment vertical="center"/>
    </xf>
    <xf numFmtId="0" fontId="38" fillId="0" borderId="0" xfId="0" applyFont="1" applyAlignment="1">
      <alignment horizontal="left" vertical="center"/>
    </xf>
    <xf numFmtId="0" fontId="39" fillId="0" borderId="0" xfId="1" applyFont="1" applyAlignment="1" applyProtection="1">
      <alignment vertical="center" wrapText="1"/>
    </xf>
    <xf numFmtId="0" fontId="9" fillId="0" borderId="4" xfId="0" applyFont="1" applyBorder="1" applyAlignment="1">
      <alignment vertical="center"/>
    </xf>
    <xf numFmtId="0" fontId="9"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pplyProtection="1">
      <alignment vertical="center"/>
      <protection locked="0"/>
    </xf>
    <xf numFmtId="0" fontId="9" fillId="0" borderId="15" xfId="0" applyFont="1" applyBorder="1" applyAlignment="1">
      <alignment vertical="center"/>
    </xf>
    <xf numFmtId="0" fontId="9" fillId="0" borderId="16" xfId="0" applyFont="1" applyBorder="1" applyAlignment="1">
      <alignment vertical="center"/>
    </xf>
    <xf numFmtId="0" fontId="10" fillId="0" borderId="4"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5" xfId="0" applyFont="1" applyBorder="1" applyAlignment="1">
      <alignment vertical="center"/>
    </xf>
    <xf numFmtId="0" fontId="10" fillId="0" borderId="16" xfId="0" applyFont="1" applyBorder="1" applyAlignment="1">
      <alignment vertical="center"/>
    </xf>
    <xf numFmtId="0" fontId="11" fillId="0" borderId="4"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167" fontId="11" fillId="0" borderId="0" xfId="0" applyNumberFormat="1" applyFont="1" applyAlignment="1">
      <alignment vertical="center"/>
    </xf>
    <xf numFmtId="0" fontId="11" fillId="0" borderId="0" xfId="0" applyFont="1" applyAlignment="1" applyProtection="1">
      <alignment vertical="center"/>
      <protection locked="0"/>
    </xf>
    <xf numFmtId="0" fontId="11" fillId="0" borderId="15" xfId="0" applyFont="1" applyBorder="1" applyAlignment="1">
      <alignment vertical="center"/>
    </xf>
    <xf numFmtId="0" fontId="11" fillId="0" borderId="16" xfId="0" applyFont="1" applyBorder="1" applyAlignment="1">
      <alignment vertical="center"/>
    </xf>
    <xf numFmtId="0" fontId="12" fillId="0" borderId="4"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167" fontId="12" fillId="0" borderId="0" xfId="0" applyNumberFormat="1" applyFont="1" applyAlignment="1">
      <alignment vertical="center"/>
    </xf>
    <xf numFmtId="0" fontId="12" fillId="0" borderId="0" xfId="0" applyFont="1" applyAlignment="1" applyProtection="1">
      <alignment vertical="center"/>
      <protection locked="0"/>
    </xf>
    <xf numFmtId="0" fontId="12" fillId="0" borderId="15" xfId="0" applyFont="1" applyBorder="1" applyAlignment="1">
      <alignment vertical="center"/>
    </xf>
    <xf numFmtId="0" fontId="12" fillId="0" borderId="16" xfId="0" applyFont="1" applyBorder="1" applyAlignment="1">
      <alignment vertical="center"/>
    </xf>
    <xf numFmtId="0" fontId="40" fillId="0" borderId="23" xfId="0" applyFont="1" applyBorder="1" applyAlignment="1">
      <alignment horizontal="center" vertical="center"/>
    </xf>
    <xf numFmtId="49" fontId="40" fillId="0" borderId="23" xfId="0" applyNumberFormat="1" applyFont="1" applyBorder="1" applyAlignment="1">
      <alignment horizontal="left" vertical="center" wrapText="1"/>
    </xf>
    <xf numFmtId="0" fontId="40" fillId="0" borderId="23" xfId="0" applyFont="1" applyBorder="1" applyAlignment="1">
      <alignment horizontal="left" vertical="center" wrapText="1"/>
    </xf>
    <xf numFmtId="0" fontId="40" fillId="0" borderId="23" xfId="0" applyFont="1" applyBorder="1" applyAlignment="1">
      <alignment horizontal="center" vertical="center" wrapText="1"/>
    </xf>
    <xf numFmtId="167" fontId="40" fillId="0" borderId="23" xfId="0" applyNumberFormat="1" applyFont="1" applyBorder="1" applyAlignment="1">
      <alignment vertical="center"/>
    </xf>
    <xf numFmtId="4" fontId="40" fillId="2" borderId="23" xfId="0" applyNumberFormat="1" applyFont="1" applyFill="1" applyBorder="1" applyAlignment="1" applyProtection="1">
      <alignment vertical="center"/>
      <protection locked="0"/>
    </xf>
    <xf numFmtId="4" fontId="40" fillId="0" borderId="23" xfId="0" applyNumberFormat="1" applyFont="1" applyBorder="1" applyAlignment="1">
      <alignment vertical="center"/>
    </xf>
    <xf numFmtId="0" fontId="41" fillId="0" borderId="4" xfId="0" applyFont="1" applyBorder="1" applyAlignment="1">
      <alignment vertical="center"/>
    </xf>
    <xf numFmtId="0" fontId="40" fillId="2" borderId="15" xfId="0" applyFont="1" applyFill="1" applyBorder="1" applyAlignment="1" applyProtection="1">
      <alignment horizontal="left" vertical="center"/>
      <protection locked="0"/>
    </xf>
    <xf numFmtId="0" fontId="40" fillId="0" borderId="0" xfId="0" applyFont="1" applyAlignment="1">
      <alignment horizontal="center" vertical="center"/>
    </xf>
    <xf numFmtId="0" fontId="42" fillId="0" borderId="0" xfId="0" applyFont="1" applyAlignment="1">
      <alignment vertical="center" wrapText="1"/>
    </xf>
    <xf numFmtId="0" fontId="12" fillId="0" borderId="20" xfId="0" applyFont="1" applyBorder="1" applyAlignment="1">
      <alignment vertical="center"/>
    </xf>
    <xf numFmtId="0" fontId="12" fillId="0" borderId="21" xfId="0" applyFont="1" applyBorder="1" applyAlignment="1">
      <alignment vertical="center"/>
    </xf>
    <xf numFmtId="0" fontId="12" fillId="0" borderId="22" xfId="0" applyFont="1" applyBorder="1" applyAlignment="1">
      <alignment vertical="center"/>
    </xf>
    <xf numFmtId="167" fontId="22" fillId="2" borderId="23" xfId="0" applyNumberFormat="1" applyFont="1" applyFill="1" applyBorder="1" applyAlignment="1" applyProtection="1">
      <alignment vertical="center"/>
      <protection locked="0"/>
    </xf>
    <xf numFmtId="0" fontId="0" fillId="0" borderId="20"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42" fillId="0" borderId="0" xfId="0" applyFont="1" applyAlignment="1">
      <alignment vertical="top" wrapText="1"/>
    </xf>
    <xf numFmtId="0" fontId="4" fillId="0" borderId="0" xfId="0" applyFont="1" applyAlignment="1">
      <alignment horizontal="left" vertical="center" wrapText="1"/>
    </xf>
    <xf numFmtId="0" fontId="43" fillId="0" borderId="17" xfId="0" applyFont="1" applyBorder="1" applyAlignment="1">
      <alignment horizontal="left" vertical="center" wrapText="1"/>
    </xf>
    <xf numFmtId="0" fontId="43" fillId="0" borderId="23" xfId="0" applyFont="1" applyBorder="1" applyAlignment="1">
      <alignment horizontal="left" vertical="center" wrapText="1"/>
    </xf>
    <xf numFmtId="0" fontId="43" fillId="0" borderId="23" xfId="0" applyFont="1" applyBorder="1" applyAlignment="1">
      <alignment horizontal="left" vertical="center"/>
    </xf>
    <xf numFmtId="167" fontId="43" fillId="0" borderId="19" xfId="0" applyNumberFormat="1" applyFont="1" applyBorder="1" applyAlignment="1">
      <alignment vertical="center"/>
    </xf>
    <xf numFmtId="0" fontId="0" fillId="0" borderId="0" xfId="0" applyAlignment="1">
      <alignment horizontal="left" vertical="center" wrapText="1"/>
    </xf>
    <xf numFmtId="167" fontId="0" fillId="0" borderId="0" xfId="0" applyNumberFormat="1" applyAlignment="1">
      <alignment vertical="center"/>
    </xf>
    <xf numFmtId="0" fontId="35" fillId="0" borderId="0" xfId="0" applyFont="1" applyAlignment="1">
      <alignment horizontal="left" vertical="center"/>
    </xf>
    <xf numFmtId="0" fontId="0" fillId="0" borderId="0" xfId="0" applyAlignment="1">
      <alignment vertical="top"/>
    </xf>
    <xf numFmtId="0" fontId="44" fillId="0" borderId="24" xfId="0" applyFont="1" applyBorder="1" applyAlignment="1">
      <alignment vertical="center" wrapText="1"/>
    </xf>
    <xf numFmtId="0" fontId="44" fillId="0" borderId="25" xfId="0" applyFont="1" applyBorder="1" applyAlignment="1">
      <alignment vertical="center" wrapText="1"/>
    </xf>
    <xf numFmtId="0" fontId="44" fillId="0" borderId="26" xfId="0" applyFont="1" applyBorder="1" applyAlignment="1">
      <alignment vertical="center" wrapText="1"/>
    </xf>
    <xf numFmtId="0" fontId="44" fillId="0" borderId="27"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27" xfId="0" applyFont="1" applyBorder="1" applyAlignment="1">
      <alignment vertical="center" wrapText="1"/>
    </xf>
    <xf numFmtId="0" fontId="44" fillId="0" borderId="28" xfId="0" applyFont="1" applyBorder="1" applyAlignment="1">
      <alignment vertical="center" wrapText="1"/>
    </xf>
    <xf numFmtId="0" fontId="46" fillId="0" borderId="1" xfId="0" applyFont="1" applyBorder="1" applyAlignment="1">
      <alignment horizontal="left" vertical="center" wrapText="1"/>
    </xf>
    <xf numFmtId="0" fontId="47" fillId="0" borderId="1" xfId="0" applyFont="1" applyBorder="1" applyAlignment="1">
      <alignment horizontal="left" vertical="center" wrapText="1"/>
    </xf>
    <xf numFmtId="0" fontId="48" fillId="0" borderId="27" xfId="0" applyFont="1" applyBorder="1" applyAlignment="1">
      <alignment vertical="center" wrapText="1"/>
    </xf>
    <xf numFmtId="0" fontId="47" fillId="0" borderId="1" xfId="0" applyFont="1" applyBorder="1" applyAlignment="1">
      <alignment vertical="center" wrapText="1"/>
    </xf>
    <xf numFmtId="0" fontId="47" fillId="0" borderId="1" xfId="0" applyFont="1" applyBorder="1" applyAlignment="1">
      <alignment horizontal="left" vertical="center"/>
    </xf>
    <xf numFmtId="0" fontId="47" fillId="0" borderId="1" xfId="0" applyFont="1" applyBorder="1" applyAlignment="1">
      <alignment vertical="center"/>
    </xf>
    <xf numFmtId="49" fontId="47" fillId="0" borderId="1" xfId="0" applyNumberFormat="1" applyFont="1" applyBorder="1" applyAlignment="1">
      <alignment vertical="center" wrapText="1"/>
    </xf>
    <xf numFmtId="0" fontId="44" fillId="0" borderId="30" xfId="0" applyFont="1" applyBorder="1" applyAlignment="1">
      <alignment vertical="center" wrapText="1"/>
    </xf>
    <xf numFmtId="0" fontId="49" fillId="0" borderId="29" xfId="0" applyFont="1" applyBorder="1" applyAlignment="1">
      <alignment vertical="center" wrapText="1"/>
    </xf>
    <xf numFmtId="0" fontId="44" fillId="0" borderId="31" xfId="0" applyFont="1" applyBorder="1" applyAlignment="1">
      <alignment vertical="center" wrapText="1"/>
    </xf>
    <xf numFmtId="0" fontId="44" fillId="0" borderId="1" xfId="0" applyFont="1" applyBorder="1" applyAlignment="1">
      <alignment vertical="top"/>
    </xf>
    <xf numFmtId="0" fontId="44" fillId="0" borderId="0" xfId="0" applyFont="1" applyAlignment="1">
      <alignment vertical="top"/>
    </xf>
    <xf numFmtId="0" fontId="44" fillId="0" borderId="24" xfId="0" applyFont="1" applyBorder="1" applyAlignment="1">
      <alignment horizontal="left" vertical="center"/>
    </xf>
    <xf numFmtId="0" fontId="44" fillId="0" borderId="25" xfId="0" applyFont="1" applyBorder="1" applyAlignment="1">
      <alignment horizontal="left" vertical="center"/>
    </xf>
    <xf numFmtId="0" fontId="44" fillId="0" borderId="26" xfId="0" applyFont="1" applyBorder="1" applyAlignment="1">
      <alignment horizontal="left" vertical="center"/>
    </xf>
    <xf numFmtId="0" fontId="44" fillId="0" borderId="27" xfId="0" applyFont="1" applyBorder="1" applyAlignment="1">
      <alignment horizontal="left" vertical="center"/>
    </xf>
    <xf numFmtId="0" fontId="44" fillId="0" borderId="28" xfId="0" applyFont="1" applyBorder="1" applyAlignment="1">
      <alignment horizontal="left" vertical="center"/>
    </xf>
    <xf numFmtId="0" fontId="46" fillId="0" borderId="1" xfId="0" applyFont="1" applyBorder="1" applyAlignment="1">
      <alignment horizontal="left" vertical="center"/>
    </xf>
    <xf numFmtId="0" fontId="50" fillId="0" borderId="0" xfId="0" applyFont="1" applyAlignment="1">
      <alignment horizontal="left" vertical="center"/>
    </xf>
    <xf numFmtId="0" fontId="46" fillId="0" borderId="29" xfId="0" applyFont="1" applyBorder="1" applyAlignment="1">
      <alignment horizontal="left" vertical="center"/>
    </xf>
    <xf numFmtId="0" fontId="46" fillId="0" borderId="29" xfId="0" applyFont="1" applyBorder="1" applyAlignment="1">
      <alignment horizontal="center" vertical="center"/>
    </xf>
    <xf numFmtId="0" fontId="50" fillId="0" borderId="29" xfId="0" applyFont="1" applyBorder="1" applyAlignment="1">
      <alignment horizontal="left" vertical="center"/>
    </xf>
    <xf numFmtId="0" fontId="51" fillId="0" borderId="1" xfId="0" applyFont="1" applyBorder="1" applyAlignment="1">
      <alignment horizontal="left" vertical="center"/>
    </xf>
    <xf numFmtId="0" fontId="48" fillId="0" borderId="0" xfId="0" applyFont="1" applyAlignment="1">
      <alignment horizontal="left" vertical="center"/>
    </xf>
    <xf numFmtId="0" fontId="52" fillId="0" borderId="1" xfId="0" applyFont="1" applyBorder="1" applyAlignment="1">
      <alignment horizontal="left" vertical="center"/>
    </xf>
    <xf numFmtId="0" fontId="47" fillId="0" borderId="1" xfId="0" applyFont="1" applyBorder="1" applyAlignment="1">
      <alignment horizontal="center" vertical="center"/>
    </xf>
    <xf numFmtId="0" fontId="47" fillId="0" borderId="0" xfId="0" applyFont="1" applyAlignment="1">
      <alignment horizontal="left" vertical="center"/>
    </xf>
    <xf numFmtId="0" fontId="48" fillId="0" borderId="27" xfId="0" applyFont="1" applyBorder="1" applyAlignment="1">
      <alignment horizontal="left" vertical="center"/>
    </xf>
    <xf numFmtId="0" fontId="44" fillId="0" borderId="30" xfId="0" applyFont="1" applyBorder="1" applyAlignment="1">
      <alignment horizontal="left" vertical="center"/>
    </xf>
    <xf numFmtId="0" fontId="49" fillId="0" borderId="29" xfId="0" applyFont="1" applyBorder="1" applyAlignment="1">
      <alignment horizontal="left" vertical="center"/>
    </xf>
    <xf numFmtId="0" fontId="44" fillId="0" borderId="31" xfId="0" applyFont="1" applyBorder="1" applyAlignment="1">
      <alignment horizontal="left" vertical="center"/>
    </xf>
    <xf numFmtId="0" fontId="44" fillId="0" borderId="1" xfId="0" applyFont="1" applyBorder="1" applyAlignment="1">
      <alignment horizontal="left" vertical="center"/>
    </xf>
    <xf numFmtId="0" fontId="49" fillId="0" borderId="1" xfId="0" applyFont="1" applyBorder="1" applyAlignment="1">
      <alignment horizontal="left" vertical="center"/>
    </xf>
    <xf numFmtId="0" fontId="50" fillId="0" borderId="1" xfId="0" applyFont="1" applyBorder="1" applyAlignment="1">
      <alignment horizontal="left" vertical="center"/>
    </xf>
    <xf numFmtId="0" fontId="48" fillId="0" borderId="29" xfId="0" applyFont="1" applyBorder="1" applyAlignment="1">
      <alignment horizontal="left" vertical="center"/>
    </xf>
    <xf numFmtId="0" fontId="44" fillId="0" borderId="1" xfId="0" applyFont="1" applyBorder="1" applyAlignment="1">
      <alignment horizontal="left" vertical="center" wrapText="1"/>
    </xf>
    <xf numFmtId="0" fontId="48" fillId="0" borderId="1" xfId="0" applyFont="1" applyBorder="1" applyAlignment="1">
      <alignment horizontal="left" vertical="center" wrapText="1"/>
    </xf>
    <xf numFmtId="0" fontId="48" fillId="0" borderId="1" xfId="0" applyFont="1" applyBorder="1" applyAlignment="1">
      <alignment horizontal="center" vertical="center" wrapText="1"/>
    </xf>
    <xf numFmtId="0" fontId="44" fillId="0" borderId="24" xfId="0" applyFont="1" applyBorder="1" applyAlignment="1">
      <alignment horizontal="left" vertical="center" wrapText="1"/>
    </xf>
    <xf numFmtId="0" fontId="44" fillId="0" borderId="25" xfId="0" applyFont="1" applyBorder="1" applyAlignment="1">
      <alignment horizontal="left" vertical="center" wrapText="1"/>
    </xf>
    <xf numFmtId="0" fontId="44" fillId="0" borderId="26" xfId="0" applyFont="1" applyBorder="1" applyAlignment="1">
      <alignment horizontal="left" vertical="center" wrapText="1"/>
    </xf>
    <xf numFmtId="0" fontId="44" fillId="0" borderId="27" xfId="0" applyFont="1" applyBorder="1" applyAlignment="1">
      <alignment horizontal="left" vertical="center" wrapText="1"/>
    </xf>
    <xf numFmtId="0" fontId="44" fillId="0" borderId="28" xfId="0" applyFont="1" applyBorder="1" applyAlignment="1">
      <alignment horizontal="left" vertical="center" wrapText="1"/>
    </xf>
    <xf numFmtId="0" fontId="50" fillId="0" borderId="27" xfId="0" applyFont="1" applyBorder="1" applyAlignment="1">
      <alignment horizontal="left" vertical="center" wrapText="1"/>
    </xf>
    <xf numFmtId="0" fontId="50" fillId="0" borderId="28" xfId="0" applyFont="1" applyBorder="1" applyAlignment="1">
      <alignment horizontal="left" vertical="center" wrapText="1"/>
    </xf>
    <xf numFmtId="0" fontId="48" fillId="0" borderId="27" xfId="0" applyFont="1" applyBorder="1" applyAlignment="1">
      <alignment horizontal="left" vertical="center" wrapText="1"/>
    </xf>
    <xf numFmtId="0" fontId="48" fillId="0" borderId="1" xfId="0" applyFont="1" applyBorder="1" applyAlignment="1">
      <alignment horizontal="left" vertical="center"/>
    </xf>
    <xf numFmtId="0" fontId="48" fillId="0" borderId="28" xfId="0" applyFont="1" applyBorder="1" applyAlignment="1">
      <alignment horizontal="left" vertical="center" wrapText="1"/>
    </xf>
    <xf numFmtId="0" fontId="48" fillId="0" borderId="28" xfId="0" applyFont="1" applyBorder="1" applyAlignment="1">
      <alignment horizontal="left" vertical="center"/>
    </xf>
    <xf numFmtId="0" fontId="48" fillId="0" borderId="30" xfId="0" applyFont="1" applyBorder="1" applyAlignment="1">
      <alignment horizontal="left" vertical="center" wrapText="1"/>
    </xf>
    <xf numFmtId="0" fontId="48" fillId="0" borderId="29" xfId="0" applyFont="1" applyBorder="1" applyAlignment="1">
      <alignment horizontal="left" vertical="center" wrapText="1"/>
    </xf>
    <xf numFmtId="0" fontId="48" fillId="0" borderId="31" xfId="0" applyFont="1" applyBorder="1" applyAlignment="1">
      <alignment horizontal="left" vertical="center" wrapText="1"/>
    </xf>
    <xf numFmtId="0" fontId="47" fillId="0" borderId="1" xfId="0" applyFont="1" applyBorder="1" applyAlignment="1">
      <alignment horizontal="left" vertical="top"/>
    </xf>
    <xf numFmtId="0" fontId="47" fillId="0" borderId="1" xfId="0" applyFont="1" applyBorder="1" applyAlignment="1">
      <alignment horizontal="center" vertical="top"/>
    </xf>
    <xf numFmtId="0" fontId="48" fillId="0" borderId="30" xfId="0" applyFont="1" applyBorder="1" applyAlignment="1">
      <alignment horizontal="left" vertical="center"/>
    </xf>
    <xf numFmtId="0" fontId="48" fillId="0" borderId="31" xfId="0" applyFont="1" applyBorder="1" applyAlignment="1">
      <alignment horizontal="left" vertical="center"/>
    </xf>
    <xf numFmtId="0" fontId="48" fillId="0" borderId="1" xfId="0" applyFont="1" applyBorder="1" applyAlignment="1">
      <alignment horizontal="center" vertical="center"/>
    </xf>
    <xf numFmtId="0" fontId="50" fillId="0" borderId="0" xfId="0" applyFont="1" applyAlignment="1">
      <alignment vertical="center"/>
    </xf>
    <xf numFmtId="0" fontId="46" fillId="0" borderId="1" xfId="0" applyFont="1" applyBorder="1" applyAlignment="1">
      <alignment vertical="center"/>
    </xf>
    <xf numFmtId="0" fontId="50" fillId="0" borderId="29" xfId="0" applyFont="1" applyBorder="1" applyAlignment="1">
      <alignment vertical="center"/>
    </xf>
    <xf numFmtId="0" fontId="46" fillId="0" borderId="29" xfId="0" applyFont="1" applyBorder="1" applyAlignment="1">
      <alignment vertical="center"/>
    </xf>
    <xf numFmtId="0" fontId="47" fillId="0" borderId="1" xfId="0" applyFont="1" applyBorder="1" applyAlignment="1">
      <alignment vertical="top"/>
    </xf>
    <xf numFmtId="49" fontId="47" fillId="0" borderId="1" xfId="0" applyNumberFormat="1" applyFont="1" applyBorder="1" applyAlignment="1">
      <alignment horizontal="left" vertical="center"/>
    </xf>
    <xf numFmtId="0" fontId="53" fillId="0" borderId="27" xfId="0" applyFont="1" applyBorder="1" applyAlignment="1">
      <alignment horizontal="left" vertical="center"/>
    </xf>
    <xf numFmtId="0" fontId="54" fillId="0" borderId="1" xfId="0" applyFont="1" applyBorder="1" applyAlignment="1">
      <alignment vertical="top"/>
    </xf>
    <xf numFmtId="0" fontId="54" fillId="0" borderId="1" xfId="0" applyFont="1" applyBorder="1" applyAlignment="1">
      <alignment horizontal="left" vertical="center"/>
    </xf>
    <xf numFmtId="0" fontId="54" fillId="0" borderId="1" xfId="0" applyFont="1" applyBorder="1" applyAlignment="1">
      <alignment horizontal="center" vertical="center"/>
    </xf>
    <xf numFmtId="49" fontId="54" fillId="0" borderId="1" xfId="0" applyNumberFormat="1" applyFont="1" applyBorder="1" applyAlignment="1">
      <alignment horizontal="left" vertical="center"/>
    </xf>
    <xf numFmtId="0" fontId="53" fillId="0" borderId="28" xfId="0" applyFont="1" applyBorder="1" applyAlignment="1">
      <alignment horizontal="left" vertical="center"/>
    </xf>
    <xf numFmtId="0" fontId="0" fillId="0" borderId="29" xfId="0" applyBorder="1" applyAlignment="1">
      <alignment vertical="top"/>
    </xf>
    <xf numFmtId="0" fontId="46" fillId="0" borderId="29" xfId="0" applyFont="1" applyBorder="1" applyAlignment="1">
      <alignment horizontal="left"/>
    </xf>
    <xf numFmtId="0" fontId="50" fillId="0" borderId="29" xfId="0" applyFont="1" applyBorder="1"/>
    <xf numFmtId="0" fontId="44" fillId="0" borderId="27" xfId="0" applyFont="1" applyBorder="1" applyAlignment="1">
      <alignment vertical="top"/>
    </xf>
    <xf numFmtId="0" fontId="44" fillId="0" borderId="28" xfId="0" applyFont="1" applyBorder="1" applyAlignment="1">
      <alignment vertical="top"/>
    </xf>
    <xf numFmtId="0" fontId="44" fillId="0" borderId="30" xfId="0" applyFont="1" applyBorder="1" applyAlignment="1">
      <alignment vertical="top"/>
    </xf>
    <xf numFmtId="0" fontId="44" fillId="0" borderId="29" xfId="0" applyFont="1" applyBorder="1" applyAlignment="1">
      <alignment vertical="top"/>
    </xf>
    <xf numFmtId="0" fontId="44" fillId="0" borderId="31" xfId="0" applyFont="1" applyBorder="1" applyAlignment="1">
      <alignment vertical="top"/>
    </xf>
    <xf numFmtId="0" fontId="17" fillId="0" borderId="0" xfId="0" applyFont="1" applyAlignment="1">
      <alignment horizontal="left" vertical="top" wrapText="1"/>
    </xf>
    <xf numFmtId="0" fontId="17" fillId="0" borderId="0" xfId="0" applyFont="1" applyAlignment="1">
      <alignment horizontal="left" vertical="center"/>
    </xf>
    <xf numFmtId="0" fontId="19" fillId="0" borderId="0" xfId="0" applyFont="1" applyAlignment="1">
      <alignment horizontal="left" vertical="center"/>
    </xf>
    <xf numFmtId="0" fontId="2" fillId="0" borderId="0" xfId="0" applyFont="1" applyAlignment="1">
      <alignment horizontal="left" vertical="center"/>
    </xf>
    <xf numFmtId="0" fontId="0" fillId="0" borderId="0" xfId="0"/>
    <xf numFmtId="0" fontId="3" fillId="0" borderId="0" xfId="0" applyFont="1" applyAlignment="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4" fontId="18" fillId="0" borderId="6" xfId="0" applyNumberFormat="1" applyFont="1" applyBorder="1" applyAlignment="1">
      <alignment vertical="center"/>
    </xf>
    <xf numFmtId="0" fontId="0" fillId="0" borderId="6" xfId="0" applyBorder="1" applyAlignment="1">
      <alignment vertical="center"/>
    </xf>
    <xf numFmtId="0" fontId="1" fillId="0" borderId="0" xfId="0" applyFont="1" applyAlignment="1">
      <alignment horizontal="right" vertical="center"/>
    </xf>
    <xf numFmtId="4" fontId="19" fillId="0" borderId="0" xfId="0" applyNumberFormat="1" applyFont="1" applyAlignment="1">
      <alignment vertical="center"/>
    </xf>
    <xf numFmtId="0" fontId="1" fillId="0" borderId="0" xfId="0" applyFont="1" applyAlignment="1">
      <alignment vertical="center"/>
    </xf>
    <xf numFmtId="164" fontId="1" fillId="0" borderId="0" xfId="0" applyNumberFormat="1" applyFont="1" applyAlignment="1">
      <alignment horizontal="left" vertical="center"/>
    </xf>
    <xf numFmtId="4" fontId="4" fillId="3" borderId="8" xfId="0" applyNumberFormat="1" applyFont="1" applyFill="1" applyBorder="1" applyAlignment="1">
      <alignment vertical="center"/>
    </xf>
    <xf numFmtId="0" fontId="0" fillId="3" borderId="8" xfId="0" applyFill="1" applyBorder="1" applyAlignment="1">
      <alignment vertical="center"/>
    </xf>
    <xf numFmtId="0" fontId="0" fillId="3" borderId="9" xfId="0" applyFill="1" applyBorder="1" applyAlignment="1">
      <alignment vertical="center"/>
    </xf>
    <xf numFmtId="0" fontId="4" fillId="3" borderId="8" xfId="0" applyFont="1" applyFill="1" applyBorder="1" applyAlignment="1">
      <alignment horizontal="left" vertical="center"/>
    </xf>
    <xf numFmtId="4" fontId="7" fillId="0" borderId="0" xfId="0" applyNumberFormat="1" applyFont="1" applyAlignment="1">
      <alignment vertical="center"/>
    </xf>
    <xf numFmtId="0" fontId="7" fillId="0" borderId="0" xfId="0" applyFont="1" applyAlignment="1">
      <alignment vertical="center"/>
    </xf>
    <xf numFmtId="4" fontId="27" fillId="0" borderId="0" xfId="0" applyNumberFormat="1" applyFont="1" applyAlignment="1">
      <alignment vertical="center"/>
    </xf>
    <xf numFmtId="0" fontId="27" fillId="0" borderId="0" xfId="0" applyFont="1" applyAlignment="1">
      <alignment vertical="center"/>
    </xf>
    <xf numFmtId="4" fontId="27" fillId="0" borderId="0" xfId="0" applyNumberFormat="1" applyFont="1" applyAlignment="1">
      <alignment horizontal="right" vertical="center"/>
    </xf>
    <xf numFmtId="4" fontId="7" fillId="0" borderId="0" xfId="0" applyNumberFormat="1" applyFont="1" applyAlignment="1">
      <alignment horizontal="right" vertical="center"/>
    </xf>
    <xf numFmtId="0" fontId="3" fillId="0" borderId="0" xfId="0" applyFont="1" applyAlignment="1">
      <alignment horizontal="left" vertical="center" wrapText="1"/>
    </xf>
    <xf numFmtId="0" fontId="3" fillId="0" borderId="0" xfId="0" applyFont="1" applyAlignment="1">
      <alignment vertical="center"/>
    </xf>
    <xf numFmtId="0" fontId="22" fillId="4" borderId="7" xfId="0" applyFont="1" applyFill="1" applyBorder="1" applyAlignment="1">
      <alignment horizontal="center" vertical="center"/>
    </xf>
    <xf numFmtId="0" fontId="22" fillId="4" borderId="8" xfId="0" applyFont="1" applyFill="1" applyBorder="1" applyAlignment="1">
      <alignment horizontal="left" vertical="center"/>
    </xf>
    <xf numFmtId="0" fontId="22" fillId="4" borderId="8" xfId="0" applyFont="1" applyFill="1" applyBorder="1" applyAlignment="1">
      <alignment horizontal="center" vertical="center"/>
    </xf>
    <xf numFmtId="0" fontId="26" fillId="0" borderId="0" xfId="0" applyFont="1" applyAlignment="1">
      <alignment horizontal="left" vertical="center" wrapText="1"/>
    </xf>
    <xf numFmtId="0" fontId="29" fillId="0" borderId="0" xfId="0" applyFont="1" applyAlignment="1">
      <alignment horizontal="left" vertical="center" wrapText="1"/>
    </xf>
    <xf numFmtId="165" fontId="2" fillId="0" borderId="0" xfId="0" applyNumberFormat="1" applyFont="1" applyAlignment="1">
      <alignment horizontal="left" vertical="center"/>
    </xf>
    <xf numFmtId="0" fontId="2" fillId="0" borderId="0" xfId="0" applyFont="1" applyAlignment="1">
      <alignment vertical="center" wrapText="1"/>
    </xf>
    <xf numFmtId="0" fontId="2" fillId="0" borderId="0" xfId="0" applyFont="1" applyAlignment="1">
      <alignment vertical="center"/>
    </xf>
    <xf numFmtId="0" fontId="20" fillId="0" borderId="12" xfId="0" applyFont="1" applyBorder="1" applyAlignment="1">
      <alignment horizontal="center" vertical="center"/>
    </xf>
    <xf numFmtId="0" fontId="20" fillId="0" borderId="13" xfId="0" applyFont="1" applyBorder="1" applyAlignment="1">
      <alignment horizontal="left" vertical="center"/>
    </xf>
    <xf numFmtId="0" fontId="21" fillId="0" borderId="15" xfId="0" applyFont="1" applyBorder="1" applyAlignment="1">
      <alignment horizontal="left" vertical="center"/>
    </xf>
    <xf numFmtId="0" fontId="21" fillId="0" borderId="0" xfId="0" applyFont="1" applyAlignment="1">
      <alignment horizontal="left" vertical="center"/>
    </xf>
    <xf numFmtId="0" fontId="22" fillId="4" borderId="8" xfId="0" applyFont="1" applyFill="1" applyBorder="1" applyAlignment="1">
      <alignment horizontal="right" vertical="center"/>
    </xf>
    <xf numFmtId="4" fontId="24" fillId="0" borderId="0" xfId="0" applyNumberFormat="1" applyFont="1" applyAlignment="1">
      <alignment horizontal="right" vertical="center"/>
    </xf>
    <xf numFmtId="4" fontId="24" fillId="0" borderId="0" xfId="0" applyNumberFormat="1" applyFont="1" applyAlignment="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0" fillId="0" borderId="0" xfId="0" applyAlignment="1">
      <alignment vertical="center"/>
    </xf>
    <xf numFmtId="0" fontId="2" fillId="2" borderId="0" xfId="0" applyFont="1" applyFill="1" applyAlignment="1" applyProtection="1">
      <alignment horizontal="left" vertical="center"/>
      <protection locked="0"/>
    </xf>
    <xf numFmtId="0" fontId="47" fillId="0" borderId="1" xfId="0" applyFont="1" applyBorder="1" applyAlignment="1">
      <alignment horizontal="left" vertical="center" wrapText="1"/>
    </xf>
    <xf numFmtId="0" fontId="46" fillId="0" borderId="29" xfId="0" applyFont="1" applyBorder="1" applyAlignment="1">
      <alignment horizontal="left" wrapText="1"/>
    </xf>
    <xf numFmtId="0" fontId="45" fillId="0" borderId="1" xfId="0" applyFont="1" applyBorder="1" applyAlignment="1">
      <alignment horizontal="center" vertical="center" wrapText="1"/>
    </xf>
    <xf numFmtId="49" fontId="47" fillId="0" borderId="1" xfId="0" applyNumberFormat="1" applyFont="1" applyBorder="1" applyAlignment="1">
      <alignment horizontal="left" vertical="center" wrapText="1"/>
    </xf>
    <xf numFmtId="0" fontId="45" fillId="0" borderId="1" xfId="0" applyFont="1" applyBorder="1" applyAlignment="1">
      <alignment horizontal="center" vertical="center"/>
    </xf>
    <xf numFmtId="0" fontId="46" fillId="0" borderId="29" xfId="0" applyFont="1" applyBorder="1" applyAlignment="1">
      <alignment horizontal="left"/>
    </xf>
    <xf numFmtId="0" fontId="47" fillId="0" borderId="1" xfId="0" applyFont="1" applyBorder="1" applyAlignment="1">
      <alignment horizontal="left" vertical="center"/>
    </xf>
    <xf numFmtId="0" fontId="47" fillId="0" borderId="1" xfId="0" applyFont="1" applyBorder="1" applyAlignment="1">
      <alignment horizontal="left" vertical="top"/>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https://podminky.urs.cz/item/CS_URS_2021_02/890311851" TargetMode="External"/><Relationship Id="rId18" Type="http://schemas.openxmlformats.org/officeDocument/2006/relationships/hyperlink" Target="https://podminky.urs.cz/item/CS_URS_2021_02/997013501" TargetMode="External"/><Relationship Id="rId26" Type="http://schemas.openxmlformats.org/officeDocument/2006/relationships/hyperlink" Target="https://podminky.urs.cz/item/CS_URS_2021_02/997221569" TargetMode="External"/><Relationship Id="rId3" Type="http://schemas.openxmlformats.org/officeDocument/2006/relationships/hyperlink" Target="https://podminky.urs.cz/item/CS_URS_2021_02/113201112" TargetMode="External"/><Relationship Id="rId21" Type="http://schemas.openxmlformats.org/officeDocument/2006/relationships/hyperlink" Target="https://podminky.urs.cz/item/CS_URS_2021_02/997013861" TargetMode="External"/><Relationship Id="rId7" Type="http://schemas.openxmlformats.org/officeDocument/2006/relationships/hyperlink" Target="https://podminky.urs.cz/item/CS_URS_2021_02/162451106" TargetMode="External"/><Relationship Id="rId12" Type="http://schemas.openxmlformats.org/officeDocument/2006/relationships/hyperlink" Target="https://podminky.urs.cz/item/CS_URS_2021_02/810441811" TargetMode="External"/><Relationship Id="rId17" Type="http://schemas.openxmlformats.org/officeDocument/2006/relationships/hyperlink" Target="https://podminky.urs.cz/item/CS_URS_2021_02/899202211" TargetMode="External"/><Relationship Id="rId25" Type="http://schemas.openxmlformats.org/officeDocument/2006/relationships/hyperlink" Target="https://podminky.urs.cz/item/CS_URS_2021_02/997221561" TargetMode="External"/><Relationship Id="rId33" Type="http://schemas.openxmlformats.org/officeDocument/2006/relationships/drawing" Target="../drawings/drawing10.xml"/><Relationship Id="rId2" Type="http://schemas.openxmlformats.org/officeDocument/2006/relationships/hyperlink" Target="https://podminky.urs.cz/item/CS_URS_2021_02/113107125" TargetMode="External"/><Relationship Id="rId16" Type="http://schemas.openxmlformats.org/officeDocument/2006/relationships/hyperlink" Target="https://podminky.urs.cz/item/CS_URS_2021_02/899102211" TargetMode="External"/><Relationship Id="rId20" Type="http://schemas.openxmlformats.org/officeDocument/2006/relationships/hyperlink" Target="https://podminky.urs.cz/item/CS_URS_2021_02/997013631" TargetMode="External"/><Relationship Id="rId29" Type="http://schemas.openxmlformats.org/officeDocument/2006/relationships/hyperlink" Target="https://podminky.urs.cz/item/CS_URS_2021_02/997221861" TargetMode="External"/><Relationship Id="rId1" Type="http://schemas.openxmlformats.org/officeDocument/2006/relationships/hyperlink" Target="https://podminky.urs.cz/item/CS_URS_2021_02/113106171" TargetMode="External"/><Relationship Id="rId6" Type="http://schemas.openxmlformats.org/officeDocument/2006/relationships/hyperlink" Target="https://podminky.urs.cz/item/CS_URS_2021_02/132251254" TargetMode="External"/><Relationship Id="rId11" Type="http://schemas.openxmlformats.org/officeDocument/2006/relationships/hyperlink" Target="https://podminky.urs.cz/item/CS_URS_2021_02/174151101" TargetMode="External"/><Relationship Id="rId24" Type="http://schemas.openxmlformats.org/officeDocument/2006/relationships/hyperlink" Target="https://podminky.urs.cz/item/CS_URS_2021_02/997221559" TargetMode="External"/><Relationship Id="rId32" Type="http://schemas.openxmlformats.org/officeDocument/2006/relationships/printerSettings" Target="../printerSettings/printerSettings10.bin"/><Relationship Id="rId5" Type="http://schemas.openxmlformats.org/officeDocument/2006/relationships/hyperlink" Target="https://podminky.urs.cz/item/CS_URS_2021_02/121151123" TargetMode="External"/><Relationship Id="rId15" Type="http://schemas.openxmlformats.org/officeDocument/2006/relationships/hyperlink" Target="https://podminky.urs.cz/item/CS_URS_2021_02/890431851" TargetMode="External"/><Relationship Id="rId23" Type="http://schemas.openxmlformats.org/officeDocument/2006/relationships/hyperlink" Target="https://podminky.urs.cz/item/CS_URS_2021_02/997221551" TargetMode="External"/><Relationship Id="rId28" Type="http://schemas.openxmlformats.org/officeDocument/2006/relationships/hyperlink" Target="https://podminky.urs.cz/item/CS_URS_2021_02/997221579" TargetMode="External"/><Relationship Id="rId10" Type="http://schemas.openxmlformats.org/officeDocument/2006/relationships/hyperlink" Target="https://podminky.urs.cz/item/CS_URS_2021_02/171201231" TargetMode="External"/><Relationship Id="rId19" Type="http://schemas.openxmlformats.org/officeDocument/2006/relationships/hyperlink" Target="https://podminky.urs.cz/item/CS_URS_2021_02/997013509" TargetMode="External"/><Relationship Id="rId31" Type="http://schemas.openxmlformats.org/officeDocument/2006/relationships/hyperlink" Target="https://podminky.urs.cz/item/CS_URS_2021_02/741372833" TargetMode="External"/><Relationship Id="rId4" Type="http://schemas.openxmlformats.org/officeDocument/2006/relationships/hyperlink" Target="https://podminky.urs.cz/item/CS_URS_2021_02/113202111" TargetMode="External"/><Relationship Id="rId9" Type="http://schemas.openxmlformats.org/officeDocument/2006/relationships/hyperlink" Target="https://podminky.urs.cz/item/CS_URS_2021_02/171201201" TargetMode="External"/><Relationship Id="rId14" Type="http://schemas.openxmlformats.org/officeDocument/2006/relationships/hyperlink" Target="https://podminky.urs.cz/item/CS_URS_2021_02/890351851" TargetMode="External"/><Relationship Id="rId22" Type="http://schemas.openxmlformats.org/officeDocument/2006/relationships/hyperlink" Target="https://podminky.urs.cz/item/CS_URS_2021_02/997013862" TargetMode="External"/><Relationship Id="rId27" Type="http://schemas.openxmlformats.org/officeDocument/2006/relationships/hyperlink" Target="https://podminky.urs.cz/item/CS_URS_2021_02/997221571" TargetMode="External"/><Relationship Id="rId30" Type="http://schemas.openxmlformats.org/officeDocument/2006/relationships/hyperlink" Target="https://podminky.urs.cz/item/CS_URS_2021_02/997221873" TargetMode="External"/><Relationship Id="rId8" Type="http://schemas.openxmlformats.org/officeDocument/2006/relationships/hyperlink" Target="https://podminky.urs.cz/item/CS_URS_2021_02/167151111"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podminky.urs.cz/item/CS_URS_2021_02/162351103" TargetMode="External"/><Relationship Id="rId13" Type="http://schemas.openxmlformats.org/officeDocument/2006/relationships/hyperlink" Target="https://podminky.urs.cz/item/CS_URS_2021_02/171201201" TargetMode="External"/><Relationship Id="rId18" Type="http://schemas.openxmlformats.org/officeDocument/2006/relationships/hyperlink" Target="https://podminky.urs.cz/item/CS_URS_2021_02/213311113" TargetMode="External"/><Relationship Id="rId3" Type="http://schemas.openxmlformats.org/officeDocument/2006/relationships/hyperlink" Target="https://podminky.urs.cz/item/CS_URS_2021_02/115101301" TargetMode="External"/><Relationship Id="rId21" Type="http://schemas.openxmlformats.org/officeDocument/2006/relationships/printerSettings" Target="../printerSettings/printerSettings11.bin"/><Relationship Id="rId7" Type="http://schemas.openxmlformats.org/officeDocument/2006/relationships/hyperlink" Target="https://podminky.urs.cz/item/CS_URS_2021_02/155131313" TargetMode="External"/><Relationship Id="rId12" Type="http://schemas.openxmlformats.org/officeDocument/2006/relationships/hyperlink" Target="https://podminky.urs.cz/item/CS_URS_2021_02/171152501" TargetMode="External"/><Relationship Id="rId17" Type="http://schemas.openxmlformats.org/officeDocument/2006/relationships/hyperlink" Target="https://podminky.urs.cz/item/CS_URS_2021_02/213311111" TargetMode="External"/><Relationship Id="rId2" Type="http://schemas.openxmlformats.org/officeDocument/2006/relationships/hyperlink" Target="https://podminky.urs.cz/item/CS_URS_2021_02/115101201" TargetMode="External"/><Relationship Id="rId16" Type="http://schemas.openxmlformats.org/officeDocument/2006/relationships/hyperlink" Target="https://podminky.urs.cz/item/CS_URS_2021_02/212755216" TargetMode="External"/><Relationship Id="rId20" Type="http://schemas.openxmlformats.org/officeDocument/2006/relationships/hyperlink" Target="https://podminky.urs.cz/item/CS_URS_2021_02/998003111" TargetMode="External"/><Relationship Id="rId1" Type="http://schemas.openxmlformats.org/officeDocument/2006/relationships/hyperlink" Target="https://podminky.urs.cz/item/CS_URS_2021_02/115001102" TargetMode="External"/><Relationship Id="rId6" Type="http://schemas.openxmlformats.org/officeDocument/2006/relationships/hyperlink" Target="https://podminky.urs.cz/item/CS_URS_2021_02/131351106" TargetMode="External"/><Relationship Id="rId11" Type="http://schemas.openxmlformats.org/officeDocument/2006/relationships/hyperlink" Target="https://podminky.urs.cz/item/CS_URS_2021_02/171151111" TargetMode="External"/><Relationship Id="rId5" Type="http://schemas.openxmlformats.org/officeDocument/2006/relationships/hyperlink" Target="https://podminky.urs.cz/item/CS_URS_2021_02/131251107" TargetMode="External"/><Relationship Id="rId15" Type="http://schemas.openxmlformats.org/officeDocument/2006/relationships/hyperlink" Target="https://podminky.urs.cz/item/CS_URS_2021_02/174101101" TargetMode="External"/><Relationship Id="rId10" Type="http://schemas.openxmlformats.org/officeDocument/2006/relationships/hyperlink" Target="https://podminky.urs.cz/item/CS_URS_2021_02/167151111" TargetMode="External"/><Relationship Id="rId19" Type="http://schemas.openxmlformats.org/officeDocument/2006/relationships/hyperlink" Target="https://podminky.urs.cz/item/CS_URS_2021_02/561081131" TargetMode="External"/><Relationship Id="rId4" Type="http://schemas.openxmlformats.org/officeDocument/2006/relationships/hyperlink" Target="https://podminky.urs.cz/item/CS_URS_2021_02/131151106" TargetMode="External"/><Relationship Id="rId9" Type="http://schemas.openxmlformats.org/officeDocument/2006/relationships/hyperlink" Target="https://podminky.urs.cz/item/CS_URS_2021_02/162451106" TargetMode="External"/><Relationship Id="rId14" Type="http://schemas.openxmlformats.org/officeDocument/2006/relationships/hyperlink" Target="https://podminky.urs.cz/item/CS_URS_2021_02/171201231" TargetMode="External"/><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https://podminky.urs.cz/item/CS_URS_2021_02/226112114" TargetMode="External"/><Relationship Id="rId3" Type="http://schemas.openxmlformats.org/officeDocument/2006/relationships/hyperlink" Target="https://podminky.urs.cz/item/CS_URS_2021_02/151721111" TargetMode="External"/><Relationship Id="rId7" Type="http://schemas.openxmlformats.org/officeDocument/2006/relationships/hyperlink" Target="https://podminky.urs.cz/item/CS_URS_2021_02/171201231" TargetMode="External"/><Relationship Id="rId2" Type="http://schemas.openxmlformats.org/officeDocument/2006/relationships/hyperlink" Target="https://podminky.urs.cz/item/CS_URS_2021_02/151711131" TargetMode="External"/><Relationship Id="rId1" Type="http://schemas.openxmlformats.org/officeDocument/2006/relationships/hyperlink" Target="https://podminky.urs.cz/item/CS_URS_2021_02/151711111" TargetMode="External"/><Relationship Id="rId6" Type="http://schemas.openxmlformats.org/officeDocument/2006/relationships/hyperlink" Target="https://podminky.urs.cz/item/CS_URS_2021_02/171201201" TargetMode="External"/><Relationship Id="rId11" Type="http://schemas.openxmlformats.org/officeDocument/2006/relationships/drawing" Target="../drawings/drawing12.xml"/><Relationship Id="rId5" Type="http://schemas.openxmlformats.org/officeDocument/2006/relationships/hyperlink" Target="https://podminky.urs.cz/item/CS_URS_2021_02/167151101" TargetMode="External"/><Relationship Id="rId10" Type="http://schemas.openxmlformats.org/officeDocument/2006/relationships/printerSettings" Target="../printerSettings/printerSettings12.bin"/><Relationship Id="rId4" Type="http://schemas.openxmlformats.org/officeDocument/2006/relationships/hyperlink" Target="https://podminky.urs.cz/item/CS_URS_2021_02/162451106" TargetMode="External"/><Relationship Id="rId9" Type="http://schemas.openxmlformats.org/officeDocument/2006/relationships/hyperlink" Target="https://podminky.urs.cz/item/CS_URS_2021_02/998003111"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podminky.urs.cz/item/CS_URS_2021_02/279113154" TargetMode="External"/><Relationship Id="rId18" Type="http://schemas.openxmlformats.org/officeDocument/2006/relationships/hyperlink" Target="https://podminky.urs.cz/item/CS_URS_2021_02/413321616" TargetMode="External"/><Relationship Id="rId26" Type="http://schemas.openxmlformats.org/officeDocument/2006/relationships/hyperlink" Target="https://podminky.urs.cz/item/CS_URS_2021_02/417351116" TargetMode="External"/><Relationship Id="rId39" Type="http://schemas.openxmlformats.org/officeDocument/2006/relationships/hyperlink" Target="https://podminky.urs.cz/item/CS_URS_2021_02/711141559" TargetMode="External"/><Relationship Id="rId21" Type="http://schemas.openxmlformats.org/officeDocument/2006/relationships/hyperlink" Target="https://podminky.urs.cz/item/CS_URS_2021_02/413352115" TargetMode="External"/><Relationship Id="rId34" Type="http://schemas.openxmlformats.org/officeDocument/2006/relationships/hyperlink" Target="https://podminky.urs.cz/item/CS_URS_2021_02/949101111" TargetMode="External"/><Relationship Id="rId42" Type="http://schemas.openxmlformats.org/officeDocument/2006/relationships/hyperlink" Target="https://podminky.urs.cz/item/CS_URS_2021_02/711491272" TargetMode="External"/><Relationship Id="rId47" Type="http://schemas.openxmlformats.org/officeDocument/2006/relationships/hyperlink" Target="https://podminky.urs.cz/item/CS_URS_2021_02/712771101" TargetMode="External"/><Relationship Id="rId50" Type="http://schemas.openxmlformats.org/officeDocument/2006/relationships/hyperlink" Target="https://podminky.urs.cz/item/CS_URS_2021_02/712771411" TargetMode="External"/><Relationship Id="rId55" Type="http://schemas.openxmlformats.org/officeDocument/2006/relationships/hyperlink" Target="https://podminky.urs.cz/item/CS_URS_2021_02/783937153" TargetMode="External"/><Relationship Id="rId7" Type="http://schemas.openxmlformats.org/officeDocument/2006/relationships/hyperlink" Target="https://podminky.urs.cz/item/CS_URS_2021_02/273351122" TargetMode="External"/><Relationship Id="rId2" Type="http://schemas.openxmlformats.org/officeDocument/2006/relationships/hyperlink" Target="https://podminky.urs.cz/item/CS_URS_2021_02/212750102" TargetMode="External"/><Relationship Id="rId16" Type="http://schemas.openxmlformats.org/officeDocument/2006/relationships/hyperlink" Target="https://podminky.urs.cz/item/CS_URS_2021_02/311361821" TargetMode="External"/><Relationship Id="rId29" Type="http://schemas.openxmlformats.org/officeDocument/2006/relationships/hyperlink" Target="https://podminky.urs.cz/item/CS_URS_2021_02/611321191" TargetMode="External"/><Relationship Id="rId11" Type="http://schemas.openxmlformats.org/officeDocument/2006/relationships/hyperlink" Target="https://podminky.urs.cz/item/CS_URS_2021_02/274351121" TargetMode="External"/><Relationship Id="rId24" Type="http://schemas.openxmlformats.org/officeDocument/2006/relationships/hyperlink" Target="https://podminky.urs.cz/item/CS_URS_2021_02/417321616" TargetMode="External"/><Relationship Id="rId32" Type="http://schemas.openxmlformats.org/officeDocument/2006/relationships/hyperlink" Target="https://podminky.urs.cz/item/CS_URS_2021_02/631319023" TargetMode="External"/><Relationship Id="rId37" Type="http://schemas.openxmlformats.org/officeDocument/2006/relationships/hyperlink" Target="https://podminky.urs.cz/item/CS_URS_2021_02/711111001" TargetMode="External"/><Relationship Id="rId40" Type="http://schemas.openxmlformats.org/officeDocument/2006/relationships/hyperlink" Target="https://podminky.urs.cz/item/CS_URS_2021_02/711142559" TargetMode="External"/><Relationship Id="rId45" Type="http://schemas.openxmlformats.org/officeDocument/2006/relationships/hyperlink" Target="https://podminky.urs.cz/item/CS_URS_2021_02/712331111" TargetMode="External"/><Relationship Id="rId53" Type="http://schemas.openxmlformats.org/officeDocument/2006/relationships/hyperlink" Target="https://podminky.urs.cz/item/CS_URS_2021_02/783901453" TargetMode="External"/><Relationship Id="rId58" Type="http://schemas.openxmlformats.org/officeDocument/2006/relationships/printerSettings" Target="../printerSettings/printerSettings13.bin"/><Relationship Id="rId5" Type="http://schemas.openxmlformats.org/officeDocument/2006/relationships/hyperlink" Target="https://podminky.urs.cz/item/CS_URS_2021_02/273322511" TargetMode="External"/><Relationship Id="rId19" Type="http://schemas.openxmlformats.org/officeDocument/2006/relationships/hyperlink" Target="https://podminky.urs.cz/item/CS_URS_2021_02/413351121" TargetMode="External"/><Relationship Id="rId4" Type="http://schemas.openxmlformats.org/officeDocument/2006/relationships/hyperlink" Target="https://podminky.urs.cz/item/CS_URS_2021_02/273313511" TargetMode="External"/><Relationship Id="rId9" Type="http://schemas.openxmlformats.org/officeDocument/2006/relationships/hyperlink" Target="https://podminky.urs.cz/item/CS_URS_2021_02/273362021" TargetMode="External"/><Relationship Id="rId14" Type="http://schemas.openxmlformats.org/officeDocument/2006/relationships/hyperlink" Target="https://podminky.urs.cz/item/CS_URS_2021_02/279361821" TargetMode="External"/><Relationship Id="rId22" Type="http://schemas.openxmlformats.org/officeDocument/2006/relationships/hyperlink" Target="https://podminky.urs.cz/item/CS_URS_2021_02/413352116" TargetMode="External"/><Relationship Id="rId27" Type="http://schemas.openxmlformats.org/officeDocument/2006/relationships/hyperlink" Target="https://podminky.urs.cz/item/CS_URS_2021_02/417361821" TargetMode="External"/><Relationship Id="rId30" Type="http://schemas.openxmlformats.org/officeDocument/2006/relationships/hyperlink" Target="https://podminky.urs.cz/item/CS_URS_2021_02/612321141" TargetMode="External"/><Relationship Id="rId35" Type="http://schemas.openxmlformats.org/officeDocument/2006/relationships/hyperlink" Target="https://podminky.urs.cz/item/CS_URS_2021_02/952901111" TargetMode="External"/><Relationship Id="rId43" Type="http://schemas.openxmlformats.org/officeDocument/2006/relationships/hyperlink" Target="https://podminky.urs.cz/item/CS_URS_2021_02/998711102" TargetMode="External"/><Relationship Id="rId48" Type="http://schemas.openxmlformats.org/officeDocument/2006/relationships/hyperlink" Target="https://podminky.urs.cz/item/CS_URS_2021_02/712771221" TargetMode="External"/><Relationship Id="rId56" Type="http://schemas.openxmlformats.org/officeDocument/2006/relationships/hyperlink" Target="https://podminky.urs.cz/item/CS_URS_2021_02/784111001" TargetMode="External"/><Relationship Id="rId8" Type="http://schemas.openxmlformats.org/officeDocument/2006/relationships/hyperlink" Target="https://podminky.urs.cz/item/CS_URS_2021_02/273361821" TargetMode="External"/><Relationship Id="rId51" Type="http://schemas.openxmlformats.org/officeDocument/2006/relationships/hyperlink" Target="https://podminky.urs.cz/item/CS_URS_2021_02/712771501" TargetMode="External"/><Relationship Id="rId3" Type="http://schemas.openxmlformats.org/officeDocument/2006/relationships/hyperlink" Target="https://podminky.urs.cz/item/CS_URS_2021_02/271532212" TargetMode="External"/><Relationship Id="rId12" Type="http://schemas.openxmlformats.org/officeDocument/2006/relationships/hyperlink" Target="https://podminky.urs.cz/item/CS_URS_2021_02/274351122" TargetMode="External"/><Relationship Id="rId17" Type="http://schemas.openxmlformats.org/officeDocument/2006/relationships/hyperlink" Target="https://podminky.urs.cz/item/CS_URS_2021_02/411133902" TargetMode="External"/><Relationship Id="rId25" Type="http://schemas.openxmlformats.org/officeDocument/2006/relationships/hyperlink" Target="https://podminky.urs.cz/item/CS_URS_2021_02/417351115" TargetMode="External"/><Relationship Id="rId33" Type="http://schemas.openxmlformats.org/officeDocument/2006/relationships/hyperlink" Target="https://podminky.urs.cz/item/CS_URS_2021_02/637111114" TargetMode="External"/><Relationship Id="rId38" Type="http://schemas.openxmlformats.org/officeDocument/2006/relationships/hyperlink" Target="https://podminky.urs.cz/item/CS_URS_2021_02/711112001" TargetMode="External"/><Relationship Id="rId46" Type="http://schemas.openxmlformats.org/officeDocument/2006/relationships/hyperlink" Target="https://podminky.urs.cz/item/CS_URS_2021_02/712341559" TargetMode="External"/><Relationship Id="rId59" Type="http://schemas.openxmlformats.org/officeDocument/2006/relationships/drawing" Target="../drawings/drawing13.xml"/><Relationship Id="rId20" Type="http://schemas.openxmlformats.org/officeDocument/2006/relationships/hyperlink" Target="https://podminky.urs.cz/item/CS_URS_2021_02/413351122" TargetMode="External"/><Relationship Id="rId41" Type="http://schemas.openxmlformats.org/officeDocument/2006/relationships/hyperlink" Target="https://podminky.urs.cz/item/CS_URS_2021_02/711491172" TargetMode="External"/><Relationship Id="rId54" Type="http://schemas.openxmlformats.org/officeDocument/2006/relationships/hyperlink" Target="https://podminky.urs.cz/item/CS_URS_2021_02/783933151" TargetMode="External"/><Relationship Id="rId1" Type="http://schemas.openxmlformats.org/officeDocument/2006/relationships/hyperlink" Target="https://podminky.urs.cz/item/CS_URS_2021_02/171152501" TargetMode="External"/><Relationship Id="rId6" Type="http://schemas.openxmlformats.org/officeDocument/2006/relationships/hyperlink" Target="https://podminky.urs.cz/item/CS_URS_2021_02/273351121" TargetMode="External"/><Relationship Id="rId15" Type="http://schemas.openxmlformats.org/officeDocument/2006/relationships/hyperlink" Target="https://podminky.urs.cz/item/CS_URS_2021_02/311113154" TargetMode="External"/><Relationship Id="rId23" Type="http://schemas.openxmlformats.org/officeDocument/2006/relationships/hyperlink" Target="https://podminky.urs.cz/item/CS_URS_2021_02/413361821" TargetMode="External"/><Relationship Id="rId28" Type="http://schemas.openxmlformats.org/officeDocument/2006/relationships/hyperlink" Target="https://podminky.urs.cz/item/CS_URS_2021_02/611321141" TargetMode="External"/><Relationship Id="rId36" Type="http://schemas.openxmlformats.org/officeDocument/2006/relationships/hyperlink" Target="https://podminky.urs.cz/item/CS_URS_2021_02/998011001" TargetMode="External"/><Relationship Id="rId49" Type="http://schemas.openxmlformats.org/officeDocument/2006/relationships/hyperlink" Target="https://podminky.urs.cz/item/CS_URS_2021_02/712771311" TargetMode="External"/><Relationship Id="rId57" Type="http://schemas.openxmlformats.org/officeDocument/2006/relationships/hyperlink" Target="https://podminky.urs.cz/item/CS_URS_2021_02/784221101" TargetMode="External"/><Relationship Id="rId10" Type="http://schemas.openxmlformats.org/officeDocument/2006/relationships/hyperlink" Target="https://podminky.urs.cz/item/CS_URS_2021_02/274313611" TargetMode="External"/><Relationship Id="rId31" Type="http://schemas.openxmlformats.org/officeDocument/2006/relationships/hyperlink" Target="https://podminky.urs.cz/item/CS_URS_2021_02/612321191" TargetMode="External"/><Relationship Id="rId44" Type="http://schemas.openxmlformats.org/officeDocument/2006/relationships/hyperlink" Target="https://podminky.urs.cz/item/CS_URS_2021_02/712311101" TargetMode="External"/><Relationship Id="rId52" Type="http://schemas.openxmlformats.org/officeDocument/2006/relationships/hyperlink" Target="https://podminky.urs.cz/item/CS_URS_2021_02/998712101"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podminky.urs.cz/item/CS_URS_2021_02/279351121" TargetMode="External"/><Relationship Id="rId13" Type="http://schemas.openxmlformats.org/officeDocument/2006/relationships/drawing" Target="../drawings/drawing14.xml"/><Relationship Id="rId3" Type="http://schemas.openxmlformats.org/officeDocument/2006/relationships/hyperlink" Target="https://podminky.urs.cz/item/CS_URS_2021_02/273321611" TargetMode="External"/><Relationship Id="rId7" Type="http://schemas.openxmlformats.org/officeDocument/2006/relationships/hyperlink" Target="https://podminky.urs.cz/item/CS_URS_2021_02/279321348" TargetMode="External"/><Relationship Id="rId12" Type="http://schemas.openxmlformats.org/officeDocument/2006/relationships/printerSettings" Target="../printerSettings/printerSettings14.bin"/><Relationship Id="rId2" Type="http://schemas.openxmlformats.org/officeDocument/2006/relationships/hyperlink" Target="https://podminky.urs.cz/item/CS_URS_2021_02/212750102" TargetMode="External"/><Relationship Id="rId1" Type="http://schemas.openxmlformats.org/officeDocument/2006/relationships/hyperlink" Target="https://podminky.urs.cz/item/CS_URS_2021_02/171152501" TargetMode="External"/><Relationship Id="rId6" Type="http://schemas.openxmlformats.org/officeDocument/2006/relationships/hyperlink" Target="https://podminky.urs.cz/item/CS_URS_2021_02/273361821" TargetMode="External"/><Relationship Id="rId11" Type="http://schemas.openxmlformats.org/officeDocument/2006/relationships/hyperlink" Target="https://podminky.urs.cz/item/CS_URS_2021_02/998012021" TargetMode="External"/><Relationship Id="rId5" Type="http://schemas.openxmlformats.org/officeDocument/2006/relationships/hyperlink" Target="https://podminky.urs.cz/item/CS_URS_2021_02/273351122" TargetMode="External"/><Relationship Id="rId10" Type="http://schemas.openxmlformats.org/officeDocument/2006/relationships/hyperlink" Target="https://podminky.urs.cz/item/CS_URS_2021_02/279361821" TargetMode="External"/><Relationship Id="rId4" Type="http://schemas.openxmlformats.org/officeDocument/2006/relationships/hyperlink" Target="https://podminky.urs.cz/item/CS_URS_2021_02/273351121" TargetMode="External"/><Relationship Id="rId9" Type="http://schemas.openxmlformats.org/officeDocument/2006/relationships/hyperlink" Target="https://podminky.urs.cz/item/CS_URS_2021_02/279351122"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drawing" Target="../drawings/drawing16.xml"/><Relationship Id="rId3" Type="http://schemas.openxmlformats.org/officeDocument/2006/relationships/hyperlink" Target="https://podminky.urs.cz/item/CS_URS_2021_02/030001000" TargetMode="External"/><Relationship Id="rId7" Type="http://schemas.openxmlformats.org/officeDocument/2006/relationships/printerSettings" Target="../printerSettings/printerSettings16.bin"/><Relationship Id="rId2" Type="http://schemas.openxmlformats.org/officeDocument/2006/relationships/hyperlink" Target="https://podminky.urs.cz/item/CS_URS_2021_02/013254000" TargetMode="External"/><Relationship Id="rId1" Type="http://schemas.openxmlformats.org/officeDocument/2006/relationships/hyperlink" Target="https://podminky.urs.cz/item/CS_URS_2021_02/012303000" TargetMode="External"/><Relationship Id="rId6" Type="http://schemas.openxmlformats.org/officeDocument/2006/relationships/hyperlink" Target="https://podminky.urs.cz/item/CS_URS_2021_02/041103000" TargetMode="External"/><Relationship Id="rId5" Type="http://schemas.openxmlformats.org/officeDocument/2006/relationships/hyperlink" Target="https://podminky.urs.cz/item/CS_URS_2021_02/040001000" TargetMode="External"/><Relationship Id="rId4" Type="http://schemas.openxmlformats.org/officeDocument/2006/relationships/hyperlink" Target="https://podminky.urs.cz/item/CS_URS_2021_02/035103001"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3" Type="http://schemas.openxmlformats.org/officeDocument/2006/relationships/hyperlink" Target="https://podminky.urs.cz/item/CS_URS_2021_02/151811133" TargetMode="External"/><Relationship Id="rId18" Type="http://schemas.openxmlformats.org/officeDocument/2006/relationships/hyperlink" Target="https://podminky.urs.cz/item/CS_URS_2021_02/171201221" TargetMode="External"/><Relationship Id="rId26" Type="http://schemas.openxmlformats.org/officeDocument/2006/relationships/hyperlink" Target="https://podminky.urs.cz/item/CS_URS_2021_02/564861111" TargetMode="External"/><Relationship Id="rId39" Type="http://schemas.openxmlformats.org/officeDocument/2006/relationships/hyperlink" Target="https://podminky.urs.cz/item/CS_URS_2021_02/891241112" TargetMode="External"/><Relationship Id="rId21" Type="http://schemas.openxmlformats.org/officeDocument/2006/relationships/hyperlink" Target="https://podminky.urs.cz/item/CS_URS_2021_02/175151101" TargetMode="External"/><Relationship Id="rId34" Type="http://schemas.openxmlformats.org/officeDocument/2006/relationships/hyperlink" Target="https://podminky.urs.cz/item/CS_URS_2021_02/871241211" TargetMode="External"/><Relationship Id="rId42" Type="http://schemas.openxmlformats.org/officeDocument/2006/relationships/hyperlink" Target="https://podminky.urs.cz/item/CS_URS_2021_02/892273122" TargetMode="External"/><Relationship Id="rId47" Type="http://schemas.openxmlformats.org/officeDocument/2006/relationships/hyperlink" Target="https://podminky.urs.cz/item/CS_URS_2021_02/916131213" TargetMode="External"/><Relationship Id="rId50" Type="http://schemas.openxmlformats.org/officeDocument/2006/relationships/hyperlink" Target="https://podminky.urs.cz/item/CS_URS_2021_02/979024443" TargetMode="External"/><Relationship Id="rId55" Type="http://schemas.openxmlformats.org/officeDocument/2006/relationships/hyperlink" Target="https://podminky.urs.cz/item/CS_URS_2021_02/997221655" TargetMode="External"/><Relationship Id="rId7" Type="http://schemas.openxmlformats.org/officeDocument/2006/relationships/hyperlink" Target="https://podminky.urs.cz/item/CS_URS_2021_02/119001401" TargetMode="External"/><Relationship Id="rId2" Type="http://schemas.openxmlformats.org/officeDocument/2006/relationships/hyperlink" Target="https://podminky.urs.cz/item/CS_URS_2021_02/113107331" TargetMode="External"/><Relationship Id="rId16" Type="http://schemas.openxmlformats.org/officeDocument/2006/relationships/hyperlink" Target="https://podminky.urs.cz/item/CS_URS_2021_02/162751137" TargetMode="External"/><Relationship Id="rId29" Type="http://schemas.openxmlformats.org/officeDocument/2006/relationships/hyperlink" Target="https://podminky.urs.cz/item/CS_URS_2021_02/577144031" TargetMode="External"/><Relationship Id="rId11" Type="http://schemas.openxmlformats.org/officeDocument/2006/relationships/hyperlink" Target="https://podminky.urs.cz/item/CS_URS_2021_02/132354203" TargetMode="External"/><Relationship Id="rId24" Type="http://schemas.openxmlformats.org/officeDocument/2006/relationships/hyperlink" Target="https://podminky.urs.cz/item/CS_URS_2021_02/452311131" TargetMode="External"/><Relationship Id="rId32" Type="http://schemas.openxmlformats.org/officeDocument/2006/relationships/hyperlink" Target="https://podminky.urs.cz/item/CS_URS_2021_02/857244122" TargetMode="External"/><Relationship Id="rId37" Type="http://schemas.openxmlformats.org/officeDocument/2006/relationships/hyperlink" Target="https://podminky.urs.cz/item/CS_URS_2021_02/877241110" TargetMode="External"/><Relationship Id="rId40" Type="http://schemas.openxmlformats.org/officeDocument/2006/relationships/hyperlink" Target="https://podminky.urs.cz/item/CS_URS_2021_02/891241222" TargetMode="External"/><Relationship Id="rId45" Type="http://schemas.openxmlformats.org/officeDocument/2006/relationships/hyperlink" Target="https://podminky.urs.cz/item/CS_URS_2021_02/899721111" TargetMode="External"/><Relationship Id="rId53" Type="http://schemas.openxmlformats.org/officeDocument/2006/relationships/hyperlink" Target="https://podminky.urs.cz/item/CS_URS_2021_02/997221612" TargetMode="External"/><Relationship Id="rId58" Type="http://schemas.openxmlformats.org/officeDocument/2006/relationships/printerSettings" Target="../printerSettings/printerSettings19.bin"/><Relationship Id="rId5" Type="http://schemas.openxmlformats.org/officeDocument/2006/relationships/hyperlink" Target="https://podminky.urs.cz/item/CS_URS_2021_02/115101201" TargetMode="External"/><Relationship Id="rId19" Type="http://schemas.openxmlformats.org/officeDocument/2006/relationships/hyperlink" Target="https://podminky.urs.cz/item/CS_URS_2021_02/171251201" TargetMode="External"/><Relationship Id="rId4" Type="http://schemas.openxmlformats.org/officeDocument/2006/relationships/hyperlink" Target="https://podminky.urs.cz/item/CS_URS_2021_02/113202111" TargetMode="External"/><Relationship Id="rId9" Type="http://schemas.openxmlformats.org/officeDocument/2006/relationships/hyperlink" Target="https://podminky.urs.cz/item/CS_URS_2021_02/130001101" TargetMode="External"/><Relationship Id="rId14" Type="http://schemas.openxmlformats.org/officeDocument/2006/relationships/hyperlink" Target="https://podminky.urs.cz/item/CS_URS_2021_02/151811232" TargetMode="External"/><Relationship Id="rId22" Type="http://schemas.openxmlformats.org/officeDocument/2006/relationships/hyperlink" Target="https://podminky.urs.cz/item/CS_URS_2021_02/451541111" TargetMode="External"/><Relationship Id="rId27" Type="http://schemas.openxmlformats.org/officeDocument/2006/relationships/hyperlink" Target="https://podminky.urs.cz/item/CS_URS_2021_02/567122112" TargetMode="External"/><Relationship Id="rId30" Type="http://schemas.openxmlformats.org/officeDocument/2006/relationships/hyperlink" Target="https://podminky.urs.cz/item/CS_URS_2021_02/850245121" TargetMode="External"/><Relationship Id="rId35" Type="http://schemas.openxmlformats.org/officeDocument/2006/relationships/hyperlink" Target="https://podminky.urs.cz/item/CS_URS_2021_02/877161112" TargetMode="External"/><Relationship Id="rId43" Type="http://schemas.openxmlformats.org/officeDocument/2006/relationships/hyperlink" Target="https://podminky.urs.cz/item/CS_URS_2021_02/892372111" TargetMode="External"/><Relationship Id="rId48" Type="http://schemas.openxmlformats.org/officeDocument/2006/relationships/hyperlink" Target="https://podminky.urs.cz/item/CS_URS_2021_02/919112111" TargetMode="External"/><Relationship Id="rId56" Type="http://schemas.openxmlformats.org/officeDocument/2006/relationships/hyperlink" Target="https://podminky.urs.cz/item/CS_URS_2021_02/997221875" TargetMode="External"/><Relationship Id="rId8" Type="http://schemas.openxmlformats.org/officeDocument/2006/relationships/hyperlink" Target="https://podminky.urs.cz/item/CS_URS_2021_02/119001421" TargetMode="External"/><Relationship Id="rId51" Type="http://schemas.openxmlformats.org/officeDocument/2006/relationships/hyperlink" Target="https://podminky.urs.cz/item/CS_URS_2021_02/997221571" TargetMode="External"/><Relationship Id="rId3" Type="http://schemas.openxmlformats.org/officeDocument/2006/relationships/hyperlink" Target="https://podminky.urs.cz/item/CS_URS_2021_02/113107342" TargetMode="External"/><Relationship Id="rId12" Type="http://schemas.openxmlformats.org/officeDocument/2006/relationships/hyperlink" Target="https://podminky.urs.cz/item/CS_URS_2021_02/151811132" TargetMode="External"/><Relationship Id="rId17" Type="http://schemas.openxmlformats.org/officeDocument/2006/relationships/hyperlink" Target="https://podminky.urs.cz/item/CS_URS_2021_02/162751139" TargetMode="External"/><Relationship Id="rId25" Type="http://schemas.openxmlformats.org/officeDocument/2006/relationships/hyperlink" Target="https://podminky.urs.cz/item/CS_URS_2021_02/452313131" TargetMode="External"/><Relationship Id="rId33" Type="http://schemas.openxmlformats.org/officeDocument/2006/relationships/hyperlink" Target="https://podminky.urs.cz/item/CS_URS_2021_02/871161211" TargetMode="External"/><Relationship Id="rId38" Type="http://schemas.openxmlformats.org/officeDocument/2006/relationships/hyperlink" Target="https://podminky.urs.cz/item/CS_URS_2021_02/877241112" TargetMode="External"/><Relationship Id="rId46" Type="http://schemas.openxmlformats.org/officeDocument/2006/relationships/hyperlink" Target="https://podminky.urs.cz/item/CS_URS_2021_02/899722114" TargetMode="External"/><Relationship Id="rId59" Type="http://schemas.openxmlformats.org/officeDocument/2006/relationships/drawing" Target="../drawings/drawing19.xml"/><Relationship Id="rId20" Type="http://schemas.openxmlformats.org/officeDocument/2006/relationships/hyperlink" Target="https://podminky.urs.cz/item/CS_URS_2021_02/174101101" TargetMode="External"/><Relationship Id="rId41" Type="http://schemas.openxmlformats.org/officeDocument/2006/relationships/hyperlink" Target="https://podminky.urs.cz/item/CS_URS_2021_02/892241111" TargetMode="External"/><Relationship Id="rId54" Type="http://schemas.openxmlformats.org/officeDocument/2006/relationships/hyperlink" Target="https://podminky.urs.cz/item/CS_URS_2021_02/997221615" TargetMode="External"/><Relationship Id="rId1" Type="http://schemas.openxmlformats.org/officeDocument/2006/relationships/hyperlink" Target="https://podminky.urs.cz/item/CS_URS_2021_02/113107322" TargetMode="External"/><Relationship Id="rId6" Type="http://schemas.openxmlformats.org/officeDocument/2006/relationships/hyperlink" Target="https://podminky.urs.cz/item/CS_URS_2021_02/115101301" TargetMode="External"/><Relationship Id="rId15" Type="http://schemas.openxmlformats.org/officeDocument/2006/relationships/hyperlink" Target="https://podminky.urs.cz/item/CS_URS_2021_02/151811233" TargetMode="External"/><Relationship Id="rId23" Type="http://schemas.openxmlformats.org/officeDocument/2006/relationships/hyperlink" Target="https://podminky.urs.cz/item/CS_URS_2021_02/451573111" TargetMode="External"/><Relationship Id="rId28" Type="http://schemas.openxmlformats.org/officeDocument/2006/relationships/hyperlink" Target="https://podminky.urs.cz/item/CS_URS_2021_02/573231108" TargetMode="External"/><Relationship Id="rId36" Type="http://schemas.openxmlformats.org/officeDocument/2006/relationships/hyperlink" Target="https://podminky.urs.cz/item/CS_URS_2021_02/877241101" TargetMode="External"/><Relationship Id="rId49" Type="http://schemas.openxmlformats.org/officeDocument/2006/relationships/hyperlink" Target="https://podminky.urs.cz/item/CS_URS_2021_02/919731122" TargetMode="External"/><Relationship Id="rId57" Type="http://schemas.openxmlformats.org/officeDocument/2006/relationships/hyperlink" Target="https://podminky.urs.cz/item/CS_URS_2021_02/998276101" TargetMode="External"/><Relationship Id="rId10" Type="http://schemas.openxmlformats.org/officeDocument/2006/relationships/hyperlink" Target="https://podminky.urs.cz/item/CS_URS_2021_02/131351203" TargetMode="External"/><Relationship Id="rId31" Type="http://schemas.openxmlformats.org/officeDocument/2006/relationships/hyperlink" Target="https://podminky.urs.cz/item/CS_URS_2021_02/857242122" TargetMode="External"/><Relationship Id="rId44" Type="http://schemas.openxmlformats.org/officeDocument/2006/relationships/hyperlink" Target="https://podminky.urs.cz/item/CS_URS_2021_02/899401112" TargetMode="External"/><Relationship Id="rId52" Type="http://schemas.openxmlformats.org/officeDocument/2006/relationships/hyperlink" Target="https://podminky.urs.cz/item/CS_URS_2021_02/997221579"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podminky.urs.cz/item/CS_URS_2021_02/714451001" TargetMode="External"/><Relationship Id="rId21" Type="http://schemas.openxmlformats.org/officeDocument/2006/relationships/hyperlink" Target="https://podminky.urs.cz/item/CS_URS_2021_02/311235141" TargetMode="External"/><Relationship Id="rId42" Type="http://schemas.openxmlformats.org/officeDocument/2006/relationships/hyperlink" Target="https://podminky.urs.cz/item/CS_URS_2021_02/621221051" TargetMode="External"/><Relationship Id="rId63" Type="http://schemas.openxmlformats.org/officeDocument/2006/relationships/hyperlink" Target="https://podminky.urs.cz/item/CS_URS_2021_02/631361821" TargetMode="External"/><Relationship Id="rId84" Type="http://schemas.openxmlformats.org/officeDocument/2006/relationships/hyperlink" Target="https://podminky.urs.cz/item/CS_URS_2021_02/711142559" TargetMode="External"/><Relationship Id="rId138" Type="http://schemas.openxmlformats.org/officeDocument/2006/relationships/hyperlink" Target="https://podminky.urs.cz/item/CS_URS_2021_02/763131765" TargetMode="External"/><Relationship Id="rId159" Type="http://schemas.openxmlformats.org/officeDocument/2006/relationships/hyperlink" Target="https://podminky.urs.cz/item/CS_URS_2021_02/776121321" TargetMode="External"/><Relationship Id="rId170" Type="http://schemas.openxmlformats.org/officeDocument/2006/relationships/hyperlink" Target="https://podminky.urs.cz/item/CS_URS_2021_02/777511181" TargetMode="External"/><Relationship Id="rId191" Type="http://schemas.openxmlformats.org/officeDocument/2006/relationships/hyperlink" Target="https://podminky.urs.cz/item/CS_URS_2021_02/784181101" TargetMode="External"/><Relationship Id="rId107" Type="http://schemas.openxmlformats.org/officeDocument/2006/relationships/hyperlink" Target="https://podminky.urs.cz/item/CS_URS_2021_02/998712102" TargetMode="External"/><Relationship Id="rId11" Type="http://schemas.openxmlformats.org/officeDocument/2006/relationships/hyperlink" Target="https://podminky.urs.cz/item/CS_URS_2021_02/212755214" TargetMode="External"/><Relationship Id="rId32" Type="http://schemas.openxmlformats.org/officeDocument/2006/relationships/hyperlink" Target="https://podminky.urs.cz/item/CS_URS_2021_02/612131121" TargetMode="External"/><Relationship Id="rId53" Type="http://schemas.openxmlformats.org/officeDocument/2006/relationships/hyperlink" Target="https://podminky.urs.cz/item/CS_URS_2021_02/623131121" TargetMode="External"/><Relationship Id="rId74" Type="http://schemas.openxmlformats.org/officeDocument/2006/relationships/hyperlink" Target="https://podminky.urs.cz/item/CS_URS_2021_02/949101111" TargetMode="External"/><Relationship Id="rId128" Type="http://schemas.openxmlformats.org/officeDocument/2006/relationships/hyperlink" Target="https://podminky.urs.cz/item/CS_URS_2021_02/763111717" TargetMode="External"/><Relationship Id="rId149" Type="http://schemas.openxmlformats.org/officeDocument/2006/relationships/hyperlink" Target="https://podminky.urs.cz/item/CS_URS_2021_02/998773102" TargetMode="External"/><Relationship Id="rId5" Type="http://schemas.openxmlformats.org/officeDocument/2006/relationships/hyperlink" Target="https://podminky.urs.cz/item/CS_URS_2021_02/183901113" TargetMode="External"/><Relationship Id="rId95" Type="http://schemas.openxmlformats.org/officeDocument/2006/relationships/hyperlink" Target="https://podminky.urs.cz/item/CS_URS_2021_02/712341659" TargetMode="External"/><Relationship Id="rId160" Type="http://schemas.openxmlformats.org/officeDocument/2006/relationships/hyperlink" Target="https://podminky.urs.cz/item/CS_URS_2021_02/776221111" TargetMode="External"/><Relationship Id="rId181" Type="http://schemas.openxmlformats.org/officeDocument/2006/relationships/hyperlink" Target="https://podminky.urs.cz/item/CS_URS_2021_02/781151031" TargetMode="External"/><Relationship Id="rId22" Type="http://schemas.openxmlformats.org/officeDocument/2006/relationships/hyperlink" Target="https://podminky.urs.cz/item/CS_URS_2021_02/311236301" TargetMode="External"/><Relationship Id="rId43" Type="http://schemas.openxmlformats.org/officeDocument/2006/relationships/hyperlink" Target="https://podminky.urs.cz/item/CS_URS_2021_02/621251105" TargetMode="External"/><Relationship Id="rId64" Type="http://schemas.openxmlformats.org/officeDocument/2006/relationships/hyperlink" Target="https://podminky.urs.cz/item/CS_URS_2021_02/631362021" TargetMode="External"/><Relationship Id="rId118" Type="http://schemas.openxmlformats.org/officeDocument/2006/relationships/hyperlink" Target="https://podminky.urs.cz/item/CS_URS_2021_02/714451011" TargetMode="External"/><Relationship Id="rId139" Type="http://schemas.openxmlformats.org/officeDocument/2006/relationships/hyperlink" Target="https://podminky.urs.cz/item/CS_URS_2021_02/998763101" TargetMode="External"/><Relationship Id="rId85" Type="http://schemas.openxmlformats.org/officeDocument/2006/relationships/hyperlink" Target="https://podminky.urs.cz/item/CS_URS_2021_02/711161215" TargetMode="External"/><Relationship Id="rId150" Type="http://schemas.openxmlformats.org/officeDocument/2006/relationships/hyperlink" Target="https://podminky.urs.cz/item/CS_URS_2021_02/775111311" TargetMode="External"/><Relationship Id="rId171" Type="http://schemas.openxmlformats.org/officeDocument/2006/relationships/hyperlink" Target="https://podminky.urs.cz/item/CS_URS_2021_02/777521105" TargetMode="External"/><Relationship Id="rId192" Type="http://schemas.openxmlformats.org/officeDocument/2006/relationships/hyperlink" Target="https://podminky.urs.cz/item/CS_URS_2021_02/784211101" TargetMode="External"/><Relationship Id="rId12" Type="http://schemas.openxmlformats.org/officeDocument/2006/relationships/hyperlink" Target="https://podminky.urs.cz/item/CS_URS_2021_02/212755216" TargetMode="External"/><Relationship Id="rId33" Type="http://schemas.openxmlformats.org/officeDocument/2006/relationships/hyperlink" Target="https://podminky.urs.cz/item/CS_URS_2021_02/612181001" TargetMode="External"/><Relationship Id="rId108" Type="http://schemas.openxmlformats.org/officeDocument/2006/relationships/hyperlink" Target="https://podminky.urs.cz/item/CS_URS_2021_02/713121111" TargetMode="External"/><Relationship Id="rId129" Type="http://schemas.openxmlformats.org/officeDocument/2006/relationships/hyperlink" Target="https://podminky.urs.cz/item/CS_URS_2021_02/763112312" TargetMode="External"/><Relationship Id="rId54" Type="http://schemas.openxmlformats.org/officeDocument/2006/relationships/hyperlink" Target="https://podminky.urs.cz/item/CS_URS_2021_02/623645001" TargetMode="External"/><Relationship Id="rId75" Type="http://schemas.openxmlformats.org/officeDocument/2006/relationships/hyperlink" Target="https://podminky.urs.cz/item/CS_URS_2021_02/949101112" TargetMode="External"/><Relationship Id="rId96" Type="http://schemas.openxmlformats.org/officeDocument/2006/relationships/hyperlink" Target="https://podminky.urs.cz/item/CS_URS_2021_02/712391382" TargetMode="External"/><Relationship Id="rId140" Type="http://schemas.openxmlformats.org/officeDocument/2006/relationships/hyperlink" Target="https://podminky.urs.cz/item/CS_URS_2021_02/998766102" TargetMode="External"/><Relationship Id="rId161" Type="http://schemas.openxmlformats.org/officeDocument/2006/relationships/hyperlink" Target="https://podminky.urs.cz/item/CS_URS_2021_02/776411111" TargetMode="External"/><Relationship Id="rId182" Type="http://schemas.openxmlformats.org/officeDocument/2006/relationships/hyperlink" Target="https://podminky.urs.cz/item/CS_URS_2021_02/781151041" TargetMode="External"/><Relationship Id="rId6" Type="http://schemas.openxmlformats.org/officeDocument/2006/relationships/hyperlink" Target="https://podminky.urs.cz/item/CS_URS_2021_02/183901114" TargetMode="External"/><Relationship Id="rId23" Type="http://schemas.openxmlformats.org/officeDocument/2006/relationships/hyperlink" Target="https://podminky.urs.cz/item/CS_URS_2021_02/346271114" TargetMode="External"/><Relationship Id="rId119" Type="http://schemas.openxmlformats.org/officeDocument/2006/relationships/hyperlink" Target="https://podminky.urs.cz/item/CS_URS_2021_02/998714102" TargetMode="External"/><Relationship Id="rId44" Type="http://schemas.openxmlformats.org/officeDocument/2006/relationships/hyperlink" Target="https://podminky.urs.cz/item/CS_URS_2021_02/622131121" TargetMode="External"/><Relationship Id="rId65" Type="http://schemas.openxmlformats.org/officeDocument/2006/relationships/hyperlink" Target="https://podminky.urs.cz/item/CS_URS_2021_02/632451021" TargetMode="External"/><Relationship Id="rId86" Type="http://schemas.openxmlformats.org/officeDocument/2006/relationships/hyperlink" Target="https://podminky.urs.cz/item/CS_URS_2021_02/711193121" TargetMode="External"/><Relationship Id="rId130" Type="http://schemas.openxmlformats.org/officeDocument/2006/relationships/hyperlink" Target="https://podminky.urs.cz/item/CS_URS_2021_02/763113341" TargetMode="External"/><Relationship Id="rId151" Type="http://schemas.openxmlformats.org/officeDocument/2006/relationships/hyperlink" Target="https://podminky.urs.cz/item/CS_URS_2021_02/775121321" TargetMode="External"/><Relationship Id="rId172" Type="http://schemas.openxmlformats.org/officeDocument/2006/relationships/hyperlink" Target="https://podminky.urs.cz/item/CS_URS_2021_02/777612101" TargetMode="External"/><Relationship Id="rId193" Type="http://schemas.openxmlformats.org/officeDocument/2006/relationships/hyperlink" Target="https://podminky.urs.cz/item/CS_URS_2021_02/784221101" TargetMode="External"/><Relationship Id="rId13" Type="http://schemas.openxmlformats.org/officeDocument/2006/relationships/hyperlink" Target="https://podminky.urs.cz/item/CS_URS_2021_02/271532212" TargetMode="External"/><Relationship Id="rId109" Type="http://schemas.openxmlformats.org/officeDocument/2006/relationships/hyperlink" Target="https://podminky.urs.cz/item/CS_URS_2021_02/713131143" TargetMode="External"/><Relationship Id="rId34" Type="http://schemas.openxmlformats.org/officeDocument/2006/relationships/hyperlink" Target="https://podminky.urs.cz/item/CS_URS_2021_02/612181011" TargetMode="External"/><Relationship Id="rId50" Type="http://schemas.openxmlformats.org/officeDocument/2006/relationships/hyperlink" Target="https://podminky.urs.cz/item/CS_URS_2021_02/622251101" TargetMode="External"/><Relationship Id="rId55" Type="http://schemas.openxmlformats.org/officeDocument/2006/relationships/hyperlink" Target="https://podminky.urs.cz/item/CS_URS_2021_02/629991011" TargetMode="External"/><Relationship Id="rId76" Type="http://schemas.openxmlformats.org/officeDocument/2006/relationships/hyperlink" Target="https://podminky.urs.cz/item/CS_URS_2021_02/949321112" TargetMode="External"/><Relationship Id="rId97" Type="http://schemas.openxmlformats.org/officeDocument/2006/relationships/hyperlink" Target="https://podminky.urs.cz/item/CS_URS_2021_02/712771001" TargetMode="External"/><Relationship Id="rId104" Type="http://schemas.openxmlformats.org/officeDocument/2006/relationships/hyperlink" Target="https://podminky.urs.cz/item/CS_URS_2021_02/712771501" TargetMode="External"/><Relationship Id="rId120" Type="http://schemas.openxmlformats.org/officeDocument/2006/relationships/hyperlink" Target="https://podminky.urs.cz/item/CS_URS_2021_02/735511026" TargetMode="External"/><Relationship Id="rId125" Type="http://schemas.openxmlformats.org/officeDocument/2006/relationships/hyperlink" Target="https://podminky.urs.cz/item/CS_URS_2021_02/763111417" TargetMode="External"/><Relationship Id="rId141" Type="http://schemas.openxmlformats.org/officeDocument/2006/relationships/hyperlink" Target="https://podminky.urs.cz/item/CS_URS_2021_02/771111011" TargetMode="External"/><Relationship Id="rId146" Type="http://schemas.openxmlformats.org/officeDocument/2006/relationships/hyperlink" Target="https://podminky.urs.cz/item/CS_URS_2021_02/998771102" TargetMode="External"/><Relationship Id="rId167" Type="http://schemas.openxmlformats.org/officeDocument/2006/relationships/hyperlink" Target="https://podminky.urs.cz/item/CS_URS_2021_02/777131201" TargetMode="External"/><Relationship Id="rId188" Type="http://schemas.openxmlformats.org/officeDocument/2006/relationships/hyperlink" Target="https://podminky.urs.cz/item/CS_URS_2021_02/783933151" TargetMode="External"/><Relationship Id="rId7" Type="http://schemas.openxmlformats.org/officeDocument/2006/relationships/hyperlink" Target="https://podminky.urs.cz/item/CS_URS_2021_02/183901115" TargetMode="External"/><Relationship Id="rId71" Type="http://schemas.openxmlformats.org/officeDocument/2006/relationships/hyperlink" Target="https://podminky.urs.cz/item/CS_URS_2021_02/941311112" TargetMode="External"/><Relationship Id="rId92" Type="http://schemas.openxmlformats.org/officeDocument/2006/relationships/hyperlink" Target="https://podminky.urs.cz/item/CS_URS_2021_02/712311101" TargetMode="External"/><Relationship Id="rId162" Type="http://schemas.openxmlformats.org/officeDocument/2006/relationships/hyperlink" Target="https://podminky.urs.cz/item/CS_URS_2021_02/998776102" TargetMode="External"/><Relationship Id="rId183" Type="http://schemas.openxmlformats.org/officeDocument/2006/relationships/hyperlink" Target="https://podminky.urs.cz/item/CS_URS_2021_02/781474115" TargetMode="External"/><Relationship Id="rId2" Type="http://schemas.openxmlformats.org/officeDocument/2006/relationships/hyperlink" Target="https://podminky.urs.cz/item/CS_URS_2021_02/162211319" TargetMode="External"/><Relationship Id="rId29" Type="http://schemas.openxmlformats.org/officeDocument/2006/relationships/hyperlink" Target="https://podminky.urs.cz/item/CS_URS_2021_02/611181001" TargetMode="External"/><Relationship Id="rId24" Type="http://schemas.openxmlformats.org/officeDocument/2006/relationships/hyperlink" Target="https://podminky.urs.cz/item/CS_URS_2021_02/451577877" TargetMode="External"/><Relationship Id="rId40" Type="http://schemas.openxmlformats.org/officeDocument/2006/relationships/hyperlink" Target="https://podminky.urs.cz/item/CS_URS_2021_02/621221031" TargetMode="External"/><Relationship Id="rId45" Type="http://schemas.openxmlformats.org/officeDocument/2006/relationships/hyperlink" Target="https://podminky.urs.cz/item/CS_URS_2021_02/622211011" TargetMode="External"/><Relationship Id="rId66" Type="http://schemas.openxmlformats.org/officeDocument/2006/relationships/hyperlink" Target="https://podminky.urs.cz/item/CS_URS_2021_02/632451234" TargetMode="External"/><Relationship Id="rId87" Type="http://schemas.openxmlformats.org/officeDocument/2006/relationships/hyperlink" Target="https://podminky.urs.cz/item/CS_URS_2021_02/711193131" TargetMode="External"/><Relationship Id="rId110" Type="http://schemas.openxmlformats.org/officeDocument/2006/relationships/hyperlink" Target="https://podminky.urs.cz/item/CS_URS_2021_02/713141151" TargetMode="External"/><Relationship Id="rId115" Type="http://schemas.openxmlformats.org/officeDocument/2006/relationships/hyperlink" Target="https://podminky.urs.cz/item/CS_URS_2021_02/998713102" TargetMode="External"/><Relationship Id="rId131" Type="http://schemas.openxmlformats.org/officeDocument/2006/relationships/hyperlink" Target="https://podminky.urs.cz/item/CS_URS_2021_02/763121714" TargetMode="External"/><Relationship Id="rId136" Type="http://schemas.openxmlformats.org/officeDocument/2006/relationships/hyperlink" Target="https://podminky.urs.cz/item/CS_URS_2021_02/763131714" TargetMode="External"/><Relationship Id="rId157" Type="http://schemas.openxmlformats.org/officeDocument/2006/relationships/hyperlink" Target="https://podminky.urs.cz/item/CS_URS_2021_02/998775102" TargetMode="External"/><Relationship Id="rId178" Type="http://schemas.openxmlformats.org/officeDocument/2006/relationships/hyperlink" Target="https://podminky.urs.cz/item/CS_URS_2021_02/781111011" TargetMode="External"/><Relationship Id="rId61" Type="http://schemas.openxmlformats.org/officeDocument/2006/relationships/hyperlink" Target="https://podminky.urs.cz/item/CS_URS_2021_02/631351101" TargetMode="External"/><Relationship Id="rId82" Type="http://schemas.openxmlformats.org/officeDocument/2006/relationships/hyperlink" Target="https://podminky.urs.cz/item/CS_URS_2021_02/711112001" TargetMode="External"/><Relationship Id="rId152" Type="http://schemas.openxmlformats.org/officeDocument/2006/relationships/hyperlink" Target="https://podminky.urs.cz/item/CS_URS_2021_02/775413310" TargetMode="External"/><Relationship Id="rId173" Type="http://schemas.openxmlformats.org/officeDocument/2006/relationships/hyperlink" Target="https://podminky.urs.cz/item/CS_URS_2021_02/777612151" TargetMode="External"/><Relationship Id="rId194" Type="http://schemas.openxmlformats.org/officeDocument/2006/relationships/printerSettings" Target="../printerSettings/printerSettings2.bin"/><Relationship Id="rId19" Type="http://schemas.openxmlformats.org/officeDocument/2006/relationships/hyperlink" Target="https://podminky.urs.cz/item/CS_URS_2021_02/311113132" TargetMode="External"/><Relationship Id="rId14" Type="http://schemas.openxmlformats.org/officeDocument/2006/relationships/hyperlink" Target="https://podminky.urs.cz/item/CS_URS_2021_02/273313611" TargetMode="External"/><Relationship Id="rId30" Type="http://schemas.openxmlformats.org/officeDocument/2006/relationships/hyperlink" Target="https://podminky.urs.cz/item/CS_URS_2021_02/611181011" TargetMode="External"/><Relationship Id="rId35" Type="http://schemas.openxmlformats.org/officeDocument/2006/relationships/hyperlink" Target="https://podminky.urs.cz/item/CS_URS_2021_02/612341121" TargetMode="External"/><Relationship Id="rId56" Type="http://schemas.openxmlformats.org/officeDocument/2006/relationships/hyperlink" Target="https://podminky.urs.cz/item/CS_URS_2021_02/631311114" TargetMode="External"/><Relationship Id="rId77" Type="http://schemas.openxmlformats.org/officeDocument/2006/relationships/hyperlink" Target="https://podminky.urs.cz/item/CS_URS_2021_02/949321211" TargetMode="External"/><Relationship Id="rId100" Type="http://schemas.openxmlformats.org/officeDocument/2006/relationships/hyperlink" Target="https://podminky.urs.cz/item/CS_URS_2021_02/712771241" TargetMode="External"/><Relationship Id="rId105" Type="http://schemas.openxmlformats.org/officeDocument/2006/relationships/hyperlink" Target="https://podminky.urs.cz/item/CS_URS_2021_02/712771601" TargetMode="External"/><Relationship Id="rId126" Type="http://schemas.openxmlformats.org/officeDocument/2006/relationships/hyperlink" Target="https://podminky.urs.cz/item/CS_URS_2021_02/763111431" TargetMode="External"/><Relationship Id="rId147" Type="http://schemas.openxmlformats.org/officeDocument/2006/relationships/hyperlink" Target="https://podminky.urs.cz/item/CS_URS_2021_02/773423200" TargetMode="External"/><Relationship Id="rId168" Type="http://schemas.openxmlformats.org/officeDocument/2006/relationships/hyperlink" Target="https://podminky.urs.cz/item/CS_URS_2021_02/777131251" TargetMode="External"/><Relationship Id="rId8" Type="http://schemas.openxmlformats.org/officeDocument/2006/relationships/hyperlink" Target="https://podminky.urs.cz/item/CS_URS_2021_02/183901117" TargetMode="External"/><Relationship Id="rId51" Type="http://schemas.openxmlformats.org/officeDocument/2006/relationships/hyperlink" Target="https://podminky.urs.cz/item/CS_URS_2021_02/622251105" TargetMode="External"/><Relationship Id="rId72" Type="http://schemas.openxmlformats.org/officeDocument/2006/relationships/hyperlink" Target="https://podminky.urs.cz/item/CS_URS_2021_02/941311211" TargetMode="External"/><Relationship Id="rId93" Type="http://schemas.openxmlformats.org/officeDocument/2006/relationships/hyperlink" Target="https://podminky.urs.cz/item/CS_URS_2021_02/712331111" TargetMode="External"/><Relationship Id="rId98" Type="http://schemas.openxmlformats.org/officeDocument/2006/relationships/hyperlink" Target="https://podminky.urs.cz/item/CS_URS_2021_02/712771101" TargetMode="External"/><Relationship Id="rId121" Type="http://schemas.openxmlformats.org/officeDocument/2006/relationships/hyperlink" Target="https://podminky.urs.cz/item/CS_URS_2021_02/998735102" TargetMode="External"/><Relationship Id="rId142" Type="http://schemas.openxmlformats.org/officeDocument/2006/relationships/hyperlink" Target="https://podminky.urs.cz/item/CS_URS_2021_02/771121011" TargetMode="External"/><Relationship Id="rId163" Type="http://schemas.openxmlformats.org/officeDocument/2006/relationships/hyperlink" Target="https://podminky.urs.cz/item/CS_URS_2021_02/777111111" TargetMode="External"/><Relationship Id="rId184" Type="http://schemas.openxmlformats.org/officeDocument/2006/relationships/hyperlink" Target="https://podminky.urs.cz/item/CS_URS_2021_02/998781102" TargetMode="External"/><Relationship Id="rId189" Type="http://schemas.openxmlformats.org/officeDocument/2006/relationships/hyperlink" Target="https://podminky.urs.cz/item/CS_URS_2021_02/783937153" TargetMode="External"/><Relationship Id="rId3" Type="http://schemas.openxmlformats.org/officeDocument/2006/relationships/hyperlink" Target="https://podminky.urs.cz/item/CS_URS_2021_02/167111101" TargetMode="External"/><Relationship Id="rId25" Type="http://schemas.openxmlformats.org/officeDocument/2006/relationships/hyperlink" Target="https://podminky.urs.cz/item/CS_URS_2021_02/451579877" TargetMode="External"/><Relationship Id="rId46" Type="http://schemas.openxmlformats.org/officeDocument/2006/relationships/hyperlink" Target="https://podminky.urs.cz/item/CS_URS_2021_02/622211041" TargetMode="External"/><Relationship Id="rId67" Type="http://schemas.openxmlformats.org/officeDocument/2006/relationships/hyperlink" Target="https://podminky.urs.cz/item/CS_URS_2021_02/632451292" TargetMode="External"/><Relationship Id="rId116" Type="http://schemas.openxmlformats.org/officeDocument/2006/relationships/hyperlink" Target="https://podminky.urs.cz/item/CS_URS_2021_02/714121021" TargetMode="External"/><Relationship Id="rId137" Type="http://schemas.openxmlformats.org/officeDocument/2006/relationships/hyperlink" Target="https://podminky.urs.cz/item/CS_URS_2021_02/763131721" TargetMode="External"/><Relationship Id="rId158" Type="http://schemas.openxmlformats.org/officeDocument/2006/relationships/hyperlink" Target="https://podminky.urs.cz/item/CS_URS_2021_02/776111311" TargetMode="External"/><Relationship Id="rId20" Type="http://schemas.openxmlformats.org/officeDocument/2006/relationships/hyperlink" Target="https://podminky.urs.cz/item/CS_URS_2021_02/311113134" TargetMode="External"/><Relationship Id="rId41" Type="http://schemas.openxmlformats.org/officeDocument/2006/relationships/hyperlink" Target="https://podminky.urs.cz/item/CS_URS_2021_02/621221041" TargetMode="External"/><Relationship Id="rId62" Type="http://schemas.openxmlformats.org/officeDocument/2006/relationships/hyperlink" Target="https://podminky.urs.cz/item/CS_URS_2021_02/631351102" TargetMode="External"/><Relationship Id="rId83" Type="http://schemas.openxmlformats.org/officeDocument/2006/relationships/hyperlink" Target="https://podminky.urs.cz/item/CS_URS_2021_02/711141559" TargetMode="External"/><Relationship Id="rId88" Type="http://schemas.openxmlformats.org/officeDocument/2006/relationships/hyperlink" Target="https://podminky.urs.cz/item/CS_URS_2021_02/711491172" TargetMode="External"/><Relationship Id="rId111" Type="http://schemas.openxmlformats.org/officeDocument/2006/relationships/hyperlink" Target="https://podminky.urs.cz/item/CS_URS_2021_02/713141311" TargetMode="External"/><Relationship Id="rId132" Type="http://schemas.openxmlformats.org/officeDocument/2006/relationships/hyperlink" Target="https://podminky.urs.cz/item/CS_URS_2021_02/763121752" TargetMode="External"/><Relationship Id="rId153" Type="http://schemas.openxmlformats.org/officeDocument/2006/relationships/hyperlink" Target="https://podminky.urs.cz/item/CS_URS_2021_02/775511411" TargetMode="External"/><Relationship Id="rId174" Type="http://schemas.openxmlformats.org/officeDocument/2006/relationships/hyperlink" Target="https://podminky.urs.cz/item/CS_URS_2021_02/777612201" TargetMode="External"/><Relationship Id="rId179" Type="http://schemas.openxmlformats.org/officeDocument/2006/relationships/hyperlink" Target="https://podminky.urs.cz/item/CS_URS_2021_02/781121011" TargetMode="External"/><Relationship Id="rId195" Type="http://schemas.openxmlformats.org/officeDocument/2006/relationships/drawing" Target="../drawings/drawing2.xml"/><Relationship Id="rId190" Type="http://schemas.openxmlformats.org/officeDocument/2006/relationships/hyperlink" Target="https://podminky.urs.cz/item/CS_URS_2021_02/784111001" TargetMode="External"/><Relationship Id="rId15" Type="http://schemas.openxmlformats.org/officeDocument/2006/relationships/hyperlink" Target="https://podminky.urs.cz/item/CS_URS_2021_02/273351121" TargetMode="External"/><Relationship Id="rId36" Type="http://schemas.openxmlformats.org/officeDocument/2006/relationships/hyperlink" Target="https://podminky.urs.cz/item/CS_URS_2021_02/612341191" TargetMode="External"/><Relationship Id="rId57" Type="http://schemas.openxmlformats.org/officeDocument/2006/relationships/hyperlink" Target="https://podminky.urs.cz/item/CS_URS_2021_02/631311115" TargetMode="External"/><Relationship Id="rId106" Type="http://schemas.openxmlformats.org/officeDocument/2006/relationships/hyperlink" Target="https://podminky.urs.cz/item/CS_URS_2021_02/712771611" TargetMode="External"/><Relationship Id="rId127" Type="http://schemas.openxmlformats.org/officeDocument/2006/relationships/hyperlink" Target="https://podminky.urs.cz/item/CS_URS_2021_02/763111437" TargetMode="External"/><Relationship Id="rId10" Type="http://schemas.openxmlformats.org/officeDocument/2006/relationships/hyperlink" Target="https://podminky.urs.cz/item/CS_URS_2021_02/212312111" TargetMode="External"/><Relationship Id="rId31" Type="http://schemas.openxmlformats.org/officeDocument/2006/relationships/hyperlink" Target="https://podminky.urs.cz/item/CS_URS_2021_02/611341121" TargetMode="External"/><Relationship Id="rId52" Type="http://schemas.openxmlformats.org/officeDocument/2006/relationships/hyperlink" Target="https://podminky.urs.cz/item/CS_URS_2021_02/622251211" TargetMode="External"/><Relationship Id="rId73" Type="http://schemas.openxmlformats.org/officeDocument/2006/relationships/hyperlink" Target="https://podminky.urs.cz/item/CS_URS_2021_02/941311812" TargetMode="External"/><Relationship Id="rId78" Type="http://schemas.openxmlformats.org/officeDocument/2006/relationships/hyperlink" Target="https://podminky.urs.cz/item/CS_URS_2021_02/949321812" TargetMode="External"/><Relationship Id="rId94" Type="http://schemas.openxmlformats.org/officeDocument/2006/relationships/hyperlink" Target="https://podminky.urs.cz/item/CS_URS_2021_02/712341559" TargetMode="External"/><Relationship Id="rId99" Type="http://schemas.openxmlformats.org/officeDocument/2006/relationships/hyperlink" Target="https://podminky.urs.cz/item/CS_URS_2021_02/712771221" TargetMode="External"/><Relationship Id="rId101" Type="http://schemas.openxmlformats.org/officeDocument/2006/relationships/hyperlink" Target="https://podminky.urs.cz/item/CS_URS_2021_02/712771311" TargetMode="External"/><Relationship Id="rId122" Type="http://schemas.openxmlformats.org/officeDocument/2006/relationships/hyperlink" Target="https://podminky.urs.cz/item/CS_URS_2021_02/762361323" TargetMode="External"/><Relationship Id="rId143" Type="http://schemas.openxmlformats.org/officeDocument/2006/relationships/hyperlink" Target="https://podminky.urs.cz/item/CS_URS_2021_02/771474112" TargetMode="External"/><Relationship Id="rId148" Type="http://schemas.openxmlformats.org/officeDocument/2006/relationships/hyperlink" Target="https://podminky.urs.cz/item/CS_URS_2021_02/773429090" TargetMode="External"/><Relationship Id="rId164" Type="http://schemas.openxmlformats.org/officeDocument/2006/relationships/hyperlink" Target="https://podminky.urs.cz/item/CS_URS_2021_02/777131101" TargetMode="External"/><Relationship Id="rId169" Type="http://schemas.openxmlformats.org/officeDocument/2006/relationships/hyperlink" Target="https://podminky.urs.cz/item/CS_URS_2021_02/777511141" TargetMode="External"/><Relationship Id="rId185" Type="http://schemas.openxmlformats.org/officeDocument/2006/relationships/hyperlink" Target="https://podminky.urs.cz/item/CS_URS_2021_02/783801403" TargetMode="External"/><Relationship Id="rId4" Type="http://schemas.openxmlformats.org/officeDocument/2006/relationships/hyperlink" Target="https://podminky.urs.cz/item/CS_URS_2021_02/174211101" TargetMode="External"/><Relationship Id="rId9" Type="http://schemas.openxmlformats.org/officeDocument/2006/relationships/hyperlink" Target="https://podminky.urs.cz/item/CS_URS_2021_02/211561111" TargetMode="External"/><Relationship Id="rId180" Type="http://schemas.openxmlformats.org/officeDocument/2006/relationships/hyperlink" Target="https://podminky.urs.cz/item/CS_URS_2021_02/781131112" TargetMode="External"/><Relationship Id="rId26" Type="http://schemas.openxmlformats.org/officeDocument/2006/relationships/hyperlink" Target="https://podminky.urs.cz/item/CS_URS_2021_02/596811220" TargetMode="External"/><Relationship Id="rId47" Type="http://schemas.openxmlformats.org/officeDocument/2006/relationships/hyperlink" Target="https://podminky.urs.cz/item/CS_URS_2021_02/622221011" TargetMode="External"/><Relationship Id="rId68" Type="http://schemas.openxmlformats.org/officeDocument/2006/relationships/hyperlink" Target="https://podminky.urs.cz/item/CS_URS_2021_02/632451445" TargetMode="External"/><Relationship Id="rId89" Type="http://schemas.openxmlformats.org/officeDocument/2006/relationships/hyperlink" Target="https://podminky.urs.cz/item/CS_URS_2021_02/711491272" TargetMode="External"/><Relationship Id="rId112" Type="http://schemas.openxmlformats.org/officeDocument/2006/relationships/hyperlink" Target="https://podminky.urs.cz/item/CS_URS_2021_02/713141356" TargetMode="External"/><Relationship Id="rId133" Type="http://schemas.openxmlformats.org/officeDocument/2006/relationships/hyperlink" Target="https://podminky.urs.cz/item/CS_URS_2021_02/763131411" TargetMode="External"/><Relationship Id="rId154" Type="http://schemas.openxmlformats.org/officeDocument/2006/relationships/hyperlink" Target="https://podminky.urs.cz/item/CS_URS_2021_02/775591311" TargetMode="External"/><Relationship Id="rId175" Type="http://schemas.openxmlformats.org/officeDocument/2006/relationships/hyperlink" Target="https://podminky.urs.cz/item/CS_URS_2021_02/777612205" TargetMode="External"/><Relationship Id="rId16" Type="http://schemas.openxmlformats.org/officeDocument/2006/relationships/hyperlink" Target="https://podminky.urs.cz/item/CS_URS_2021_02/273351122" TargetMode="External"/><Relationship Id="rId37" Type="http://schemas.openxmlformats.org/officeDocument/2006/relationships/hyperlink" Target="https://podminky.urs.cz/item/CS_URS_2021_02/621131121" TargetMode="External"/><Relationship Id="rId58" Type="http://schemas.openxmlformats.org/officeDocument/2006/relationships/hyperlink" Target="https://podminky.urs.cz/item/CS_URS_2021_02/631311124" TargetMode="External"/><Relationship Id="rId79" Type="http://schemas.openxmlformats.org/officeDocument/2006/relationships/hyperlink" Target="https://podminky.urs.cz/item/CS_URS_2021_02/952901111" TargetMode="External"/><Relationship Id="rId102" Type="http://schemas.openxmlformats.org/officeDocument/2006/relationships/hyperlink" Target="https://podminky.urs.cz/item/CS_URS_2021_02/712771361" TargetMode="External"/><Relationship Id="rId123" Type="http://schemas.openxmlformats.org/officeDocument/2006/relationships/hyperlink" Target="https://podminky.urs.cz/item/CS_URS_2021_02/998762102" TargetMode="External"/><Relationship Id="rId144" Type="http://schemas.openxmlformats.org/officeDocument/2006/relationships/hyperlink" Target="https://podminky.urs.cz/item/CS_URS_2021_02/771574112" TargetMode="External"/><Relationship Id="rId90" Type="http://schemas.openxmlformats.org/officeDocument/2006/relationships/hyperlink" Target="https://podminky.urs.cz/item/CS_URS_2021_02/711491571" TargetMode="External"/><Relationship Id="rId165" Type="http://schemas.openxmlformats.org/officeDocument/2006/relationships/hyperlink" Target="https://podminky.urs.cz/item/CS_URS_2021_02/777131109" TargetMode="External"/><Relationship Id="rId186" Type="http://schemas.openxmlformats.org/officeDocument/2006/relationships/hyperlink" Target="https://podminky.urs.cz/item/CS_URS_2021_02/783846523" TargetMode="External"/><Relationship Id="rId27" Type="http://schemas.openxmlformats.org/officeDocument/2006/relationships/hyperlink" Target="https://podminky.urs.cz/item/CS_URS_2021_02/596811222" TargetMode="External"/><Relationship Id="rId48" Type="http://schemas.openxmlformats.org/officeDocument/2006/relationships/hyperlink" Target="https://podminky.urs.cz/item/CS_URS_2021_02/622221031" TargetMode="External"/><Relationship Id="rId69" Type="http://schemas.openxmlformats.org/officeDocument/2006/relationships/hyperlink" Target="https://podminky.urs.cz/item/CS_URS_2021_02/632481213" TargetMode="External"/><Relationship Id="rId113" Type="http://schemas.openxmlformats.org/officeDocument/2006/relationships/hyperlink" Target="https://podminky.urs.cz/item/CS_URS_2021_02/713141396" TargetMode="External"/><Relationship Id="rId134" Type="http://schemas.openxmlformats.org/officeDocument/2006/relationships/hyperlink" Target="https://podminky.urs.cz/item/CS_URS_2021_02/763131451" TargetMode="External"/><Relationship Id="rId80" Type="http://schemas.openxmlformats.org/officeDocument/2006/relationships/hyperlink" Target="https://podminky.urs.cz/item/CS_URS_2021_02/998011002" TargetMode="External"/><Relationship Id="rId155" Type="http://schemas.openxmlformats.org/officeDocument/2006/relationships/hyperlink" Target="https://podminky.urs.cz/item/CS_URS_2021_02/775591314" TargetMode="External"/><Relationship Id="rId176" Type="http://schemas.openxmlformats.org/officeDocument/2006/relationships/hyperlink" Target="https://podminky.urs.cz/item/CS_URS_2021_02/777612251" TargetMode="External"/><Relationship Id="rId17" Type="http://schemas.openxmlformats.org/officeDocument/2006/relationships/hyperlink" Target="https://podminky.urs.cz/item/CS_URS_2021_02/278361821" TargetMode="External"/><Relationship Id="rId38" Type="http://schemas.openxmlformats.org/officeDocument/2006/relationships/hyperlink" Target="https://podminky.urs.cz/item/CS_URS_2021_02/621221001" TargetMode="External"/><Relationship Id="rId59" Type="http://schemas.openxmlformats.org/officeDocument/2006/relationships/hyperlink" Target="https://podminky.urs.cz/item/CS_URS_2021_02/631311125" TargetMode="External"/><Relationship Id="rId103" Type="http://schemas.openxmlformats.org/officeDocument/2006/relationships/hyperlink" Target="https://podminky.urs.cz/item/CS_URS_2021_02/712771411" TargetMode="External"/><Relationship Id="rId124" Type="http://schemas.openxmlformats.org/officeDocument/2006/relationships/hyperlink" Target="https://podminky.urs.cz/item/CS_URS_2021_02/763111411" TargetMode="External"/><Relationship Id="rId70" Type="http://schemas.openxmlformats.org/officeDocument/2006/relationships/hyperlink" Target="https://podminky.urs.cz/item/CS_URS_2021_02/633111111" TargetMode="External"/><Relationship Id="rId91" Type="http://schemas.openxmlformats.org/officeDocument/2006/relationships/hyperlink" Target="https://podminky.urs.cz/item/CS_URS_2021_02/998711102" TargetMode="External"/><Relationship Id="rId145" Type="http://schemas.openxmlformats.org/officeDocument/2006/relationships/hyperlink" Target="https://podminky.urs.cz/item/CS_URS_2021_02/771591112" TargetMode="External"/><Relationship Id="rId166" Type="http://schemas.openxmlformats.org/officeDocument/2006/relationships/hyperlink" Target="https://podminky.urs.cz/item/CS_URS_2021_02/777131151" TargetMode="External"/><Relationship Id="rId187" Type="http://schemas.openxmlformats.org/officeDocument/2006/relationships/hyperlink" Target="https://podminky.urs.cz/item/CS_URS_2021_02/783901453" TargetMode="External"/><Relationship Id="rId1" Type="http://schemas.openxmlformats.org/officeDocument/2006/relationships/hyperlink" Target="https://podminky.urs.cz/item/CS_URS_2021_02/162211311" TargetMode="External"/><Relationship Id="rId28" Type="http://schemas.openxmlformats.org/officeDocument/2006/relationships/hyperlink" Target="https://podminky.urs.cz/item/CS_URS_2021_02/611131121" TargetMode="External"/><Relationship Id="rId49" Type="http://schemas.openxmlformats.org/officeDocument/2006/relationships/hyperlink" Target="https://podminky.urs.cz/item/CS_URS_2021_02/622221041" TargetMode="External"/><Relationship Id="rId114" Type="http://schemas.openxmlformats.org/officeDocument/2006/relationships/hyperlink" Target="https://podminky.urs.cz/item/CS_URS_2021_02/713191132" TargetMode="External"/><Relationship Id="rId60" Type="http://schemas.openxmlformats.org/officeDocument/2006/relationships/hyperlink" Target="https://podminky.urs.cz/item/CS_URS_2021_02/631311135" TargetMode="External"/><Relationship Id="rId81" Type="http://schemas.openxmlformats.org/officeDocument/2006/relationships/hyperlink" Target="https://podminky.urs.cz/item/CS_URS_2021_02/711111001" TargetMode="External"/><Relationship Id="rId135" Type="http://schemas.openxmlformats.org/officeDocument/2006/relationships/hyperlink" Target="https://podminky.urs.cz/item/CS_URS_2021_02/763131541" TargetMode="External"/><Relationship Id="rId156" Type="http://schemas.openxmlformats.org/officeDocument/2006/relationships/hyperlink" Target="https://podminky.urs.cz/item/CS_URS_2021_02/775591316" TargetMode="External"/><Relationship Id="rId177" Type="http://schemas.openxmlformats.org/officeDocument/2006/relationships/hyperlink" Target="https://podminky.urs.cz/item/CS_URS_2021_02/998777102" TargetMode="External"/><Relationship Id="rId18" Type="http://schemas.openxmlformats.org/officeDocument/2006/relationships/hyperlink" Target="https://podminky.urs.cz/item/CS_URS_2021_02/278382541" TargetMode="External"/><Relationship Id="rId39" Type="http://schemas.openxmlformats.org/officeDocument/2006/relationships/hyperlink" Target="https://podminky.urs.cz/item/CS_URS_2021_02/621221011"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podminky.urs.cz/item/CS_URS_2021_02/151811232" TargetMode="External"/><Relationship Id="rId13" Type="http://schemas.openxmlformats.org/officeDocument/2006/relationships/hyperlink" Target="https://podminky.urs.cz/item/CS_URS_2021_02/174101101" TargetMode="External"/><Relationship Id="rId18" Type="http://schemas.openxmlformats.org/officeDocument/2006/relationships/hyperlink" Target="https://podminky.urs.cz/item/CS_URS_2021_02/451573111" TargetMode="External"/><Relationship Id="rId26" Type="http://schemas.openxmlformats.org/officeDocument/2006/relationships/hyperlink" Target="https://podminky.urs.cz/item/CS_URS_2021_02/899104112" TargetMode="External"/><Relationship Id="rId3" Type="http://schemas.openxmlformats.org/officeDocument/2006/relationships/hyperlink" Target="https://podminky.urs.cz/item/CS_URS_2021_02/119001405" TargetMode="External"/><Relationship Id="rId21" Type="http://schemas.openxmlformats.org/officeDocument/2006/relationships/hyperlink" Target="https://podminky.urs.cz/item/CS_URS_2021_02/452311131" TargetMode="External"/><Relationship Id="rId7" Type="http://schemas.openxmlformats.org/officeDocument/2006/relationships/hyperlink" Target="https://podminky.urs.cz/item/CS_URS_2021_02/151811132" TargetMode="External"/><Relationship Id="rId12" Type="http://schemas.openxmlformats.org/officeDocument/2006/relationships/hyperlink" Target="https://podminky.urs.cz/item/CS_URS_2021_02/171251201" TargetMode="External"/><Relationship Id="rId17" Type="http://schemas.openxmlformats.org/officeDocument/2006/relationships/hyperlink" Target="https://podminky.urs.cz/item/CS_URS_2021_02/451541111" TargetMode="External"/><Relationship Id="rId25" Type="http://schemas.openxmlformats.org/officeDocument/2006/relationships/hyperlink" Target="https://podminky.urs.cz/item/CS_URS_2021_02/894411121" TargetMode="External"/><Relationship Id="rId2" Type="http://schemas.openxmlformats.org/officeDocument/2006/relationships/hyperlink" Target="https://podminky.urs.cz/item/CS_URS_2021_02/115101301" TargetMode="External"/><Relationship Id="rId16" Type="http://schemas.openxmlformats.org/officeDocument/2006/relationships/hyperlink" Target="https://podminky.urs.cz/item/CS_URS_2021_02/359901212" TargetMode="External"/><Relationship Id="rId20" Type="http://schemas.openxmlformats.org/officeDocument/2006/relationships/hyperlink" Target="https://podminky.urs.cz/item/CS_URS_2021_02/452112121" TargetMode="External"/><Relationship Id="rId29" Type="http://schemas.openxmlformats.org/officeDocument/2006/relationships/drawing" Target="../drawings/drawing20.xml"/><Relationship Id="rId1" Type="http://schemas.openxmlformats.org/officeDocument/2006/relationships/hyperlink" Target="https://podminky.urs.cz/item/CS_URS_2021_02/115101201" TargetMode="External"/><Relationship Id="rId6" Type="http://schemas.openxmlformats.org/officeDocument/2006/relationships/hyperlink" Target="https://podminky.urs.cz/item/CS_URS_2021_02/132354204" TargetMode="External"/><Relationship Id="rId11" Type="http://schemas.openxmlformats.org/officeDocument/2006/relationships/hyperlink" Target="https://podminky.urs.cz/item/CS_URS_2021_02/171201221" TargetMode="External"/><Relationship Id="rId24" Type="http://schemas.openxmlformats.org/officeDocument/2006/relationships/hyperlink" Target="https://podminky.urs.cz/item/CS_URS_2021_02/892352121" TargetMode="External"/><Relationship Id="rId5" Type="http://schemas.openxmlformats.org/officeDocument/2006/relationships/hyperlink" Target="https://podminky.urs.cz/item/CS_URS_2021_02/130001101" TargetMode="External"/><Relationship Id="rId15" Type="http://schemas.openxmlformats.org/officeDocument/2006/relationships/hyperlink" Target="https://podminky.urs.cz/item/CS_URS_2021_02/212751104" TargetMode="External"/><Relationship Id="rId23" Type="http://schemas.openxmlformats.org/officeDocument/2006/relationships/hyperlink" Target="https://podminky.urs.cz/item/CS_URS_2021_02/871355241" TargetMode="External"/><Relationship Id="rId28" Type="http://schemas.openxmlformats.org/officeDocument/2006/relationships/printerSettings" Target="../printerSettings/printerSettings20.bin"/><Relationship Id="rId10" Type="http://schemas.openxmlformats.org/officeDocument/2006/relationships/hyperlink" Target="https://podminky.urs.cz/item/CS_URS_2021_02/162751139" TargetMode="External"/><Relationship Id="rId19" Type="http://schemas.openxmlformats.org/officeDocument/2006/relationships/hyperlink" Target="https://podminky.urs.cz/item/CS_URS_2021_02/452112111" TargetMode="External"/><Relationship Id="rId4" Type="http://schemas.openxmlformats.org/officeDocument/2006/relationships/hyperlink" Target="https://podminky.urs.cz/item/CS_URS_2021_02/119001421" TargetMode="External"/><Relationship Id="rId9" Type="http://schemas.openxmlformats.org/officeDocument/2006/relationships/hyperlink" Target="https://podminky.urs.cz/item/CS_URS_2021_02/162751137" TargetMode="External"/><Relationship Id="rId14" Type="http://schemas.openxmlformats.org/officeDocument/2006/relationships/hyperlink" Target="https://podminky.urs.cz/item/CS_URS_2021_02/175151101" TargetMode="External"/><Relationship Id="rId22" Type="http://schemas.openxmlformats.org/officeDocument/2006/relationships/hyperlink" Target="https://podminky.urs.cz/item/CS_URS_2021_02/871313121" TargetMode="External"/><Relationship Id="rId27" Type="http://schemas.openxmlformats.org/officeDocument/2006/relationships/hyperlink" Target="https://podminky.urs.cz/item/CS_URS_2021_02/998276101" TargetMode="External"/></Relationships>
</file>

<file path=xl/worksheets/_rels/sheet21.xml.rels><?xml version="1.0" encoding="UTF-8" standalone="yes"?>
<Relationships xmlns="http://schemas.openxmlformats.org/package/2006/relationships"><Relationship Id="rId13" Type="http://schemas.openxmlformats.org/officeDocument/2006/relationships/hyperlink" Target="https://podminky.urs.cz/item/CS_URS_2021_02/171251201" TargetMode="External"/><Relationship Id="rId18" Type="http://schemas.openxmlformats.org/officeDocument/2006/relationships/hyperlink" Target="https://podminky.urs.cz/item/CS_URS_2021_02/451573111" TargetMode="External"/><Relationship Id="rId26" Type="http://schemas.openxmlformats.org/officeDocument/2006/relationships/hyperlink" Target="https://podminky.urs.cz/item/CS_URS_2021_02/87742032" TargetMode="External"/><Relationship Id="rId21" Type="http://schemas.openxmlformats.org/officeDocument/2006/relationships/hyperlink" Target="https://podminky.urs.cz/item/CS_URS_2021_02/594411111" TargetMode="External"/><Relationship Id="rId34" Type="http://schemas.openxmlformats.org/officeDocument/2006/relationships/hyperlink" Target="https://podminky.urs.cz/item/CS_URS_2021_02/997221612" TargetMode="External"/><Relationship Id="rId7" Type="http://schemas.openxmlformats.org/officeDocument/2006/relationships/hyperlink" Target="https://podminky.urs.cz/item/CS_URS_2021_02/151811232" TargetMode="External"/><Relationship Id="rId12" Type="http://schemas.openxmlformats.org/officeDocument/2006/relationships/hyperlink" Target="https://podminky.urs.cz/item/CS_URS_2021_02/171201221" TargetMode="External"/><Relationship Id="rId17" Type="http://schemas.openxmlformats.org/officeDocument/2006/relationships/hyperlink" Target="https://podminky.urs.cz/item/CS_URS_2021_02/451541111" TargetMode="External"/><Relationship Id="rId25" Type="http://schemas.openxmlformats.org/officeDocument/2006/relationships/hyperlink" Target="https://podminky.urs.cz/item/CS_URS_2021_02/871395241" TargetMode="External"/><Relationship Id="rId33" Type="http://schemas.openxmlformats.org/officeDocument/2006/relationships/hyperlink" Target="https://podminky.urs.cz/item/CS_URS_2021_02/997221579" TargetMode="External"/><Relationship Id="rId38" Type="http://schemas.openxmlformats.org/officeDocument/2006/relationships/drawing" Target="../drawings/drawing21.xml"/><Relationship Id="rId2" Type="http://schemas.openxmlformats.org/officeDocument/2006/relationships/hyperlink" Target="https://podminky.urs.cz/item/CS_URS_2021_02/115101301" TargetMode="External"/><Relationship Id="rId16" Type="http://schemas.openxmlformats.org/officeDocument/2006/relationships/hyperlink" Target="https://podminky.urs.cz/item/CS_URS_2021_02/359901212" TargetMode="External"/><Relationship Id="rId20" Type="http://schemas.openxmlformats.org/officeDocument/2006/relationships/hyperlink" Target="https://podminky.urs.cz/item/CS_URS_2021_02/452311131" TargetMode="External"/><Relationship Id="rId29" Type="http://schemas.openxmlformats.org/officeDocument/2006/relationships/hyperlink" Target="https://podminky.urs.cz/item/CS_URS_2021_02/894411151" TargetMode="External"/><Relationship Id="rId1" Type="http://schemas.openxmlformats.org/officeDocument/2006/relationships/hyperlink" Target="https://podminky.urs.cz/item/CS_URS_2021_02/115101201" TargetMode="External"/><Relationship Id="rId6" Type="http://schemas.openxmlformats.org/officeDocument/2006/relationships/hyperlink" Target="https://podminky.urs.cz/item/CS_URS_2021_02/151811132" TargetMode="External"/><Relationship Id="rId11" Type="http://schemas.openxmlformats.org/officeDocument/2006/relationships/hyperlink" Target="https://podminky.urs.cz/item/CS_URS_2021_02/167151102" TargetMode="External"/><Relationship Id="rId24" Type="http://schemas.openxmlformats.org/officeDocument/2006/relationships/hyperlink" Target="https://podminky.urs.cz/item/CS_URS_2021_02/87139524" TargetMode="External"/><Relationship Id="rId32" Type="http://schemas.openxmlformats.org/officeDocument/2006/relationships/hyperlink" Target="https://podminky.urs.cz/item/CS_URS_2021_02/997221571" TargetMode="External"/><Relationship Id="rId37" Type="http://schemas.openxmlformats.org/officeDocument/2006/relationships/printerSettings" Target="../printerSettings/printerSettings21.bin"/><Relationship Id="rId5" Type="http://schemas.openxmlformats.org/officeDocument/2006/relationships/hyperlink" Target="https://podminky.urs.cz/item/CS_URS_2021_02/132354204" TargetMode="External"/><Relationship Id="rId15" Type="http://schemas.openxmlformats.org/officeDocument/2006/relationships/hyperlink" Target="https://podminky.urs.cz/item/CS_URS_2021_02/175151101" TargetMode="External"/><Relationship Id="rId23" Type="http://schemas.openxmlformats.org/officeDocument/2006/relationships/hyperlink" Target="https://podminky.urs.cz/item/CS_URS_2021_02/810441811" TargetMode="External"/><Relationship Id="rId28" Type="http://schemas.openxmlformats.org/officeDocument/2006/relationships/hyperlink" Target="https://podminky.urs.cz/item/CS_URS_2021_02/892442121" TargetMode="External"/><Relationship Id="rId36" Type="http://schemas.openxmlformats.org/officeDocument/2006/relationships/hyperlink" Target="https://podminky.urs.cz/item/CS_URS_2021_02/998276101" TargetMode="External"/><Relationship Id="rId10" Type="http://schemas.openxmlformats.org/officeDocument/2006/relationships/hyperlink" Target="https://podminky.urs.cz/item/CS_URS_2021_02/162751139" TargetMode="External"/><Relationship Id="rId19" Type="http://schemas.openxmlformats.org/officeDocument/2006/relationships/hyperlink" Target="https://podminky.urs.cz/item/CS_URS_2021_02/452112121" TargetMode="External"/><Relationship Id="rId31" Type="http://schemas.openxmlformats.org/officeDocument/2006/relationships/hyperlink" Target="https://podminky.urs.cz/item/CS_URS_2021_02/89593111" TargetMode="External"/><Relationship Id="rId4" Type="http://schemas.openxmlformats.org/officeDocument/2006/relationships/hyperlink" Target="https://podminky.urs.cz/item/CS_URS_2021_02/130001101" TargetMode="External"/><Relationship Id="rId9" Type="http://schemas.openxmlformats.org/officeDocument/2006/relationships/hyperlink" Target="https://podminky.urs.cz/item/CS_URS_2021_02/162751137" TargetMode="External"/><Relationship Id="rId14" Type="http://schemas.openxmlformats.org/officeDocument/2006/relationships/hyperlink" Target="https://podminky.urs.cz/item/CS_URS_2021_02/174101101" TargetMode="External"/><Relationship Id="rId22" Type="http://schemas.openxmlformats.org/officeDocument/2006/relationships/hyperlink" Target="https://podminky.urs.cz/item/CS_URS_2021_02/810391811" TargetMode="External"/><Relationship Id="rId27" Type="http://schemas.openxmlformats.org/officeDocument/2006/relationships/hyperlink" Target="https://podminky.urs.cz/item/CS_URS_2021_02/890211851" TargetMode="External"/><Relationship Id="rId30" Type="http://schemas.openxmlformats.org/officeDocument/2006/relationships/hyperlink" Target="https://podminky.urs.cz/item/CS_URS_2021_02/899104112" TargetMode="External"/><Relationship Id="rId35" Type="http://schemas.openxmlformats.org/officeDocument/2006/relationships/hyperlink" Target="https://podminky.urs.cz/item/CS_URS_2021_02/997221615" TargetMode="External"/><Relationship Id="rId8" Type="http://schemas.openxmlformats.org/officeDocument/2006/relationships/hyperlink" Target="https://podminky.urs.cz/item/CS_URS_2021_02/162351124" TargetMode="External"/><Relationship Id="rId3" Type="http://schemas.openxmlformats.org/officeDocument/2006/relationships/hyperlink" Target="https://podminky.urs.cz/item/CS_URS_2021_02/119001421" TargetMode="External"/></Relationships>
</file>

<file path=xl/worksheets/_rels/sheet22.xml.rels><?xml version="1.0" encoding="UTF-8" standalone="yes"?>
<Relationships xmlns="http://schemas.openxmlformats.org/package/2006/relationships"><Relationship Id="rId13" Type="http://schemas.openxmlformats.org/officeDocument/2006/relationships/hyperlink" Target="https://podminky.urs.cz/item/CS_URS_2021_02/162351124" TargetMode="External"/><Relationship Id="rId18" Type="http://schemas.openxmlformats.org/officeDocument/2006/relationships/hyperlink" Target="https://podminky.urs.cz/item/CS_URS_2021_02/171251201" TargetMode="External"/><Relationship Id="rId26" Type="http://schemas.openxmlformats.org/officeDocument/2006/relationships/hyperlink" Target="https://podminky.urs.cz/item/CS_URS_2021_02/452311131" TargetMode="External"/><Relationship Id="rId39" Type="http://schemas.openxmlformats.org/officeDocument/2006/relationships/hyperlink" Target="https://podminky.urs.cz/item/CS_URS_2021_02/877420320" TargetMode="External"/><Relationship Id="rId21" Type="http://schemas.openxmlformats.org/officeDocument/2006/relationships/hyperlink" Target="https://podminky.urs.cz/item/CS_URS_2021_02/359901212" TargetMode="External"/><Relationship Id="rId34" Type="http://schemas.openxmlformats.org/officeDocument/2006/relationships/hyperlink" Target="https://podminky.urs.cz/item/CS_URS_2021_02/871373121" TargetMode="External"/><Relationship Id="rId42" Type="http://schemas.openxmlformats.org/officeDocument/2006/relationships/hyperlink" Target="https://podminky.urs.cz/item/CS_URS_2021_02/894411131" TargetMode="External"/><Relationship Id="rId47" Type="http://schemas.openxmlformats.org/officeDocument/2006/relationships/hyperlink" Target="https://podminky.urs.cz/item/CS_URS_2021_02/899104112" TargetMode="External"/><Relationship Id="rId50" Type="http://schemas.openxmlformats.org/officeDocument/2006/relationships/hyperlink" Target="https://podminky.urs.cz/item/CS_URS_2021_02/91973113" TargetMode="External"/><Relationship Id="rId55" Type="http://schemas.openxmlformats.org/officeDocument/2006/relationships/hyperlink" Target="https://podminky.urs.cz/item/CS_URS_2021_02/997221655" TargetMode="External"/><Relationship Id="rId7" Type="http://schemas.openxmlformats.org/officeDocument/2006/relationships/hyperlink" Target="https://podminky.urs.cz/item/CS_URS_2021_02/119001421" TargetMode="External"/><Relationship Id="rId2" Type="http://schemas.openxmlformats.org/officeDocument/2006/relationships/hyperlink" Target="https://podminky.urs.cz/item/CS_URS_2021_02/113107331" TargetMode="External"/><Relationship Id="rId16" Type="http://schemas.openxmlformats.org/officeDocument/2006/relationships/hyperlink" Target="https://podminky.urs.cz/item/CS_URS_2021_02/167151102" TargetMode="External"/><Relationship Id="rId29" Type="http://schemas.openxmlformats.org/officeDocument/2006/relationships/hyperlink" Target="https://podminky.urs.cz/item/CS_URS_2021_02/573231108" TargetMode="External"/><Relationship Id="rId11" Type="http://schemas.openxmlformats.org/officeDocument/2006/relationships/hyperlink" Target="https://podminky.urs.cz/item/CS_URS_2021_02/151811132" TargetMode="External"/><Relationship Id="rId24" Type="http://schemas.openxmlformats.org/officeDocument/2006/relationships/hyperlink" Target="https://podminky.urs.cz/item/CS_URS_2021_02/452112111" TargetMode="External"/><Relationship Id="rId32" Type="http://schemas.openxmlformats.org/officeDocument/2006/relationships/hyperlink" Target="https://podminky.urs.cz/item/CS_URS_2021_02/871313121" TargetMode="External"/><Relationship Id="rId37" Type="http://schemas.openxmlformats.org/officeDocument/2006/relationships/hyperlink" Target="https://podminky.urs.cz/item/CS_URS_2021_02/877350310" TargetMode="External"/><Relationship Id="rId40" Type="http://schemas.openxmlformats.org/officeDocument/2006/relationships/hyperlink" Target="https://podminky.urs.cz/item/CS_URS_2021_02/892422121" TargetMode="External"/><Relationship Id="rId45" Type="http://schemas.openxmlformats.org/officeDocument/2006/relationships/hyperlink" Target="https://podminky.urs.cz/item/CS_URS_2021_02/895931111" TargetMode="External"/><Relationship Id="rId53" Type="http://schemas.openxmlformats.org/officeDocument/2006/relationships/hyperlink" Target="https://podminky.urs.cz/item/CS_URS_2021_02/997221612" TargetMode="External"/><Relationship Id="rId58" Type="http://schemas.openxmlformats.org/officeDocument/2006/relationships/printerSettings" Target="../printerSettings/printerSettings22.bin"/><Relationship Id="rId5" Type="http://schemas.openxmlformats.org/officeDocument/2006/relationships/hyperlink" Target="https://podminky.urs.cz/item/CS_URS_2021_02/115101301" TargetMode="External"/><Relationship Id="rId19" Type="http://schemas.openxmlformats.org/officeDocument/2006/relationships/hyperlink" Target="https://podminky.urs.cz/item/CS_URS_2021_02/174101101" TargetMode="External"/><Relationship Id="rId4" Type="http://schemas.openxmlformats.org/officeDocument/2006/relationships/hyperlink" Target="https://podminky.urs.cz/item/CS_URS_2021_02/115101201" TargetMode="External"/><Relationship Id="rId9" Type="http://schemas.openxmlformats.org/officeDocument/2006/relationships/hyperlink" Target="https://podminky.urs.cz/item/CS_URS_2021_02/131351203" TargetMode="External"/><Relationship Id="rId14" Type="http://schemas.openxmlformats.org/officeDocument/2006/relationships/hyperlink" Target="https://podminky.urs.cz/item/CS_URS_2021_02/162751137" TargetMode="External"/><Relationship Id="rId22" Type="http://schemas.openxmlformats.org/officeDocument/2006/relationships/hyperlink" Target="https://podminky.urs.cz/item/CS_URS_2021_02/451541111" TargetMode="External"/><Relationship Id="rId27" Type="http://schemas.openxmlformats.org/officeDocument/2006/relationships/hyperlink" Target="https://podminky.urs.cz/item/CS_URS_2021_02/564861111" TargetMode="External"/><Relationship Id="rId30" Type="http://schemas.openxmlformats.org/officeDocument/2006/relationships/hyperlink" Target="https://podminky.urs.cz/item/CS_URS_2021_02/577144031" TargetMode="External"/><Relationship Id="rId35" Type="http://schemas.openxmlformats.org/officeDocument/2006/relationships/hyperlink" Target="https://podminky.urs.cz/item/CS_URS_2021_02/871393121" TargetMode="External"/><Relationship Id="rId43" Type="http://schemas.openxmlformats.org/officeDocument/2006/relationships/hyperlink" Target="https://podminky.urs.cz/item/CS_URS_2021_02/894411141" TargetMode="External"/><Relationship Id="rId48" Type="http://schemas.openxmlformats.org/officeDocument/2006/relationships/hyperlink" Target="https://podminky.urs.cz/item/CS_URS_2021_02/919112111" TargetMode="External"/><Relationship Id="rId56" Type="http://schemas.openxmlformats.org/officeDocument/2006/relationships/hyperlink" Target="https://podminky.urs.cz/item/CS_URS_2021_02/997221875" TargetMode="External"/><Relationship Id="rId8" Type="http://schemas.openxmlformats.org/officeDocument/2006/relationships/hyperlink" Target="https://podminky.urs.cz/item/CS_URS_2021_02/130001101" TargetMode="External"/><Relationship Id="rId51" Type="http://schemas.openxmlformats.org/officeDocument/2006/relationships/hyperlink" Target="https://podminky.urs.cz/item/CS_URS_2021_02/997221571" TargetMode="External"/><Relationship Id="rId3" Type="http://schemas.openxmlformats.org/officeDocument/2006/relationships/hyperlink" Target="https://podminky.urs.cz/item/CS_URS_2021_02/113107341" TargetMode="External"/><Relationship Id="rId12" Type="http://schemas.openxmlformats.org/officeDocument/2006/relationships/hyperlink" Target="https://podminky.urs.cz/item/CS_URS_2021_02/151811232" TargetMode="External"/><Relationship Id="rId17" Type="http://schemas.openxmlformats.org/officeDocument/2006/relationships/hyperlink" Target="https://podminky.urs.cz/item/CS_URS_2021_02/171201221" TargetMode="External"/><Relationship Id="rId25" Type="http://schemas.openxmlformats.org/officeDocument/2006/relationships/hyperlink" Target="https://podminky.urs.cz/item/CS_URS_2021_02/452112121" TargetMode="External"/><Relationship Id="rId33" Type="http://schemas.openxmlformats.org/officeDocument/2006/relationships/hyperlink" Target="https://podminky.urs.cz/item/CS_URS_2021_02/871353121" TargetMode="External"/><Relationship Id="rId38" Type="http://schemas.openxmlformats.org/officeDocument/2006/relationships/hyperlink" Target="https://podminky.urs.cz/item/CS_URS_2021_02/877370320" TargetMode="External"/><Relationship Id="rId46" Type="http://schemas.openxmlformats.org/officeDocument/2006/relationships/hyperlink" Target="https://podminky.urs.cz/item/CS_URS_2021_02/895941111" TargetMode="External"/><Relationship Id="rId59" Type="http://schemas.openxmlformats.org/officeDocument/2006/relationships/drawing" Target="../drawings/drawing22.xml"/><Relationship Id="rId20" Type="http://schemas.openxmlformats.org/officeDocument/2006/relationships/hyperlink" Target="https://podminky.urs.cz/item/CS_URS_2021_02/175151101" TargetMode="External"/><Relationship Id="rId41" Type="http://schemas.openxmlformats.org/officeDocument/2006/relationships/hyperlink" Target="https://podminky.urs.cz/item/CS_URS_2021_02/894411121" TargetMode="External"/><Relationship Id="rId54" Type="http://schemas.openxmlformats.org/officeDocument/2006/relationships/hyperlink" Target="https://podminky.urs.cz/item/CS_URS_2021_02/997221615" TargetMode="External"/><Relationship Id="rId1" Type="http://schemas.openxmlformats.org/officeDocument/2006/relationships/hyperlink" Target="https://podminky.urs.cz/item/CS_URS_2021_02/113107322" TargetMode="External"/><Relationship Id="rId6" Type="http://schemas.openxmlformats.org/officeDocument/2006/relationships/hyperlink" Target="https://podminky.urs.cz/item/CS_URS_2021_02/119001405" TargetMode="External"/><Relationship Id="rId15" Type="http://schemas.openxmlformats.org/officeDocument/2006/relationships/hyperlink" Target="https://podminky.urs.cz/item/CS_URS_2021_02/162751139" TargetMode="External"/><Relationship Id="rId23" Type="http://schemas.openxmlformats.org/officeDocument/2006/relationships/hyperlink" Target="https://podminky.urs.cz/item/CS_URS_2021_02/451573111" TargetMode="External"/><Relationship Id="rId28" Type="http://schemas.openxmlformats.org/officeDocument/2006/relationships/hyperlink" Target="https://podminky.urs.cz/item/CS_URS_2021_02/567122112" TargetMode="External"/><Relationship Id="rId36" Type="http://schemas.openxmlformats.org/officeDocument/2006/relationships/hyperlink" Target="https://podminky.urs.cz/item/CS_URS_2021_02/871423121" TargetMode="External"/><Relationship Id="rId49" Type="http://schemas.openxmlformats.org/officeDocument/2006/relationships/hyperlink" Target="https://podminky.urs.cz/item/CS_URS_2021_02/919731122" TargetMode="External"/><Relationship Id="rId57" Type="http://schemas.openxmlformats.org/officeDocument/2006/relationships/hyperlink" Target="https://podminky.urs.cz/item/CS_URS_2021_02/998276101" TargetMode="External"/><Relationship Id="rId10" Type="http://schemas.openxmlformats.org/officeDocument/2006/relationships/hyperlink" Target="https://podminky.urs.cz/item/CS_URS_2021_02/132354204" TargetMode="External"/><Relationship Id="rId31" Type="http://schemas.openxmlformats.org/officeDocument/2006/relationships/hyperlink" Target="https://podminky.urs.cz/item/CS_URS_2021_02/594411111" TargetMode="External"/><Relationship Id="rId44" Type="http://schemas.openxmlformats.org/officeDocument/2006/relationships/hyperlink" Target="https://podminky.urs.cz/item/CS_URS_2021_02/894411151" TargetMode="External"/><Relationship Id="rId52" Type="http://schemas.openxmlformats.org/officeDocument/2006/relationships/hyperlink" Target="https://podminky.urs.cz/item/CS_URS_2021_02/997221579" TargetMode="External"/></Relationships>
</file>

<file path=xl/worksheets/_rels/sheet23.xml.rels><?xml version="1.0" encoding="UTF-8" standalone="yes"?>
<Relationships xmlns="http://schemas.openxmlformats.org/package/2006/relationships"><Relationship Id="rId13" Type="http://schemas.openxmlformats.org/officeDocument/2006/relationships/hyperlink" Target="https://podminky.urs.cz/item/CS_URS_2021_02/174151101" TargetMode="External"/><Relationship Id="rId18" Type="http://schemas.openxmlformats.org/officeDocument/2006/relationships/hyperlink" Target="https://podminky.urs.cz/item/CS_URS_2021_02/723170115" TargetMode="External"/><Relationship Id="rId26" Type="http://schemas.openxmlformats.org/officeDocument/2006/relationships/hyperlink" Target="https://podminky.urs.cz/item/CS_URS_2021_02/012002000" TargetMode="External"/><Relationship Id="rId3" Type="http://schemas.openxmlformats.org/officeDocument/2006/relationships/hyperlink" Target="https://podminky.urs.cz/item/CS_URS_2021_02/119001411" TargetMode="External"/><Relationship Id="rId21" Type="http://schemas.openxmlformats.org/officeDocument/2006/relationships/hyperlink" Target="https://podminky.urs.cz/item/CS_URS_2021_02/723190907" TargetMode="External"/><Relationship Id="rId7" Type="http://schemas.openxmlformats.org/officeDocument/2006/relationships/hyperlink" Target="https://podminky.urs.cz/item/CS_URS_2021_02/119003211" TargetMode="External"/><Relationship Id="rId12" Type="http://schemas.openxmlformats.org/officeDocument/2006/relationships/hyperlink" Target="https://podminky.urs.cz/item/CS_URS_2021_02/151101111" TargetMode="External"/><Relationship Id="rId17" Type="http://schemas.openxmlformats.org/officeDocument/2006/relationships/hyperlink" Target="https://podminky.urs.cz/item/CS_URS_2021_02/899722113" TargetMode="External"/><Relationship Id="rId25" Type="http://schemas.openxmlformats.org/officeDocument/2006/relationships/hyperlink" Target="https://podminky.urs.cz/item/CS_URS_2021_02/HZS4211" TargetMode="External"/><Relationship Id="rId33" Type="http://schemas.openxmlformats.org/officeDocument/2006/relationships/drawing" Target="../drawings/drawing23.xml"/><Relationship Id="rId2" Type="http://schemas.openxmlformats.org/officeDocument/2006/relationships/hyperlink" Target="https://podminky.urs.cz/item/CS_URS_2021_02/119001401" TargetMode="External"/><Relationship Id="rId16" Type="http://schemas.openxmlformats.org/officeDocument/2006/relationships/hyperlink" Target="https://podminky.urs.cz/item/CS_URS_2021_02/899721111" TargetMode="External"/><Relationship Id="rId20" Type="http://schemas.openxmlformats.org/officeDocument/2006/relationships/hyperlink" Target="https://podminky.urs.cz/item/CS_URS_2021_02/723190901" TargetMode="External"/><Relationship Id="rId29" Type="http://schemas.openxmlformats.org/officeDocument/2006/relationships/hyperlink" Target="https://podminky.urs.cz/item/CS_URS_2021_02/032002000" TargetMode="External"/><Relationship Id="rId1" Type="http://schemas.openxmlformats.org/officeDocument/2006/relationships/hyperlink" Target="https://podminky.urs.cz/item/CS_URS_2021_02/115101201" TargetMode="External"/><Relationship Id="rId6" Type="http://schemas.openxmlformats.org/officeDocument/2006/relationships/hyperlink" Target="https://podminky.urs.cz/item/CS_URS_2021_02/119003132" TargetMode="External"/><Relationship Id="rId11" Type="http://schemas.openxmlformats.org/officeDocument/2006/relationships/hyperlink" Target="https://podminky.urs.cz/item/CS_URS_2021_02/151101101" TargetMode="External"/><Relationship Id="rId24" Type="http://schemas.openxmlformats.org/officeDocument/2006/relationships/hyperlink" Target="https://podminky.urs.cz/item/CS_URS_2021_02/HZS4111" TargetMode="External"/><Relationship Id="rId32" Type="http://schemas.openxmlformats.org/officeDocument/2006/relationships/printerSettings" Target="../printerSettings/printerSettings23.bin"/><Relationship Id="rId5" Type="http://schemas.openxmlformats.org/officeDocument/2006/relationships/hyperlink" Target="https://podminky.urs.cz/item/CS_URS_2021_02/119003131" TargetMode="External"/><Relationship Id="rId15" Type="http://schemas.openxmlformats.org/officeDocument/2006/relationships/hyperlink" Target="https://podminky.urs.cz/item/CS_URS_2021_02/181951111" TargetMode="External"/><Relationship Id="rId23" Type="http://schemas.openxmlformats.org/officeDocument/2006/relationships/hyperlink" Target="https://podminky.urs.cz/item/CS_URS_2021_02/HZS3111" TargetMode="External"/><Relationship Id="rId28" Type="http://schemas.openxmlformats.org/officeDocument/2006/relationships/hyperlink" Target="https://podminky.urs.cz/item/CS_URS_2021_02/030001000" TargetMode="External"/><Relationship Id="rId10" Type="http://schemas.openxmlformats.org/officeDocument/2006/relationships/hyperlink" Target="https://podminky.urs.cz/item/CS_URS_2021_02/132254201" TargetMode="External"/><Relationship Id="rId19" Type="http://schemas.openxmlformats.org/officeDocument/2006/relationships/hyperlink" Target="https://podminky.urs.cz/item/CS_URS_2021_02/723170128" TargetMode="External"/><Relationship Id="rId31" Type="http://schemas.openxmlformats.org/officeDocument/2006/relationships/hyperlink" Target="https://podminky.urs.cz/item/CS_URS_2021_02/039002000" TargetMode="External"/><Relationship Id="rId4" Type="http://schemas.openxmlformats.org/officeDocument/2006/relationships/hyperlink" Target="https://podminky.urs.cz/item/CS_URS_2021_02/119001421" TargetMode="External"/><Relationship Id="rId9" Type="http://schemas.openxmlformats.org/officeDocument/2006/relationships/hyperlink" Target="https://podminky.urs.cz/item/CS_URS_2021_02/131251201" TargetMode="External"/><Relationship Id="rId14" Type="http://schemas.openxmlformats.org/officeDocument/2006/relationships/hyperlink" Target="https://podminky.urs.cz/item/CS_URS_2021_02/175111101" TargetMode="External"/><Relationship Id="rId22" Type="http://schemas.openxmlformats.org/officeDocument/2006/relationships/hyperlink" Target="https://podminky.urs.cz/item/CS_URS_2021_02/723190909" TargetMode="External"/><Relationship Id="rId27" Type="http://schemas.openxmlformats.org/officeDocument/2006/relationships/hyperlink" Target="https://podminky.urs.cz/item/CS_URS_2021_02/013002000" TargetMode="External"/><Relationship Id="rId30" Type="http://schemas.openxmlformats.org/officeDocument/2006/relationships/hyperlink" Target="https://podminky.urs.cz/item/CS_URS_2021_02/033002000" TargetMode="External"/><Relationship Id="rId8" Type="http://schemas.openxmlformats.org/officeDocument/2006/relationships/hyperlink" Target="https://podminky.urs.cz/item/CS_URS_2021_02/119003212"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hyperlink" Target="https://podminky.urs.cz/item/CS_URS_2022_01/741811011" TargetMode="External"/><Relationship Id="rId3" Type="http://schemas.openxmlformats.org/officeDocument/2006/relationships/hyperlink" Target="https://podminky.urs.cz/item/CS_URS_2022_01/741910415" TargetMode="External"/><Relationship Id="rId7" Type="http://schemas.openxmlformats.org/officeDocument/2006/relationships/hyperlink" Target="https://podminky.urs.cz/item/CS_URS_2022_01/741810011" TargetMode="External"/><Relationship Id="rId2" Type="http://schemas.openxmlformats.org/officeDocument/2006/relationships/hyperlink" Target="https://podminky.urs.cz/item/CS_URS_2022_01/741210005" TargetMode="External"/><Relationship Id="rId1" Type="http://schemas.openxmlformats.org/officeDocument/2006/relationships/hyperlink" Target="https://podminky.urs.cz/item/CS_URS_2022_01/741210001" TargetMode="External"/><Relationship Id="rId6" Type="http://schemas.openxmlformats.org/officeDocument/2006/relationships/hyperlink" Target="https://podminky.urs.cz/item/CS_URS_2022_01/741810003" TargetMode="External"/><Relationship Id="rId11" Type="http://schemas.openxmlformats.org/officeDocument/2006/relationships/drawing" Target="../drawings/drawing25.xml"/><Relationship Id="rId5" Type="http://schemas.openxmlformats.org/officeDocument/2006/relationships/hyperlink" Target="https://podminky.urs.cz/item/CS_URS_2022_01/210220452" TargetMode="External"/><Relationship Id="rId10" Type="http://schemas.openxmlformats.org/officeDocument/2006/relationships/printerSettings" Target="../printerSettings/printerSettings25.bin"/><Relationship Id="rId4" Type="http://schemas.openxmlformats.org/officeDocument/2006/relationships/hyperlink" Target="https://podminky.urs.cz/item/CS_URS_2022_01/741310112" TargetMode="External"/><Relationship Id="rId9" Type="http://schemas.openxmlformats.org/officeDocument/2006/relationships/hyperlink" Target="https://podminky.urs.cz/item/CS_URS_2022_01/741120303"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podminky.urs.cz/item/CS_URS_2022_01/030001000" TargetMode="External"/><Relationship Id="rId7" Type="http://schemas.openxmlformats.org/officeDocument/2006/relationships/drawing" Target="../drawings/drawing26.xml"/><Relationship Id="rId2" Type="http://schemas.openxmlformats.org/officeDocument/2006/relationships/hyperlink" Target="https://podminky.urs.cz/item/CS_URS_2022_01/013254000" TargetMode="External"/><Relationship Id="rId1" Type="http://schemas.openxmlformats.org/officeDocument/2006/relationships/hyperlink" Target="https://podminky.urs.cz/item/CS_URS_2022_01/013244000" TargetMode="External"/><Relationship Id="rId6" Type="http://schemas.openxmlformats.org/officeDocument/2006/relationships/printerSettings" Target="../printerSettings/printerSettings26.bin"/><Relationship Id="rId5" Type="http://schemas.openxmlformats.org/officeDocument/2006/relationships/hyperlink" Target="https://podminky.urs.cz/item/CS_URS_2022_01/092203000" TargetMode="External"/><Relationship Id="rId4" Type="http://schemas.openxmlformats.org/officeDocument/2006/relationships/hyperlink" Target="https://podminky.urs.cz/item/CS_URS_2022_01/045002000"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podminky.urs.cz/item/CS_URS_2021_02/741810002" TargetMode="External"/><Relationship Id="rId2" Type="http://schemas.openxmlformats.org/officeDocument/2006/relationships/hyperlink" Target="https://podminky.urs.cz/item/CS_URS_2021_02/741120303" TargetMode="External"/><Relationship Id="rId1" Type="http://schemas.openxmlformats.org/officeDocument/2006/relationships/hyperlink" Target="https://podminky.urs.cz/item/CS_URS_2021_02/741130005" TargetMode="External"/><Relationship Id="rId5" Type="http://schemas.openxmlformats.org/officeDocument/2006/relationships/drawing" Target="../drawings/drawing28.xm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6" Type="http://schemas.openxmlformats.org/officeDocument/2006/relationships/hyperlink" Target="https://podminky.urs.cz/item/CS_URS_2021_02/279351121" TargetMode="External"/><Relationship Id="rId21" Type="http://schemas.openxmlformats.org/officeDocument/2006/relationships/hyperlink" Target="https://podminky.urs.cz/item/CS_URS_2021_02/274321511" TargetMode="External"/><Relationship Id="rId42" Type="http://schemas.openxmlformats.org/officeDocument/2006/relationships/hyperlink" Target="https://podminky.urs.cz/item/CS_URS_2021_02/317351105" TargetMode="External"/><Relationship Id="rId47" Type="http://schemas.openxmlformats.org/officeDocument/2006/relationships/hyperlink" Target="https://podminky.urs.cz/item/CS_URS_2021_02/330321610" TargetMode="External"/><Relationship Id="rId63" Type="http://schemas.openxmlformats.org/officeDocument/2006/relationships/hyperlink" Target="https://podminky.urs.cz/item/CS_URS_2021_02/411351012" TargetMode="External"/><Relationship Id="rId68" Type="http://schemas.openxmlformats.org/officeDocument/2006/relationships/hyperlink" Target="https://podminky.urs.cz/item/CS_URS_2021_02/411354333" TargetMode="External"/><Relationship Id="rId84" Type="http://schemas.openxmlformats.org/officeDocument/2006/relationships/hyperlink" Target="https://podminky.urs.cz/item/CS_URS_2021_02/953943123" TargetMode="External"/><Relationship Id="rId89" Type="http://schemas.openxmlformats.org/officeDocument/2006/relationships/hyperlink" Target="https://podminky.urs.cz/item/CS_URS_2021_02/985312192" TargetMode="External"/><Relationship Id="rId16" Type="http://schemas.openxmlformats.org/officeDocument/2006/relationships/hyperlink" Target="https://podminky.urs.cz/item/CS_URS_2021_02/239111112" TargetMode="External"/><Relationship Id="rId11" Type="http://schemas.openxmlformats.org/officeDocument/2006/relationships/hyperlink" Target="https://podminky.urs.cz/item/CS_URS_2021_02/226212312" TargetMode="External"/><Relationship Id="rId32" Type="http://schemas.openxmlformats.org/officeDocument/2006/relationships/hyperlink" Target="https://podminky.urs.cz/item/CS_URS_2021_02/311234221" TargetMode="External"/><Relationship Id="rId37" Type="http://schemas.openxmlformats.org/officeDocument/2006/relationships/hyperlink" Target="https://podminky.urs.cz/item/CS_URS_2021_02/311351311" TargetMode="External"/><Relationship Id="rId53" Type="http://schemas.openxmlformats.org/officeDocument/2006/relationships/hyperlink" Target="https://podminky.urs.cz/item/CS_URS_2021_02/345351006" TargetMode="External"/><Relationship Id="rId58" Type="http://schemas.openxmlformats.org/officeDocument/2006/relationships/hyperlink" Target="https://podminky.urs.cz/item/CS_URS_2021_02/411321414" TargetMode="External"/><Relationship Id="rId74" Type="http://schemas.openxmlformats.org/officeDocument/2006/relationships/hyperlink" Target="https://podminky.urs.cz/item/CS_URS_2021_02/413351122" TargetMode="External"/><Relationship Id="rId79" Type="http://schemas.openxmlformats.org/officeDocument/2006/relationships/hyperlink" Target="https://podminky.urs.cz/item/CS_URS_2021_02/417321515" TargetMode="External"/><Relationship Id="rId102" Type="http://schemas.openxmlformats.org/officeDocument/2006/relationships/drawing" Target="../drawings/drawing3.xml"/><Relationship Id="rId5" Type="http://schemas.openxmlformats.org/officeDocument/2006/relationships/hyperlink" Target="https://podminky.urs.cz/item/CS_URS_2021_02/171251201" TargetMode="External"/><Relationship Id="rId90" Type="http://schemas.openxmlformats.org/officeDocument/2006/relationships/hyperlink" Target="https://podminky.urs.cz/item/CS_URS_2021_02/997013111" TargetMode="External"/><Relationship Id="rId95" Type="http://schemas.openxmlformats.org/officeDocument/2006/relationships/hyperlink" Target="https://podminky.urs.cz/item/CS_URS_2021_02/714451001" TargetMode="External"/><Relationship Id="rId22" Type="http://schemas.openxmlformats.org/officeDocument/2006/relationships/hyperlink" Target="https://podminky.urs.cz/item/CS_URS_2021_02/274351121" TargetMode="External"/><Relationship Id="rId27" Type="http://schemas.openxmlformats.org/officeDocument/2006/relationships/hyperlink" Target="https://podminky.urs.cz/item/CS_URS_2021_02/279351122" TargetMode="External"/><Relationship Id="rId43" Type="http://schemas.openxmlformats.org/officeDocument/2006/relationships/hyperlink" Target="https://podminky.urs.cz/item/CS_URS_2021_02/317351106" TargetMode="External"/><Relationship Id="rId48" Type="http://schemas.openxmlformats.org/officeDocument/2006/relationships/hyperlink" Target="https://podminky.urs.cz/item/CS_URS_2021_02/331351121" TargetMode="External"/><Relationship Id="rId64" Type="http://schemas.openxmlformats.org/officeDocument/2006/relationships/hyperlink" Target="https://podminky.urs.cz/item/CS_URS_2021_02/411354311" TargetMode="External"/><Relationship Id="rId69" Type="http://schemas.openxmlformats.org/officeDocument/2006/relationships/hyperlink" Target="https://podminky.urs.cz/item/CS_URS_2021_02/411354334" TargetMode="External"/><Relationship Id="rId80" Type="http://schemas.openxmlformats.org/officeDocument/2006/relationships/hyperlink" Target="https://podminky.urs.cz/item/CS_URS_2021_02/417351115" TargetMode="External"/><Relationship Id="rId85" Type="http://schemas.openxmlformats.org/officeDocument/2006/relationships/hyperlink" Target="https://podminky.urs.cz/item/CS_URS_2021_02/985131111" TargetMode="External"/><Relationship Id="rId12" Type="http://schemas.openxmlformats.org/officeDocument/2006/relationships/hyperlink" Target="https://podminky.urs.cz/item/CS_URS_2021_02/226212313" TargetMode="External"/><Relationship Id="rId17" Type="http://schemas.openxmlformats.org/officeDocument/2006/relationships/hyperlink" Target="https://podminky.urs.cz/item/CS_URS_2021_02/273321511" TargetMode="External"/><Relationship Id="rId25" Type="http://schemas.openxmlformats.org/officeDocument/2006/relationships/hyperlink" Target="https://podminky.urs.cz/item/CS_URS_2021_02/279321347" TargetMode="External"/><Relationship Id="rId33" Type="http://schemas.openxmlformats.org/officeDocument/2006/relationships/hyperlink" Target="https://podminky.urs.cz/item/CS_URS_2021_02/311234231" TargetMode="External"/><Relationship Id="rId38" Type="http://schemas.openxmlformats.org/officeDocument/2006/relationships/hyperlink" Target="https://podminky.urs.cz/item/CS_URS_2021_02/311351312" TargetMode="External"/><Relationship Id="rId46" Type="http://schemas.openxmlformats.org/officeDocument/2006/relationships/hyperlink" Target="https://podminky.urs.cz/item/CS_URS_2021_02/317361821" TargetMode="External"/><Relationship Id="rId59" Type="http://schemas.openxmlformats.org/officeDocument/2006/relationships/hyperlink" Target="https://podminky.urs.cz/item/CS_URS_2021_02/411321616" TargetMode="External"/><Relationship Id="rId67" Type="http://schemas.openxmlformats.org/officeDocument/2006/relationships/hyperlink" Target="https://podminky.urs.cz/item/CS_URS_2021_02/411354314" TargetMode="External"/><Relationship Id="rId20" Type="http://schemas.openxmlformats.org/officeDocument/2006/relationships/hyperlink" Target="https://podminky.urs.cz/item/CS_URS_2021_02/273361821" TargetMode="External"/><Relationship Id="rId41" Type="http://schemas.openxmlformats.org/officeDocument/2006/relationships/hyperlink" Target="https://podminky.urs.cz/item/CS_URS_2021_02/317322511" TargetMode="External"/><Relationship Id="rId54" Type="http://schemas.openxmlformats.org/officeDocument/2006/relationships/hyperlink" Target="https://podminky.urs.cz/item/CS_URS_2021_02/345361821" TargetMode="External"/><Relationship Id="rId62" Type="http://schemas.openxmlformats.org/officeDocument/2006/relationships/hyperlink" Target="https://podminky.urs.cz/item/CS_URS_2021_02/411351011" TargetMode="External"/><Relationship Id="rId70" Type="http://schemas.openxmlformats.org/officeDocument/2006/relationships/hyperlink" Target="https://podminky.urs.cz/item/CS_URS_2021_02/411359111" TargetMode="External"/><Relationship Id="rId75" Type="http://schemas.openxmlformats.org/officeDocument/2006/relationships/hyperlink" Target="https://podminky.urs.cz/item/CS_URS_2021_02/413351191" TargetMode="External"/><Relationship Id="rId83" Type="http://schemas.openxmlformats.org/officeDocument/2006/relationships/hyperlink" Target="https://podminky.urs.cz/item/CS_URS_2021_02/953511712" TargetMode="External"/><Relationship Id="rId88" Type="http://schemas.openxmlformats.org/officeDocument/2006/relationships/hyperlink" Target="https://podminky.urs.cz/item/CS_URS_2021_02/985312132" TargetMode="External"/><Relationship Id="rId91" Type="http://schemas.openxmlformats.org/officeDocument/2006/relationships/hyperlink" Target="https://podminky.urs.cz/item/CS_URS_2021_02/997013501" TargetMode="External"/><Relationship Id="rId96" Type="http://schemas.openxmlformats.org/officeDocument/2006/relationships/hyperlink" Target="https://podminky.urs.cz/item/CS_URS_2021_02/998714102" TargetMode="External"/><Relationship Id="rId1" Type="http://schemas.openxmlformats.org/officeDocument/2006/relationships/hyperlink" Target="https://podminky.urs.cz/item/CS_URS_2021_02/162451106" TargetMode="External"/><Relationship Id="rId6" Type="http://schemas.openxmlformats.org/officeDocument/2006/relationships/hyperlink" Target="https://podminky.urs.cz/item/CS_URS_2021_02/226212111" TargetMode="External"/><Relationship Id="rId15" Type="http://schemas.openxmlformats.org/officeDocument/2006/relationships/hyperlink" Target="https://podminky.urs.cz/item/CS_URS_2021_02/231611114" TargetMode="External"/><Relationship Id="rId23" Type="http://schemas.openxmlformats.org/officeDocument/2006/relationships/hyperlink" Target="https://podminky.urs.cz/item/CS_URS_2021_02/274351122" TargetMode="External"/><Relationship Id="rId28" Type="http://schemas.openxmlformats.org/officeDocument/2006/relationships/hyperlink" Target="https://podminky.urs.cz/item/CS_URS_2021_02/279361821" TargetMode="External"/><Relationship Id="rId36" Type="http://schemas.openxmlformats.org/officeDocument/2006/relationships/hyperlink" Target="https://podminky.urs.cz/item/CS_URS_2021_02/311351122" TargetMode="External"/><Relationship Id="rId49" Type="http://schemas.openxmlformats.org/officeDocument/2006/relationships/hyperlink" Target="https://podminky.urs.cz/item/CS_URS_2021_02/331351122" TargetMode="External"/><Relationship Id="rId57" Type="http://schemas.openxmlformats.org/officeDocument/2006/relationships/hyperlink" Target="https://podminky.urs.cz/item/CS_URS_2021_02/411133904" TargetMode="External"/><Relationship Id="rId10" Type="http://schemas.openxmlformats.org/officeDocument/2006/relationships/hyperlink" Target="https://podminky.urs.cz/item/CS_URS_2021_02/226212311" TargetMode="External"/><Relationship Id="rId31" Type="http://schemas.openxmlformats.org/officeDocument/2006/relationships/hyperlink" Target="https://podminky.urs.cz/item/CS_URS_2021_02/311234201" TargetMode="External"/><Relationship Id="rId44" Type="http://schemas.openxmlformats.org/officeDocument/2006/relationships/hyperlink" Target="https://podminky.urs.cz/item/CS_URS_2021_02/317351107" TargetMode="External"/><Relationship Id="rId52" Type="http://schemas.openxmlformats.org/officeDocument/2006/relationships/hyperlink" Target="https://podminky.urs.cz/item/CS_URS_2021_02/345351005" TargetMode="External"/><Relationship Id="rId60" Type="http://schemas.openxmlformats.org/officeDocument/2006/relationships/hyperlink" Target="https://podminky.urs.cz/item/CS_URS_2021_02/411322424" TargetMode="External"/><Relationship Id="rId65" Type="http://schemas.openxmlformats.org/officeDocument/2006/relationships/hyperlink" Target="https://podminky.urs.cz/item/CS_URS_2021_02/411354312" TargetMode="External"/><Relationship Id="rId73" Type="http://schemas.openxmlformats.org/officeDocument/2006/relationships/hyperlink" Target="https://podminky.urs.cz/item/CS_URS_2021_02/413351121" TargetMode="External"/><Relationship Id="rId78" Type="http://schemas.openxmlformats.org/officeDocument/2006/relationships/hyperlink" Target="https://podminky.urs.cz/item/CS_URS_2021_02/413361821" TargetMode="External"/><Relationship Id="rId81" Type="http://schemas.openxmlformats.org/officeDocument/2006/relationships/hyperlink" Target="https://podminky.urs.cz/item/CS_URS_2021_02/417351116" TargetMode="External"/><Relationship Id="rId86" Type="http://schemas.openxmlformats.org/officeDocument/2006/relationships/hyperlink" Target="https://podminky.urs.cz/item/CS_URS_2021_02/985311313" TargetMode="External"/><Relationship Id="rId94" Type="http://schemas.openxmlformats.org/officeDocument/2006/relationships/hyperlink" Target="https://podminky.urs.cz/item/CS_URS_2021_02/998011002" TargetMode="External"/><Relationship Id="rId99" Type="http://schemas.openxmlformats.org/officeDocument/2006/relationships/hyperlink" Target="https://podminky.urs.cz/item/CS_URS_2021_02/783301401" TargetMode="External"/><Relationship Id="rId101" Type="http://schemas.openxmlformats.org/officeDocument/2006/relationships/printerSettings" Target="../printerSettings/printerSettings3.bin"/><Relationship Id="rId4" Type="http://schemas.openxmlformats.org/officeDocument/2006/relationships/hyperlink" Target="https://podminky.urs.cz/item/CS_URS_2021_02/171201221" TargetMode="External"/><Relationship Id="rId9" Type="http://schemas.openxmlformats.org/officeDocument/2006/relationships/hyperlink" Target="https://podminky.urs.cz/item/CS_URS_2021_02/226212213" TargetMode="External"/><Relationship Id="rId13" Type="http://schemas.openxmlformats.org/officeDocument/2006/relationships/hyperlink" Target="https://podminky.urs.cz/item/CS_URS_2021_02/231212112" TargetMode="External"/><Relationship Id="rId18" Type="http://schemas.openxmlformats.org/officeDocument/2006/relationships/hyperlink" Target="https://podminky.urs.cz/item/CS_URS_2021_02/273351121" TargetMode="External"/><Relationship Id="rId39" Type="http://schemas.openxmlformats.org/officeDocument/2006/relationships/hyperlink" Target="https://podminky.urs.cz/item/CS_URS_2021_02/311361821" TargetMode="External"/><Relationship Id="rId34" Type="http://schemas.openxmlformats.org/officeDocument/2006/relationships/hyperlink" Target="https://podminky.urs.cz/item/CS_URS_2021_02/311321411" TargetMode="External"/><Relationship Id="rId50" Type="http://schemas.openxmlformats.org/officeDocument/2006/relationships/hyperlink" Target="https://podminky.urs.cz/item/CS_URS_2021_02/331361821" TargetMode="External"/><Relationship Id="rId55" Type="http://schemas.openxmlformats.org/officeDocument/2006/relationships/hyperlink" Target="https://podminky.urs.cz/item/CS_URS_2021_02/411133902" TargetMode="External"/><Relationship Id="rId76" Type="http://schemas.openxmlformats.org/officeDocument/2006/relationships/hyperlink" Target="https://podminky.urs.cz/item/CS_URS_2021_02/413352115" TargetMode="External"/><Relationship Id="rId97" Type="http://schemas.openxmlformats.org/officeDocument/2006/relationships/hyperlink" Target="https://podminky.urs.cz/item/CS_URS_2021_02/783301303" TargetMode="External"/><Relationship Id="rId7" Type="http://schemas.openxmlformats.org/officeDocument/2006/relationships/hyperlink" Target="https://podminky.urs.cz/item/CS_URS_2021_02/226212211" TargetMode="External"/><Relationship Id="rId71" Type="http://schemas.openxmlformats.org/officeDocument/2006/relationships/hyperlink" Target="https://podminky.urs.cz/item/CS_URS_2021_02/411361821" TargetMode="External"/><Relationship Id="rId92" Type="http://schemas.openxmlformats.org/officeDocument/2006/relationships/hyperlink" Target="https://podminky.urs.cz/item/CS_URS_2021_02/997013509" TargetMode="External"/><Relationship Id="rId2" Type="http://schemas.openxmlformats.org/officeDocument/2006/relationships/hyperlink" Target="https://podminky.urs.cz/item/CS_URS_2021_02/167111101" TargetMode="External"/><Relationship Id="rId29" Type="http://schemas.openxmlformats.org/officeDocument/2006/relationships/hyperlink" Target="https://podminky.urs.cz/item/CS_URS_2021_02/311113152" TargetMode="External"/><Relationship Id="rId24" Type="http://schemas.openxmlformats.org/officeDocument/2006/relationships/hyperlink" Target="https://podminky.urs.cz/item/CS_URS_2021_02/274361821" TargetMode="External"/><Relationship Id="rId40" Type="http://schemas.openxmlformats.org/officeDocument/2006/relationships/hyperlink" Target="https://podminky.urs.cz/item/CS_URS_2021_02/317321411" TargetMode="External"/><Relationship Id="rId45" Type="http://schemas.openxmlformats.org/officeDocument/2006/relationships/hyperlink" Target="https://podminky.urs.cz/item/CS_URS_2021_02/317351108" TargetMode="External"/><Relationship Id="rId66" Type="http://schemas.openxmlformats.org/officeDocument/2006/relationships/hyperlink" Target="https://podminky.urs.cz/item/CS_URS_2021_02/411354313" TargetMode="External"/><Relationship Id="rId87" Type="http://schemas.openxmlformats.org/officeDocument/2006/relationships/hyperlink" Target="https://podminky.urs.cz/item/CS_URS_2021_02/985311912" TargetMode="External"/><Relationship Id="rId61" Type="http://schemas.openxmlformats.org/officeDocument/2006/relationships/hyperlink" Target="https://podminky.urs.cz/item/CS_URS_2021_02/411325454" TargetMode="External"/><Relationship Id="rId82" Type="http://schemas.openxmlformats.org/officeDocument/2006/relationships/hyperlink" Target="https://podminky.urs.cz/item/CS_URS_2021_02/417361821" TargetMode="External"/><Relationship Id="rId19" Type="http://schemas.openxmlformats.org/officeDocument/2006/relationships/hyperlink" Target="https://podminky.urs.cz/item/CS_URS_2021_02/273351122" TargetMode="External"/><Relationship Id="rId14" Type="http://schemas.openxmlformats.org/officeDocument/2006/relationships/hyperlink" Target="https://podminky.urs.cz/item/CS_URS_2021_02/231212212" TargetMode="External"/><Relationship Id="rId30" Type="http://schemas.openxmlformats.org/officeDocument/2006/relationships/hyperlink" Target="https://podminky.urs.cz/item/CS_URS_2021_02/311113153" TargetMode="External"/><Relationship Id="rId35" Type="http://schemas.openxmlformats.org/officeDocument/2006/relationships/hyperlink" Target="https://podminky.urs.cz/item/CS_URS_2021_02/311351121" TargetMode="External"/><Relationship Id="rId56" Type="http://schemas.openxmlformats.org/officeDocument/2006/relationships/hyperlink" Target="https://podminky.urs.cz/item/CS_URS_2021_02/411133903" TargetMode="External"/><Relationship Id="rId77" Type="http://schemas.openxmlformats.org/officeDocument/2006/relationships/hyperlink" Target="https://podminky.urs.cz/item/CS_URS_2021_02/413352116" TargetMode="External"/><Relationship Id="rId100" Type="http://schemas.openxmlformats.org/officeDocument/2006/relationships/hyperlink" Target="https://podminky.urs.cz/item/CS_URS_2021_02/783314201" TargetMode="External"/><Relationship Id="rId8" Type="http://schemas.openxmlformats.org/officeDocument/2006/relationships/hyperlink" Target="https://podminky.urs.cz/item/CS_URS_2021_02/226212212" TargetMode="External"/><Relationship Id="rId51" Type="http://schemas.openxmlformats.org/officeDocument/2006/relationships/hyperlink" Target="https://podminky.urs.cz/item/CS_URS_2021_02/345321515" TargetMode="External"/><Relationship Id="rId72" Type="http://schemas.openxmlformats.org/officeDocument/2006/relationships/hyperlink" Target="https://podminky.urs.cz/item/CS_URS_2021_02/413321414" TargetMode="External"/><Relationship Id="rId93" Type="http://schemas.openxmlformats.org/officeDocument/2006/relationships/hyperlink" Target="https://podminky.urs.cz/item/CS_URS_2021_02/997013602" TargetMode="External"/><Relationship Id="rId98" Type="http://schemas.openxmlformats.org/officeDocument/2006/relationships/hyperlink" Target="https://podminky.urs.cz/item/CS_URS_2021_02/783301313" TargetMode="External"/><Relationship Id="rId3" Type="http://schemas.openxmlformats.org/officeDocument/2006/relationships/hyperlink" Target="https://podminky.urs.cz/item/CS_URS_2021_02/171201201"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s://podminky.urs.cz/item/CS_URS_2021_02/162751139" TargetMode="External"/><Relationship Id="rId13" Type="http://schemas.openxmlformats.org/officeDocument/2006/relationships/hyperlink" Target="https://podminky.urs.cz/item/CS_URS_2021_02/451541111" TargetMode="External"/><Relationship Id="rId18" Type="http://schemas.openxmlformats.org/officeDocument/2006/relationships/hyperlink" Target="https://podminky.urs.cz/item/CS_URS_2021_02/892352121" TargetMode="External"/><Relationship Id="rId3" Type="http://schemas.openxmlformats.org/officeDocument/2006/relationships/hyperlink" Target="https://podminky.urs.cz/item/CS_URS_2021_02/131351203" TargetMode="External"/><Relationship Id="rId21" Type="http://schemas.openxmlformats.org/officeDocument/2006/relationships/printerSettings" Target="../printerSettings/printerSettings30.bin"/><Relationship Id="rId7" Type="http://schemas.openxmlformats.org/officeDocument/2006/relationships/hyperlink" Target="https://podminky.urs.cz/item/CS_URS_2021_02/162751137" TargetMode="External"/><Relationship Id="rId12" Type="http://schemas.openxmlformats.org/officeDocument/2006/relationships/hyperlink" Target="https://podminky.urs.cz/item/CS_URS_2021_02/175151101" TargetMode="External"/><Relationship Id="rId17" Type="http://schemas.openxmlformats.org/officeDocument/2006/relationships/hyperlink" Target="https://podminky.urs.cz/item/CS_URS_2021_02/877310310" TargetMode="External"/><Relationship Id="rId2" Type="http://schemas.openxmlformats.org/officeDocument/2006/relationships/hyperlink" Target="https://podminky.urs.cz/item/CS_URS_2021_02/115101301" TargetMode="External"/><Relationship Id="rId16" Type="http://schemas.openxmlformats.org/officeDocument/2006/relationships/hyperlink" Target="https://podminky.urs.cz/item/CS_URS_2021_02/871310310" TargetMode="External"/><Relationship Id="rId20" Type="http://schemas.openxmlformats.org/officeDocument/2006/relationships/hyperlink" Target="https://podminky.urs.cz/item/CS_URS_2021_02/998276101" TargetMode="External"/><Relationship Id="rId1" Type="http://schemas.openxmlformats.org/officeDocument/2006/relationships/hyperlink" Target="https://podminky.urs.cz/item/CS_URS_2021_02/115101201" TargetMode="External"/><Relationship Id="rId6" Type="http://schemas.openxmlformats.org/officeDocument/2006/relationships/hyperlink" Target="https://podminky.urs.cz/item/CS_URS_2021_02/151811232" TargetMode="External"/><Relationship Id="rId11" Type="http://schemas.openxmlformats.org/officeDocument/2006/relationships/hyperlink" Target="https://podminky.urs.cz/item/CS_URS_2021_02/174101101" TargetMode="External"/><Relationship Id="rId5" Type="http://schemas.openxmlformats.org/officeDocument/2006/relationships/hyperlink" Target="https://podminky.urs.cz/item/CS_URS_2021_02/151811132" TargetMode="External"/><Relationship Id="rId15" Type="http://schemas.openxmlformats.org/officeDocument/2006/relationships/hyperlink" Target="https://podminky.urs.cz/item/CS_URS_2021_02/452311131" TargetMode="External"/><Relationship Id="rId10" Type="http://schemas.openxmlformats.org/officeDocument/2006/relationships/hyperlink" Target="https://podminky.urs.cz/item/CS_URS_2021_02/171251201" TargetMode="External"/><Relationship Id="rId19" Type="http://schemas.openxmlformats.org/officeDocument/2006/relationships/hyperlink" Target="https://podminky.urs.cz/item/CS_URS_2021_02/899104112" TargetMode="External"/><Relationship Id="rId4" Type="http://schemas.openxmlformats.org/officeDocument/2006/relationships/hyperlink" Target="https://podminky.urs.cz/item/CS_URS_2021_02/132354202" TargetMode="External"/><Relationship Id="rId9" Type="http://schemas.openxmlformats.org/officeDocument/2006/relationships/hyperlink" Target="https://podminky.urs.cz/item/CS_URS_2021_02/171201221" TargetMode="External"/><Relationship Id="rId14" Type="http://schemas.openxmlformats.org/officeDocument/2006/relationships/hyperlink" Target="https://podminky.urs.cz/item/CS_URS_2021_02/451573111" TargetMode="External"/><Relationship Id="rId22"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hyperlink" Target="https://podminky.urs.cz/item/CS_URS_2021_02/030001000" TargetMode="External"/><Relationship Id="rId7" Type="http://schemas.openxmlformats.org/officeDocument/2006/relationships/drawing" Target="../drawings/drawing31.xml"/><Relationship Id="rId2" Type="http://schemas.openxmlformats.org/officeDocument/2006/relationships/hyperlink" Target="https://podminky.urs.cz/item/CS_URS_2021_02/013254000" TargetMode="External"/><Relationship Id="rId1" Type="http://schemas.openxmlformats.org/officeDocument/2006/relationships/hyperlink" Target="https://podminky.urs.cz/item/CS_URS_2021_02/012002000" TargetMode="External"/><Relationship Id="rId6" Type="http://schemas.openxmlformats.org/officeDocument/2006/relationships/printerSettings" Target="../printerSettings/printerSettings31.bin"/><Relationship Id="rId5" Type="http://schemas.openxmlformats.org/officeDocument/2006/relationships/hyperlink" Target="https://podminky.urs.cz/item/CS_URS_2021_02/045002000" TargetMode="External"/><Relationship Id="rId4" Type="http://schemas.openxmlformats.org/officeDocument/2006/relationships/hyperlink" Target="https://podminky.urs.cz/item/CS_URS_2021_02/043002000"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6" Type="http://schemas.openxmlformats.org/officeDocument/2006/relationships/hyperlink" Target="https://podminky.urs.cz/item/CS_URS_2021_02/721175001" TargetMode="External"/><Relationship Id="rId21" Type="http://schemas.openxmlformats.org/officeDocument/2006/relationships/hyperlink" Target="https://podminky.urs.cz/item/CS_URS_2021_02/721174044" TargetMode="External"/><Relationship Id="rId42" Type="http://schemas.openxmlformats.org/officeDocument/2006/relationships/hyperlink" Target="https://podminky.urs.cz/item/CS_URS_2021_02/722130238" TargetMode="External"/><Relationship Id="rId47" Type="http://schemas.openxmlformats.org/officeDocument/2006/relationships/hyperlink" Target="https://podminky.urs.cz/item/CS_URS_2021_02/722175006" TargetMode="External"/><Relationship Id="rId63" Type="http://schemas.openxmlformats.org/officeDocument/2006/relationships/hyperlink" Target="https://podminky.urs.cz/item/CS_URS_2021_02/722232065" TargetMode="External"/><Relationship Id="rId68" Type="http://schemas.openxmlformats.org/officeDocument/2006/relationships/hyperlink" Target="https://podminky.urs.cz/item/CS_URS_2021_02/722290234" TargetMode="External"/><Relationship Id="rId84" Type="http://schemas.openxmlformats.org/officeDocument/2006/relationships/hyperlink" Target="https://podminky.urs.cz/item/CS_URS_2021_02/998725202" TargetMode="External"/><Relationship Id="rId89" Type="http://schemas.openxmlformats.org/officeDocument/2006/relationships/printerSettings" Target="../printerSettings/printerSettings4.bin"/><Relationship Id="rId16" Type="http://schemas.openxmlformats.org/officeDocument/2006/relationships/hyperlink" Target="https://podminky.urs.cz/item/CS_URS_2021_02/721174024" TargetMode="External"/><Relationship Id="rId11" Type="http://schemas.openxmlformats.org/officeDocument/2006/relationships/hyperlink" Target="https://podminky.urs.cz/item/CS_URS_2021_02/713463211" TargetMode="External"/><Relationship Id="rId32" Type="http://schemas.openxmlformats.org/officeDocument/2006/relationships/hyperlink" Target="https://podminky.urs.cz/item/CS_URS_2021_02/721212127" TargetMode="External"/><Relationship Id="rId37" Type="http://schemas.openxmlformats.org/officeDocument/2006/relationships/hyperlink" Target="https://podminky.urs.cz/item/CS_URS_2021_02/721290112" TargetMode="External"/><Relationship Id="rId53" Type="http://schemas.openxmlformats.org/officeDocument/2006/relationships/hyperlink" Target="https://podminky.urs.cz/item/CS_URS_2021_02/722221135" TargetMode="External"/><Relationship Id="rId58" Type="http://schemas.openxmlformats.org/officeDocument/2006/relationships/hyperlink" Target="https://podminky.urs.cz/item/CS_URS_2021_02/722232047" TargetMode="External"/><Relationship Id="rId74" Type="http://schemas.openxmlformats.org/officeDocument/2006/relationships/hyperlink" Target="https://podminky.urs.cz/item/CS_URS_2021_02/725291712" TargetMode="External"/><Relationship Id="rId79" Type="http://schemas.openxmlformats.org/officeDocument/2006/relationships/hyperlink" Target="https://podminky.urs.cz/item/CS_URS_2021_02/725831315" TargetMode="External"/><Relationship Id="rId5" Type="http://schemas.openxmlformats.org/officeDocument/2006/relationships/hyperlink" Target="https://podminky.urs.cz/item/CS_URS_2021_02/171201231" TargetMode="External"/><Relationship Id="rId90" Type="http://schemas.openxmlformats.org/officeDocument/2006/relationships/drawing" Target="../drawings/drawing4.xml"/><Relationship Id="rId14" Type="http://schemas.openxmlformats.org/officeDocument/2006/relationships/hyperlink" Target="https://podminky.urs.cz/item/CS_URS_2021_02/721173402" TargetMode="External"/><Relationship Id="rId22" Type="http://schemas.openxmlformats.org/officeDocument/2006/relationships/hyperlink" Target="https://podminky.urs.cz/item/CS_URS_2021_02/721174045" TargetMode="External"/><Relationship Id="rId27" Type="http://schemas.openxmlformats.org/officeDocument/2006/relationships/hyperlink" Target="https://podminky.urs.cz/item/CS_URS_2021_02/721194105" TargetMode="External"/><Relationship Id="rId30" Type="http://schemas.openxmlformats.org/officeDocument/2006/relationships/hyperlink" Target="https://podminky.urs.cz/item/CS_URS_2021_02/721212124" TargetMode="External"/><Relationship Id="rId35" Type="http://schemas.openxmlformats.org/officeDocument/2006/relationships/hyperlink" Target="https://podminky.urs.cz/item/CS_URS_2021_02/721273153" TargetMode="External"/><Relationship Id="rId43" Type="http://schemas.openxmlformats.org/officeDocument/2006/relationships/hyperlink" Target="https://podminky.urs.cz/item/CS_URS_2021_02/722175002" TargetMode="External"/><Relationship Id="rId48" Type="http://schemas.openxmlformats.org/officeDocument/2006/relationships/hyperlink" Target="https://podminky.urs.cz/item/CS_URS_2021_02/722175007" TargetMode="External"/><Relationship Id="rId56" Type="http://schemas.openxmlformats.org/officeDocument/2006/relationships/hyperlink" Target="https://podminky.urs.cz/item/CS_URS_2021_02/722232045" TargetMode="External"/><Relationship Id="rId64" Type="http://schemas.openxmlformats.org/officeDocument/2006/relationships/hyperlink" Target="https://podminky.urs.cz/item/CS_URS_2021_02/722250133" TargetMode="External"/><Relationship Id="rId69" Type="http://schemas.openxmlformats.org/officeDocument/2006/relationships/hyperlink" Target="https://podminky.urs.cz/item/CS_URS_2021_02/998722202" TargetMode="External"/><Relationship Id="rId77" Type="http://schemas.openxmlformats.org/officeDocument/2006/relationships/hyperlink" Target="https://podminky.urs.cz/item/CS_URS_2021_02/725813112" TargetMode="External"/><Relationship Id="rId8" Type="http://schemas.openxmlformats.org/officeDocument/2006/relationships/hyperlink" Target="https://podminky.urs.cz/item/CS_URS_2021_02/175151101" TargetMode="External"/><Relationship Id="rId51" Type="http://schemas.openxmlformats.org/officeDocument/2006/relationships/hyperlink" Target="https://podminky.urs.cz/item/CS_URS_2021_02/722190401" TargetMode="External"/><Relationship Id="rId72" Type="http://schemas.openxmlformats.org/officeDocument/2006/relationships/hyperlink" Target="https://podminky.urs.cz/item/CS_URS_2021_02/725291641" TargetMode="External"/><Relationship Id="rId80" Type="http://schemas.openxmlformats.org/officeDocument/2006/relationships/hyperlink" Target="https://podminky.urs.cz/item/CS_URS_2021_02/725841R01" TargetMode="External"/><Relationship Id="rId85" Type="http://schemas.openxmlformats.org/officeDocument/2006/relationships/hyperlink" Target="https://podminky.urs.cz/item/CS_URS_2021_02/726111031" TargetMode="External"/><Relationship Id="rId3" Type="http://schemas.openxmlformats.org/officeDocument/2006/relationships/hyperlink" Target="https://podminky.urs.cz/item/CS_URS_2021_02/162751117" TargetMode="External"/><Relationship Id="rId12" Type="http://schemas.openxmlformats.org/officeDocument/2006/relationships/hyperlink" Target="https://podminky.urs.cz/item/CS_URS_2021_02/998713202" TargetMode="External"/><Relationship Id="rId17" Type="http://schemas.openxmlformats.org/officeDocument/2006/relationships/hyperlink" Target="https://podminky.urs.cz/item/CS_URS_2021_02/721174025" TargetMode="External"/><Relationship Id="rId25" Type="http://schemas.openxmlformats.org/officeDocument/2006/relationships/hyperlink" Target="https://podminky.urs.cz/item/CS_URS_2021_02/721174056" TargetMode="External"/><Relationship Id="rId33" Type="http://schemas.openxmlformats.org/officeDocument/2006/relationships/hyperlink" Target="https://podminky.urs.cz/item/CS_URS_2021_02/721226511" TargetMode="External"/><Relationship Id="rId38" Type="http://schemas.openxmlformats.org/officeDocument/2006/relationships/hyperlink" Target="https://podminky.urs.cz/item/CS_URS_2021_02/998721202" TargetMode="External"/><Relationship Id="rId46" Type="http://schemas.openxmlformats.org/officeDocument/2006/relationships/hyperlink" Target="https://podminky.urs.cz/item/CS_URS_2021_02/722175005" TargetMode="External"/><Relationship Id="rId59" Type="http://schemas.openxmlformats.org/officeDocument/2006/relationships/hyperlink" Target="https://podminky.urs.cz/item/CS_URS_2021_02/722232049" TargetMode="External"/><Relationship Id="rId67" Type="http://schemas.openxmlformats.org/officeDocument/2006/relationships/hyperlink" Target="https://podminky.urs.cz/item/CS_URS_2021_02/722290226" TargetMode="External"/><Relationship Id="rId20" Type="http://schemas.openxmlformats.org/officeDocument/2006/relationships/hyperlink" Target="https://podminky.urs.cz/item/CS_URS_2021_02/721174043" TargetMode="External"/><Relationship Id="rId41" Type="http://schemas.openxmlformats.org/officeDocument/2006/relationships/hyperlink" Target="https://podminky.urs.cz/item/CS_URS_2021_02/722130235" TargetMode="External"/><Relationship Id="rId54" Type="http://schemas.openxmlformats.org/officeDocument/2006/relationships/hyperlink" Target="https://podminky.urs.cz/item/CS_URS_2021_02/722232043" TargetMode="External"/><Relationship Id="rId62" Type="http://schemas.openxmlformats.org/officeDocument/2006/relationships/hyperlink" Target="https://podminky.urs.cz/item/CS_URS_2021_02/722232063" TargetMode="External"/><Relationship Id="rId70" Type="http://schemas.openxmlformats.org/officeDocument/2006/relationships/hyperlink" Target="https://podminky.urs.cz/item/CS_URS_2021_02/732421213" TargetMode="External"/><Relationship Id="rId75" Type="http://schemas.openxmlformats.org/officeDocument/2006/relationships/hyperlink" Target="https://podminky.urs.cz/item/CS_URS_2021_02/725291722" TargetMode="External"/><Relationship Id="rId83" Type="http://schemas.openxmlformats.org/officeDocument/2006/relationships/hyperlink" Target="https://podminky.urs.cz/item/CS_URS_2021_02/725864311" TargetMode="External"/><Relationship Id="rId88" Type="http://schemas.openxmlformats.org/officeDocument/2006/relationships/hyperlink" Target="https://podminky.urs.cz/item/CS_URS_2021_01/013254000" TargetMode="External"/><Relationship Id="rId1" Type="http://schemas.openxmlformats.org/officeDocument/2006/relationships/hyperlink" Target="https://podminky.urs.cz/item/CS_URS_2021_02/132251103" TargetMode="External"/><Relationship Id="rId6" Type="http://schemas.openxmlformats.org/officeDocument/2006/relationships/hyperlink" Target="https://podminky.urs.cz/item/CS_URS_2021_02/171251201" TargetMode="External"/><Relationship Id="rId15" Type="http://schemas.openxmlformats.org/officeDocument/2006/relationships/hyperlink" Target="https://podminky.urs.cz/item/CS_URS_2021_02/721173403" TargetMode="External"/><Relationship Id="rId23" Type="http://schemas.openxmlformats.org/officeDocument/2006/relationships/hyperlink" Target="https://podminky.urs.cz/item/CS_URS_2021_02/721174054" TargetMode="External"/><Relationship Id="rId28" Type="http://schemas.openxmlformats.org/officeDocument/2006/relationships/hyperlink" Target="https://podminky.urs.cz/item/CS_URS_2021_02/721194109" TargetMode="External"/><Relationship Id="rId36" Type="http://schemas.openxmlformats.org/officeDocument/2006/relationships/hyperlink" Target="https://podminky.urs.cz/item/CS_URS_2021_02/721290111" TargetMode="External"/><Relationship Id="rId49" Type="http://schemas.openxmlformats.org/officeDocument/2006/relationships/hyperlink" Target="https://podminky.urs.cz/item/CS_URS_2021_02/722175008" TargetMode="External"/><Relationship Id="rId57" Type="http://schemas.openxmlformats.org/officeDocument/2006/relationships/hyperlink" Target="https://podminky.urs.cz/item/CS_URS_2021_02/722232046" TargetMode="External"/><Relationship Id="rId10" Type="http://schemas.openxmlformats.org/officeDocument/2006/relationships/hyperlink" Target="https://podminky.urs.cz/item/CS_URS_2021_02/713463131" TargetMode="External"/><Relationship Id="rId31" Type="http://schemas.openxmlformats.org/officeDocument/2006/relationships/hyperlink" Target="https://podminky.urs.cz/item/CS_URS_2021_02/721212125" TargetMode="External"/><Relationship Id="rId44" Type="http://schemas.openxmlformats.org/officeDocument/2006/relationships/hyperlink" Target="https://podminky.urs.cz/item/CS_URS_2021_02/722175003" TargetMode="External"/><Relationship Id="rId52" Type="http://schemas.openxmlformats.org/officeDocument/2006/relationships/hyperlink" Target="https://podminky.urs.cz/item/CS_URS_2021_02/722221134" TargetMode="External"/><Relationship Id="rId60" Type="http://schemas.openxmlformats.org/officeDocument/2006/relationships/hyperlink" Target="https://podminky.urs.cz/item/CS_URS_2021_02/722232061" TargetMode="External"/><Relationship Id="rId65" Type="http://schemas.openxmlformats.org/officeDocument/2006/relationships/hyperlink" Target="https://podminky.urs.cz/item/CS_URS_2021_02/722263212" TargetMode="External"/><Relationship Id="rId73" Type="http://schemas.openxmlformats.org/officeDocument/2006/relationships/hyperlink" Target="https://podminky.urs.cz/item/CS_URS_2021_02/725291642" TargetMode="External"/><Relationship Id="rId78" Type="http://schemas.openxmlformats.org/officeDocument/2006/relationships/hyperlink" Target="https://podminky.urs.cz/item/CS_URS_2021_02/725821325" TargetMode="External"/><Relationship Id="rId81" Type="http://schemas.openxmlformats.org/officeDocument/2006/relationships/hyperlink" Target="https://podminky.urs.cz/item/CS_URS_2021_02/725861102" TargetMode="External"/><Relationship Id="rId86" Type="http://schemas.openxmlformats.org/officeDocument/2006/relationships/hyperlink" Target="https://podminky.urs.cz/item/CS_URS_2021_02/998726212" TargetMode="External"/><Relationship Id="rId4" Type="http://schemas.openxmlformats.org/officeDocument/2006/relationships/hyperlink" Target="https://podminky.urs.cz/item/CS_URS_2021_02/167151111" TargetMode="External"/><Relationship Id="rId9" Type="http://schemas.openxmlformats.org/officeDocument/2006/relationships/hyperlink" Target="https://podminky.urs.cz/item/CS_URS_2021_02/451573111" TargetMode="External"/><Relationship Id="rId13" Type="http://schemas.openxmlformats.org/officeDocument/2006/relationships/hyperlink" Target="https://podminky.urs.cz/item/CS_URS_2021_02/721173401" TargetMode="External"/><Relationship Id="rId18" Type="http://schemas.openxmlformats.org/officeDocument/2006/relationships/hyperlink" Target="https://podminky.urs.cz/item/CS_URS_2021_02/721174026" TargetMode="External"/><Relationship Id="rId39" Type="http://schemas.openxmlformats.org/officeDocument/2006/relationships/hyperlink" Target="https://podminky.urs.cz/item/CS_URS_2021_02/722130233" TargetMode="External"/><Relationship Id="rId34" Type="http://schemas.openxmlformats.org/officeDocument/2006/relationships/hyperlink" Target="https://podminky.urs.cz/item/CS_URS_2021_02/721273152" TargetMode="External"/><Relationship Id="rId50" Type="http://schemas.openxmlformats.org/officeDocument/2006/relationships/hyperlink" Target="https://podminky.urs.cz/item/CS_URS_2021_02/877241101" TargetMode="External"/><Relationship Id="rId55" Type="http://schemas.openxmlformats.org/officeDocument/2006/relationships/hyperlink" Target="https://podminky.urs.cz/item/CS_URS_2021_02/722232044" TargetMode="External"/><Relationship Id="rId76" Type="http://schemas.openxmlformats.org/officeDocument/2006/relationships/hyperlink" Target="https://podminky.urs.cz/item/CS_URS_2021_02/725813111" TargetMode="External"/><Relationship Id="rId7" Type="http://schemas.openxmlformats.org/officeDocument/2006/relationships/hyperlink" Target="https://podminky.urs.cz/item/CS_URS_2021_02/174151101" TargetMode="External"/><Relationship Id="rId71" Type="http://schemas.openxmlformats.org/officeDocument/2006/relationships/hyperlink" Target="https://podminky.urs.cz/item/CS_URS_2021_02/998724202" TargetMode="External"/><Relationship Id="rId2" Type="http://schemas.openxmlformats.org/officeDocument/2006/relationships/hyperlink" Target="https://podminky.urs.cz/item/CS_URS_2021_02/162351103" TargetMode="External"/><Relationship Id="rId29" Type="http://schemas.openxmlformats.org/officeDocument/2006/relationships/hyperlink" Target="https://podminky.urs.cz/item/CS_URS_2021_02/721211422" TargetMode="External"/><Relationship Id="rId24" Type="http://schemas.openxmlformats.org/officeDocument/2006/relationships/hyperlink" Target="https://podminky.urs.cz/item/CS_URS_2021_02/721174055" TargetMode="External"/><Relationship Id="rId40" Type="http://schemas.openxmlformats.org/officeDocument/2006/relationships/hyperlink" Target="https://podminky.urs.cz/item/CS_URS_2021_02/722130234" TargetMode="External"/><Relationship Id="rId45" Type="http://schemas.openxmlformats.org/officeDocument/2006/relationships/hyperlink" Target="https://podminky.urs.cz/item/CS_URS_2021_02/722175004" TargetMode="External"/><Relationship Id="rId66" Type="http://schemas.openxmlformats.org/officeDocument/2006/relationships/hyperlink" Target="https://podminky.urs.cz/item/CS_URS_2021_02/722263215" TargetMode="External"/><Relationship Id="rId87" Type="http://schemas.openxmlformats.org/officeDocument/2006/relationships/hyperlink" Target="https://podminky.urs.cz/item/CS_URS_2021_02/HZS2491" TargetMode="External"/><Relationship Id="rId61" Type="http://schemas.openxmlformats.org/officeDocument/2006/relationships/hyperlink" Target="https://podminky.urs.cz/item/CS_URS_2021_02/722232062" TargetMode="External"/><Relationship Id="rId82" Type="http://schemas.openxmlformats.org/officeDocument/2006/relationships/hyperlink" Target="https://podminky.urs.cz/item/CS_URS_2021_02/725862103" TargetMode="External"/><Relationship Id="rId19" Type="http://schemas.openxmlformats.org/officeDocument/2006/relationships/hyperlink" Target="https://podminky.urs.cz/item/CS_URS_2021_02/721174042"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podminky.urs.cz/item/CS_URS_2021_02/741310232" TargetMode="External"/><Relationship Id="rId18" Type="http://schemas.openxmlformats.org/officeDocument/2006/relationships/hyperlink" Target="https://podminky.urs.cz/item/CS_URS_2021_02/741122137" TargetMode="External"/><Relationship Id="rId26" Type="http://schemas.openxmlformats.org/officeDocument/2006/relationships/hyperlink" Target="https://podminky.urs.cz/item/CS_URS_2021_02/045002000" TargetMode="External"/><Relationship Id="rId3" Type="http://schemas.openxmlformats.org/officeDocument/2006/relationships/hyperlink" Target="https://podminky.urs.cz/item/CS_URS_2021_02/741112001" TargetMode="External"/><Relationship Id="rId21" Type="http://schemas.openxmlformats.org/officeDocument/2006/relationships/hyperlink" Target="https://podminky.urs.cz/item/CS_URS_2021_02/741120303" TargetMode="External"/><Relationship Id="rId7" Type="http://schemas.openxmlformats.org/officeDocument/2006/relationships/hyperlink" Target="https://podminky.urs.cz/item/CS_URS_2021_02/741310001" TargetMode="External"/><Relationship Id="rId12" Type="http://schemas.openxmlformats.org/officeDocument/2006/relationships/hyperlink" Target="https://podminky.urs.cz/item/CS_URS_2021_02/741310011" TargetMode="External"/><Relationship Id="rId17" Type="http://schemas.openxmlformats.org/officeDocument/2006/relationships/hyperlink" Target="https://podminky.urs.cz/item/CS_URS_2021_02/741120303" TargetMode="External"/><Relationship Id="rId25" Type="http://schemas.openxmlformats.org/officeDocument/2006/relationships/hyperlink" Target="https://podminky.urs.cz/item/CS_URS_2021_02/012303000" TargetMode="External"/><Relationship Id="rId33" Type="http://schemas.openxmlformats.org/officeDocument/2006/relationships/drawing" Target="../drawings/drawing5.xml"/><Relationship Id="rId2" Type="http://schemas.openxmlformats.org/officeDocument/2006/relationships/hyperlink" Target="https://podminky.urs.cz/item/CS_URS_2021_02/741110002" TargetMode="External"/><Relationship Id="rId16" Type="http://schemas.openxmlformats.org/officeDocument/2006/relationships/hyperlink" Target="https://podminky.urs.cz/item/CS_URS_2021_02/741210001" TargetMode="External"/><Relationship Id="rId20" Type="http://schemas.openxmlformats.org/officeDocument/2006/relationships/hyperlink" Target="https://podminky.urs.cz/item/CS_URS_2021_02/741110002" TargetMode="External"/><Relationship Id="rId29" Type="http://schemas.openxmlformats.org/officeDocument/2006/relationships/hyperlink" Target="https://podminky.urs.cz/item/CS_URS_2021_02/741810003" TargetMode="External"/><Relationship Id="rId1" Type="http://schemas.openxmlformats.org/officeDocument/2006/relationships/hyperlink" Target="https://podminky.urs.cz/item/CS_URS_2021_02/741210005" TargetMode="External"/><Relationship Id="rId6" Type="http://schemas.openxmlformats.org/officeDocument/2006/relationships/hyperlink" Target="https://podminky.urs.cz/item/CS_URS_2021_02/741130017" TargetMode="External"/><Relationship Id="rId11" Type="http://schemas.openxmlformats.org/officeDocument/2006/relationships/hyperlink" Target="https://podminky.urs.cz/item/CS_URS_2021_02/741310003" TargetMode="External"/><Relationship Id="rId24" Type="http://schemas.openxmlformats.org/officeDocument/2006/relationships/hyperlink" Target="https://podminky.urs.cz/item/CS_URS_2021_02/74362200" TargetMode="External"/><Relationship Id="rId32" Type="http://schemas.openxmlformats.org/officeDocument/2006/relationships/printerSettings" Target="../printerSettings/printerSettings5.bin"/><Relationship Id="rId5" Type="http://schemas.openxmlformats.org/officeDocument/2006/relationships/hyperlink" Target="https://podminky.urs.cz/item/CS_URS_2021_02/741130006" TargetMode="External"/><Relationship Id="rId15" Type="http://schemas.openxmlformats.org/officeDocument/2006/relationships/hyperlink" Target="https://podminky.urs.cz/item/CS_URS_2021_02/741313012" TargetMode="External"/><Relationship Id="rId23" Type="http://schemas.openxmlformats.org/officeDocument/2006/relationships/hyperlink" Target="https://podminky.urs.cz/item/CS_URS_2021_02/741210001" TargetMode="External"/><Relationship Id="rId28" Type="http://schemas.openxmlformats.org/officeDocument/2006/relationships/hyperlink" Target="https://podminky.urs.cz/item/CS_URS_2021_02/013254000" TargetMode="External"/><Relationship Id="rId10" Type="http://schemas.openxmlformats.org/officeDocument/2006/relationships/hyperlink" Target="https://podminky.urs.cz/item/CS_URS_2021_02/741310025" TargetMode="External"/><Relationship Id="rId19" Type="http://schemas.openxmlformats.org/officeDocument/2006/relationships/hyperlink" Target="https://podminky.urs.cz/item/CS_URS_2021_02/741120111" TargetMode="External"/><Relationship Id="rId31" Type="http://schemas.openxmlformats.org/officeDocument/2006/relationships/hyperlink" Target="https://podminky.urs.cz/item/CS_URS_2021_02/741811011" TargetMode="External"/><Relationship Id="rId4" Type="http://schemas.openxmlformats.org/officeDocument/2006/relationships/hyperlink" Target="https://podminky.urs.cz/item/CS_URS_2021_02/741130005" TargetMode="External"/><Relationship Id="rId9" Type="http://schemas.openxmlformats.org/officeDocument/2006/relationships/hyperlink" Target="https://podminky.urs.cz/item/CS_URS_2021_02/741310022" TargetMode="External"/><Relationship Id="rId14" Type="http://schemas.openxmlformats.org/officeDocument/2006/relationships/hyperlink" Target="https://podminky.urs.cz/item/CS_URS_2021_02/741313002" TargetMode="External"/><Relationship Id="rId22" Type="http://schemas.openxmlformats.org/officeDocument/2006/relationships/hyperlink" Target="https://podminky.urs.cz/item/CS_URS_2021_02/743621110" TargetMode="External"/><Relationship Id="rId27" Type="http://schemas.openxmlformats.org/officeDocument/2006/relationships/hyperlink" Target="https://podminky.urs.cz/item/CS_URS_2021_02/013244000" TargetMode="External"/><Relationship Id="rId30" Type="http://schemas.openxmlformats.org/officeDocument/2006/relationships/hyperlink" Target="https://podminky.urs.cz/item/CS_URS_2021_02/741810011" TargetMode="External"/><Relationship Id="rId8" Type="http://schemas.openxmlformats.org/officeDocument/2006/relationships/hyperlink" Target="https://podminky.urs.cz/item/CS_URS_2021_02/741310021"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podminky.urs.cz/item/CS_URS_2021_02/742210503" TargetMode="External"/><Relationship Id="rId21" Type="http://schemas.openxmlformats.org/officeDocument/2006/relationships/hyperlink" Target="https://podminky.urs.cz/item/CS_URS_2021_02/742111001" TargetMode="External"/><Relationship Id="rId42" Type="http://schemas.openxmlformats.org/officeDocument/2006/relationships/hyperlink" Target="https://podminky.urs.cz/item/CS_URS_2021_02/742110011" TargetMode="External"/><Relationship Id="rId47" Type="http://schemas.openxmlformats.org/officeDocument/2006/relationships/hyperlink" Target="https://podminky.urs.cz/item/CS_URS_2021_02/742330052" TargetMode="External"/><Relationship Id="rId63" Type="http://schemas.openxmlformats.org/officeDocument/2006/relationships/hyperlink" Target="https://podminky.urs.cz/item/CS_URS_2021_02/742220003" TargetMode="External"/><Relationship Id="rId68" Type="http://schemas.openxmlformats.org/officeDocument/2006/relationships/hyperlink" Target="https://podminky.urs.cz/item/CS_URS_2021_02/742220071" TargetMode="External"/><Relationship Id="rId84" Type="http://schemas.openxmlformats.org/officeDocument/2006/relationships/hyperlink" Target="https://podminky.urs.cz/item/CS_URS_2021_02/742220411" TargetMode="External"/><Relationship Id="rId89" Type="http://schemas.openxmlformats.org/officeDocument/2006/relationships/hyperlink" Target="https://podminky.urs.cz/item/CS_URS_2021_02/742360127" TargetMode="External"/><Relationship Id="rId16" Type="http://schemas.openxmlformats.org/officeDocument/2006/relationships/hyperlink" Target="https://podminky.urs.cz/item/CS_URS_2021_02/742210251" TargetMode="External"/><Relationship Id="rId11" Type="http://schemas.openxmlformats.org/officeDocument/2006/relationships/hyperlink" Target="https://podminky.urs.cz/item/CS_URS_2021_02/742210121" TargetMode="External"/><Relationship Id="rId32" Type="http://schemas.openxmlformats.org/officeDocument/2006/relationships/hyperlink" Target="https://podminky.urs.cz/item/CS_URS_2021_02/742330041" TargetMode="External"/><Relationship Id="rId37" Type="http://schemas.openxmlformats.org/officeDocument/2006/relationships/hyperlink" Target="https://podminky.urs.cz/item/CS_URS_2021_02/742330011" TargetMode="External"/><Relationship Id="rId53" Type="http://schemas.openxmlformats.org/officeDocument/2006/relationships/hyperlink" Target="https://podminky.urs.cz/item/CS_URS_2021_02/742420041" TargetMode="External"/><Relationship Id="rId58" Type="http://schemas.openxmlformats.org/officeDocument/2006/relationships/hyperlink" Target="https://podminky.urs.cz/item/CS_URS_2021_02/742110001" TargetMode="External"/><Relationship Id="rId74" Type="http://schemas.openxmlformats.org/officeDocument/2006/relationships/hyperlink" Target="https://podminky.urs.cz/item/CS_URS_2021_02/742220232" TargetMode="External"/><Relationship Id="rId79" Type="http://schemas.openxmlformats.org/officeDocument/2006/relationships/hyperlink" Target="https://podminky.urs.cz/item/CS_URS_2021_02/742110501" TargetMode="External"/><Relationship Id="rId102" Type="http://schemas.openxmlformats.org/officeDocument/2006/relationships/drawing" Target="../drawings/drawing6.xml"/><Relationship Id="rId5" Type="http://schemas.openxmlformats.org/officeDocument/2006/relationships/hyperlink" Target="https://podminky.urs.cz/item/CS_URS_2021_02/742210031" TargetMode="External"/><Relationship Id="rId90" Type="http://schemas.openxmlformats.org/officeDocument/2006/relationships/hyperlink" Target="https://podminky.urs.cz/item/CS_URS_2021_02/742330022" TargetMode="External"/><Relationship Id="rId95" Type="http://schemas.openxmlformats.org/officeDocument/2006/relationships/hyperlink" Target="https://podminky.urs.cz/item/CS_URS_2021_02/742360001" TargetMode="External"/><Relationship Id="rId22" Type="http://schemas.openxmlformats.org/officeDocument/2006/relationships/hyperlink" Target="https://podminky.urs.cz/item/CS_URS_2021_02/742110503" TargetMode="External"/><Relationship Id="rId27" Type="http://schemas.openxmlformats.org/officeDocument/2006/relationships/hyperlink" Target="https://podminky.urs.cz/item/CS_URS_2021_02/742210521" TargetMode="External"/><Relationship Id="rId43" Type="http://schemas.openxmlformats.org/officeDocument/2006/relationships/hyperlink" Target="https://podminky.urs.cz/item/CS_URS_2021_02/742110501" TargetMode="External"/><Relationship Id="rId48" Type="http://schemas.openxmlformats.org/officeDocument/2006/relationships/hyperlink" Target="https://podminky.urs.cz/item/CS_URS_2021_02/742330101" TargetMode="External"/><Relationship Id="rId64" Type="http://schemas.openxmlformats.org/officeDocument/2006/relationships/hyperlink" Target="https://podminky.urs.cz/item/CS_URS_2021_02/742220171" TargetMode="External"/><Relationship Id="rId69" Type="http://schemas.openxmlformats.org/officeDocument/2006/relationships/hyperlink" Target="https://podminky.urs.cz/item/CS_URS_2021_02/742220081" TargetMode="External"/><Relationship Id="rId80" Type="http://schemas.openxmlformats.org/officeDocument/2006/relationships/hyperlink" Target="https://podminky.urs.cz/item/CS_URS_2021_02/742110502" TargetMode="External"/><Relationship Id="rId85" Type="http://schemas.openxmlformats.org/officeDocument/2006/relationships/hyperlink" Target="https://podminky.urs.cz/item/CS_URS_2021_02/742220511" TargetMode="External"/><Relationship Id="rId12" Type="http://schemas.openxmlformats.org/officeDocument/2006/relationships/hyperlink" Target="https://podminky.urs.cz/item/CS_URS_2021_02/742210131" TargetMode="External"/><Relationship Id="rId17" Type="http://schemas.openxmlformats.org/officeDocument/2006/relationships/hyperlink" Target="https://podminky.urs.cz/item/CS_URS_2021_02/742210231" TargetMode="External"/><Relationship Id="rId25" Type="http://schemas.openxmlformats.org/officeDocument/2006/relationships/hyperlink" Target="https://podminky.urs.cz/item/CS_URS_2021_02/742210421" TargetMode="External"/><Relationship Id="rId33" Type="http://schemas.openxmlformats.org/officeDocument/2006/relationships/hyperlink" Target="https://podminky.urs.cz/item/CS_URS_2021_02/742330042" TargetMode="External"/><Relationship Id="rId38" Type="http://schemas.openxmlformats.org/officeDocument/2006/relationships/hyperlink" Target="https://podminky.urs.cz/item/CS_URS_2021_02/742310002" TargetMode="External"/><Relationship Id="rId46" Type="http://schemas.openxmlformats.org/officeDocument/2006/relationships/hyperlink" Target="https://podminky.urs.cz/item/CS_URS_2021_02/742330051" TargetMode="External"/><Relationship Id="rId59" Type="http://schemas.openxmlformats.org/officeDocument/2006/relationships/hyperlink" Target="https://podminky.urs.cz/item/CS_URS_2021_02/742420201" TargetMode="External"/><Relationship Id="rId67" Type="http://schemas.openxmlformats.org/officeDocument/2006/relationships/hyperlink" Target="https://podminky.urs.cz/item/CS_URS_2021_02/742220051" TargetMode="External"/><Relationship Id="rId20" Type="http://schemas.openxmlformats.org/officeDocument/2006/relationships/hyperlink" Target="https://podminky.urs.cz/item/CS_URS_2021_02/742110005" TargetMode="External"/><Relationship Id="rId41" Type="http://schemas.openxmlformats.org/officeDocument/2006/relationships/hyperlink" Target="https://podminky.urs.cz/item/CS_URS_2021_02/742110001" TargetMode="External"/><Relationship Id="rId54" Type="http://schemas.openxmlformats.org/officeDocument/2006/relationships/hyperlink" Target="https://podminky.urs.cz/item/CS_URS_2021_02/742420111" TargetMode="External"/><Relationship Id="rId62" Type="http://schemas.openxmlformats.org/officeDocument/2006/relationships/hyperlink" Target="https://podminky.urs.cz/item/CS_URS_2021_02/742190004" TargetMode="External"/><Relationship Id="rId70" Type="http://schemas.openxmlformats.org/officeDocument/2006/relationships/hyperlink" Target="https://podminky.urs.cz/item/CS_URS_2021_02/742123001" TargetMode="External"/><Relationship Id="rId75" Type="http://schemas.openxmlformats.org/officeDocument/2006/relationships/hyperlink" Target="https://podminky.urs.cz/item/CS_URS_2021_02/742220052" TargetMode="External"/><Relationship Id="rId83" Type="http://schemas.openxmlformats.org/officeDocument/2006/relationships/hyperlink" Target="https://podminky.urs.cz/item/CS_URS_2021_02/742220402" TargetMode="External"/><Relationship Id="rId88" Type="http://schemas.openxmlformats.org/officeDocument/2006/relationships/hyperlink" Target="https://podminky.urs.cz/item/CS_URS_2021_02/742240007" TargetMode="External"/><Relationship Id="rId91" Type="http://schemas.openxmlformats.org/officeDocument/2006/relationships/hyperlink" Target="https://podminky.urs.cz/item/CS_URS_2021_02/742330021" TargetMode="External"/><Relationship Id="rId96" Type="http://schemas.openxmlformats.org/officeDocument/2006/relationships/hyperlink" Target="https://podminky.urs.cz/item/CS_URS_2021_02/742121001" TargetMode="External"/><Relationship Id="rId1" Type="http://schemas.openxmlformats.org/officeDocument/2006/relationships/hyperlink" Target="https://podminky.urs.cz/item/CS_URS_2021_02/742210005" TargetMode="External"/><Relationship Id="rId6" Type="http://schemas.openxmlformats.org/officeDocument/2006/relationships/hyperlink" Target="https://podminky.urs.cz/item/CS_URS_2021_02/742210261" TargetMode="External"/><Relationship Id="rId15" Type="http://schemas.openxmlformats.org/officeDocument/2006/relationships/hyperlink" Target="https://podminky.urs.cz/item/CS_URS_2021_02/742210303" TargetMode="External"/><Relationship Id="rId23" Type="http://schemas.openxmlformats.org/officeDocument/2006/relationships/hyperlink" Target="https://podminky.urs.cz/item/CS_URS_2021_02/742190004" TargetMode="External"/><Relationship Id="rId28" Type="http://schemas.openxmlformats.org/officeDocument/2006/relationships/hyperlink" Target="https://podminky.urs.cz/item/CS_URS_2021_02/742330002" TargetMode="External"/><Relationship Id="rId36" Type="http://schemas.openxmlformats.org/officeDocument/2006/relationships/hyperlink" Target="https://podminky.urs.cz/item/CS_URS_2021_02/742330031" TargetMode="External"/><Relationship Id="rId49" Type="http://schemas.openxmlformats.org/officeDocument/2006/relationships/hyperlink" Target="https://podminky.urs.cz/item/CS_URS_2021_02/742330102" TargetMode="External"/><Relationship Id="rId57" Type="http://schemas.openxmlformats.org/officeDocument/2006/relationships/hyperlink" Target="https://podminky.urs.cz/item/CS_URS_2021_02/742121001" TargetMode="External"/><Relationship Id="rId10" Type="http://schemas.openxmlformats.org/officeDocument/2006/relationships/hyperlink" Target="https://podminky.urs.cz/item/CS_URS_2021_02/742210151" TargetMode="External"/><Relationship Id="rId31" Type="http://schemas.openxmlformats.org/officeDocument/2006/relationships/hyperlink" Target="https://podminky.urs.cz/item/CS_URS_2021_02/742330023" TargetMode="External"/><Relationship Id="rId44" Type="http://schemas.openxmlformats.org/officeDocument/2006/relationships/hyperlink" Target="https://podminky.urs.cz/item/CS_URS_2021_02/742110502" TargetMode="External"/><Relationship Id="rId52" Type="http://schemas.openxmlformats.org/officeDocument/2006/relationships/hyperlink" Target="https://podminky.urs.cz/item/CS_URS_2021_02/742420021" TargetMode="External"/><Relationship Id="rId60" Type="http://schemas.openxmlformats.org/officeDocument/2006/relationships/hyperlink" Target="https://podminky.urs.cz/item/CS_URS_2021_02/742110501" TargetMode="External"/><Relationship Id="rId65" Type="http://schemas.openxmlformats.org/officeDocument/2006/relationships/hyperlink" Target="https://podminky.urs.cz/item/CS_URS_2021_02/742220141" TargetMode="External"/><Relationship Id="rId73" Type="http://schemas.openxmlformats.org/officeDocument/2006/relationships/hyperlink" Target="https://podminky.urs.cz/item/CS_URS_2021_02/742220255" TargetMode="External"/><Relationship Id="rId78" Type="http://schemas.openxmlformats.org/officeDocument/2006/relationships/hyperlink" Target="https://podminky.urs.cz/item/CS_URS_2021_02/742110001" TargetMode="External"/><Relationship Id="rId81" Type="http://schemas.openxmlformats.org/officeDocument/2006/relationships/hyperlink" Target="https://podminky.urs.cz/item/CS_URS_2021_02/742190004" TargetMode="External"/><Relationship Id="rId86" Type="http://schemas.openxmlformats.org/officeDocument/2006/relationships/hyperlink" Target="https://podminky.urs.cz/item/CS_URS_2021_02/742240022" TargetMode="External"/><Relationship Id="rId94" Type="http://schemas.openxmlformats.org/officeDocument/2006/relationships/hyperlink" Target="https://podminky.urs.cz/item/CS_URS_2021_02/742360121" TargetMode="External"/><Relationship Id="rId99" Type="http://schemas.openxmlformats.org/officeDocument/2006/relationships/hyperlink" Target="https://podminky.urs.cz/item/CS_URS_2021_02/742110502" TargetMode="External"/><Relationship Id="rId101" Type="http://schemas.openxmlformats.org/officeDocument/2006/relationships/printerSettings" Target="../printerSettings/printerSettings6.bin"/><Relationship Id="rId4" Type="http://schemas.openxmlformats.org/officeDocument/2006/relationships/hyperlink" Target="https://podminky.urs.cz/item/CS_URS_2021_02/742210041" TargetMode="External"/><Relationship Id="rId9" Type="http://schemas.openxmlformats.org/officeDocument/2006/relationships/hyperlink" Target="https://podminky.urs.cz/item/CS_URS_2021_02/742210061" TargetMode="External"/><Relationship Id="rId13" Type="http://schemas.openxmlformats.org/officeDocument/2006/relationships/hyperlink" Target="https://podminky.urs.cz/item/CS_URS_2021_02/742210161" TargetMode="External"/><Relationship Id="rId18" Type="http://schemas.openxmlformats.org/officeDocument/2006/relationships/hyperlink" Target="https://podminky.urs.cz/item/CS_URS_2021_02/742121001" TargetMode="External"/><Relationship Id="rId39" Type="http://schemas.openxmlformats.org/officeDocument/2006/relationships/hyperlink" Target="https://podminky.urs.cz/item/CS_URS_2021_02/742310004" TargetMode="External"/><Relationship Id="rId34" Type="http://schemas.openxmlformats.org/officeDocument/2006/relationships/hyperlink" Target="https://podminky.urs.cz/item/CS_URS_2021_02/742330026" TargetMode="External"/><Relationship Id="rId50" Type="http://schemas.openxmlformats.org/officeDocument/2006/relationships/hyperlink" Target="https://podminky.urs.cz/item/CS_URS_2021_02/742420011" TargetMode="External"/><Relationship Id="rId55" Type="http://schemas.openxmlformats.org/officeDocument/2006/relationships/hyperlink" Target="https://podminky.urs.cz/item/CS_URS_2021_02/742420051" TargetMode="External"/><Relationship Id="rId76" Type="http://schemas.openxmlformats.org/officeDocument/2006/relationships/hyperlink" Target="https://podminky.urs.cz/item/CS_URS_2021_02/742220235" TargetMode="External"/><Relationship Id="rId97" Type="http://schemas.openxmlformats.org/officeDocument/2006/relationships/hyperlink" Target="https://podminky.urs.cz/item/CS_URS_2021_02/742110001" TargetMode="External"/><Relationship Id="rId7" Type="http://schemas.openxmlformats.org/officeDocument/2006/relationships/hyperlink" Target="https://podminky.urs.cz/item/CS_URS_2021_02/742123001" TargetMode="External"/><Relationship Id="rId71" Type="http://schemas.openxmlformats.org/officeDocument/2006/relationships/hyperlink" Target="https://podminky.urs.cz/item/CS_URS_2021_02/742220211" TargetMode="External"/><Relationship Id="rId92" Type="http://schemas.openxmlformats.org/officeDocument/2006/relationships/hyperlink" Target="https://podminky.urs.cz/item/CS_URS_2021_02/742360021" TargetMode="External"/><Relationship Id="rId2" Type="http://schemas.openxmlformats.org/officeDocument/2006/relationships/hyperlink" Target="https://podminky.urs.cz/item/CS_URS_2021_02/742210006" TargetMode="External"/><Relationship Id="rId29" Type="http://schemas.openxmlformats.org/officeDocument/2006/relationships/hyperlink" Target="https://podminky.urs.cz/item/CS_URS_2021_02/742330022" TargetMode="External"/><Relationship Id="rId24" Type="http://schemas.openxmlformats.org/officeDocument/2006/relationships/hyperlink" Target="https://podminky.urs.cz/item/CS_URS_2021_02/742210401" TargetMode="External"/><Relationship Id="rId40" Type="http://schemas.openxmlformats.org/officeDocument/2006/relationships/hyperlink" Target="https://podminky.urs.cz/item/CS_URS_2021_02/742121001" TargetMode="External"/><Relationship Id="rId45" Type="http://schemas.openxmlformats.org/officeDocument/2006/relationships/hyperlink" Target="https://podminky.urs.cz/item/CS_URS_2021_02/742190004" TargetMode="External"/><Relationship Id="rId66" Type="http://schemas.openxmlformats.org/officeDocument/2006/relationships/hyperlink" Target="https://podminky.urs.cz/item/CS_URS_2021_02/742220031" TargetMode="External"/><Relationship Id="rId87" Type="http://schemas.openxmlformats.org/officeDocument/2006/relationships/hyperlink" Target="https://podminky.urs.cz/item/CS_URS_2021_02/742240023" TargetMode="External"/><Relationship Id="rId61" Type="http://schemas.openxmlformats.org/officeDocument/2006/relationships/hyperlink" Target="https://podminky.urs.cz/item/CS_URS_2021_02/742110502" TargetMode="External"/><Relationship Id="rId82" Type="http://schemas.openxmlformats.org/officeDocument/2006/relationships/hyperlink" Target="https://podminky.urs.cz/item/CS_URS_2021_02/742220401" TargetMode="External"/><Relationship Id="rId19" Type="http://schemas.openxmlformats.org/officeDocument/2006/relationships/hyperlink" Target="https://podminky.urs.cz/item/CS_URS_2021_02/742110001" TargetMode="External"/><Relationship Id="rId14" Type="http://schemas.openxmlformats.org/officeDocument/2006/relationships/hyperlink" Target="https://podminky.urs.cz/item/CS_URS_2021_02/742210171" TargetMode="External"/><Relationship Id="rId30" Type="http://schemas.openxmlformats.org/officeDocument/2006/relationships/hyperlink" Target="https://podminky.urs.cz/item/CS_URS_2021_02/742330024" TargetMode="External"/><Relationship Id="rId35" Type="http://schemas.openxmlformats.org/officeDocument/2006/relationships/hyperlink" Target="https://podminky.urs.cz/item/CS_URS_2021_02/742330028" TargetMode="External"/><Relationship Id="rId56" Type="http://schemas.openxmlformats.org/officeDocument/2006/relationships/hyperlink" Target="https://podminky.urs.cz/item/CS_URS_2021_02/742420121" TargetMode="External"/><Relationship Id="rId77" Type="http://schemas.openxmlformats.org/officeDocument/2006/relationships/hyperlink" Target="https://podminky.urs.cz/item/CS_URS_2021_02/742121001" TargetMode="External"/><Relationship Id="rId100" Type="http://schemas.openxmlformats.org/officeDocument/2006/relationships/hyperlink" Target="https://podminky.urs.cz/item/CS_URS_2021_02/742190004" TargetMode="External"/><Relationship Id="rId8" Type="http://schemas.openxmlformats.org/officeDocument/2006/relationships/hyperlink" Target="https://podminky.urs.cz/item/CS_URS_2021_02/742210111" TargetMode="External"/><Relationship Id="rId51" Type="http://schemas.openxmlformats.org/officeDocument/2006/relationships/hyperlink" Target="https://podminky.urs.cz/item/CS_URS_2021_02/742420001" TargetMode="External"/><Relationship Id="rId72" Type="http://schemas.openxmlformats.org/officeDocument/2006/relationships/hyperlink" Target="https://podminky.urs.cz/item/CS_URS_2021_02/742220161" TargetMode="External"/><Relationship Id="rId93" Type="http://schemas.openxmlformats.org/officeDocument/2006/relationships/hyperlink" Target="https://podminky.urs.cz/item/CS_URS_2021_02/742360022" TargetMode="External"/><Relationship Id="rId98" Type="http://schemas.openxmlformats.org/officeDocument/2006/relationships/hyperlink" Target="https://podminky.urs.cz/item/CS_URS_2021_02/742110501" TargetMode="External"/><Relationship Id="rId3" Type="http://schemas.openxmlformats.org/officeDocument/2006/relationships/hyperlink" Target="https://podminky.urs.cz/item/CS_URS_2021_02/742210071"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93"/>
  <sheetViews>
    <sheetView showGridLines="0" tabSelected="1" workbookViewId="0"/>
  </sheetViews>
  <sheetFormatPr defaultRowHeight="15"/>
  <cols>
    <col min="1" max="1" width="8.33203125" customWidth="1"/>
    <col min="2" max="2" width="1.6640625" customWidth="1"/>
    <col min="3" max="3" width="4.1640625" customWidth="1"/>
    <col min="4" max="33" width="2.6640625" customWidth="1"/>
    <col min="34" max="34" width="3.33203125" customWidth="1"/>
    <col min="35" max="35" width="31.6640625" customWidth="1"/>
    <col min="36" max="37" width="2.5" customWidth="1"/>
    <col min="38" max="38" width="8.33203125" customWidth="1"/>
    <col min="39" max="39" width="3.33203125" customWidth="1"/>
    <col min="40" max="40" width="13.33203125" customWidth="1"/>
    <col min="41" max="41" width="7.5" customWidth="1"/>
    <col min="42" max="42" width="4.1640625" customWidth="1"/>
    <col min="43" max="43" width="15.6640625" customWidth="1"/>
    <col min="44" max="44" width="13.6640625" customWidth="1"/>
    <col min="45" max="47" width="25.83203125" hidden="1" customWidth="1"/>
    <col min="48" max="49" width="21.6640625" hidden="1" customWidth="1"/>
    <col min="50" max="51" width="25" hidden="1" customWidth="1"/>
    <col min="52" max="52" width="21.6640625" hidden="1" customWidth="1"/>
    <col min="53" max="53" width="19.1640625" hidden="1" customWidth="1"/>
    <col min="54" max="54" width="25" hidden="1" customWidth="1"/>
    <col min="55" max="55" width="21.6640625" hidden="1" customWidth="1"/>
    <col min="56" max="56" width="19.1640625" hidden="1" customWidth="1"/>
    <col min="57" max="57" width="66.5" customWidth="1"/>
    <col min="71" max="91" width="9.33203125" hidden="1"/>
  </cols>
  <sheetData>
    <row r="1" spans="1:74" ht="11.25">
      <c r="A1" s="17" t="s">
        <v>0</v>
      </c>
      <c r="AZ1" s="17" t="s">
        <v>1</v>
      </c>
      <c r="BA1" s="17" t="s">
        <v>2</v>
      </c>
      <c r="BB1" s="17" t="s">
        <v>3</v>
      </c>
      <c r="BT1" s="17" t="s">
        <v>4</v>
      </c>
      <c r="BU1" s="17" t="s">
        <v>4</v>
      </c>
      <c r="BV1" s="17" t="s">
        <v>5</v>
      </c>
    </row>
    <row r="2" spans="1:74" ht="36.950000000000003" customHeight="1">
      <c r="AR2" s="295"/>
      <c r="AS2" s="295"/>
      <c r="AT2" s="295"/>
      <c r="AU2" s="295"/>
      <c r="AV2" s="295"/>
      <c r="AW2" s="295"/>
      <c r="AX2" s="295"/>
      <c r="AY2" s="295"/>
      <c r="AZ2" s="295"/>
      <c r="BA2" s="295"/>
      <c r="BB2" s="295"/>
      <c r="BC2" s="295"/>
      <c r="BD2" s="295"/>
      <c r="BE2" s="295"/>
      <c r="BS2" s="18" t="s">
        <v>6</v>
      </c>
      <c r="BT2" s="18" t="s">
        <v>7</v>
      </c>
    </row>
    <row r="3" spans="1:74" ht="6.95"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pans="1:74" ht="24.95" customHeight="1">
      <c r="B4" s="21"/>
      <c r="D4" s="22" t="s">
        <v>9</v>
      </c>
      <c r="AR4" s="21"/>
      <c r="AS4" s="23" t="s">
        <v>10</v>
      </c>
      <c r="BE4" s="24" t="s">
        <v>11</v>
      </c>
      <c r="BS4" s="18" t="s">
        <v>12</v>
      </c>
    </row>
    <row r="5" spans="1:74" ht="12" customHeight="1">
      <c r="B5" s="21"/>
      <c r="D5" s="25" t="s">
        <v>13</v>
      </c>
      <c r="K5" s="294" t="s">
        <v>14</v>
      </c>
      <c r="L5" s="295"/>
      <c r="M5" s="295"/>
      <c r="N5" s="295"/>
      <c r="O5" s="295"/>
      <c r="P5" s="295"/>
      <c r="Q5" s="295"/>
      <c r="R5" s="295"/>
      <c r="S5" s="295"/>
      <c r="T5" s="295"/>
      <c r="U5" s="295"/>
      <c r="V5" s="295"/>
      <c r="W5" s="295"/>
      <c r="X5" s="295"/>
      <c r="Y5" s="295"/>
      <c r="Z5" s="295"/>
      <c r="AA5" s="295"/>
      <c r="AB5" s="295"/>
      <c r="AC5" s="295"/>
      <c r="AD5" s="295"/>
      <c r="AE5" s="295"/>
      <c r="AF5" s="295"/>
      <c r="AG5" s="295"/>
      <c r="AH5" s="295"/>
      <c r="AI5" s="295"/>
      <c r="AJ5" s="295"/>
      <c r="AK5" s="295"/>
      <c r="AL5" s="295"/>
      <c r="AM5" s="295"/>
      <c r="AN5" s="295"/>
      <c r="AO5" s="295"/>
      <c r="AR5" s="21"/>
      <c r="BE5" s="291" t="s">
        <v>15</v>
      </c>
      <c r="BS5" s="18" t="s">
        <v>6</v>
      </c>
    </row>
    <row r="6" spans="1:74" ht="36.950000000000003" customHeight="1">
      <c r="B6" s="21"/>
      <c r="D6" s="27" t="s">
        <v>16</v>
      </c>
      <c r="K6" s="296" t="s">
        <v>17</v>
      </c>
      <c r="L6" s="295"/>
      <c r="M6" s="295"/>
      <c r="N6" s="295"/>
      <c r="O6" s="295"/>
      <c r="P6" s="295"/>
      <c r="Q6" s="295"/>
      <c r="R6" s="295"/>
      <c r="S6" s="295"/>
      <c r="T6" s="295"/>
      <c r="U6" s="295"/>
      <c r="V6" s="295"/>
      <c r="W6" s="295"/>
      <c r="X6" s="295"/>
      <c r="Y6" s="295"/>
      <c r="Z6" s="295"/>
      <c r="AA6" s="295"/>
      <c r="AB6" s="295"/>
      <c r="AC6" s="295"/>
      <c r="AD6" s="295"/>
      <c r="AE6" s="295"/>
      <c r="AF6" s="295"/>
      <c r="AG6" s="295"/>
      <c r="AH6" s="295"/>
      <c r="AI6" s="295"/>
      <c r="AJ6" s="295"/>
      <c r="AK6" s="295"/>
      <c r="AL6" s="295"/>
      <c r="AM6" s="295"/>
      <c r="AN6" s="295"/>
      <c r="AO6" s="295"/>
      <c r="AR6" s="21"/>
      <c r="BE6" s="292"/>
      <c r="BS6" s="18" t="s">
        <v>6</v>
      </c>
    </row>
    <row r="7" spans="1:74" ht="12" customHeight="1">
      <c r="B7" s="21"/>
      <c r="D7" s="28" t="s">
        <v>18</v>
      </c>
      <c r="K7" s="26" t="s">
        <v>19</v>
      </c>
      <c r="AK7" s="28" t="s">
        <v>20</v>
      </c>
      <c r="AN7" s="26" t="s">
        <v>21</v>
      </c>
      <c r="AR7" s="21"/>
      <c r="BE7" s="292"/>
      <c r="BS7" s="18" t="s">
        <v>6</v>
      </c>
    </row>
    <row r="8" spans="1:74" ht="12" customHeight="1">
      <c r="B8" s="21"/>
      <c r="D8" s="28" t="s">
        <v>22</v>
      </c>
      <c r="K8" s="26" t="s">
        <v>23</v>
      </c>
      <c r="AK8" s="28" t="s">
        <v>24</v>
      </c>
      <c r="AN8" s="29" t="s">
        <v>25</v>
      </c>
      <c r="AR8" s="21"/>
      <c r="BE8" s="292"/>
      <c r="BS8" s="18" t="s">
        <v>6</v>
      </c>
    </row>
    <row r="9" spans="1:74" ht="14.45" customHeight="1">
      <c r="B9" s="21"/>
      <c r="AR9" s="21"/>
      <c r="BE9" s="292"/>
      <c r="BS9" s="18" t="s">
        <v>6</v>
      </c>
    </row>
    <row r="10" spans="1:74" ht="12" customHeight="1">
      <c r="B10" s="21"/>
      <c r="D10" s="28" t="s">
        <v>26</v>
      </c>
      <c r="AK10" s="28" t="s">
        <v>27</v>
      </c>
      <c r="AN10" s="26" t="s">
        <v>28</v>
      </c>
      <c r="AR10" s="21"/>
      <c r="BE10" s="292"/>
      <c r="BS10" s="18" t="s">
        <v>6</v>
      </c>
    </row>
    <row r="11" spans="1:74" ht="18.399999999999999" customHeight="1">
      <c r="B11" s="21"/>
      <c r="E11" s="26" t="s">
        <v>29</v>
      </c>
      <c r="AK11" s="28" t="s">
        <v>30</v>
      </c>
      <c r="AN11" s="26" t="s">
        <v>31</v>
      </c>
      <c r="AR11" s="21"/>
      <c r="BE11" s="292"/>
      <c r="BS11" s="18" t="s">
        <v>6</v>
      </c>
    </row>
    <row r="12" spans="1:74" ht="6.95" customHeight="1">
      <c r="B12" s="21"/>
      <c r="AR12" s="21"/>
      <c r="BE12" s="292"/>
      <c r="BS12" s="18" t="s">
        <v>6</v>
      </c>
    </row>
    <row r="13" spans="1:74" ht="12" customHeight="1">
      <c r="B13" s="21"/>
      <c r="D13" s="28" t="s">
        <v>32</v>
      </c>
      <c r="AK13" s="28" t="s">
        <v>27</v>
      </c>
      <c r="AN13" s="30" t="s">
        <v>33</v>
      </c>
      <c r="AR13" s="21"/>
      <c r="BE13" s="292"/>
      <c r="BS13" s="18" t="s">
        <v>6</v>
      </c>
    </row>
    <row r="14" spans="1:74" ht="12.75">
      <c r="B14" s="21"/>
      <c r="E14" s="297" t="s">
        <v>33</v>
      </c>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c r="AF14" s="298"/>
      <c r="AG14" s="298"/>
      <c r="AH14" s="298"/>
      <c r="AI14" s="298"/>
      <c r="AJ14" s="298"/>
      <c r="AK14" s="28" t="s">
        <v>30</v>
      </c>
      <c r="AN14" s="30" t="s">
        <v>33</v>
      </c>
      <c r="AR14" s="21"/>
      <c r="BE14" s="292"/>
      <c r="BS14" s="18" t="s">
        <v>6</v>
      </c>
    </row>
    <row r="15" spans="1:74" ht="6.95" customHeight="1">
      <c r="B15" s="21"/>
      <c r="AR15" s="21"/>
      <c r="BE15" s="292"/>
      <c r="BS15" s="18" t="s">
        <v>4</v>
      </c>
    </row>
    <row r="16" spans="1:74" ht="12" customHeight="1">
      <c r="B16" s="21"/>
      <c r="D16" s="28" t="s">
        <v>34</v>
      </c>
      <c r="AK16" s="28" t="s">
        <v>27</v>
      </c>
      <c r="AN16" s="26" t="s">
        <v>35</v>
      </c>
      <c r="AR16" s="21"/>
      <c r="BE16" s="292"/>
      <c r="BS16" s="18" t="s">
        <v>4</v>
      </c>
    </row>
    <row r="17" spans="2:71" ht="18.399999999999999" customHeight="1">
      <c r="B17" s="21"/>
      <c r="E17" s="26" t="s">
        <v>36</v>
      </c>
      <c r="AK17" s="28" t="s">
        <v>30</v>
      </c>
      <c r="AN17" s="26" t="s">
        <v>37</v>
      </c>
      <c r="AR17" s="21"/>
      <c r="BE17" s="292"/>
      <c r="BS17" s="18" t="s">
        <v>38</v>
      </c>
    </row>
    <row r="18" spans="2:71" ht="6.95" customHeight="1">
      <c r="B18" s="21"/>
      <c r="AR18" s="21"/>
      <c r="BE18" s="292"/>
      <c r="BS18" s="18" t="s">
        <v>6</v>
      </c>
    </row>
    <row r="19" spans="2:71" ht="12" customHeight="1">
      <c r="B19" s="21"/>
      <c r="D19" s="28" t="s">
        <v>39</v>
      </c>
      <c r="AK19" s="28" t="s">
        <v>27</v>
      </c>
      <c r="AN19" s="26" t="s">
        <v>40</v>
      </c>
      <c r="AR19" s="21"/>
      <c r="BE19" s="292"/>
      <c r="BS19" s="18" t="s">
        <v>6</v>
      </c>
    </row>
    <row r="20" spans="2:71" ht="18.399999999999999" customHeight="1">
      <c r="B20" s="21"/>
      <c r="E20" s="26" t="s">
        <v>41</v>
      </c>
      <c r="AK20" s="28" t="s">
        <v>30</v>
      </c>
      <c r="AN20" s="26" t="s">
        <v>42</v>
      </c>
      <c r="AR20" s="21"/>
      <c r="BE20" s="292"/>
      <c r="BS20" s="18" t="s">
        <v>38</v>
      </c>
    </row>
    <row r="21" spans="2:71" ht="6.95" customHeight="1">
      <c r="B21" s="21"/>
      <c r="AR21" s="21"/>
      <c r="BE21" s="292"/>
    </row>
    <row r="22" spans="2:71" ht="12" customHeight="1">
      <c r="B22" s="21"/>
      <c r="D22" s="28" t="s">
        <v>43</v>
      </c>
      <c r="AR22" s="21"/>
      <c r="BE22" s="292"/>
    </row>
    <row r="23" spans="2:71" ht="63" customHeight="1">
      <c r="B23" s="21"/>
      <c r="E23" s="299" t="s">
        <v>44</v>
      </c>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99"/>
      <c r="AE23" s="299"/>
      <c r="AF23" s="299"/>
      <c r="AG23" s="299"/>
      <c r="AH23" s="299"/>
      <c r="AI23" s="299"/>
      <c r="AJ23" s="299"/>
      <c r="AK23" s="299"/>
      <c r="AL23" s="299"/>
      <c r="AM23" s="299"/>
      <c r="AN23" s="299"/>
      <c r="AR23" s="21"/>
      <c r="BE23" s="292"/>
    </row>
    <row r="24" spans="2:71" ht="6.95" customHeight="1">
      <c r="B24" s="21"/>
      <c r="AR24" s="21"/>
      <c r="BE24" s="292"/>
    </row>
    <row r="25" spans="2:71" ht="6.95" customHeight="1">
      <c r="B25" s="21"/>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R25" s="21"/>
      <c r="BE25" s="292"/>
    </row>
    <row r="26" spans="2:71" s="1" customFormat="1" ht="25.9" customHeight="1">
      <c r="B26" s="33"/>
      <c r="D26" s="34" t="s">
        <v>45</v>
      </c>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00">
        <f>ROUND(AG54,2)</f>
        <v>0</v>
      </c>
      <c r="AL26" s="301"/>
      <c r="AM26" s="301"/>
      <c r="AN26" s="301"/>
      <c r="AO26" s="301"/>
      <c r="AR26" s="33"/>
      <c r="BE26" s="292"/>
    </row>
    <row r="27" spans="2:71" s="1" customFormat="1" ht="6.95" customHeight="1">
      <c r="B27" s="33"/>
      <c r="AR27" s="33"/>
      <c r="BE27" s="292"/>
    </row>
    <row r="28" spans="2:71" s="1" customFormat="1" ht="12.75">
      <c r="B28" s="33"/>
      <c r="L28" s="302" t="s">
        <v>46</v>
      </c>
      <c r="M28" s="302"/>
      <c r="N28" s="302"/>
      <c r="O28" s="302"/>
      <c r="P28" s="302"/>
      <c r="W28" s="302" t="s">
        <v>47</v>
      </c>
      <c r="X28" s="302"/>
      <c r="Y28" s="302"/>
      <c r="Z28" s="302"/>
      <c r="AA28" s="302"/>
      <c r="AB28" s="302"/>
      <c r="AC28" s="302"/>
      <c r="AD28" s="302"/>
      <c r="AE28" s="302"/>
      <c r="AK28" s="302" t="s">
        <v>48</v>
      </c>
      <c r="AL28" s="302"/>
      <c r="AM28" s="302"/>
      <c r="AN28" s="302"/>
      <c r="AO28" s="302"/>
      <c r="AR28" s="33"/>
      <c r="BE28" s="292"/>
    </row>
    <row r="29" spans="2:71" s="2" customFormat="1" ht="14.45" customHeight="1">
      <c r="B29" s="37"/>
      <c r="D29" s="28" t="s">
        <v>49</v>
      </c>
      <c r="F29" s="28" t="s">
        <v>50</v>
      </c>
      <c r="L29" s="305">
        <v>0.21</v>
      </c>
      <c r="M29" s="304"/>
      <c r="N29" s="304"/>
      <c r="O29" s="304"/>
      <c r="P29" s="304"/>
      <c r="W29" s="303">
        <f>ROUND(AZ54, 2)</f>
        <v>0</v>
      </c>
      <c r="X29" s="304"/>
      <c r="Y29" s="304"/>
      <c r="Z29" s="304"/>
      <c r="AA29" s="304"/>
      <c r="AB29" s="304"/>
      <c r="AC29" s="304"/>
      <c r="AD29" s="304"/>
      <c r="AE29" s="304"/>
      <c r="AK29" s="303">
        <f>ROUND(AV54, 2)</f>
        <v>0</v>
      </c>
      <c r="AL29" s="304"/>
      <c r="AM29" s="304"/>
      <c r="AN29" s="304"/>
      <c r="AO29" s="304"/>
      <c r="AR29" s="37"/>
      <c r="BE29" s="293"/>
    </row>
    <row r="30" spans="2:71" s="2" customFormat="1" ht="14.45" customHeight="1">
      <c r="B30" s="37"/>
      <c r="F30" s="28" t="s">
        <v>51</v>
      </c>
      <c r="L30" s="305">
        <v>0.12</v>
      </c>
      <c r="M30" s="304"/>
      <c r="N30" s="304"/>
      <c r="O30" s="304"/>
      <c r="P30" s="304"/>
      <c r="W30" s="303">
        <f>ROUND(BA54, 2)</f>
        <v>0</v>
      </c>
      <c r="X30" s="304"/>
      <c r="Y30" s="304"/>
      <c r="Z30" s="304"/>
      <c r="AA30" s="304"/>
      <c r="AB30" s="304"/>
      <c r="AC30" s="304"/>
      <c r="AD30" s="304"/>
      <c r="AE30" s="304"/>
      <c r="AK30" s="303">
        <f>ROUND(AW54, 2)</f>
        <v>0</v>
      </c>
      <c r="AL30" s="304"/>
      <c r="AM30" s="304"/>
      <c r="AN30" s="304"/>
      <c r="AO30" s="304"/>
      <c r="AR30" s="37"/>
      <c r="BE30" s="293"/>
    </row>
    <row r="31" spans="2:71" s="2" customFormat="1" ht="14.45" hidden="1" customHeight="1">
      <c r="B31" s="37"/>
      <c r="F31" s="28" t="s">
        <v>52</v>
      </c>
      <c r="L31" s="305">
        <v>0.21</v>
      </c>
      <c r="M31" s="304"/>
      <c r="N31" s="304"/>
      <c r="O31" s="304"/>
      <c r="P31" s="304"/>
      <c r="W31" s="303">
        <f>ROUND(BB54, 2)</f>
        <v>0</v>
      </c>
      <c r="X31" s="304"/>
      <c r="Y31" s="304"/>
      <c r="Z31" s="304"/>
      <c r="AA31" s="304"/>
      <c r="AB31" s="304"/>
      <c r="AC31" s="304"/>
      <c r="AD31" s="304"/>
      <c r="AE31" s="304"/>
      <c r="AK31" s="303">
        <v>0</v>
      </c>
      <c r="AL31" s="304"/>
      <c r="AM31" s="304"/>
      <c r="AN31" s="304"/>
      <c r="AO31" s="304"/>
      <c r="AR31" s="37"/>
      <c r="BE31" s="293"/>
    </row>
    <row r="32" spans="2:71" s="2" customFormat="1" ht="14.45" hidden="1" customHeight="1">
      <c r="B32" s="37"/>
      <c r="F32" s="28" t="s">
        <v>53</v>
      </c>
      <c r="L32" s="305">
        <v>0.12</v>
      </c>
      <c r="M32" s="304"/>
      <c r="N32" s="304"/>
      <c r="O32" s="304"/>
      <c r="P32" s="304"/>
      <c r="W32" s="303">
        <f>ROUND(BC54, 2)</f>
        <v>0</v>
      </c>
      <c r="X32" s="304"/>
      <c r="Y32" s="304"/>
      <c r="Z32" s="304"/>
      <c r="AA32" s="304"/>
      <c r="AB32" s="304"/>
      <c r="AC32" s="304"/>
      <c r="AD32" s="304"/>
      <c r="AE32" s="304"/>
      <c r="AK32" s="303">
        <v>0</v>
      </c>
      <c r="AL32" s="304"/>
      <c r="AM32" s="304"/>
      <c r="AN32" s="304"/>
      <c r="AO32" s="304"/>
      <c r="AR32" s="37"/>
      <c r="BE32" s="293"/>
    </row>
    <row r="33" spans="2:44" s="2" customFormat="1" ht="14.45" hidden="1" customHeight="1">
      <c r="B33" s="37"/>
      <c r="F33" s="28" t="s">
        <v>54</v>
      </c>
      <c r="L33" s="305">
        <v>0</v>
      </c>
      <c r="M33" s="304"/>
      <c r="N33" s="304"/>
      <c r="O33" s="304"/>
      <c r="P33" s="304"/>
      <c r="W33" s="303">
        <f>ROUND(BD54, 2)</f>
        <v>0</v>
      </c>
      <c r="X33" s="304"/>
      <c r="Y33" s="304"/>
      <c r="Z33" s="304"/>
      <c r="AA33" s="304"/>
      <c r="AB33" s="304"/>
      <c r="AC33" s="304"/>
      <c r="AD33" s="304"/>
      <c r="AE33" s="304"/>
      <c r="AK33" s="303">
        <v>0</v>
      </c>
      <c r="AL33" s="304"/>
      <c r="AM33" s="304"/>
      <c r="AN33" s="304"/>
      <c r="AO33" s="304"/>
      <c r="AR33" s="37"/>
    </row>
    <row r="34" spans="2:44" s="1" customFormat="1" ht="6.95" customHeight="1">
      <c r="B34" s="33"/>
      <c r="AR34" s="33"/>
    </row>
    <row r="35" spans="2:44" s="1" customFormat="1" ht="25.9" customHeight="1">
      <c r="B35" s="33"/>
      <c r="C35" s="38"/>
      <c r="D35" s="39" t="s">
        <v>55</v>
      </c>
      <c r="E35" s="40"/>
      <c r="F35" s="40"/>
      <c r="G35" s="40"/>
      <c r="H35" s="40"/>
      <c r="I35" s="40"/>
      <c r="J35" s="40"/>
      <c r="K35" s="40"/>
      <c r="L35" s="40"/>
      <c r="M35" s="40"/>
      <c r="N35" s="40"/>
      <c r="O35" s="40"/>
      <c r="P35" s="40"/>
      <c r="Q35" s="40"/>
      <c r="R35" s="40"/>
      <c r="S35" s="40"/>
      <c r="T35" s="41" t="s">
        <v>56</v>
      </c>
      <c r="U35" s="40"/>
      <c r="V35" s="40"/>
      <c r="W35" s="40"/>
      <c r="X35" s="309" t="s">
        <v>57</v>
      </c>
      <c r="Y35" s="307"/>
      <c r="Z35" s="307"/>
      <c r="AA35" s="307"/>
      <c r="AB35" s="307"/>
      <c r="AC35" s="40"/>
      <c r="AD35" s="40"/>
      <c r="AE35" s="40"/>
      <c r="AF35" s="40"/>
      <c r="AG35" s="40"/>
      <c r="AH35" s="40"/>
      <c r="AI35" s="40"/>
      <c r="AJ35" s="40"/>
      <c r="AK35" s="306">
        <f>SUM(AK26:AK33)</f>
        <v>0</v>
      </c>
      <c r="AL35" s="307"/>
      <c r="AM35" s="307"/>
      <c r="AN35" s="307"/>
      <c r="AO35" s="308"/>
      <c r="AP35" s="38"/>
      <c r="AQ35" s="38"/>
      <c r="AR35" s="33"/>
    </row>
    <row r="36" spans="2:44" s="1" customFormat="1" ht="6.95" customHeight="1">
      <c r="B36" s="33"/>
      <c r="AR36" s="33"/>
    </row>
    <row r="37" spans="2:44" s="1" customFormat="1" ht="6.95" customHeight="1">
      <c r="B37" s="42"/>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33"/>
    </row>
    <row r="41" spans="2:44" s="1" customFormat="1" ht="6.95" customHeight="1">
      <c r="B41" s="44"/>
      <c r="C41" s="45"/>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33"/>
    </row>
    <row r="42" spans="2:44" s="1" customFormat="1" ht="24.95" customHeight="1">
      <c r="B42" s="33"/>
      <c r="C42" s="22" t="s">
        <v>58</v>
      </c>
      <c r="AR42" s="33"/>
    </row>
    <row r="43" spans="2:44" s="1" customFormat="1" ht="6.95" customHeight="1">
      <c r="B43" s="33"/>
      <c r="AR43" s="33"/>
    </row>
    <row r="44" spans="2:44" s="3" customFormat="1" ht="12" customHeight="1">
      <c r="B44" s="46"/>
      <c r="C44" s="28" t="s">
        <v>13</v>
      </c>
      <c r="L44" s="3" t="str">
        <f>K5</f>
        <v>2021_05_1</v>
      </c>
      <c r="AR44" s="46"/>
    </row>
    <row r="45" spans="2:44" s="4" customFormat="1" ht="36.950000000000003" customHeight="1">
      <c r="B45" s="47"/>
      <c r="C45" s="48" t="s">
        <v>16</v>
      </c>
      <c r="L45" s="316" t="str">
        <f>K6</f>
        <v>Domov pro seniory v Litomyšli</v>
      </c>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R45" s="47"/>
    </row>
    <row r="46" spans="2:44" s="1" customFormat="1" ht="6.95" customHeight="1">
      <c r="B46" s="33"/>
      <c r="AR46" s="33"/>
    </row>
    <row r="47" spans="2:44" s="1" customFormat="1" ht="12" customHeight="1">
      <c r="B47" s="33"/>
      <c r="C47" s="28" t="s">
        <v>22</v>
      </c>
      <c r="L47" s="49" t="str">
        <f>IF(K8="","",K8)</f>
        <v>Z.Kopala, 570 01 Litomyšl</v>
      </c>
      <c r="AI47" s="28" t="s">
        <v>24</v>
      </c>
      <c r="AM47" s="323" t="str">
        <f>IF(AN8= "","",AN8)</f>
        <v>20. 1. 2025</v>
      </c>
      <c r="AN47" s="323"/>
      <c r="AR47" s="33"/>
    </row>
    <row r="48" spans="2:44" s="1" customFormat="1" ht="6.95" customHeight="1">
      <c r="B48" s="33"/>
      <c r="AR48" s="33"/>
    </row>
    <row r="49" spans="1:91" s="1" customFormat="1" ht="15.2" customHeight="1">
      <c r="B49" s="33"/>
      <c r="C49" s="28" t="s">
        <v>26</v>
      </c>
      <c r="L49" s="3" t="str">
        <f>IF(E11= "","",E11)</f>
        <v>Město Litomyšl</v>
      </c>
      <c r="AI49" s="28" t="s">
        <v>34</v>
      </c>
      <c r="AM49" s="324" t="str">
        <f>IF(E17="","",E17)</f>
        <v>DELTAPLAN s.r.o.</v>
      </c>
      <c r="AN49" s="325"/>
      <c r="AO49" s="325"/>
      <c r="AP49" s="325"/>
      <c r="AR49" s="33"/>
      <c r="AS49" s="326" t="s">
        <v>59</v>
      </c>
      <c r="AT49" s="327"/>
      <c r="AU49" s="51"/>
      <c r="AV49" s="51"/>
      <c r="AW49" s="51"/>
      <c r="AX49" s="51"/>
      <c r="AY49" s="51"/>
      <c r="AZ49" s="51"/>
      <c r="BA49" s="51"/>
      <c r="BB49" s="51"/>
      <c r="BC49" s="51"/>
      <c r="BD49" s="52"/>
    </row>
    <row r="50" spans="1:91" s="1" customFormat="1" ht="15.2" customHeight="1">
      <c r="B50" s="33"/>
      <c r="C50" s="28" t="s">
        <v>32</v>
      </c>
      <c r="L50" s="3" t="str">
        <f>IF(E14= "Vyplň údaj","",E14)</f>
        <v/>
      </c>
      <c r="AI50" s="28" t="s">
        <v>39</v>
      </c>
      <c r="AM50" s="324" t="str">
        <f>IF(E20="","",E20)</f>
        <v>Ing.Štefan Sivák</v>
      </c>
      <c r="AN50" s="325"/>
      <c r="AO50" s="325"/>
      <c r="AP50" s="325"/>
      <c r="AR50" s="33"/>
      <c r="AS50" s="328"/>
      <c r="AT50" s="329"/>
      <c r="BD50" s="54"/>
    </row>
    <row r="51" spans="1:91" s="1" customFormat="1" ht="10.9" customHeight="1">
      <c r="B51" s="33"/>
      <c r="AR51" s="33"/>
      <c r="AS51" s="328"/>
      <c r="AT51" s="329"/>
      <c r="BD51" s="54"/>
    </row>
    <row r="52" spans="1:91" s="1" customFormat="1" ht="29.25" customHeight="1">
      <c r="B52" s="33"/>
      <c r="C52" s="318" t="s">
        <v>60</v>
      </c>
      <c r="D52" s="319"/>
      <c r="E52" s="319"/>
      <c r="F52" s="319"/>
      <c r="G52" s="319"/>
      <c r="H52" s="55"/>
      <c r="I52" s="320" t="s">
        <v>61</v>
      </c>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c r="AG52" s="330" t="s">
        <v>62</v>
      </c>
      <c r="AH52" s="319"/>
      <c r="AI52" s="319"/>
      <c r="AJ52" s="319"/>
      <c r="AK52" s="319"/>
      <c r="AL52" s="319"/>
      <c r="AM52" s="319"/>
      <c r="AN52" s="320" t="s">
        <v>63</v>
      </c>
      <c r="AO52" s="319"/>
      <c r="AP52" s="319"/>
      <c r="AQ52" s="56" t="s">
        <v>64</v>
      </c>
      <c r="AR52" s="33"/>
      <c r="AS52" s="57" t="s">
        <v>65</v>
      </c>
      <c r="AT52" s="58" t="s">
        <v>66</v>
      </c>
      <c r="AU52" s="58" t="s">
        <v>67</v>
      </c>
      <c r="AV52" s="58" t="s">
        <v>68</v>
      </c>
      <c r="AW52" s="58" t="s">
        <v>69</v>
      </c>
      <c r="AX52" s="58" t="s">
        <v>70</v>
      </c>
      <c r="AY52" s="58" t="s">
        <v>71</v>
      </c>
      <c r="AZ52" s="58" t="s">
        <v>72</v>
      </c>
      <c r="BA52" s="58" t="s">
        <v>73</v>
      </c>
      <c r="BB52" s="58" t="s">
        <v>74</v>
      </c>
      <c r="BC52" s="58" t="s">
        <v>75</v>
      </c>
      <c r="BD52" s="59" t="s">
        <v>76</v>
      </c>
    </row>
    <row r="53" spans="1:91" s="1" customFormat="1" ht="10.9" customHeight="1">
      <c r="B53" s="33"/>
      <c r="AR53" s="33"/>
      <c r="AS53" s="60"/>
      <c r="AT53" s="51"/>
      <c r="AU53" s="51"/>
      <c r="AV53" s="51"/>
      <c r="AW53" s="51"/>
      <c r="AX53" s="51"/>
      <c r="AY53" s="51"/>
      <c r="AZ53" s="51"/>
      <c r="BA53" s="51"/>
      <c r="BB53" s="51"/>
      <c r="BC53" s="51"/>
      <c r="BD53" s="52"/>
    </row>
    <row r="54" spans="1:91" s="5" customFormat="1" ht="32.450000000000003" customHeight="1">
      <c r="B54" s="61"/>
      <c r="C54" s="62" t="s">
        <v>77</v>
      </c>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331">
        <f>ROUND(AG55+AG65+AG75+AG77+AG91,2)</f>
        <v>0</v>
      </c>
      <c r="AH54" s="331"/>
      <c r="AI54" s="331"/>
      <c r="AJ54" s="331"/>
      <c r="AK54" s="331"/>
      <c r="AL54" s="331"/>
      <c r="AM54" s="331"/>
      <c r="AN54" s="332">
        <f t="shared" ref="AN54:AN91" si="0">SUM(AG54,AT54)</f>
        <v>0</v>
      </c>
      <c r="AO54" s="332"/>
      <c r="AP54" s="332"/>
      <c r="AQ54" s="65" t="s">
        <v>42</v>
      </c>
      <c r="AR54" s="61"/>
      <c r="AS54" s="66">
        <f>ROUND(AS55+AS65+AS75+AS77+AS91,2)</f>
        <v>0</v>
      </c>
      <c r="AT54" s="67">
        <f t="shared" ref="AT54:AT91" si="1">ROUND(SUM(AV54:AW54),2)</f>
        <v>0</v>
      </c>
      <c r="AU54" s="68">
        <f>ROUND(AU55+AU65+AU75+AU77+AU91,5)</f>
        <v>0</v>
      </c>
      <c r="AV54" s="67">
        <f>ROUND(AZ54*L29,2)</f>
        <v>0</v>
      </c>
      <c r="AW54" s="67">
        <f>ROUND(BA54*L30,2)</f>
        <v>0</v>
      </c>
      <c r="AX54" s="67">
        <f>ROUND(BB54*L29,2)</f>
        <v>0</v>
      </c>
      <c r="AY54" s="67">
        <f>ROUND(BC54*L30,2)</f>
        <v>0</v>
      </c>
      <c r="AZ54" s="67">
        <f>ROUND(AZ55+AZ65+AZ75+AZ77+AZ91,2)</f>
        <v>0</v>
      </c>
      <c r="BA54" s="67">
        <f>ROUND(BA55+BA65+BA75+BA77+BA91,2)</f>
        <v>0</v>
      </c>
      <c r="BB54" s="67">
        <f>ROUND(BB55+BB65+BB75+BB77+BB91,2)</f>
        <v>0</v>
      </c>
      <c r="BC54" s="67">
        <f>ROUND(BC55+BC65+BC75+BC77+BC91,2)</f>
        <v>0</v>
      </c>
      <c r="BD54" s="69">
        <f>ROUND(BD55+BD65+BD75+BD77+BD91,2)</f>
        <v>0</v>
      </c>
      <c r="BS54" s="70" t="s">
        <v>78</v>
      </c>
      <c r="BT54" s="70" t="s">
        <v>79</v>
      </c>
      <c r="BU54" s="71" t="s">
        <v>80</v>
      </c>
      <c r="BV54" s="70" t="s">
        <v>81</v>
      </c>
      <c r="BW54" s="70" t="s">
        <v>5</v>
      </c>
      <c r="BX54" s="70" t="s">
        <v>82</v>
      </c>
      <c r="CL54" s="70" t="s">
        <v>19</v>
      </c>
    </row>
    <row r="55" spans="1:91" s="6" customFormat="1" ht="16.5" customHeight="1">
      <c r="B55" s="72"/>
      <c r="C55" s="73"/>
      <c r="D55" s="321" t="s">
        <v>83</v>
      </c>
      <c r="E55" s="321"/>
      <c r="F55" s="321"/>
      <c r="G55" s="321"/>
      <c r="H55" s="321"/>
      <c r="I55" s="74"/>
      <c r="J55" s="321" t="s">
        <v>84</v>
      </c>
      <c r="K55" s="321"/>
      <c r="L55" s="321"/>
      <c r="M55" s="321"/>
      <c r="N55" s="321"/>
      <c r="O55" s="321"/>
      <c r="P55" s="321"/>
      <c r="Q55" s="321"/>
      <c r="R55" s="321"/>
      <c r="S55" s="321"/>
      <c r="T55" s="321"/>
      <c r="U55" s="321"/>
      <c r="V55" s="321"/>
      <c r="W55" s="321"/>
      <c r="X55" s="321"/>
      <c r="Y55" s="321"/>
      <c r="Z55" s="321"/>
      <c r="AA55" s="321"/>
      <c r="AB55" s="321"/>
      <c r="AC55" s="321"/>
      <c r="AD55" s="321"/>
      <c r="AE55" s="321"/>
      <c r="AF55" s="321"/>
      <c r="AG55" s="314">
        <f>ROUND(AG56,2)</f>
        <v>0</v>
      </c>
      <c r="AH55" s="313"/>
      <c r="AI55" s="313"/>
      <c r="AJ55" s="313"/>
      <c r="AK55" s="313"/>
      <c r="AL55" s="313"/>
      <c r="AM55" s="313"/>
      <c r="AN55" s="312">
        <f t="shared" si="0"/>
        <v>0</v>
      </c>
      <c r="AO55" s="313"/>
      <c r="AP55" s="313"/>
      <c r="AQ55" s="75" t="s">
        <v>85</v>
      </c>
      <c r="AR55" s="72"/>
      <c r="AS55" s="76">
        <f>ROUND(AS56,2)</f>
        <v>0</v>
      </c>
      <c r="AT55" s="77">
        <f t="shared" si="1"/>
        <v>0</v>
      </c>
      <c r="AU55" s="78">
        <f>ROUND(AU56,5)</f>
        <v>0</v>
      </c>
      <c r="AV55" s="77">
        <f>ROUND(AZ55*L29,2)</f>
        <v>0</v>
      </c>
      <c r="AW55" s="77">
        <f>ROUND(BA55*L30,2)</f>
        <v>0</v>
      </c>
      <c r="AX55" s="77">
        <f>ROUND(BB55*L29,2)</f>
        <v>0</v>
      </c>
      <c r="AY55" s="77">
        <f>ROUND(BC55*L30,2)</f>
        <v>0</v>
      </c>
      <c r="AZ55" s="77">
        <f>ROUND(AZ56,2)</f>
        <v>0</v>
      </c>
      <c r="BA55" s="77">
        <f>ROUND(BA56,2)</f>
        <v>0</v>
      </c>
      <c r="BB55" s="77">
        <f>ROUND(BB56,2)</f>
        <v>0</v>
      </c>
      <c r="BC55" s="77">
        <f>ROUND(BC56,2)</f>
        <v>0</v>
      </c>
      <c r="BD55" s="79">
        <f>ROUND(BD56,2)</f>
        <v>0</v>
      </c>
      <c r="BS55" s="80" t="s">
        <v>78</v>
      </c>
      <c r="BT55" s="80" t="s">
        <v>86</v>
      </c>
      <c r="BU55" s="80" t="s">
        <v>80</v>
      </c>
      <c r="BV55" s="80" t="s">
        <v>81</v>
      </c>
      <c r="BW55" s="80" t="s">
        <v>87</v>
      </c>
      <c r="BX55" s="80" t="s">
        <v>5</v>
      </c>
      <c r="CL55" s="80" t="s">
        <v>19</v>
      </c>
      <c r="CM55" s="80" t="s">
        <v>88</v>
      </c>
    </row>
    <row r="56" spans="1:91" s="3" customFormat="1" ht="16.5" customHeight="1">
      <c r="B56" s="46"/>
      <c r="C56" s="9"/>
      <c r="D56" s="9"/>
      <c r="E56" s="322" t="s">
        <v>89</v>
      </c>
      <c r="F56" s="322"/>
      <c r="G56" s="322"/>
      <c r="H56" s="322"/>
      <c r="I56" s="322"/>
      <c r="J56" s="9"/>
      <c r="K56" s="322" t="s">
        <v>90</v>
      </c>
      <c r="L56" s="322"/>
      <c r="M56" s="322"/>
      <c r="N56" s="322"/>
      <c r="O56" s="322"/>
      <c r="P56" s="322"/>
      <c r="Q56" s="322"/>
      <c r="R56" s="322"/>
      <c r="S56" s="322"/>
      <c r="T56" s="322"/>
      <c r="U56" s="322"/>
      <c r="V56" s="322"/>
      <c r="W56" s="322"/>
      <c r="X56" s="322"/>
      <c r="Y56" s="322"/>
      <c r="Z56" s="322"/>
      <c r="AA56" s="322"/>
      <c r="AB56" s="322"/>
      <c r="AC56" s="322"/>
      <c r="AD56" s="322"/>
      <c r="AE56" s="322"/>
      <c r="AF56" s="322"/>
      <c r="AG56" s="315">
        <f>ROUND(SUM(AG57:AG64),2)</f>
        <v>0</v>
      </c>
      <c r="AH56" s="311"/>
      <c r="AI56" s="311"/>
      <c r="AJ56" s="311"/>
      <c r="AK56" s="311"/>
      <c r="AL56" s="311"/>
      <c r="AM56" s="311"/>
      <c r="AN56" s="310">
        <f t="shared" si="0"/>
        <v>0</v>
      </c>
      <c r="AO56" s="311"/>
      <c r="AP56" s="311"/>
      <c r="AQ56" s="81" t="s">
        <v>91</v>
      </c>
      <c r="AR56" s="46"/>
      <c r="AS56" s="82">
        <f>ROUND(SUM(AS57:AS64),2)</f>
        <v>0</v>
      </c>
      <c r="AT56" s="83">
        <f t="shared" si="1"/>
        <v>0</v>
      </c>
      <c r="AU56" s="84">
        <f>ROUND(SUM(AU57:AU64),5)</f>
        <v>0</v>
      </c>
      <c r="AV56" s="83">
        <f>ROUND(AZ56*L29,2)</f>
        <v>0</v>
      </c>
      <c r="AW56" s="83">
        <f>ROUND(BA56*L30,2)</f>
        <v>0</v>
      </c>
      <c r="AX56" s="83">
        <f>ROUND(BB56*L29,2)</f>
        <v>0</v>
      </c>
      <c r="AY56" s="83">
        <f>ROUND(BC56*L30,2)</f>
        <v>0</v>
      </c>
      <c r="AZ56" s="83">
        <f>ROUND(SUM(AZ57:AZ64),2)</f>
        <v>0</v>
      </c>
      <c r="BA56" s="83">
        <f>ROUND(SUM(BA57:BA64),2)</f>
        <v>0</v>
      </c>
      <c r="BB56" s="83">
        <f>ROUND(SUM(BB57:BB64),2)</f>
        <v>0</v>
      </c>
      <c r="BC56" s="83">
        <f>ROUND(SUM(BC57:BC64),2)</f>
        <v>0</v>
      </c>
      <c r="BD56" s="85">
        <f>ROUND(SUM(BD57:BD64),2)</f>
        <v>0</v>
      </c>
      <c r="BS56" s="26" t="s">
        <v>78</v>
      </c>
      <c r="BT56" s="26" t="s">
        <v>88</v>
      </c>
      <c r="BU56" s="26" t="s">
        <v>80</v>
      </c>
      <c r="BV56" s="26" t="s">
        <v>81</v>
      </c>
      <c r="BW56" s="26" t="s">
        <v>92</v>
      </c>
      <c r="BX56" s="26" t="s">
        <v>87</v>
      </c>
      <c r="CL56" s="26" t="s">
        <v>19</v>
      </c>
    </row>
    <row r="57" spans="1:91" s="3" customFormat="1" ht="16.5" customHeight="1">
      <c r="A57" s="86" t="s">
        <v>93</v>
      </c>
      <c r="B57" s="46"/>
      <c r="C57" s="9"/>
      <c r="D57" s="9"/>
      <c r="E57" s="9"/>
      <c r="F57" s="322" t="s">
        <v>94</v>
      </c>
      <c r="G57" s="322"/>
      <c r="H57" s="322"/>
      <c r="I57" s="322"/>
      <c r="J57" s="322"/>
      <c r="K57" s="9"/>
      <c r="L57" s="322" t="s">
        <v>95</v>
      </c>
      <c r="M57" s="322"/>
      <c r="N57" s="322"/>
      <c r="O57" s="322"/>
      <c r="P57" s="322"/>
      <c r="Q57" s="322"/>
      <c r="R57" s="322"/>
      <c r="S57" s="322"/>
      <c r="T57" s="322"/>
      <c r="U57" s="322"/>
      <c r="V57" s="322"/>
      <c r="W57" s="322"/>
      <c r="X57" s="322"/>
      <c r="Y57" s="322"/>
      <c r="Z57" s="322"/>
      <c r="AA57" s="322"/>
      <c r="AB57" s="322"/>
      <c r="AC57" s="322"/>
      <c r="AD57" s="322"/>
      <c r="AE57" s="322"/>
      <c r="AF57" s="322"/>
      <c r="AG57" s="310">
        <f>'ASR - Architektonicko sta...'!J34</f>
        <v>0</v>
      </c>
      <c r="AH57" s="311"/>
      <c r="AI57" s="311"/>
      <c r="AJ57" s="311"/>
      <c r="AK57" s="311"/>
      <c r="AL57" s="311"/>
      <c r="AM57" s="311"/>
      <c r="AN57" s="310">
        <f t="shared" si="0"/>
        <v>0</v>
      </c>
      <c r="AO57" s="311"/>
      <c r="AP57" s="311"/>
      <c r="AQ57" s="81" t="s">
        <v>91</v>
      </c>
      <c r="AR57" s="46"/>
      <c r="AS57" s="82">
        <v>0</v>
      </c>
      <c r="AT57" s="83">
        <f t="shared" si="1"/>
        <v>0</v>
      </c>
      <c r="AU57" s="84">
        <f>'ASR - Architektonicko sta...'!P131</f>
        <v>0</v>
      </c>
      <c r="AV57" s="83">
        <f>'ASR - Architektonicko sta...'!J37</f>
        <v>0</v>
      </c>
      <c r="AW57" s="83">
        <f>'ASR - Architektonicko sta...'!J38</f>
        <v>0</v>
      </c>
      <c r="AX57" s="83">
        <f>'ASR - Architektonicko sta...'!J39</f>
        <v>0</v>
      </c>
      <c r="AY57" s="83">
        <f>'ASR - Architektonicko sta...'!J40</f>
        <v>0</v>
      </c>
      <c r="AZ57" s="83">
        <f>'ASR - Architektonicko sta...'!F37</f>
        <v>0</v>
      </c>
      <c r="BA57" s="83">
        <f>'ASR - Architektonicko sta...'!F38</f>
        <v>0</v>
      </c>
      <c r="BB57" s="83">
        <f>'ASR - Architektonicko sta...'!F39</f>
        <v>0</v>
      </c>
      <c r="BC57" s="83">
        <f>'ASR - Architektonicko sta...'!F40</f>
        <v>0</v>
      </c>
      <c r="BD57" s="85">
        <f>'ASR - Architektonicko sta...'!F41</f>
        <v>0</v>
      </c>
      <c r="BT57" s="26" t="s">
        <v>96</v>
      </c>
      <c r="BV57" s="26" t="s">
        <v>81</v>
      </c>
      <c r="BW57" s="26" t="s">
        <v>97</v>
      </c>
      <c r="BX57" s="26" t="s">
        <v>92</v>
      </c>
      <c r="CL57" s="26" t="s">
        <v>19</v>
      </c>
    </row>
    <row r="58" spans="1:91" s="3" customFormat="1" ht="16.5" customHeight="1">
      <c r="A58" s="86" t="s">
        <v>93</v>
      </c>
      <c r="B58" s="46"/>
      <c r="C58" s="9"/>
      <c r="D58" s="9"/>
      <c r="E58" s="9"/>
      <c r="F58" s="322" t="s">
        <v>98</v>
      </c>
      <c r="G58" s="322"/>
      <c r="H58" s="322"/>
      <c r="I58" s="322"/>
      <c r="J58" s="322"/>
      <c r="K58" s="9"/>
      <c r="L58" s="322" t="s">
        <v>99</v>
      </c>
      <c r="M58" s="322"/>
      <c r="N58" s="322"/>
      <c r="O58" s="322"/>
      <c r="P58" s="322"/>
      <c r="Q58" s="322"/>
      <c r="R58" s="322"/>
      <c r="S58" s="322"/>
      <c r="T58" s="322"/>
      <c r="U58" s="322"/>
      <c r="V58" s="322"/>
      <c r="W58" s="322"/>
      <c r="X58" s="322"/>
      <c r="Y58" s="322"/>
      <c r="Z58" s="322"/>
      <c r="AA58" s="322"/>
      <c r="AB58" s="322"/>
      <c r="AC58" s="322"/>
      <c r="AD58" s="322"/>
      <c r="AE58" s="322"/>
      <c r="AF58" s="322"/>
      <c r="AG58" s="310">
        <f>'SKR - Stavebně konstrukčn...'!J34</f>
        <v>0</v>
      </c>
      <c r="AH58" s="311"/>
      <c r="AI58" s="311"/>
      <c r="AJ58" s="311"/>
      <c r="AK58" s="311"/>
      <c r="AL58" s="311"/>
      <c r="AM58" s="311"/>
      <c r="AN58" s="310">
        <f t="shared" si="0"/>
        <v>0</v>
      </c>
      <c r="AO58" s="311"/>
      <c r="AP58" s="311"/>
      <c r="AQ58" s="81" t="s">
        <v>91</v>
      </c>
      <c r="AR58" s="46"/>
      <c r="AS58" s="82">
        <v>0</v>
      </c>
      <c r="AT58" s="83">
        <f t="shared" si="1"/>
        <v>0</v>
      </c>
      <c r="AU58" s="84">
        <f>'SKR - Stavebně konstrukčn...'!P103</f>
        <v>0</v>
      </c>
      <c r="AV58" s="83">
        <f>'SKR - Stavebně konstrukčn...'!J37</f>
        <v>0</v>
      </c>
      <c r="AW58" s="83">
        <f>'SKR - Stavebně konstrukčn...'!J38</f>
        <v>0</v>
      </c>
      <c r="AX58" s="83">
        <f>'SKR - Stavebně konstrukčn...'!J39</f>
        <v>0</v>
      </c>
      <c r="AY58" s="83">
        <f>'SKR - Stavebně konstrukčn...'!J40</f>
        <v>0</v>
      </c>
      <c r="AZ58" s="83">
        <f>'SKR - Stavebně konstrukčn...'!F37</f>
        <v>0</v>
      </c>
      <c r="BA58" s="83">
        <f>'SKR - Stavebně konstrukčn...'!F38</f>
        <v>0</v>
      </c>
      <c r="BB58" s="83">
        <f>'SKR - Stavebně konstrukčn...'!F39</f>
        <v>0</v>
      </c>
      <c r="BC58" s="83">
        <f>'SKR - Stavebně konstrukčn...'!F40</f>
        <v>0</v>
      </c>
      <c r="BD58" s="85">
        <f>'SKR - Stavebně konstrukčn...'!F41</f>
        <v>0</v>
      </c>
      <c r="BT58" s="26" t="s">
        <v>96</v>
      </c>
      <c r="BV58" s="26" t="s">
        <v>81</v>
      </c>
      <c r="BW58" s="26" t="s">
        <v>100</v>
      </c>
      <c r="BX58" s="26" t="s">
        <v>92</v>
      </c>
      <c r="CL58" s="26" t="s">
        <v>19</v>
      </c>
    </row>
    <row r="59" spans="1:91" s="3" customFormat="1" ht="16.5" customHeight="1">
      <c r="A59" s="86" t="s">
        <v>93</v>
      </c>
      <c r="B59" s="46"/>
      <c r="C59" s="9"/>
      <c r="D59" s="9"/>
      <c r="E59" s="9"/>
      <c r="F59" s="322" t="s">
        <v>101</v>
      </c>
      <c r="G59" s="322"/>
      <c r="H59" s="322"/>
      <c r="I59" s="322"/>
      <c r="J59" s="322"/>
      <c r="K59" s="9"/>
      <c r="L59" s="322" t="s">
        <v>102</v>
      </c>
      <c r="M59" s="322"/>
      <c r="N59" s="322"/>
      <c r="O59" s="322"/>
      <c r="P59" s="322"/>
      <c r="Q59" s="322"/>
      <c r="R59" s="322"/>
      <c r="S59" s="322"/>
      <c r="T59" s="322"/>
      <c r="U59" s="322"/>
      <c r="V59" s="322"/>
      <c r="W59" s="322"/>
      <c r="X59" s="322"/>
      <c r="Y59" s="322"/>
      <c r="Z59" s="322"/>
      <c r="AA59" s="322"/>
      <c r="AB59" s="322"/>
      <c r="AC59" s="322"/>
      <c r="AD59" s="322"/>
      <c r="AE59" s="322"/>
      <c r="AF59" s="322"/>
      <c r="AG59" s="310">
        <f>'ZTI - Zdravotně technické...'!J34</f>
        <v>0</v>
      </c>
      <c r="AH59" s="311"/>
      <c r="AI59" s="311"/>
      <c r="AJ59" s="311"/>
      <c r="AK59" s="311"/>
      <c r="AL59" s="311"/>
      <c r="AM59" s="311"/>
      <c r="AN59" s="310">
        <f t="shared" si="0"/>
        <v>0</v>
      </c>
      <c r="AO59" s="311"/>
      <c r="AP59" s="311"/>
      <c r="AQ59" s="81" t="s">
        <v>91</v>
      </c>
      <c r="AR59" s="46"/>
      <c r="AS59" s="82">
        <v>0</v>
      </c>
      <c r="AT59" s="83">
        <f t="shared" si="1"/>
        <v>0</v>
      </c>
      <c r="AU59" s="84">
        <f>'ZTI - Zdravotně technické...'!P104</f>
        <v>0</v>
      </c>
      <c r="AV59" s="83">
        <f>'ZTI - Zdravotně technické...'!J37</f>
        <v>0</v>
      </c>
      <c r="AW59" s="83">
        <f>'ZTI - Zdravotně technické...'!J38</f>
        <v>0</v>
      </c>
      <c r="AX59" s="83">
        <f>'ZTI - Zdravotně technické...'!J39</f>
        <v>0</v>
      </c>
      <c r="AY59" s="83">
        <f>'ZTI - Zdravotně technické...'!J40</f>
        <v>0</v>
      </c>
      <c r="AZ59" s="83">
        <f>'ZTI - Zdravotně technické...'!F37</f>
        <v>0</v>
      </c>
      <c r="BA59" s="83">
        <f>'ZTI - Zdravotně technické...'!F38</f>
        <v>0</v>
      </c>
      <c r="BB59" s="83">
        <f>'ZTI - Zdravotně technické...'!F39</f>
        <v>0</v>
      </c>
      <c r="BC59" s="83">
        <f>'ZTI - Zdravotně technické...'!F40</f>
        <v>0</v>
      </c>
      <c r="BD59" s="85">
        <f>'ZTI - Zdravotně technické...'!F41</f>
        <v>0</v>
      </c>
      <c r="BT59" s="26" t="s">
        <v>96</v>
      </c>
      <c r="BV59" s="26" t="s">
        <v>81</v>
      </c>
      <c r="BW59" s="26" t="s">
        <v>103</v>
      </c>
      <c r="BX59" s="26" t="s">
        <v>92</v>
      </c>
      <c r="CL59" s="26" t="s">
        <v>42</v>
      </c>
    </row>
    <row r="60" spans="1:91" s="3" customFormat="1" ht="16.5" customHeight="1">
      <c r="A60" s="86" t="s">
        <v>93</v>
      </c>
      <c r="B60" s="46"/>
      <c r="C60" s="9"/>
      <c r="D60" s="9"/>
      <c r="E60" s="9"/>
      <c r="F60" s="322" t="s">
        <v>104</v>
      </c>
      <c r="G60" s="322"/>
      <c r="H60" s="322"/>
      <c r="I60" s="322"/>
      <c r="J60" s="322"/>
      <c r="K60" s="9"/>
      <c r="L60" s="322" t="s">
        <v>105</v>
      </c>
      <c r="M60" s="322"/>
      <c r="N60" s="322"/>
      <c r="O60" s="322"/>
      <c r="P60" s="322"/>
      <c r="Q60" s="322"/>
      <c r="R60" s="322"/>
      <c r="S60" s="322"/>
      <c r="T60" s="322"/>
      <c r="U60" s="322"/>
      <c r="V60" s="322"/>
      <c r="W60" s="322"/>
      <c r="X60" s="322"/>
      <c r="Y60" s="322"/>
      <c r="Z60" s="322"/>
      <c r="AA60" s="322"/>
      <c r="AB60" s="322"/>
      <c r="AC60" s="322"/>
      <c r="AD60" s="322"/>
      <c r="AE60" s="322"/>
      <c r="AF60" s="322"/>
      <c r="AG60" s="310">
        <f>'ESP - Silnoproudá elektro...'!J34</f>
        <v>0</v>
      </c>
      <c r="AH60" s="311"/>
      <c r="AI60" s="311"/>
      <c r="AJ60" s="311"/>
      <c r="AK60" s="311"/>
      <c r="AL60" s="311"/>
      <c r="AM60" s="311"/>
      <c r="AN60" s="310">
        <f t="shared" si="0"/>
        <v>0</v>
      </c>
      <c r="AO60" s="311"/>
      <c r="AP60" s="311"/>
      <c r="AQ60" s="81" t="s">
        <v>91</v>
      </c>
      <c r="AR60" s="46"/>
      <c r="AS60" s="82">
        <v>0</v>
      </c>
      <c r="AT60" s="83">
        <f t="shared" si="1"/>
        <v>0</v>
      </c>
      <c r="AU60" s="84">
        <f>'ESP - Silnoproudá elektro...'!P101</f>
        <v>0</v>
      </c>
      <c r="AV60" s="83">
        <f>'ESP - Silnoproudá elektro...'!J37</f>
        <v>0</v>
      </c>
      <c r="AW60" s="83">
        <f>'ESP - Silnoproudá elektro...'!J38</f>
        <v>0</v>
      </c>
      <c r="AX60" s="83">
        <f>'ESP - Silnoproudá elektro...'!J39</f>
        <v>0</v>
      </c>
      <c r="AY60" s="83">
        <f>'ESP - Silnoproudá elektro...'!J40</f>
        <v>0</v>
      </c>
      <c r="AZ60" s="83">
        <f>'ESP - Silnoproudá elektro...'!F37</f>
        <v>0</v>
      </c>
      <c r="BA60" s="83">
        <f>'ESP - Silnoproudá elektro...'!F38</f>
        <v>0</v>
      </c>
      <c r="BB60" s="83">
        <f>'ESP - Silnoproudá elektro...'!F39</f>
        <v>0</v>
      </c>
      <c r="BC60" s="83">
        <f>'ESP - Silnoproudá elektro...'!F40</f>
        <v>0</v>
      </c>
      <c r="BD60" s="85">
        <f>'ESP - Silnoproudá elektro...'!F41</f>
        <v>0</v>
      </c>
      <c r="BT60" s="26" t="s">
        <v>96</v>
      </c>
      <c r="BV60" s="26" t="s">
        <v>81</v>
      </c>
      <c r="BW60" s="26" t="s">
        <v>106</v>
      </c>
      <c r="BX60" s="26" t="s">
        <v>92</v>
      </c>
      <c r="CL60" s="26" t="s">
        <v>42</v>
      </c>
    </row>
    <row r="61" spans="1:91" s="3" customFormat="1" ht="16.5" customHeight="1">
      <c r="A61" s="86" t="s">
        <v>93</v>
      </c>
      <c r="B61" s="46"/>
      <c r="C61" s="9"/>
      <c r="D61" s="9"/>
      <c r="E61" s="9"/>
      <c r="F61" s="322" t="s">
        <v>107</v>
      </c>
      <c r="G61" s="322"/>
      <c r="H61" s="322"/>
      <c r="I61" s="322"/>
      <c r="J61" s="322"/>
      <c r="K61" s="9"/>
      <c r="L61" s="322" t="s">
        <v>108</v>
      </c>
      <c r="M61" s="322"/>
      <c r="N61" s="322"/>
      <c r="O61" s="322"/>
      <c r="P61" s="322"/>
      <c r="Q61" s="322"/>
      <c r="R61" s="322"/>
      <c r="S61" s="322"/>
      <c r="T61" s="322"/>
      <c r="U61" s="322"/>
      <c r="V61" s="322"/>
      <c r="W61" s="322"/>
      <c r="X61" s="322"/>
      <c r="Y61" s="322"/>
      <c r="Z61" s="322"/>
      <c r="AA61" s="322"/>
      <c r="AB61" s="322"/>
      <c r="AC61" s="322"/>
      <c r="AD61" s="322"/>
      <c r="AE61" s="322"/>
      <c r="AF61" s="322"/>
      <c r="AG61" s="310">
        <f>'ELK - Slaboproudá elektro...'!J34</f>
        <v>0</v>
      </c>
      <c r="AH61" s="311"/>
      <c r="AI61" s="311"/>
      <c r="AJ61" s="311"/>
      <c r="AK61" s="311"/>
      <c r="AL61" s="311"/>
      <c r="AM61" s="311"/>
      <c r="AN61" s="310">
        <f t="shared" si="0"/>
        <v>0</v>
      </c>
      <c r="AO61" s="311"/>
      <c r="AP61" s="311"/>
      <c r="AQ61" s="81" t="s">
        <v>91</v>
      </c>
      <c r="AR61" s="46"/>
      <c r="AS61" s="82">
        <v>0</v>
      </c>
      <c r="AT61" s="83">
        <f t="shared" si="1"/>
        <v>0</v>
      </c>
      <c r="AU61" s="84">
        <f>'ELK - Slaboproudá elektro...'!P96</f>
        <v>0</v>
      </c>
      <c r="AV61" s="83">
        <f>'ELK - Slaboproudá elektro...'!J37</f>
        <v>0</v>
      </c>
      <c r="AW61" s="83">
        <f>'ELK - Slaboproudá elektro...'!J38</f>
        <v>0</v>
      </c>
      <c r="AX61" s="83">
        <f>'ELK - Slaboproudá elektro...'!J39</f>
        <v>0</v>
      </c>
      <c r="AY61" s="83">
        <f>'ELK - Slaboproudá elektro...'!J40</f>
        <v>0</v>
      </c>
      <c r="AZ61" s="83">
        <f>'ELK - Slaboproudá elektro...'!F37</f>
        <v>0</v>
      </c>
      <c r="BA61" s="83">
        <f>'ELK - Slaboproudá elektro...'!F38</f>
        <v>0</v>
      </c>
      <c r="BB61" s="83">
        <f>'ELK - Slaboproudá elektro...'!F39</f>
        <v>0</v>
      </c>
      <c r="BC61" s="83">
        <f>'ELK - Slaboproudá elektro...'!F40</f>
        <v>0</v>
      </c>
      <c r="BD61" s="85">
        <f>'ELK - Slaboproudá elektro...'!F41</f>
        <v>0</v>
      </c>
      <c r="BT61" s="26" t="s">
        <v>96</v>
      </c>
      <c r="BV61" s="26" t="s">
        <v>81</v>
      </c>
      <c r="BW61" s="26" t="s">
        <v>109</v>
      </c>
      <c r="BX61" s="26" t="s">
        <v>92</v>
      </c>
      <c r="CL61" s="26" t="s">
        <v>42</v>
      </c>
    </row>
    <row r="62" spans="1:91" s="3" customFormat="1" ht="16.5" customHeight="1">
      <c r="A62" s="86" t="s">
        <v>93</v>
      </c>
      <c r="B62" s="46"/>
      <c r="C62" s="9"/>
      <c r="D62" s="9"/>
      <c r="E62" s="9"/>
      <c r="F62" s="322" t="s">
        <v>110</v>
      </c>
      <c r="G62" s="322"/>
      <c r="H62" s="322"/>
      <c r="I62" s="322"/>
      <c r="J62" s="322"/>
      <c r="K62" s="9"/>
      <c r="L62" s="322" t="s">
        <v>111</v>
      </c>
      <c r="M62" s="322"/>
      <c r="N62" s="322"/>
      <c r="O62" s="322"/>
      <c r="P62" s="322"/>
      <c r="Q62" s="322"/>
      <c r="R62" s="322"/>
      <c r="S62" s="322"/>
      <c r="T62" s="322"/>
      <c r="U62" s="322"/>
      <c r="V62" s="322"/>
      <c r="W62" s="322"/>
      <c r="X62" s="322"/>
      <c r="Y62" s="322"/>
      <c r="Z62" s="322"/>
      <c r="AA62" s="322"/>
      <c r="AB62" s="322"/>
      <c r="AC62" s="322"/>
      <c r="AD62" s="322"/>
      <c r="AE62" s="322"/>
      <c r="AF62" s="322"/>
      <c r="AG62" s="310">
        <f>'VYT - Vytápění'!J34</f>
        <v>0</v>
      </c>
      <c r="AH62" s="311"/>
      <c r="AI62" s="311"/>
      <c r="AJ62" s="311"/>
      <c r="AK62" s="311"/>
      <c r="AL62" s="311"/>
      <c r="AM62" s="311"/>
      <c r="AN62" s="310">
        <f t="shared" si="0"/>
        <v>0</v>
      </c>
      <c r="AO62" s="311"/>
      <c r="AP62" s="311"/>
      <c r="AQ62" s="81" t="s">
        <v>91</v>
      </c>
      <c r="AR62" s="46"/>
      <c r="AS62" s="82">
        <v>0</v>
      </c>
      <c r="AT62" s="83">
        <f t="shared" si="1"/>
        <v>0</v>
      </c>
      <c r="AU62" s="84">
        <f>'VYT - Vytápění'!P98</f>
        <v>0</v>
      </c>
      <c r="AV62" s="83">
        <f>'VYT - Vytápění'!J37</f>
        <v>0</v>
      </c>
      <c r="AW62" s="83">
        <f>'VYT - Vytápění'!J38</f>
        <v>0</v>
      </c>
      <c r="AX62" s="83">
        <f>'VYT - Vytápění'!J39</f>
        <v>0</v>
      </c>
      <c r="AY62" s="83">
        <f>'VYT - Vytápění'!J40</f>
        <v>0</v>
      </c>
      <c r="AZ62" s="83">
        <f>'VYT - Vytápění'!F37</f>
        <v>0</v>
      </c>
      <c r="BA62" s="83">
        <f>'VYT - Vytápění'!F38</f>
        <v>0</v>
      </c>
      <c r="BB62" s="83">
        <f>'VYT - Vytápění'!F39</f>
        <v>0</v>
      </c>
      <c r="BC62" s="83">
        <f>'VYT - Vytápění'!F40</f>
        <v>0</v>
      </c>
      <c r="BD62" s="85">
        <f>'VYT - Vytápění'!F41</f>
        <v>0</v>
      </c>
      <c r="BT62" s="26" t="s">
        <v>96</v>
      </c>
      <c r="BV62" s="26" t="s">
        <v>81</v>
      </c>
      <c r="BW62" s="26" t="s">
        <v>112</v>
      </c>
      <c r="BX62" s="26" t="s">
        <v>92</v>
      </c>
      <c r="CL62" s="26" t="s">
        <v>42</v>
      </c>
    </row>
    <row r="63" spans="1:91" s="3" customFormat="1" ht="16.5" customHeight="1">
      <c r="A63" s="86" t="s">
        <v>93</v>
      </c>
      <c r="B63" s="46"/>
      <c r="C63" s="9"/>
      <c r="D63" s="9"/>
      <c r="E63" s="9"/>
      <c r="F63" s="322" t="s">
        <v>113</v>
      </c>
      <c r="G63" s="322"/>
      <c r="H63" s="322"/>
      <c r="I63" s="322"/>
      <c r="J63" s="322"/>
      <c r="K63" s="9"/>
      <c r="L63" s="322" t="s">
        <v>114</v>
      </c>
      <c r="M63" s="322"/>
      <c r="N63" s="322"/>
      <c r="O63" s="322"/>
      <c r="P63" s="322"/>
      <c r="Q63" s="322"/>
      <c r="R63" s="322"/>
      <c r="S63" s="322"/>
      <c r="T63" s="322"/>
      <c r="U63" s="322"/>
      <c r="V63" s="322"/>
      <c r="W63" s="322"/>
      <c r="X63" s="322"/>
      <c r="Y63" s="322"/>
      <c r="Z63" s="322"/>
      <c r="AA63" s="322"/>
      <c r="AB63" s="322"/>
      <c r="AC63" s="322"/>
      <c r="AD63" s="322"/>
      <c r="AE63" s="322"/>
      <c r="AF63" s="322"/>
      <c r="AG63" s="310">
        <f>'VZT - Vzduchotechnika'!J34</f>
        <v>0</v>
      </c>
      <c r="AH63" s="311"/>
      <c r="AI63" s="311"/>
      <c r="AJ63" s="311"/>
      <c r="AK63" s="311"/>
      <c r="AL63" s="311"/>
      <c r="AM63" s="311"/>
      <c r="AN63" s="310">
        <f t="shared" si="0"/>
        <v>0</v>
      </c>
      <c r="AO63" s="311"/>
      <c r="AP63" s="311"/>
      <c r="AQ63" s="81" t="s">
        <v>91</v>
      </c>
      <c r="AR63" s="46"/>
      <c r="AS63" s="82">
        <v>0</v>
      </c>
      <c r="AT63" s="83">
        <f t="shared" si="1"/>
        <v>0</v>
      </c>
      <c r="AU63" s="84">
        <f>'VZT - Vzduchotechnika'!P101</f>
        <v>0</v>
      </c>
      <c r="AV63" s="83">
        <f>'VZT - Vzduchotechnika'!J37</f>
        <v>0</v>
      </c>
      <c r="AW63" s="83">
        <f>'VZT - Vzduchotechnika'!J38</f>
        <v>0</v>
      </c>
      <c r="AX63" s="83">
        <f>'VZT - Vzduchotechnika'!J39</f>
        <v>0</v>
      </c>
      <c r="AY63" s="83">
        <f>'VZT - Vzduchotechnika'!J40</f>
        <v>0</v>
      </c>
      <c r="AZ63" s="83">
        <f>'VZT - Vzduchotechnika'!F37</f>
        <v>0</v>
      </c>
      <c r="BA63" s="83">
        <f>'VZT - Vzduchotechnika'!F38</f>
        <v>0</v>
      </c>
      <c r="BB63" s="83">
        <f>'VZT - Vzduchotechnika'!F39</f>
        <v>0</v>
      </c>
      <c r="BC63" s="83">
        <f>'VZT - Vzduchotechnika'!F40</f>
        <v>0</v>
      </c>
      <c r="BD63" s="85">
        <f>'VZT - Vzduchotechnika'!F41</f>
        <v>0</v>
      </c>
      <c r="BT63" s="26" t="s">
        <v>96</v>
      </c>
      <c r="BV63" s="26" t="s">
        <v>81</v>
      </c>
      <c r="BW63" s="26" t="s">
        <v>115</v>
      </c>
      <c r="BX63" s="26" t="s">
        <v>92</v>
      </c>
      <c r="CL63" s="26" t="s">
        <v>42</v>
      </c>
    </row>
    <row r="64" spans="1:91" s="3" customFormat="1" ht="16.5" customHeight="1">
      <c r="A64" s="86" t="s">
        <v>93</v>
      </c>
      <c r="B64" s="46"/>
      <c r="C64" s="9"/>
      <c r="D64" s="9"/>
      <c r="E64" s="9"/>
      <c r="F64" s="322" t="s">
        <v>116</v>
      </c>
      <c r="G64" s="322"/>
      <c r="H64" s="322"/>
      <c r="I64" s="322"/>
      <c r="J64" s="322"/>
      <c r="K64" s="9"/>
      <c r="L64" s="322" t="s">
        <v>117</v>
      </c>
      <c r="M64" s="322"/>
      <c r="N64" s="322"/>
      <c r="O64" s="322"/>
      <c r="P64" s="322"/>
      <c r="Q64" s="322"/>
      <c r="R64" s="322"/>
      <c r="S64" s="322"/>
      <c r="T64" s="322"/>
      <c r="U64" s="322"/>
      <c r="V64" s="322"/>
      <c r="W64" s="322"/>
      <c r="X64" s="322"/>
      <c r="Y64" s="322"/>
      <c r="Z64" s="322"/>
      <c r="AA64" s="322"/>
      <c r="AB64" s="322"/>
      <c r="AC64" s="322"/>
      <c r="AD64" s="322"/>
      <c r="AE64" s="322"/>
      <c r="AF64" s="322"/>
      <c r="AG64" s="310">
        <f>'MaR - Měření a regulace'!J34</f>
        <v>0</v>
      </c>
      <c r="AH64" s="311"/>
      <c r="AI64" s="311"/>
      <c r="AJ64" s="311"/>
      <c r="AK64" s="311"/>
      <c r="AL64" s="311"/>
      <c r="AM64" s="311"/>
      <c r="AN64" s="310">
        <f t="shared" si="0"/>
        <v>0</v>
      </c>
      <c r="AO64" s="311"/>
      <c r="AP64" s="311"/>
      <c r="AQ64" s="81" t="s">
        <v>91</v>
      </c>
      <c r="AR64" s="46"/>
      <c r="AS64" s="82">
        <v>0</v>
      </c>
      <c r="AT64" s="83">
        <f t="shared" si="1"/>
        <v>0</v>
      </c>
      <c r="AU64" s="84">
        <f>'MaR - Měření a regulace'!P117</f>
        <v>0</v>
      </c>
      <c r="AV64" s="83">
        <f>'MaR - Měření a regulace'!J37</f>
        <v>0</v>
      </c>
      <c r="AW64" s="83">
        <f>'MaR - Měření a regulace'!J38</f>
        <v>0</v>
      </c>
      <c r="AX64" s="83">
        <f>'MaR - Měření a regulace'!J39</f>
        <v>0</v>
      </c>
      <c r="AY64" s="83">
        <f>'MaR - Měření a regulace'!J40</f>
        <v>0</v>
      </c>
      <c r="AZ64" s="83">
        <f>'MaR - Měření a regulace'!F37</f>
        <v>0</v>
      </c>
      <c r="BA64" s="83">
        <f>'MaR - Měření a regulace'!F38</f>
        <v>0</v>
      </c>
      <c r="BB64" s="83">
        <f>'MaR - Měření a regulace'!F39</f>
        <v>0</v>
      </c>
      <c r="BC64" s="83">
        <f>'MaR - Měření a regulace'!F40</f>
        <v>0</v>
      </c>
      <c r="BD64" s="85">
        <f>'MaR - Měření a regulace'!F41</f>
        <v>0</v>
      </c>
      <c r="BT64" s="26" t="s">
        <v>96</v>
      </c>
      <c r="BV64" s="26" t="s">
        <v>81</v>
      </c>
      <c r="BW64" s="26" t="s">
        <v>118</v>
      </c>
      <c r="BX64" s="26" t="s">
        <v>92</v>
      </c>
      <c r="CL64" s="26" t="s">
        <v>42</v>
      </c>
    </row>
    <row r="65" spans="1:91" s="6" customFormat="1" ht="16.5" customHeight="1">
      <c r="B65" s="72"/>
      <c r="C65" s="73"/>
      <c r="D65" s="321" t="s">
        <v>119</v>
      </c>
      <c r="E65" s="321"/>
      <c r="F65" s="321"/>
      <c r="G65" s="321"/>
      <c r="H65" s="321"/>
      <c r="I65" s="74"/>
      <c r="J65" s="321" t="s">
        <v>120</v>
      </c>
      <c r="K65" s="321"/>
      <c r="L65" s="321"/>
      <c r="M65" s="321"/>
      <c r="N65" s="321"/>
      <c r="O65" s="321"/>
      <c r="P65" s="321"/>
      <c r="Q65" s="321"/>
      <c r="R65" s="321"/>
      <c r="S65" s="321"/>
      <c r="T65" s="321"/>
      <c r="U65" s="321"/>
      <c r="V65" s="321"/>
      <c r="W65" s="321"/>
      <c r="X65" s="321"/>
      <c r="Y65" s="321"/>
      <c r="Z65" s="321"/>
      <c r="AA65" s="321"/>
      <c r="AB65" s="321"/>
      <c r="AC65" s="321"/>
      <c r="AD65" s="321"/>
      <c r="AE65" s="321"/>
      <c r="AF65" s="321"/>
      <c r="AG65" s="314">
        <f>ROUND(AG66+SUM(AG67:AG69)+AG73+AG74,2)</f>
        <v>0</v>
      </c>
      <c r="AH65" s="313"/>
      <c r="AI65" s="313"/>
      <c r="AJ65" s="313"/>
      <c r="AK65" s="313"/>
      <c r="AL65" s="313"/>
      <c r="AM65" s="313"/>
      <c r="AN65" s="312">
        <f t="shared" si="0"/>
        <v>0</v>
      </c>
      <c r="AO65" s="313"/>
      <c r="AP65" s="313"/>
      <c r="AQ65" s="75" t="s">
        <v>85</v>
      </c>
      <c r="AR65" s="72"/>
      <c r="AS65" s="76">
        <f>ROUND(AS66+SUM(AS67:AS69)+AS73+AS74,2)</f>
        <v>0</v>
      </c>
      <c r="AT65" s="77">
        <f t="shared" si="1"/>
        <v>0</v>
      </c>
      <c r="AU65" s="78">
        <f>ROUND(AU66+SUM(AU67:AU69)+AU73+AU74,5)</f>
        <v>0</v>
      </c>
      <c r="AV65" s="77">
        <f>ROUND(AZ65*L29,2)</f>
        <v>0</v>
      </c>
      <c r="AW65" s="77">
        <f>ROUND(BA65*L30,2)</f>
        <v>0</v>
      </c>
      <c r="AX65" s="77">
        <f>ROUND(BB65*L29,2)</f>
        <v>0</v>
      </c>
      <c r="AY65" s="77">
        <f>ROUND(BC65*L30,2)</f>
        <v>0</v>
      </c>
      <c r="AZ65" s="77">
        <f>ROUND(AZ66+SUM(AZ67:AZ69)+AZ73+AZ74,2)</f>
        <v>0</v>
      </c>
      <c r="BA65" s="77">
        <f>ROUND(BA66+SUM(BA67:BA69)+BA73+BA74,2)</f>
        <v>0</v>
      </c>
      <c r="BB65" s="77">
        <f>ROUND(BB66+SUM(BB67:BB69)+BB73+BB74,2)</f>
        <v>0</v>
      </c>
      <c r="BC65" s="77">
        <f>ROUND(BC66+SUM(BC67:BC69)+BC73+BC74,2)</f>
        <v>0</v>
      </c>
      <c r="BD65" s="79">
        <f>ROUND(BD66+SUM(BD67:BD69)+BD73+BD74,2)</f>
        <v>0</v>
      </c>
      <c r="BS65" s="80" t="s">
        <v>78</v>
      </c>
      <c r="BT65" s="80" t="s">
        <v>86</v>
      </c>
      <c r="BU65" s="80" t="s">
        <v>80</v>
      </c>
      <c r="BV65" s="80" t="s">
        <v>81</v>
      </c>
      <c r="BW65" s="80" t="s">
        <v>121</v>
      </c>
      <c r="BX65" s="80" t="s">
        <v>5</v>
      </c>
      <c r="CL65" s="80" t="s">
        <v>19</v>
      </c>
      <c r="CM65" s="80" t="s">
        <v>88</v>
      </c>
    </row>
    <row r="66" spans="1:91" s="3" customFormat="1" ht="16.5" customHeight="1">
      <c r="A66" s="86" t="s">
        <v>93</v>
      </c>
      <c r="B66" s="46"/>
      <c r="C66" s="9"/>
      <c r="D66" s="9"/>
      <c r="E66" s="322" t="s">
        <v>122</v>
      </c>
      <c r="F66" s="322"/>
      <c r="G66" s="322"/>
      <c r="H66" s="322"/>
      <c r="I66" s="322"/>
      <c r="J66" s="9"/>
      <c r="K66" s="322" t="s">
        <v>123</v>
      </c>
      <c r="L66" s="322"/>
      <c r="M66" s="322"/>
      <c r="N66" s="322"/>
      <c r="O66" s="322"/>
      <c r="P66" s="322"/>
      <c r="Q66" s="322"/>
      <c r="R66" s="322"/>
      <c r="S66" s="322"/>
      <c r="T66" s="322"/>
      <c r="U66" s="322"/>
      <c r="V66" s="322"/>
      <c r="W66" s="322"/>
      <c r="X66" s="322"/>
      <c r="Y66" s="322"/>
      <c r="Z66" s="322"/>
      <c r="AA66" s="322"/>
      <c r="AB66" s="322"/>
      <c r="AC66" s="322"/>
      <c r="AD66" s="322"/>
      <c r="AE66" s="322"/>
      <c r="AF66" s="322"/>
      <c r="AG66" s="310">
        <f>'SO 101 - Příprava území'!J32</f>
        <v>0</v>
      </c>
      <c r="AH66" s="311"/>
      <c r="AI66" s="311"/>
      <c r="AJ66" s="311"/>
      <c r="AK66" s="311"/>
      <c r="AL66" s="311"/>
      <c r="AM66" s="311"/>
      <c r="AN66" s="310">
        <f t="shared" si="0"/>
        <v>0</v>
      </c>
      <c r="AO66" s="311"/>
      <c r="AP66" s="311"/>
      <c r="AQ66" s="81" t="s">
        <v>91</v>
      </c>
      <c r="AR66" s="46"/>
      <c r="AS66" s="82">
        <v>0</v>
      </c>
      <c r="AT66" s="83">
        <f t="shared" si="1"/>
        <v>0</v>
      </c>
      <c r="AU66" s="84">
        <f>'SO 101 - Příprava území'!P92</f>
        <v>0</v>
      </c>
      <c r="AV66" s="83">
        <f>'SO 101 - Příprava území'!J35</f>
        <v>0</v>
      </c>
      <c r="AW66" s="83">
        <f>'SO 101 - Příprava území'!J36</f>
        <v>0</v>
      </c>
      <c r="AX66" s="83">
        <f>'SO 101 - Příprava území'!J37</f>
        <v>0</v>
      </c>
      <c r="AY66" s="83">
        <f>'SO 101 - Příprava území'!J38</f>
        <v>0</v>
      </c>
      <c r="AZ66" s="83">
        <f>'SO 101 - Příprava území'!F35</f>
        <v>0</v>
      </c>
      <c r="BA66" s="83">
        <f>'SO 101 - Příprava území'!F36</f>
        <v>0</v>
      </c>
      <c r="BB66" s="83">
        <f>'SO 101 - Příprava území'!F37</f>
        <v>0</v>
      </c>
      <c r="BC66" s="83">
        <f>'SO 101 - Příprava území'!F38</f>
        <v>0</v>
      </c>
      <c r="BD66" s="85">
        <f>'SO 101 - Příprava území'!F39</f>
        <v>0</v>
      </c>
      <c r="BT66" s="26" t="s">
        <v>88</v>
      </c>
      <c r="BV66" s="26" t="s">
        <v>81</v>
      </c>
      <c r="BW66" s="26" t="s">
        <v>124</v>
      </c>
      <c r="BX66" s="26" t="s">
        <v>121</v>
      </c>
      <c r="CL66" s="26" t="s">
        <v>19</v>
      </c>
    </row>
    <row r="67" spans="1:91" s="3" customFormat="1" ht="16.5" customHeight="1">
      <c r="A67" s="86" t="s">
        <v>93</v>
      </c>
      <c r="B67" s="46"/>
      <c r="C67" s="9"/>
      <c r="D67" s="9"/>
      <c r="E67" s="322" t="s">
        <v>125</v>
      </c>
      <c r="F67" s="322"/>
      <c r="G67" s="322"/>
      <c r="H67" s="322"/>
      <c r="I67" s="322"/>
      <c r="J67" s="9"/>
      <c r="K67" s="322" t="s">
        <v>126</v>
      </c>
      <c r="L67" s="322"/>
      <c r="M67" s="322"/>
      <c r="N67" s="322"/>
      <c r="O67" s="322"/>
      <c r="P67" s="322"/>
      <c r="Q67" s="322"/>
      <c r="R67" s="322"/>
      <c r="S67" s="322"/>
      <c r="T67" s="322"/>
      <c r="U67" s="322"/>
      <c r="V67" s="322"/>
      <c r="W67" s="322"/>
      <c r="X67" s="322"/>
      <c r="Y67" s="322"/>
      <c r="Z67" s="322"/>
      <c r="AA67" s="322"/>
      <c r="AB67" s="322"/>
      <c r="AC67" s="322"/>
      <c r="AD67" s="322"/>
      <c r="AE67" s="322"/>
      <c r="AF67" s="322"/>
      <c r="AG67" s="310">
        <f>'SO 111 - Hrubé terénní úp...'!J32</f>
        <v>0</v>
      </c>
      <c r="AH67" s="311"/>
      <c r="AI67" s="311"/>
      <c r="AJ67" s="311"/>
      <c r="AK67" s="311"/>
      <c r="AL67" s="311"/>
      <c r="AM67" s="311"/>
      <c r="AN67" s="310">
        <f t="shared" si="0"/>
        <v>0</v>
      </c>
      <c r="AO67" s="311"/>
      <c r="AP67" s="311"/>
      <c r="AQ67" s="81" t="s">
        <v>91</v>
      </c>
      <c r="AR67" s="46"/>
      <c r="AS67" s="82">
        <v>0</v>
      </c>
      <c r="AT67" s="83">
        <f t="shared" si="1"/>
        <v>0</v>
      </c>
      <c r="AU67" s="84">
        <f>'SO 111 - Hrubé terénní úp...'!P90</f>
        <v>0</v>
      </c>
      <c r="AV67" s="83">
        <f>'SO 111 - Hrubé terénní úp...'!J35</f>
        <v>0</v>
      </c>
      <c r="AW67" s="83">
        <f>'SO 111 - Hrubé terénní úp...'!J36</f>
        <v>0</v>
      </c>
      <c r="AX67" s="83">
        <f>'SO 111 - Hrubé terénní úp...'!J37</f>
        <v>0</v>
      </c>
      <c r="AY67" s="83">
        <f>'SO 111 - Hrubé terénní úp...'!J38</f>
        <v>0</v>
      </c>
      <c r="AZ67" s="83">
        <f>'SO 111 - Hrubé terénní úp...'!F35</f>
        <v>0</v>
      </c>
      <c r="BA67" s="83">
        <f>'SO 111 - Hrubé terénní úp...'!F36</f>
        <v>0</v>
      </c>
      <c r="BB67" s="83">
        <f>'SO 111 - Hrubé terénní úp...'!F37</f>
        <v>0</v>
      </c>
      <c r="BC67" s="83">
        <f>'SO 111 - Hrubé terénní úp...'!F38</f>
        <v>0</v>
      </c>
      <c r="BD67" s="85">
        <f>'SO 111 - Hrubé terénní úp...'!F39</f>
        <v>0</v>
      </c>
      <c r="BT67" s="26" t="s">
        <v>88</v>
      </c>
      <c r="BV67" s="26" t="s">
        <v>81</v>
      </c>
      <c r="BW67" s="26" t="s">
        <v>127</v>
      </c>
      <c r="BX67" s="26" t="s">
        <v>121</v>
      </c>
      <c r="CL67" s="26" t="s">
        <v>19</v>
      </c>
    </row>
    <row r="68" spans="1:91" s="3" customFormat="1" ht="16.5" customHeight="1">
      <c r="A68" s="86" t="s">
        <v>93</v>
      </c>
      <c r="B68" s="46"/>
      <c r="C68" s="9"/>
      <c r="D68" s="9"/>
      <c r="E68" s="322" t="s">
        <v>128</v>
      </c>
      <c r="F68" s="322"/>
      <c r="G68" s="322"/>
      <c r="H68" s="322"/>
      <c r="I68" s="322"/>
      <c r="J68" s="9"/>
      <c r="K68" s="322" t="s">
        <v>129</v>
      </c>
      <c r="L68" s="322"/>
      <c r="M68" s="322"/>
      <c r="N68" s="322"/>
      <c r="O68" s="322"/>
      <c r="P68" s="322"/>
      <c r="Q68" s="322"/>
      <c r="R68" s="322"/>
      <c r="S68" s="322"/>
      <c r="T68" s="322"/>
      <c r="U68" s="322"/>
      <c r="V68" s="322"/>
      <c r="W68" s="322"/>
      <c r="X68" s="322"/>
      <c r="Y68" s="322"/>
      <c r="Z68" s="322"/>
      <c r="AA68" s="322"/>
      <c r="AB68" s="322"/>
      <c r="AC68" s="322"/>
      <c r="AD68" s="322"/>
      <c r="AE68" s="322"/>
      <c r="AF68" s="322"/>
      <c r="AG68" s="310">
        <f>'SO 121 - Zajištění staveb...'!J32</f>
        <v>0</v>
      </c>
      <c r="AH68" s="311"/>
      <c r="AI68" s="311"/>
      <c r="AJ68" s="311"/>
      <c r="AK68" s="311"/>
      <c r="AL68" s="311"/>
      <c r="AM68" s="311"/>
      <c r="AN68" s="310">
        <f t="shared" si="0"/>
        <v>0</v>
      </c>
      <c r="AO68" s="311"/>
      <c r="AP68" s="311"/>
      <c r="AQ68" s="81" t="s">
        <v>91</v>
      </c>
      <c r="AR68" s="46"/>
      <c r="AS68" s="82">
        <v>0</v>
      </c>
      <c r="AT68" s="83">
        <f t="shared" si="1"/>
        <v>0</v>
      </c>
      <c r="AU68" s="84">
        <f>'SO 121 - Zajištění staveb...'!P89</f>
        <v>0</v>
      </c>
      <c r="AV68" s="83">
        <f>'SO 121 - Zajištění staveb...'!J35</f>
        <v>0</v>
      </c>
      <c r="AW68" s="83">
        <f>'SO 121 - Zajištění staveb...'!J36</f>
        <v>0</v>
      </c>
      <c r="AX68" s="83">
        <f>'SO 121 - Zajištění staveb...'!J37</f>
        <v>0</v>
      </c>
      <c r="AY68" s="83">
        <f>'SO 121 - Zajištění staveb...'!J38</f>
        <v>0</v>
      </c>
      <c r="AZ68" s="83">
        <f>'SO 121 - Zajištění staveb...'!F35</f>
        <v>0</v>
      </c>
      <c r="BA68" s="83">
        <f>'SO 121 - Zajištění staveb...'!F36</f>
        <v>0</v>
      </c>
      <c r="BB68" s="83">
        <f>'SO 121 - Zajištění staveb...'!F37</f>
        <v>0</v>
      </c>
      <c r="BC68" s="83">
        <f>'SO 121 - Zajištění staveb...'!F38</f>
        <v>0</v>
      </c>
      <c r="BD68" s="85">
        <f>'SO 121 - Zajištění staveb...'!F39</f>
        <v>0</v>
      </c>
      <c r="BT68" s="26" t="s">
        <v>88</v>
      </c>
      <c r="BV68" s="26" t="s">
        <v>81</v>
      </c>
      <c r="BW68" s="26" t="s">
        <v>130</v>
      </c>
      <c r="BX68" s="26" t="s">
        <v>121</v>
      </c>
      <c r="CL68" s="26" t="s">
        <v>19</v>
      </c>
    </row>
    <row r="69" spans="1:91" s="3" customFormat="1" ht="16.5" customHeight="1">
      <c r="B69" s="46"/>
      <c r="C69" s="9"/>
      <c r="D69" s="9"/>
      <c r="E69" s="322" t="s">
        <v>131</v>
      </c>
      <c r="F69" s="322"/>
      <c r="G69" s="322"/>
      <c r="H69" s="322"/>
      <c r="I69" s="322"/>
      <c r="J69" s="9"/>
      <c r="K69" s="322" t="s">
        <v>132</v>
      </c>
      <c r="L69" s="322"/>
      <c r="M69" s="322"/>
      <c r="N69" s="322"/>
      <c r="O69" s="322"/>
      <c r="P69" s="322"/>
      <c r="Q69" s="322"/>
      <c r="R69" s="322"/>
      <c r="S69" s="322"/>
      <c r="T69" s="322"/>
      <c r="U69" s="322"/>
      <c r="V69" s="322"/>
      <c r="W69" s="322"/>
      <c r="X69" s="322"/>
      <c r="Y69" s="322"/>
      <c r="Z69" s="322"/>
      <c r="AA69" s="322"/>
      <c r="AB69" s="322"/>
      <c r="AC69" s="322"/>
      <c r="AD69" s="322"/>
      <c r="AE69" s="322"/>
      <c r="AF69" s="322"/>
      <c r="AG69" s="315">
        <f>ROUND(SUM(AG70:AG72),2)</f>
        <v>0</v>
      </c>
      <c r="AH69" s="311"/>
      <c r="AI69" s="311"/>
      <c r="AJ69" s="311"/>
      <c r="AK69" s="311"/>
      <c r="AL69" s="311"/>
      <c r="AM69" s="311"/>
      <c r="AN69" s="310">
        <f t="shared" si="0"/>
        <v>0</v>
      </c>
      <c r="AO69" s="311"/>
      <c r="AP69" s="311"/>
      <c r="AQ69" s="81" t="s">
        <v>91</v>
      </c>
      <c r="AR69" s="46"/>
      <c r="AS69" s="82">
        <f>ROUND(SUM(AS70:AS72),2)</f>
        <v>0</v>
      </c>
      <c r="AT69" s="83">
        <f t="shared" si="1"/>
        <v>0</v>
      </c>
      <c r="AU69" s="84">
        <f>ROUND(SUM(AU70:AU72),5)</f>
        <v>0</v>
      </c>
      <c r="AV69" s="83">
        <f>ROUND(AZ69*L29,2)</f>
        <v>0</v>
      </c>
      <c r="AW69" s="83">
        <f>ROUND(BA69*L30,2)</f>
        <v>0</v>
      </c>
      <c r="AX69" s="83">
        <f>ROUND(BB69*L29,2)</f>
        <v>0</v>
      </c>
      <c r="AY69" s="83">
        <f>ROUND(BC69*L30,2)</f>
        <v>0</v>
      </c>
      <c r="AZ69" s="83">
        <f>ROUND(SUM(AZ70:AZ72),2)</f>
        <v>0</v>
      </c>
      <c r="BA69" s="83">
        <f>ROUND(SUM(BA70:BA72),2)</f>
        <v>0</v>
      </c>
      <c r="BB69" s="83">
        <f>ROUND(SUM(BB70:BB72),2)</f>
        <v>0</v>
      </c>
      <c r="BC69" s="83">
        <f>ROUND(SUM(BC70:BC72),2)</f>
        <v>0</v>
      </c>
      <c r="BD69" s="85">
        <f>ROUND(SUM(BD70:BD72),2)</f>
        <v>0</v>
      </c>
      <c r="BS69" s="26" t="s">
        <v>78</v>
      </c>
      <c r="BT69" s="26" t="s">
        <v>88</v>
      </c>
      <c r="BU69" s="26" t="s">
        <v>80</v>
      </c>
      <c r="BV69" s="26" t="s">
        <v>81</v>
      </c>
      <c r="BW69" s="26" t="s">
        <v>133</v>
      </c>
      <c r="BX69" s="26" t="s">
        <v>121</v>
      </c>
      <c r="CL69" s="26" t="s">
        <v>19</v>
      </c>
    </row>
    <row r="70" spans="1:91" s="3" customFormat="1" ht="16.5" customHeight="1">
      <c r="A70" s="86" t="s">
        <v>93</v>
      </c>
      <c r="B70" s="46"/>
      <c r="C70" s="9"/>
      <c r="D70" s="9"/>
      <c r="E70" s="9"/>
      <c r="F70" s="322" t="s">
        <v>134</v>
      </c>
      <c r="G70" s="322"/>
      <c r="H70" s="322"/>
      <c r="I70" s="322"/>
      <c r="J70" s="322"/>
      <c r="K70" s="9"/>
      <c r="L70" s="322" t="s">
        <v>135</v>
      </c>
      <c r="M70" s="322"/>
      <c r="N70" s="322"/>
      <c r="O70" s="322"/>
      <c r="P70" s="322"/>
      <c r="Q70" s="322"/>
      <c r="R70" s="322"/>
      <c r="S70" s="322"/>
      <c r="T70" s="322"/>
      <c r="U70" s="322"/>
      <c r="V70" s="322"/>
      <c r="W70" s="322"/>
      <c r="X70" s="322"/>
      <c r="Y70" s="322"/>
      <c r="Z70" s="322"/>
      <c r="AA70" s="322"/>
      <c r="AB70" s="322"/>
      <c r="AC70" s="322"/>
      <c r="AD70" s="322"/>
      <c r="AE70" s="322"/>
      <c r="AF70" s="322"/>
      <c r="AG70" s="310">
        <f>'01 - Sklad odpadu'!J34</f>
        <v>0</v>
      </c>
      <c r="AH70" s="311"/>
      <c r="AI70" s="311"/>
      <c r="AJ70" s="311"/>
      <c r="AK70" s="311"/>
      <c r="AL70" s="311"/>
      <c r="AM70" s="311"/>
      <c r="AN70" s="310">
        <f t="shared" si="0"/>
        <v>0</v>
      </c>
      <c r="AO70" s="311"/>
      <c r="AP70" s="311"/>
      <c r="AQ70" s="81" t="s">
        <v>91</v>
      </c>
      <c r="AR70" s="46"/>
      <c r="AS70" s="82">
        <v>0</v>
      </c>
      <c r="AT70" s="83">
        <f t="shared" si="1"/>
        <v>0</v>
      </c>
      <c r="AU70" s="84">
        <f>'01 - Sklad odpadu'!P106</f>
        <v>0</v>
      </c>
      <c r="AV70" s="83">
        <f>'01 - Sklad odpadu'!J37</f>
        <v>0</v>
      </c>
      <c r="AW70" s="83">
        <f>'01 - Sklad odpadu'!J38</f>
        <v>0</v>
      </c>
      <c r="AX70" s="83">
        <f>'01 - Sklad odpadu'!J39</f>
        <v>0</v>
      </c>
      <c r="AY70" s="83">
        <f>'01 - Sklad odpadu'!J40</f>
        <v>0</v>
      </c>
      <c r="AZ70" s="83">
        <f>'01 - Sklad odpadu'!F37</f>
        <v>0</v>
      </c>
      <c r="BA70" s="83">
        <f>'01 - Sklad odpadu'!F38</f>
        <v>0</v>
      </c>
      <c r="BB70" s="83">
        <f>'01 - Sklad odpadu'!F39</f>
        <v>0</v>
      </c>
      <c r="BC70" s="83">
        <f>'01 - Sklad odpadu'!F40</f>
        <v>0</v>
      </c>
      <c r="BD70" s="85">
        <f>'01 - Sklad odpadu'!F41</f>
        <v>0</v>
      </c>
      <c r="BT70" s="26" t="s">
        <v>96</v>
      </c>
      <c r="BV70" s="26" t="s">
        <v>81</v>
      </c>
      <c r="BW70" s="26" t="s">
        <v>136</v>
      </c>
      <c r="BX70" s="26" t="s">
        <v>133</v>
      </c>
      <c r="CL70" s="26" t="s">
        <v>19</v>
      </c>
    </row>
    <row r="71" spans="1:91" s="3" customFormat="1" ht="16.5" customHeight="1">
      <c r="A71" s="86" t="s">
        <v>93</v>
      </c>
      <c r="B71" s="46"/>
      <c r="C71" s="9"/>
      <c r="D71" s="9"/>
      <c r="E71" s="9"/>
      <c r="F71" s="322" t="s">
        <v>137</v>
      </c>
      <c r="G71" s="322"/>
      <c r="H71" s="322"/>
      <c r="I71" s="322"/>
      <c r="J71" s="322"/>
      <c r="K71" s="9"/>
      <c r="L71" s="322" t="s">
        <v>138</v>
      </c>
      <c r="M71" s="322"/>
      <c r="N71" s="322"/>
      <c r="O71" s="322"/>
      <c r="P71" s="322"/>
      <c r="Q71" s="322"/>
      <c r="R71" s="322"/>
      <c r="S71" s="322"/>
      <c r="T71" s="322"/>
      <c r="U71" s="322"/>
      <c r="V71" s="322"/>
      <c r="W71" s="322"/>
      <c r="X71" s="322"/>
      <c r="Y71" s="322"/>
      <c r="Z71" s="322"/>
      <c r="AA71" s="322"/>
      <c r="AB71" s="322"/>
      <c r="AC71" s="322"/>
      <c r="AD71" s="322"/>
      <c r="AE71" s="322"/>
      <c r="AF71" s="322"/>
      <c r="AG71" s="310">
        <f>'02 - Zídky kolem zahrady'!J34</f>
        <v>0</v>
      </c>
      <c r="AH71" s="311"/>
      <c r="AI71" s="311"/>
      <c r="AJ71" s="311"/>
      <c r="AK71" s="311"/>
      <c r="AL71" s="311"/>
      <c r="AM71" s="311"/>
      <c r="AN71" s="310">
        <f t="shared" si="0"/>
        <v>0</v>
      </c>
      <c r="AO71" s="311"/>
      <c r="AP71" s="311"/>
      <c r="AQ71" s="81" t="s">
        <v>91</v>
      </c>
      <c r="AR71" s="46"/>
      <c r="AS71" s="82">
        <v>0</v>
      </c>
      <c r="AT71" s="83">
        <f t="shared" si="1"/>
        <v>0</v>
      </c>
      <c r="AU71" s="84">
        <f>'02 - Zídky kolem zahrady'!P95</f>
        <v>0</v>
      </c>
      <c r="AV71" s="83">
        <f>'02 - Zídky kolem zahrady'!J37</f>
        <v>0</v>
      </c>
      <c r="AW71" s="83">
        <f>'02 - Zídky kolem zahrady'!J38</f>
        <v>0</v>
      </c>
      <c r="AX71" s="83">
        <f>'02 - Zídky kolem zahrady'!J39</f>
        <v>0</v>
      </c>
      <c r="AY71" s="83">
        <f>'02 - Zídky kolem zahrady'!J40</f>
        <v>0</v>
      </c>
      <c r="AZ71" s="83">
        <f>'02 - Zídky kolem zahrady'!F37</f>
        <v>0</v>
      </c>
      <c r="BA71" s="83">
        <f>'02 - Zídky kolem zahrady'!F38</f>
        <v>0</v>
      </c>
      <c r="BB71" s="83">
        <f>'02 - Zídky kolem zahrady'!F39</f>
        <v>0</v>
      </c>
      <c r="BC71" s="83">
        <f>'02 - Zídky kolem zahrady'!F40</f>
        <v>0</v>
      </c>
      <c r="BD71" s="85">
        <f>'02 - Zídky kolem zahrady'!F41</f>
        <v>0</v>
      </c>
      <c r="BT71" s="26" t="s">
        <v>96</v>
      </c>
      <c r="BV71" s="26" t="s">
        <v>81</v>
      </c>
      <c r="BW71" s="26" t="s">
        <v>139</v>
      </c>
      <c r="BX71" s="26" t="s">
        <v>133</v>
      </c>
      <c r="CL71" s="26" t="s">
        <v>19</v>
      </c>
    </row>
    <row r="72" spans="1:91" s="3" customFormat="1" ht="16.5" customHeight="1">
      <c r="A72" s="86" t="s">
        <v>93</v>
      </c>
      <c r="B72" s="46"/>
      <c r="C72" s="9"/>
      <c r="D72" s="9"/>
      <c r="E72" s="9"/>
      <c r="F72" s="322" t="s">
        <v>140</v>
      </c>
      <c r="G72" s="322"/>
      <c r="H72" s="322"/>
      <c r="I72" s="322"/>
      <c r="J72" s="322"/>
      <c r="K72" s="9"/>
      <c r="L72" s="322" t="s">
        <v>141</v>
      </c>
      <c r="M72" s="322"/>
      <c r="N72" s="322"/>
      <c r="O72" s="322"/>
      <c r="P72" s="322"/>
      <c r="Q72" s="322"/>
      <c r="R72" s="322"/>
      <c r="S72" s="322"/>
      <c r="T72" s="322"/>
      <c r="U72" s="322"/>
      <c r="V72" s="322"/>
      <c r="W72" s="322"/>
      <c r="X72" s="322"/>
      <c r="Y72" s="322"/>
      <c r="Z72" s="322"/>
      <c r="AA72" s="322"/>
      <c r="AB72" s="322"/>
      <c r="AC72" s="322"/>
      <c r="AD72" s="322"/>
      <c r="AE72" s="322"/>
      <c r="AF72" s="322"/>
      <c r="AG72" s="310">
        <f>'03 - Kašna'!J34</f>
        <v>0</v>
      </c>
      <c r="AH72" s="311"/>
      <c r="AI72" s="311"/>
      <c r="AJ72" s="311"/>
      <c r="AK72" s="311"/>
      <c r="AL72" s="311"/>
      <c r="AM72" s="311"/>
      <c r="AN72" s="310">
        <f t="shared" si="0"/>
        <v>0</v>
      </c>
      <c r="AO72" s="311"/>
      <c r="AP72" s="311"/>
      <c r="AQ72" s="81" t="s">
        <v>91</v>
      </c>
      <c r="AR72" s="46"/>
      <c r="AS72" s="82">
        <v>0</v>
      </c>
      <c r="AT72" s="83">
        <f t="shared" si="1"/>
        <v>0</v>
      </c>
      <c r="AU72" s="84">
        <f>'03 - Kašna'!P92</f>
        <v>0</v>
      </c>
      <c r="AV72" s="83">
        <f>'03 - Kašna'!J37</f>
        <v>0</v>
      </c>
      <c r="AW72" s="83">
        <f>'03 - Kašna'!J38</f>
        <v>0</v>
      </c>
      <c r="AX72" s="83">
        <f>'03 - Kašna'!J39</f>
        <v>0</v>
      </c>
      <c r="AY72" s="83">
        <f>'03 - Kašna'!J40</f>
        <v>0</v>
      </c>
      <c r="AZ72" s="83">
        <f>'03 - Kašna'!F37</f>
        <v>0</v>
      </c>
      <c r="BA72" s="83">
        <f>'03 - Kašna'!F38</f>
        <v>0</v>
      </c>
      <c r="BB72" s="83">
        <f>'03 - Kašna'!F39</f>
        <v>0</v>
      </c>
      <c r="BC72" s="83">
        <f>'03 - Kašna'!F40</f>
        <v>0</v>
      </c>
      <c r="BD72" s="85">
        <f>'03 - Kašna'!F41</f>
        <v>0</v>
      </c>
      <c r="BT72" s="26" t="s">
        <v>96</v>
      </c>
      <c r="BV72" s="26" t="s">
        <v>81</v>
      </c>
      <c r="BW72" s="26" t="s">
        <v>142</v>
      </c>
      <c r="BX72" s="26" t="s">
        <v>133</v>
      </c>
      <c r="CL72" s="26" t="s">
        <v>19</v>
      </c>
    </row>
    <row r="73" spans="1:91" s="3" customFormat="1" ht="16.5" customHeight="1">
      <c r="A73" s="86" t="s">
        <v>93</v>
      </c>
      <c r="B73" s="46"/>
      <c r="C73" s="9"/>
      <c r="D73" s="9"/>
      <c r="E73" s="322" t="s">
        <v>143</v>
      </c>
      <c r="F73" s="322"/>
      <c r="G73" s="322"/>
      <c r="H73" s="322"/>
      <c r="I73" s="322"/>
      <c r="J73" s="9"/>
      <c r="K73" s="322" t="s">
        <v>144</v>
      </c>
      <c r="L73" s="322"/>
      <c r="M73" s="322"/>
      <c r="N73" s="322"/>
      <c r="O73" s="322"/>
      <c r="P73" s="322"/>
      <c r="Q73" s="322"/>
      <c r="R73" s="322"/>
      <c r="S73" s="322"/>
      <c r="T73" s="322"/>
      <c r="U73" s="322"/>
      <c r="V73" s="322"/>
      <c r="W73" s="322"/>
      <c r="X73" s="322"/>
      <c r="Y73" s="322"/>
      <c r="Z73" s="322"/>
      <c r="AA73" s="322"/>
      <c r="AB73" s="322"/>
      <c r="AC73" s="322"/>
      <c r="AD73" s="322"/>
      <c r="AE73" s="322"/>
      <c r="AF73" s="322"/>
      <c r="AG73" s="310">
        <f>'SO 151 - Sadové úpravy'!J32</f>
        <v>0</v>
      </c>
      <c r="AH73" s="311"/>
      <c r="AI73" s="311"/>
      <c r="AJ73" s="311"/>
      <c r="AK73" s="311"/>
      <c r="AL73" s="311"/>
      <c r="AM73" s="311"/>
      <c r="AN73" s="310">
        <f t="shared" si="0"/>
        <v>0</v>
      </c>
      <c r="AO73" s="311"/>
      <c r="AP73" s="311"/>
      <c r="AQ73" s="81" t="s">
        <v>91</v>
      </c>
      <c r="AR73" s="46"/>
      <c r="AS73" s="82">
        <v>0</v>
      </c>
      <c r="AT73" s="83">
        <f t="shared" si="1"/>
        <v>0</v>
      </c>
      <c r="AU73" s="84">
        <f>'SO 151 - Sadové úpravy'!P103</f>
        <v>0</v>
      </c>
      <c r="AV73" s="83">
        <f>'SO 151 - Sadové úpravy'!J35</f>
        <v>0</v>
      </c>
      <c r="AW73" s="83">
        <f>'SO 151 - Sadové úpravy'!J36</f>
        <v>0</v>
      </c>
      <c r="AX73" s="83">
        <f>'SO 151 - Sadové úpravy'!J37</f>
        <v>0</v>
      </c>
      <c r="AY73" s="83">
        <f>'SO 151 - Sadové úpravy'!J38</f>
        <v>0</v>
      </c>
      <c r="AZ73" s="83">
        <f>'SO 151 - Sadové úpravy'!F35</f>
        <v>0</v>
      </c>
      <c r="BA73" s="83">
        <f>'SO 151 - Sadové úpravy'!F36</f>
        <v>0</v>
      </c>
      <c r="BB73" s="83">
        <f>'SO 151 - Sadové úpravy'!F37</f>
        <v>0</v>
      </c>
      <c r="BC73" s="83">
        <f>'SO 151 - Sadové úpravy'!F38</f>
        <v>0</v>
      </c>
      <c r="BD73" s="85">
        <f>'SO 151 - Sadové úpravy'!F39</f>
        <v>0</v>
      </c>
      <c r="BT73" s="26" t="s">
        <v>88</v>
      </c>
      <c r="BV73" s="26" t="s">
        <v>81</v>
      </c>
      <c r="BW73" s="26" t="s">
        <v>145</v>
      </c>
      <c r="BX73" s="26" t="s">
        <v>121</v>
      </c>
      <c r="CL73" s="26" t="s">
        <v>42</v>
      </c>
    </row>
    <row r="74" spans="1:91" s="3" customFormat="1" ht="16.5" customHeight="1">
      <c r="A74" s="86" t="s">
        <v>93</v>
      </c>
      <c r="B74" s="46"/>
      <c r="C74" s="9"/>
      <c r="D74" s="9"/>
      <c r="E74" s="322" t="s">
        <v>146</v>
      </c>
      <c r="F74" s="322"/>
      <c r="G74" s="322"/>
      <c r="H74" s="322"/>
      <c r="I74" s="322"/>
      <c r="J74" s="9"/>
      <c r="K74" s="322" t="s">
        <v>147</v>
      </c>
      <c r="L74" s="322"/>
      <c r="M74" s="322"/>
      <c r="N74" s="322"/>
      <c r="O74" s="322"/>
      <c r="P74" s="322"/>
      <c r="Q74" s="322"/>
      <c r="R74" s="322"/>
      <c r="S74" s="322"/>
      <c r="T74" s="322"/>
      <c r="U74" s="322"/>
      <c r="V74" s="322"/>
      <c r="W74" s="322"/>
      <c r="X74" s="322"/>
      <c r="Y74" s="322"/>
      <c r="Z74" s="322"/>
      <c r="AA74" s="322"/>
      <c r="AB74" s="322"/>
      <c r="AC74" s="322"/>
      <c r="AD74" s="322"/>
      <c r="AE74" s="322"/>
      <c r="AF74" s="322"/>
      <c r="AG74" s="310">
        <f>'SO 161 - Výtahy'!J32</f>
        <v>0</v>
      </c>
      <c r="AH74" s="311"/>
      <c r="AI74" s="311"/>
      <c r="AJ74" s="311"/>
      <c r="AK74" s="311"/>
      <c r="AL74" s="311"/>
      <c r="AM74" s="311"/>
      <c r="AN74" s="310">
        <f t="shared" si="0"/>
        <v>0</v>
      </c>
      <c r="AO74" s="311"/>
      <c r="AP74" s="311"/>
      <c r="AQ74" s="81" t="s">
        <v>91</v>
      </c>
      <c r="AR74" s="46"/>
      <c r="AS74" s="82">
        <v>0</v>
      </c>
      <c r="AT74" s="83">
        <f t="shared" si="1"/>
        <v>0</v>
      </c>
      <c r="AU74" s="84">
        <f>'SO 161 - Výtahy'!P87</f>
        <v>0</v>
      </c>
      <c r="AV74" s="83">
        <f>'SO 161 - Výtahy'!J35</f>
        <v>0</v>
      </c>
      <c r="AW74" s="83">
        <f>'SO 161 - Výtahy'!J36</f>
        <v>0</v>
      </c>
      <c r="AX74" s="83">
        <f>'SO 161 - Výtahy'!J37</f>
        <v>0</v>
      </c>
      <c r="AY74" s="83">
        <f>'SO 161 - Výtahy'!J38</f>
        <v>0</v>
      </c>
      <c r="AZ74" s="83">
        <f>'SO 161 - Výtahy'!F35</f>
        <v>0</v>
      </c>
      <c r="BA74" s="83">
        <f>'SO 161 - Výtahy'!F36</f>
        <v>0</v>
      </c>
      <c r="BB74" s="83">
        <f>'SO 161 - Výtahy'!F37</f>
        <v>0</v>
      </c>
      <c r="BC74" s="83">
        <f>'SO 161 - Výtahy'!F38</f>
        <v>0</v>
      </c>
      <c r="BD74" s="85">
        <f>'SO 161 - Výtahy'!F39</f>
        <v>0</v>
      </c>
      <c r="BT74" s="26" t="s">
        <v>88</v>
      </c>
      <c r="BV74" s="26" t="s">
        <v>81</v>
      </c>
      <c r="BW74" s="26" t="s">
        <v>148</v>
      </c>
      <c r="BX74" s="26" t="s">
        <v>121</v>
      </c>
      <c r="CL74" s="26" t="s">
        <v>19</v>
      </c>
    </row>
    <row r="75" spans="1:91" s="6" customFormat="1" ht="16.5" customHeight="1">
      <c r="B75" s="72"/>
      <c r="C75" s="73"/>
      <c r="D75" s="321" t="s">
        <v>149</v>
      </c>
      <c r="E75" s="321"/>
      <c r="F75" s="321"/>
      <c r="G75" s="321"/>
      <c r="H75" s="321"/>
      <c r="I75" s="74"/>
      <c r="J75" s="321" t="s">
        <v>150</v>
      </c>
      <c r="K75" s="321"/>
      <c r="L75" s="321"/>
      <c r="M75" s="321"/>
      <c r="N75" s="321"/>
      <c r="O75" s="321"/>
      <c r="P75" s="321"/>
      <c r="Q75" s="321"/>
      <c r="R75" s="321"/>
      <c r="S75" s="321"/>
      <c r="T75" s="321"/>
      <c r="U75" s="321"/>
      <c r="V75" s="321"/>
      <c r="W75" s="321"/>
      <c r="X75" s="321"/>
      <c r="Y75" s="321"/>
      <c r="Z75" s="321"/>
      <c r="AA75" s="321"/>
      <c r="AB75" s="321"/>
      <c r="AC75" s="321"/>
      <c r="AD75" s="321"/>
      <c r="AE75" s="321"/>
      <c r="AF75" s="321"/>
      <c r="AG75" s="314">
        <f>ROUND(AG76,2)</f>
        <v>0</v>
      </c>
      <c r="AH75" s="313"/>
      <c r="AI75" s="313"/>
      <c r="AJ75" s="313"/>
      <c r="AK75" s="313"/>
      <c r="AL75" s="313"/>
      <c r="AM75" s="313"/>
      <c r="AN75" s="312">
        <f t="shared" si="0"/>
        <v>0</v>
      </c>
      <c r="AO75" s="313"/>
      <c r="AP75" s="313"/>
      <c r="AQ75" s="75" t="s">
        <v>85</v>
      </c>
      <c r="AR75" s="72"/>
      <c r="AS75" s="76">
        <f>ROUND(AS76,2)</f>
        <v>0</v>
      </c>
      <c r="AT75" s="77">
        <f t="shared" si="1"/>
        <v>0</v>
      </c>
      <c r="AU75" s="78">
        <f>ROUND(AU76,5)</f>
        <v>0</v>
      </c>
      <c r="AV75" s="77">
        <f>ROUND(AZ75*L29,2)</f>
        <v>0</v>
      </c>
      <c r="AW75" s="77">
        <f>ROUND(BA75*L30,2)</f>
        <v>0</v>
      </c>
      <c r="AX75" s="77">
        <f>ROUND(BB75*L29,2)</f>
        <v>0</v>
      </c>
      <c r="AY75" s="77">
        <f>ROUND(BC75*L30,2)</f>
        <v>0</v>
      </c>
      <c r="AZ75" s="77">
        <f>ROUND(AZ76,2)</f>
        <v>0</v>
      </c>
      <c r="BA75" s="77">
        <f>ROUND(BA76,2)</f>
        <v>0</v>
      </c>
      <c r="BB75" s="77">
        <f>ROUND(BB76,2)</f>
        <v>0</v>
      </c>
      <c r="BC75" s="77">
        <f>ROUND(BC76,2)</f>
        <v>0</v>
      </c>
      <c r="BD75" s="79">
        <f>ROUND(BD76,2)</f>
        <v>0</v>
      </c>
      <c r="BS75" s="80" t="s">
        <v>78</v>
      </c>
      <c r="BT75" s="80" t="s">
        <v>86</v>
      </c>
      <c r="BU75" s="80" t="s">
        <v>80</v>
      </c>
      <c r="BV75" s="80" t="s">
        <v>81</v>
      </c>
      <c r="BW75" s="80" t="s">
        <v>151</v>
      </c>
      <c r="BX75" s="80" t="s">
        <v>5</v>
      </c>
      <c r="CL75" s="80" t="s">
        <v>19</v>
      </c>
      <c r="CM75" s="80" t="s">
        <v>88</v>
      </c>
    </row>
    <row r="76" spans="1:91" s="3" customFormat="1" ht="16.5" customHeight="1">
      <c r="A76" s="86" t="s">
        <v>93</v>
      </c>
      <c r="B76" s="46"/>
      <c r="C76" s="9"/>
      <c r="D76" s="9"/>
      <c r="E76" s="322" t="s">
        <v>152</v>
      </c>
      <c r="F76" s="322"/>
      <c r="G76" s="322"/>
      <c r="H76" s="322"/>
      <c r="I76" s="322"/>
      <c r="J76" s="9"/>
      <c r="K76" s="322" t="s">
        <v>153</v>
      </c>
      <c r="L76" s="322"/>
      <c r="M76" s="322"/>
      <c r="N76" s="322"/>
      <c r="O76" s="322"/>
      <c r="P76" s="322"/>
      <c r="Q76" s="322"/>
      <c r="R76" s="322"/>
      <c r="S76" s="322"/>
      <c r="T76" s="322"/>
      <c r="U76" s="322"/>
      <c r="V76" s="322"/>
      <c r="W76" s="322"/>
      <c r="X76" s="322"/>
      <c r="Y76" s="322"/>
      <c r="Z76" s="322"/>
      <c r="AA76" s="322"/>
      <c r="AB76" s="322"/>
      <c r="AC76" s="322"/>
      <c r="AD76" s="322"/>
      <c r="AE76" s="322"/>
      <c r="AF76" s="322"/>
      <c r="AG76" s="310">
        <f>'SO 211 - Komunikace, chod...'!J32</f>
        <v>0</v>
      </c>
      <c r="AH76" s="311"/>
      <c r="AI76" s="311"/>
      <c r="AJ76" s="311"/>
      <c r="AK76" s="311"/>
      <c r="AL76" s="311"/>
      <c r="AM76" s="311"/>
      <c r="AN76" s="310">
        <f t="shared" si="0"/>
        <v>0</v>
      </c>
      <c r="AO76" s="311"/>
      <c r="AP76" s="311"/>
      <c r="AQ76" s="81" t="s">
        <v>91</v>
      </c>
      <c r="AR76" s="46"/>
      <c r="AS76" s="82">
        <v>0</v>
      </c>
      <c r="AT76" s="83">
        <f t="shared" si="1"/>
        <v>0</v>
      </c>
      <c r="AU76" s="84">
        <f>'SO 211 - Komunikace, chod...'!P87</f>
        <v>0</v>
      </c>
      <c r="AV76" s="83">
        <f>'SO 211 - Komunikace, chod...'!J35</f>
        <v>0</v>
      </c>
      <c r="AW76" s="83">
        <f>'SO 211 - Komunikace, chod...'!J36</f>
        <v>0</v>
      </c>
      <c r="AX76" s="83">
        <f>'SO 211 - Komunikace, chod...'!J37</f>
        <v>0</v>
      </c>
      <c r="AY76" s="83">
        <f>'SO 211 - Komunikace, chod...'!J38</f>
        <v>0</v>
      </c>
      <c r="AZ76" s="83">
        <f>'SO 211 - Komunikace, chod...'!F35</f>
        <v>0</v>
      </c>
      <c r="BA76" s="83">
        <f>'SO 211 - Komunikace, chod...'!F36</f>
        <v>0</v>
      </c>
      <c r="BB76" s="83">
        <f>'SO 211 - Komunikace, chod...'!F37</f>
        <v>0</v>
      </c>
      <c r="BC76" s="83">
        <f>'SO 211 - Komunikace, chod...'!F38</f>
        <v>0</v>
      </c>
      <c r="BD76" s="85">
        <f>'SO 211 - Komunikace, chod...'!F39</f>
        <v>0</v>
      </c>
      <c r="BT76" s="26" t="s">
        <v>88</v>
      </c>
      <c r="BV76" s="26" t="s">
        <v>81</v>
      </c>
      <c r="BW76" s="26" t="s">
        <v>154</v>
      </c>
      <c r="BX76" s="26" t="s">
        <v>151</v>
      </c>
      <c r="CL76" s="26" t="s">
        <v>42</v>
      </c>
    </row>
    <row r="77" spans="1:91" s="6" customFormat="1" ht="16.5" customHeight="1">
      <c r="B77" s="72"/>
      <c r="C77" s="73"/>
      <c r="D77" s="321" t="s">
        <v>155</v>
      </c>
      <c r="E77" s="321"/>
      <c r="F77" s="321"/>
      <c r="G77" s="321"/>
      <c r="H77" s="321"/>
      <c r="I77" s="74"/>
      <c r="J77" s="321" t="s">
        <v>156</v>
      </c>
      <c r="K77" s="321"/>
      <c r="L77" s="321"/>
      <c r="M77" s="321"/>
      <c r="N77" s="321"/>
      <c r="O77" s="321"/>
      <c r="P77" s="321"/>
      <c r="Q77" s="321"/>
      <c r="R77" s="321"/>
      <c r="S77" s="321"/>
      <c r="T77" s="321"/>
      <c r="U77" s="321"/>
      <c r="V77" s="321"/>
      <c r="W77" s="321"/>
      <c r="X77" s="321"/>
      <c r="Y77" s="321"/>
      <c r="Z77" s="321"/>
      <c r="AA77" s="321"/>
      <c r="AB77" s="321"/>
      <c r="AC77" s="321"/>
      <c r="AD77" s="321"/>
      <c r="AE77" s="321"/>
      <c r="AF77" s="321"/>
      <c r="AG77" s="314">
        <f>ROUND(AG78+SUM(AG79:AG84)+SUM(AG88:AG90),2)</f>
        <v>0</v>
      </c>
      <c r="AH77" s="313"/>
      <c r="AI77" s="313"/>
      <c r="AJ77" s="313"/>
      <c r="AK77" s="313"/>
      <c r="AL77" s="313"/>
      <c r="AM77" s="313"/>
      <c r="AN77" s="312">
        <f t="shared" si="0"/>
        <v>0</v>
      </c>
      <c r="AO77" s="313"/>
      <c r="AP77" s="313"/>
      <c r="AQ77" s="75" t="s">
        <v>85</v>
      </c>
      <c r="AR77" s="72"/>
      <c r="AS77" s="76">
        <f>ROUND(AS78+SUM(AS79:AS84)+SUM(AS88:AS90),2)</f>
        <v>0</v>
      </c>
      <c r="AT77" s="77">
        <f t="shared" si="1"/>
        <v>0</v>
      </c>
      <c r="AU77" s="78">
        <f>ROUND(AU78+SUM(AU79:AU84)+SUM(AU88:AU90),5)</f>
        <v>0</v>
      </c>
      <c r="AV77" s="77">
        <f>ROUND(AZ77*L29,2)</f>
        <v>0</v>
      </c>
      <c r="AW77" s="77">
        <f>ROUND(BA77*L30,2)</f>
        <v>0</v>
      </c>
      <c r="AX77" s="77">
        <f>ROUND(BB77*L29,2)</f>
        <v>0</v>
      </c>
      <c r="AY77" s="77">
        <f>ROUND(BC77*L30,2)</f>
        <v>0</v>
      </c>
      <c r="AZ77" s="77">
        <f>ROUND(AZ78+SUM(AZ79:AZ84)+SUM(AZ88:AZ90),2)</f>
        <v>0</v>
      </c>
      <c r="BA77" s="77">
        <f>ROUND(BA78+SUM(BA79:BA84)+SUM(BA88:BA90),2)</f>
        <v>0</v>
      </c>
      <c r="BB77" s="77">
        <f>ROUND(BB78+SUM(BB79:BB84)+SUM(BB88:BB90),2)</f>
        <v>0</v>
      </c>
      <c r="BC77" s="77">
        <f>ROUND(BC78+SUM(BC79:BC84)+SUM(BC88:BC90),2)</f>
        <v>0</v>
      </c>
      <c r="BD77" s="79">
        <f>ROUND(BD78+SUM(BD79:BD84)+SUM(BD88:BD90),2)</f>
        <v>0</v>
      </c>
      <c r="BS77" s="80" t="s">
        <v>78</v>
      </c>
      <c r="BT77" s="80" t="s">
        <v>86</v>
      </c>
      <c r="BU77" s="80" t="s">
        <v>80</v>
      </c>
      <c r="BV77" s="80" t="s">
        <v>81</v>
      </c>
      <c r="BW77" s="80" t="s">
        <v>157</v>
      </c>
      <c r="BX77" s="80" t="s">
        <v>5</v>
      </c>
      <c r="CL77" s="80" t="s">
        <v>19</v>
      </c>
      <c r="CM77" s="80" t="s">
        <v>88</v>
      </c>
    </row>
    <row r="78" spans="1:91" s="3" customFormat="1" ht="16.5" customHeight="1">
      <c r="A78" s="86" t="s">
        <v>93</v>
      </c>
      <c r="B78" s="46"/>
      <c r="C78" s="9"/>
      <c r="D78" s="9"/>
      <c r="E78" s="322" t="s">
        <v>158</v>
      </c>
      <c r="F78" s="322"/>
      <c r="G78" s="322"/>
      <c r="H78" s="322"/>
      <c r="I78" s="322"/>
      <c r="J78" s="9"/>
      <c r="K78" s="322" t="s">
        <v>159</v>
      </c>
      <c r="L78" s="322"/>
      <c r="M78" s="322"/>
      <c r="N78" s="322"/>
      <c r="O78" s="322"/>
      <c r="P78" s="322"/>
      <c r="Q78" s="322"/>
      <c r="R78" s="322"/>
      <c r="S78" s="322"/>
      <c r="T78" s="322"/>
      <c r="U78" s="322"/>
      <c r="V78" s="322"/>
      <c r="W78" s="322"/>
      <c r="X78" s="322"/>
      <c r="Y78" s="322"/>
      <c r="Z78" s="322"/>
      <c r="AA78" s="322"/>
      <c r="AB78" s="322"/>
      <c r="AC78" s="322"/>
      <c r="AD78" s="322"/>
      <c r="AE78" s="322"/>
      <c r="AF78" s="322"/>
      <c r="AG78" s="310">
        <f>'SO 311 - Vodovodní přípojka'!J32</f>
        <v>0</v>
      </c>
      <c r="AH78" s="311"/>
      <c r="AI78" s="311"/>
      <c r="AJ78" s="311"/>
      <c r="AK78" s="311"/>
      <c r="AL78" s="311"/>
      <c r="AM78" s="311"/>
      <c r="AN78" s="310">
        <f t="shared" si="0"/>
        <v>0</v>
      </c>
      <c r="AO78" s="311"/>
      <c r="AP78" s="311"/>
      <c r="AQ78" s="81" t="s">
        <v>91</v>
      </c>
      <c r="AR78" s="46"/>
      <c r="AS78" s="82">
        <v>0</v>
      </c>
      <c r="AT78" s="83">
        <f t="shared" si="1"/>
        <v>0</v>
      </c>
      <c r="AU78" s="84">
        <f>'SO 311 - Vodovodní přípojka'!P93</f>
        <v>0</v>
      </c>
      <c r="AV78" s="83">
        <f>'SO 311 - Vodovodní přípojka'!J35</f>
        <v>0</v>
      </c>
      <c r="AW78" s="83">
        <f>'SO 311 - Vodovodní přípojka'!J36</f>
        <v>0</v>
      </c>
      <c r="AX78" s="83">
        <f>'SO 311 - Vodovodní přípojka'!J37</f>
        <v>0</v>
      </c>
      <c r="AY78" s="83">
        <f>'SO 311 - Vodovodní přípojka'!J38</f>
        <v>0</v>
      </c>
      <c r="AZ78" s="83">
        <f>'SO 311 - Vodovodní přípojka'!F35</f>
        <v>0</v>
      </c>
      <c r="BA78" s="83">
        <f>'SO 311 - Vodovodní přípojka'!F36</f>
        <v>0</v>
      </c>
      <c r="BB78" s="83">
        <f>'SO 311 - Vodovodní přípojka'!F37</f>
        <v>0</v>
      </c>
      <c r="BC78" s="83">
        <f>'SO 311 - Vodovodní přípojka'!F38</f>
        <v>0</v>
      </c>
      <c r="BD78" s="85">
        <f>'SO 311 - Vodovodní přípojka'!F39</f>
        <v>0</v>
      </c>
      <c r="BT78" s="26" t="s">
        <v>88</v>
      </c>
      <c r="BV78" s="26" t="s">
        <v>81</v>
      </c>
      <c r="BW78" s="26" t="s">
        <v>160</v>
      </c>
      <c r="BX78" s="26" t="s">
        <v>157</v>
      </c>
      <c r="CL78" s="26" t="s">
        <v>42</v>
      </c>
    </row>
    <row r="79" spans="1:91" s="3" customFormat="1" ht="16.5" customHeight="1">
      <c r="A79" s="86" t="s">
        <v>93</v>
      </c>
      <c r="B79" s="46"/>
      <c r="C79" s="9"/>
      <c r="D79" s="9"/>
      <c r="E79" s="322" t="s">
        <v>161</v>
      </c>
      <c r="F79" s="322"/>
      <c r="G79" s="322"/>
      <c r="H79" s="322"/>
      <c r="I79" s="322"/>
      <c r="J79" s="9"/>
      <c r="K79" s="322" t="s">
        <v>162</v>
      </c>
      <c r="L79" s="322"/>
      <c r="M79" s="322"/>
      <c r="N79" s="322"/>
      <c r="O79" s="322"/>
      <c r="P79" s="322"/>
      <c r="Q79" s="322"/>
      <c r="R79" s="322"/>
      <c r="S79" s="322"/>
      <c r="T79" s="322"/>
      <c r="U79" s="322"/>
      <c r="V79" s="322"/>
      <c r="W79" s="322"/>
      <c r="X79" s="322"/>
      <c r="Y79" s="322"/>
      <c r="Z79" s="322"/>
      <c r="AA79" s="322"/>
      <c r="AB79" s="322"/>
      <c r="AC79" s="322"/>
      <c r="AD79" s="322"/>
      <c r="AE79" s="322"/>
      <c r="AF79" s="322"/>
      <c r="AG79" s="310">
        <f>'SO 421 - Přípojka splaško...'!J32</f>
        <v>0</v>
      </c>
      <c r="AH79" s="311"/>
      <c r="AI79" s="311"/>
      <c r="AJ79" s="311"/>
      <c r="AK79" s="311"/>
      <c r="AL79" s="311"/>
      <c r="AM79" s="311"/>
      <c r="AN79" s="310">
        <f t="shared" si="0"/>
        <v>0</v>
      </c>
      <c r="AO79" s="311"/>
      <c r="AP79" s="311"/>
      <c r="AQ79" s="81" t="s">
        <v>91</v>
      </c>
      <c r="AR79" s="46"/>
      <c r="AS79" s="82">
        <v>0</v>
      </c>
      <c r="AT79" s="83">
        <f t="shared" si="1"/>
        <v>0</v>
      </c>
      <c r="AU79" s="84">
        <f>'SO 421 - Přípojka splaško...'!P92</f>
        <v>0</v>
      </c>
      <c r="AV79" s="83">
        <f>'SO 421 - Přípojka splaško...'!J35</f>
        <v>0</v>
      </c>
      <c r="AW79" s="83">
        <f>'SO 421 - Přípojka splaško...'!J36</f>
        <v>0</v>
      </c>
      <c r="AX79" s="83">
        <f>'SO 421 - Přípojka splaško...'!J37</f>
        <v>0</v>
      </c>
      <c r="AY79" s="83">
        <f>'SO 421 - Přípojka splaško...'!J38</f>
        <v>0</v>
      </c>
      <c r="AZ79" s="83">
        <f>'SO 421 - Přípojka splaško...'!F35</f>
        <v>0</v>
      </c>
      <c r="BA79" s="83">
        <f>'SO 421 - Přípojka splaško...'!F36</f>
        <v>0</v>
      </c>
      <c r="BB79" s="83">
        <f>'SO 421 - Přípojka splaško...'!F37</f>
        <v>0</v>
      </c>
      <c r="BC79" s="83">
        <f>'SO 421 - Přípojka splaško...'!F38</f>
        <v>0</v>
      </c>
      <c r="BD79" s="85">
        <f>'SO 421 - Přípojka splaško...'!F39</f>
        <v>0</v>
      </c>
      <c r="BT79" s="26" t="s">
        <v>88</v>
      </c>
      <c r="BV79" s="26" t="s">
        <v>81</v>
      </c>
      <c r="BW79" s="26" t="s">
        <v>163</v>
      </c>
      <c r="BX79" s="26" t="s">
        <v>157</v>
      </c>
      <c r="CL79" s="26" t="s">
        <v>42</v>
      </c>
    </row>
    <row r="80" spans="1:91" s="3" customFormat="1" ht="16.5" customHeight="1">
      <c r="A80" s="86" t="s">
        <v>93</v>
      </c>
      <c r="B80" s="46"/>
      <c r="C80" s="9"/>
      <c r="D80" s="9"/>
      <c r="E80" s="322" t="s">
        <v>164</v>
      </c>
      <c r="F80" s="322"/>
      <c r="G80" s="322"/>
      <c r="H80" s="322"/>
      <c r="I80" s="322"/>
      <c r="J80" s="9"/>
      <c r="K80" s="322" t="s">
        <v>165</v>
      </c>
      <c r="L80" s="322"/>
      <c r="M80" s="322"/>
      <c r="N80" s="322"/>
      <c r="O80" s="322"/>
      <c r="P80" s="322"/>
      <c r="Q80" s="322"/>
      <c r="R80" s="322"/>
      <c r="S80" s="322"/>
      <c r="T80" s="322"/>
      <c r="U80" s="322"/>
      <c r="V80" s="322"/>
      <c r="W80" s="322"/>
      <c r="X80" s="322"/>
      <c r="Y80" s="322"/>
      <c r="Z80" s="322"/>
      <c r="AA80" s="322"/>
      <c r="AB80" s="322"/>
      <c r="AC80" s="322"/>
      <c r="AD80" s="322"/>
      <c r="AE80" s="322"/>
      <c r="AF80" s="322"/>
      <c r="AG80" s="310">
        <f>'SO 431 - Přeložka sběrače...'!J32</f>
        <v>0</v>
      </c>
      <c r="AH80" s="311"/>
      <c r="AI80" s="311"/>
      <c r="AJ80" s="311"/>
      <c r="AK80" s="311"/>
      <c r="AL80" s="311"/>
      <c r="AM80" s="311"/>
      <c r="AN80" s="310">
        <f t="shared" si="0"/>
        <v>0</v>
      </c>
      <c r="AO80" s="311"/>
      <c r="AP80" s="311"/>
      <c r="AQ80" s="81" t="s">
        <v>91</v>
      </c>
      <c r="AR80" s="46"/>
      <c r="AS80" s="82">
        <v>0</v>
      </c>
      <c r="AT80" s="83">
        <f t="shared" si="1"/>
        <v>0</v>
      </c>
      <c r="AU80" s="84">
        <f>'SO 431 - Přeložka sběrače...'!P93</f>
        <v>0</v>
      </c>
      <c r="AV80" s="83">
        <f>'SO 431 - Přeložka sběrače...'!J35</f>
        <v>0</v>
      </c>
      <c r="AW80" s="83">
        <f>'SO 431 - Přeložka sběrače...'!J36</f>
        <v>0</v>
      </c>
      <c r="AX80" s="83">
        <f>'SO 431 - Přeložka sběrače...'!J37</f>
        <v>0</v>
      </c>
      <c r="AY80" s="83">
        <f>'SO 431 - Přeložka sběrače...'!J38</f>
        <v>0</v>
      </c>
      <c r="AZ80" s="83">
        <f>'SO 431 - Přeložka sběrače...'!F35</f>
        <v>0</v>
      </c>
      <c r="BA80" s="83">
        <f>'SO 431 - Přeložka sběrače...'!F36</f>
        <v>0</v>
      </c>
      <c r="BB80" s="83">
        <f>'SO 431 - Přeložka sběrače...'!F37</f>
        <v>0</v>
      </c>
      <c r="BC80" s="83">
        <f>'SO 431 - Přeložka sběrače...'!F38</f>
        <v>0</v>
      </c>
      <c r="BD80" s="85">
        <f>'SO 431 - Přeložka sběrače...'!F39</f>
        <v>0</v>
      </c>
      <c r="BT80" s="26" t="s">
        <v>88</v>
      </c>
      <c r="BV80" s="26" t="s">
        <v>81</v>
      </c>
      <c r="BW80" s="26" t="s">
        <v>166</v>
      </c>
      <c r="BX80" s="26" t="s">
        <v>157</v>
      </c>
      <c r="CL80" s="26" t="s">
        <v>42</v>
      </c>
    </row>
    <row r="81" spans="1:91" s="3" customFormat="1" ht="16.5" customHeight="1">
      <c r="A81" s="86" t="s">
        <v>93</v>
      </c>
      <c r="B81" s="46"/>
      <c r="C81" s="9"/>
      <c r="D81" s="9"/>
      <c r="E81" s="322" t="s">
        <v>167</v>
      </c>
      <c r="F81" s="322"/>
      <c r="G81" s="322"/>
      <c r="H81" s="322"/>
      <c r="I81" s="322"/>
      <c r="J81" s="9"/>
      <c r="K81" s="322" t="s">
        <v>168</v>
      </c>
      <c r="L81" s="322"/>
      <c r="M81" s="322"/>
      <c r="N81" s="322"/>
      <c r="O81" s="322"/>
      <c r="P81" s="322"/>
      <c r="Q81" s="322"/>
      <c r="R81" s="322"/>
      <c r="S81" s="322"/>
      <c r="T81" s="322"/>
      <c r="U81" s="322"/>
      <c r="V81" s="322"/>
      <c r="W81" s="322"/>
      <c r="X81" s="322"/>
      <c r="Y81" s="322"/>
      <c r="Z81" s="322"/>
      <c r="AA81" s="322"/>
      <c r="AB81" s="322"/>
      <c r="AC81" s="322"/>
      <c r="AD81" s="322"/>
      <c r="AE81" s="322"/>
      <c r="AF81" s="322"/>
      <c r="AG81" s="310">
        <f>'SO 441 - Areálová  dešťov...'!J32</f>
        <v>0</v>
      </c>
      <c r="AH81" s="311"/>
      <c r="AI81" s="311"/>
      <c r="AJ81" s="311"/>
      <c r="AK81" s="311"/>
      <c r="AL81" s="311"/>
      <c r="AM81" s="311"/>
      <c r="AN81" s="310">
        <f t="shared" si="0"/>
        <v>0</v>
      </c>
      <c r="AO81" s="311"/>
      <c r="AP81" s="311"/>
      <c r="AQ81" s="81" t="s">
        <v>91</v>
      </c>
      <c r="AR81" s="46"/>
      <c r="AS81" s="82">
        <v>0</v>
      </c>
      <c r="AT81" s="83">
        <f t="shared" si="1"/>
        <v>0</v>
      </c>
      <c r="AU81" s="84">
        <f>'SO 441 - Areálová  dešťov...'!P94</f>
        <v>0</v>
      </c>
      <c r="AV81" s="83">
        <f>'SO 441 - Areálová  dešťov...'!J35</f>
        <v>0</v>
      </c>
      <c r="AW81" s="83">
        <f>'SO 441 - Areálová  dešťov...'!J36</f>
        <v>0</v>
      </c>
      <c r="AX81" s="83">
        <f>'SO 441 - Areálová  dešťov...'!J37</f>
        <v>0</v>
      </c>
      <c r="AY81" s="83">
        <f>'SO 441 - Areálová  dešťov...'!J38</f>
        <v>0</v>
      </c>
      <c r="AZ81" s="83">
        <f>'SO 441 - Areálová  dešťov...'!F35</f>
        <v>0</v>
      </c>
      <c r="BA81" s="83">
        <f>'SO 441 - Areálová  dešťov...'!F36</f>
        <v>0</v>
      </c>
      <c r="BB81" s="83">
        <f>'SO 441 - Areálová  dešťov...'!F37</f>
        <v>0</v>
      </c>
      <c r="BC81" s="83">
        <f>'SO 441 - Areálová  dešťov...'!F38</f>
        <v>0</v>
      </c>
      <c r="BD81" s="85">
        <f>'SO 441 - Areálová  dešťov...'!F39</f>
        <v>0</v>
      </c>
      <c r="BT81" s="26" t="s">
        <v>88</v>
      </c>
      <c r="BV81" s="26" t="s">
        <v>81</v>
      </c>
      <c r="BW81" s="26" t="s">
        <v>169</v>
      </c>
      <c r="BX81" s="26" t="s">
        <v>157</v>
      </c>
      <c r="CL81" s="26" t="s">
        <v>42</v>
      </c>
    </row>
    <row r="82" spans="1:91" s="3" customFormat="1" ht="16.5" customHeight="1">
      <c r="A82" s="86" t="s">
        <v>93</v>
      </c>
      <c r="B82" s="46"/>
      <c r="C82" s="9"/>
      <c r="D82" s="9"/>
      <c r="E82" s="322" t="s">
        <v>170</v>
      </c>
      <c r="F82" s="322"/>
      <c r="G82" s="322"/>
      <c r="H82" s="322"/>
      <c r="I82" s="322"/>
      <c r="J82" s="9"/>
      <c r="K82" s="322" t="s">
        <v>171</v>
      </c>
      <c r="L82" s="322"/>
      <c r="M82" s="322"/>
      <c r="N82" s="322"/>
      <c r="O82" s="322"/>
      <c r="P82" s="322"/>
      <c r="Q82" s="322"/>
      <c r="R82" s="322"/>
      <c r="S82" s="322"/>
      <c r="T82" s="322"/>
      <c r="U82" s="322"/>
      <c r="V82" s="322"/>
      <c r="W82" s="322"/>
      <c r="X82" s="322"/>
      <c r="Y82" s="322"/>
      <c r="Z82" s="322"/>
      <c r="AA82" s="322"/>
      <c r="AB82" s="322"/>
      <c r="AC82" s="322"/>
      <c r="AD82" s="322"/>
      <c r="AE82" s="322"/>
      <c r="AF82" s="322"/>
      <c r="AG82" s="310">
        <f>'SO 521 - Přeložka plynovo...'!J32</f>
        <v>0</v>
      </c>
      <c r="AH82" s="311"/>
      <c r="AI82" s="311"/>
      <c r="AJ82" s="311"/>
      <c r="AK82" s="311"/>
      <c r="AL82" s="311"/>
      <c r="AM82" s="311"/>
      <c r="AN82" s="310">
        <f t="shared" si="0"/>
        <v>0</v>
      </c>
      <c r="AO82" s="311"/>
      <c r="AP82" s="311"/>
      <c r="AQ82" s="81" t="s">
        <v>91</v>
      </c>
      <c r="AR82" s="46"/>
      <c r="AS82" s="82">
        <v>0</v>
      </c>
      <c r="AT82" s="83">
        <f t="shared" si="1"/>
        <v>0</v>
      </c>
      <c r="AU82" s="84">
        <f>'SO 521 - Přeložka plynovo...'!P94</f>
        <v>0</v>
      </c>
      <c r="AV82" s="83">
        <f>'SO 521 - Přeložka plynovo...'!J35</f>
        <v>0</v>
      </c>
      <c r="AW82" s="83">
        <f>'SO 521 - Přeložka plynovo...'!J36</f>
        <v>0</v>
      </c>
      <c r="AX82" s="83">
        <f>'SO 521 - Přeložka plynovo...'!J37</f>
        <v>0</v>
      </c>
      <c r="AY82" s="83">
        <f>'SO 521 - Přeložka plynovo...'!J38</f>
        <v>0</v>
      </c>
      <c r="AZ82" s="83">
        <f>'SO 521 - Přeložka plynovo...'!F35</f>
        <v>0</v>
      </c>
      <c r="BA82" s="83">
        <f>'SO 521 - Přeložka plynovo...'!F36</f>
        <v>0</v>
      </c>
      <c r="BB82" s="83">
        <f>'SO 521 - Přeložka plynovo...'!F37</f>
        <v>0</v>
      </c>
      <c r="BC82" s="83">
        <f>'SO 521 - Přeložka plynovo...'!F38</f>
        <v>0</v>
      </c>
      <c r="BD82" s="85">
        <f>'SO 521 - Přeložka plynovo...'!F39</f>
        <v>0</v>
      </c>
      <c r="BT82" s="26" t="s">
        <v>88</v>
      </c>
      <c r="BV82" s="26" t="s">
        <v>81</v>
      </c>
      <c r="BW82" s="26" t="s">
        <v>172</v>
      </c>
      <c r="BX82" s="26" t="s">
        <v>157</v>
      </c>
      <c r="CL82" s="26" t="s">
        <v>42</v>
      </c>
    </row>
    <row r="83" spans="1:91" s="3" customFormat="1" ht="16.5" customHeight="1">
      <c r="A83" s="86" t="s">
        <v>93</v>
      </c>
      <c r="B83" s="46"/>
      <c r="C83" s="9"/>
      <c r="D83" s="9"/>
      <c r="E83" s="322" t="s">
        <v>173</v>
      </c>
      <c r="F83" s="322"/>
      <c r="G83" s="322"/>
      <c r="H83" s="322"/>
      <c r="I83" s="322"/>
      <c r="J83" s="9"/>
      <c r="K83" s="322" t="s">
        <v>174</v>
      </c>
      <c r="L83" s="322"/>
      <c r="M83" s="322"/>
      <c r="N83" s="322"/>
      <c r="O83" s="322"/>
      <c r="P83" s="322"/>
      <c r="Q83" s="322"/>
      <c r="R83" s="322"/>
      <c r="S83" s="322"/>
      <c r="T83" s="322"/>
      <c r="U83" s="322"/>
      <c r="V83" s="322"/>
      <c r="W83" s="322"/>
      <c r="X83" s="322"/>
      <c r="Y83" s="322"/>
      <c r="Z83" s="322"/>
      <c r="AA83" s="322"/>
      <c r="AB83" s="322"/>
      <c r="AC83" s="322"/>
      <c r="AD83" s="322"/>
      <c r="AE83" s="322"/>
      <c r="AF83" s="322"/>
      <c r="AG83" s="310">
        <f>'SO 611 - Zdroj tepla a oh...'!J32</f>
        <v>0</v>
      </c>
      <c r="AH83" s="311"/>
      <c r="AI83" s="311"/>
      <c r="AJ83" s="311"/>
      <c r="AK83" s="311"/>
      <c r="AL83" s="311"/>
      <c r="AM83" s="311"/>
      <c r="AN83" s="310">
        <f t="shared" si="0"/>
        <v>0</v>
      </c>
      <c r="AO83" s="311"/>
      <c r="AP83" s="311"/>
      <c r="AQ83" s="81" t="s">
        <v>91</v>
      </c>
      <c r="AR83" s="46"/>
      <c r="AS83" s="82">
        <v>0</v>
      </c>
      <c r="AT83" s="83">
        <f t="shared" si="1"/>
        <v>0</v>
      </c>
      <c r="AU83" s="84">
        <f>'SO 611 - Zdroj tepla a oh...'!P99</f>
        <v>0</v>
      </c>
      <c r="AV83" s="83">
        <f>'SO 611 - Zdroj tepla a oh...'!J35</f>
        <v>0</v>
      </c>
      <c r="AW83" s="83">
        <f>'SO 611 - Zdroj tepla a oh...'!J36</f>
        <v>0</v>
      </c>
      <c r="AX83" s="83">
        <f>'SO 611 - Zdroj tepla a oh...'!J37</f>
        <v>0</v>
      </c>
      <c r="AY83" s="83">
        <f>'SO 611 - Zdroj tepla a oh...'!J38</f>
        <v>0</v>
      </c>
      <c r="AZ83" s="83">
        <f>'SO 611 - Zdroj tepla a oh...'!F35</f>
        <v>0</v>
      </c>
      <c r="BA83" s="83">
        <f>'SO 611 - Zdroj tepla a oh...'!F36</f>
        <v>0</v>
      </c>
      <c r="BB83" s="83">
        <f>'SO 611 - Zdroj tepla a oh...'!F37</f>
        <v>0</v>
      </c>
      <c r="BC83" s="83">
        <f>'SO 611 - Zdroj tepla a oh...'!F38</f>
        <v>0</v>
      </c>
      <c r="BD83" s="85">
        <f>'SO 611 - Zdroj tepla a oh...'!F39</f>
        <v>0</v>
      </c>
      <c r="BT83" s="26" t="s">
        <v>88</v>
      </c>
      <c r="BV83" s="26" t="s">
        <v>81</v>
      </c>
      <c r="BW83" s="26" t="s">
        <v>175</v>
      </c>
      <c r="BX83" s="26" t="s">
        <v>157</v>
      </c>
      <c r="CL83" s="26" t="s">
        <v>42</v>
      </c>
    </row>
    <row r="84" spans="1:91" s="3" customFormat="1" ht="16.5" customHeight="1">
      <c r="B84" s="46"/>
      <c r="C84" s="9"/>
      <c r="D84" s="9"/>
      <c r="E84" s="322" t="s">
        <v>176</v>
      </c>
      <c r="F84" s="322"/>
      <c r="G84" s="322"/>
      <c r="H84" s="322"/>
      <c r="I84" s="322"/>
      <c r="J84" s="9"/>
      <c r="K84" s="322" t="s">
        <v>177</v>
      </c>
      <c r="L84" s="322"/>
      <c r="M84" s="322"/>
      <c r="N84" s="322"/>
      <c r="O84" s="322"/>
      <c r="P84" s="322"/>
      <c r="Q84" s="322"/>
      <c r="R84" s="322"/>
      <c r="S84" s="322"/>
      <c r="T84" s="322"/>
      <c r="U84" s="322"/>
      <c r="V84" s="322"/>
      <c r="W84" s="322"/>
      <c r="X84" s="322"/>
      <c r="Y84" s="322"/>
      <c r="Z84" s="322"/>
      <c r="AA84" s="322"/>
      <c r="AB84" s="322"/>
      <c r="AC84" s="322"/>
      <c r="AD84" s="322"/>
      <c r="AE84" s="322"/>
      <c r="AF84" s="322"/>
      <c r="AG84" s="315">
        <f>ROUND(SUM(AG85:AG87),2)</f>
        <v>0</v>
      </c>
      <c r="AH84" s="311"/>
      <c r="AI84" s="311"/>
      <c r="AJ84" s="311"/>
      <c r="AK84" s="311"/>
      <c r="AL84" s="311"/>
      <c r="AM84" s="311"/>
      <c r="AN84" s="310">
        <f t="shared" si="0"/>
        <v>0</v>
      </c>
      <c r="AO84" s="311"/>
      <c r="AP84" s="311"/>
      <c r="AQ84" s="81" t="s">
        <v>91</v>
      </c>
      <c r="AR84" s="46"/>
      <c r="AS84" s="82">
        <f>ROUND(SUM(AS85:AS87),2)</f>
        <v>0</v>
      </c>
      <c r="AT84" s="83">
        <f t="shared" si="1"/>
        <v>0</v>
      </c>
      <c r="AU84" s="84">
        <f>ROUND(SUM(AU85:AU87),5)</f>
        <v>0</v>
      </c>
      <c r="AV84" s="83">
        <f>ROUND(AZ84*L29,2)</f>
        <v>0</v>
      </c>
      <c r="AW84" s="83">
        <f>ROUND(BA84*L30,2)</f>
        <v>0</v>
      </c>
      <c r="AX84" s="83">
        <f>ROUND(BB84*L29,2)</f>
        <v>0</v>
      </c>
      <c r="AY84" s="83">
        <f>ROUND(BC84*L30,2)</f>
        <v>0</v>
      </c>
      <c r="AZ84" s="83">
        <f>ROUND(SUM(AZ85:AZ87),2)</f>
        <v>0</v>
      </c>
      <c r="BA84" s="83">
        <f>ROUND(SUM(BA85:BA87),2)</f>
        <v>0</v>
      </c>
      <c r="BB84" s="83">
        <f>ROUND(SUM(BB85:BB87),2)</f>
        <v>0</v>
      </c>
      <c r="BC84" s="83">
        <f>ROUND(SUM(BC85:BC87),2)</f>
        <v>0</v>
      </c>
      <c r="BD84" s="85">
        <f>ROUND(SUM(BD85:BD87),2)</f>
        <v>0</v>
      </c>
      <c r="BS84" s="26" t="s">
        <v>78</v>
      </c>
      <c r="BT84" s="26" t="s">
        <v>88</v>
      </c>
      <c r="BU84" s="26" t="s">
        <v>80</v>
      </c>
      <c r="BV84" s="26" t="s">
        <v>81</v>
      </c>
      <c r="BW84" s="26" t="s">
        <v>178</v>
      </c>
      <c r="BX84" s="26" t="s">
        <v>157</v>
      </c>
      <c r="CL84" s="26" t="s">
        <v>42</v>
      </c>
    </row>
    <row r="85" spans="1:91" s="3" customFormat="1" ht="16.5" customHeight="1">
      <c r="A85" s="86" t="s">
        <v>93</v>
      </c>
      <c r="B85" s="46"/>
      <c r="C85" s="9"/>
      <c r="D85" s="9"/>
      <c r="E85" s="9"/>
      <c r="F85" s="322" t="s">
        <v>134</v>
      </c>
      <c r="G85" s="322"/>
      <c r="H85" s="322"/>
      <c r="I85" s="322"/>
      <c r="J85" s="322"/>
      <c r="K85" s="9"/>
      <c r="L85" s="322" t="s">
        <v>105</v>
      </c>
      <c r="M85" s="322"/>
      <c r="N85" s="322"/>
      <c r="O85" s="322"/>
      <c r="P85" s="322"/>
      <c r="Q85" s="322"/>
      <c r="R85" s="322"/>
      <c r="S85" s="322"/>
      <c r="T85" s="322"/>
      <c r="U85" s="322"/>
      <c r="V85" s="322"/>
      <c r="W85" s="322"/>
      <c r="X85" s="322"/>
      <c r="Y85" s="322"/>
      <c r="Z85" s="322"/>
      <c r="AA85" s="322"/>
      <c r="AB85" s="322"/>
      <c r="AC85" s="322"/>
      <c r="AD85" s="322"/>
      <c r="AE85" s="322"/>
      <c r="AF85" s="322"/>
      <c r="AG85" s="310">
        <f>'01 - Silnoproudá elektrot...'!J34</f>
        <v>0</v>
      </c>
      <c r="AH85" s="311"/>
      <c r="AI85" s="311"/>
      <c r="AJ85" s="311"/>
      <c r="AK85" s="311"/>
      <c r="AL85" s="311"/>
      <c r="AM85" s="311"/>
      <c r="AN85" s="310">
        <f t="shared" si="0"/>
        <v>0</v>
      </c>
      <c r="AO85" s="311"/>
      <c r="AP85" s="311"/>
      <c r="AQ85" s="81" t="s">
        <v>91</v>
      </c>
      <c r="AR85" s="46"/>
      <c r="AS85" s="82">
        <v>0</v>
      </c>
      <c r="AT85" s="83">
        <f t="shared" si="1"/>
        <v>0</v>
      </c>
      <c r="AU85" s="84">
        <f>'01 - Silnoproudá elektrot...'!P93</f>
        <v>0</v>
      </c>
      <c r="AV85" s="83">
        <f>'01 - Silnoproudá elektrot...'!J37</f>
        <v>0</v>
      </c>
      <c r="AW85" s="83">
        <f>'01 - Silnoproudá elektrot...'!J38</f>
        <v>0</v>
      </c>
      <c r="AX85" s="83">
        <f>'01 - Silnoproudá elektrot...'!J39</f>
        <v>0</v>
      </c>
      <c r="AY85" s="83">
        <f>'01 - Silnoproudá elektrot...'!J40</f>
        <v>0</v>
      </c>
      <c r="AZ85" s="83">
        <f>'01 - Silnoproudá elektrot...'!F37</f>
        <v>0</v>
      </c>
      <c r="BA85" s="83">
        <f>'01 - Silnoproudá elektrot...'!F38</f>
        <v>0</v>
      </c>
      <c r="BB85" s="83">
        <f>'01 - Silnoproudá elektrot...'!F39</f>
        <v>0</v>
      </c>
      <c r="BC85" s="83">
        <f>'01 - Silnoproudá elektrot...'!F40</f>
        <v>0</v>
      </c>
      <c r="BD85" s="85">
        <f>'01 - Silnoproudá elektrot...'!F41</f>
        <v>0</v>
      </c>
      <c r="BT85" s="26" t="s">
        <v>96</v>
      </c>
      <c r="BV85" s="26" t="s">
        <v>81</v>
      </c>
      <c r="BW85" s="26" t="s">
        <v>179</v>
      </c>
      <c r="BX85" s="26" t="s">
        <v>178</v>
      </c>
      <c r="CL85" s="26" t="s">
        <v>42</v>
      </c>
    </row>
    <row r="86" spans="1:91" s="3" customFormat="1" ht="16.5" customHeight="1">
      <c r="A86" s="86" t="s">
        <v>93</v>
      </c>
      <c r="B86" s="46"/>
      <c r="C86" s="9"/>
      <c r="D86" s="9"/>
      <c r="E86" s="9"/>
      <c r="F86" s="322" t="s">
        <v>137</v>
      </c>
      <c r="G86" s="322"/>
      <c r="H86" s="322"/>
      <c r="I86" s="322"/>
      <c r="J86" s="322"/>
      <c r="K86" s="9"/>
      <c r="L86" s="322" t="s">
        <v>180</v>
      </c>
      <c r="M86" s="322"/>
      <c r="N86" s="322"/>
      <c r="O86" s="322"/>
      <c r="P86" s="322"/>
      <c r="Q86" s="322"/>
      <c r="R86" s="322"/>
      <c r="S86" s="322"/>
      <c r="T86" s="322"/>
      <c r="U86" s="322"/>
      <c r="V86" s="322"/>
      <c r="W86" s="322"/>
      <c r="X86" s="322"/>
      <c r="Y86" s="322"/>
      <c r="Z86" s="322"/>
      <c r="AA86" s="322"/>
      <c r="AB86" s="322"/>
      <c r="AC86" s="322"/>
      <c r="AD86" s="322"/>
      <c r="AE86" s="322"/>
      <c r="AF86" s="322"/>
      <c r="AG86" s="310">
        <f>'02 - Ostatní - vedlejší r...'!J34</f>
        <v>0</v>
      </c>
      <c r="AH86" s="311"/>
      <c r="AI86" s="311"/>
      <c r="AJ86" s="311"/>
      <c r="AK86" s="311"/>
      <c r="AL86" s="311"/>
      <c r="AM86" s="311"/>
      <c r="AN86" s="310">
        <f t="shared" si="0"/>
        <v>0</v>
      </c>
      <c r="AO86" s="311"/>
      <c r="AP86" s="311"/>
      <c r="AQ86" s="81" t="s">
        <v>91</v>
      </c>
      <c r="AR86" s="46"/>
      <c r="AS86" s="82">
        <v>0</v>
      </c>
      <c r="AT86" s="83">
        <f t="shared" si="1"/>
        <v>0</v>
      </c>
      <c r="AU86" s="84">
        <f>'02 - Ostatní - vedlejší r...'!P96</f>
        <v>0</v>
      </c>
      <c r="AV86" s="83">
        <f>'02 - Ostatní - vedlejší r...'!J37</f>
        <v>0</v>
      </c>
      <c r="AW86" s="83">
        <f>'02 - Ostatní - vedlejší r...'!J38</f>
        <v>0</v>
      </c>
      <c r="AX86" s="83">
        <f>'02 - Ostatní - vedlejší r...'!J39</f>
        <v>0</v>
      </c>
      <c r="AY86" s="83">
        <f>'02 - Ostatní - vedlejší r...'!J40</f>
        <v>0</v>
      </c>
      <c r="AZ86" s="83">
        <f>'02 - Ostatní - vedlejší r...'!F37</f>
        <v>0</v>
      </c>
      <c r="BA86" s="83">
        <f>'02 - Ostatní - vedlejší r...'!F38</f>
        <v>0</v>
      </c>
      <c r="BB86" s="83">
        <f>'02 - Ostatní - vedlejší r...'!F39</f>
        <v>0</v>
      </c>
      <c r="BC86" s="83">
        <f>'02 - Ostatní - vedlejší r...'!F40</f>
        <v>0</v>
      </c>
      <c r="BD86" s="85">
        <f>'02 - Ostatní - vedlejší r...'!F41</f>
        <v>0</v>
      </c>
      <c r="BT86" s="26" t="s">
        <v>96</v>
      </c>
      <c r="BV86" s="26" t="s">
        <v>81</v>
      </c>
      <c r="BW86" s="26" t="s">
        <v>181</v>
      </c>
      <c r="BX86" s="26" t="s">
        <v>178</v>
      </c>
      <c r="CL86" s="26" t="s">
        <v>42</v>
      </c>
    </row>
    <row r="87" spans="1:91" s="3" customFormat="1" ht="16.5" customHeight="1">
      <c r="A87" s="86" t="s">
        <v>93</v>
      </c>
      <c r="B87" s="46"/>
      <c r="C87" s="9"/>
      <c r="D87" s="9"/>
      <c r="E87" s="9"/>
      <c r="F87" s="322" t="s">
        <v>140</v>
      </c>
      <c r="G87" s="322"/>
      <c r="H87" s="322"/>
      <c r="I87" s="322"/>
      <c r="J87" s="322"/>
      <c r="K87" s="9"/>
      <c r="L87" s="322" t="s">
        <v>182</v>
      </c>
      <c r="M87" s="322"/>
      <c r="N87" s="322"/>
      <c r="O87" s="322"/>
      <c r="P87" s="322"/>
      <c r="Q87" s="322"/>
      <c r="R87" s="322"/>
      <c r="S87" s="322"/>
      <c r="T87" s="322"/>
      <c r="U87" s="322"/>
      <c r="V87" s="322"/>
      <c r="W87" s="322"/>
      <c r="X87" s="322"/>
      <c r="Y87" s="322"/>
      <c r="Z87" s="322"/>
      <c r="AA87" s="322"/>
      <c r="AB87" s="322"/>
      <c r="AC87" s="322"/>
      <c r="AD87" s="322"/>
      <c r="AE87" s="322"/>
      <c r="AF87" s="322"/>
      <c r="AG87" s="310">
        <f>'03 - Zemní a pomocné stav...'!J34</f>
        <v>0</v>
      </c>
      <c r="AH87" s="311"/>
      <c r="AI87" s="311"/>
      <c r="AJ87" s="311"/>
      <c r="AK87" s="311"/>
      <c r="AL87" s="311"/>
      <c r="AM87" s="311"/>
      <c r="AN87" s="310">
        <f t="shared" si="0"/>
        <v>0</v>
      </c>
      <c r="AO87" s="311"/>
      <c r="AP87" s="311"/>
      <c r="AQ87" s="81" t="s">
        <v>91</v>
      </c>
      <c r="AR87" s="46"/>
      <c r="AS87" s="82">
        <v>0</v>
      </c>
      <c r="AT87" s="83">
        <f t="shared" si="1"/>
        <v>0</v>
      </c>
      <c r="AU87" s="84">
        <f>'03 - Zemní a pomocné stav...'!P93</f>
        <v>0</v>
      </c>
      <c r="AV87" s="83">
        <f>'03 - Zemní a pomocné stav...'!J37</f>
        <v>0</v>
      </c>
      <c r="AW87" s="83">
        <f>'03 - Zemní a pomocné stav...'!J38</f>
        <v>0</v>
      </c>
      <c r="AX87" s="83">
        <f>'03 - Zemní a pomocné stav...'!J39</f>
        <v>0</v>
      </c>
      <c r="AY87" s="83">
        <f>'03 - Zemní a pomocné stav...'!J40</f>
        <v>0</v>
      </c>
      <c r="AZ87" s="83">
        <f>'03 - Zemní a pomocné stav...'!F37</f>
        <v>0</v>
      </c>
      <c r="BA87" s="83">
        <f>'03 - Zemní a pomocné stav...'!F38</f>
        <v>0</v>
      </c>
      <c r="BB87" s="83">
        <f>'03 - Zemní a pomocné stav...'!F39</f>
        <v>0</v>
      </c>
      <c r="BC87" s="83">
        <f>'03 - Zemní a pomocné stav...'!F40</f>
        <v>0</v>
      </c>
      <c r="BD87" s="85">
        <f>'03 - Zemní a pomocné stav...'!F41</f>
        <v>0</v>
      </c>
      <c r="BT87" s="26" t="s">
        <v>96</v>
      </c>
      <c r="BV87" s="26" t="s">
        <v>81</v>
      </c>
      <c r="BW87" s="26" t="s">
        <v>183</v>
      </c>
      <c r="BX87" s="26" t="s">
        <v>178</v>
      </c>
      <c r="CL87" s="26" t="s">
        <v>42</v>
      </c>
    </row>
    <row r="88" spans="1:91" s="3" customFormat="1" ht="16.5" customHeight="1">
      <c r="A88" s="86" t="s">
        <v>93</v>
      </c>
      <c r="B88" s="46"/>
      <c r="C88" s="9"/>
      <c r="D88" s="9"/>
      <c r="E88" s="322" t="s">
        <v>184</v>
      </c>
      <c r="F88" s="322"/>
      <c r="G88" s="322"/>
      <c r="H88" s="322"/>
      <c r="I88" s="322"/>
      <c r="J88" s="9"/>
      <c r="K88" s="322" t="s">
        <v>185</v>
      </c>
      <c r="L88" s="322"/>
      <c r="M88" s="322"/>
      <c r="N88" s="322"/>
      <c r="O88" s="322"/>
      <c r="P88" s="322"/>
      <c r="Q88" s="322"/>
      <c r="R88" s="322"/>
      <c r="S88" s="322"/>
      <c r="T88" s="322"/>
      <c r="U88" s="322"/>
      <c r="V88" s="322"/>
      <c r="W88" s="322"/>
      <c r="X88" s="322"/>
      <c r="Y88" s="322"/>
      <c r="Z88" s="322"/>
      <c r="AA88" s="322"/>
      <c r="AB88" s="322"/>
      <c r="AC88" s="322"/>
      <c r="AD88" s="322"/>
      <c r="AE88" s="322"/>
      <c r="AF88" s="322"/>
      <c r="AG88" s="310">
        <f>'SO 761 - Rozvod veřejného...'!J32</f>
        <v>0</v>
      </c>
      <c r="AH88" s="311"/>
      <c r="AI88" s="311"/>
      <c r="AJ88" s="311"/>
      <c r="AK88" s="311"/>
      <c r="AL88" s="311"/>
      <c r="AM88" s="311"/>
      <c r="AN88" s="310">
        <f t="shared" si="0"/>
        <v>0</v>
      </c>
      <c r="AO88" s="311"/>
      <c r="AP88" s="311"/>
      <c r="AQ88" s="81" t="s">
        <v>91</v>
      </c>
      <c r="AR88" s="46"/>
      <c r="AS88" s="82">
        <v>0</v>
      </c>
      <c r="AT88" s="83">
        <f t="shared" si="1"/>
        <v>0</v>
      </c>
      <c r="AU88" s="84">
        <f>'SO 761 - Rozvod veřejného...'!P91</f>
        <v>0</v>
      </c>
      <c r="AV88" s="83">
        <f>'SO 761 - Rozvod veřejného...'!J35</f>
        <v>0</v>
      </c>
      <c r="AW88" s="83">
        <f>'SO 761 - Rozvod veřejného...'!J36</f>
        <v>0</v>
      </c>
      <c r="AX88" s="83">
        <f>'SO 761 - Rozvod veřejného...'!J37</f>
        <v>0</v>
      </c>
      <c r="AY88" s="83">
        <f>'SO 761 - Rozvod veřejného...'!J38</f>
        <v>0</v>
      </c>
      <c r="AZ88" s="83">
        <f>'SO 761 - Rozvod veřejného...'!F35</f>
        <v>0</v>
      </c>
      <c r="BA88" s="83">
        <f>'SO 761 - Rozvod veřejného...'!F36</f>
        <v>0</v>
      </c>
      <c r="BB88" s="83">
        <f>'SO 761 - Rozvod veřejného...'!F37</f>
        <v>0</v>
      </c>
      <c r="BC88" s="83">
        <f>'SO 761 - Rozvod veřejného...'!F38</f>
        <v>0</v>
      </c>
      <c r="BD88" s="85">
        <f>'SO 761 - Rozvod veřejného...'!F39</f>
        <v>0</v>
      </c>
      <c r="BT88" s="26" t="s">
        <v>88</v>
      </c>
      <c r="BV88" s="26" t="s">
        <v>81</v>
      </c>
      <c r="BW88" s="26" t="s">
        <v>186</v>
      </c>
      <c r="BX88" s="26" t="s">
        <v>157</v>
      </c>
      <c r="CL88" s="26" t="s">
        <v>42</v>
      </c>
    </row>
    <row r="89" spans="1:91" s="3" customFormat="1" ht="16.5" customHeight="1">
      <c r="A89" s="86" t="s">
        <v>93</v>
      </c>
      <c r="B89" s="46"/>
      <c r="C89" s="9"/>
      <c r="D89" s="9"/>
      <c r="E89" s="322" t="s">
        <v>187</v>
      </c>
      <c r="F89" s="322"/>
      <c r="G89" s="322"/>
      <c r="H89" s="322"/>
      <c r="I89" s="322"/>
      <c r="J89" s="9"/>
      <c r="K89" s="322" t="s">
        <v>188</v>
      </c>
      <c r="L89" s="322"/>
      <c r="M89" s="322"/>
      <c r="N89" s="322"/>
      <c r="O89" s="322"/>
      <c r="P89" s="322"/>
      <c r="Q89" s="322"/>
      <c r="R89" s="322"/>
      <c r="S89" s="322"/>
      <c r="T89" s="322"/>
      <c r="U89" s="322"/>
      <c r="V89" s="322"/>
      <c r="W89" s="322"/>
      <c r="X89" s="322"/>
      <c r="Y89" s="322"/>
      <c r="Z89" s="322"/>
      <c r="AA89" s="322"/>
      <c r="AB89" s="322"/>
      <c r="AC89" s="322"/>
      <c r="AD89" s="322"/>
      <c r="AE89" s="322"/>
      <c r="AF89" s="322"/>
      <c r="AG89" s="310">
        <f>'SO 771 - Rozvod venkovníh...'!J32</f>
        <v>0</v>
      </c>
      <c r="AH89" s="311"/>
      <c r="AI89" s="311"/>
      <c r="AJ89" s="311"/>
      <c r="AK89" s="311"/>
      <c r="AL89" s="311"/>
      <c r="AM89" s="311"/>
      <c r="AN89" s="310">
        <f t="shared" si="0"/>
        <v>0</v>
      </c>
      <c r="AO89" s="311"/>
      <c r="AP89" s="311"/>
      <c r="AQ89" s="81" t="s">
        <v>91</v>
      </c>
      <c r="AR89" s="46"/>
      <c r="AS89" s="82">
        <v>0</v>
      </c>
      <c r="AT89" s="83">
        <f t="shared" si="1"/>
        <v>0</v>
      </c>
      <c r="AU89" s="84">
        <f>'SO 771 - Rozvod venkovníh...'!P87</f>
        <v>0</v>
      </c>
      <c r="AV89" s="83">
        <f>'SO 771 - Rozvod venkovníh...'!J35</f>
        <v>0</v>
      </c>
      <c r="AW89" s="83">
        <f>'SO 771 - Rozvod venkovníh...'!J36</f>
        <v>0</v>
      </c>
      <c r="AX89" s="83">
        <f>'SO 771 - Rozvod venkovníh...'!J37</f>
        <v>0</v>
      </c>
      <c r="AY89" s="83">
        <f>'SO 771 - Rozvod venkovníh...'!J38</f>
        <v>0</v>
      </c>
      <c r="AZ89" s="83">
        <f>'SO 771 - Rozvod venkovníh...'!F35</f>
        <v>0</v>
      </c>
      <c r="BA89" s="83">
        <f>'SO 771 - Rozvod venkovníh...'!F36</f>
        <v>0</v>
      </c>
      <c r="BB89" s="83">
        <f>'SO 771 - Rozvod venkovníh...'!F37</f>
        <v>0</v>
      </c>
      <c r="BC89" s="83">
        <f>'SO 771 - Rozvod venkovníh...'!F38</f>
        <v>0</v>
      </c>
      <c r="BD89" s="85">
        <f>'SO 771 - Rozvod venkovníh...'!F39</f>
        <v>0</v>
      </c>
      <c r="BT89" s="26" t="s">
        <v>88</v>
      </c>
      <c r="BV89" s="26" t="s">
        <v>81</v>
      </c>
      <c r="BW89" s="26" t="s">
        <v>189</v>
      </c>
      <c r="BX89" s="26" t="s">
        <v>157</v>
      </c>
      <c r="CL89" s="26" t="s">
        <v>19</v>
      </c>
    </row>
    <row r="90" spans="1:91" s="3" customFormat="1" ht="16.5" customHeight="1">
      <c r="A90" s="86" t="s">
        <v>93</v>
      </c>
      <c r="B90" s="46"/>
      <c r="C90" s="9"/>
      <c r="D90" s="9"/>
      <c r="E90" s="322" t="s">
        <v>190</v>
      </c>
      <c r="F90" s="322"/>
      <c r="G90" s="322"/>
      <c r="H90" s="322"/>
      <c r="I90" s="322"/>
      <c r="J90" s="9"/>
      <c r="K90" s="322" t="s">
        <v>191</v>
      </c>
      <c r="L90" s="322"/>
      <c r="M90" s="322"/>
      <c r="N90" s="322"/>
      <c r="O90" s="322"/>
      <c r="P90" s="322"/>
      <c r="Q90" s="322"/>
      <c r="R90" s="322"/>
      <c r="S90" s="322"/>
      <c r="T90" s="322"/>
      <c r="U90" s="322"/>
      <c r="V90" s="322"/>
      <c r="W90" s="322"/>
      <c r="X90" s="322"/>
      <c r="Y90" s="322"/>
      <c r="Z90" s="322"/>
      <c r="AA90" s="322"/>
      <c r="AB90" s="322"/>
      <c r="AC90" s="322"/>
      <c r="AD90" s="322"/>
      <c r="AE90" s="322"/>
      <c r="AF90" s="322"/>
      <c r="AG90" s="310">
        <f>'SO 931 - Odlučovač tuku'!J32</f>
        <v>0</v>
      </c>
      <c r="AH90" s="311"/>
      <c r="AI90" s="311"/>
      <c r="AJ90" s="311"/>
      <c r="AK90" s="311"/>
      <c r="AL90" s="311"/>
      <c r="AM90" s="311"/>
      <c r="AN90" s="310">
        <f t="shared" si="0"/>
        <v>0</v>
      </c>
      <c r="AO90" s="311"/>
      <c r="AP90" s="311"/>
      <c r="AQ90" s="81" t="s">
        <v>91</v>
      </c>
      <c r="AR90" s="46"/>
      <c r="AS90" s="82">
        <v>0</v>
      </c>
      <c r="AT90" s="83">
        <f t="shared" si="1"/>
        <v>0</v>
      </c>
      <c r="AU90" s="84">
        <f>'SO 931 - Odlučovač tuku'!P90</f>
        <v>0</v>
      </c>
      <c r="AV90" s="83">
        <f>'SO 931 - Odlučovač tuku'!J35</f>
        <v>0</v>
      </c>
      <c r="AW90" s="83">
        <f>'SO 931 - Odlučovač tuku'!J36</f>
        <v>0</v>
      </c>
      <c r="AX90" s="83">
        <f>'SO 931 - Odlučovač tuku'!J37</f>
        <v>0</v>
      </c>
      <c r="AY90" s="83">
        <f>'SO 931 - Odlučovač tuku'!J38</f>
        <v>0</v>
      </c>
      <c r="AZ90" s="83">
        <f>'SO 931 - Odlučovač tuku'!F35</f>
        <v>0</v>
      </c>
      <c r="BA90" s="83">
        <f>'SO 931 - Odlučovač tuku'!F36</f>
        <v>0</v>
      </c>
      <c r="BB90" s="83">
        <f>'SO 931 - Odlučovač tuku'!F37</f>
        <v>0</v>
      </c>
      <c r="BC90" s="83">
        <f>'SO 931 - Odlučovač tuku'!F38</f>
        <v>0</v>
      </c>
      <c r="BD90" s="85">
        <f>'SO 931 - Odlučovač tuku'!F39</f>
        <v>0</v>
      </c>
      <c r="BT90" s="26" t="s">
        <v>88</v>
      </c>
      <c r="BV90" s="26" t="s">
        <v>81</v>
      </c>
      <c r="BW90" s="26" t="s">
        <v>192</v>
      </c>
      <c r="BX90" s="26" t="s">
        <v>157</v>
      </c>
      <c r="CL90" s="26" t="s">
        <v>42</v>
      </c>
    </row>
    <row r="91" spans="1:91" s="6" customFormat="1" ht="16.5" customHeight="1">
      <c r="A91" s="86" t="s">
        <v>93</v>
      </c>
      <c r="B91" s="72"/>
      <c r="C91" s="73"/>
      <c r="D91" s="321" t="s">
        <v>193</v>
      </c>
      <c r="E91" s="321"/>
      <c r="F91" s="321"/>
      <c r="G91" s="321"/>
      <c r="H91" s="321"/>
      <c r="I91" s="74"/>
      <c r="J91" s="321" t="s">
        <v>194</v>
      </c>
      <c r="K91" s="321"/>
      <c r="L91" s="321"/>
      <c r="M91" s="321"/>
      <c r="N91" s="321"/>
      <c r="O91" s="321"/>
      <c r="P91" s="321"/>
      <c r="Q91" s="321"/>
      <c r="R91" s="321"/>
      <c r="S91" s="321"/>
      <c r="T91" s="321"/>
      <c r="U91" s="321"/>
      <c r="V91" s="321"/>
      <c r="W91" s="321"/>
      <c r="X91" s="321"/>
      <c r="Y91" s="321"/>
      <c r="Z91" s="321"/>
      <c r="AA91" s="321"/>
      <c r="AB91" s="321"/>
      <c r="AC91" s="321"/>
      <c r="AD91" s="321"/>
      <c r="AE91" s="321"/>
      <c r="AF91" s="321"/>
      <c r="AG91" s="312">
        <f>'VRN - Vedlejší rozpočtové...'!J30</f>
        <v>0</v>
      </c>
      <c r="AH91" s="313"/>
      <c r="AI91" s="313"/>
      <c r="AJ91" s="313"/>
      <c r="AK91" s="313"/>
      <c r="AL91" s="313"/>
      <c r="AM91" s="313"/>
      <c r="AN91" s="312">
        <f t="shared" si="0"/>
        <v>0</v>
      </c>
      <c r="AO91" s="313"/>
      <c r="AP91" s="313"/>
      <c r="AQ91" s="75" t="s">
        <v>195</v>
      </c>
      <c r="AR91" s="72"/>
      <c r="AS91" s="87">
        <v>0</v>
      </c>
      <c r="AT91" s="88">
        <f t="shared" si="1"/>
        <v>0</v>
      </c>
      <c r="AU91" s="89">
        <f>'VRN - Vedlejší rozpočtové...'!P83</f>
        <v>0</v>
      </c>
      <c r="AV91" s="88">
        <f>'VRN - Vedlejší rozpočtové...'!J33</f>
        <v>0</v>
      </c>
      <c r="AW91" s="88">
        <f>'VRN - Vedlejší rozpočtové...'!J34</f>
        <v>0</v>
      </c>
      <c r="AX91" s="88">
        <f>'VRN - Vedlejší rozpočtové...'!J35</f>
        <v>0</v>
      </c>
      <c r="AY91" s="88">
        <f>'VRN - Vedlejší rozpočtové...'!J36</f>
        <v>0</v>
      </c>
      <c r="AZ91" s="88">
        <f>'VRN - Vedlejší rozpočtové...'!F33</f>
        <v>0</v>
      </c>
      <c r="BA91" s="88">
        <f>'VRN - Vedlejší rozpočtové...'!F34</f>
        <v>0</v>
      </c>
      <c r="BB91" s="88">
        <f>'VRN - Vedlejší rozpočtové...'!F35</f>
        <v>0</v>
      </c>
      <c r="BC91" s="88">
        <f>'VRN - Vedlejší rozpočtové...'!F36</f>
        <v>0</v>
      </c>
      <c r="BD91" s="90">
        <f>'VRN - Vedlejší rozpočtové...'!F37</f>
        <v>0</v>
      </c>
      <c r="BT91" s="80" t="s">
        <v>86</v>
      </c>
      <c r="BV91" s="80" t="s">
        <v>81</v>
      </c>
      <c r="BW91" s="80" t="s">
        <v>196</v>
      </c>
      <c r="BX91" s="80" t="s">
        <v>5</v>
      </c>
      <c r="CL91" s="80" t="s">
        <v>19</v>
      </c>
      <c r="CM91" s="80" t="s">
        <v>88</v>
      </c>
    </row>
    <row r="92" spans="1:91" s="1" customFormat="1" ht="30" customHeight="1">
      <c r="B92" s="33"/>
      <c r="AR92" s="33"/>
    </row>
    <row r="93" spans="1:91" s="1" customFormat="1" ht="6.95" customHeight="1">
      <c r="B93" s="42"/>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33"/>
    </row>
  </sheetData>
  <sheetProtection algorithmName="SHA-512" hashValue="dwzVIkkndnqvyy39eGN2jW8kR9FxVZ952Z4BZlRMRTwEbht7WjMbJ5IC5DUEM0tmCNk1PU2bG0gEKuA+xsxY/w==" saltValue="gbhsRiMd0/Iz6DU833HVaEBum+Swgcmz/kf/p0ewecV7ZOucM84RYlzRQumJMNmlTNhkB1/0bjTFEKbQvEXzIQ==" spinCount="100000" sheet="1" objects="1" scenarios="1" formatColumns="0" formatRows="0"/>
  <mergeCells count="186">
    <mergeCell ref="E89:I89"/>
    <mergeCell ref="K89:AF89"/>
    <mergeCell ref="E90:I90"/>
    <mergeCell ref="K90:AF90"/>
    <mergeCell ref="D91:H91"/>
    <mergeCell ref="J91:AF91"/>
    <mergeCell ref="E84:I84"/>
    <mergeCell ref="K84:AF84"/>
    <mergeCell ref="F85:J85"/>
    <mergeCell ref="L85:AF85"/>
    <mergeCell ref="F86:J86"/>
    <mergeCell ref="L86:AF86"/>
    <mergeCell ref="F87:J87"/>
    <mergeCell ref="L87:AF87"/>
    <mergeCell ref="K88:AF88"/>
    <mergeCell ref="E88:I88"/>
    <mergeCell ref="E79:I79"/>
    <mergeCell ref="K79:AF79"/>
    <mergeCell ref="K80:AF80"/>
    <mergeCell ref="E80:I80"/>
    <mergeCell ref="E81:I81"/>
    <mergeCell ref="K81:AF81"/>
    <mergeCell ref="E82:I82"/>
    <mergeCell ref="K82:AF82"/>
    <mergeCell ref="K83:AF83"/>
    <mergeCell ref="E83:I83"/>
    <mergeCell ref="E74:I74"/>
    <mergeCell ref="K74:AF74"/>
    <mergeCell ref="D75:H75"/>
    <mergeCell ref="J75:AF75"/>
    <mergeCell ref="E76:I76"/>
    <mergeCell ref="K76:AF76"/>
    <mergeCell ref="D77:H77"/>
    <mergeCell ref="J77:AF77"/>
    <mergeCell ref="K78:AF78"/>
    <mergeCell ref="E78:I78"/>
    <mergeCell ref="K69:AF69"/>
    <mergeCell ref="E69:I69"/>
    <mergeCell ref="F70:J70"/>
    <mergeCell ref="L70:AF70"/>
    <mergeCell ref="L71:AF71"/>
    <mergeCell ref="F71:J71"/>
    <mergeCell ref="L72:AF72"/>
    <mergeCell ref="F72:J72"/>
    <mergeCell ref="K73:AF73"/>
    <mergeCell ref="E73:I73"/>
    <mergeCell ref="L64:AF64"/>
    <mergeCell ref="F64:J64"/>
    <mergeCell ref="D65:H65"/>
    <mergeCell ref="J65:AF65"/>
    <mergeCell ref="K66:AF66"/>
    <mergeCell ref="E66:I66"/>
    <mergeCell ref="K67:AF67"/>
    <mergeCell ref="E67:I67"/>
    <mergeCell ref="K68:AF68"/>
    <mergeCell ref="E68:I68"/>
    <mergeCell ref="F59:J59"/>
    <mergeCell ref="L60:AF60"/>
    <mergeCell ref="F60:J60"/>
    <mergeCell ref="F61:J61"/>
    <mergeCell ref="L61:AF61"/>
    <mergeCell ref="F62:J62"/>
    <mergeCell ref="L62:AF62"/>
    <mergeCell ref="L63:AF63"/>
    <mergeCell ref="F63:J63"/>
    <mergeCell ref="C52:G52"/>
    <mergeCell ref="I52:AF52"/>
    <mergeCell ref="J55:AF55"/>
    <mergeCell ref="D55:H55"/>
    <mergeCell ref="E56:I56"/>
    <mergeCell ref="K56:AF56"/>
    <mergeCell ref="L57:AF57"/>
    <mergeCell ref="F57:J57"/>
    <mergeCell ref="L58:AF58"/>
    <mergeCell ref="F58:J58"/>
    <mergeCell ref="AN88:AP88"/>
    <mergeCell ref="AG88:AM88"/>
    <mergeCell ref="AN89:AP89"/>
    <mergeCell ref="AG89:AM89"/>
    <mergeCell ref="AN90:AP90"/>
    <mergeCell ref="AG90:AM90"/>
    <mergeCell ref="AN91:AP91"/>
    <mergeCell ref="AG91:AM91"/>
    <mergeCell ref="L45:AO45"/>
    <mergeCell ref="L59:AF59"/>
    <mergeCell ref="AM47:AN47"/>
    <mergeCell ref="AM49:AP49"/>
    <mergeCell ref="AM50:AP50"/>
    <mergeCell ref="AG52:AM52"/>
    <mergeCell ref="AN52:AP52"/>
    <mergeCell ref="AN55:AP55"/>
    <mergeCell ref="AG55:AM55"/>
    <mergeCell ref="AN56:AP56"/>
    <mergeCell ref="AG56:AM56"/>
    <mergeCell ref="AG57:AM57"/>
    <mergeCell ref="AN57:AP57"/>
    <mergeCell ref="AG58:AM58"/>
    <mergeCell ref="AN58:AP58"/>
    <mergeCell ref="AG59:AM59"/>
    <mergeCell ref="AN83:AP83"/>
    <mergeCell ref="AG83:AM83"/>
    <mergeCell ref="AN84:AP84"/>
    <mergeCell ref="AG84:AM84"/>
    <mergeCell ref="AN85:AP85"/>
    <mergeCell ref="AG85:AM85"/>
    <mergeCell ref="AN86:AP86"/>
    <mergeCell ref="AG86:AM86"/>
    <mergeCell ref="AN87:AP87"/>
    <mergeCell ref="AG87:AM87"/>
    <mergeCell ref="AN78:AP78"/>
    <mergeCell ref="AG78:AM78"/>
    <mergeCell ref="AN79:AP79"/>
    <mergeCell ref="AG79:AM79"/>
    <mergeCell ref="AN80:AP80"/>
    <mergeCell ref="AG80:AM80"/>
    <mergeCell ref="AG81:AM81"/>
    <mergeCell ref="AN81:AP81"/>
    <mergeCell ref="AN82:AP82"/>
    <mergeCell ref="AG82:AM82"/>
    <mergeCell ref="AG73:AM73"/>
    <mergeCell ref="AN73:AP73"/>
    <mergeCell ref="AN74:AP74"/>
    <mergeCell ref="AG74:AM74"/>
    <mergeCell ref="AG75:AM75"/>
    <mergeCell ref="AN75:AP75"/>
    <mergeCell ref="AN76:AP76"/>
    <mergeCell ref="AG76:AM76"/>
    <mergeCell ref="AN77:AP77"/>
    <mergeCell ref="AG77:AM77"/>
    <mergeCell ref="AG68:AM68"/>
    <mergeCell ref="AN68:AP68"/>
    <mergeCell ref="AG69:AM69"/>
    <mergeCell ref="AN69:AP69"/>
    <mergeCell ref="AN70:AP70"/>
    <mergeCell ref="AG70:AM70"/>
    <mergeCell ref="AN71:AP71"/>
    <mergeCell ref="AG71:AM71"/>
    <mergeCell ref="AG72:AM72"/>
    <mergeCell ref="AN72:AP72"/>
    <mergeCell ref="AN63:AP63"/>
    <mergeCell ref="AG63:AM63"/>
    <mergeCell ref="AN64:AP64"/>
    <mergeCell ref="AG64:AM64"/>
    <mergeCell ref="AN65:AP65"/>
    <mergeCell ref="AG65:AM65"/>
    <mergeCell ref="AN66:AP66"/>
    <mergeCell ref="AG66:AM66"/>
    <mergeCell ref="AN67:AP67"/>
    <mergeCell ref="AG67:AM67"/>
    <mergeCell ref="L33:P33"/>
    <mergeCell ref="W33:AE33"/>
    <mergeCell ref="AK33:AO33"/>
    <mergeCell ref="AK35:AO35"/>
    <mergeCell ref="X35:AB35"/>
    <mergeCell ref="AR2:BE2"/>
    <mergeCell ref="AG61:AM61"/>
    <mergeCell ref="AN61:AP61"/>
    <mergeCell ref="AN62:AP62"/>
    <mergeCell ref="AG62:AM62"/>
    <mergeCell ref="AS49:AT51"/>
    <mergeCell ref="AN59:AP59"/>
    <mergeCell ref="AN60:AP60"/>
    <mergeCell ref="AG60:AM60"/>
    <mergeCell ref="AG54:AM54"/>
    <mergeCell ref="AN54:AP54"/>
    <mergeCell ref="BE5:BE32"/>
    <mergeCell ref="K5:AO5"/>
    <mergeCell ref="K6:AO6"/>
    <mergeCell ref="E14:AJ14"/>
    <mergeCell ref="E23:AN23"/>
    <mergeCell ref="AK26:AO26"/>
    <mergeCell ref="L28:P28"/>
    <mergeCell ref="W28:AE28"/>
    <mergeCell ref="AK28:AO28"/>
    <mergeCell ref="AK29:AO29"/>
    <mergeCell ref="L29:P29"/>
    <mergeCell ref="W29:AE29"/>
    <mergeCell ref="AK30:AO30"/>
    <mergeCell ref="W30:AE30"/>
    <mergeCell ref="L30:P30"/>
    <mergeCell ref="AK31:AO31"/>
    <mergeCell ref="L31:P31"/>
    <mergeCell ref="W31:AE31"/>
    <mergeCell ref="L32:P32"/>
    <mergeCell ref="W32:AE32"/>
    <mergeCell ref="AK32:AO32"/>
  </mergeCells>
  <hyperlinks>
    <hyperlink ref="A57" location="'ASR - Architektonicko sta...'!C2" display="/" xr:uid="{00000000-0004-0000-0000-000000000000}"/>
    <hyperlink ref="A58" location="'SKR - Stavebně konstrukčn...'!C2" display="/" xr:uid="{00000000-0004-0000-0000-000001000000}"/>
    <hyperlink ref="A59" location="'ZTI - Zdravotně technické...'!C2" display="/" xr:uid="{00000000-0004-0000-0000-000002000000}"/>
    <hyperlink ref="A60" location="'ESP - Silnoproudá elektro...'!C2" display="/" xr:uid="{00000000-0004-0000-0000-000003000000}"/>
    <hyperlink ref="A61" location="'ELK - Slaboproudá elektro...'!C2" display="/" xr:uid="{00000000-0004-0000-0000-000004000000}"/>
    <hyperlink ref="A62" location="'VYT - Vytápění'!C2" display="/" xr:uid="{00000000-0004-0000-0000-000005000000}"/>
    <hyperlink ref="A63" location="'VZT - Vzduchotechnika'!C2" display="/" xr:uid="{00000000-0004-0000-0000-000006000000}"/>
    <hyperlink ref="A64" location="'MaR - Měření a regulace'!C2" display="/" xr:uid="{00000000-0004-0000-0000-000007000000}"/>
    <hyperlink ref="A66" location="'SO 101 - Příprava území'!C2" display="/" xr:uid="{00000000-0004-0000-0000-000008000000}"/>
    <hyperlink ref="A67" location="'SO 111 - Hrubé terénní úp...'!C2" display="/" xr:uid="{00000000-0004-0000-0000-000009000000}"/>
    <hyperlink ref="A68" location="'SO 121 - Zajištění staveb...'!C2" display="/" xr:uid="{00000000-0004-0000-0000-00000A000000}"/>
    <hyperlink ref="A70" location="'01 - Sklad odpadu'!C2" display="/" xr:uid="{00000000-0004-0000-0000-00000B000000}"/>
    <hyperlink ref="A71" location="'02 - Zídky kolem zahrady'!C2" display="/" xr:uid="{00000000-0004-0000-0000-00000C000000}"/>
    <hyperlink ref="A72" location="'03 - Kašna'!C2" display="/" xr:uid="{00000000-0004-0000-0000-00000D000000}"/>
    <hyperlink ref="A73" location="'SO 151 - Sadové úpravy'!C2" display="/" xr:uid="{00000000-0004-0000-0000-00000E000000}"/>
    <hyperlink ref="A74" location="'SO 161 - Výtahy'!C2" display="/" xr:uid="{00000000-0004-0000-0000-00000F000000}"/>
    <hyperlink ref="A76" location="'SO 211 - Komunikace, chod...'!C2" display="/" xr:uid="{00000000-0004-0000-0000-000010000000}"/>
    <hyperlink ref="A78" location="'SO 311 - Vodovodní přípojka'!C2" display="/" xr:uid="{00000000-0004-0000-0000-000011000000}"/>
    <hyperlink ref="A79" location="'SO 421 - Přípojka splaško...'!C2" display="/" xr:uid="{00000000-0004-0000-0000-000012000000}"/>
    <hyperlink ref="A80" location="'SO 431 - Přeložka sběrače...'!C2" display="/" xr:uid="{00000000-0004-0000-0000-000013000000}"/>
    <hyperlink ref="A81" location="'SO 441 - Areálová  dešťov...'!C2" display="/" xr:uid="{00000000-0004-0000-0000-000014000000}"/>
    <hyperlink ref="A82" location="'SO 521 - Přeložka plynovo...'!C2" display="/" xr:uid="{00000000-0004-0000-0000-000015000000}"/>
    <hyperlink ref="A83" location="'SO 611 - Zdroj tepla a oh...'!C2" display="/" xr:uid="{00000000-0004-0000-0000-000016000000}"/>
    <hyperlink ref="A85" location="'01 - Silnoproudá elektrot...'!C2" display="/" xr:uid="{00000000-0004-0000-0000-000017000000}"/>
    <hyperlink ref="A86" location="'02 - Ostatní - vedlejší r...'!C2" display="/" xr:uid="{00000000-0004-0000-0000-000018000000}"/>
    <hyperlink ref="A87" location="'03 - Zemní a pomocné stav...'!C2" display="/" xr:uid="{00000000-0004-0000-0000-000019000000}"/>
    <hyperlink ref="A88" location="'SO 761 - Rozvod veřejného...'!C2" display="/" xr:uid="{00000000-0004-0000-0000-00001A000000}"/>
    <hyperlink ref="A89" location="'SO 771 - Rozvod venkovníh...'!C2" display="/" xr:uid="{00000000-0004-0000-0000-00001B000000}"/>
    <hyperlink ref="A90" location="'SO 931 - Odlučovač tuku'!C2" display="/" xr:uid="{00000000-0004-0000-0000-00001C000000}"/>
    <hyperlink ref="A91" location="'VRN - Vedlejší rozpočtové...'!C2" display="/" xr:uid="{00000000-0004-0000-0000-00001D000000}"/>
  </hyperlinks>
  <pageMargins left="0.39374999999999999" right="0.39374999999999999" top="0.39374999999999999" bottom="0.39374999999999999" header="0" footer="0"/>
  <pageSetup paperSize="9" scale="68" fitToHeight="100" orientation="portrait" blackAndWhite="1" r:id="rId1"/>
  <headerFooter>
    <oddFooter>&amp;CStrana &amp;P z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BM300"/>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56" ht="36.950000000000003" customHeight="1">
      <c r="L2" s="295"/>
      <c r="M2" s="295"/>
      <c r="N2" s="295"/>
      <c r="O2" s="295"/>
      <c r="P2" s="295"/>
      <c r="Q2" s="295"/>
      <c r="R2" s="295"/>
      <c r="S2" s="295"/>
      <c r="T2" s="295"/>
      <c r="U2" s="295"/>
      <c r="V2" s="295"/>
      <c r="AT2" s="18" t="s">
        <v>124</v>
      </c>
      <c r="AZ2" s="91" t="s">
        <v>3981</v>
      </c>
      <c r="BA2" s="91" t="s">
        <v>7898</v>
      </c>
      <c r="BB2" s="91" t="s">
        <v>244</v>
      </c>
      <c r="BC2" s="91" t="s">
        <v>7899</v>
      </c>
      <c r="BD2" s="91" t="s">
        <v>88</v>
      </c>
    </row>
    <row r="3" spans="2:56" ht="6.95" customHeight="1">
      <c r="B3" s="19"/>
      <c r="C3" s="20"/>
      <c r="D3" s="20"/>
      <c r="E3" s="20"/>
      <c r="F3" s="20"/>
      <c r="G3" s="20"/>
      <c r="H3" s="20"/>
      <c r="I3" s="20"/>
      <c r="J3" s="20"/>
      <c r="K3" s="20"/>
      <c r="L3" s="21"/>
      <c r="AT3" s="18" t="s">
        <v>88</v>
      </c>
      <c r="AZ3" s="91" t="s">
        <v>7900</v>
      </c>
      <c r="BA3" s="91" t="s">
        <v>7901</v>
      </c>
      <c r="BB3" s="91" t="s">
        <v>199</v>
      </c>
      <c r="BC3" s="91" t="s">
        <v>482</v>
      </c>
      <c r="BD3" s="91" t="s">
        <v>88</v>
      </c>
    </row>
    <row r="4" spans="2:56" ht="24.95" customHeight="1">
      <c r="B4" s="21"/>
      <c r="D4" s="22" t="s">
        <v>204</v>
      </c>
      <c r="L4" s="21"/>
      <c r="M4" s="92" t="s">
        <v>10</v>
      </c>
      <c r="AT4" s="18" t="s">
        <v>4</v>
      </c>
      <c r="AZ4" s="91" t="s">
        <v>7902</v>
      </c>
      <c r="BA4" s="91" t="s">
        <v>7903</v>
      </c>
      <c r="BB4" s="91" t="s">
        <v>244</v>
      </c>
      <c r="BC4" s="91" t="s">
        <v>7904</v>
      </c>
      <c r="BD4" s="91" t="s">
        <v>88</v>
      </c>
    </row>
    <row r="5" spans="2:56" ht="6.95" customHeight="1">
      <c r="B5" s="21"/>
      <c r="L5" s="21"/>
    </row>
    <row r="6" spans="2:56" ht="12" customHeight="1">
      <c r="B6" s="21"/>
      <c r="D6" s="28" t="s">
        <v>16</v>
      </c>
      <c r="L6" s="21"/>
    </row>
    <row r="7" spans="2:56" ht="16.5" customHeight="1">
      <c r="B7" s="21"/>
      <c r="E7" s="333" t="str">
        <f>'Rekapitulace stavby'!K6</f>
        <v>Domov pro seniory v Litomyšli</v>
      </c>
      <c r="F7" s="334"/>
      <c r="G7" s="334"/>
      <c r="H7" s="334"/>
      <c r="L7" s="21"/>
    </row>
    <row r="8" spans="2:56" ht="12" customHeight="1">
      <c r="B8" s="21"/>
      <c r="D8" s="28" t="s">
        <v>217</v>
      </c>
      <c r="L8" s="21"/>
    </row>
    <row r="9" spans="2:56" s="1" customFormat="1" ht="16.5" customHeight="1">
      <c r="B9" s="33"/>
      <c r="E9" s="333" t="s">
        <v>7905</v>
      </c>
      <c r="F9" s="335"/>
      <c r="G9" s="335"/>
      <c r="H9" s="335"/>
      <c r="L9" s="33"/>
    </row>
    <row r="10" spans="2:56" s="1" customFormat="1" ht="12" customHeight="1">
      <c r="B10" s="33"/>
      <c r="D10" s="28" t="s">
        <v>224</v>
      </c>
      <c r="L10" s="33"/>
    </row>
    <row r="11" spans="2:56" s="1" customFormat="1" ht="16.5" customHeight="1">
      <c r="B11" s="33"/>
      <c r="E11" s="316" t="s">
        <v>7906</v>
      </c>
      <c r="F11" s="335"/>
      <c r="G11" s="335"/>
      <c r="H11" s="335"/>
      <c r="L11" s="33"/>
    </row>
    <row r="12" spans="2:56" s="1" customFormat="1" ht="11.25">
      <c r="B12" s="33"/>
      <c r="L12" s="33"/>
    </row>
    <row r="13" spans="2:56" s="1" customFormat="1" ht="12" customHeight="1">
      <c r="B13" s="33"/>
      <c r="D13" s="28" t="s">
        <v>18</v>
      </c>
      <c r="F13" s="26" t="s">
        <v>19</v>
      </c>
      <c r="I13" s="28" t="s">
        <v>20</v>
      </c>
      <c r="J13" s="26" t="s">
        <v>21</v>
      </c>
      <c r="L13" s="33"/>
    </row>
    <row r="14" spans="2:56" s="1" customFormat="1" ht="12" customHeight="1">
      <c r="B14" s="33"/>
      <c r="D14" s="28" t="s">
        <v>22</v>
      </c>
      <c r="F14" s="26" t="s">
        <v>23</v>
      </c>
      <c r="I14" s="28" t="s">
        <v>24</v>
      </c>
      <c r="J14" s="50" t="str">
        <f>'Rekapitulace stavby'!AN8</f>
        <v>20. 1. 2025</v>
      </c>
      <c r="L14" s="33"/>
    </row>
    <row r="15" spans="2:56" s="1" customFormat="1" ht="10.9" customHeight="1">
      <c r="B15" s="33"/>
      <c r="L15" s="33"/>
    </row>
    <row r="16" spans="2:56" s="1" customFormat="1" ht="12" customHeight="1">
      <c r="B16" s="33"/>
      <c r="D16" s="28" t="s">
        <v>26</v>
      </c>
      <c r="I16" s="28" t="s">
        <v>27</v>
      </c>
      <c r="J16" s="26" t="s">
        <v>28</v>
      </c>
      <c r="L16" s="33"/>
    </row>
    <row r="17" spans="2:12" s="1" customFormat="1" ht="18" customHeight="1">
      <c r="B17" s="33"/>
      <c r="E17" s="26" t="s">
        <v>29</v>
      </c>
      <c r="I17" s="28" t="s">
        <v>30</v>
      </c>
      <c r="J17" s="26" t="s">
        <v>31</v>
      </c>
      <c r="L17" s="33"/>
    </row>
    <row r="18" spans="2:12" s="1" customFormat="1" ht="6.95" customHeight="1">
      <c r="B18" s="33"/>
      <c r="L18" s="33"/>
    </row>
    <row r="19" spans="2:12" s="1" customFormat="1" ht="12" customHeight="1">
      <c r="B19" s="33"/>
      <c r="D19" s="28" t="s">
        <v>32</v>
      </c>
      <c r="I19" s="28" t="s">
        <v>27</v>
      </c>
      <c r="J19" s="29" t="str">
        <f>'Rekapitulace stavby'!AN13</f>
        <v>Vyplň údaj</v>
      </c>
      <c r="L19" s="33"/>
    </row>
    <row r="20" spans="2:12" s="1" customFormat="1" ht="18" customHeight="1">
      <c r="B20" s="33"/>
      <c r="E20" s="336" t="str">
        <f>'Rekapitulace stavby'!E14</f>
        <v>Vyplň údaj</v>
      </c>
      <c r="F20" s="294"/>
      <c r="G20" s="294"/>
      <c r="H20" s="294"/>
      <c r="I20" s="28" t="s">
        <v>30</v>
      </c>
      <c r="J20" s="29" t="str">
        <f>'Rekapitulace stavby'!AN14</f>
        <v>Vyplň údaj</v>
      </c>
      <c r="L20" s="33"/>
    </row>
    <row r="21" spans="2:12" s="1" customFormat="1" ht="6.95" customHeight="1">
      <c r="B21" s="33"/>
      <c r="L21" s="33"/>
    </row>
    <row r="22" spans="2:12" s="1" customFormat="1" ht="12" customHeight="1">
      <c r="B22" s="33"/>
      <c r="D22" s="28" t="s">
        <v>34</v>
      </c>
      <c r="I22" s="28" t="s">
        <v>27</v>
      </c>
      <c r="J22" s="26" t="s">
        <v>35</v>
      </c>
      <c r="L22" s="33"/>
    </row>
    <row r="23" spans="2:12" s="1" customFormat="1" ht="18" customHeight="1">
      <c r="B23" s="33"/>
      <c r="E23" s="26" t="s">
        <v>7907</v>
      </c>
      <c r="I23" s="28" t="s">
        <v>30</v>
      </c>
      <c r="J23" s="26" t="s">
        <v>37</v>
      </c>
      <c r="L23" s="33"/>
    </row>
    <row r="24" spans="2:12" s="1" customFormat="1" ht="6.95" customHeight="1">
      <c r="B24" s="33"/>
      <c r="L24" s="33"/>
    </row>
    <row r="25" spans="2:12" s="1" customFormat="1" ht="12" customHeight="1">
      <c r="B25" s="33"/>
      <c r="D25" s="28" t="s">
        <v>39</v>
      </c>
      <c r="I25" s="28" t="s">
        <v>27</v>
      </c>
      <c r="J25" s="26" t="s">
        <v>40</v>
      </c>
      <c r="L25" s="33"/>
    </row>
    <row r="26" spans="2:12" s="1" customFormat="1" ht="18" customHeight="1">
      <c r="B26" s="33"/>
      <c r="E26" s="26" t="s">
        <v>41</v>
      </c>
      <c r="I26" s="28" t="s">
        <v>30</v>
      </c>
      <c r="J26" s="26" t="s">
        <v>42</v>
      </c>
      <c r="L26" s="33"/>
    </row>
    <row r="27" spans="2:12" s="1" customFormat="1" ht="6.95" customHeight="1">
      <c r="B27" s="33"/>
      <c r="L27" s="33"/>
    </row>
    <row r="28" spans="2:12" s="1" customFormat="1" ht="12" customHeight="1">
      <c r="B28" s="33"/>
      <c r="D28" s="28" t="s">
        <v>43</v>
      </c>
      <c r="L28" s="33"/>
    </row>
    <row r="29" spans="2:12" s="7" customFormat="1" ht="16.5" customHeight="1">
      <c r="B29" s="93"/>
      <c r="E29" s="299" t="s">
        <v>42</v>
      </c>
      <c r="F29" s="299"/>
      <c r="G29" s="299"/>
      <c r="H29" s="299"/>
      <c r="L29" s="93"/>
    </row>
    <row r="30" spans="2:12" s="1" customFormat="1" ht="6.95" customHeight="1">
      <c r="B30" s="33"/>
      <c r="L30" s="33"/>
    </row>
    <row r="31" spans="2:12" s="1" customFormat="1" ht="6.95" customHeight="1">
      <c r="B31" s="33"/>
      <c r="D31" s="51"/>
      <c r="E31" s="51"/>
      <c r="F31" s="51"/>
      <c r="G31" s="51"/>
      <c r="H31" s="51"/>
      <c r="I31" s="51"/>
      <c r="J31" s="51"/>
      <c r="K31" s="51"/>
      <c r="L31" s="33"/>
    </row>
    <row r="32" spans="2:12" s="1" customFormat="1" ht="25.35" customHeight="1">
      <c r="B32" s="33"/>
      <c r="D32" s="94" t="s">
        <v>45</v>
      </c>
      <c r="J32" s="64">
        <f>ROUND(J92, 2)</f>
        <v>0</v>
      </c>
      <c r="L32" s="33"/>
    </row>
    <row r="33" spans="2:12" s="1" customFormat="1" ht="6.95" customHeight="1">
      <c r="B33" s="33"/>
      <c r="D33" s="51"/>
      <c r="E33" s="51"/>
      <c r="F33" s="51"/>
      <c r="G33" s="51"/>
      <c r="H33" s="51"/>
      <c r="I33" s="51"/>
      <c r="J33" s="51"/>
      <c r="K33" s="51"/>
      <c r="L33" s="33"/>
    </row>
    <row r="34" spans="2:12" s="1" customFormat="1" ht="14.45" customHeight="1">
      <c r="B34" s="33"/>
      <c r="F34" s="36" t="s">
        <v>47</v>
      </c>
      <c r="I34" s="36" t="s">
        <v>46</v>
      </c>
      <c r="J34" s="36" t="s">
        <v>48</v>
      </c>
      <c r="L34" s="33"/>
    </row>
    <row r="35" spans="2:12" s="1" customFormat="1" ht="14.45" customHeight="1">
      <c r="B35" s="33"/>
      <c r="D35" s="53" t="s">
        <v>49</v>
      </c>
      <c r="E35" s="28" t="s">
        <v>50</v>
      </c>
      <c r="F35" s="83">
        <f>ROUND((SUM(BE92:BE299)),  2)</f>
        <v>0</v>
      </c>
      <c r="I35" s="95">
        <v>0.21</v>
      </c>
      <c r="J35" s="83">
        <f>ROUND(((SUM(BE92:BE299))*I35),  2)</f>
        <v>0</v>
      </c>
      <c r="L35" s="33"/>
    </row>
    <row r="36" spans="2:12" s="1" customFormat="1" ht="14.45" customHeight="1">
      <c r="B36" s="33"/>
      <c r="E36" s="28" t="s">
        <v>51</v>
      </c>
      <c r="F36" s="83">
        <f>ROUND((SUM(BF92:BF299)),  2)</f>
        <v>0</v>
      </c>
      <c r="I36" s="95">
        <v>0.12</v>
      </c>
      <c r="J36" s="83">
        <f>ROUND(((SUM(BF92:BF299))*I36),  2)</f>
        <v>0</v>
      </c>
      <c r="L36" s="33"/>
    </row>
    <row r="37" spans="2:12" s="1" customFormat="1" ht="14.45" hidden="1" customHeight="1">
      <c r="B37" s="33"/>
      <c r="E37" s="28" t="s">
        <v>52</v>
      </c>
      <c r="F37" s="83">
        <f>ROUND((SUM(BG92:BG299)),  2)</f>
        <v>0</v>
      </c>
      <c r="I37" s="95">
        <v>0.21</v>
      </c>
      <c r="J37" s="83">
        <f>0</f>
        <v>0</v>
      </c>
      <c r="L37" s="33"/>
    </row>
    <row r="38" spans="2:12" s="1" customFormat="1" ht="14.45" hidden="1" customHeight="1">
      <c r="B38" s="33"/>
      <c r="E38" s="28" t="s">
        <v>53</v>
      </c>
      <c r="F38" s="83">
        <f>ROUND((SUM(BH92:BH299)),  2)</f>
        <v>0</v>
      </c>
      <c r="I38" s="95">
        <v>0.12</v>
      </c>
      <c r="J38" s="83">
        <f>0</f>
        <v>0</v>
      </c>
      <c r="L38" s="33"/>
    </row>
    <row r="39" spans="2:12" s="1" customFormat="1" ht="14.45" hidden="1" customHeight="1">
      <c r="B39" s="33"/>
      <c r="E39" s="28" t="s">
        <v>54</v>
      </c>
      <c r="F39" s="83">
        <f>ROUND((SUM(BI92:BI299)),  2)</f>
        <v>0</v>
      </c>
      <c r="I39" s="95">
        <v>0</v>
      </c>
      <c r="J39" s="83">
        <f>0</f>
        <v>0</v>
      </c>
      <c r="L39" s="33"/>
    </row>
    <row r="40" spans="2:12" s="1" customFormat="1" ht="6.95" customHeight="1">
      <c r="B40" s="33"/>
      <c r="L40" s="33"/>
    </row>
    <row r="41" spans="2:12" s="1" customFormat="1" ht="25.35" customHeight="1">
      <c r="B41" s="33"/>
      <c r="C41" s="96"/>
      <c r="D41" s="97" t="s">
        <v>55</v>
      </c>
      <c r="E41" s="55"/>
      <c r="F41" s="55"/>
      <c r="G41" s="98" t="s">
        <v>56</v>
      </c>
      <c r="H41" s="99" t="s">
        <v>57</v>
      </c>
      <c r="I41" s="55"/>
      <c r="J41" s="100">
        <f>SUM(J32:J39)</f>
        <v>0</v>
      </c>
      <c r="K41" s="101"/>
      <c r="L41" s="33"/>
    </row>
    <row r="42" spans="2:12" s="1" customFormat="1" ht="14.45" customHeight="1">
      <c r="B42" s="42"/>
      <c r="C42" s="43"/>
      <c r="D42" s="43"/>
      <c r="E42" s="43"/>
      <c r="F42" s="43"/>
      <c r="G42" s="43"/>
      <c r="H42" s="43"/>
      <c r="I42" s="43"/>
      <c r="J42" s="43"/>
      <c r="K42" s="43"/>
      <c r="L42" s="33"/>
    </row>
    <row r="46" spans="2:12" s="1" customFormat="1" ht="6.95" customHeight="1">
      <c r="B46" s="44"/>
      <c r="C46" s="45"/>
      <c r="D46" s="45"/>
      <c r="E46" s="45"/>
      <c r="F46" s="45"/>
      <c r="G46" s="45"/>
      <c r="H46" s="45"/>
      <c r="I46" s="45"/>
      <c r="J46" s="45"/>
      <c r="K46" s="45"/>
      <c r="L46" s="33"/>
    </row>
    <row r="47" spans="2:12" s="1" customFormat="1" ht="24.95" customHeight="1">
      <c r="B47" s="33"/>
      <c r="C47" s="22" t="s">
        <v>246</v>
      </c>
      <c r="L47" s="33"/>
    </row>
    <row r="48" spans="2:12" s="1" customFormat="1" ht="6.95" customHeight="1">
      <c r="B48" s="33"/>
      <c r="L48" s="33"/>
    </row>
    <row r="49" spans="2:47" s="1" customFormat="1" ht="12" customHeight="1">
      <c r="B49" s="33"/>
      <c r="C49" s="28" t="s">
        <v>16</v>
      </c>
      <c r="L49" s="33"/>
    </row>
    <row r="50" spans="2:47" s="1" customFormat="1" ht="16.5" customHeight="1">
      <c r="B50" s="33"/>
      <c r="E50" s="333" t="str">
        <f>E7</f>
        <v>Domov pro seniory v Litomyšli</v>
      </c>
      <c r="F50" s="334"/>
      <c r="G50" s="334"/>
      <c r="H50" s="334"/>
      <c r="L50" s="33"/>
    </row>
    <row r="51" spans="2:47" ht="12" customHeight="1">
      <c r="B51" s="21"/>
      <c r="C51" s="28" t="s">
        <v>217</v>
      </c>
      <c r="L51" s="21"/>
    </row>
    <row r="52" spans="2:47" s="1" customFormat="1" ht="16.5" customHeight="1">
      <c r="B52" s="33"/>
      <c r="E52" s="333" t="s">
        <v>7905</v>
      </c>
      <c r="F52" s="335"/>
      <c r="G52" s="335"/>
      <c r="H52" s="335"/>
      <c r="L52" s="33"/>
    </row>
    <row r="53" spans="2:47" s="1" customFormat="1" ht="12" customHeight="1">
      <c r="B53" s="33"/>
      <c r="C53" s="28" t="s">
        <v>224</v>
      </c>
      <c r="L53" s="33"/>
    </row>
    <row r="54" spans="2:47" s="1" customFormat="1" ht="16.5" customHeight="1">
      <c r="B54" s="33"/>
      <c r="E54" s="316" t="str">
        <f>E11</f>
        <v>SO 101 - Příprava území</v>
      </c>
      <c r="F54" s="335"/>
      <c r="G54" s="335"/>
      <c r="H54" s="335"/>
      <c r="L54" s="33"/>
    </row>
    <row r="55" spans="2:47" s="1" customFormat="1" ht="6.95" customHeight="1">
      <c r="B55" s="33"/>
      <c r="L55" s="33"/>
    </row>
    <row r="56" spans="2:47" s="1" customFormat="1" ht="12" customHeight="1">
      <c r="B56" s="33"/>
      <c r="C56" s="28" t="s">
        <v>22</v>
      </c>
      <c r="F56" s="26" t="str">
        <f>F14</f>
        <v>Z.Kopala, 570 01 Litomyšl</v>
      </c>
      <c r="I56" s="28" t="s">
        <v>24</v>
      </c>
      <c r="J56" s="50" t="str">
        <f>IF(J14="","",J14)</f>
        <v>20. 1. 2025</v>
      </c>
      <c r="L56" s="33"/>
    </row>
    <row r="57" spans="2:47" s="1" customFormat="1" ht="6.95" customHeight="1">
      <c r="B57" s="33"/>
      <c r="L57" s="33"/>
    </row>
    <row r="58" spans="2:47" s="1" customFormat="1" ht="15.2" customHeight="1">
      <c r="B58" s="33"/>
      <c r="C58" s="28" t="s">
        <v>26</v>
      </c>
      <c r="F58" s="26" t="str">
        <f>E17</f>
        <v>Město Litomyšl</v>
      </c>
      <c r="I58" s="28" t="s">
        <v>34</v>
      </c>
      <c r="J58" s="31" t="str">
        <f>E23</f>
        <v>Deltaplan spol.s r.o.</v>
      </c>
      <c r="L58" s="33"/>
    </row>
    <row r="59" spans="2:47" s="1" customFormat="1" ht="15.2" customHeight="1">
      <c r="B59" s="33"/>
      <c r="C59" s="28" t="s">
        <v>32</v>
      </c>
      <c r="F59" s="26" t="str">
        <f>IF(E20="","",E20)</f>
        <v>Vyplň údaj</v>
      </c>
      <c r="I59" s="28" t="s">
        <v>39</v>
      </c>
      <c r="J59" s="31" t="str">
        <f>E26</f>
        <v>Ing.Štefan Sivák</v>
      </c>
      <c r="L59" s="33"/>
    </row>
    <row r="60" spans="2:47" s="1" customFormat="1" ht="10.35" customHeight="1">
      <c r="B60" s="33"/>
      <c r="L60" s="33"/>
    </row>
    <row r="61" spans="2:47" s="1" customFormat="1" ht="29.25" customHeight="1">
      <c r="B61" s="33"/>
      <c r="C61" s="102" t="s">
        <v>247</v>
      </c>
      <c r="D61" s="96"/>
      <c r="E61" s="96"/>
      <c r="F61" s="96"/>
      <c r="G61" s="96"/>
      <c r="H61" s="96"/>
      <c r="I61" s="96"/>
      <c r="J61" s="103" t="s">
        <v>248</v>
      </c>
      <c r="K61" s="96"/>
      <c r="L61" s="33"/>
    </row>
    <row r="62" spans="2:47" s="1" customFormat="1" ht="10.35" customHeight="1">
      <c r="B62" s="33"/>
      <c r="L62" s="33"/>
    </row>
    <row r="63" spans="2:47" s="1" customFormat="1" ht="22.9" customHeight="1">
      <c r="B63" s="33"/>
      <c r="C63" s="104" t="s">
        <v>77</v>
      </c>
      <c r="J63" s="64">
        <f>J92</f>
        <v>0</v>
      </c>
      <c r="L63" s="33"/>
      <c r="AU63" s="18" t="s">
        <v>249</v>
      </c>
    </row>
    <row r="64" spans="2:47" s="8" customFormat="1" ht="24.95" customHeight="1">
      <c r="B64" s="105"/>
      <c r="D64" s="106" t="s">
        <v>250</v>
      </c>
      <c r="E64" s="107"/>
      <c r="F64" s="107"/>
      <c r="G64" s="107"/>
      <c r="H64" s="107"/>
      <c r="I64" s="107"/>
      <c r="J64" s="108">
        <f>J93</f>
        <v>0</v>
      </c>
      <c r="L64" s="105"/>
    </row>
    <row r="65" spans="2:12" s="9" customFormat="1" ht="19.899999999999999" customHeight="1">
      <c r="B65" s="109"/>
      <c r="D65" s="110" t="s">
        <v>251</v>
      </c>
      <c r="E65" s="111"/>
      <c r="F65" s="111"/>
      <c r="G65" s="111"/>
      <c r="H65" s="111"/>
      <c r="I65" s="111"/>
      <c r="J65" s="112">
        <f>J94</f>
        <v>0</v>
      </c>
      <c r="L65" s="109"/>
    </row>
    <row r="66" spans="2:12" s="9" customFormat="1" ht="19.899999999999999" customHeight="1">
      <c r="B66" s="109"/>
      <c r="D66" s="110" t="s">
        <v>7908</v>
      </c>
      <c r="E66" s="111"/>
      <c r="F66" s="111"/>
      <c r="G66" s="111"/>
      <c r="H66" s="111"/>
      <c r="I66" s="111"/>
      <c r="J66" s="112">
        <f>J183</f>
        <v>0</v>
      </c>
      <c r="L66" s="109"/>
    </row>
    <row r="67" spans="2:12" s="9" customFormat="1" ht="19.899999999999999" customHeight="1">
      <c r="B67" s="109"/>
      <c r="D67" s="110" t="s">
        <v>257</v>
      </c>
      <c r="E67" s="111"/>
      <c r="F67" s="111"/>
      <c r="G67" s="111"/>
      <c r="H67" s="111"/>
      <c r="I67" s="111"/>
      <c r="J67" s="112">
        <f>J214</f>
        <v>0</v>
      </c>
      <c r="L67" s="109"/>
    </row>
    <row r="68" spans="2:12" s="9" customFormat="1" ht="19.899999999999999" customHeight="1">
      <c r="B68" s="109"/>
      <c r="D68" s="110" t="s">
        <v>4029</v>
      </c>
      <c r="E68" s="111"/>
      <c r="F68" s="111"/>
      <c r="G68" s="111"/>
      <c r="H68" s="111"/>
      <c r="I68" s="111"/>
      <c r="J68" s="112">
        <f>J217</f>
        <v>0</v>
      </c>
      <c r="L68" s="109"/>
    </row>
    <row r="69" spans="2:12" s="8" customFormat="1" ht="24.95" customHeight="1">
      <c r="B69" s="105"/>
      <c r="D69" s="106" t="s">
        <v>259</v>
      </c>
      <c r="E69" s="107"/>
      <c r="F69" s="107"/>
      <c r="G69" s="107"/>
      <c r="H69" s="107"/>
      <c r="I69" s="107"/>
      <c r="J69" s="108">
        <f>J295</f>
        <v>0</v>
      </c>
      <c r="L69" s="105"/>
    </row>
    <row r="70" spans="2:12" s="9" customFormat="1" ht="19.899999999999999" customHeight="1">
      <c r="B70" s="109"/>
      <c r="D70" s="110" t="s">
        <v>7909</v>
      </c>
      <c r="E70" s="111"/>
      <c r="F70" s="111"/>
      <c r="G70" s="111"/>
      <c r="H70" s="111"/>
      <c r="I70" s="111"/>
      <c r="J70" s="112">
        <f>J296</f>
        <v>0</v>
      </c>
      <c r="L70" s="109"/>
    </row>
    <row r="71" spans="2:12" s="1" customFormat="1" ht="21.75" customHeight="1">
      <c r="B71" s="33"/>
      <c r="L71" s="33"/>
    </row>
    <row r="72" spans="2:12" s="1" customFormat="1" ht="6.95" customHeight="1">
      <c r="B72" s="42"/>
      <c r="C72" s="43"/>
      <c r="D72" s="43"/>
      <c r="E72" s="43"/>
      <c r="F72" s="43"/>
      <c r="G72" s="43"/>
      <c r="H72" s="43"/>
      <c r="I72" s="43"/>
      <c r="J72" s="43"/>
      <c r="K72" s="43"/>
      <c r="L72" s="33"/>
    </row>
    <row r="76" spans="2:12" s="1" customFormat="1" ht="6.95" customHeight="1">
      <c r="B76" s="44"/>
      <c r="C76" s="45"/>
      <c r="D76" s="45"/>
      <c r="E76" s="45"/>
      <c r="F76" s="45"/>
      <c r="G76" s="45"/>
      <c r="H76" s="45"/>
      <c r="I76" s="45"/>
      <c r="J76" s="45"/>
      <c r="K76" s="45"/>
      <c r="L76" s="33"/>
    </row>
    <row r="77" spans="2:12" s="1" customFormat="1" ht="24.95" customHeight="1">
      <c r="B77" s="33"/>
      <c r="C77" s="22" t="s">
        <v>290</v>
      </c>
      <c r="L77" s="33"/>
    </row>
    <row r="78" spans="2:12" s="1" customFormat="1" ht="6.95" customHeight="1">
      <c r="B78" s="33"/>
      <c r="L78" s="33"/>
    </row>
    <row r="79" spans="2:12" s="1" customFormat="1" ht="12" customHeight="1">
      <c r="B79" s="33"/>
      <c r="C79" s="28" t="s">
        <v>16</v>
      </c>
      <c r="L79" s="33"/>
    </row>
    <row r="80" spans="2:12" s="1" customFormat="1" ht="16.5" customHeight="1">
      <c r="B80" s="33"/>
      <c r="E80" s="333" t="str">
        <f>E7</f>
        <v>Domov pro seniory v Litomyšli</v>
      </c>
      <c r="F80" s="334"/>
      <c r="G80" s="334"/>
      <c r="H80" s="334"/>
      <c r="L80" s="33"/>
    </row>
    <row r="81" spans="2:65" ht="12" customHeight="1">
      <c r="B81" s="21"/>
      <c r="C81" s="28" t="s">
        <v>217</v>
      </c>
      <c r="L81" s="21"/>
    </row>
    <row r="82" spans="2:65" s="1" customFormat="1" ht="16.5" customHeight="1">
      <c r="B82" s="33"/>
      <c r="E82" s="333" t="s">
        <v>7905</v>
      </c>
      <c r="F82" s="335"/>
      <c r="G82" s="335"/>
      <c r="H82" s="335"/>
      <c r="L82" s="33"/>
    </row>
    <row r="83" spans="2:65" s="1" customFormat="1" ht="12" customHeight="1">
      <c r="B83" s="33"/>
      <c r="C83" s="28" t="s">
        <v>224</v>
      </c>
      <c r="L83" s="33"/>
    </row>
    <row r="84" spans="2:65" s="1" customFormat="1" ht="16.5" customHeight="1">
      <c r="B84" s="33"/>
      <c r="E84" s="316" t="str">
        <f>E11</f>
        <v>SO 101 - Příprava území</v>
      </c>
      <c r="F84" s="335"/>
      <c r="G84" s="335"/>
      <c r="H84" s="335"/>
      <c r="L84" s="33"/>
    </row>
    <row r="85" spans="2:65" s="1" customFormat="1" ht="6.95" customHeight="1">
      <c r="B85" s="33"/>
      <c r="L85" s="33"/>
    </row>
    <row r="86" spans="2:65" s="1" customFormat="1" ht="12" customHeight="1">
      <c r="B86" s="33"/>
      <c r="C86" s="28" t="s">
        <v>22</v>
      </c>
      <c r="F86" s="26" t="str">
        <f>F14</f>
        <v>Z.Kopala, 570 01 Litomyšl</v>
      </c>
      <c r="I86" s="28" t="s">
        <v>24</v>
      </c>
      <c r="J86" s="50" t="str">
        <f>IF(J14="","",J14)</f>
        <v>20. 1. 2025</v>
      </c>
      <c r="L86" s="33"/>
    </row>
    <row r="87" spans="2:65" s="1" customFormat="1" ht="6.95" customHeight="1">
      <c r="B87" s="33"/>
      <c r="L87" s="33"/>
    </row>
    <row r="88" spans="2:65" s="1" customFormat="1" ht="15.2" customHeight="1">
      <c r="B88" s="33"/>
      <c r="C88" s="28" t="s">
        <v>26</v>
      </c>
      <c r="F88" s="26" t="str">
        <f>E17</f>
        <v>Město Litomyšl</v>
      </c>
      <c r="I88" s="28" t="s">
        <v>34</v>
      </c>
      <c r="J88" s="31" t="str">
        <f>E23</f>
        <v>Deltaplan spol.s r.o.</v>
      </c>
      <c r="L88" s="33"/>
    </row>
    <row r="89" spans="2:65" s="1" customFormat="1" ht="15.2" customHeight="1">
      <c r="B89" s="33"/>
      <c r="C89" s="28" t="s">
        <v>32</v>
      </c>
      <c r="F89" s="26" t="str">
        <f>IF(E20="","",E20)</f>
        <v>Vyplň údaj</v>
      </c>
      <c r="I89" s="28" t="s">
        <v>39</v>
      </c>
      <c r="J89" s="31" t="str">
        <f>E26</f>
        <v>Ing.Štefan Sivák</v>
      </c>
      <c r="L89" s="33"/>
    </row>
    <row r="90" spans="2:65" s="1" customFormat="1" ht="10.35" customHeight="1">
      <c r="B90" s="33"/>
      <c r="L90" s="33"/>
    </row>
    <row r="91" spans="2:65" s="10" customFormat="1" ht="29.25" customHeight="1">
      <c r="B91" s="113"/>
      <c r="C91" s="114" t="s">
        <v>291</v>
      </c>
      <c r="D91" s="115" t="s">
        <v>64</v>
      </c>
      <c r="E91" s="115" t="s">
        <v>60</v>
      </c>
      <c r="F91" s="115" t="s">
        <v>61</v>
      </c>
      <c r="G91" s="115" t="s">
        <v>292</v>
      </c>
      <c r="H91" s="115" t="s">
        <v>293</v>
      </c>
      <c r="I91" s="115" t="s">
        <v>294</v>
      </c>
      <c r="J91" s="115" t="s">
        <v>248</v>
      </c>
      <c r="K91" s="116" t="s">
        <v>295</v>
      </c>
      <c r="L91" s="113"/>
      <c r="M91" s="57" t="s">
        <v>42</v>
      </c>
      <c r="N91" s="58" t="s">
        <v>49</v>
      </c>
      <c r="O91" s="58" t="s">
        <v>296</v>
      </c>
      <c r="P91" s="58" t="s">
        <v>297</v>
      </c>
      <c r="Q91" s="58" t="s">
        <v>298</v>
      </c>
      <c r="R91" s="58" t="s">
        <v>299</v>
      </c>
      <c r="S91" s="58" t="s">
        <v>300</v>
      </c>
      <c r="T91" s="59" t="s">
        <v>301</v>
      </c>
    </row>
    <row r="92" spans="2:65" s="1" customFormat="1" ht="22.9" customHeight="1">
      <c r="B92" s="33"/>
      <c r="C92" s="62" t="s">
        <v>302</v>
      </c>
      <c r="J92" s="117">
        <f>BK92</f>
        <v>0</v>
      </c>
      <c r="L92" s="33"/>
      <c r="M92" s="60"/>
      <c r="N92" s="51"/>
      <c r="O92" s="51"/>
      <c r="P92" s="118">
        <f>P93+P295</f>
        <v>0</v>
      </c>
      <c r="Q92" s="51"/>
      <c r="R92" s="118">
        <f>R93+R295</f>
        <v>0</v>
      </c>
      <c r="S92" s="51"/>
      <c r="T92" s="119">
        <f>T93+T295</f>
        <v>63.168499999999987</v>
      </c>
      <c r="AT92" s="18" t="s">
        <v>78</v>
      </c>
      <c r="AU92" s="18" t="s">
        <v>249</v>
      </c>
      <c r="BK92" s="120">
        <f>BK93+BK295</f>
        <v>0</v>
      </c>
    </row>
    <row r="93" spans="2:65" s="11" customFormat="1" ht="25.9" customHeight="1">
      <c r="B93" s="121"/>
      <c r="D93" s="122" t="s">
        <v>78</v>
      </c>
      <c r="E93" s="123" t="s">
        <v>303</v>
      </c>
      <c r="F93" s="123" t="s">
        <v>304</v>
      </c>
      <c r="I93" s="124"/>
      <c r="J93" s="125">
        <f>BK93</f>
        <v>0</v>
      </c>
      <c r="L93" s="121"/>
      <c r="M93" s="126"/>
      <c r="P93" s="127">
        <f>P94+P183+P214+P217</f>
        <v>0</v>
      </c>
      <c r="R93" s="127">
        <f>R94+R183+R214+R217</f>
        <v>0</v>
      </c>
      <c r="T93" s="128">
        <f>T94+T183+T214+T217</f>
        <v>63.153499999999987</v>
      </c>
      <c r="AR93" s="122" t="s">
        <v>86</v>
      </c>
      <c r="AT93" s="129" t="s">
        <v>78</v>
      </c>
      <c r="AU93" s="129" t="s">
        <v>79</v>
      </c>
      <c r="AY93" s="122" t="s">
        <v>305</v>
      </c>
      <c r="BK93" s="130">
        <f>BK94+BK183+BK214+BK217</f>
        <v>0</v>
      </c>
    </row>
    <row r="94" spans="2:65" s="11" customFormat="1" ht="22.9" customHeight="1">
      <c r="B94" s="121"/>
      <c r="D94" s="122" t="s">
        <v>78</v>
      </c>
      <c r="E94" s="131" t="s">
        <v>86</v>
      </c>
      <c r="F94" s="131" t="s">
        <v>306</v>
      </c>
      <c r="I94" s="124"/>
      <c r="J94" s="132">
        <f>BK94</f>
        <v>0</v>
      </c>
      <c r="L94" s="121"/>
      <c r="M94" s="126"/>
      <c r="P94" s="127">
        <f>SUM(P95:P182)</f>
        <v>0</v>
      </c>
      <c r="R94" s="127">
        <f>SUM(R95:R182)</f>
        <v>0</v>
      </c>
      <c r="T94" s="128">
        <f>SUM(T95:T182)</f>
        <v>30.899999999999995</v>
      </c>
      <c r="AR94" s="122" t="s">
        <v>86</v>
      </c>
      <c r="AT94" s="129" t="s">
        <v>78</v>
      </c>
      <c r="AU94" s="129" t="s">
        <v>86</v>
      </c>
      <c r="AY94" s="122" t="s">
        <v>305</v>
      </c>
      <c r="BK94" s="130">
        <f>SUM(BK95:BK182)</f>
        <v>0</v>
      </c>
    </row>
    <row r="95" spans="2:65" s="1" customFormat="1" ht="24.2" customHeight="1">
      <c r="B95" s="33"/>
      <c r="C95" s="133" t="s">
        <v>86</v>
      </c>
      <c r="D95" s="133" t="s">
        <v>307</v>
      </c>
      <c r="E95" s="134" t="s">
        <v>7910</v>
      </c>
      <c r="F95" s="135" t="s">
        <v>7911</v>
      </c>
      <c r="G95" s="136" t="s">
        <v>199</v>
      </c>
      <c r="H95" s="137">
        <v>22</v>
      </c>
      <c r="I95" s="138"/>
      <c r="J95" s="139">
        <f>ROUND(I95*H95,2)</f>
        <v>0</v>
      </c>
      <c r="K95" s="135" t="s">
        <v>310</v>
      </c>
      <c r="L95" s="33"/>
      <c r="M95" s="140" t="s">
        <v>42</v>
      </c>
      <c r="N95" s="141" t="s">
        <v>50</v>
      </c>
      <c r="P95" s="142">
        <f>O95*H95</f>
        <v>0</v>
      </c>
      <c r="Q95" s="142">
        <v>0</v>
      </c>
      <c r="R95" s="142">
        <f>Q95*H95</f>
        <v>0</v>
      </c>
      <c r="S95" s="142">
        <v>0.29499999999999998</v>
      </c>
      <c r="T95" s="143">
        <f>S95*H95</f>
        <v>6.4899999999999993</v>
      </c>
      <c r="AR95" s="144" t="s">
        <v>311</v>
      </c>
      <c r="AT95" s="144" t="s">
        <v>307</v>
      </c>
      <c r="AU95" s="144" t="s">
        <v>88</v>
      </c>
      <c r="AY95" s="18" t="s">
        <v>305</v>
      </c>
      <c r="BE95" s="145">
        <f>IF(N95="základní",J95,0)</f>
        <v>0</v>
      </c>
      <c r="BF95" s="145">
        <f>IF(N95="snížená",J95,0)</f>
        <v>0</v>
      </c>
      <c r="BG95" s="145">
        <f>IF(N95="zákl. přenesená",J95,0)</f>
        <v>0</v>
      </c>
      <c r="BH95" s="145">
        <f>IF(N95="sníž. přenesená",J95,0)</f>
        <v>0</v>
      </c>
      <c r="BI95" s="145">
        <f>IF(N95="nulová",J95,0)</f>
        <v>0</v>
      </c>
      <c r="BJ95" s="18" t="s">
        <v>86</v>
      </c>
      <c r="BK95" s="145">
        <f>ROUND(I95*H95,2)</f>
        <v>0</v>
      </c>
      <c r="BL95" s="18" t="s">
        <v>311</v>
      </c>
      <c r="BM95" s="144" t="s">
        <v>7912</v>
      </c>
    </row>
    <row r="96" spans="2:65" s="1" customFormat="1" ht="39">
      <c r="B96" s="33"/>
      <c r="D96" s="146" t="s">
        <v>313</v>
      </c>
      <c r="F96" s="147" t="s">
        <v>7913</v>
      </c>
      <c r="I96" s="148"/>
      <c r="L96" s="33"/>
      <c r="M96" s="149"/>
      <c r="T96" s="54"/>
      <c r="AT96" s="18" t="s">
        <v>313</v>
      </c>
      <c r="AU96" s="18" t="s">
        <v>88</v>
      </c>
    </row>
    <row r="97" spans="2:65" s="1" customFormat="1" ht="11.25">
      <c r="B97" s="33"/>
      <c r="D97" s="150" t="s">
        <v>315</v>
      </c>
      <c r="F97" s="151" t="s">
        <v>7914</v>
      </c>
      <c r="I97" s="148"/>
      <c r="L97" s="33"/>
      <c r="M97" s="149"/>
      <c r="T97" s="54"/>
      <c r="AT97" s="18" t="s">
        <v>315</v>
      </c>
      <c r="AU97" s="18" t="s">
        <v>88</v>
      </c>
    </row>
    <row r="98" spans="2:65" s="1" customFormat="1" ht="273">
      <c r="B98" s="33"/>
      <c r="D98" s="146" t="s">
        <v>4036</v>
      </c>
      <c r="F98" s="189" t="s">
        <v>7915</v>
      </c>
      <c r="I98" s="148"/>
      <c r="L98" s="33"/>
      <c r="M98" s="149"/>
      <c r="T98" s="54"/>
      <c r="AT98" s="18" t="s">
        <v>4036</v>
      </c>
      <c r="AU98" s="18" t="s">
        <v>88</v>
      </c>
    </row>
    <row r="99" spans="2:65" s="12" customFormat="1" ht="11.25">
      <c r="B99" s="152"/>
      <c r="D99" s="146" t="s">
        <v>317</v>
      </c>
      <c r="E99" s="153" t="s">
        <v>42</v>
      </c>
      <c r="F99" s="154" t="s">
        <v>7916</v>
      </c>
      <c r="H99" s="153" t="s">
        <v>42</v>
      </c>
      <c r="I99" s="155"/>
      <c r="L99" s="152"/>
      <c r="M99" s="156"/>
      <c r="T99" s="157"/>
      <c r="AT99" s="153" t="s">
        <v>317</v>
      </c>
      <c r="AU99" s="153" t="s">
        <v>88</v>
      </c>
      <c r="AV99" s="12" t="s">
        <v>86</v>
      </c>
      <c r="AW99" s="12" t="s">
        <v>38</v>
      </c>
      <c r="AX99" s="12" t="s">
        <v>79</v>
      </c>
      <c r="AY99" s="153" t="s">
        <v>305</v>
      </c>
    </row>
    <row r="100" spans="2:65" s="12" customFormat="1" ht="11.25">
      <c r="B100" s="152"/>
      <c r="D100" s="146" t="s">
        <v>317</v>
      </c>
      <c r="E100" s="153" t="s">
        <v>42</v>
      </c>
      <c r="F100" s="154" t="s">
        <v>7917</v>
      </c>
      <c r="H100" s="153" t="s">
        <v>42</v>
      </c>
      <c r="I100" s="155"/>
      <c r="L100" s="152"/>
      <c r="M100" s="156"/>
      <c r="T100" s="157"/>
      <c r="AT100" s="153" t="s">
        <v>317</v>
      </c>
      <c r="AU100" s="153" t="s">
        <v>88</v>
      </c>
      <c r="AV100" s="12" t="s">
        <v>86</v>
      </c>
      <c r="AW100" s="12" t="s">
        <v>38</v>
      </c>
      <c r="AX100" s="12" t="s">
        <v>79</v>
      </c>
      <c r="AY100" s="153" t="s">
        <v>305</v>
      </c>
    </row>
    <row r="101" spans="2:65" s="12" customFormat="1" ht="11.25">
      <c r="B101" s="152"/>
      <c r="D101" s="146" t="s">
        <v>317</v>
      </c>
      <c r="E101" s="153" t="s">
        <v>42</v>
      </c>
      <c r="F101" s="154" t="s">
        <v>7918</v>
      </c>
      <c r="H101" s="153" t="s">
        <v>42</v>
      </c>
      <c r="I101" s="155"/>
      <c r="L101" s="152"/>
      <c r="M101" s="156"/>
      <c r="T101" s="157"/>
      <c r="AT101" s="153" t="s">
        <v>317</v>
      </c>
      <c r="AU101" s="153" t="s">
        <v>88</v>
      </c>
      <c r="AV101" s="12" t="s">
        <v>86</v>
      </c>
      <c r="AW101" s="12" t="s">
        <v>38</v>
      </c>
      <c r="AX101" s="12" t="s">
        <v>79</v>
      </c>
      <c r="AY101" s="153" t="s">
        <v>305</v>
      </c>
    </row>
    <row r="102" spans="2:65" s="13" customFormat="1" ht="11.25">
      <c r="B102" s="158"/>
      <c r="D102" s="146" t="s">
        <v>317</v>
      </c>
      <c r="E102" s="159" t="s">
        <v>42</v>
      </c>
      <c r="F102" s="160" t="s">
        <v>482</v>
      </c>
      <c r="H102" s="161">
        <v>22</v>
      </c>
      <c r="I102" s="162"/>
      <c r="L102" s="158"/>
      <c r="M102" s="163"/>
      <c r="T102" s="164"/>
      <c r="AT102" s="159" t="s">
        <v>317</v>
      </c>
      <c r="AU102" s="159" t="s">
        <v>88</v>
      </c>
      <c r="AV102" s="13" t="s">
        <v>88</v>
      </c>
      <c r="AW102" s="13" t="s">
        <v>38</v>
      </c>
      <c r="AX102" s="13" t="s">
        <v>79</v>
      </c>
      <c r="AY102" s="159" t="s">
        <v>305</v>
      </c>
    </row>
    <row r="103" spans="2:65" s="14" customFormat="1" ht="11.25">
      <c r="B103" s="165"/>
      <c r="D103" s="146" t="s">
        <v>317</v>
      </c>
      <c r="E103" s="166" t="s">
        <v>7900</v>
      </c>
      <c r="F103" s="167" t="s">
        <v>338</v>
      </c>
      <c r="H103" s="168">
        <v>22</v>
      </c>
      <c r="I103" s="169"/>
      <c r="L103" s="165"/>
      <c r="M103" s="170"/>
      <c r="T103" s="171"/>
      <c r="AT103" s="166" t="s">
        <v>317</v>
      </c>
      <c r="AU103" s="166" t="s">
        <v>88</v>
      </c>
      <c r="AV103" s="14" t="s">
        <v>96</v>
      </c>
      <c r="AW103" s="14" t="s">
        <v>38</v>
      </c>
      <c r="AX103" s="14" t="s">
        <v>79</v>
      </c>
      <c r="AY103" s="166" t="s">
        <v>305</v>
      </c>
    </row>
    <row r="104" spans="2:65" s="15" customFormat="1" ht="11.25">
      <c r="B104" s="172"/>
      <c r="D104" s="146" t="s">
        <v>317</v>
      </c>
      <c r="E104" s="173" t="s">
        <v>42</v>
      </c>
      <c r="F104" s="174" t="s">
        <v>339</v>
      </c>
      <c r="H104" s="175">
        <v>22</v>
      </c>
      <c r="I104" s="176"/>
      <c r="L104" s="172"/>
      <c r="M104" s="177"/>
      <c r="T104" s="178"/>
      <c r="AT104" s="173" t="s">
        <v>317</v>
      </c>
      <c r="AU104" s="173" t="s">
        <v>88</v>
      </c>
      <c r="AV104" s="15" t="s">
        <v>311</v>
      </c>
      <c r="AW104" s="15" t="s">
        <v>38</v>
      </c>
      <c r="AX104" s="15" t="s">
        <v>86</v>
      </c>
      <c r="AY104" s="173" t="s">
        <v>305</v>
      </c>
    </row>
    <row r="105" spans="2:65" s="1" customFormat="1" ht="24.2" customHeight="1">
      <c r="B105" s="33"/>
      <c r="C105" s="133" t="s">
        <v>88</v>
      </c>
      <c r="D105" s="133" t="s">
        <v>307</v>
      </c>
      <c r="E105" s="134" t="s">
        <v>7919</v>
      </c>
      <c r="F105" s="135" t="s">
        <v>7920</v>
      </c>
      <c r="G105" s="136" t="s">
        <v>199</v>
      </c>
      <c r="H105" s="137">
        <v>22</v>
      </c>
      <c r="I105" s="138"/>
      <c r="J105" s="139">
        <f>ROUND(I105*H105,2)</f>
        <v>0</v>
      </c>
      <c r="K105" s="135" t="s">
        <v>310</v>
      </c>
      <c r="L105" s="33"/>
      <c r="M105" s="140" t="s">
        <v>42</v>
      </c>
      <c r="N105" s="141" t="s">
        <v>50</v>
      </c>
      <c r="P105" s="142">
        <f>O105*H105</f>
        <v>0</v>
      </c>
      <c r="Q105" s="142">
        <v>0</v>
      </c>
      <c r="R105" s="142">
        <f>Q105*H105</f>
        <v>0</v>
      </c>
      <c r="S105" s="142">
        <v>0.75</v>
      </c>
      <c r="T105" s="143">
        <f>S105*H105</f>
        <v>16.5</v>
      </c>
      <c r="AR105" s="144" t="s">
        <v>311</v>
      </c>
      <c r="AT105" s="144" t="s">
        <v>307</v>
      </c>
      <c r="AU105" s="144" t="s">
        <v>88</v>
      </c>
      <c r="AY105" s="18" t="s">
        <v>305</v>
      </c>
      <c r="BE105" s="145">
        <f>IF(N105="základní",J105,0)</f>
        <v>0</v>
      </c>
      <c r="BF105" s="145">
        <f>IF(N105="snížená",J105,0)</f>
        <v>0</v>
      </c>
      <c r="BG105" s="145">
        <f>IF(N105="zákl. přenesená",J105,0)</f>
        <v>0</v>
      </c>
      <c r="BH105" s="145">
        <f>IF(N105="sníž. přenesená",J105,0)</f>
        <v>0</v>
      </c>
      <c r="BI105" s="145">
        <f>IF(N105="nulová",J105,0)</f>
        <v>0</v>
      </c>
      <c r="BJ105" s="18" t="s">
        <v>86</v>
      </c>
      <c r="BK105" s="145">
        <f>ROUND(I105*H105,2)</f>
        <v>0</v>
      </c>
      <c r="BL105" s="18" t="s">
        <v>311</v>
      </c>
      <c r="BM105" s="144" t="s">
        <v>7921</v>
      </c>
    </row>
    <row r="106" spans="2:65" s="1" customFormat="1" ht="39">
      <c r="B106" s="33"/>
      <c r="D106" s="146" t="s">
        <v>313</v>
      </c>
      <c r="F106" s="147" t="s">
        <v>7922</v>
      </c>
      <c r="I106" s="148"/>
      <c r="L106" s="33"/>
      <c r="M106" s="149"/>
      <c r="T106" s="54"/>
      <c r="AT106" s="18" t="s">
        <v>313</v>
      </c>
      <c r="AU106" s="18" t="s">
        <v>88</v>
      </c>
    </row>
    <row r="107" spans="2:65" s="1" customFormat="1" ht="11.25">
      <c r="B107" s="33"/>
      <c r="D107" s="150" t="s">
        <v>315</v>
      </c>
      <c r="F107" s="151" t="s">
        <v>7923</v>
      </c>
      <c r="I107" s="148"/>
      <c r="L107" s="33"/>
      <c r="M107" s="149"/>
      <c r="T107" s="54"/>
      <c r="AT107" s="18" t="s">
        <v>315</v>
      </c>
      <c r="AU107" s="18" t="s">
        <v>88</v>
      </c>
    </row>
    <row r="108" spans="2:65" s="1" customFormat="1" ht="390">
      <c r="B108" s="33"/>
      <c r="D108" s="146" t="s">
        <v>4036</v>
      </c>
      <c r="F108" s="189" t="s">
        <v>7924</v>
      </c>
      <c r="I108" s="148"/>
      <c r="L108" s="33"/>
      <c r="M108" s="149"/>
      <c r="T108" s="54"/>
      <c r="AT108" s="18" t="s">
        <v>4036</v>
      </c>
      <c r="AU108" s="18" t="s">
        <v>88</v>
      </c>
    </row>
    <row r="109" spans="2:65" s="13" customFormat="1" ht="11.25">
      <c r="B109" s="158"/>
      <c r="D109" s="146" t="s">
        <v>317</v>
      </c>
      <c r="E109" s="159" t="s">
        <v>42</v>
      </c>
      <c r="F109" s="160" t="s">
        <v>7900</v>
      </c>
      <c r="H109" s="161">
        <v>22</v>
      </c>
      <c r="I109" s="162"/>
      <c r="L109" s="158"/>
      <c r="M109" s="163"/>
      <c r="T109" s="164"/>
      <c r="AT109" s="159" t="s">
        <v>317</v>
      </c>
      <c r="AU109" s="159" t="s">
        <v>88</v>
      </c>
      <c r="AV109" s="13" t="s">
        <v>88</v>
      </c>
      <c r="AW109" s="13" t="s">
        <v>38</v>
      </c>
      <c r="AX109" s="13" t="s">
        <v>86</v>
      </c>
      <c r="AY109" s="159" t="s">
        <v>305</v>
      </c>
    </row>
    <row r="110" spans="2:65" s="1" customFormat="1" ht="16.5" customHeight="1">
      <c r="B110" s="33"/>
      <c r="C110" s="133" t="s">
        <v>96</v>
      </c>
      <c r="D110" s="133" t="s">
        <v>307</v>
      </c>
      <c r="E110" s="134" t="s">
        <v>7925</v>
      </c>
      <c r="F110" s="135" t="s">
        <v>7926</v>
      </c>
      <c r="G110" s="136" t="s">
        <v>402</v>
      </c>
      <c r="H110" s="137">
        <v>19.5</v>
      </c>
      <c r="I110" s="138"/>
      <c r="J110" s="139">
        <f>ROUND(I110*H110,2)</f>
        <v>0</v>
      </c>
      <c r="K110" s="135" t="s">
        <v>310</v>
      </c>
      <c r="L110" s="33"/>
      <c r="M110" s="140" t="s">
        <v>42</v>
      </c>
      <c r="N110" s="141" t="s">
        <v>50</v>
      </c>
      <c r="P110" s="142">
        <f>O110*H110</f>
        <v>0</v>
      </c>
      <c r="Q110" s="142">
        <v>0</v>
      </c>
      <c r="R110" s="142">
        <f>Q110*H110</f>
        <v>0</v>
      </c>
      <c r="S110" s="142">
        <v>0.28999999999999998</v>
      </c>
      <c r="T110" s="143">
        <f>S110*H110</f>
        <v>5.6549999999999994</v>
      </c>
      <c r="AR110" s="144" t="s">
        <v>311</v>
      </c>
      <c r="AT110" s="144" t="s">
        <v>307</v>
      </c>
      <c r="AU110" s="144" t="s">
        <v>88</v>
      </c>
      <c r="AY110" s="18" t="s">
        <v>305</v>
      </c>
      <c r="BE110" s="145">
        <f>IF(N110="základní",J110,0)</f>
        <v>0</v>
      </c>
      <c r="BF110" s="145">
        <f>IF(N110="snížená",J110,0)</f>
        <v>0</v>
      </c>
      <c r="BG110" s="145">
        <f>IF(N110="zákl. přenesená",J110,0)</f>
        <v>0</v>
      </c>
      <c r="BH110" s="145">
        <f>IF(N110="sníž. přenesená",J110,0)</f>
        <v>0</v>
      </c>
      <c r="BI110" s="145">
        <f>IF(N110="nulová",J110,0)</f>
        <v>0</v>
      </c>
      <c r="BJ110" s="18" t="s">
        <v>86</v>
      </c>
      <c r="BK110" s="145">
        <f>ROUND(I110*H110,2)</f>
        <v>0</v>
      </c>
      <c r="BL110" s="18" t="s">
        <v>311</v>
      </c>
      <c r="BM110" s="144" t="s">
        <v>7927</v>
      </c>
    </row>
    <row r="111" spans="2:65" s="1" customFormat="1" ht="29.25">
      <c r="B111" s="33"/>
      <c r="D111" s="146" t="s">
        <v>313</v>
      </c>
      <c r="F111" s="147" t="s">
        <v>7928</v>
      </c>
      <c r="I111" s="148"/>
      <c r="L111" s="33"/>
      <c r="M111" s="149"/>
      <c r="T111" s="54"/>
      <c r="AT111" s="18" t="s">
        <v>313</v>
      </c>
      <c r="AU111" s="18" t="s">
        <v>88</v>
      </c>
    </row>
    <row r="112" spans="2:65" s="1" customFormat="1" ht="11.25">
      <c r="B112" s="33"/>
      <c r="D112" s="150" t="s">
        <v>315</v>
      </c>
      <c r="F112" s="151" t="s">
        <v>7929</v>
      </c>
      <c r="I112" s="148"/>
      <c r="L112" s="33"/>
      <c r="M112" s="149"/>
      <c r="T112" s="54"/>
      <c r="AT112" s="18" t="s">
        <v>315</v>
      </c>
      <c r="AU112" s="18" t="s">
        <v>88</v>
      </c>
    </row>
    <row r="113" spans="2:65" s="1" customFormat="1" ht="234">
      <c r="B113" s="33"/>
      <c r="D113" s="146" t="s">
        <v>4036</v>
      </c>
      <c r="F113" s="189" t="s">
        <v>7930</v>
      </c>
      <c r="I113" s="148"/>
      <c r="L113" s="33"/>
      <c r="M113" s="149"/>
      <c r="T113" s="54"/>
      <c r="AT113" s="18" t="s">
        <v>4036</v>
      </c>
      <c r="AU113" s="18" t="s">
        <v>88</v>
      </c>
    </row>
    <row r="114" spans="2:65" s="12" customFormat="1" ht="11.25">
      <c r="B114" s="152"/>
      <c r="D114" s="146" t="s">
        <v>317</v>
      </c>
      <c r="E114" s="153" t="s">
        <v>42</v>
      </c>
      <c r="F114" s="154" t="s">
        <v>7916</v>
      </c>
      <c r="H114" s="153" t="s">
        <v>42</v>
      </c>
      <c r="I114" s="155"/>
      <c r="L114" s="152"/>
      <c r="M114" s="156"/>
      <c r="T114" s="157"/>
      <c r="AT114" s="153" t="s">
        <v>317</v>
      </c>
      <c r="AU114" s="153" t="s">
        <v>88</v>
      </c>
      <c r="AV114" s="12" t="s">
        <v>86</v>
      </c>
      <c r="AW114" s="12" t="s">
        <v>38</v>
      </c>
      <c r="AX114" s="12" t="s">
        <v>79</v>
      </c>
      <c r="AY114" s="153" t="s">
        <v>305</v>
      </c>
    </row>
    <row r="115" spans="2:65" s="12" customFormat="1" ht="11.25">
      <c r="B115" s="152"/>
      <c r="D115" s="146" t="s">
        <v>317</v>
      </c>
      <c r="E115" s="153" t="s">
        <v>42</v>
      </c>
      <c r="F115" s="154" t="s">
        <v>7917</v>
      </c>
      <c r="H115" s="153" t="s">
        <v>42</v>
      </c>
      <c r="I115" s="155"/>
      <c r="L115" s="152"/>
      <c r="M115" s="156"/>
      <c r="T115" s="157"/>
      <c r="AT115" s="153" t="s">
        <v>317</v>
      </c>
      <c r="AU115" s="153" t="s">
        <v>88</v>
      </c>
      <c r="AV115" s="12" t="s">
        <v>86</v>
      </c>
      <c r="AW115" s="12" t="s">
        <v>38</v>
      </c>
      <c r="AX115" s="12" t="s">
        <v>79</v>
      </c>
      <c r="AY115" s="153" t="s">
        <v>305</v>
      </c>
    </row>
    <row r="116" spans="2:65" s="12" customFormat="1" ht="11.25">
      <c r="B116" s="152"/>
      <c r="D116" s="146" t="s">
        <v>317</v>
      </c>
      <c r="E116" s="153" t="s">
        <v>42</v>
      </c>
      <c r="F116" s="154" t="s">
        <v>7918</v>
      </c>
      <c r="H116" s="153" t="s">
        <v>42</v>
      </c>
      <c r="I116" s="155"/>
      <c r="L116" s="152"/>
      <c r="M116" s="156"/>
      <c r="T116" s="157"/>
      <c r="AT116" s="153" t="s">
        <v>317</v>
      </c>
      <c r="AU116" s="153" t="s">
        <v>88</v>
      </c>
      <c r="AV116" s="12" t="s">
        <v>86</v>
      </c>
      <c r="AW116" s="12" t="s">
        <v>38</v>
      </c>
      <c r="AX116" s="12" t="s">
        <v>79</v>
      </c>
      <c r="AY116" s="153" t="s">
        <v>305</v>
      </c>
    </row>
    <row r="117" spans="2:65" s="12" customFormat="1" ht="11.25">
      <c r="B117" s="152"/>
      <c r="D117" s="146" t="s">
        <v>317</v>
      </c>
      <c r="E117" s="153" t="s">
        <v>42</v>
      </c>
      <c r="F117" s="154" t="s">
        <v>7931</v>
      </c>
      <c r="H117" s="153" t="s">
        <v>42</v>
      </c>
      <c r="I117" s="155"/>
      <c r="L117" s="152"/>
      <c r="M117" s="156"/>
      <c r="T117" s="157"/>
      <c r="AT117" s="153" t="s">
        <v>317</v>
      </c>
      <c r="AU117" s="153" t="s">
        <v>88</v>
      </c>
      <c r="AV117" s="12" t="s">
        <v>86</v>
      </c>
      <c r="AW117" s="12" t="s">
        <v>38</v>
      </c>
      <c r="AX117" s="12" t="s">
        <v>79</v>
      </c>
      <c r="AY117" s="153" t="s">
        <v>305</v>
      </c>
    </row>
    <row r="118" spans="2:65" s="13" customFormat="1" ht="11.25">
      <c r="B118" s="158"/>
      <c r="D118" s="146" t="s">
        <v>317</v>
      </c>
      <c r="E118" s="159" t="s">
        <v>42</v>
      </c>
      <c r="F118" s="160" t="s">
        <v>7932</v>
      </c>
      <c r="H118" s="161">
        <v>5.5</v>
      </c>
      <c r="I118" s="162"/>
      <c r="L118" s="158"/>
      <c r="M118" s="163"/>
      <c r="T118" s="164"/>
      <c r="AT118" s="159" t="s">
        <v>317</v>
      </c>
      <c r="AU118" s="159" t="s">
        <v>88</v>
      </c>
      <c r="AV118" s="13" t="s">
        <v>88</v>
      </c>
      <c r="AW118" s="13" t="s">
        <v>38</v>
      </c>
      <c r="AX118" s="13" t="s">
        <v>79</v>
      </c>
      <c r="AY118" s="159" t="s">
        <v>305</v>
      </c>
    </row>
    <row r="119" spans="2:65" s="12" customFormat="1" ht="11.25">
      <c r="B119" s="152"/>
      <c r="D119" s="146" t="s">
        <v>317</v>
      </c>
      <c r="E119" s="153" t="s">
        <v>42</v>
      </c>
      <c r="F119" s="154" t="s">
        <v>7933</v>
      </c>
      <c r="H119" s="153" t="s">
        <v>42</v>
      </c>
      <c r="I119" s="155"/>
      <c r="L119" s="152"/>
      <c r="M119" s="156"/>
      <c r="T119" s="157"/>
      <c r="AT119" s="153" t="s">
        <v>317</v>
      </c>
      <c r="AU119" s="153" t="s">
        <v>88</v>
      </c>
      <c r="AV119" s="12" t="s">
        <v>86</v>
      </c>
      <c r="AW119" s="12" t="s">
        <v>38</v>
      </c>
      <c r="AX119" s="12" t="s">
        <v>79</v>
      </c>
      <c r="AY119" s="153" t="s">
        <v>305</v>
      </c>
    </row>
    <row r="120" spans="2:65" s="13" customFormat="1" ht="11.25">
      <c r="B120" s="158"/>
      <c r="D120" s="146" t="s">
        <v>317</v>
      </c>
      <c r="E120" s="159" t="s">
        <v>42</v>
      </c>
      <c r="F120" s="160" t="s">
        <v>418</v>
      </c>
      <c r="H120" s="161">
        <v>14</v>
      </c>
      <c r="I120" s="162"/>
      <c r="L120" s="158"/>
      <c r="M120" s="163"/>
      <c r="T120" s="164"/>
      <c r="AT120" s="159" t="s">
        <v>317</v>
      </c>
      <c r="AU120" s="159" t="s">
        <v>88</v>
      </c>
      <c r="AV120" s="13" t="s">
        <v>88</v>
      </c>
      <c r="AW120" s="13" t="s">
        <v>38</v>
      </c>
      <c r="AX120" s="13" t="s">
        <v>79</v>
      </c>
      <c r="AY120" s="159" t="s">
        <v>305</v>
      </c>
    </row>
    <row r="121" spans="2:65" s="15" customFormat="1" ht="11.25">
      <c r="B121" s="172"/>
      <c r="D121" s="146" t="s">
        <v>317</v>
      </c>
      <c r="E121" s="173" t="s">
        <v>42</v>
      </c>
      <c r="F121" s="174" t="s">
        <v>339</v>
      </c>
      <c r="H121" s="175">
        <v>19.5</v>
      </c>
      <c r="I121" s="176"/>
      <c r="L121" s="172"/>
      <c r="M121" s="177"/>
      <c r="T121" s="178"/>
      <c r="AT121" s="173" t="s">
        <v>317</v>
      </c>
      <c r="AU121" s="173" t="s">
        <v>88</v>
      </c>
      <c r="AV121" s="15" t="s">
        <v>311</v>
      </c>
      <c r="AW121" s="15" t="s">
        <v>38</v>
      </c>
      <c r="AX121" s="15" t="s">
        <v>86</v>
      </c>
      <c r="AY121" s="173" t="s">
        <v>305</v>
      </c>
    </row>
    <row r="122" spans="2:65" s="1" customFormat="1" ht="16.5" customHeight="1">
      <c r="B122" s="33"/>
      <c r="C122" s="133" t="s">
        <v>311</v>
      </c>
      <c r="D122" s="133" t="s">
        <v>307</v>
      </c>
      <c r="E122" s="134" t="s">
        <v>7934</v>
      </c>
      <c r="F122" s="135" t="s">
        <v>7935</v>
      </c>
      <c r="G122" s="136" t="s">
        <v>402</v>
      </c>
      <c r="H122" s="137">
        <v>11</v>
      </c>
      <c r="I122" s="138"/>
      <c r="J122" s="139">
        <f>ROUND(I122*H122,2)</f>
        <v>0</v>
      </c>
      <c r="K122" s="135" t="s">
        <v>310</v>
      </c>
      <c r="L122" s="33"/>
      <c r="M122" s="140" t="s">
        <v>42</v>
      </c>
      <c r="N122" s="141" t="s">
        <v>50</v>
      </c>
      <c r="P122" s="142">
        <f>O122*H122</f>
        <v>0</v>
      </c>
      <c r="Q122" s="142">
        <v>0</v>
      </c>
      <c r="R122" s="142">
        <f>Q122*H122</f>
        <v>0</v>
      </c>
      <c r="S122" s="142">
        <v>0.20499999999999999</v>
      </c>
      <c r="T122" s="143">
        <f>S122*H122</f>
        <v>2.2549999999999999</v>
      </c>
      <c r="AR122" s="144" t="s">
        <v>311</v>
      </c>
      <c r="AT122" s="144" t="s">
        <v>307</v>
      </c>
      <c r="AU122" s="144" t="s">
        <v>88</v>
      </c>
      <c r="AY122" s="18" t="s">
        <v>305</v>
      </c>
      <c r="BE122" s="145">
        <f>IF(N122="základní",J122,0)</f>
        <v>0</v>
      </c>
      <c r="BF122" s="145">
        <f>IF(N122="snížená",J122,0)</f>
        <v>0</v>
      </c>
      <c r="BG122" s="145">
        <f>IF(N122="zákl. přenesená",J122,0)</f>
        <v>0</v>
      </c>
      <c r="BH122" s="145">
        <f>IF(N122="sníž. přenesená",J122,0)</f>
        <v>0</v>
      </c>
      <c r="BI122" s="145">
        <f>IF(N122="nulová",J122,0)</f>
        <v>0</v>
      </c>
      <c r="BJ122" s="18" t="s">
        <v>86</v>
      </c>
      <c r="BK122" s="145">
        <f>ROUND(I122*H122,2)</f>
        <v>0</v>
      </c>
      <c r="BL122" s="18" t="s">
        <v>311</v>
      </c>
      <c r="BM122" s="144" t="s">
        <v>7936</v>
      </c>
    </row>
    <row r="123" spans="2:65" s="1" customFormat="1" ht="29.25">
      <c r="B123" s="33"/>
      <c r="D123" s="146" t="s">
        <v>313</v>
      </c>
      <c r="F123" s="147" t="s">
        <v>7937</v>
      </c>
      <c r="I123" s="148"/>
      <c r="L123" s="33"/>
      <c r="M123" s="149"/>
      <c r="T123" s="54"/>
      <c r="AT123" s="18" t="s">
        <v>313</v>
      </c>
      <c r="AU123" s="18" t="s">
        <v>88</v>
      </c>
    </row>
    <row r="124" spans="2:65" s="1" customFormat="1" ht="11.25">
      <c r="B124" s="33"/>
      <c r="D124" s="150" t="s">
        <v>315</v>
      </c>
      <c r="F124" s="151" t="s">
        <v>7938</v>
      </c>
      <c r="I124" s="148"/>
      <c r="L124" s="33"/>
      <c r="M124" s="149"/>
      <c r="T124" s="54"/>
      <c r="AT124" s="18" t="s">
        <v>315</v>
      </c>
      <c r="AU124" s="18" t="s">
        <v>88</v>
      </c>
    </row>
    <row r="125" spans="2:65" s="1" customFormat="1" ht="234">
      <c r="B125" s="33"/>
      <c r="D125" s="146" t="s">
        <v>4036</v>
      </c>
      <c r="F125" s="189" t="s">
        <v>7930</v>
      </c>
      <c r="I125" s="148"/>
      <c r="L125" s="33"/>
      <c r="M125" s="149"/>
      <c r="T125" s="54"/>
      <c r="AT125" s="18" t="s">
        <v>4036</v>
      </c>
      <c r="AU125" s="18" t="s">
        <v>88</v>
      </c>
    </row>
    <row r="126" spans="2:65" s="12" customFormat="1" ht="22.5">
      <c r="B126" s="152"/>
      <c r="D126" s="146" t="s">
        <v>317</v>
      </c>
      <c r="E126" s="153" t="s">
        <v>42</v>
      </c>
      <c r="F126" s="154" t="s">
        <v>7939</v>
      </c>
      <c r="H126" s="153" t="s">
        <v>42</v>
      </c>
      <c r="I126" s="155"/>
      <c r="L126" s="152"/>
      <c r="M126" s="156"/>
      <c r="T126" s="157"/>
      <c r="AT126" s="153" t="s">
        <v>317</v>
      </c>
      <c r="AU126" s="153" t="s">
        <v>88</v>
      </c>
      <c r="AV126" s="12" t="s">
        <v>86</v>
      </c>
      <c r="AW126" s="12" t="s">
        <v>38</v>
      </c>
      <c r="AX126" s="12" t="s">
        <v>79</v>
      </c>
      <c r="AY126" s="153" t="s">
        <v>305</v>
      </c>
    </row>
    <row r="127" spans="2:65" s="12" customFormat="1" ht="11.25">
      <c r="B127" s="152"/>
      <c r="D127" s="146" t="s">
        <v>317</v>
      </c>
      <c r="E127" s="153" t="s">
        <v>42</v>
      </c>
      <c r="F127" s="154" t="s">
        <v>7917</v>
      </c>
      <c r="H127" s="153" t="s">
        <v>42</v>
      </c>
      <c r="I127" s="155"/>
      <c r="L127" s="152"/>
      <c r="M127" s="156"/>
      <c r="T127" s="157"/>
      <c r="AT127" s="153" t="s">
        <v>317</v>
      </c>
      <c r="AU127" s="153" t="s">
        <v>88</v>
      </c>
      <c r="AV127" s="12" t="s">
        <v>86</v>
      </c>
      <c r="AW127" s="12" t="s">
        <v>38</v>
      </c>
      <c r="AX127" s="12" t="s">
        <v>79</v>
      </c>
      <c r="AY127" s="153" t="s">
        <v>305</v>
      </c>
    </row>
    <row r="128" spans="2:65" s="12" customFormat="1" ht="11.25">
      <c r="B128" s="152"/>
      <c r="D128" s="146" t="s">
        <v>317</v>
      </c>
      <c r="E128" s="153" t="s">
        <v>42</v>
      </c>
      <c r="F128" s="154" t="s">
        <v>7918</v>
      </c>
      <c r="H128" s="153" t="s">
        <v>42</v>
      </c>
      <c r="I128" s="155"/>
      <c r="L128" s="152"/>
      <c r="M128" s="156"/>
      <c r="T128" s="157"/>
      <c r="AT128" s="153" t="s">
        <v>317</v>
      </c>
      <c r="AU128" s="153" t="s">
        <v>88</v>
      </c>
      <c r="AV128" s="12" t="s">
        <v>86</v>
      </c>
      <c r="AW128" s="12" t="s">
        <v>38</v>
      </c>
      <c r="AX128" s="12" t="s">
        <v>79</v>
      </c>
      <c r="AY128" s="153" t="s">
        <v>305</v>
      </c>
    </row>
    <row r="129" spans="2:65" s="13" customFormat="1" ht="11.25">
      <c r="B129" s="158"/>
      <c r="D129" s="146" t="s">
        <v>317</v>
      </c>
      <c r="E129" s="159" t="s">
        <v>42</v>
      </c>
      <c r="F129" s="160" t="s">
        <v>7940</v>
      </c>
      <c r="H129" s="161">
        <v>11</v>
      </c>
      <c r="I129" s="162"/>
      <c r="L129" s="158"/>
      <c r="M129" s="163"/>
      <c r="T129" s="164"/>
      <c r="AT129" s="159" t="s">
        <v>317</v>
      </c>
      <c r="AU129" s="159" t="s">
        <v>88</v>
      </c>
      <c r="AV129" s="13" t="s">
        <v>88</v>
      </c>
      <c r="AW129" s="13" t="s">
        <v>38</v>
      </c>
      <c r="AX129" s="13" t="s">
        <v>79</v>
      </c>
      <c r="AY129" s="159" t="s">
        <v>305</v>
      </c>
    </row>
    <row r="130" spans="2:65" s="15" customFormat="1" ht="11.25">
      <c r="B130" s="172"/>
      <c r="D130" s="146" t="s">
        <v>317</v>
      </c>
      <c r="E130" s="173" t="s">
        <v>42</v>
      </c>
      <c r="F130" s="174" t="s">
        <v>339</v>
      </c>
      <c r="H130" s="175">
        <v>11</v>
      </c>
      <c r="I130" s="176"/>
      <c r="L130" s="172"/>
      <c r="M130" s="177"/>
      <c r="T130" s="178"/>
      <c r="AT130" s="173" t="s">
        <v>317</v>
      </c>
      <c r="AU130" s="173" t="s">
        <v>88</v>
      </c>
      <c r="AV130" s="15" t="s">
        <v>311</v>
      </c>
      <c r="AW130" s="15" t="s">
        <v>38</v>
      </c>
      <c r="AX130" s="15" t="s">
        <v>86</v>
      </c>
      <c r="AY130" s="173" t="s">
        <v>305</v>
      </c>
    </row>
    <row r="131" spans="2:65" s="1" customFormat="1" ht="24.2" customHeight="1">
      <c r="B131" s="33"/>
      <c r="C131" s="133" t="s">
        <v>340</v>
      </c>
      <c r="D131" s="133" t="s">
        <v>307</v>
      </c>
      <c r="E131" s="134" t="s">
        <v>7941</v>
      </c>
      <c r="F131" s="135" t="s">
        <v>7942</v>
      </c>
      <c r="G131" s="136" t="s">
        <v>199</v>
      </c>
      <c r="H131" s="137">
        <v>8550</v>
      </c>
      <c r="I131" s="138"/>
      <c r="J131" s="139">
        <f>ROUND(I131*H131,2)</f>
        <v>0</v>
      </c>
      <c r="K131" s="135" t="s">
        <v>310</v>
      </c>
      <c r="L131" s="33"/>
      <c r="M131" s="140" t="s">
        <v>42</v>
      </c>
      <c r="N131" s="141" t="s">
        <v>50</v>
      </c>
      <c r="P131" s="142">
        <f>O131*H131</f>
        <v>0</v>
      </c>
      <c r="Q131" s="142">
        <v>0</v>
      </c>
      <c r="R131" s="142">
        <f>Q131*H131</f>
        <v>0</v>
      </c>
      <c r="S131" s="142">
        <v>0</v>
      </c>
      <c r="T131" s="143">
        <f>S131*H131</f>
        <v>0</v>
      </c>
      <c r="AR131" s="144" t="s">
        <v>311</v>
      </c>
      <c r="AT131" s="144" t="s">
        <v>307</v>
      </c>
      <c r="AU131" s="144" t="s">
        <v>88</v>
      </c>
      <c r="AY131" s="18" t="s">
        <v>305</v>
      </c>
      <c r="BE131" s="145">
        <f>IF(N131="základní",J131,0)</f>
        <v>0</v>
      </c>
      <c r="BF131" s="145">
        <f>IF(N131="snížená",J131,0)</f>
        <v>0</v>
      </c>
      <c r="BG131" s="145">
        <f>IF(N131="zákl. přenesená",J131,0)</f>
        <v>0</v>
      </c>
      <c r="BH131" s="145">
        <f>IF(N131="sníž. přenesená",J131,0)</f>
        <v>0</v>
      </c>
      <c r="BI131" s="145">
        <f>IF(N131="nulová",J131,0)</f>
        <v>0</v>
      </c>
      <c r="BJ131" s="18" t="s">
        <v>86</v>
      </c>
      <c r="BK131" s="145">
        <f>ROUND(I131*H131,2)</f>
        <v>0</v>
      </c>
      <c r="BL131" s="18" t="s">
        <v>311</v>
      </c>
      <c r="BM131" s="144" t="s">
        <v>7943</v>
      </c>
    </row>
    <row r="132" spans="2:65" s="1" customFormat="1" ht="19.5">
      <c r="B132" s="33"/>
      <c r="D132" s="146" t="s">
        <v>313</v>
      </c>
      <c r="F132" s="147" t="s">
        <v>7944</v>
      </c>
      <c r="I132" s="148"/>
      <c r="L132" s="33"/>
      <c r="M132" s="149"/>
      <c r="T132" s="54"/>
      <c r="AT132" s="18" t="s">
        <v>313</v>
      </c>
      <c r="AU132" s="18" t="s">
        <v>88</v>
      </c>
    </row>
    <row r="133" spans="2:65" s="1" customFormat="1" ht="11.25">
      <c r="B133" s="33"/>
      <c r="D133" s="150" t="s">
        <v>315</v>
      </c>
      <c r="F133" s="151" t="s">
        <v>7945</v>
      </c>
      <c r="I133" s="148"/>
      <c r="L133" s="33"/>
      <c r="M133" s="149"/>
      <c r="T133" s="54"/>
      <c r="AT133" s="18" t="s">
        <v>315</v>
      </c>
      <c r="AU133" s="18" t="s">
        <v>88</v>
      </c>
    </row>
    <row r="134" spans="2:65" s="12" customFormat="1" ht="11.25">
      <c r="B134" s="152"/>
      <c r="D134" s="146" t="s">
        <v>317</v>
      </c>
      <c r="E134" s="153" t="s">
        <v>42</v>
      </c>
      <c r="F134" s="154" t="s">
        <v>7946</v>
      </c>
      <c r="H134" s="153" t="s">
        <v>42</v>
      </c>
      <c r="I134" s="155"/>
      <c r="L134" s="152"/>
      <c r="M134" s="156"/>
      <c r="T134" s="157"/>
      <c r="AT134" s="153" t="s">
        <v>317</v>
      </c>
      <c r="AU134" s="153" t="s">
        <v>88</v>
      </c>
      <c r="AV134" s="12" t="s">
        <v>86</v>
      </c>
      <c r="AW134" s="12" t="s">
        <v>38</v>
      </c>
      <c r="AX134" s="12" t="s">
        <v>79</v>
      </c>
      <c r="AY134" s="153" t="s">
        <v>305</v>
      </c>
    </row>
    <row r="135" spans="2:65" s="12" customFormat="1" ht="11.25">
      <c r="B135" s="152"/>
      <c r="D135" s="146" t="s">
        <v>317</v>
      </c>
      <c r="E135" s="153" t="s">
        <v>42</v>
      </c>
      <c r="F135" s="154" t="s">
        <v>7917</v>
      </c>
      <c r="H135" s="153" t="s">
        <v>42</v>
      </c>
      <c r="I135" s="155"/>
      <c r="L135" s="152"/>
      <c r="M135" s="156"/>
      <c r="T135" s="157"/>
      <c r="AT135" s="153" t="s">
        <v>317</v>
      </c>
      <c r="AU135" s="153" t="s">
        <v>88</v>
      </c>
      <c r="AV135" s="12" t="s">
        <v>86</v>
      </c>
      <c r="AW135" s="12" t="s">
        <v>38</v>
      </c>
      <c r="AX135" s="12" t="s">
        <v>79</v>
      </c>
      <c r="AY135" s="153" t="s">
        <v>305</v>
      </c>
    </row>
    <row r="136" spans="2:65" s="12" customFormat="1" ht="11.25">
      <c r="B136" s="152"/>
      <c r="D136" s="146" t="s">
        <v>317</v>
      </c>
      <c r="E136" s="153" t="s">
        <v>42</v>
      </c>
      <c r="F136" s="154" t="s">
        <v>7947</v>
      </c>
      <c r="H136" s="153" t="s">
        <v>42</v>
      </c>
      <c r="I136" s="155"/>
      <c r="L136" s="152"/>
      <c r="M136" s="156"/>
      <c r="T136" s="157"/>
      <c r="AT136" s="153" t="s">
        <v>317</v>
      </c>
      <c r="AU136" s="153" t="s">
        <v>88</v>
      </c>
      <c r="AV136" s="12" t="s">
        <v>86</v>
      </c>
      <c r="AW136" s="12" t="s">
        <v>38</v>
      </c>
      <c r="AX136" s="12" t="s">
        <v>79</v>
      </c>
      <c r="AY136" s="153" t="s">
        <v>305</v>
      </c>
    </row>
    <row r="137" spans="2:65" s="12" customFormat="1" ht="11.25">
      <c r="B137" s="152"/>
      <c r="D137" s="146" t="s">
        <v>317</v>
      </c>
      <c r="E137" s="153" t="s">
        <v>42</v>
      </c>
      <c r="F137" s="154" t="s">
        <v>7918</v>
      </c>
      <c r="H137" s="153" t="s">
        <v>42</v>
      </c>
      <c r="I137" s="155"/>
      <c r="L137" s="152"/>
      <c r="M137" s="156"/>
      <c r="T137" s="157"/>
      <c r="AT137" s="153" t="s">
        <v>317</v>
      </c>
      <c r="AU137" s="153" t="s">
        <v>88</v>
      </c>
      <c r="AV137" s="12" t="s">
        <v>86</v>
      </c>
      <c r="AW137" s="12" t="s">
        <v>38</v>
      </c>
      <c r="AX137" s="12" t="s">
        <v>79</v>
      </c>
      <c r="AY137" s="153" t="s">
        <v>305</v>
      </c>
    </row>
    <row r="138" spans="2:65" s="12" customFormat="1" ht="11.25">
      <c r="B138" s="152"/>
      <c r="D138" s="146" t="s">
        <v>317</v>
      </c>
      <c r="E138" s="153" t="s">
        <v>42</v>
      </c>
      <c r="F138" s="154" t="s">
        <v>7948</v>
      </c>
      <c r="H138" s="153" t="s">
        <v>42</v>
      </c>
      <c r="I138" s="155"/>
      <c r="L138" s="152"/>
      <c r="M138" s="156"/>
      <c r="T138" s="157"/>
      <c r="AT138" s="153" t="s">
        <v>317</v>
      </c>
      <c r="AU138" s="153" t="s">
        <v>88</v>
      </c>
      <c r="AV138" s="12" t="s">
        <v>86</v>
      </c>
      <c r="AW138" s="12" t="s">
        <v>38</v>
      </c>
      <c r="AX138" s="12" t="s">
        <v>79</v>
      </c>
      <c r="AY138" s="153" t="s">
        <v>305</v>
      </c>
    </row>
    <row r="139" spans="2:65" s="12" customFormat="1" ht="11.25">
      <c r="B139" s="152"/>
      <c r="D139" s="146" t="s">
        <v>317</v>
      </c>
      <c r="E139" s="153" t="s">
        <v>42</v>
      </c>
      <c r="F139" s="154" t="s">
        <v>7949</v>
      </c>
      <c r="H139" s="153" t="s">
        <v>42</v>
      </c>
      <c r="I139" s="155"/>
      <c r="L139" s="152"/>
      <c r="M139" s="156"/>
      <c r="T139" s="157"/>
      <c r="AT139" s="153" t="s">
        <v>317</v>
      </c>
      <c r="AU139" s="153" t="s">
        <v>88</v>
      </c>
      <c r="AV139" s="12" t="s">
        <v>86</v>
      </c>
      <c r="AW139" s="12" t="s">
        <v>38</v>
      </c>
      <c r="AX139" s="12" t="s">
        <v>79</v>
      </c>
      <c r="AY139" s="153" t="s">
        <v>305</v>
      </c>
    </row>
    <row r="140" spans="2:65" s="13" customFormat="1" ht="11.25">
      <c r="B140" s="158"/>
      <c r="D140" s="146" t="s">
        <v>317</v>
      </c>
      <c r="E140" s="159" t="s">
        <v>42</v>
      </c>
      <c r="F140" s="160" t="s">
        <v>7950</v>
      </c>
      <c r="H140" s="161">
        <v>8550</v>
      </c>
      <c r="I140" s="162"/>
      <c r="L140" s="158"/>
      <c r="M140" s="163"/>
      <c r="T140" s="164"/>
      <c r="AT140" s="159" t="s">
        <v>317</v>
      </c>
      <c r="AU140" s="159" t="s">
        <v>88</v>
      </c>
      <c r="AV140" s="13" t="s">
        <v>88</v>
      </c>
      <c r="AW140" s="13" t="s">
        <v>38</v>
      </c>
      <c r="AX140" s="13" t="s">
        <v>79</v>
      </c>
      <c r="AY140" s="159" t="s">
        <v>305</v>
      </c>
    </row>
    <row r="141" spans="2:65" s="14" customFormat="1" ht="11.25">
      <c r="B141" s="165"/>
      <c r="D141" s="146" t="s">
        <v>317</v>
      </c>
      <c r="E141" s="166" t="s">
        <v>7951</v>
      </c>
      <c r="F141" s="167" t="s">
        <v>338</v>
      </c>
      <c r="H141" s="168">
        <v>8550</v>
      </c>
      <c r="I141" s="169"/>
      <c r="L141" s="165"/>
      <c r="M141" s="170"/>
      <c r="T141" s="171"/>
      <c r="AT141" s="166" t="s">
        <v>317</v>
      </c>
      <c r="AU141" s="166" t="s">
        <v>88</v>
      </c>
      <c r="AV141" s="14" t="s">
        <v>96</v>
      </c>
      <c r="AW141" s="14" t="s">
        <v>38</v>
      </c>
      <c r="AX141" s="14" t="s">
        <v>79</v>
      </c>
      <c r="AY141" s="166" t="s">
        <v>305</v>
      </c>
    </row>
    <row r="142" spans="2:65" s="15" customFormat="1" ht="11.25">
      <c r="B142" s="172"/>
      <c r="D142" s="146" t="s">
        <v>317</v>
      </c>
      <c r="E142" s="173" t="s">
        <v>42</v>
      </c>
      <c r="F142" s="174" t="s">
        <v>339</v>
      </c>
      <c r="H142" s="175">
        <v>8550</v>
      </c>
      <c r="I142" s="176"/>
      <c r="L142" s="172"/>
      <c r="M142" s="177"/>
      <c r="T142" s="178"/>
      <c r="AT142" s="173" t="s">
        <v>317</v>
      </c>
      <c r="AU142" s="173" t="s">
        <v>88</v>
      </c>
      <c r="AV142" s="15" t="s">
        <v>311</v>
      </c>
      <c r="AW142" s="15" t="s">
        <v>38</v>
      </c>
      <c r="AX142" s="15" t="s">
        <v>86</v>
      </c>
      <c r="AY142" s="173" t="s">
        <v>305</v>
      </c>
    </row>
    <row r="143" spans="2:65" s="1" customFormat="1" ht="33" customHeight="1">
      <c r="B143" s="33"/>
      <c r="C143" s="133" t="s">
        <v>347</v>
      </c>
      <c r="D143" s="133" t="s">
        <v>307</v>
      </c>
      <c r="E143" s="134" t="s">
        <v>7952</v>
      </c>
      <c r="F143" s="135" t="s">
        <v>7953</v>
      </c>
      <c r="G143" s="136" t="s">
        <v>244</v>
      </c>
      <c r="H143" s="137">
        <v>160.875</v>
      </c>
      <c r="I143" s="138"/>
      <c r="J143" s="139">
        <f>ROUND(I143*H143,2)</f>
        <v>0</v>
      </c>
      <c r="K143" s="135" t="s">
        <v>310</v>
      </c>
      <c r="L143" s="33"/>
      <c r="M143" s="140" t="s">
        <v>42</v>
      </c>
      <c r="N143" s="141" t="s">
        <v>50</v>
      </c>
      <c r="P143" s="142">
        <f>O143*H143</f>
        <v>0</v>
      </c>
      <c r="Q143" s="142">
        <v>0</v>
      </c>
      <c r="R143" s="142">
        <f>Q143*H143</f>
        <v>0</v>
      </c>
      <c r="S143" s="142">
        <v>0</v>
      </c>
      <c r="T143" s="143">
        <f>S143*H143</f>
        <v>0</v>
      </c>
      <c r="AR143" s="144" t="s">
        <v>311</v>
      </c>
      <c r="AT143" s="144" t="s">
        <v>307</v>
      </c>
      <c r="AU143" s="144" t="s">
        <v>88</v>
      </c>
      <c r="AY143" s="18" t="s">
        <v>305</v>
      </c>
      <c r="BE143" s="145">
        <f>IF(N143="základní",J143,0)</f>
        <v>0</v>
      </c>
      <c r="BF143" s="145">
        <f>IF(N143="snížená",J143,0)</f>
        <v>0</v>
      </c>
      <c r="BG143" s="145">
        <f>IF(N143="zákl. přenesená",J143,0)</f>
        <v>0</v>
      </c>
      <c r="BH143" s="145">
        <f>IF(N143="sníž. přenesená",J143,0)</f>
        <v>0</v>
      </c>
      <c r="BI143" s="145">
        <f>IF(N143="nulová",J143,0)</f>
        <v>0</v>
      </c>
      <c r="BJ143" s="18" t="s">
        <v>86</v>
      </c>
      <c r="BK143" s="145">
        <f>ROUND(I143*H143,2)</f>
        <v>0</v>
      </c>
      <c r="BL143" s="18" t="s">
        <v>311</v>
      </c>
      <c r="BM143" s="144" t="s">
        <v>7954</v>
      </c>
    </row>
    <row r="144" spans="2:65" s="1" customFormat="1" ht="29.25">
      <c r="B144" s="33"/>
      <c r="D144" s="146" t="s">
        <v>313</v>
      </c>
      <c r="F144" s="147" t="s">
        <v>7955</v>
      </c>
      <c r="I144" s="148"/>
      <c r="L144" s="33"/>
      <c r="M144" s="149"/>
      <c r="T144" s="54"/>
      <c r="AT144" s="18" t="s">
        <v>313</v>
      </c>
      <c r="AU144" s="18" t="s">
        <v>88</v>
      </c>
    </row>
    <row r="145" spans="2:65" s="1" customFormat="1" ht="11.25">
      <c r="B145" s="33"/>
      <c r="D145" s="150" t="s">
        <v>315</v>
      </c>
      <c r="F145" s="151" t="s">
        <v>7956</v>
      </c>
      <c r="I145" s="148"/>
      <c r="L145" s="33"/>
      <c r="M145" s="149"/>
      <c r="T145" s="54"/>
      <c r="AT145" s="18" t="s">
        <v>315</v>
      </c>
      <c r="AU145" s="18" t="s">
        <v>88</v>
      </c>
    </row>
    <row r="146" spans="2:65" s="12" customFormat="1" ht="11.25">
      <c r="B146" s="152"/>
      <c r="D146" s="146" t="s">
        <v>317</v>
      </c>
      <c r="E146" s="153" t="s">
        <v>42</v>
      </c>
      <c r="F146" s="154" t="s">
        <v>7957</v>
      </c>
      <c r="H146" s="153" t="s">
        <v>42</v>
      </c>
      <c r="I146" s="155"/>
      <c r="L146" s="152"/>
      <c r="M146" s="156"/>
      <c r="T146" s="157"/>
      <c r="AT146" s="153" t="s">
        <v>317</v>
      </c>
      <c r="AU146" s="153" t="s">
        <v>88</v>
      </c>
      <c r="AV146" s="12" t="s">
        <v>86</v>
      </c>
      <c r="AW146" s="12" t="s">
        <v>38</v>
      </c>
      <c r="AX146" s="12" t="s">
        <v>79</v>
      </c>
      <c r="AY146" s="153" t="s">
        <v>305</v>
      </c>
    </row>
    <row r="147" spans="2:65" s="13" customFormat="1" ht="11.25">
      <c r="B147" s="158"/>
      <c r="D147" s="146" t="s">
        <v>317</v>
      </c>
      <c r="E147" s="159" t="s">
        <v>42</v>
      </c>
      <c r="F147" s="160" t="s">
        <v>7958</v>
      </c>
      <c r="H147" s="161">
        <v>150</v>
      </c>
      <c r="I147" s="162"/>
      <c r="L147" s="158"/>
      <c r="M147" s="163"/>
      <c r="T147" s="164"/>
      <c r="AT147" s="159" t="s">
        <v>317</v>
      </c>
      <c r="AU147" s="159" t="s">
        <v>88</v>
      </c>
      <c r="AV147" s="13" t="s">
        <v>88</v>
      </c>
      <c r="AW147" s="13" t="s">
        <v>38</v>
      </c>
      <c r="AX147" s="13" t="s">
        <v>79</v>
      </c>
      <c r="AY147" s="159" t="s">
        <v>305</v>
      </c>
    </row>
    <row r="148" spans="2:65" s="13" customFormat="1" ht="11.25">
      <c r="B148" s="158"/>
      <c r="D148" s="146" t="s">
        <v>317</v>
      </c>
      <c r="E148" s="159" t="s">
        <v>42</v>
      </c>
      <c r="F148" s="160" t="s">
        <v>7959</v>
      </c>
      <c r="H148" s="161">
        <v>1.875</v>
      </c>
      <c r="I148" s="162"/>
      <c r="L148" s="158"/>
      <c r="M148" s="163"/>
      <c r="T148" s="164"/>
      <c r="AT148" s="159" t="s">
        <v>317</v>
      </c>
      <c r="AU148" s="159" t="s">
        <v>88</v>
      </c>
      <c r="AV148" s="13" t="s">
        <v>88</v>
      </c>
      <c r="AW148" s="13" t="s">
        <v>38</v>
      </c>
      <c r="AX148" s="13" t="s">
        <v>79</v>
      </c>
      <c r="AY148" s="159" t="s">
        <v>305</v>
      </c>
    </row>
    <row r="149" spans="2:65" s="13" customFormat="1" ht="11.25">
      <c r="B149" s="158"/>
      <c r="D149" s="146" t="s">
        <v>317</v>
      </c>
      <c r="E149" s="159" t="s">
        <v>42</v>
      </c>
      <c r="F149" s="160" t="s">
        <v>7960</v>
      </c>
      <c r="H149" s="161">
        <v>9</v>
      </c>
      <c r="I149" s="162"/>
      <c r="L149" s="158"/>
      <c r="M149" s="163"/>
      <c r="T149" s="164"/>
      <c r="AT149" s="159" t="s">
        <v>317</v>
      </c>
      <c r="AU149" s="159" t="s">
        <v>88</v>
      </c>
      <c r="AV149" s="13" t="s">
        <v>88</v>
      </c>
      <c r="AW149" s="13" t="s">
        <v>38</v>
      </c>
      <c r="AX149" s="13" t="s">
        <v>79</v>
      </c>
      <c r="AY149" s="159" t="s">
        <v>305</v>
      </c>
    </row>
    <row r="150" spans="2:65" s="14" customFormat="1" ht="11.25">
      <c r="B150" s="165"/>
      <c r="D150" s="146" t="s">
        <v>317</v>
      </c>
      <c r="E150" s="166" t="s">
        <v>7902</v>
      </c>
      <c r="F150" s="167" t="s">
        <v>338</v>
      </c>
      <c r="H150" s="168">
        <v>160.875</v>
      </c>
      <c r="I150" s="169"/>
      <c r="L150" s="165"/>
      <c r="M150" s="170"/>
      <c r="T150" s="171"/>
      <c r="AT150" s="166" t="s">
        <v>317</v>
      </c>
      <c r="AU150" s="166" t="s">
        <v>88</v>
      </c>
      <c r="AV150" s="14" t="s">
        <v>96</v>
      </c>
      <c r="AW150" s="14" t="s">
        <v>38</v>
      </c>
      <c r="AX150" s="14" t="s">
        <v>79</v>
      </c>
      <c r="AY150" s="166" t="s">
        <v>305</v>
      </c>
    </row>
    <row r="151" spans="2:65" s="15" customFormat="1" ht="11.25">
      <c r="B151" s="172"/>
      <c r="D151" s="146" t="s">
        <v>317</v>
      </c>
      <c r="E151" s="173" t="s">
        <v>42</v>
      </c>
      <c r="F151" s="174" t="s">
        <v>339</v>
      </c>
      <c r="H151" s="175">
        <v>160.875</v>
      </c>
      <c r="I151" s="176"/>
      <c r="L151" s="172"/>
      <c r="M151" s="177"/>
      <c r="T151" s="178"/>
      <c r="AT151" s="173" t="s">
        <v>317</v>
      </c>
      <c r="AU151" s="173" t="s">
        <v>88</v>
      </c>
      <c r="AV151" s="15" t="s">
        <v>311</v>
      </c>
      <c r="AW151" s="15" t="s">
        <v>38</v>
      </c>
      <c r="AX151" s="15" t="s">
        <v>86</v>
      </c>
      <c r="AY151" s="173" t="s">
        <v>305</v>
      </c>
    </row>
    <row r="152" spans="2:65" s="1" customFormat="1" ht="37.9" customHeight="1">
      <c r="B152" s="33"/>
      <c r="C152" s="133" t="s">
        <v>357</v>
      </c>
      <c r="D152" s="133" t="s">
        <v>307</v>
      </c>
      <c r="E152" s="134" t="s">
        <v>4031</v>
      </c>
      <c r="F152" s="135" t="s">
        <v>4032</v>
      </c>
      <c r="G152" s="136" t="s">
        <v>244</v>
      </c>
      <c r="H152" s="137">
        <v>780</v>
      </c>
      <c r="I152" s="138"/>
      <c r="J152" s="139">
        <f>ROUND(I152*H152,2)</f>
        <v>0</v>
      </c>
      <c r="K152" s="135" t="s">
        <v>310</v>
      </c>
      <c r="L152" s="33"/>
      <c r="M152" s="140" t="s">
        <v>42</v>
      </c>
      <c r="N152" s="141" t="s">
        <v>50</v>
      </c>
      <c r="P152" s="142">
        <f>O152*H152</f>
        <v>0</v>
      </c>
      <c r="Q152" s="142">
        <v>0</v>
      </c>
      <c r="R152" s="142">
        <f>Q152*H152</f>
        <v>0</v>
      </c>
      <c r="S152" s="142">
        <v>0</v>
      </c>
      <c r="T152" s="143">
        <f>S152*H152</f>
        <v>0</v>
      </c>
      <c r="AR152" s="144" t="s">
        <v>311</v>
      </c>
      <c r="AT152" s="144" t="s">
        <v>307</v>
      </c>
      <c r="AU152" s="144" t="s">
        <v>88</v>
      </c>
      <c r="AY152" s="18" t="s">
        <v>305</v>
      </c>
      <c r="BE152" s="145">
        <f>IF(N152="základní",J152,0)</f>
        <v>0</v>
      </c>
      <c r="BF152" s="145">
        <f>IF(N152="snížená",J152,0)</f>
        <v>0</v>
      </c>
      <c r="BG152" s="145">
        <f>IF(N152="zákl. přenesená",J152,0)</f>
        <v>0</v>
      </c>
      <c r="BH152" s="145">
        <f>IF(N152="sníž. přenesená",J152,0)</f>
        <v>0</v>
      </c>
      <c r="BI152" s="145">
        <f>IF(N152="nulová",J152,0)</f>
        <v>0</v>
      </c>
      <c r="BJ152" s="18" t="s">
        <v>86</v>
      </c>
      <c r="BK152" s="145">
        <f>ROUND(I152*H152,2)</f>
        <v>0</v>
      </c>
      <c r="BL152" s="18" t="s">
        <v>311</v>
      </c>
      <c r="BM152" s="144" t="s">
        <v>7961</v>
      </c>
    </row>
    <row r="153" spans="2:65" s="1" customFormat="1" ht="39">
      <c r="B153" s="33"/>
      <c r="D153" s="146" t="s">
        <v>313</v>
      </c>
      <c r="F153" s="147" t="s">
        <v>4034</v>
      </c>
      <c r="I153" s="148"/>
      <c r="L153" s="33"/>
      <c r="M153" s="149"/>
      <c r="T153" s="54"/>
      <c r="AT153" s="18" t="s">
        <v>313</v>
      </c>
      <c r="AU153" s="18" t="s">
        <v>88</v>
      </c>
    </row>
    <row r="154" spans="2:65" s="1" customFormat="1" ht="11.25">
      <c r="B154" s="33"/>
      <c r="D154" s="150" t="s">
        <v>315</v>
      </c>
      <c r="F154" s="151" t="s">
        <v>4035</v>
      </c>
      <c r="I154" s="148"/>
      <c r="L154" s="33"/>
      <c r="M154" s="149"/>
      <c r="T154" s="54"/>
      <c r="AT154" s="18" t="s">
        <v>315</v>
      </c>
      <c r="AU154" s="18" t="s">
        <v>88</v>
      </c>
    </row>
    <row r="155" spans="2:65" s="12" customFormat="1" ht="11.25">
      <c r="B155" s="152"/>
      <c r="D155" s="146" t="s">
        <v>317</v>
      </c>
      <c r="E155" s="153" t="s">
        <v>42</v>
      </c>
      <c r="F155" s="154" t="s">
        <v>7962</v>
      </c>
      <c r="H155" s="153" t="s">
        <v>42</v>
      </c>
      <c r="I155" s="155"/>
      <c r="L155" s="152"/>
      <c r="M155" s="156"/>
      <c r="T155" s="157"/>
      <c r="AT155" s="153" t="s">
        <v>317</v>
      </c>
      <c r="AU155" s="153" t="s">
        <v>88</v>
      </c>
      <c r="AV155" s="12" t="s">
        <v>86</v>
      </c>
      <c r="AW155" s="12" t="s">
        <v>38</v>
      </c>
      <c r="AX155" s="12" t="s">
        <v>79</v>
      </c>
      <c r="AY155" s="153" t="s">
        <v>305</v>
      </c>
    </row>
    <row r="156" spans="2:65" s="12" customFormat="1" ht="11.25">
      <c r="B156" s="152"/>
      <c r="D156" s="146" t="s">
        <v>317</v>
      </c>
      <c r="E156" s="153" t="s">
        <v>42</v>
      </c>
      <c r="F156" s="154" t="s">
        <v>7963</v>
      </c>
      <c r="H156" s="153" t="s">
        <v>42</v>
      </c>
      <c r="I156" s="155"/>
      <c r="L156" s="152"/>
      <c r="M156" s="156"/>
      <c r="T156" s="157"/>
      <c r="AT156" s="153" t="s">
        <v>317</v>
      </c>
      <c r="AU156" s="153" t="s">
        <v>88</v>
      </c>
      <c r="AV156" s="12" t="s">
        <v>86</v>
      </c>
      <c r="AW156" s="12" t="s">
        <v>38</v>
      </c>
      <c r="AX156" s="12" t="s">
        <v>79</v>
      </c>
      <c r="AY156" s="153" t="s">
        <v>305</v>
      </c>
    </row>
    <row r="157" spans="2:65" s="13" customFormat="1" ht="11.25">
      <c r="B157" s="158"/>
      <c r="D157" s="146" t="s">
        <v>317</v>
      </c>
      <c r="E157" s="159" t="s">
        <v>42</v>
      </c>
      <c r="F157" s="160" t="s">
        <v>7964</v>
      </c>
      <c r="H157" s="161">
        <v>780</v>
      </c>
      <c r="I157" s="162"/>
      <c r="L157" s="158"/>
      <c r="M157" s="163"/>
      <c r="T157" s="164"/>
      <c r="AT157" s="159" t="s">
        <v>317</v>
      </c>
      <c r="AU157" s="159" t="s">
        <v>88</v>
      </c>
      <c r="AV157" s="13" t="s">
        <v>88</v>
      </c>
      <c r="AW157" s="13" t="s">
        <v>38</v>
      </c>
      <c r="AX157" s="13" t="s">
        <v>79</v>
      </c>
      <c r="AY157" s="159" t="s">
        <v>305</v>
      </c>
    </row>
    <row r="158" spans="2:65" s="14" customFormat="1" ht="11.25">
      <c r="B158" s="165"/>
      <c r="D158" s="146" t="s">
        <v>317</v>
      </c>
      <c r="E158" s="166" t="s">
        <v>3981</v>
      </c>
      <c r="F158" s="167" t="s">
        <v>338</v>
      </c>
      <c r="H158" s="168">
        <v>780</v>
      </c>
      <c r="I158" s="169"/>
      <c r="L158" s="165"/>
      <c r="M158" s="170"/>
      <c r="T158" s="171"/>
      <c r="AT158" s="166" t="s">
        <v>317</v>
      </c>
      <c r="AU158" s="166" t="s">
        <v>88</v>
      </c>
      <c r="AV158" s="14" t="s">
        <v>96</v>
      </c>
      <c r="AW158" s="14" t="s">
        <v>38</v>
      </c>
      <c r="AX158" s="14" t="s">
        <v>79</v>
      </c>
      <c r="AY158" s="166" t="s">
        <v>305</v>
      </c>
    </row>
    <row r="159" spans="2:65" s="15" customFormat="1" ht="11.25">
      <c r="B159" s="172"/>
      <c r="D159" s="146" t="s">
        <v>317</v>
      </c>
      <c r="E159" s="173" t="s">
        <v>42</v>
      </c>
      <c r="F159" s="174" t="s">
        <v>339</v>
      </c>
      <c r="H159" s="175">
        <v>780</v>
      </c>
      <c r="I159" s="176"/>
      <c r="L159" s="172"/>
      <c r="M159" s="177"/>
      <c r="T159" s="178"/>
      <c r="AT159" s="173" t="s">
        <v>317</v>
      </c>
      <c r="AU159" s="173" t="s">
        <v>88</v>
      </c>
      <c r="AV159" s="15" t="s">
        <v>311</v>
      </c>
      <c r="AW159" s="15" t="s">
        <v>38</v>
      </c>
      <c r="AX159" s="15" t="s">
        <v>86</v>
      </c>
      <c r="AY159" s="173" t="s">
        <v>305</v>
      </c>
    </row>
    <row r="160" spans="2:65" s="1" customFormat="1" ht="24.2" customHeight="1">
      <c r="B160" s="33"/>
      <c r="C160" s="133" t="s">
        <v>344</v>
      </c>
      <c r="D160" s="133" t="s">
        <v>307</v>
      </c>
      <c r="E160" s="134" t="s">
        <v>4985</v>
      </c>
      <c r="F160" s="135" t="s">
        <v>4986</v>
      </c>
      <c r="G160" s="136" t="s">
        <v>244</v>
      </c>
      <c r="H160" s="137">
        <v>780</v>
      </c>
      <c r="I160" s="138"/>
      <c r="J160" s="139">
        <f>ROUND(I160*H160,2)</f>
        <v>0</v>
      </c>
      <c r="K160" s="135" t="s">
        <v>310</v>
      </c>
      <c r="L160" s="33"/>
      <c r="M160" s="140" t="s">
        <v>42</v>
      </c>
      <c r="N160" s="141" t="s">
        <v>50</v>
      </c>
      <c r="P160" s="142">
        <f>O160*H160</f>
        <v>0</v>
      </c>
      <c r="Q160" s="142">
        <v>0</v>
      </c>
      <c r="R160" s="142">
        <f>Q160*H160</f>
        <v>0</v>
      </c>
      <c r="S160" s="142">
        <v>0</v>
      </c>
      <c r="T160" s="143">
        <f>S160*H160</f>
        <v>0</v>
      </c>
      <c r="AR160" s="144" t="s">
        <v>311</v>
      </c>
      <c r="AT160" s="144" t="s">
        <v>307</v>
      </c>
      <c r="AU160" s="144" t="s">
        <v>88</v>
      </c>
      <c r="AY160" s="18" t="s">
        <v>305</v>
      </c>
      <c r="BE160" s="145">
        <f>IF(N160="základní",J160,0)</f>
        <v>0</v>
      </c>
      <c r="BF160" s="145">
        <f>IF(N160="snížená",J160,0)</f>
        <v>0</v>
      </c>
      <c r="BG160" s="145">
        <f>IF(N160="zákl. přenesená",J160,0)</f>
        <v>0</v>
      </c>
      <c r="BH160" s="145">
        <f>IF(N160="sníž. přenesená",J160,0)</f>
        <v>0</v>
      </c>
      <c r="BI160" s="145">
        <f>IF(N160="nulová",J160,0)</f>
        <v>0</v>
      </c>
      <c r="BJ160" s="18" t="s">
        <v>86</v>
      </c>
      <c r="BK160" s="145">
        <f>ROUND(I160*H160,2)</f>
        <v>0</v>
      </c>
      <c r="BL160" s="18" t="s">
        <v>311</v>
      </c>
      <c r="BM160" s="144" t="s">
        <v>7965</v>
      </c>
    </row>
    <row r="161" spans="2:65" s="1" customFormat="1" ht="29.25">
      <c r="B161" s="33"/>
      <c r="D161" s="146" t="s">
        <v>313</v>
      </c>
      <c r="F161" s="147" t="s">
        <v>4988</v>
      </c>
      <c r="I161" s="148"/>
      <c r="L161" s="33"/>
      <c r="M161" s="149"/>
      <c r="T161" s="54"/>
      <c r="AT161" s="18" t="s">
        <v>313</v>
      </c>
      <c r="AU161" s="18" t="s">
        <v>88</v>
      </c>
    </row>
    <row r="162" spans="2:65" s="1" customFormat="1" ht="11.25">
      <c r="B162" s="33"/>
      <c r="D162" s="150" t="s">
        <v>315</v>
      </c>
      <c r="F162" s="151" t="s">
        <v>4989</v>
      </c>
      <c r="I162" s="148"/>
      <c r="L162" s="33"/>
      <c r="M162" s="149"/>
      <c r="T162" s="54"/>
      <c r="AT162" s="18" t="s">
        <v>315</v>
      </c>
      <c r="AU162" s="18" t="s">
        <v>88</v>
      </c>
    </row>
    <row r="163" spans="2:65" s="12" customFormat="1" ht="11.25">
      <c r="B163" s="152"/>
      <c r="D163" s="146" t="s">
        <v>317</v>
      </c>
      <c r="E163" s="153" t="s">
        <v>42</v>
      </c>
      <c r="F163" s="154" t="s">
        <v>7966</v>
      </c>
      <c r="H163" s="153" t="s">
        <v>42</v>
      </c>
      <c r="I163" s="155"/>
      <c r="L163" s="152"/>
      <c r="M163" s="156"/>
      <c r="T163" s="157"/>
      <c r="AT163" s="153" t="s">
        <v>317</v>
      </c>
      <c r="AU163" s="153" t="s">
        <v>88</v>
      </c>
      <c r="AV163" s="12" t="s">
        <v>86</v>
      </c>
      <c r="AW163" s="12" t="s">
        <v>38</v>
      </c>
      <c r="AX163" s="12" t="s">
        <v>79</v>
      </c>
      <c r="AY163" s="153" t="s">
        <v>305</v>
      </c>
    </row>
    <row r="164" spans="2:65" s="13" customFormat="1" ht="11.25">
      <c r="B164" s="158"/>
      <c r="D164" s="146" t="s">
        <v>317</v>
      </c>
      <c r="E164" s="159" t="s">
        <v>42</v>
      </c>
      <c r="F164" s="160" t="s">
        <v>3981</v>
      </c>
      <c r="H164" s="161">
        <v>780</v>
      </c>
      <c r="I164" s="162"/>
      <c r="L164" s="158"/>
      <c r="M164" s="163"/>
      <c r="T164" s="164"/>
      <c r="AT164" s="159" t="s">
        <v>317</v>
      </c>
      <c r="AU164" s="159" t="s">
        <v>88</v>
      </c>
      <c r="AV164" s="13" t="s">
        <v>88</v>
      </c>
      <c r="AW164" s="13" t="s">
        <v>38</v>
      </c>
      <c r="AX164" s="13" t="s">
        <v>79</v>
      </c>
      <c r="AY164" s="159" t="s">
        <v>305</v>
      </c>
    </row>
    <row r="165" spans="2:65" s="15" customFormat="1" ht="11.25">
      <c r="B165" s="172"/>
      <c r="D165" s="146" t="s">
        <v>317</v>
      </c>
      <c r="E165" s="173" t="s">
        <v>42</v>
      </c>
      <c r="F165" s="174" t="s">
        <v>339</v>
      </c>
      <c r="H165" s="175">
        <v>780</v>
      </c>
      <c r="I165" s="176"/>
      <c r="L165" s="172"/>
      <c r="M165" s="177"/>
      <c r="T165" s="178"/>
      <c r="AT165" s="173" t="s">
        <v>317</v>
      </c>
      <c r="AU165" s="173" t="s">
        <v>88</v>
      </c>
      <c r="AV165" s="15" t="s">
        <v>311</v>
      </c>
      <c r="AW165" s="15" t="s">
        <v>38</v>
      </c>
      <c r="AX165" s="15" t="s">
        <v>86</v>
      </c>
      <c r="AY165" s="173" t="s">
        <v>305</v>
      </c>
    </row>
    <row r="166" spans="2:65" s="1" customFormat="1" ht="16.5" customHeight="1">
      <c r="B166" s="33"/>
      <c r="C166" s="133" t="s">
        <v>377</v>
      </c>
      <c r="D166" s="133" t="s">
        <v>307</v>
      </c>
      <c r="E166" s="134" t="s">
        <v>4042</v>
      </c>
      <c r="F166" s="135" t="s">
        <v>4043</v>
      </c>
      <c r="G166" s="136" t="s">
        <v>244</v>
      </c>
      <c r="H166" s="137">
        <v>780</v>
      </c>
      <c r="I166" s="138"/>
      <c r="J166" s="139">
        <f>ROUND(I166*H166,2)</f>
        <v>0</v>
      </c>
      <c r="K166" s="135" t="s">
        <v>310</v>
      </c>
      <c r="L166" s="33"/>
      <c r="M166" s="140" t="s">
        <v>42</v>
      </c>
      <c r="N166" s="141" t="s">
        <v>50</v>
      </c>
      <c r="P166" s="142">
        <f>O166*H166</f>
        <v>0</v>
      </c>
      <c r="Q166" s="142">
        <v>0</v>
      </c>
      <c r="R166" s="142">
        <f>Q166*H166</f>
        <v>0</v>
      </c>
      <c r="S166" s="142">
        <v>0</v>
      </c>
      <c r="T166" s="143">
        <f>S166*H166</f>
        <v>0</v>
      </c>
      <c r="AR166" s="144" t="s">
        <v>311</v>
      </c>
      <c r="AT166" s="144" t="s">
        <v>307</v>
      </c>
      <c r="AU166" s="144" t="s">
        <v>88</v>
      </c>
      <c r="AY166" s="18" t="s">
        <v>305</v>
      </c>
      <c r="BE166" s="145">
        <f>IF(N166="základní",J166,0)</f>
        <v>0</v>
      </c>
      <c r="BF166" s="145">
        <f>IF(N166="snížená",J166,0)</f>
        <v>0</v>
      </c>
      <c r="BG166" s="145">
        <f>IF(N166="zákl. přenesená",J166,0)</f>
        <v>0</v>
      </c>
      <c r="BH166" s="145">
        <f>IF(N166="sníž. přenesená",J166,0)</f>
        <v>0</v>
      </c>
      <c r="BI166" s="145">
        <f>IF(N166="nulová",J166,0)</f>
        <v>0</v>
      </c>
      <c r="BJ166" s="18" t="s">
        <v>86</v>
      </c>
      <c r="BK166" s="145">
        <f>ROUND(I166*H166,2)</f>
        <v>0</v>
      </c>
      <c r="BL166" s="18" t="s">
        <v>311</v>
      </c>
      <c r="BM166" s="144" t="s">
        <v>7967</v>
      </c>
    </row>
    <row r="167" spans="2:65" s="1" customFormat="1" ht="19.5">
      <c r="B167" s="33"/>
      <c r="D167" s="146" t="s">
        <v>313</v>
      </c>
      <c r="F167" s="147" t="s">
        <v>4045</v>
      </c>
      <c r="I167" s="148"/>
      <c r="L167" s="33"/>
      <c r="M167" s="149"/>
      <c r="T167" s="54"/>
      <c r="AT167" s="18" t="s">
        <v>313</v>
      </c>
      <c r="AU167" s="18" t="s">
        <v>88</v>
      </c>
    </row>
    <row r="168" spans="2:65" s="1" customFormat="1" ht="11.25">
      <c r="B168" s="33"/>
      <c r="D168" s="150" t="s">
        <v>315</v>
      </c>
      <c r="F168" s="151" t="s">
        <v>4046</v>
      </c>
      <c r="I168" s="148"/>
      <c r="L168" s="33"/>
      <c r="M168" s="149"/>
      <c r="T168" s="54"/>
      <c r="AT168" s="18" t="s">
        <v>315</v>
      </c>
      <c r="AU168" s="18" t="s">
        <v>88</v>
      </c>
    </row>
    <row r="169" spans="2:65" s="1" customFormat="1" ht="409.5">
      <c r="B169" s="33"/>
      <c r="D169" s="146" t="s">
        <v>4036</v>
      </c>
      <c r="F169" s="189" t="s">
        <v>7968</v>
      </c>
      <c r="I169" s="148"/>
      <c r="L169" s="33"/>
      <c r="M169" s="149"/>
      <c r="T169" s="54"/>
      <c r="AT169" s="18" t="s">
        <v>4036</v>
      </c>
      <c r="AU169" s="18" t="s">
        <v>88</v>
      </c>
    </row>
    <row r="170" spans="2:65" s="13" customFormat="1" ht="11.25">
      <c r="B170" s="158"/>
      <c r="D170" s="146" t="s">
        <v>317</v>
      </c>
      <c r="E170" s="159" t="s">
        <v>42</v>
      </c>
      <c r="F170" s="160" t="s">
        <v>3981</v>
      </c>
      <c r="H170" s="161">
        <v>780</v>
      </c>
      <c r="I170" s="162"/>
      <c r="L170" s="158"/>
      <c r="M170" s="163"/>
      <c r="T170" s="164"/>
      <c r="AT170" s="159" t="s">
        <v>317</v>
      </c>
      <c r="AU170" s="159" t="s">
        <v>88</v>
      </c>
      <c r="AV170" s="13" t="s">
        <v>88</v>
      </c>
      <c r="AW170" s="13" t="s">
        <v>38</v>
      </c>
      <c r="AX170" s="13" t="s">
        <v>86</v>
      </c>
      <c r="AY170" s="159" t="s">
        <v>305</v>
      </c>
    </row>
    <row r="171" spans="2:65" s="1" customFormat="1" ht="33" customHeight="1">
      <c r="B171" s="33"/>
      <c r="C171" s="133" t="s">
        <v>386</v>
      </c>
      <c r="D171" s="133" t="s">
        <v>307</v>
      </c>
      <c r="E171" s="134" t="s">
        <v>4991</v>
      </c>
      <c r="F171" s="135" t="s">
        <v>4992</v>
      </c>
      <c r="G171" s="136" t="s">
        <v>453</v>
      </c>
      <c r="H171" s="137">
        <v>1404</v>
      </c>
      <c r="I171" s="138"/>
      <c r="J171" s="139">
        <f>ROUND(I171*H171,2)</f>
        <v>0</v>
      </c>
      <c r="K171" s="135" t="s">
        <v>310</v>
      </c>
      <c r="L171" s="33"/>
      <c r="M171" s="140" t="s">
        <v>42</v>
      </c>
      <c r="N171" s="141" t="s">
        <v>50</v>
      </c>
      <c r="P171" s="142">
        <f>O171*H171</f>
        <v>0</v>
      </c>
      <c r="Q171" s="142">
        <v>0</v>
      </c>
      <c r="R171" s="142">
        <f>Q171*H171</f>
        <v>0</v>
      </c>
      <c r="S171" s="142">
        <v>0</v>
      </c>
      <c r="T171" s="143">
        <f>S171*H171</f>
        <v>0</v>
      </c>
      <c r="AR171" s="144" t="s">
        <v>311</v>
      </c>
      <c r="AT171" s="144" t="s">
        <v>307</v>
      </c>
      <c r="AU171" s="144" t="s">
        <v>88</v>
      </c>
      <c r="AY171" s="18" t="s">
        <v>305</v>
      </c>
      <c r="BE171" s="145">
        <f>IF(N171="základní",J171,0)</f>
        <v>0</v>
      </c>
      <c r="BF171" s="145">
        <f>IF(N171="snížená",J171,0)</f>
        <v>0</v>
      </c>
      <c r="BG171" s="145">
        <f>IF(N171="zákl. přenesená",J171,0)</f>
        <v>0</v>
      </c>
      <c r="BH171" s="145">
        <f>IF(N171="sníž. přenesená",J171,0)</f>
        <v>0</v>
      </c>
      <c r="BI171" s="145">
        <f>IF(N171="nulová",J171,0)</f>
        <v>0</v>
      </c>
      <c r="BJ171" s="18" t="s">
        <v>86</v>
      </c>
      <c r="BK171" s="145">
        <f>ROUND(I171*H171,2)</f>
        <v>0</v>
      </c>
      <c r="BL171" s="18" t="s">
        <v>311</v>
      </c>
      <c r="BM171" s="144" t="s">
        <v>7969</v>
      </c>
    </row>
    <row r="172" spans="2:65" s="1" customFormat="1" ht="29.25">
      <c r="B172" s="33"/>
      <c r="D172" s="146" t="s">
        <v>313</v>
      </c>
      <c r="F172" s="147" t="s">
        <v>4994</v>
      </c>
      <c r="I172" s="148"/>
      <c r="L172" s="33"/>
      <c r="M172" s="149"/>
      <c r="T172" s="54"/>
      <c r="AT172" s="18" t="s">
        <v>313</v>
      </c>
      <c r="AU172" s="18" t="s">
        <v>88</v>
      </c>
    </row>
    <row r="173" spans="2:65" s="1" customFormat="1" ht="11.25">
      <c r="B173" s="33"/>
      <c r="D173" s="150" t="s">
        <v>315</v>
      </c>
      <c r="F173" s="151" t="s">
        <v>4995</v>
      </c>
      <c r="I173" s="148"/>
      <c r="L173" s="33"/>
      <c r="M173" s="149"/>
      <c r="T173" s="54"/>
      <c r="AT173" s="18" t="s">
        <v>315</v>
      </c>
      <c r="AU173" s="18" t="s">
        <v>88</v>
      </c>
    </row>
    <row r="174" spans="2:65" s="12" customFormat="1" ht="11.25">
      <c r="B174" s="152"/>
      <c r="D174" s="146" t="s">
        <v>317</v>
      </c>
      <c r="E174" s="153" t="s">
        <v>42</v>
      </c>
      <c r="F174" s="154" t="s">
        <v>7970</v>
      </c>
      <c r="H174" s="153" t="s">
        <v>42</v>
      </c>
      <c r="I174" s="155"/>
      <c r="L174" s="152"/>
      <c r="M174" s="156"/>
      <c r="T174" s="157"/>
      <c r="AT174" s="153" t="s">
        <v>317</v>
      </c>
      <c r="AU174" s="153" t="s">
        <v>88</v>
      </c>
      <c r="AV174" s="12" t="s">
        <v>86</v>
      </c>
      <c r="AW174" s="12" t="s">
        <v>38</v>
      </c>
      <c r="AX174" s="12" t="s">
        <v>79</v>
      </c>
      <c r="AY174" s="153" t="s">
        <v>305</v>
      </c>
    </row>
    <row r="175" spans="2:65" s="12" customFormat="1" ht="11.25">
      <c r="B175" s="152"/>
      <c r="D175" s="146" t="s">
        <v>317</v>
      </c>
      <c r="E175" s="153" t="s">
        <v>42</v>
      </c>
      <c r="F175" s="154" t="s">
        <v>7971</v>
      </c>
      <c r="H175" s="153" t="s">
        <v>42</v>
      </c>
      <c r="I175" s="155"/>
      <c r="L175" s="152"/>
      <c r="M175" s="156"/>
      <c r="T175" s="157"/>
      <c r="AT175" s="153" t="s">
        <v>317</v>
      </c>
      <c r="AU175" s="153" t="s">
        <v>88</v>
      </c>
      <c r="AV175" s="12" t="s">
        <v>86</v>
      </c>
      <c r="AW175" s="12" t="s">
        <v>38</v>
      </c>
      <c r="AX175" s="12" t="s">
        <v>79</v>
      </c>
      <c r="AY175" s="153" t="s">
        <v>305</v>
      </c>
    </row>
    <row r="176" spans="2:65" s="13" customFormat="1" ht="11.25">
      <c r="B176" s="158"/>
      <c r="D176" s="146" t="s">
        <v>317</v>
      </c>
      <c r="E176" s="159" t="s">
        <v>42</v>
      </c>
      <c r="F176" s="160" t="s">
        <v>4056</v>
      </c>
      <c r="H176" s="161">
        <v>1404</v>
      </c>
      <c r="I176" s="162"/>
      <c r="L176" s="158"/>
      <c r="M176" s="163"/>
      <c r="T176" s="164"/>
      <c r="AT176" s="159" t="s">
        <v>317</v>
      </c>
      <c r="AU176" s="159" t="s">
        <v>88</v>
      </c>
      <c r="AV176" s="13" t="s">
        <v>88</v>
      </c>
      <c r="AW176" s="13" t="s">
        <v>38</v>
      </c>
      <c r="AX176" s="13" t="s">
        <v>79</v>
      </c>
      <c r="AY176" s="159" t="s">
        <v>305</v>
      </c>
    </row>
    <row r="177" spans="2:65" s="15" customFormat="1" ht="11.25">
      <c r="B177" s="172"/>
      <c r="D177" s="146" t="s">
        <v>317</v>
      </c>
      <c r="E177" s="173" t="s">
        <v>42</v>
      </c>
      <c r="F177" s="174" t="s">
        <v>339</v>
      </c>
      <c r="H177" s="175">
        <v>1404</v>
      </c>
      <c r="I177" s="176"/>
      <c r="L177" s="172"/>
      <c r="M177" s="177"/>
      <c r="T177" s="178"/>
      <c r="AT177" s="173" t="s">
        <v>317</v>
      </c>
      <c r="AU177" s="173" t="s">
        <v>88</v>
      </c>
      <c r="AV177" s="15" t="s">
        <v>311</v>
      </c>
      <c r="AW177" s="15" t="s">
        <v>38</v>
      </c>
      <c r="AX177" s="15" t="s">
        <v>86</v>
      </c>
      <c r="AY177" s="173" t="s">
        <v>305</v>
      </c>
    </row>
    <row r="178" spans="2:65" s="1" customFormat="1" ht="24.2" customHeight="1">
      <c r="B178" s="33"/>
      <c r="C178" s="133" t="s">
        <v>394</v>
      </c>
      <c r="D178" s="133" t="s">
        <v>307</v>
      </c>
      <c r="E178" s="134" t="s">
        <v>4998</v>
      </c>
      <c r="F178" s="135" t="s">
        <v>4999</v>
      </c>
      <c r="G178" s="136" t="s">
        <v>244</v>
      </c>
      <c r="H178" s="137">
        <v>160.875</v>
      </c>
      <c r="I178" s="138"/>
      <c r="J178" s="139">
        <f>ROUND(I178*H178,2)</f>
        <v>0</v>
      </c>
      <c r="K178" s="135" t="s">
        <v>310</v>
      </c>
      <c r="L178" s="33"/>
      <c r="M178" s="140" t="s">
        <v>42</v>
      </c>
      <c r="N178" s="141" t="s">
        <v>50</v>
      </c>
      <c r="P178" s="142">
        <f>O178*H178</f>
        <v>0</v>
      </c>
      <c r="Q178" s="142">
        <v>0</v>
      </c>
      <c r="R178" s="142">
        <f>Q178*H178</f>
        <v>0</v>
      </c>
      <c r="S178" s="142">
        <v>0</v>
      </c>
      <c r="T178" s="143">
        <f>S178*H178</f>
        <v>0</v>
      </c>
      <c r="AR178" s="144" t="s">
        <v>311</v>
      </c>
      <c r="AT178" s="144" t="s">
        <v>307</v>
      </c>
      <c r="AU178" s="144" t="s">
        <v>88</v>
      </c>
      <c r="AY178" s="18" t="s">
        <v>305</v>
      </c>
      <c r="BE178" s="145">
        <f>IF(N178="základní",J178,0)</f>
        <v>0</v>
      </c>
      <c r="BF178" s="145">
        <f>IF(N178="snížená",J178,0)</f>
        <v>0</v>
      </c>
      <c r="BG178" s="145">
        <f>IF(N178="zákl. přenesená",J178,0)</f>
        <v>0</v>
      </c>
      <c r="BH178" s="145">
        <f>IF(N178="sníž. přenesená",J178,0)</f>
        <v>0</v>
      </c>
      <c r="BI178" s="145">
        <f>IF(N178="nulová",J178,0)</f>
        <v>0</v>
      </c>
      <c r="BJ178" s="18" t="s">
        <v>86</v>
      </c>
      <c r="BK178" s="145">
        <f>ROUND(I178*H178,2)</f>
        <v>0</v>
      </c>
      <c r="BL178" s="18" t="s">
        <v>311</v>
      </c>
      <c r="BM178" s="144" t="s">
        <v>7972</v>
      </c>
    </row>
    <row r="179" spans="2:65" s="1" customFormat="1" ht="29.25">
      <c r="B179" s="33"/>
      <c r="D179" s="146" t="s">
        <v>313</v>
      </c>
      <c r="F179" s="147" t="s">
        <v>5001</v>
      </c>
      <c r="I179" s="148"/>
      <c r="L179" s="33"/>
      <c r="M179" s="149"/>
      <c r="T179" s="54"/>
      <c r="AT179" s="18" t="s">
        <v>313</v>
      </c>
      <c r="AU179" s="18" t="s">
        <v>88</v>
      </c>
    </row>
    <row r="180" spans="2:65" s="1" customFormat="1" ht="11.25">
      <c r="B180" s="33"/>
      <c r="D180" s="150" t="s">
        <v>315</v>
      </c>
      <c r="F180" s="151" t="s">
        <v>5002</v>
      </c>
      <c r="I180" s="148"/>
      <c r="L180" s="33"/>
      <c r="M180" s="149"/>
      <c r="T180" s="54"/>
      <c r="AT180" s="18" t="s">
        <v>315</v>
      </c>
      <c r="AU180" s="18" t="s">
        <v>88</v>
      </c>
    </row>
    <row r="181" spans="2:65" s="12" customFormat="1" ht="11.25">
      <c r="B181" s="152"/>
      <c r="D181" s="146" t="s">
        <v>317</v>
      </c>
      <c r="E181" s="153" t="s">
        <v>42</v>
      </c>
      <c r="F181" s="154" t="s">
        <v>7973</v>
      </c>
      <c r="H181" s="153" t="s">
        <v>42</v>
      </c>
      <c r="I181" s="155"/>
      <c r="L181" s="152"/>
      <c r="M181" s="156"/>
      <c r="T181" s="157"/>
      <c r="AT181" s="153" t="s">
        <v>317</v>
      </c>
      <c r="AU181" s="153" t="s">
        <v>88</v>
      </c>
      <c r="AV181" s="12" t="s">
        <v>86</v>
      </c>
      <c r="AW181" s="12" t="s">
        <v>38</v>
      </c>
      <c r="AX181" s="12" t="s">
        <v>79</v>
      </c>
      <c r="AY181" s="153" t="s">
        <v>305</v>
      </c>
    </row>
    <row r="182" spans="2:65" s="13" customFormat="1" ht="11.25">
      <c r="B182" s="158"/>
      <c r="D182" s="146" t="s">
        <v>317</v>
      </c>
      <c r="E182" s="159" t="s">
        <v>42</v>
      </c>
      <c r="F182" s="160" t="s">
        <v>7902</v>
      </c>
      <c r="H182" s="161">
        <v>160.875</v>
      </c>
      <c r="I182" s="162"/>
      <c r="L182" s="158"/>
      <c r="M182" s="163"/>
      <c r="T182" s="164"/>
      <c r="AT182" s="159" t="s">
        <v>317</v>
      </c>
      <c r="AU182" s="159" t="s">
        <v>88</v>
      </c>
      <c r="AV182" s="13" t="s">
        <v>88</v>
      </c>
      <c r="AW182" s="13" t="s">
        <v>38</v>
      </c>
      <c r="AX182" s="13" t="s">
        <v>86</v>
      </c>
      <c r="AY182" s="159" t="s">
        <v>305</v>
      </c>
    </row>
    <row r="183" spans="2:65" s="11" customFormat="1" ht="22.9" customHeight="1">
      <c r="B183" s="121"/>
      <c r="D183" s="122" t="s">
        <v>78</v>
      </c>
      <c r="E183" s="131" t="s">
        <v>344</v>
      </c>
      <c r="F183" s="131" t="s">
        <v>7974</v>
      </c>
      <c r="I183" s="124"/>
      <c r="J183" s="132">
        <f>BK183</f>
        <v>0</v>
      </c>
      <c r="L183" s="121"/>
      <c r="M183" s="126"/>
      <c r="P183" s="127">
        <f>SUM(P184:P213)</f>
        <v>0</v>
      </c>
      <c r="R183" s="127">
        <f>SUM(R184:R213)</f>
        <v>0</v>
      </c>
      <c r="T183" s="128">
        <f>SUM(T184:T213)</f>
        <v>29.058999999999997</v>
      </c>
      <c r="AR183" s="122" t="s">
        <v>86</v>
      </c>
      <c r="AT183" s="129" t="s">
        <v>78</v>
      </c>
      <c r="AU183" s="129" t="s">
        <v>86</v>
      </c>
      <c r="AY183" s="122" t="s">
        <v>305</v>
      </c>
      <c r="BK183" s="130">
        <f>SUM(BK184:BK213)</f>
        <v>0</v>
      </c>
    </row>
    <row r="184" spans="2:65" s="1" customFormat="1" ht="24.2" customHeight="1">
      <c r="B184" s="33"/>
      <c r="C184" s="133" t="s">
        <v>8</v>
      </c>
      <c r="D184" s="133" t="s">
        <v>307</v>
      </c>
      <c r="E184" s="134" t="s">
        <v>7975</v>
      </c>
      <c r="F184" s="135" t="s">
        <v>7976</v>
      </c>
      <c r="G184" s="136" t="s">
        <v>402</v>
      </c>
      <c r="H184" s="137">
        <v>26</v>
      </c>
      <c r="I184" s="138"/>
      <c r="J184" s="139">
        <f>ROUND(I184*H184,2)</f>
        <v>0</v>
      </c>
      <c r="K184" s="135" t="s">
        <v>310</v>
      </c>
      <c r="L184" s="33"/>
      <c r="M184" s="140" t="s">
        <v>42</v>
      </c>
      <c r="N184" s="141" t="s">
        <v>50</v>
      </c>
      <c r="P184" s="142">
        <f>O184*H184</f>
        <v>0</v>
      </c>
      <c r="Q184" s="142">
        <v>0</v>
      </c>
      <c r="R184" s="142">
        <f>Q184*H184</f>
        <v>0</v>
      </c>
      <c r="S184" s="142">
        <v>0.7</v>
      </c>
      <c r="T184" s="143">
        <f>S184*H184</f>
        <v>18.2</v>
      </c>
      <c r="AR184" s="144" t="s">
        <v>311</v>
      </c>
      <c r="AT184" s="144" t="s">
        <v>307</v>
      </c>
      <c r="AU184" s="144" t="s">
        <v>88</v>
      </c>
      <c r="AY184" s="18" t="s">
        <v>305</v>
      </c>
      <c r="BE184" s="145">
        <f>IF(N184="základní",J184,0)</f>
        <v>0</v>
      </c>
      <c r="BF184" s="145">
        <f>IF(N184="snížená",J184,0)</f>
        <v>0</v>
      </c>
      <c r="BG184" s="145">
        <f>IF(N184="zákl. přenesená",J184,0)</f>
        <v>0</v>
      </c>
      <c r="BH184" s="145">
        <f>IF(N184="sníž. přenesená",J184,0)</f>
        <v>0</v>
      </c>
      <c r="BI184" s="145">
        <f>IF(N184="nulová",J184,0)</f>
        <v>0</v>
      </c>
      <c r="BJ184" s="18" t="s">
        <v>86</v>
      </c>
      <c r="BK184" s="145">
        <f>ROUND(I184*H184,2)</f>
        <v>0</v>
      </c>
      <c r="BL184" s="18" t="s">
        <v>311</v>
      </c>
      <c r="BM184" s="144" t="s">
        <v>7977</v>
      </c>
    </row>
    <row r="185" spans="2:65" s="1" customFormat="1" ht="19.5">
      <c r="B185" s="33"/>
      <c r="D185" s="146" t="s">
        <v>313</v>
      </c>
      <c r="F185" s="147" t="s">
        <v>7978</v>
      </c>
      <c r="I185" s="148"/>
      <c r="L185" s="33"/>
      <c r="M185" s="149"/>
      <c r="T185" s="54"/>
      <c r="AT185" s="18" t="s">
        <v>313</v>
      </c>
      <c r="AU185" s="18" t="s">
        <v>88</v>
      </c>
    </row>
    <row r="186" spans="2:65" s="1" customFormat="1" ht="11.25">
      <c r="B186" s="33"/>
      <c r="D186" s="150" t="s">
        <v>315</v>
      </c>
      <c r="F186" s="151" t="s">
        <v>7979</v>
      </c>
      <c r="I186" s="148"/>
      <c r="L186" s="33"/>
      <c r="M186" s="149"/>
      <c r="T186" s="54"/>
      <c r="AT186" s="18" t="s">
        <v>315</v>
      </c>
      <c r="AU186" s="18" t="s">
        <v>88</v>
      </c>
    </row>
    <row r="187" spans="2:65" s="12" customFormat="1" ht="11.25">
      <c r="B187" s="152"/>
      <c r="D187" s="146" t="s">
        <v>317</v>
      </c>
      <c r="E187" s="153" t="s">
        <v>42</v>
      </c>
      <c r="F187" s="154" t="s">
        <v>7980</v>
      </c>
      <c r="H187" s="153" t="s">
        <v>42</v>
      </c>
      <c r="I187" s="155"/>
      <c r="L187" s="152"/>
      <c r="M187" s="156"/>
      <c r="T187" s="157"/>
      <c r="AT187" s="153" t="s">
        <v>317</v>
      </c>
      <c r="AU187" s="153" t="s">
        <v>88</v>
      </c>
      <c r="AV187" s="12" t="s">
        <v>86</v>
      </c>
      <c r="AW187" s="12" t="s">
        <v>38</v>
      </c>
      <c r="AX187" s="12" t="s">
        <v>79</v>
      </c>
      <c r="AY187" s="153" t="s">
        <v>305</v>
      </c>
    </row>
    <row r="188" spans="2:65" s="13" customFormat="1" ht="11.25">
      <c r="B188" s="158"/>
      <c r="D188" s="146" t="s">
        <v>317</v>
      </c>
      <c r="E188" s="159" t="s">
        <v>42</v>
      </c>
      <c r="F188" s="160" t="s">
        <v>7981</v>
      </c>
      <c r="H188" s="161">
        <v>26</v>
      </c>
      <c r="I188" s="162"/>
      <c r="L188" s="158"/>
      <c r="M188" s="163"/>
      <c r="T188" s="164"/>
      <c r="AT188" s="159" t="s">
        <v>317</v>
      </c>
      <c r="AU188" s="159" t="s">
        <v>88</v>
      </c>
      <c r="AV188" s="13" t="s">
        <v>88</v>
      </c>
      <c r="AW188" s="13" t="s">
        <v>38</v>
      </c>
      <c r="AX188" s="13" t="s">
        <v>86</v>
      </c>
      <c r="AY188" s="159" t="s">
        <v>305</v>
      </c>
    </row>
    <row r="189" spans="2:65" s="1" customFormat="1" ht="24.2" customHeight="1">
      <c r="B189" s="33"/>
      <c r="C189" s="133" t="s">
        <v>410</v>
      </c>
      <c r="D189" s="133" t="s">
        <v>307</v>
      </c>
      <c r="E189" s="134" t="s">
        <v>7982</v>
      </c>
      <c r="F189" s="135" t="s">
        <v>7983</v>
      </c>
      <c r="G189" s="136" t="s">
        <v>244</v>
      </c>
      <c r="H189" s="137">
        <v>1.5</v>
      </c>
      <c r="I189" s="138"/>
      <c r="J189" s="139">
        <f>ROUND(I189*H189,2)</f>
        <v>0</v>
      </c>
      <c r="K189" s="135" t="s">
        <v>310</v>
      </c>
      <c r="L189" s="33"/>
      <c r="M189" s="140" t="s">
        <v>42</v>
      </c>
      <c r="N189" s="141" t="s">
        <v>50</v>
      </c>
      <c r="P189" s="142">
        <f>O189*H189</f>
        <v>0</v>
      </c>
      <c r="Q189" s="142">
        <v>0</v>
      </c>
      <c r="R189" s="142">
        <f>Q189*H189</f>
        <v>0</v>
      </c>
      <c r="S189" s="142">
        <v>1.92</v>
      </c>
      <c r="T189" s="143">
        <f>S189*H189</f>
        <v>2.88</v>
      </c>
      <c r="AR189" s="144" t="s">
        <v>311</v>
      </c>
      <c r="AT189" s="144" t="s">
        <v>307</v>
      </c>
      <c r="AU189" s="144" t="s">
        <v>88</v>
      </c>
      <c r="AY189" s="18" t="s">
        <v>305</v>
      </c>
      <c r="BE189" s="145">
        <f>IF(N189="základní",J189,0)</f>
        <v>0</v>
      </c>
      <c r="BF189" s="145">
        <f>IF(N189="snížená",J189,0)</f>
        <v>0</v>
      </c>
      <c r="BG189" s="145">
        <f>IF(N189="zákl. přenesená",J189,0)</f>
        <v>0</v>
      </c>
      <c r="BH189" s="145">
        <f>IF(N189="sníž. přenesená",J189,0)</f>
        <v>0</v>
      </c>
      <c r="BI189" s="145">
        <f>IF(N189="nulová",J189,0)</f>
        <v>0</v>
      </c>
      <c r="BJ189" s="18" t="s">
        <v>86</v>
      </c>
      <c r="BK189" s="145">
        <f>ROUND(I189*H189,2)</f>
        <v>0</v>
      </c>
      <c r="BL189" s="18" t="s">
        <v>311</v>
      </c>
      <c r="BM189" s="144" t="s">
        <v>7984</v>
      </c>
    </row>
    <row r="190" spans="2:65" s="1" customFormat="1" ht="19.5">
      <c r="B190" s="33"/>
      <c r="D190" s="146" t="s">
        <v>313</v>
      </c>
      <c r="F190" s="147" t="s">
        <v>7985</v>
      </c>
      <c r="I190" s="148"/>
      <c r="L190" s="33"/>
      <c r="M190" s="149"/>
      <c r="T190" s="54"/>
      <c r="AT190" s="18" t="s">
        <v>313</v>
      </c>
      <c r="AU190" s="18" t="s">
        <v>88</v>
      </c>
    </row>
    <row r="191" spans="2:65" s="1" customFormat="1" ht="11.25">
      <c r="B191" s="33"/>
      <c r="D191" s="150" t="s">
        <v>315</v>
      </c>
      <c r="F191" s="151" t="s">
        <v>7986</v>
      </c>
      <c r="I191" s="148"/>
      <c r="L191" s="33"/>
      <c r="M191" s="149"/>
      <c r="T191" s="54"/>
      <c r="AT191" s="18" t="s">
        <v>315</v>
      </c>
      <c r="AU191" s="18" t="s">
        <v>88</v>
      </c>
    </row>
    <row r="192" spans="2:65" s="12" customFormat="1" ht="11.25">
      <c r="B192" s="152"/>
      <c r="D192" s="146" t="s">
        <v>317</v>
      </c>
      <c r="E192" s="153" t="s">
        <v>42</v>
      </c>
      <c r="F192" s="154" t="s">
        <v>7987</v>
      </c>
      <c r="H192" s="153" t="s">
        <v>42</v>
      </c>
      <c r="I192" s="155"/>
      <c r="L192" s="152"/>
      <c r="M192" s="156"/>
      <c r="T192" s="157"/>
      <c r="AT192" s="153" t="s">
        <v>317</v>
      </c>
      <c r="AU192" s="153" t="s">
        <v>88</v>
      </c>
      <c r="AV192" s="12" t="s">
        <v>86</v>
      </c>
      <c r="AW192" s="12" t="s">
        <v>38</v>
      </c>
      <c r="AX192" s="12" t="s">
        <v>79</v>
      </c>
      <c r="AY192" s="153" t="s">
        <v>305</v>
      </c>
    </row>
    <row r="193" spans="2:65" s="13" customFormat="1" ht="11.25">
      <c r="B193" s="158"/>
      <c r="D193" s="146" t="s">
        <v>317</v>
      </c>
      <c r="E193" s="159" t="s">
        <v>42</v>
      </c>
      <c r="F193" s="160" t="s">
        <v>7988</v>
      </c>
      <c r="H193" s="161">
        <v>1.5</v>
      </c>
      <c r="I193" s="162"/>
      <c r="L193" s="158"/>
      <c r="M193" s="163"/>
      <c r="T193" s="164"/>
      <c r="AT193" s="159" t="s">
        <v>317</v>
      </c>
      <c r="AU193" s="159" t="s">
        <v>88</v>
      </c>
      <c r="AV193" s="13" t="s">
        <v>88</v>
      </c>
      <c r="AW193" s="13" t="s">
        <v>38</v>
      </c>
      <c r="AX193" s="13" t="s">
        <v>86</v>
      </c>
      <c r="AY193" s="159" t="s">
        <v>305</v>
      </c>
    </row>
    <row r="194" spans="2:65" s="1" customFormat="1" ht="24.2" customHeight="1">
      <c r="B194" s="33"/>
      <c r="C194" s="133" t="s">
        <v>418</v>
      </c>
      <c r="D194" s="133" t="s">
        <v>307</v>
      </c>
      <c r="E194" s="134" t="s">
        <v>7989</v>
      </c>
      <c r="F194" s="135" t="s">
        <v>7990</v>
      </c>
      <c r="G194" s="136" t="s">
        <v>244</v>
      </c>
      <c r="H194" s="137">
        <v>9</v>
      </c>
      <c r="I194" s="138"/>
      <c r="J194" s="139">
        <f>ROUND(I194*H194,2)</f>
        <v>0</v>
      </c>
      <c r="K194" s="135" t="s">
        <v>310</v>
      </c>
      <c r="L194" s="33"/>
      <c r="M194" s="140" t="s">
        <v>42</v>
      </c>
      <c r="N194" s="141" t="s">
        <v>50</v>
      </c>
      <c r="P194" s="142">
        <f>O194*H194</f>
        <v>0</v>
      </c>
      <c r="Q194" s="142">
        <v>0</v>
      </c>
      <c r="R194" s="142">
        <f>Q194*H194</f>
        <v>0</v>
      </c>
      <c r="S194" s="142">
        <v>0.36</v>
      </c>
      <c r="T194" s="143">
        <f>S194*H194</f>
        <v>3.2399999999999998</v>
      </c>
      <c r="AR194" s="144" t="s">
        <v>311</v>
      </c>
      <c r="AT194" s="144" t="s">
        <v>307</v>
      </c>
      <c r="AU194" s="144" t="s">
        <v>88</v>
      </c>
      <c r="AY194" s="18" t="s">
        <v>305</v>
      </c>
      <c r="BE194" s="145">
        <f>IF(N194="základní",J194,0)</f>
        <v>0</v>
      </c>
      <c r="BF194" s="145">
        <f>IF(N194="snížená",J194,0)</f>
        <v>0</v>
      </c>
      <c r="BG194" s="145">
        <f>IF(N194="zákl. přenesená",J194,0)</f>
        <v>0</v>
      </c>
      <c r="BH194" s="145">
        <f>IF(N194="sníž. přenesená",J194,0)</f>
        <v>0</v>
      </c>
      <c r="BI194" s="145">
        <f>IF(N194="nulová",J194,0)</f>
        <v>0</v>
      </c>
      <c r="BJ194" s="18" t="s">
        <v>86</v>
      </c>
      <c r="BK194" s="145">
        <f>ROUND(I194*H194,2)</f>
        <v>0</v>
      </c>
      <c r="BL194" s="18" t="s">
        <v>311</v>
      </c>
      <c r="BM194" s="144" t="s">
        <v>7991</v>
      </c>
    </row>
    <row r="195" spans="2:65" s="1" customFormat="1" ht="19.5">
      <c r="B195" s="33"/>
      <c r="D195" s="146" t="s">
        <v>313</v>
      </c>
      <c r="F195" s="147" t="s">
        <v>7992</v>
      </c>
      <c r="I195" s="148"/>
      <c r="L195" s="33"/>
      <c r="M195" s="149"/>
      <c r="T195" s="54"/>
      <c r="AT195" s="18" t="s">
        <v>313</v>
      </c>
      <c r="AU195" s="18" t="s">
        <v>88</v>
      </c>
    </row>
    <row r="196" spans="2:65" s="1" customFormat="1" ht="11.25">
      <c r="B196" s="33"/>
      <c r="D196" s="150" t="s">
        <v>315</v>
      </c>
      <c r="F196" s="151" t="s">
        <v>7993</v>
      </c>
      <c r="I196" s="148"/>
      <c r="L196" s="33"/>
      <c r="M196" s="149"/>
      <c r="T196" s="54"/>
      <c r="AT196" s="18" t="s">
        <v>315</v>
      </c>
      <c r="AU196" s="18" t="s">
        <v>88</v>
      </c>
    </row>
    <row r="197" spans="2:65" s="12" customFormat="1" ht="11.25">
      <c r="B197" s="152"/>
      <c r="D197" s="146" t="s">
        <v>317</v>
      </c>
      <c r="E197" s="153" t="s">
        <v>42</v>
      </c>
      <c r="F197" s="154" t="s">
        <v>7987</v>
      </c>
      <c r="H197" s="153" t="s">
        <v>42</v>
      </c>
      <c r="I197" s="155"/>
      <c r="L197" s="152"/>
      <c r="M197" s="156"/>
      <c r="T197" s="157"/>
      <c r="AT197" s="153" t="s">
        <v>317</v>
      </c>
      <c r="AU197" s="153" t="s">
        <v>88</v>
      </c>
      <c r="AV197" s="12" t="s">
        <v>86</v>
      </c>
      <c r="AW197" s="12" t="s">
        <v>38</v>
      </c>
      <c r="AX197" s="12" t="s">
        <v>79</v>
      </c>
      <c r="AY197" s="153" t="s">
        <v>305</v>
      </c>
    </row>
    <row r="198" spans="2:65" s="13" customFormat="1" ht="11.25">
      <c r="B198" s="158"/>
      <c r="D198" s="146" t="s">
        <v>317</v>
      </c>
      <c r="E198" s="159" t="s">
        <v>42</v>
      </c>
      <c r="F198" s="160" t="s">
        <v>7994</v>
      </c>
      <c r="H198" s="161">
        <v>9</v>
      </c>
      <c r="I198" s="162"/>
      <c r="L198" s="158"/>
      <c r="M198" s="163"/>
      <c r="T198" s="164"/>
      <c r="AT198" s="159" t="s">
        <v>317</v>
      </c>
      <c r="AU198" s="159" t="s">
        <v>88</v>
      </c>
      <c r="AV198" s="13" t="s">
        <v>88</v>
      </c>
      <c r="AW198" s="13" t="s">
        <v>38</v>
      </c>
      <c r="AX198" s="13" t="s">
        <v>86</v>
      </c>
      <c r="AY198" s="159" t="s">
        <v>305</v>
      </c>
    </row>
    <row r="199" spans="2:65" s="1" customFormat="1" ht="24.2" customHeight="1">
      <c r="B199" s="33"/>
      <c r="C199" s="133" t="s">
        <v>428</v>
      </c>
      <c r="D199" s="133" t="s">
        <v>307</v>
      </c>
      <c r="E199" s="134" t="s">
        <v>7995</v>
      </c>
      <c r="F199" s="135" t="s">
        <v>7996</v>
      </c>
      <c r="G199" s="136" t="s">
        <v>244</v>
      </c>
      <c r="H199" s="137">
        <v>7.0650000000000004</v>
      </c>
      <c r="I199" s="138"/>
      <c r="J199" s="139">
        <f>ROUND(I199*H199,2)</f>
        <v>0</v>
      </c>
      <c r="K199" s="135" t="s">
        <v>310</v>
      </c>
      <c r="L199" s="33"/>
      <c r="M199" s="140" t="s">
        <v>42</v>
      </c>
      <c r="N199" s="141" t="s">
        <v>50</v>
      </c>
      <c r="P199" s="142">
        <f>O199*H199</f>
        <v>0</v>
      </c>
      <c r="Q199" s="142">
        <v>0</v>
      </c>
      <c r="R199" s="142">
        <f>Q199*H199</f>
        <v>0</v>
      </c>
      <c r="S199" s="142">
        <v>0.6</v>
      </c>
      <c r="T199" s="143">
        <f>S199*H199</f>
        <v>4.2389999999999999</v>
      </c>
      <c r="AR199" s="144" t="s">
        <v>311</v>
      </c>
      <c r="AT199" s="144" t="s">
        <v>307</v>
      </c>
      <c r="AU199" s="144" t="s">
        <v>88</v>
      </c>
      <c r="AY199" s="18" t="s">
        <v>305</v>
      </c>
      <c r="BE199" s="145">
        <f>IF(N199="základní",J199,0)</f>
        <v>0</v>
      </c>
      <c r="BF199" s="145">
        <f>IF(N199="snížená",J199,0)</f>
        <v>0</v>
      </c>
      <c r="BG199" s="145">
        <f>IF(N199="zákl. přenesená",J199,0)</f>
        <v>0</v>
      </c>
      <c r="BH199" s="145">
        <f>IF(N199="sníž. přenesená",J199,0)</f>
        <v>0</v>
      </c>
      <c r="BI199" s="145">
        <f>IF(N199="nulová",J199,0)</f>
        <v>0</v>
      </c>
      <c r="BJ199" s="18" t="s">
        <v>86</v>
      </c>
      <c r="BK199" s="145">
        <f>ROUND(I199*H199,2)</f>
        <v>0</v>
      </c>
      <c r="BL199" s="18" t="s">
        <v>311</v>
      </c>
      <c r="BM199" s="144" t="s">
        <v>7997</v>
      </c>
    </row>
    <row r="200" spans="2:65" s="1" customFormat="1" ht="19.5">
      <c r="B200" s="33"/>
      <c r="D200" s="146" t="s">
        <v>313</v>
      </c>
      <c r="F200" s="147" t="s">
        <v>7998</v>
      </c>
      <c r="I200" s="148"/>
      <c r="L200" s="33"/>
      <c r="M200" s="149"/>
      <c r="T200" s="54"/>
      <c r="AT200" s="18" t="s">
        <v>313</v>
      </c>
      <c r="AU200" s="18" t="s">
        <v>88</v>
      </c>
    </row>
    <row r="201" spans="2:65" s="1" customFormat="1" ht="11.25">
      <c r="B201" s="33"/>
      <c r="D201" s="150" t="s">
        <v>315</v>
      </c>
      <c r="F201" s="151" t="s">
        <v>7999</v>
      </c>
      <c r="I201" s="148"/>
      <c r="L201" s="33"/>
      <c r="M201" s="149"/>
      <c r="T201" s="54"/>
      <c r="AT201" s="18" t="s">
        <v>315</v>
      </c>
      <c r="AU201" s="18" t="s">
        <v>88</v>
      </c>
    </row>
    <row r="202" spans="2:65" s="12" customFormat="1" ht="11.25">
      <c r="B202" s="152"/>
      <c r="D202" s="146" t="s">
        <v>317</v>
      </c>
      <c r="E202" s="153" t="s">
        <v>42</v>
      </c>
      <c r="F202" s="154" t="s">
        <v>8000</v>
      </c>
      <c r="H202" s="153" t="s">
        <v>42</v>
      </c>
      <c r="I202" s="155"/>
      <c r="L202" s="152"/>
      <c r="M202" s="156"/>
      <c r="T202" s="157"/>
      <c r="AT202" s="153" t="s">
        <v>317</v>
      </c>
      <c r="AU202" s="153" t="s">
        <v>88</v>
      </c>
      <c r="AV202" s="12" t="s">
        <v>86</v>
      </c>
      <c r="AW202" s="12" t="s">
        <v>38</v>
      </c>
      <c r="AX202" s="12" t="s">
        <v>79</v>
      </c>
      <c r="AY202" s="153" t="s">
        <v>305</v>
      </c>
    </row>
    <row r="203" spans="2:65" s="13" customFormat="1" ht="11.25">
      <c r="B203" s="158"/>
      <c r="D203" s="146" t="s">
        <v>317</v>
      </c>
      <c r="E203" s="159" t="s">
        <v>42</v>
      </c>
      <c r="F203" s="160" t="s">
        <v>8001</v>
      </c>
      <c r="H203" s="161">
        <v>7.0650000000000004</v>
      </c>
      <c r="I203" s="162"/>
      <c r="L203" s="158"/>
      <c r="M203" s="163"/>
      <c r="T203" s="164"/>
      <c r="AT203" s="159" t="s">
        <v>317</v>
      </c>
      <c r="AU203" s="159" t="s">
        <v>88</v>
      </c>
      <c r="AV203" s="13" t="s">
        <v>88</v>
      </c>
      <c r="AW203" s="13" t="s">
        <v>38</v>
      </c>
      <c r="AX203" s="13" t="s">
        <v>86</v>
      </c>
      <c r="AY203" s="159" t="s">
        <v>305</v>
      </c>
    </row>
    <row r="204" spans="2:65" s="1" customFormat="1" ht="24.2" customHeight="1">
      <c r="B204" s="33"/>
      <c r="C204" s="133" t="s">
        <v>436</v>
      </c>
      <c r="D204" s="133" t="s">
        <v>307</v>
      </c>
      <c r="E204" s="134" t="s">
        <v>8002</v>
      </c>
      <c r="F204" s="135" t="s">
        <v>8003</v>
      </c>
      <c r="G204" s="136" t="s">
        <v>350</v>
      </c>
      <c r="H204" s="137">
        <v>3</v>
      </c>
      <c r="I204" s="138"/>
      <c r="J204" s="139">
        <f>ROUND(I204*H204,2)</f>
        <v>0</v>
      </c>
      <c r="K204" s="135" t="s">
        <v>310</v>
      </c>
      <c r="L204" s="33"/>
      <c r="M204" s="140" t="s">
        <v>42</v>
      </c>
      <c r="N204" s="141" t="s">
        <v>50</v>
      </c>
      <c r="P204" s="142">
        <f>O204*H204</f>
        <v>0</v>
      </c>
      <c r="Q204" s="142">
        <v>0</v>
      </c>
      <c r="R204" s="142">
        <f>Q204*H204</f>
        <v>0</v>
      </c>
      <c r="S204" s="142">
        <v>0.1</v>
      </c>
      <c r="T204" s="143">
        <f>S204*H204</f>
        <v>0.30000000000000004</v>
      </c>
      <c r="AR204" s="144" t="s">
        <v>311</v>
      </c>
      <c r="AT204" s="144" t="s">
        <v>307</v>
      </c>
      <c r="AU204" s="144" t="s">
        <v>88</v>
      </c>
      <c r="AY204" s="18" t="s">
        <v>305</v>
      </c>
      <c r="BE204" s="145">
        <f>IF(N204="základní",J204,0)</f>
        <v>0</v>
      </c>
      <c r="BF204" s="145">
        <f>IF(N204="snížená",J204,0)</f>
        <v>0</v>
      </c>
      <c r="BG204" s="145">
        <f>IF(N204="zákl. přenesená",J204,0)</f>
        <v>0</v>
      </c>
      <c r="BH204" s="145">
        <f>IF(N204="sníž. přenesená",J204,0)</f>
        <v>0</v>
      </c>
      <c r="BI204" s="145">
        <f>IF(N204="nulová",J204,0)</f>
        <v>0</v>
      </c>
      <c r="BJ204" s="18" t="s">
        <v>86</v>
      </c>
      <c r="BK204" s="145">
        <f>ROUND(I204*H204,2)</f>
        <v>0</v>
      </c>
      <c r="BL204" s="18" t="s">
        <v>311</v>
      </c>
      <c r="BM204" s="144" t="s">
        <v>8004</v>
      </c>
    </row>
    <row r="205" spans="2:65" s="1" customFormat="1" ht="19.5">
      <c r="B205" s="33"/>
      <c r="D205" s="146" t="s">
        <v>313</v>
      </c>
      <c r="F205" s="147" t="s">
        <v>8005</v>
      </c>
      <c r="I205" s="148"/>
      <c r="L205" s="33"/>
      <c r="M205" s="149"/>
      <c r="T205" s="54"/>
      <c r="AT205" s="18" t="s">
        <v>313</v>
      </c>
      <c r="AU205" s="18" t="s">
        <v>88</v>
      </c>
    </row>
    <row r="206" spans="2:65" s="1" customFormat="1" ht="11.25">
      <c r="B206" s="33"/>
      <c r="D206" s="150" t="s">
        <v>315</v>
      </c>
      <c r="F206" s="151" t="s">
        <v>8006</v>
      </c>
      <c r="I206" s="148"/>
      <c r="L206" s="33"/>
      <c r="M206" s="149"/>
      <c r="T206" s="54"/>
      <c r="AT206" s="18" t="s">
        <v>315</v>
      </c>
      <c r="AU206" s="18" t="s">
        <v>88</v>
      </c>
    </row>
    <row r="207" spans="2:65" s="12" customFormat="1" ht="11.25">
      <c r="B207" s="152"/>
      <c r="D207" s="146" t="s">
        <v>317</v>
      </c>
      <c r="E207" s="153" t="s">
        <v>42</v>
      </c>
      <c r="F207" s="154" t="s">
        <v>8000</v>
      </c>
      <c r="H207" s="153" t="s">
        <v>42</v>
      </c>
      <c r="I207" s="155"/>
      <c r="L207" s="152"/>
      <c r="M207" s="156"/>
      <c r="T207" s="157"/>
      <c r="AT207" s="153" t="s">
        <v>317</v>
      </c>
      <c r="AU207" s="153" t="s">
        <v>88</v>
      </c>
      <c r="AV207" s="12" t="s">
        <v>86</v>
      </c>
      <c r="AW207" s="12" t="s">
        <v>38</v>
      </c>
      <c r="AX207" s="12" t="s">
        <v>79</v>
      </c>
      <c r="AY207" s="153" t="s">
        <v>305</v>
      </c>
    </row>
    <row r="208" spans="2:65" s="13" customFormat="1" ht="11.25">
      <c r="B208" s="158"/>
      <c r="D208" s="146" t="s">
        <v>317</v>
      </c>
      <c r="E208" s="159" t="s">
        <v>42</v>
      </c>
      <c r="F208" s="160" t="s">
        <v>96</v>
      </c>
      <c r="H208" s="161">
        <v>3</v>
      </c>
      <c r="I208" s="162"/>
      <c r="L208" s="158"/>
      <c r="M208" s="163"/>
      <c r="T208" s="164"/>
      <c r="AT208" s="159" t="s">
        <v>317</v>
      </c>
      <c r="AU208" s="159" t="s">
        <v>88</v>
      </c>
      <c r="AV208" s="13" t="s">
        <v>88</v>
      </c>
      <c r="AW208" s="13" t="s">
        <v>38</v>
      </c>
      <c r="AX208" s="13" t="s">
        <v>86</v>
      </c>
      <c r="AY208" s="159" t="s">
        <v>305</v>
      </c>
    </row>
    <row r="209" spans="2:65" s="1" customFormat="1" ht="24.2" customHeight="1">
      <c r="B209" s="33"/>
      <c r="C209" s="133" t="s">
        <v>444</v>
      </c>
      <c r="D209" s="133" t="s">
        <v>307</v>
      </c>
      <c r="E209" s="134" t="s">
        <v>8007</v>
      </c>
      <c r="F209" s="135" t="s">
        <v>8008</v>
      </c>
      <c r="G209" s="136" t="s">
        <v>350</v>
      </c>
      <c r="H209" s="137">
        <v>2</v>
      </c>
      <c r="I209" s="138"/>
      <c r="J209" s="139">
        <f>ROUND(I209*H209,2)</f>
        <v>0</v>
      </c>
      <c r="K209" s="135" t="s">
        <v>310</v>
      </c>
      <c r="L209" s="33"/>
      <c r="M209" s="140" t="s">
        <v>42</v>
      </c>
      <c r="N209" s="141" t="s">
        <v>50</v>
      </c>
      <c r="P209" s="142">
        <f>O209*H209</f>
        <v>0</v>
      </c>
      <c r="Q209" s="142">
        <v>0</v>
      </c>
      <c r="R209" s="142">
        <f>Q209*H209</f>
        <v>0</v>
      </c>
      <c r="S209" s="142">
        <v>0.1</v>
      </c>
      <c r="T209" s="143">
        <f>S209*H209</f>
        <v>0.2</v>
      </c>
      <c r="AR209" s="144" t="s">
        <v>311</v>
      </c>
      <c r="AT209" s="144" t="s">
        <v>307</v>
      </c>
      <c r="AU209" s="144" t="s">
        <v>88</v>
      </c>
      <c r="AY209" s="18" t="s">
        <v>305</v>
      </c>
      <c r="BE209" s="145">
        <f>IF(N209="základní",J209,0)</f>
        <v>0</v>
      </c>
      <c r="BF209" s="145">
        <f>IF(N209="snížená",J209,0)</f>
        <v>0</v>
      </c>
      <c r="BG209" s="145">
        <f>IF(N209="zákl. přenesená",J209,0)</f>
        <v>0</v>
      </c>
      <c r="BH209" s="145">
        <f>IF(N209="sníž. přenesená",J209,0)</f>
        <v>0</v>
      </c>
      <c r="BI209" s="145">
        <f>IF(N209="nulová",J209,0)</f>
        <v>0</v>
      </c>
      <c r="BJ209" s="18" t="s">
        <v>86</v>
      </c>
      <c r="BK209" s="145">
        <f>ROUND(I209*H209,2)</f>
        <v>0</v>
      </c>
      <c r="BL209" s="18" t="s">
        <v>311</v>
      </c>
      <c r="BM209" s="144" t="s">
        <v>8009</v>
      </c>
    </row>
    <row r="210" spans="2:65" s="1" customFormat="1" ht="19.5">
      <c r="B210" s="33"/>
      <c r="D210" s="146" t="s">
        <v>313</v>
      </c>
      <c r="F210" s="147" t="s">
        <v>8010</v>
      </c>
      <c r="I210" s="148"/>
      <c r="L210" s="33"/>
      <c r="M210" s="149"/>
      <c r="T210" s="54"/>
      <c r="AT210" s="18" t="s">
        <v>313</v>
      </c>
      <c r="AU210" s="18" t="s">
        <v>88</v>
      </c>
    </row>
    <row r="211" spans="2:65" s="1" customFormat="1" ht="11.25">
      <c r="B211" s="33"/>
      <c r="D211" s="150" t="s">
        <v>315</v>
      </c>
      <c r="F211" s="151" t="s">
        <v>8011</v>
      </c>
      <c r="I211" s="148"/>
      <c r="L211" s="33"/>
      <c r="M211" s="149"/>
      <c r="T211" s="54"/>
      <c r="AT211" s="18" t="s">
        <v>315</v>
      </c>
      <c r="AU211" s="18" t="s">
        <v>88</v>
      </c>
    </row>
    <row r="212" spans="2:65" s="12" customFormat="1" ht="11.25">
      <c r="B212" s="152"/>
      <c r="D212" s="146" t="s">
        <v>317</v>
      </c>
      <c r="E212" s="153" t="s">
        <v>42</v>
      </c>
      <c r="F212" s="154" t="s">
        <v>7987</v>
      </c>
      <c r="H212" s="153" t="s">
        <v>42</v>
      </c>
      <c r="I212" s="155"/>
      <c r="L212" s="152"/>
      <c r="M212" s="156"/>
      <c r="T212" s="157"/>
      <c r="AT212" s="153" t="s">
        <v>317</v>
      </c>
      <c r="AU212" s="153" t="s">
        <v>88</v>
      </c>
      <c r="AV212" s="12" t="s">
        <v>86</v>
      </c>
      <c r="AW212" s="12" t="s">
        <v>38</v>
      </c>
      <c r="AX212" s="12" t="s">
        <v>79</v>
      </c>
      <c r="AY212" s="153" t="s">
        <v>305</v>
      </c>
    </row>
    <row r="213" spans="2:65" s="13" customFormat="1" ht="11.25">
      <c r="B213" s="158"/>
      <c r="D213" s="146" t="s">
        <v>317</v>
      </c>
      <c r="E213" s="159" t="s">
        <v>42</v>
      </c>
      <c r="F213" s="160" t="s">
        <v>88</v>
      </c>
      <c r="H213" s="161">
        <v>2</v>
      </c>
      <c r="I213" s="162"/>
      <c r="L213" s="158"/>
      <c r="M213" s="163"/>
      <c r="T213" s="164"/>
      <c r="AT213" s="159" t="s">
        <v>317</v>
      </c>
      <c r="AU213" s="159" t="s">
        <v>88</v>
      </c>
      <c r="AV213" s="13" t="s">
        <v>88</v>
      </c>
      <c r="AW213" s="13" t="s">
        <v>38</v>
      </c>
      <c r="AX213" s="13" t="s">
        <v>86</v>
      </c>
      <c r="AY213" s="159" t="s">
        <v>305</v>
      </c>
    </row>
    <row r="214" spans="2:65" s="11" customFormat="1" ht="22.9" customHeight="1">
      <c r="B214" s="121"/>
      <c r="D214" s="122" t="s">
        <v>78</v>
      </c>
      <c r="E214" s="131" t="s">
        <v>377</v>
      </c>
      <c r="F214" s="131" t="s">
        <v>1021</v>
      </c>
      <c r="I214" s="124"/>
      <c r="J214" s="132">
        <f>BK214</f>
        <v>0</v>
      </c>
      <c r="L214" s="121"/>
      <c r="M214" s="126"/>
      <c r="P214" s="127">
        <f>SUM(P215:P216)</f>
        <v>0</v>
      </c>
      <c r="R214" s="127">
        <f>SUM(R215:R216)</f>
        <v>0</v>
      </c>
      <c r="T214" s="128">
        <f>SUM(T215:T216)</f>
        <v>3.1945000000000001</v>
      </c>
      <c r="AR214" s="122" t="s">
        <v>86</v>
      </c>
      <c r="AT214" s="129" t="s">
        <v>78</v>
      </c>
      <c r="AU214" s="129" t="s">
        <v>86</v>
      </c>
      <c r="AY214" s="122" t="s">
        <v>305</v>
      </c>
      <c r="BK214" s="130">
        <f>SUM(BK215:BK216)</f>
        <v>0</v>
      </c>
    </row>
    <row r="215" spans="2:65" s="1" customFormat="1" ht="24.2" customHeight="1">
      <c r="B215" s="33"/>
      <c r="C215" s="133" t="s">
        <v>450</v>
      </c>
      <c r="D215" s="133" t="s">
        <v>307</v>
      </c>
      <c r="E215" s="134" t="s">
        <v>8012</v>
      </c>
      <c r="F215" s="135" t="s">
        <v>8013</v>
      </c>
      <c r="G215" s="136" t="s">
        <v>402</v>
      </c>
      <c r="H215" s="137">
        <v>10</v>
      </c>
      <c r="I215" s="138"/>
      <c r="J215" s="139">
        <f>ROUND(I215*H215,2)</f>
        <v>0</v>
      </c>
      <c r="K215" s="135" t="s">
        <v>721</v>
      </c>
      <c r="L215" s="33"/>
      <c r="M215" s="140" t="s">
        <v>42</v>
      </c>
      <c r="N215" s="141" t="s">
        <v>50</v>
      </c>
      <c r="P215" s="142">
        <f>O215*H215</f>
        <v>0</v>
      </c>
      <c r="Q215" s="142">
        <v>0</v>
      </c>
      <c r="R215" s="142">
        <f>Q215*H215</f>
        <v>0</v>
      </c>
      <c r="S215" s="142">
        <v>0.31945000000000001</v>
      </c>
      <c r="T215" s="143">
        <f>S215*H215</f>
        <v>3.1945000000000001</v>
      </c>
      <c r="AR215" s="144" t="s">
        <v>311</v>
      </c>
      <c r="AT215" s="144" t="s">
        <v>307</v>
      </c>
      <c r="AU215" s="144" t="s">
        <v>88</v>
      </c>
      <c r="AY215" s="18" t="s">
        <v>305</v>
      </c>
      <c r="BE215" s="145">
        <f>IF(N215="základní",J215,0)</f>
        <v>0</v>
      </c>
      <c r="BF215" s="145">
        <f>IF(N215="snížená",J215,0)</f>
        <v>0</v>
      </c>
      <c r="BG215" s="145">
        <f>IF(N215="zákl. přenesená",J215,0)</f>
        <v>0</v>
      </c>
      <c r="BH215" s="145">
        <f>IF(N215="sníž. přenesená",J215,0)</f>
        <v>0</v>
      </c>
      <c r="BI215" s="145">
        <f>IF(N215="nulová",J215,0)</f>
        <v>0</v>
      </c>
      <c r="BJ215" s="18" t="s">
        <v>86</v>
      </c>
      <c r="BK215" s="145">
        <f>ROUND(I215*H215,2)</f>
        <v>0</v>
      </c>
      <c r="BL215" s="18" t="s">
        <v>311</v>
      </c>
      <c r="BM215" s="144" t="s">
        <v>8014</v>
      </c>
    </row>
    <row r="216" spans="2:65" s="1" customFormat="1" ht="19.5">
      <c r="B216" s="33"/>
      <c r="D216" s="146" t="s">
        <v>313</v>
      </c>
      <c r="F216" s="147" t="s">
        <v>8015</v>
      </c>
      <c r="I216" s="148"/>
      <c r="L216" s="33"/>
      <c r="M216" s="149"/>
      <c r="T216" s="54"/>
      <c r="AT216" s="18" t="s">
        <v>313</v>
      </c>
      <c r="AU216" s="18" t="s">
        <v>88</v>
      </c>
    </row>
    <row r="217" spans="2:65" s="11" customFormat="1" ht="22.9" customHeight="1">
      <c r="B217" s="121"/>
      <c r="D217" s="122" t="s">
        <v>78</v>
      </c>
      <c r="E217" s="131" t="s">
        <v>4865</v>
      </c>
      <c r="F217" s="131" t="s">
        <v>4866</v>
      </c>
      <c r="I217" s="124"/>
      <c r="J217" s="132">
        <f>BK217</f>
        <v>0</v>
      </c>
      <c r="L217" s="121"/>
      <c r="M217" s="126"/>
      <c r="P217" s="127">
        <f>SUM(P218:P294)</f>
        <v>0</v>
      </c>
      <c r="R217" s="127">
        <f>SUM(R218:R294)</f>
        <v>0</v>
      </c>
      <c r="T217" s="128">
        <f>SUM(T218:T294)</f>
        <v>0</v>
      </c>
      <c r="AR217" s="122" t="s">
        <v>86</v>
      </c>
      <c r="AT217" s="129" t="s">
        <v>78</v>
      </c>
      <c r="AU217" s="129" t="s">
        <v>86</v>
      </c>
      <c r="AY217" s="122" t="s">
        <v>305</v>
      </c>
      <c r="BK217" s="130">
        <f>SUM(BK218:BK294)</f>
        <v>0</v>
      </c>
    </row>
    <row r="218" spans="2:65" s="1" customFormat="1" ht="24.2" customHeight="1">
      <c r="B218" s="33"/>
      <c r="C218" s="133" t="s">
        <v>459</v>
      </c>
      <c r="D218" s="133" t="s">
        <v>307</v>
      </c>
      <c r="E218" s="134" t="s">
        <v>4873</v>
      </c>
      <c r="F218" s="135" t="s">
        <v>4874</v>
      </c>
      <c r="G218" s="136" t="s">
        <v>453</v>
      </c>
      <c r="H218" s="137">
        <v>32.268999999999998</v>
      </c>
      <c r="I218" s="138"/>
      <c r="J218" s="139">
        <f>ROUND(I218*H218,2)</f>
        <v>0</v>
      </c>
      <c r="K218" s="135" t="s">
        <v>310</v>
      </c>
      <c r="L218" s="33"/>
      <c r="M218" s="140" t="s">
        <v>42</v>
      </c>
      <c r="N218" s="141" t="s">
        <v>50</v>
      </c>
      <c r="P218" s="142">
        <f>O218*H218</f>
        <v>0</v>
      </c>
      <c r="Q218" s="142">
        <v>0</v>
      </c>
      <c r="R218" s="142">
        <f>Q218*H218</f>
        <v>0</v>
      </c>
      <c r="S218" s="142">
        <v>0</v>
      </c>
      <c r="T218" s="143">
        <f>S218*H218</f>
        <v>0</v>
      </c>
      <c r="AR218" s="144" t="s">
        <v>311</v>
      </c>
      <c r="AT218" s="144" t="s">
        <v>307</v>
      </c>
      <c r="AU218" s="144" t="s">
        <v>88</v>
      </c>
      <c r="AY218" s="18" t="s">
        <v>305</v>
      </c>
      <c r="BE218" s="145">
        <f>IF(N218="základní",J218,0)</f>
        <v>0</v>
      </c>
      <c r="BF218" s="145">
        <f>IF(N218="snížená",J218,0)</f>
        <v>0</v>
      </c>
      <c r="BG218" s="145">
        <f>IF(N218="zákl. přenesená",J218,0)</f>
        <v>0</v>
      </c>
      <c r="BH218" s="145">
        <f>IF(N218="sníž. přenesená",J218,0)</f>
        <v>0</v>
      </c>
      <c r="BI218" s="145">
        <f>IF(N218="nulová",J218,0)</f>
        <v>0</v>
      </c>
      <c r="BJ218" s="18" t="s">
        <v>86</v>
      </c>
      <c r="BK218" s="145">
        <f>ROUND(I218*H218,2)</f>
        <v>0</v>
      </c>
      <c r="BL218" s="18" t="s">
        <v>311</v>
      </c>
      <c r="BM218" s="144" t="s">
        <v>8016</v>
      </c>
    </row>
    <row r="219" spans="2:65" s="1" customFormat="1" ht="19.5">
      <c r="B219" s="33"/>
      <c r="D219" s="146" t="s">
        <v>313</v>
      </c>
      <c r="F219" s="147" t="s">
        <v>4876</v>
      </c>
      <c r="I219" s="148"/>
      <c r="L219" s="33"/>
      <c r="M219" s="149"/>
      <c r="T219" s="54"/>
      <c r="AT219" s="18" t="s">
        <v>313</v>
      </c>
      <c r="AU219" s="18" t="s">
        <v>88</v>
      </c>
    </row>
    <row r="220" spans="2:65" s="1" customFormat="1" ht="11.25">
      <c r="B220" s="33"/>
      <c r="D220" s="150" t="s">
        <v>315</v>
      </c>
      <c r="F220" s="151" t="s">
        <v>4877</v>
      </c>
      <c r="I220" s="148"/>
      <c r="L220" s="33"/>
      <c r="M220" s="149"/>
      <c r="T220" s="54"/>
      <c r="AT220" s="18" t="s">
        <v>315</v>
      </c>
      <c r="AU220" s="18" t="s">
        <v>88</v>
      </c>
    </row>
    <row r="221" spans="2:65" s="12" customFormat="1" ht="11.25">
      <c r="B221" s="152"/>
      <c r="D221" s="146" t="s">
        <v>317</v>
      </c>
      <c r="E221" s="153" t="s">
        <v>42</v>
      </c>
      <c r="F221" s="154" t="s">
        <v>8017</v>
      </c>
      <c r="H221" s="153" t="s">
        <v>42</v>
      </c>
      <c r="I221" s="155"/>
      <c r="L221" s="152"/>
      <c r="M221" s="156"/>
      <c r="T221" s="157"/>
      <c r="AT221" s="153" t="s">
        <v>317</v>
      </c>
      <c r="AU221" s="153" t="s">
        <v>88</v>
      </c>
      <c r="AV221" s="12" t="s">
        <v>86</v>
      </c>
      <c r="AW221" s="12" t="s">
        <v>38</v>
      </c>
      <c r="AX221" s="12" t="s">
        <v>79</v>
      </c>
      <c r="AY221" s="153" t="s">
        <v>305</v>
      </c>
    </row>
    <row r="222" spans="2:65" s="13" customFormat="1" ht="11.25">
      <c r="B222" s="158"/>
      <c r="D222" s="146" t="s">
        <v>317</v>
      </c>
      <c r="E222" s="159" t="s">
        <v>42</v>
      </c>
      <c r="F222" s="160" t="s">
        <v>8018</v>
      </c>
      <c r="H222" s="161">
        <v>29.059000000000001</v>
      </c>
      <c r="I222" s="162"/>
      <c r="L222" s="158"/>
      <c r="M222" s="163"/>
      <c r="T222" s="164"/>
      <c r="AT222" s="159" t="s">
        <v>317</v>
      </c>
      <c r="AU222" s="159" t="s">
        <v>88</v>
      </c>
      <c r="AV222" s="13" t="s">
        <v>88</v>
      </c>
      <c r="AW222" s="13" t="s">
        <v>38</v>
      </c>
      <c r="AX222" s="13" t="s">
        <v>79</v>
      </c>
      <c r="AY222" s="159" t="s">
        <v>305</v>
      </c>
    </row>
    <row r="223" spans="2:65" s="12" customFormat="1" ht="11.25">
      <c r="B223" s="152"/>
      <c r="D223" s="146" t="s">
        <v>317</v>
      </c>
      <c r="E223" s="153" t="s">
        <v>42</v>
      </c>
      <c r="F223" s="154" t="s">
        <v>8019</v>
      </c>
      <c r="H223" s="153" t="s">
        <v>42</v>
      </c>
      <c r="I223" s="155"/>
      <c r="L223" s="152"/>
      <c r="M223" s="156"/>
      <c r="T223" s="157"/>
      <c r="AT223" s="153" t="s">
        <v>317</v>
      </c>
      <c r="AU223" s="153" t="s">
        <v>88</v>
      </c>
      <c r="AV223" s="12" t="s">
        <v>86</v>
      </c>
      <c r="AW223" s="12" t="s">
        <v>38</v>
      </c>
      <c r="AX223" s="12" t="s">
        <v>79</v>
      </c>
      <c r="AY223" s="153" t="s">
        <v>305</v>
      </c>
    </row>
    <row r="224" spans="2:65" s="13" customFormat="1" ht="11.25">
      <c r="B224" s="158"/>
      <c r="D224" s="146" t="s">
        <v>317</v>
      </c>
      <c r="E224" s="159" t="s">
        <v>42</v>
      </c>
      <c r="F224" s="160" t="s">
        <v>8020</v>
      </c>
      <c r="H224" s="161">
        <v>3.21</v>
      </c>
      <c r="I224" s="162"/>
      <c r="L224" s="158"/>
      <c r="M224" s="163"/>
      <c r="T224" s="164"/>
      <c r="AT224" s="159" t="s">
        <v>317</v>
      </c>
      <c r="AU224" s="159" t="s">
        <v>88</v>
      </c>
      <c r="AV224" s="13" t="s">
        <v>88</v>
      </c>
      <c r="AW224" s="13" t="s">
        <v>38</v>
      </c>
      <c r="AX224" s="13" t="s">
        <v>79</v>
      </c>
      <c r="AY224" s="159" t="s">
        <v>305</v>
      </c>
    </row>
    <row r="225" spans="2:65" s="15" customFormat="1" ht="11.25">
      <c r="B225" s="172"/>
      <c r="D225" s="146" t="s">
        <v>317</v>
      </c>
      <c r="E225" s="173" t="s">
        <v>42</v>
      </c>
      <c r="F225" s="174" t="s">
        <v>339</v>
      </c>
      <c r="H225" s="175">
        <v>32.268999999999998</v>
      </c>
      <c r="I225" s="176"/>
      <c r="L225" s="172"/>
      <c r="M225" s="177"/>
      <c r="T225" s="178"/>
      <c r="AT225" s="173" t="s">
        <v>317</v>
      </c>
      <c r="AU225" s="173" t="s">
        <v>88</v>
      </c>
      <c r="AV225" s="15" t="s">
        <v>311</v>
      </c>
      <c r="AW225" s="15" t="s">
        <v>38</v>
      </c>
      <c r="AX225" s="15" t="s">
        <v>86</v>
      </c>
      <c r="AY225" s="173" t="s">
        <v>305</v>
      </c>
    </row>
    <row r="226" spans="2:65" s="1" customFormat="1" ht="24.2" customHeight="1">
      <c r="B226" s="33"/>
      <c r="C226" s="133" t="s">
        <v>467</v>
      </c>
      <c r="D226" s="133" t="s">
        <v>307</v>
      </c>
      <c r="E226" s="134" t="s">
        <v>4879</v>
      </c>
      <c r="F226" s="135" t="s">
        <v>4880</v>
      </c>
      <c r="G226" s="136" t="s">
        <v>453</v>
      </c>
      <c r="H226" s="137">
        <v>32.268999999999998</v>
      </c>
      <c r="I226" s="138"/>
      <c r="J226" s="139">
        <f>ROUND(I226*H226,2)</f>
        <v>0</v>
      </c>
      <c r="K226" s="135" t="s">
        <v>310</v>
      </c>
      <c r="L226" s="33"/>
      <c r="M226" s="140" t="s">
        <v>42</v>
      </c>
      <c r="N226" s="141" t="s">
        <v>50</v>
      </c>
      <c r="P226" s="142">
        <f>O226*H226</f>
        <v>0</v>
      </c>
      <c r="Q226" s="142">
        <v>0</v>
      </c>
      <c r="R226" s="142">
        <f>Q226*H226</f>
        <v>0</v>
      </c>
      <c r="S226" s="142">
        <v>0</v>
      </c>
      <c r="T226" s="143">
        <f>S226*H226</f>
        <v>0</v>
      </c>
      <c r="AR226" s="144" t="s">
        <v>311</v>
      </c>
      <c r="AT226" s="144" t="s">
        <v>307</v>
      </c>
      <c r="AU226" s="144" t="s">
        <v>88</v>
      </c>
      <c r="AY226" s="18" t="s">
        <v>305</v>
      </c>
      <c r="BE226" s="145">
        <f>IF(N226="základní",J226,0)</f>
        <v>0</v>
      </c>
      <c r="BF226" s="145">
        <f>IF(N226="snížená",J226,0)</f>
        <v>0</v>
      </c>
      <c r="BG226" s="145">
        <f>IF(N226="zákl. přenesená",J226,0)</f>
        <v>0</v>
      </c>
      <c r="BH226" s="145">
        <f>IF(N226="sníž. přenesená",J226,0)</f>
        <v>0</v>
      </c>
      <c r="BI226" s="145">
        <f>IF(N226="nulová",J226,0)</f>
        <v>0</v>
      </c>
      <c r="BJ226" s="18" t="s">
        <v>86</v>
      </c>
      <c r="BK226" s="145">
        <f>ROUND(I226*H226,2)</f>
        <v>0</v>
      </c>
      <c r="BL226" s="18" t="s">
        <v>311</v>
      </c>
      <c r="BM226" s="144" t="s">
        <v>8021</v>
      </c>
    </row>
    <row r="227" spans="2:65" s="1" customFormat="1" ht="29.25">
      <c r="B227" s="33"/>
      <c r="D227" s="146" t="s">
        <v>313</v>
      </c>
      <c r="F227" s="147" t="s">
        <v>4882</v>
      </c>
      <c r="I227" s="148"/>
      <c r="L227" s="33"/>
      <c r="M227" s="149"/>
      <c r="T227" s="54"/>
      <c r="AT227" s="18" t="s">
        <v>313</v>
      </c>
      <c r="AU227" s="18" t="s">
        <v>88</v>
      </c>
    </row>
    <row r="228" spans="2:65" s="1" customFormat="1" ht="11.25">
      <c r="B228" s="33"/>
      <c r="D228" s="150" t="s">
        <v>315</v>
      </c>
      <c r="F228" s="151" t="s">
        <v>4883</v>
      </c>
      <c r="I228" s="148"/>
      <c r="L228" s="33"/>
      <c r="M228" s="149"/>
      <c r="T228" s="54"/>
      <c r="AT228" s="18" t="s">
        <v>315</v>
      </c>
      <c r="AU228" s="18" t="s">
        <v>88</v>
      </c>
    </row>
    <row r="229" spans="2:65" s="1" customFormat="1" ht="33" customHeight="1">
      <c r="B229" s="33"/>
      <c r="C229" s="133" t="s">
        <v>7</v>
      </c>
      <c r="D229" s="133" t="s">
        <v>307</v>
      </c>
      <c r="E229" s="134" t="s">
        <v>8022</v>
      </c>
      <c r="F229" s="135" t="s">
        <v>8023</v>
      </c>
      <c r="G229" s="136" t="s">
        <v>453</v>
      </c>
      <c r="H229" s="137">
        <v>3.21</v>
      </c>
      <c r="I229" s="138"/>
      <c r="J229" s="139">
        <f>ROUND(I229*H229,2)</f>
        <v>0</v>
      </c>
      <c r="K229" s="135" t="s">
        <v>310</v>
      </c>
      <c r="L229" s="33"/>
      <c r="M229" s="140" t="s">
        <v>42</v>
      </c>
      <c r="N229" s="141" t="s">
        <v>50</v>
      </c>
      <c r="P229" s="142">
        <f>O229*H229</f>
        <v>0</v>
      </c>
      <c r="Q229" s="142">
        <v>0</v>
      </c>
      <c r="R229" s="142">
        <f>Q229*H229</f>
        <v>0</v>
      </c>
      <c r="S229" s="142">
        <v>0</v>
      </c>
      <c r="T229" s="143">
        <f>S229*H229</f>
        <v>0</v>
      </c>
      <c r="AR229" s="144" t="s">
        <v>311</v>
      </c>
      <c r="AT229" s="144" t="s">
        <v>307</v>
      </c>
      <c r="AU229" s="144" t="s">
        <v>88</v>
      </c>
      <c r="AY229" s="18" t="s">
        <v>305</v>
      </c>
      <c r="BE229" s="145">
        <f>IF(N229="základní",J229,0)</f>
        <v>0</v>
      </c>
      <c r="BF229" s="145">
        <f>IF(N229="snížená",J229,0)</f>
        <v>0</v>
      </c>
      <c r="BG229" s="145">
        <f>IF(N229="zákl. přenesená",J229,0)</f>
        <v>0</v>
      </c>
      <c r="BH229" s="145">
        <f>IF(N229="sníž. přenesená",J229,0)</f>
        <v>0</v>
      </c>
      <c r="BI229" s="145">
        <f>IF(N229="nulová",J229,0)</f>
        <v>0</v>
      </c>
      <c r="BJ229" s="18" t="s">
        <v>86</v>
      </c>
      <c r="BK229" s="145">
        <f>ROUND(I229*H229,2)</f>
        <v>0</v>
      </c>
      <c r="BL229" s="18" t="s">
        <v>311</v>
      </c>
      <c r="BM229" s="144" t="s">
        <v>8024</v>
      </c>
    </row>
    <row r="230" spans="2:65" s="1" customFormat="1" ht="29.25">
      <c r="B230" s="33"/>
      <c r="D230" s="146" t="s">
        <v>313</v>
      </c>
      <c r="F230" s="147" t="s">
        <v>8025</v>
      </c>
      <c r="I230" s="148"/>
      <c r="L230" s="33"/>
      <c r="M230" s="149"/>
      <c r="T230" s="54"/>
      <c r="AT230" s="18" t="s">
        <v>313</v>
      </c>
      <c r="AU230" s="18" t="s">
        <v>88</v>
      </c>
    </row>
    <row r="231" spans="2:65" s="1" customFormat="1" ht="11.25">
      <c r="B231" s="33"/>
      <c r="D231" s="150" t="s">
        <v>315</v>
      </c>
      <c r="F231" s="151" t="s">
        <v>8026</v>
      </c>
      <c r="I231" s="148"/>
      <c r="L231" s="33"/>
      <c r="M231" s="149"/>
      <c r="T231" s="54"/>
      <c r="AT231" s="18" t="s">
        <v>315</v>
      </c>
      <c r="AU231" s="18" t="s">
        <v>88</v>
      </c>
    </row>
    <row r="232" spans="2:65" s="12" customFormat="1" ht="11.25">
      <c r="B232" s="152"/>
      <c r="D232" s="146" t="s">
        <v>317</v>
      </c>
      <c r="E232" s="153" t="s">
        <v>42</v>
      </c>
      <c r="F232" s="154" t="s">
        <v>8027</v>
      </c>
      <c r="H232" s="153" t="s">
        <v>42</v>
      </c>
      <c r="I232" s="155"/>
      <c r="L232" s="152"/>
      <c r="M232" s="156"/>
      <c r="T232" s="157"/>
      <c r="AT232" s="153" t="s">
        <v>317</v>
      </c>
      <c r="AU232" s="153" t="s">
        <v>88</v>
      </c>
      <c r="AV232" s="12" t="s">
        <v>86</v>
      </c>
      <c r="AW232" s="12" t="s">
        <v>38</v>
      </c>
      <c r="AX232" s="12" t="s">
        <v>79</v>
      </c>
      <c r="AY232" s="153" t="s">
        <v>305</v>
      </c>
    </row>
    <row r="233" spans="2:65" s="13" customFormat="1" ht="11.25">
      <c r="B233" s="158"/>
      <c r="D233" s="146" t="s">
        <v>317</v>
      </c>
      <c r="E233" s="159" t="s">
        <v>42</v>
      </c>
      <c r="F233" s="160" t="s">
        <v>8020</v>
      </c>
      <c r="H233" s="161">
        <v>3.21</v>
      </c>
      <c r="I233" s="162"/>
      <c r="L233" s="158"/>
      <c r="M233" s="163"/>
      <c r="T233" s="164"/>
      <c r="AT233" s="159" t="s">
        <v>317</v>
      </c>
      <c r="AU233" s="159" t="s">
        <v>88</v>
      </c>
      <c r="AV233" s="13" t="s">
        <v>88</v>
      </c>
      <c r="AW233" s="13" t="s">
        <v>38</v>
      </c>
      <c r="AX233" s="13" t="s">
        <v>86</v>
      </c>
      <c r="AY233" s="159" t="s">
        <v>305</v>
      </c>
    </row>
    <row r="234" spans="2:65" s="1" customFormat="1" ht="37.9" customHeight="1">
      <c r="B234" s="33"/>
      <c r="C234" s="133" t="s">
        <v>482</v>
      </c>
      <c r="D234" s="133" t="s">
        <v>307</v>
      </c>
      <c r="E234" s="134" t="s">
        <v>8028</v>
      </c>
      <c r="F234" s="135" t="s">
        <v>8029</v>
      </c>
      <c r="G234" s="136" t="s">
        <v>453</v>
      </c>
      <c r="H234" s="137">
        <v>18.2</v>
      </c>
      <c r="I234" s="138"/>
      <c r="J234" s="139">
        <f>ROUND(I234*H234,2)</f>
        <v>0</v>
      </c>
      <c r="K234" s="135" t="s">
        <v>310</v>
      </c>
      <c r="L234" s="33"/>
      <c r="M234" s="140" t="s">
        <v>42</v>
      </c>
      <c r="N234" s="141" t="s">
        <v>50</v>
      </c>
      <c r="P234" s="142">
        <f>O234*H234</f>
        <v>0</v>
      </c>
      <c r="Q234" s="142">
        <v>0</v>
      </c>
      <c r="R234" s="142">
        <f>Q234*H234</f>
        <v>0</v>
      </c>
      <c r="S234" s="142">
        <v>0</v>
      </c>
      <c r="T234" s="143">
        <f>S234*H234</f>
        <v>0</v>
      </c>
      <c r="AR234" s="144" t="s">
        <v>311</v>
      </c>
      <c r="AT234" s="144" t="s">
        <v>307</v>
      </c>
      <c r="AU234" s="144" t="s">
        <v>88</v>
      </c>
      <c r="AY234" s="18" t="s">
        <v>305</v>
      </c>
      <c r="BE234" s="145">
        <f>IF(N234="základní",J234,0)</f>
        <v>0</v>
      </c>
      <c r="BF234" s="145">
        <f>IF(N234="snížená",J234,0)</f>
        <v>0</v>
      </c>
      <c r="BG234" s="145">
        <f>IF(N234="zákl. přenesená",J234,0)</f>
        <v>0</v>
      </c>
      <c r="BH234" s="145">
        <f>IF(N234="sníž. přenesená",J234,0)</f>
        <v>0</v>
      </c>
      <c r="BI234" s="145">
        <f>IF(N234="nulová",J234,0)</f>
        <v>0</v>
      </c>
      <c r="BJ234" s="18" t="s">
        <v>86</v>
      </c>
      <c r="BK234" s="145">
        <f>ROUND(I234*H234,2)</f>
        <v>0</v>
      </c>
      <c r="BL234" s="18" t="s">
        <v>311</v>
      </c>
      <c r="BM234" s="144" t="s">
        <v>8030</v>
      </c>
    </row>
    <row r="235" spans="2:65" s="1" customFormat="1" ht="29.25">
      <c r="B235" s="33"/>
      <c r="D235" s="146" t="s">
        <v>313</v>
      </c>
      <c r="F235" s="147" t="s">
        <v>8031</v>
      </c>
      <c r="I235" s="148"/>
      <c r="L235" s="33"/>
      <c r="M235" s="149"/>
      <c r="T235" s="54"/>
      <c r="AT235" s="18" t="s">
        <v>313</v>
      </c>
      <c r="AU235" s="18" t="s">
        <v>88</v>
      </c>
    </row>
    <row r="236" spans="2:65" s="1" customFormat="1" ht="11.25">
      <c r="B236" s="33"/>
      <c r="D236" s="150" t="s">
        <v>315</v>
      </c>
      <c r="F236" s="151" t="s">
        <v>8032</v>
      </c>
      <c r="I236" s="148"/>
      <c r="L236" s="33"/>
      <c r="M236" s="149"/>
      <c r="T236" s="54"/>
      <c r="AT236" s="18" t="s">
        <v>315</v>
      </c>
      <c r="AU236" s="18" t="s">
        <v>88</v>
      </c>
    </row>
    <row r="237" spans="2:65" s="12" customFormat="1" ht="11.25">
      <c r="B237" s="152"/>
      <c r="D237" s="146" t="s">
        <v>317</v>
      </c>
      <c r="E237" s="153" t="s">
        <v>42</v>
      </c>
      <c r="F237" s="154" t="s">
        <v>8033</v>
      </c>
      <c r="H237" s="153" t="s">
        <v>42</v>
      </c>
      <c r="I237" s="155"/>
      <c r="L237" s="152"/>
      <c r="M237" s="156"/>
      <c r="T237" s="157"/>
      <c r="AT237" s="153" t="s">
        <v>317</v>
      </c>
      <c r="AU237" s="153" t="s">
        <v>88</v>
      </c>
      <c r="AV237" s="12" t="s">
        <v>86</v>
      </c>
      <c r="AW237" s="12" t="s">
        <v>38</v>
      </c>
      <c r="AX237" s="12" t="s">
        <v>79</v>
      </c>
      <c r="AY237" s="153" t="s">
        <v>305</v>
      </c>
    </row>
    <row r="238" spans="2:65" s="13" customFormat="1" ht="11.25">
      <c r="B238" s="158"/>
      <c r="D238" s="146" t="s">
        <v>317</v>
      </c>
      <c r="E238" s="159" t="s">
        <v>42</v>
      </c>
      <c r="F238" s="160" t="s">
        <v>8034</v>
      </c>
      <c r="H238" s="161">
        <v>18.2</v>
      </c>
      <c r="I238" s="162"/>
      <c r="L238" s="158"/>
      <c r="M238" s="163"/>
      <c r="T238" s="164"/>
      <c r="AT238" s="159" t="s">
        <v>317</v>
      </c>
      <c r="AU238" s="159" t="s">
        <v>88</v>
      </c>
      <c r="AV238" s="13" t="s">
        <v>88</v>
      </c>
      <c r="AW238" s="13" t="s">
        <v>38</v>
      </c>
      <c r="AX238" s="13" t="s">
        <v>86</v>
      </c>
      <c r="AY238" s="159" t="s">
        <v>305</v>
      </c>
    </row>
    <row r="239" spans="2:65" s="1" customFormat="1" ht="37.9" customHeight="1">
      <c r="B239" s="33"/>
      <c r="C239" s="133" t="s">
        <v>490</v>
      </c>
      <c r="D239" s="133" t="s">
        <v>307</v>
      </c>
      <c r="E239" s="134" t="s">
        <v>8035</v>
      </c>
      <c r="F239" s="135" t="s">
        <v>8036</v>
      </c>
      <c r="G239" s="136" t="s">
        <v>453</v>
      </c>
      <c r="H239" s="137">
        <v>10.359</v>
      </c>
      <c r="I239" s="138"/>
      <c r="J239" s="139">
        <f>ROUND(I239*H239,2)</f>
        <v>0</v>
      </c>
      <c r="K239" s="135" t="s">
        <v>310</v>
      </c>
      <c r="L239" s="33"/>
      <c r="M239" s="140" t="s">
        <v>42</v>
      </c>
      <c r="N239" s="141" t="s">
        <v>50</v>
      </c>
      <c r="P239" s="142">
        <f>O239*H239</f>
        <v>0</v>
      </c>
      <c r="Q239" s="142">
        <v>0</v>
      </c>
      <c r="R239" s="142">
        <f>Q239*H239</f>
        <v>0</v>
      </c>
      <c r="S239" s="142">
        <v>0</v>
      </c>
      <c r="T239" s="143">
        <f>S239*H239</f>
        <v>0</v>
      </c>
      <c r="AR239" s="144" t="s">
        <v>311</v>
      </c>
      <c r="AT239" s="144" t="s">
        <v>307</v>
      </c>
      <c r="AU239" s="144" t="s">
        <v>88</v>
      </c>
      <c r="AY239" s="18" t="s">
        <v>305</v>
      </c>
      <c r="BE239" s="145">
        <f>IF(N239="základní",J239,0)</f>
        <v>0</v>
      </c>
      <c r="BF239" s="145">
        <f>IF(N239="snížená",J239,0)</f>
        <v>0</v>
      </c>
      <c r="BG239" s="145">
        <f>IF(N239="zákl. přenesená",J239,0)</f>
        <v>0</v>
      </c>
      <c r="BH239" s="145">
        <f>IF(N239="sníž. přenesená",J239,0)</f>
        <v>0</v>
      </c>
      <c r="BI239" s="145">
        <f>IF(N239="nulová",J239,0)</f>
        <v>0</v>
      </c>
      <c r="BJ239" s="18" t="s">
        <v>86</v>
      </c>
      <c r="BK239" s="145">
        <f>ROUND(I239*H239,2)</f>
        <v>0</v>
      </c>
      <c r="BL239" s="18" t="s">
        <v>311</v>
      </c>
      <c r="BM239" s="144" t="s">
        <v>8037</v>
      </c>
    </row>
    <row r="240" spans="2:65" s="1" customFormat="1" ht="29.25">
      <c r="B240" s="33"/>
      <c r="D240" s="146" t="s">
        <v>313</v>
      </c>
      <c r="F240" s="147" t="s">
        <v>8038</v>
      </c>
      <c r="I240" s="148"/>
      <c r="L240" s="33"/>
      <c r="M240" s="149"/>
      <c r="T240" s="54"/>
      <c r="AT240" s="18" t="s">
        <v>313</v>
      </c>
      <c r="AU240" s="18" t="s">
        <v>88</v>
      </c>
    </row>
    <row r="241" spans="2:65" s="1" customFormat="1" ht="11.25">
      <c r="B241" s="33"/>
      <c r="D241" s="150" t="s">
        <v>315</v>
      </c>
      <c r="F241" s="151" t="s">
        <v>8039</v>
      </c>
      <c r="I241" s="148"/>
      <c r="L241" s="33"/>
      <c r="M241" s="149"/>
      <c r="T241" s="54"/>
      <c r="AT241" s="18" t="s">
        <v>315</v>
      </c>
      <c r="AU241" s="18" t="s">
        <v>88</v>
      </c>
    </row>
    <row r="242" spans="2:65" s="12" customFormat="1" ht="11.25">
      <c r="B242" s="152"/>
      <c r="D242" s="146" t="s">
        <v>317</v>
      </c>
      <c r="E242" s="153" t="s">
        <v>42</v>
      </c>
      <c r="F242" s="154" t="s">
        <v>8040</v>
      </c>
      <c r="H242" s="153" t="s">
        <v>42</v>
      </c>
      <c r="I242" s="155"/>
      <c r="L242" s="152"/>
      <c r="M242" s="156"/>
      <c r="T242" s="157"/>
      <c r="AT242" s="153" t="s">
        <v>317</v>
      </c>
      <c r="AU242" s="153" t="s">
        <v>88</v>
      </c>
      <c r="AV242" s="12" t="s">
        <v>86</v>
      </c>
      <c r="AW242" s="12" t="s">
        <v>38</v>
      </c>
      <c r="AX242" s="12" t="s">
        <v>79</v>
      </c>
      <c r="AY242" s="153" t="s">
        <v>305</v>
      </c>
    </row>
    <row r="243" spans="2:65" s="13" customFormat="1" ht="11.25">
      <c r="B243" s="158"/>
      <c r="D243" s="146" t="s">
        <v>317</v>
      </c>
      <c r="E243" s="159" t="s">
        <v>42</v>
      </c>
      <c r="F243" s="160" t="s">
        <v>8041</v>
      </c>
      <c r="H243" s="161">
        <v>6.12</v>
      </c>
      <c r="I243" s="162"/>
      <c r="L243" s="158"/>
      <c r="M243" s="163"/>
      <c r="T243" s="164"/>
      <c r="AT243" s="159" t="s">
        <v>317</v>
      </c>
      <c r="AU243" s="159" t="s">
        <v>88</v>
      </c>
      <c r="AV243" s="13" t="s">
        <v>88</v>
      </c>
      <c r="AW243" s="13" t="s">
        <v>38</v>
      </c>
      <c r="AX243" s="13" t="s">
        <v>79</v>
      </c>
      <c r="AY243" s="159" t="s">
        <v>305</v>
      </c>
    </row>
    <row r="244" spans="2:65" s="12" customFormat="1" ht="11.25">
      <c r="B244" s="152"/>
      <c r="D244" s="146" t="s">
        <v>317</v>
      </c>
      <c r="E244" s="153" t="s">
        <v>42</v>
      </c>
      <c r="F244" s="154" t="s">
        <v>8042</v>
      </c>
      <c r="H244" s="153" t="s">
        <v>42</v>
      </c>
      <c r="I244" s="155"/>
      <c r="L244" s="152"/>
      <c r="M244" s="156"/>
      <c r="T244" s="157"/>
      <c r="AT244" s="153" t="s">
        <v>317</v>
      </c>
      <c r="AU244" s="153" t="s">
        <v>88</v>
      </c>
      <c r="AV244" s="12" t="s">
        <v>86</v>
      </c>
      <c r="AW244" s="12" t="s">
        <v>38</v>
      </c>
      <c r="AX244" s="12" t="s">
        <v>79</v>
      </c>
      <c r="AY244" s="153" t="s">
        <v>305</v>
      </c>
    </row>
    <row r="245" spans="2:65" s="13" customFormat="1" ht="11.25">
      <c r="B245" s="158"/>
      <c r="D245" s="146" t="s">
        <v>317</v>
      </c>
      <c r="E245" s="159" t="s">
        <v>42</v>
      </c>
      <c r="F245" s="160" t="s">
        <v>8043</v>
      </c>
      <c r="H245" s="161">
        <v>4.2389999999999999</v>
      </c>
      <c r="I245" s="162"/>
      <c r="L245" s="158"/>
      <c r="M245" s="163"/>
      <c r="T245" s="164"/>
      <c r="AT245" s="159" t="s">
        <v>317</v>
      </c>
      <c r="AU245" s="159" t="s">
        <v>88</v>
      </c>
      <c r="AV245" s="13" t="s">
        <v>88</v>
      </c>
      <c r="AW245" s="13" t="s">
        <v>38</v>
      </c>
      <c r="AX245" s="13" t="s">
        <v>79</v>
      </c>
      <c r="AY245" s="159" t="s">
        <v>305</v>
      </c>
    </row>
    <row r="246" spans="2:65" s="15" customFormat="1" ht="11.25">
      <c r="B246" s="172"/>
      <c r="D246" s="146" t="s">
        <v>317</v>
      </c>
      <c r="E246" s="173" t="s">
        <v>42</v>
      </c>
      <c r="F246" s="174" t="s">
        <v>339</v>
      </c>
      <c r="H246" s="175">
        <v>10.359</v>
      </c>
      <c r="I246" s="176"/>
      <c r="L246" s="172"/>
      <c r="M246" s="177"/>
      <c r="T246" s="178"/>
      <c r="AT246" s="173" t="s">
        <v>317</v>
      </c>
      <c r="AU246" s="173" t="s">
        <v>88</v>
      </c>
      <c r="AV246" s="15" t="s">
        <v>311</v>
      </c>
      <c r="AW246" s="15" t="s">
        <v>38</v>
      </c>
      <c r="AX246" s="15" t="s">
        <v>86</v>
      </c>
      <c r="AY246" s="173" t="s">
        <v>305</v>
      </c>
    </row>
    <row r="247" spans="2:65" s="1" customFormat="1" ht="21.75" customHeight="1">
      <c r="B247" s="33"/>
      <c r="C247" s="133" t="s">
        <v>498</v>
      </c>
      <c r="D247" s="133" t="s">
        <v>307</v>
      </c>
      <c r="E247" s="134" t="s">
        <v>8044</v>
      </c>
      <c r="F247" s="135" t="s">
        <v>8045</v>
      </c>
      <c r="G247" s="136" t="s">
        <v>453</v>
      </c>
      <c r="H247" s="137">
        <v>16.5</v>
      </c>
      <c r="I247" s="138"/>
      <c r="J247" s="139">
        <f>ROUND(I247*H247,2)</f>
        <v>0</v>
      </c>
      <c r="K247" s="135" t="s">
        <v>310</v>
      </c>
      <c r="L247" s="33"/>
      <c r="M247" s="140" t="s">
        <v>42</v>
      </c>
      <c r="N247" s="141" t="s">
        <v>50</v>
      </c>
      <c r="P247" s="142">
        <f>O247*H247</f>
        <v>0</v>
      </c>
      <c r="Q247" s="142">
        <v>0</v>
      </c>
      <c r="R247" s="142">
        <f>Q247*H247</f>
        <v>0</v>
      </c>
      <c r="S247" s="142">
        <v>0</v>
      </c>
      <c r="T247" s="143">
        <f>S247*H247</f>
        <v>0</v>
      </c>
      <c r="AR247" s="144" t="s">
        <v>311</v>
      </c>
      <c r="AT247" s="144" t="s">
        <v>307</v>
      </c>
      <c r="AU247" s="144" t="s">
        <v>88</v>
      </c>
      <c r="AY247" s="18" t="s">
        <v>305</v>
      </c>
      <c r="BE247" s="145">
        <f>IF(N247="základní",J247,0)</f>
        <v>0</v>
      </c>
      <c r="BF247" s="145">
        <f>IF(N247="snížená",J247,0)</f>
        <v>0</v>
      </c>
      <c r="BG247" s="145">
        <f>IF(N247="zákl. přenesená",J247,0)</f>
        <v>0</v>
      </c>
      <c r="BH247" s="145">
        <f>IF(N247="sníž. přenesená",J247,0)</f>
        <v>0</v>
      </c>
      <c r="BI247" s="145">
        <f>IF(N247="nulová",J247,0)</f>
        <v>0</v>
      </c>
      <c r="BJ247" s="18" t="s">
        <v>86</v>
      </c>
      <c r="BK247" s="145">
        <f>ROUND(I247*H247,2)</f>
        <v>0</v>
      </c>
      <c r="BL247" s="18" t="s">
        <v>311</v>
      </c>
      <c r="BM247" s="144" t="s">
        <v>8046</v>
      </c>
    </row>
    <row r="248" spans="2:65" s="1" customFormat="1" ht="19.5">
      <c r="B248" s="33"/>
      <c r="D248" s="146" t="s">
        <v>313</v>
      </c>
      <c r="F248" s="147" t="s">
        <v>8047</v>
      </c>
      <c r="I248" s="148"/>
      <c r="L248" s="33"/>
      <c r="M248" s="149"/>
      <c r="T248" s="54"/>
      <c r="AT248" s="18" t="s">
        <v>313</v>
      </c>
      <c r="AU248" s="18" t="s">
        <v>88</v>
      </c>
    </row>
    <row r="249" spans="2:65" s="1" customFormat="1" ht="11.25">
      <c r="B249" s="33"/>
      <c r="D249" s="150" t="s">
        <v>315</v>
      </c>
      <c r="F249" s="151" t="s">
        <v>8048</v>
      </c>
      <c r="I249" s="148"/>
      <c r="L249" s="33"/>
      <c r="M249" s="149"/>
      <c r="T249" s="54"/>
      <c r="AT249" s="18" t="s">
        <v>315</v>
      </c>
      <c r="AU249" s="18" t="s">
        <v>88</v>
      </c>
    </row>
    <row r="250" spans="2:65" s="1" customFormat="1" ht="136.5">
      <c r="B250" s="33"/>
      <c r="D250" s="146" t="s">
        <v>4036</v>
      </c>
      <c r="F250" s="189" t="s">
        <v>8049</v>
      </c>
      <c r="I250" s="148"/>
      <c r="L250" s="33"/>
      <c r="M250" s="149"/>
      <c r="T250" s="54"/>
      <c r="AT250" s="18" t="s">
        <v>4036</v>
      </c>
      <c r="AU250" s="18" t="s">
        <v>88</v>
      </c>
    </row>
    <row r="251" spans="2:65" s="12" customFormat="1" ht="11.25">
      <c r="B251" s="152"/>
      <c r="D251" s="146" t="s">
        <v>317</v>
      </c>
      <c r="E251" s="153" t="s">
        <v>42</v>
      </c>
      <c r="F251" s="154" t="s">
        <v>8050</v>
      </c>
      <c r="H251" s="153" t="s">
        <v>42</v>
      </c>
      <c r="I251" s="155"/>
      <c r="L251" s="152"/>
      <c r="M251" s="156"/>
      <c r="T251" s="157"/>
      <c r="AT251" s="153" t="s">
        <v>317</v>
      </c>
      <c r="AU251" s="153" t="s">
        <v>88</v>
      </c>
      <c r="AV251" s="12" t="s">
        <v>86</v>
      </c>
      <c r="AW251" s="12" t="s">
        <v>38</v>
      </c>
      <c r="AX251" s="12" t="s">
        <v>79</v>
      </c>
      <c r="AY251" s="153" t="s">
        <v>305</v>
      </c>
    </row>
    <row r="252" spans="2:65" s="13" customFormat="1" ht="11.25">
      <c r="B252" s="158"/>
      <c r="D252" s="146" t="s">
        <v>317</v>
      </c>
      <c r="E252" s="159" t="s">
        <v>42</v>
      </c>
      <c r="F252" s="160" t="s">
        <v>8051</v>
      </c>
      <c r="H252" s="161">
        <v>16.5</v>
      </c>
      <c r="I252" s="162"/>
      <c r="L252" s="158"/>
      <c r="M252" s="163"/>
      <c r="T252" s="164"/>
      <c r="AT252" s="159" t="s">
        <v>317</v>
      </c>
      <c r="AU252" s="159" t="s">
        <v>88</v>
      </c>
      <c r="AV252" s="13" t="s">
        <v>88</v>
      </c>
      <c r="AW252" s="13" t="s">
        <v>38</v>
      </c>
      <c r="AX252" s="13" t="s">
        <v>79</v>
      </c>
      <c r="AY252" s="159" t="s">
        <v>305</v>
      </c>
    </row>
    <row r="253" spans="2:65" s="15" customFormat="1" ht="11.25">
      <c r="B253" s="172"/>
      <c r="D253" s="146" t="s">
        <v>317</v>
      </c>
      <c r="E253" s="173" t="s">
        <v>42</v>
      </c>
      <c r="F253" s="174" t="s">
        <v>339</v>
      </c>
      <c r="H253" s="175">
        <v>16.5</v>
      </c>
      <c r="I253" s="176"/>
      <c r="L253" s="172"/>
      <c r="M253" s="177"/>
      <c r="T253" s="178"/>
      <c r="AT253" s="173" t="s">
        <v>317</v>
      </c>
      <c r="AU253" s="173" t="s">
        <v>88</v>
      </c>
      <c r="AV253" s="15" t="s">
        <v>311</v>
      </c>
      <c r="AW253" s="15" t="s">
        <v>38</v>
      </c>
      <c r="AX253" s="15" t="s">
        <v>86</v>
      </c>
      <c r="AY253" s="173" t="s">
        <v>305</v>
      </c>
    </row>
    <row r="254" spans="2:65" s="1" customFormat="1" ht="24.2" customHeight="1">
      <c r="B254" s="33"/>
      <c r="C254" s="133" t="s">
        <v>507</v>
      </c>
      <c r="D254" s="133" t="s">
        <v>307</v>
      </c>
      <c r="E254" s="134" t="s">
        <v>8052</v>
      </c>
      <c r="F254" s="135" t="s">
        <v>8053</v>
      </c>
      <c r="G254" s="136" t="s">
        <v>453</v>
      </c>
      <c r="H254" s="137">
        <v>16.5</v>
      </c>
      <c r="I254" s="138"/>
      <c r="J254" s="139">
        <f>ROUND(I254*H254,2)</f>
        <v>0</v>
      </c>
      <c r="K254" s="135" t="s">
        <v>310</v>
      </c>
      <c r="L254" s="33"/>
      <c r="M254" s="140" t="s">
        <v>42</v>
      </c>
      <c r="N254" s="141" t="s">
        <v>50</v>
      </c>
      <c r="P254" s="142">
        <f>O254*H254</f>
        <v>0</v>
      </c>
      <c r="Q254" s="142">
        <v>0</v>
      </c>
      <c r="R254" s="142">
        <f>Q254*H254</f>
        <v>0</v>
      </c>
      <c r="S254" s="142">
        <v>0</v>
      </c>
      <c r="T254" s="143">
        <f>S254*H254</f>
        <v>0</v>
      </c>
      <c r="AR254" s="144" t="s">
        <v>311</v>
      </c>
      <c r="AT254" s="144" t="s">
        <v>307</v>
      </c>
      <c r="AU254" s="144" t="s">
        <v>88</v>
      </c>
      <c r="AY254" s="18" t="s">
        <v>305</v>
      </c>
      <c r="BE254" s="145">
        <f>IF(N254="základní",J254,0)</f>
        <v>0</v>
      </c>
      <c r="BF254" s="145">
        <f>IF(N254="snížená",J254,0)</f>
        <v>0</v>
      </c>
      <c r="BG254" s="145">
        <f>IF(N254="zákl. přenesená",J254,0)</f>
        <v>0</v>
      </c>
      <c r="BH254" s="145">
        <f>IF(N254="sníž. přenesená",J254,0)</f>
        <v>0</v>
      </c>
      <c r="BI254" s="145">
        <f>IF(N254="nulová",J254,0)</f>
        <v>0</v>
      </c>
      <c r="BJ254" s="18" t="s">
        <v>86</v>
      </c>
      <c r="BK254" s="145">
        <f>ROUND(I254*H254,2)</f>
        <v>0</v>
      </c>
      <c r="BL254" s="18" t="s">
        <v>311</v>
      </c>
      <c r="BM254" s="144" t="s">
        <v>8054</v>
      </c>
    </row>
    <row r="255" spans="2:65" s="1" customFormat="1" ht="29.25">
      <c r="B255" s="33"/>
      <c r="D255" s="146" t="s">
        <v>313</v>
      </c>
      <c r="F255" s="147" t="s">
        <v>8055</v>
      </c>
      <c r="I255" s="148"/>
      <c r="L255" s="33"/>
      <c r="M255" s="149"/>
      <c r="T255" s="54"/>
      <c r="AT255" s="18" t="s">
        <v>313</v>
      </c>
      <c r="AU255" s="18" t="s">
        <v>88</v>
      </c>
    </row>
    <row r="256" spans="2:65" s="1" customFormat="1" ht="11.25">
      <c r="B256" s="33"/>
      <c r="D256" s="150" t="s">
        <v>315</v>
      </c>
      <c r="F256" s="151" t="s">
        <v>8056</v>
      </c>
      <c r="I256" s="148"/>
      <c r="L256" s="33"/>
      <c r="M256" s="149"/>
      <c r="T256" s="54"/>
      <c r="AT256" s="18" t="s">
        <v>315</v>
      </c>
      <c r="AU256" s="18" t="s">
        <v>88</v>
      </c>
    </row>
    <row r="257" spans="2:65" s="1" customFormat="1" ht="136.5">
      <c r="B257" s="33"/>
      <c r="D257" s="146" t="s">
        <v>4036</v>
      </c>
      <c r="F257" s="189" t="s">
        <v>8049</v>
      </c>
      <c r="I257" s="148"/>
      <c r="L257" s="33"/>
      <c r="M257" s="149"/>
      <c r="T257" s="54"/>
      <c r="AT257" s="18" t="s">
        <v>4036</v>
      </c>
      <c r="AU257" s="18" t="s">
        <v>88</v>
      </c>
    </row>
    <row r="258" spans="2:65" s="1" customFormat="1" ht="19.5">
      <c r="B258" s="33"/>
      <c r="D258" s="146" t="s">
        <v>1012</v>
      </c>
      <c r="F258" s="189" t="s">
        <v>8057</v>
      </c>
      <c r="I258" s="148"/>
      <c r="L258" s="33"/>
      <c r="M258" s="149"/>
      <c r="T258" s="54"/>
      <c r="AT258" s="18" t="s">
        <v>1012</v>
      </c>
      <c r="AU258" s="18" t="s">
        <v>88</v>
      </c>
    </row>
    <row r="259" spans="2:65" s="1" customFormat="1" ht="21.75" customHeight="1">
      <c r="B259" s="33"/>
      <c r="C259" s="133" t="s">
        <v>517</v>
      </c>
      <c r="D259" s="133" t="s">
        <v>307</v>
      </c>
      <c r="E259" s="134" t="s">
        <v>8058</v>
      </c>
      <c r="F259" s="135" t="s">
        <v>8059</v>
      </c>
      <c r="G259" s="136" t="s">
        <v>453</v>
      </c>
      <c r="H259" s="137">
        <v>6.49</v>
      </c>
      <c r="I259" s="138"/>
      <c r="J259" s="139">
        <f>ROUND(I259*H259,2)</f>
        <v>0</v>
      </c>
      <c r="K259" s="135" t="s">
        <v>310</v>
      </c>
      <c r="L259" s="33"/>
      <c r="M259" s="140" t="s">
        <v>42</v>
      </c>
      <c r="N259" s="141" t="s">
        <v>50</v>
      </c>
      <c r="P259" s="142">
        <f>O259*H259</f>
        <v>0</v>
      </c>
      <c r="Q259" s="142">
        <v>0</v>
      </c>
      <c r="R259" s="142">
        <f>Q259*H259</f>
        <v>0</v>
      </c>
      <c r="S259" s="142">
        <v>0</v>
      </c>
      <c r="T259" s="143">
        <f>S259*H259</f>
        <v>0</v>
      </c>
      <c r="AR259" s="144" t="s">
        <v>311</v>
      </c>
      <c r="AT259" s="144" t="s">
        <v>307</v>
      </c>
      <c r="AU259" s="144" t="s">
        <v>88</v>
      </c>
      <c r="AY259" s="18" t="s">
        <v>305</v>
      </c>
      <c r="BE259" s="145">
        <f>IF(N259="základní",J259,0)</f>
        <v>0</v>
      </c>
      <c r="BF259" s="145">
        <f>IF(N259="snížená",J259,0)</f>
        <v>0</v>
      </c>
      <c r="BG259" s="145">
        <f>IF(N259="zákl. přenesená",J259,0)</f>
        <v>0</v>
      </c>
      <c r="BH259" s="145">
        <f>IF(N259="sníž. přenesená",J259,0)</f>
        <v>0</v>
      </c>
      <c r="BI259" s="145">
        <f>IF(N259="nulová",J259,0)</f>
        <v>0</v>
      </c>
      <c r="BJ259" s="18" t="s">
        <v>86</v>
      </c>
      <c r="BK259" s="145">
        <f>ROUND(I259*H259,2)</f>
        <v>0</v>
      </c>
      <c r="BL259" s="18" t="s">
        <v>311</v>
      </c>
      <c r="BM259" s="144" t="s">
        <v>8060</v>
      </c>
    </row>
    <row r="260" spans="2:65" s="1" customFormat="1" ht="19.5">
      <c r="B260" s="33"/>
      <c r="D260" s="146" t="s">
        <v>313</v>
      </c>
      <c r="F260" s="147" t="s">
        <v>8061</v>
      </c>
      <c r="I260" s="148"/>
      <c r="L260" s="33"/>
      <c r="M260" s="149"/>
      <c r="T260" s="54"/>
      <c r="AT260" s="18" t="s">
        <v>313</v>
      </c>
      <c r="AU260" s="18" t="s">
        <v>88</v>
      </c>
    </row>
    <row r="261" spans="2:65" s="1" customFormat="1" ht="11.25">
      <c r="B261" s="33"/>
      <c r="D261" s="150" t="s">
        <v>315</v>
      </c>
      <c r="F261" s="151" t="s">
        <v>8062</v>
      </c>
      <c r="I261" s="148"/>
      <c r="L261" s="33"/>
      <c r="M261" s="149"/>
      <c r="T261" s="54"/>
      <c r="AT261" s="18" t="s">
        <v>315</v>
      </c>
      <c r="AU261" s="18" t="s">
        <v>88</v>
      </c>
    </row>
    <row r="262" spans="2:65" s="1" customFormat="1" ht="136.5">
      <c r="B262" s="33"/>
      <c r="D262" s="146" t="s">
        <v>4036</v>
      </c>
      <c r="F262" s="189" t="s">
        <v>8049</v>
      </c>
      <c r="I262" s="148"/>
      <c r="L262" s="33"/>
      <c r="M262" s="149"/>
      <c r="T262" s="54"/>
      <c r="AT262" s="18" t="s">
        <v>4036</v>
      </c>
      <c r="AU262" s="18" t="s">
        <v>88</v>
      </c>
    </row>
    <row r="263" spans="2:65" s="12" customFormat="1" ht="11.25">
      <c r="B263" s="152"/>
      <c r="D263" s="146" t="s">
        <v>317</v>
      </c>
      <c r="E263" s="153" t="s">
        <v>42</v>
      </c>
      <c r="F263" s="154" t="s">
        <v>8063</v>
      </c>
      <c r="H263" s="153" t="s">
        <v>42</v>
      </c>
      <c r="I263" s="155"/>
      <c r="L263" s="152"/>
      <c r="M263" s="156"/>
      <c r="T263" s="157"/>
      <c r="AT263" s="153" t="s">
        <v>317</v>
      </c>
      <c r="AU263" s="153" t="s">
        <v>88</v>
      </c>
      <c r="AV263" s="12" t="s">
        <v>86</v>
      </c>
      <c r="AW263" s="12" t="s">
        <v>38</v>
      </c>
      <c r="AX263" s="12" t="s">
        <v>79</v>
      </c>
      <c r="AY263" s="153" t="s">
        <v>305</v>
      </c>
    </row>
    <row r="264" spans="2:65" s="13" customFormat="1" ht="11.25">
      <c r="B264" s="158"/>
      <c r="D264" s="146" t="s">
        <v>317</v>
      </c>
      <c r="E264" s="159" t="s">
        <v>42</v>
      </c>
      <c r="F264" s="160" t="s">
        <v>8064</v>
      </c>
      <c r="H264" s="161">
        <v>6.49</v>
      </c>
      <c r="I264" s="162"/>
      <c r="L264" s="158"/>
      <c r="M264" s="163"/>
      <c r="T264" s="164"/>
      <c r="AT264" s="159" t="s">
        <v>317</v>
      </c>
      <c r="AU264" s="159" t="s">
        <v>88</v>
      </c>
      <c r="AV264" s="13" t="s">
        <v>88</v>
      </c>
      <c r="AW264" s="13" t="s">
        <v>38</v>
      </c>
      <c r="AX264" s="13" t="s">
        <v>79</v>
      </c>
      <c r="AY264" s="159" t="s">
        <v>305</v>
      </c>
    </row>
    <row r="265" spans="2:65" s="15" customFormat="1" ht="11.25">
      <c r="B265" s="172"/>
      <c r="D265" s="146" t="s">
        <v>317</v>
      </c>
      <c r="E265" s="173" t="s">
        <v>42</v>
      </c>
      <c r="F265" s="174" t="s">
        <v>339</v>
      </c>
      <c r="H265" s="175">
        <v>6.49</v>
      </c>
      <c r="I265" s="176"/>
      <c r="L265" s="172"/>
      <c r="M265" s="177"/>
      <c r="T265" s="178"/>
      <c r="AT265" s="173" t="s">
        <v>317</v>
      </c>
      <c r="AU265" s="173" t="s">
        <v>88</v>
      </c>
      <c r="AV265" s="15" t="s">
        <v>311</v>
      </c>
      <c r="AW265" s="15" t="s">
        <v>38</v>
      </c>
      <c r="AX265" s="15" t="s">
        <v>86</v>
      </c>
      <c r="AY265" s="173" t="s">
        <v>305</v>
      </c>
    </row>
    <row r="266" spans="2:65" s="1" customFormat="1" ht="24.2" customHeight="1">
      <c r="B266" s="33"/>
      <c r="C266" s="133" t="s">
        <v>525</v>
      </c>
      <c r="D266" s="133" t="s">
        <v>307</v>
      </c>
      <c r="E266" s="134" t="s">
        <v>8065</v>
      </c>
      <c r="F266" s="135" t="s">
        <v>8066</v>
      </c>
      <c r="G266" s="136" t="s">
        <v>453</v>
      </c>
      <c r="H266" s="137">
        <v>6.49</v>
      </c>
      <c r="I266" s="138"/>
      <c r="J266" s="139">
        <f>ROUND(I266*H266,2)</f>
        <v>0</v>
      </c>
      <c r="K266" s="135" t="s">
        <v>310</v>
      </c>
      <c r="L266" s="33"/>
      <c r="M266" s="140" t="s">
        <v>42</v>
      </c>
      <c r="N266" s="141" t="s">
        <v>50</v>
      </c>
      <c r="P266" s="142">
        <f>O266*H266</f>
        <v>0</v>
      </c>
      <c r="Q266" s="142">
        <v>0</v>
      </c>
      <c r="R266" s="142">
        <f>Q266*H266</f>
        <v>0</v>
      </c>
      <c r="S266" s="142">
        <v>0</v>
      </c>
      <c r="T266" s="143">
        <f>S266*H266</f>
        <v>0</v>
      </c>
      <c r="AR266" s="144" t="s">
        <v>311</v>
      </c>
      <c r="AT266" s="144" t="s">
        <v>307</v>
      </c>
      <c r="AU266" s="144" t="s">
        <v>88</v>
      </c>
      <c r="AY266" s="18" t="s">
        <v>305</v>
      </c>
      <c r="BE266" s="145">
        <f>IF(N266="základní",J266,0)</f>
        <v>0</v>
      </c>
      <c r="BF266" s="145">
        <f>IF(N266="snížená",J266,0)</f>
        <v>0</v>
      </c>
      <c r="BG266" s="145">
        <f>IF(N266="zákl. přenesená",J266,0)</f>
        <v>0</v>
      </c>
      <c r="BH266" s="145">
        <f>IF(N266="sníž. přenesená",J266,0)</f>
        <v>0</v>
      </c>
      <c r="BI266" s="145">
        <f>IF(N266="nulová",J266,0)</f>
        <v>0</v>
      </c>
      <c r="BJ266" s="18" t="s">
        <v>86</v>
      </c>
      <c r="BK266" s="145">
        <f>ROUND(I266*H266,2)</f>
        <v>0</v>
      </c>
      <c r="BL266" s="18" t="s">
        <v>311</v>
      </c>
      <c r="BM266" s="144" t="s">
        <v>8067</v>
      </c>
    </row>
    <row r="267" spans="2:65" s="1" customFormat="1" ht="29.25">
      <c r="B267" s="33"/>
      <c r="D267" s="146" t="s">
        <v>313</v>
      </c>
      <c r="F267" s="147" t="s">
        <v>8055</v>
      </c>
      <c r="I267" s="148"/>
      <c r="L267" s="33"/>
      <c r="M267" s="149"/>
      <c r="T267" s="54"/>
      <c r="AT267" s="18" t="s">
        <v>313</v>
      </c>
      <c r="AU267" s="18" t="s">
        <v>88</v>
      </c>
    </row>
    <row r="268" spans="2:65" s="1" customFormat="1" ht="11.25">
      <c r="B268" s="33"/>
      <c r="D268" s="150" t="s">
        <v>315</v>
      </c>
      <c r="F268" s="151" t="s">
        <v>8068</v>
      </c>
      <c r="I268" s="148"/>
      <c r="L268" s="33"/>
      <c r="M268" s="149"/>
      <c r="T268" s="54"/>
      <c r="AT268" s="18" t="s">
        <v>315</v>
      </c>
      <c r="AU268" s="18" t="s">
        <v>88</v>
      </c>
    </row>
    <row r="269" spans="2:65" s="1" customFormat="1" ht="136.5">
      <c r="B269" s="33"/>
      <c r="D269" s="146" t="s">
        <v>4036</v>
      </c>
      <c r="F269" s="189" t="s">
        <v>8049</v>
      </c>
      <c r="I269" s="148"/>
      <c r="L269" s="33"/>
      <c r="M269" s="149"/>
      <c r="T269" s="54"/>
      <c r="AT269" s="18" t="s">
        <v>4036</v>
      </c>
      <c r="AU269" s="18" t="s">
        <v>88</v>
      </c>
    </row>
    <row r="270" spans="2:65" s="1" customFormat="1" ht="19.5">
      <c r="B270" s="33"/>
      <c r="D270" s="146" t="s">
        <v>1012</v>
      </c>
      <c r="F270" s="189" t="s">
        <v>8057</v>
      </c>
      <c r="I270" s="148"/>
      <c r="L270" s="33"/>
      <c r="M270" s="149"/>
      <c r="T270" s="54"/>
      <c r="AT270" s="18" t="s">
        <v>1012</v>
      </c>
      <c r="AU270" s="18" t="s">
        <v>88</v>
      </c>
    </row>
    <row r="271" spans="2:65" s="1" customFormat="1" ht="16.5" customHeight="1">
      <c r="B271" s="33"/>
      <c r="C271" s="133" t="s">
        <v>533</v>
      </c>
      <c r="D271" s="133" t="s">
        <v>307</v>
      </c>
      <c r="E271" s="134" t="s">
        <v>8069</v>
      </c>
      <c r="F271" s="135" t="s">
        <v>8070</v>
      </c>
      <c r="G271" s="136" t="s">
        <v>453</v>
      </c>
      <c r="H271" s="137">
        <v>7.91</v>
      </c>
      <c r="I271" s="138"/>
      <c r="J271" s="139">
        <f>ROUND(I271*H271,2)</f>
        <v>0</v>
      </c>
      <c r="K271" s="135" t="s">
        <v>310</v>
      </c>
      <c r="L271" s="33"/>
      <c r="M271" s="140" t="s">
        <v>42</v>
      </c>
      <c r="N271" s="141" t="s">
        <v>50</v>
      </c>
      <c r="P271" s="142">
        <f>O271*H271</f>
        <v>0</v>
      </c>
      <c r="Q271" s="142">
        <v>0</v>
      </c>
      <c r="R271" s="142">
        <f>Q271*H271</f>
        <v>0</v>
      </c>
      <c r="S271" s="142">
        <v>0</v>
      </c>
      <c r="T271" s="143">
        <f>S271*H271</f>
        <v>0</v>
      </c>
      <c r="AR271" s="144" t="s">
        <v>311</v>
      </c>
      <c r="AT271" s="144" t="s">
        <v>307</v>
      </c>
      <c r="AU271" s="144" t="s">
        <v>88</v>
      </c>
      <c r="AY271" s="18" t="s">
        <v>305</v>
      </c>
      <c r="BE271" s="145">
        <f>IF(N271="základní",J271,0)</f>
        <v>0</v>
      </c>
      <c r="BF271" s="145">
        <f>IF(N271="snížená",J271,0)</f>
        <v>0</v>
      </c>
      <c r="BG271" s="145">
        <f>IF(N271="zákl. přenesená",J271,0)</f>
        <v>0</v>
      </c>
      <c r="BH271" s="145">
        <f>IF(N271="sníž. přenesená",J271,0)</f>
        <v>0</v>
      </c>
      <c r="BI271" s="145">
        <f>IF(N271="nulová",J271,0)</f>
        <v>0</v>
      </c>
      <c r="BJ271" s="18" t="s">
        <v>86</v>
      </c>
      <c r="BK271" s="145">
        <f>ROUND(I271*H271,2)</f>
        <v>0</v>
      </c>
      <c r="BL271" s="18" t="s">
        <v>311</v>
      </c>
      <c r="BM271" s="144" t="s">
        <v>8071</v>
      </c>
    </row>
    <row r="272" spans="2:65" s="1" customFormat="1" ht="19.5">
      <c r="B272" s="33"/>
      <c r="D272" s="146" t="s">
        <v>313</v>
      </c>
      <c r="F272" s="147" t="s">
        <v>8072</v>
      </c>
      <c r="I272" s="148"/>
      <c r="L272" s="33"/>
      <c r="M272" s="149"/>
      <c r="T272" s="54"/>
      <c r="AT272" s="18" t="s">
        <v>313</v>
      </c>
      <c r="AU272" s="18" t="s">
        <v>88</v>
      </c>
    </row>
    <row r="273" spans="2:65" s="1" customFormat="1" ht="11.25">
      <c r="B273" s="33"/>
      <c r="D273" s="150" t="s">
        <v>315</v>
      </c>
      <c r="F273" s="151" t="s">
        <v>8073</v>
      </c>
      <c r="I273" s="148"/>
      <c r="L273" s="33"/>
      <c r="M273" s="149"/>
      <c r="T273" s="54"/>
      <c r="AT273" s="18" t="s">
        <v>315</v>
      </c>
      <c r="AU273" s="18" t="s">
        <v>88</v>
      </c>
    </row>
    <row r="274" spans="2:65" s="1" customFormat="1" ht="97.5">
      <c r="B274" s="33"/>
      <c r="D274" s="146" t="s">
        <v>4036</v>
      </c>
      <c r="F274" s="189" t="s">
        <v>8074</v>
      </c>
      <c r="I274" s="148"/>
      <c r="L274" s="33"/>
      <c r="M274" s="149"/>
      <c r="T274" s="54"/>
      <c r="AT274" s="18" t="s">
        <v>4036</v>
      </c>
      <c r="AU274" s="18" t="s">
        <v>88</v>
      </c>
    </row>
    <row r="275" spans="2:65" s="12" customFormat="1" ht="11.25">
      <c r="B275" s="152"/>
      <c r="D275" s="146" t="s">
        <v>317</v>
      </c>
      <c r="E275" s="153" t="s">
        <v>42</v>
      </c>
      <c r="F275" s="154" t="s">
        <v>8075</v>
      </c>
      <c r="H275" s="153" t="s">
        <v>42</v>
      </c>
      <c r="I275" s="155"/>
      <c r="L275" s="152"/>
      <c r="M275" s="156"/>
      <c r="T275" s="157"/>
      <c r="AT275" s="153" t="s">
        <v>317</v>
      </c>
      <c r="AU275" s="153" t="s">
        <v>88</v>
      </c>
      <c r="AV275" s="12" t="s">
        <v>86</v>
      </c>
      <c r="AW275" s="12" t="s">
        <v>38</v>
      </c>
      <c r="AX275" s="12" t="s">
        <v>79</v>
      </c>
      <c r="AY275" s="153" t="s">
        <v>305</v>
      </c>
    </row>
    <row r="276" spans="2:65" s="13" customFormat="1" ht="11.25">
      <c r="B276" s="158"/>
      <c r="D276" s="146" t="s">
        <v>317</v>
      </c>
      <c r="E276" s="159" t="s">
        <v>42</v>
      </c>
      <c r="F276" s="160" t="s">
        <v>8076</v>
      </c>
      <c r="H276" s="161">
        <v>7.91</v>
      </c>
      <c r="I276" s="162"/>
      <c r="L276" s="158"/>
      <c r="M276" s="163"/>
      <c r="T276" s="164"/>
      <c r="AT276" s="159" t="s">
        <v>317</v>
      </c>
      <c r="AU276" s="159" t="s">
        <v>88</v>
      </c>
      <c r="AV276" s="13" t="s">
        <v>88</v>
      </c>
      <c r="AW276" s="13" t="s">
        <v>38</v>
      </c>
      <c r="AX276" s="13" t="s">
        <v>86</v>
      </c>
      <c r="AY276" s="159" t="s">
        <v>305</v>
      </c>
    </row>
    <row r="277" spans="2:65" s="1" customFormat="1" ht="24.2" customHeight="1">
      <c r="B277" s="33"/>
      <c r="C277" s="133" t="s">
        <v>538</v>
      </c>
      <c r="D277" s="133" t="s">
        <v>307</v>
      </c>
      <c r="E277" s="134" t="s">
        <v>8077</v>
      </c>
      <c r="F277" s="135" t="s">
        <v>8078</v>
      </c>
      <c r="G277" s="136" t="s">
        <v>453</v>
      </c>
      <c r="H277" s="137">
        <v>7.91</v>
      </c>
      <c r="I277" s="138"/>
      <c r="J277" s="139">
        <f>ROUND(I277*H277,2)</f>
        <v>0</v>
      </c>
      <c r="K277" s="135" t="s">
        <v>310</v>
      </c>
      <c r="L277" s="33"/>
      <c r="M277" s="140" t="s">
        <v>42</v>
      </c>
      <c r="N277" s="141" t="s">
        <v>50</v>
      </c>
      <c r="P277" s="142">
        <f>O277*H277</f>
        <v>0</v>
      </c>
      <c r="Q277" s="142">
        <v>0</v>
      </c>
      <c r="R277" s="142">
        <f>Q277*H277</f>
        <v>0</v>
      </c>
      <c r="S277" s="142">
        <v>0</v>
      </c>
      <c r="T277" s="143">
        <f>S277*H277</f>
        <v>0</v>
      </c>
      <c r="AR277" s="144" t="s">
        <v>311</v>
      </c>
      <c r="AT277" s="144" t="s">
        <v>307</v>
      </c>
      <c r="AU277" s="144" t="s">
        <v>88</v>
      </c>
      <c r="AY277" s="18" t="s">
        <v>305</v>
      </c>
      <c r="BE277" s="145">
        <f>IF(N277="základní",J277,0)</f>
        <v>0</v>
      </c>
      <c r="BF277" s="145">
        <f>IF(N277="snížená",J277,0)</f>
        <v>0</v>
      </c>
      <c r="BG277" s="145">
        <f>IF(N277="zákl. přenesená",J277,0)</f>
        <v>0</v>
      </c>
      <c r="BH277" s="145">
        <f>IF(N277="sníž. přenesená",J277,0)</f>
        <v>0</v>
      </c>
      <c r="BI277" s="145">
        <f>IF(N277="nulová",J277,0)</f>
        <v>0</v>
      </c>
      <c r="BJ277" s="18" t="s">
        <v>86</v>
      </c>
      <c r="BK277" s="145">
        <f>ROUND(I277*H277,2)</f>
        <v>0</v>
      </c>
      <c r="BL277" s="18" t="s">
        <v>311</v>
      </c>
      <c r="BM277" s="144" t="s">
        <v>8079</v>
      </c>
    </row>
    <row r="278" spans="2:65" s="1" customFormat="1" ht="29.25">
      <c r="B278" s="33"/>
      <c r="D278" s="146" t="s">
        <v>313</v>
      </c>
      <c r="F278" s="147" t="s">
        <v>8080</v>
      </c>
      <c r="I278" s="148"/>
      <c r="L278" s="33"/>
      <c r="M278" s="149"/>
      <c r="T278" s="54"/>
      <c r="AT278" s="18" t="s">
        <v>313</v>
      </c>
      <c r="AU278" s="18" t="s">
        <v>88</v>
      </c>
    </row>
    <row r="279" spans="2:65" s="1" customFormat="1" ht="11.25">
      <c r="B279" s="33"/>
      <c r="D279" s="150" t="s">
        <v>315</v>
      </c>
      <c r="F279" s="151" t="s">
        <v>8081</v>
      </c>
      <c r="I279" s="148"/>
      <c r="L279" s="33"/>
      <c r="M279" s="149"/>
      <c r="T279" s="54"/>
      <c r="AT279" s="18" t="s">
        <v>315</v>
      </c>
      <c r="AU279" s="18" t="s">
        <v>88</v>
      </c>
    </row>
    <row r="280" spans="2:65" s="1" customFormat="1" ht="97.5">
      <c r="B280" s="33"/>
      <c r="D280" s="146" t="s">
        <v>4036</v>
      </c>
      <c r="F280" s="189" t="s">
        <v>8074</v>
      </c>
      <c r="I280" s="148"/>
      <c r="L280" s="33"/>
      <c r="M280" s="149"/>
      <c r="T280" s="54"/>
      <c r="AT280" s="18" t="s">
        <v>4036</v>
      </c>
      <c r="AU280" s="18" t="s">
        <v>88</v>
      </c>
    </row>
    <row r="281" spans="2:65" s="1" customFormat="1" ht="19.5">
      <c r="B281" s="33"/>
      <c r="D281" s="146" t="s">
        <v>1012</v>
      </c>
      <c r="F281" s="189" t="s">
        <v>8057</v>
      </c>
      <c r="I281" s="148"/>
      <c r="L281" s="33"/>
      <c r="M281" s="149"/>
      <c r="T281" s="54"/>
      <c r="AT281" s="18" t="s">
        <v>1012</v>
      </c>
      <c r="AU281" s="18" t="s">
        <v>88</v>
      </c>
    </row>
    <row r="282" spans="2:65" s="1" customFormat="1" ht="37.9" customHeight="1">
      <c r="B282" s="33"/>
      <c r="C282" s="133" t="s">
        <v>545</v>
      </c>
      <c r="D282" s="133" t="s">
        <v>307</v>
      </c>
      <c r="E282" s="134" t="s">
        <v>8082</v>
      </c>
      <c r="F282" s="135" t="s">
        <v>8083</v>
      </c>
      <c r="G282" s="136" t="s">
        <v>453</v>
      </c>
      <c r="H282" s="137">
        <v>14.4</v>
      </c>
      <c r="I282" s="138"/>
      <c r="J282" s="139">
        <f>ROUND(I282*H282,2)</f>
        <v>0</v>
      </c>
      <c r="K282" s="135" t="s">
        <v>310</v>
      </c>
      <c r="L282" s="33"/>
      <c r="M282" s="140" t="s">
        <v>42</v>
      </c>
      <c r="N282" s="141" t="s">
        <v>50</v>
      </c>
      <c r="P282" s="142">
        <f>O282*H282</f>
        <v>0</v>
      </c>
      <c r="Q282" s="142">
        <v>0</v>
      </c>
      <c r="R282" s="142">
        <f>Q282*H282</f>
        <v>0</v>
      </c>
      <c r="S282" s="142">
        <v>0</v>
      </c>
      <c r="T282" s="143">
        <f>S282*H282</f>
        <v>0</v>
      </c>
      <c r="AR282" s="144" t="s">
        <v>311</v>
      </c>
      <c r="AT282" s="144" t="s">
        <v>307</v>
      </c>
      <c r="AU282" s="144" t="s">
        <v>88</v>
      </c>
      <c r="AY282" s="18" t="s">
        <v>305</v>
      </c>
      <c r="BE282" s="145">
        <f>IF(N282="základní",J282,0)</f>
        <v>0</v>
      </c>
      <c r="BF282" s="145">
        <f>IF(N282="snížená",J282,0)</f>
        <v>0</v>
      </c>
      <c r="BG282" s="145">
        <f>IF(N282="zákl. přenesená",J282,0)</f>
        <v>0</v>
      </c>
      <c r="BH282" s="145">
        <f>IF(N282="sníž. přenesená",J282,0)</f>
        <v>0</v>
      </c>
      <c r="BI282" s="145">
        <f>IF(N282="nulová",J282,0)</f>
        <v>0</v>
      </c>
      <c r="BJ282" s="18" t="s">
        <v>86</v>
      </c>
      <c r="BK282" s="145">
        <f>ROUND(I282*H282,2)</f>
        <v>0</v>
      </c>
      <c r="BL282" s="18" t="s">
        <v>311</v>
      </c>
      <c r="BM282" s="144" t="s">
        <v>8084</v>
      </c>
    </row>
    <row r="283" spans="2:65" s="1" customFormat="1" ht="29.25">
      <c r="B283" s="33"/>
      <c r="D283" s="146" t="s">
        <v>313</v>
      </c>
      <c r="F283" s="147" t="s">
        <v>8031</v>
      </c>
      <c r="I283" s="148"/>
      <c r="L283" s="33"/>
      <c r="M283" s="149"/>
      <c r="T283" s="54"/>
      <c r="AT283" s="18" t="s">
        <v>313</v>
      </c>
      <c r="AU283" s="18" t="s">
        <v>88</v>
      </c>
    </row>
    <row r="284" spans="2:65" s="1" customFormat="1" ht="11.25">
      <c r="B284" s="33"/>
      <c r="D284" s="150" t="s">
        <v>315</v>
      </c>
      <c r="F284" s="151" t="s">
        <v>8085</v>
      </c>
      <c r="I284" s="148"/>
      <c r="L284" s="33"/>
      <c r="M284" s="149"/>
      <c r="T284" s="54"/>
      <c r="AT284" s="18" t="s">
        <v>315</v>
      </c>
      <c r="AU284" s="18" t="s">
        <v>88</v>
      </c>
    </row>
    <row r="285" spans="2:65" s="12" customFormat="1" ht="11.25">
      <c r="B285" s="152"/>
      <c r="D285" s="146" t="s">
        <v>317</v>
      </c>
      <c r="E285" s="153" t="s">
        <v>42</v>
      </c>
      <c r="F285" s="154" t="s">
        <v>8086</v>
      </c>
      <c r="H285" s="153" t="s">
        <v>42</v>
      </c>
      <c r="I285" s="155"/>
      <c r="L285" s="152"/>
      <c r="M285" s="156"/>
      <c r="T285" s="157"/>
      <c r="AT285" s="153" t="s">
        <v>317</v>
      </c>
      <c r="AU285" s="153" t="s">
        <v>88</v>
      </c>
      <c r="AV285" s="12" t="s">
        <v>86</v>
      </c>
      <c r="AW285" s="12" t="s">
        <v>38</v>
      </c>
      <c r="AX285" s="12" t="s">
        <v>79</v>
      </c>
      <c r="AY285" s="153" t="s">
        <v>305</v>
      </c>
    </row>
    <row r="286" spans="2:65" s="13" customFormat="1" ht="11.25">
      <c r="B286" s="158"/>
      <c r="D286" s="146" t="s">
        <v>317</v>
      </c>
      <c r="E286" s="159" t="s">
        <v>42</v>
      </c>
      <c r="F286" s="160" t="s">
        <v>8076</v>
      </c>
      <c r="H286" s="161">
        <v>7.91</v>
      </c>
      <c r="I286" s="162"/>
      <c r="L286" s="158"/>
      <c r="M286" s="163"/>
      <c r="T286" s="164"/>
      <c r="AT286" s="159" t="s">
        <v>317</v>
      </c>
      <c r="AU286" s="159" t="s">
        <v>88</v>
      </c>
      <c r="AV286" s="13" t="s">
        <v>88</v>
      </c>
      <c r="AW286" s="13" t="s">
        <v>38</v>
      </c>
      <c r="AX286" s="13" t="s">
        <v>79</v>
      </c>
      <c r="AY286" s="159" t="s">
        <v>305</v>
      </c>
    </row>
    <row r="287" spans="2:65" s="12" customFormat="1" ht="11.25">
      <c r="B287" s="152"/>
      <c r="D287" s="146" t="s">
        <v>317</v>
      </c>
      <c r="E287" s="153" t="s">
        <v>42</v>
      </c>
      <c r="F287" s="154" t="s">
        <v>8087</v>
      </c>
      <c r="H287" s="153" t="s">
        <v>42</v>
      </c>
      <c r="I287" s="155"/>
      <c r="L287" s="152"/>
      <c r="M287" s="156"/>
      <c r="T287" s="157"/>
      <c r="AT287" s="153" t="s">
        <v>317</v>
      </c>
      <c r="AU287" s="153" t="s">
        <v>88</v>
      </c>
      <c r="AV287" s="12" t="s">
        <v>86</v>
      </c>
      <c r="AW287" s="12" t="s">
        <v>38</v>
      </c>
      <c r="AX287" s="12" t="s">
        <v>79</v>
      </c>
      <c r="AY287" s="153" t="s">
        <v>305</v>
      </c>
    </row>
    <row r="288" spans="2:65" s="13" customFormat="1" ht="11.25">
      <c r="B288" s="158"/>
      <c r="D288" s="146" t="s">
        <v>317</v>
      </c>
      <c r="E288" s="159" t="s">
        <v>42</v>
      </c>
      <c r="F288" s="160" t="s">
        <v>8064</v>
      </c>
      <c r="H288" s="161">
        <v>6.49</v>
      </c>
      <c r="I288" s="162"/>
      <c r="L288" s="158"/>
      <c r="M288" s="163"/>
      <c r="T288" s="164"/>
      <c r="AT288" s="159" t="s">
        <v>317</v>
      </c>
      <c r="AU288" s="159" t="s">
        <v>88</v>
      </c>
      <c r="AV288" s="13" t="s">
        <v>88</v>
      </c>
      <c r="AW288" s="13" t="s">
        <v>38</v>
      </c>
      <c r="AX288" s="13" t="s">
        <v>79</v>
      </c>
      <c r="AY288" s="159" t="s">
        <v>305</v>
      </c>
    </row>
    <row r="289" spans="2:65" s="15" customFormat="1" ht="11.25">
      <c r="B289" s="172"/>
      <c r="D289" s="146" t="s">
        <v>317</v>
      </c>
      <c r="E289" s="173" t="s">
        <v>42</v>
      </c>
      <c r="F289" s="174" t="s">
        <v>339</v>
      </c>
      <c r="H289" s="175">
        <v>14.4</v>
      </c>
      <c r="I289" s="176"/>
      <c r="L289" s="172"/>
      <c r="M289" s="177"/>
      <c r="T289" s="178"/>
      <c r="AT289" s="173" t="s">
        <v>317</v>
      </c>
      <c r="AU289" s="173" t="s">
        <v>88</v>
      </c>
      <c r="AV289" s="15" t="s">
        <v>311</v>
      </c>
      <c r="AW289" s="15" t="s">
        <v>38</v>
      </c>
      <c r="AX289" s="15" t="s">
        <v>86</v>
      </c>
      <c r="AY289" s="173" t="s">
        <v>305</v>
      </c>
    </row>
    <row r="290" spans="2:65" s="1" customFormat="1" ht="44.25" customHeight="1">
      <c r="B290" s="33"/>
      <c r="C290" s="133" t="s">
        <v>551</v>
      </c>
      <c r="D290" s="133" t="s">
        <v>307</v>
      </c>
      <c r="E290" s="134" t="s">
        <v>8088</v>
      </c>
      <c r="F290" s="135" t="s">
        <v>4994</v>
      </c>
      <c r="G290" s="136" t="s">
        <v>453</v>
      </c>
      <c r="H290" s="137">
        <v>16.5</v>
      </c>
      <c r="I290" s="138"/>
      <c r="J290" s="139">
        <f>ROUND(I290*H290,2)</f>
        <v>0</v>
      </c>
      <c r="K290" s="135" t="s">
        <v>310</v>
      </c>
      <c r="L290" s="33"/>
      <c r="M290" s="140" t="s">
        <v>42</v>
      </c>
      <c r="N290" s="141" t="s">
        <v>50</v>
      </c>
      <c r="P290" s="142">
        <f>O290*H290</f>
        <v>0</v>
      </c>
      <c r="Q290" s="142">
        <v>0</v>
      </c>
      <c r="R290" s="142">
        <f>Q290*H290</f>
        <v>0</v>
      </c>
      <c r="S290" s="142">
        <v>0</v>
      </c>
      <c r="T290" s="143">
        <f>S290*H290</f>
        <v>0</v>
      </c>
      <c r="AR290" s="144" t="s">
        <v>311</v>
      </c>
      <c r="AT290" s="144" t="s">
        <v>307</v>
      </c>
      <c r="AU290" s="144" t="s">
        <v>88</v>
      </c>
      <c r="AY290" s="18" t="s">
        <v>305</v>
      </c>
      <c r="BE290" s="145">
        <f>IF(N290="základní",J290,0)</f>
        <v>0</v>
      </c>
      <c r="BF290" s="145">
        <f>IF(N290="snížená",J290,0)</f>
        <v>0</v>
      </c>
      <c r="BG290" s="145">
        <f>IF(N290="zákl. přenesená",J290,0)</f>
        <v>0</v>
      </c>
      <c r="BH290" s="145">
        <f>IF(N290="sníž. přenesená",J290,0)</f>
        <v>0</v>
      </c>
      <c r="BI290" s="145">
        <f>IF(N290="nulová",J290,0)</f>
        <v>0</v>
      </c>
      <c r="BJ290" s="18" t="s">
        <v>86</v>
      </c>
      <c r="BK290" s="145">
        <f>ROUND(I290*H290,2)</f>
        <v>0</v>
      </c>
      <c r="BL290" s="18" t="s">
        <v>311</v>
      </c>
      <c r="BM290" s="144" t="s">
        <v>8089</v>
      </c>
    </row>
    <row r="291" spans="2:65" s="1" customFormat="1" ht="29.25">
      <c r="B291" s="33"/>
      <c r="D291" s="146" t="s">
        <v>313</v>
      </c>
      <c r="F291" s="147" t="s">
        <v>4994</v>
      </c>
      <c r="I291" s="148"/>
      <c r="L291" s="33"/>
      <c r="M291" s="149"/>
      <c r="T291" s="54"/>
      <c r="AT291" s="18" t="s">
        <v>313</v>
      </c>
      <c r="AU291" s="18" t="s">
        <v>88</v>
      </c>
    </row>
    <row r="292" spans="2:65" s="1" customFormat="1" ht="11.25">
      <c r="B292" s="33"/>
      <c r="D292" s="150" t="s">
        <v>315</v>
      </c>
      <c r="F292" s="151" t="s">
        <v>8090</v>
      </c>
      <c r="I292" s="148"/>
      <c r="L292" s="33"/>
      <c r="M292" s="149"/>
      <c r="T292" s="54"/>
      <c r="AT292" s="18" t="s">
        <v>315</v>
      </c>
      <c r="AU292" s="18" t="s">
        <v>88</v>
      </c>
    </row>
    <row r="293" spans="2:65" s="12" customFormat="1" ht="11.25">
      <c r="B293" s="152"/>
      <c r="D293" s="146" t="s">
        <v>317</v>
      </c>
      <c r="E293" s="153" t="s">
        <v>42</v>
      </c>
      <c r="F293" s="154" t="s">
        <v>8050</v>
      </c>
      <c r="H293" s="153" t="s">
        <v>42</v>
      </c>
      <c r="I293" s="155"/>
      <c r="L293" s="152"/>
      <c r="M293" s="156"/>
      <c r="T293" s="157"/>
      <c r="AT293" s="153" t="s">
        <v>317</v>
      </c>
      <c r="AU293" s="153" t="s">
        <v>88</v>
      </c>
      <c r="AV293" s="12" t="s">
        <v>86</v>
      </c>
      <c r="AW293" s="12" t="s">
        <v>38</v>
      </c>
      <c r="AX293" s="12" t="s">
        <v>79</v>
      </c>
      <c r="AY293" s="153" t="s">
        <v>305</v>
      </c>
    </row>
    <row r="294" spans="2:65" s="13" customFormat="1" ht="11.25">
      <c r="B294" s="158"/>
      <c r="D294" s="146" t="s">
        <v>317</v>
      </c>
      <c r="E294" s="159" t="s">
        <v>42</v>
      </c>
      <c r="F294" s="160" t="s">
        <v>8051</v>
      </c>
      <c r="H294" s="161">
        <v>16.5</v>
      </c>
      <c r="I294" s="162"/>
      <c r="L294" s="158"/>
      <c r="M294" s="163"/>
      <c r="T294" s="164"/>
      <c r="AT294" s="159" t="s">
        <v>317</v>
      </c>
      <c r="AU294" s="159" t="s">
        <v>88</v>
      </c>
      <c r="AV294" s="13" t="s">
        <v>88</v>
      </c>
      <c r="AW294" s="13" t="s">
        <v>38</v>
      </c>
      <c r="AX294" s="13" t="s">
        <v>86</v>
      </c>
      <c r="AY294" s="159" t="s">
        <v>305</v>
      </c>
    </row>
    <row r="295" spans="2:65" s="11" customFormat="1" ht="25.9" customHeight="1">
      <c r="B295" s="121"/>
      <c r="D295" s="122" t="s">
        <v>78</v>
      </c>
      <c r="E295" s="123" t="s">
        <v>1102</v>
      </c>
      <c r="F295" s="123" t="s">
        <v>1103</v>
      </c>
      <c r="I295" s="124"/>
      <c r="J295" s="125">
        <f>BK295</f>
        <v>0</v>
      </c>
      <c r="L295" s="121"/>
      <c r="M295" s="126"/>
      <c r="P295" s="127">
        <f>P296</f>
        <v>0</v>
      </c>
      <c r="R295" s="127">
        <f>R296</f>
        <v>0</v>
      </c>
      <c r="T295" s="128">
        <f>T296</f>
        <v>1.4999999999999999E-2</v>
      </c>
      <c r="AR295" s="122" t="s">
        <v>88</v>
      </c>
      <c r="AT295" s="129" t="s">
        <v>78</v>
      </c>
      <c r="AU295" s="129" t="s">
        <v>79</v>
      </c>
      <c r="AY295" s="122" t="s">
        <v>305</v>
      </c>
      <c r="BK295" s="130">
        <f>BK296</f>
        <v>0</v>
      </c>
    </row>
    <row r="296" spans="2:65" s="11" customFormat="1" ht="22.9" customHeight="1">
      <c r="B296" s="121"/>
      <c r="D296" s="122" t="s">
        <v>78</v>
      </c>
      <c r="E296" s="131" t="s">
        <v>8091</v>
      </c>
      <c r="F296" s="131" t="s">
        <v>8092</v>
      </c>
      <c r="I296" s="124"/>
      <c r="J296" s="132">
        <f>BK296</f>
        <v>0</v>
      </c>
      <c r="L296" s="121"/>
      <c r="M296" s="126"/>
      <c r="P296" s="127">
        <f>SUM(P297:P299)</f>
        <v>0</v>
      </c>
      <c r="R296" s="127">
        <f>SUM(R297:R299)</f>
        <v>0</v>
      </c>
      <c r="T296" s="128">
        <f>SUM(T297:T299)</f>
        <v>1.4999999999999999E-2</v>
      </c>
      <c r="AR296" s="122" t="s">
        <v>88</v>
      </c>
      <c r="AT296" s="129" t="s">
        <v>78</v>
      </c>
      <c r="AU296" s="129" t="s">
        <v>86</v>
      </c>
      <c r="AY296" s="122" t="s">
        <v>305</v>
      </c>
      <c r="BK296" s="130">
        <f>SUM(BK297:BK299)</f>
        <v>0</v>
      </c>
    </row>
    <row r="297" spans="2:65" s="1" customFormat="1" ht="37.9" customHeight="1">
      <c r="B297" s="33"/>
      <c r="C297" s="133" t="s">
        <v>559</v>
      </c>
      <c r="D297" s="133" t="s">
        <v>307</v>
      </c>
      <c r="E297" s="134" t="s">
        <v>8093</v>
      </c>
      <c r="F297" s="135" t="s">
        <v>8094</v>
      </c>
      <c r="G297" s="136" t="s">
        <v>350</v>
      </c>
      <c r="H297" s="137">
        <v>2</v>
      </c>
      <c r="I297" s="138"/>
      <c r="J297" s="139">
        <f>ROUND(I297*H297,2)</f>
        <v>0</v>
      </c>
      <c r="K297" s="135" t="s">
        <v>310</v>
      </c>
      <c r="L297" s="33"/>
      <c r="M297" s="140" t="s">
        <v>42</v>
      </c>
      <c r="N297" s="141" t="s">
        <v>50</v>
      </c>
      <c r="P297" s="142">
        <f>O297*H297</f>
        <v>0</v>
      </c>
      <c r="Q297" s="142">
        <v>0</v>
      </c>
      <c r="R297" s="142">
        <f>Q297*H297</f>
        <v>0</v>
      </c>
      <c r="S297" s="142">
        <v>7.4999999999999997E-3</v>
      </c>
      <c r="T297" s="143">
        <f>S297*H297</f>
        <v>1.4999999999999999E-2</v>
      </c>
      <c r="AR297" s="144" t="s">
        <v>436</v>
      </c>
      <c r="AT297" s="144" t="s">
        <v>307</v>
      </c>
      <c r="AU297" s="144" t="s">
        <v>88</v>
      </c>
      <c r="AY297" s="18" t="s">
        <v>305</v>
      </c>
      <c r="BE297" s="145">
        <f>IF(N297="základní",J297,0)</f>
        <v>0</v>
      </c>
      <c r="BF297" s="145">
        <f>IF(N297="snížená",J297,0)</f>
        <v>0</v>
      </c>
      <c r="BG297" s="145">
        <f>IF(N297="zákl. přenesená",J297,0)</f>
        <v>0</v>
      </c>
      <c r="BH297" s="145">
        <f>IF(N297="sníž. přenesená",J297,0)</f>
        <v>0</v>
      </c>
      <c r="BI297" s="145">
        <f>IF(N297="nulová",J297,0)</f>
        <v>0</v>
      </c>
      <c r="BJ297" s="18" t="s">
        <v>86</v>
      </c>
      <c r="BK297" s="145">
        <f>ROUND(I297*H297,2)</f>
        <v>0</v>
      </c>
      <c r="BL297" s="18" t="s">
        <v>436</v>
      </c>
      <c r="BM297" s="144" t="s">
        <v>8095</v>
      </c>
    </row>
    <row r="298" spans="2:65" s="1" customFormat="1" ht="19.5">
      <c r="B298" s="33"/>
      <c r="D298" s="146" t="s">
        <v>313</v>
      </c>
      <c r="F298" s="147" t="s">
        <v>8096</v>
      </c>
      <c r="I298" s="148"/>
      <c r="L298" s="33"/>
      <c r="M298" s="149"/>
      <c r="T298" s="54"/>
      <c r="AT298" s="18" t="s">
        <v>313</v>
      </c>
      <c r="AU298" s="18" t="s">
        <v>88</v>
      </c>
    </row>
    <row r="299" spans="2:65" s="1" customFormat="1" ht="11.25">
      <c r="B299" s="33"/>
      <c r="D299" s="150" t="s">
        <v>315</v>
      </c>
      <c r="F299" s="151" t="s">
        <v>8097</v>
      </c>
      <c r="I299" s="148"/>
      <c r="L299" s="33"/>
      <c r="M299" s="194"/>
      <c r="N299" s="195"/>
      <c r="O299" s="195"/>
      <c r="P299" s="195"/>
      <c r="Q299" s="195"/>
      <c r="R299" s="195"/>
      <c r="S299" s="195"/>
      <c r="T299" s="196"/>
      <c r="AT299" s="18" t="s">
        <v>315</v>
      </c>
      <c r="AU299" s="18" t="s">
        <v>88</v>
      </c>
    </row>
    <row r="300" spans="2:65" s="1" customFormat="1" ht="6.95" customHeight="1">
      <c r="B300" s="42"/>
      <c r="C300" s="43"/>
      <c r="D300" s="43"/>
      <c r="E300" s="43"/>
      <c r="F300" s="43"/>
      <c r="G300" s="43"/>
      <c r="H300" s="43"/>
      <c r="I300" s="43"/>
      <c r="J300" s="43"/>
      <c r="K300" s="43"/>
      <c r="L300" s="33"/>
    </row>
  </sheetData>
  <sheetProtection algorithmName="SHA-512" hashValue="Z0VbP8w6oUZg5AMJFoqymNl3biro+/8/J0unGXgwbeQnUHvUt26YFQJFM5s/43OY4RETMF3kJDBCkAMP4B6vKA==" saltValue="yqQm/+z8ZwoLIpaXM0TU878lWhdNtiUaBm1oHlnccUWWkIHt2zDNKcfb6dtJNCBoJw61HL30u7yPm5QooTdwQA==" spinCount="100000" sheet="1" objects="1" scenarios="1" formatColumns="0" formatRows="0" autoFilter="0"/>
  <autoFilter ref="C91:K299" xr:uid="{00000000-0009-0000-0000-000009000000}"/>
  <mergeCells count="12">
    <mergeCell ref="E84:H84"/>
    <mergeCell ref="L2:V2"/>
    <mergeCell ref="E50:H50"/>
    <mergeCell ref="E52:H52"/>
    <mergeCell ref="E54:H54"/>
    <mergeCell ref="E80:H80"/>
    <mergeCell ref="E82:H82"/>
    <mergeCell ref="E7:H7"/>
    <mergeCell ref="E9:H9"/>
    <mergeCell ref="E11:H11"/>
    <mergeCell ref="E20:H20"/>
    <mergeCell ref="E29:H29"/>
  </mergeCells>
  <hyperlinks>
    <hyperlink ref="F97" r:id="rId1" xr:uid="{00000000-0004-0000-0900-000000000000}"/>
    <hyperlink ref="F107" r:id="rId2" xr:uid="{00000000-0004-0000-0900-000001000000}"/>
    <hyperlink ref="F112" r:id="rId3" xr:uid="{00000000-0004-0000-0900-000002000000}"/>
    <hyperlink ref="F124" r:id="rId4" xr:uid="{00000000-0004-0000-0900-000003000000}"/>
    <hyperlink ref="F133" r:id="rId5" xr:uid="{00000000-0004-0000-0900-000004000000}"/>
    <hyperlink ref="F145" r:id="rId6" xr:uid="{00000000-0004-0000-0900-000005000000}"/>
    <hyperlink ref="F154" r:id="rId7" xr:uid="{00000000-0004-0000-0900-000006000000}"/>
    <hyperlink ref="F162" r:id="rId8" xr:uid="{00000000-0004-0000-0900-000007000000}"/>
    <hyperlink ref="F168" r:id="rId9" xr:uid="{00000000-0004-0000-0900-000008000000}"/>
    <hyperlink ref="F173" r:id="rId10" xr:uid="{00000000-0004-0000-0900-000009000000}"/>
    <hyperlink ref="F180" r:id="rId11" xr:uid="{00000000-0004-0000-0900-00000A000000}"/>
    <hyperlink ref="F186" r:id="rId12" xr:uid="{00000000-0004-0000-0900-00000B000000}"/>
    <hyperlink ref="F191" r:id="rId13" xr:uid="{00000000-0004-0000-0900-00000C000000}"/>
    <hyperlink ref="F196" r:id="rId14" xr:uid="{00000000-0004-0000-0900-00000D000000}"/>
    <hyperlink ref="F201" r:id="rId15" xr:uid="{00000000-0004-0000-0900-00000E000000}"/>
    <hyperlink ref="F206" r:id="rId16" xr:uid="{00000000-0004-0000-0900-00000F000000}"/>
    <hyperlink ref="F211" r:id="rId17" xr:uid="{00000000-0004-0000-0900-000010000000}"/>
    <hyperlink ref="F220" r:id="rId18" xr:uid="{00000000-0004-0000-0900-000011000000}"/>
    <hyperlink ref="F228" r:id="rId19" xr:uid="{00000000-0004-0000-0900-000012000000}"/>
    <hyperlink ref="F231" r:id="rId20" xr:uid="{00000000-0004-0000-0900-000013000000}"/>
    <hyperlink ref="F236" r:id="rId21" xr:uid="{00000000-0004-0000-0900-000014000000}"/>
    <hyperlink ref="F241" r:id="rId22" xr:uid="{00000000-0004-0000-0900-000015000000}"/>
    <hyperlink ref="F249" r:id="rId23" xr:uid="{00000000-0004-0000-0900-000016000000}"/>
    <hyperlink ref="F256" r:id="rId24" xr:uid="{00000000-0004-0000-0900-000017000000}"/>
    <hyperlink ref="F261" r:id="rId25" xr:uid="{00000000-0004-0000-0900-000018000000}"/>
    <hyperlink ref="F268" r:id="rId26" xr:uid="{00000000-0004-0000-0900-000019000000}"/>
    <hyperlink ref="F273" r:id="rId27" xr:uid="{00000000-0004-0000-0900-00001A000000}"/>
    <hyperlink ref="F279" r:id="rId28" xr:uid="{00000000-0004-0000-0900-00001B000000}"/>
    <hyperlink ref="F284" r:id="rId29" xr:uid="{00000000-0004-0000-0900-00001C000000}"/>
    <hyperlink ref="F292" r:id="rId30" xr:uid="{00000000-0004-0000-0900-00001D000000}"/>
    <hyperlink ref="F299" r:id="rId31" xr:uid="{00000000-0004-0000-0900-00001E000000}"/>
  </hyperlinks>
  <pageMargins left="0.39374999999999999" right="0.39374999999999999" top="0.39374999999999999" bottom="0.39374999999999999" header="0" footer="0"/>
  <pageSetup paperSize="9" scale="76" fitToHeight="100" orientation="portrait" blackAndWhite="1" r:id="rId32"/>
  <headerFooter>
    <oddFooter>&amp;CStrana &amp;P z &amp;N</oddFooter>
  </headerFooter>
  <drawing r:id="rId3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BM310"/>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56" ht="36.950000000000003" customHeight="1">
      <c r="L2" s="295"/>
      <c r="M2" s="295"/>
      <c r="N2" s="295"/>
      <c r="O2" s="295"/>
      <c r="P2" s="295"/>
      <c r="Q2" s="295"/>
      <c r="R2" s="295"/>
      <c r="S2" s="295"/>
      <c r="T2" s="295"/>
      <c r="U2" s="295"/>
      <c r="V2" s="295"/>
      <c r="AT2" s="18" t="s">
        <v>127</v>
      </c>
      <c r="AZ2" s="91" t="s">
        <v>3981</v>
      </c>
      <c r="BA2" s="91" t="s">
        <v>8098</v>
      </c>
      <c r="BB2" s="91" t="s">
        <v>244</v>
      </c>
      <c r="BC2" s="91" t="s">
        <v>8099</v>
      </c>
      <c r="BD2" s="91" t="s">
        <v>88</v>
      </c>
    </row>
    <row r="3" spans="2:56" ht="6.95" customHeight="1">
      <c r="B3" s="19"/>
      <c r="C3" s="20"/>
      <c r="D3" s="20"/>
      <c r="E3" s="20"/>
      <c r="F3" s="20"/>
      <c r="G3" s="20"/>
      <c r="H3" s="20"/>
      <c r="I3" s="20"/>
      <c r="J3" s="20"/>
      <c r="K3" s="20"/>
      <c r="L3" s="21"/>
      <c r="AT3" s="18" t="s">
        <v>88</v>
      </c>
      <c r="AZ3" s="91" t="s">
        <v>8100</v>
      </c>
      <c r="BA3" s="91" t="s">
        <v>8101</v>
      </c>
      <c r="BB3" s="91" t="s">
        <v>199</v>
      </c>
      <c r="BC3" s="91" t="s">
        <v>8102</v>
      </c>
      <c r="BD3" s="91" t="s">
        <v>88</v>
      </c>
    </row>
    <row r="4" spans="2:56" ht="24.95" customHeight="1">
      <c r="B4" s="21"/>
      <c r="D4" s="22" t="s">
        <v>204</v>
      </c>
      <c r="L4" s="21"/>
      <c r="M4" s="92" t="s">
        <v>10</v>
      </c>
      <c r="AT4" s="18" t="s">
        <v>4</v>
      </c>
      <c r="AZ4" s="91" t="s">
        <v>8103</v>
      </c>
      <c r="BA4" s="91" t="s">
        <v>8104</v>
      </c>
      <c r="BB4" s="91" t="s">
        <v>244</v>
      </c>
      <c r="BC4" s="91" t="s">
        <v>8105</v>
      </c>
      <c r="BD4" s="91" t="s">
        <v>88</v>
      </c>
    </row>
    <row r="5" spans="2:56" ht="6.95" customHeight="1">
      <c r="B5" s="21"/>
      <c r="L5" s="21"/>
      <c r="AZ5" s="91" t="s">
        <v>8106</v>
      </c>
      <c r="BA5" s="91" t="s">
        <v>8107</v>
      </c>
      <c r="BB5" s="91" t="s">
        <v>244</v>
      </c>
      <c r="BC5" s="91" t="s">
        <v>8108</v>
      </c>
      <c r="BD5" s="91" t="s">
        <v>88</v>
      </c>
    </row>
    <row r="6" spans="2:56" ht="12" customHeight="1">
      <c r="B6" s="21"/>
      <c r="D6" s="28" t="s">
        <v>16</v>
      </c>
      <c r="L6" s="21"/>
      <c r="AZ6" s="91" t="s">
        <v>8109</v>
      </c>
      <c r="BA6" s="91" t="s">
        <v>8110</v>
      </c>
      <c r="BB6" s="91" t="s">
        <v>244</v>
      </c>
      <c r="BC6" s="91" t="s">
        <v>8111</v>
      </c>
      <c r="BD6" s="91" t="s">
        <v>88</v>
      </c>
    </row>
    <row r="7" spans="2:56" ht="16.5" customHeight="1">
      <c r="B7" s="21"/>
      <c r="E7" s="333" t="str">
        <f>'Rekapitulace stavby'!K6</f>
        <v>Domov pro seniory v Litomyšli</v>
      </c>
      <c r="F7" s="334"/>
      <c r="G7" s="334"/>
      <c r="H7" s="334"/>
      <c r="L7" s="21"/>
      <c r="AZ7" s="91" t="s">
        <v>8112</v>
      </c>
      <c r="BA7" s="91" t="s">
        <v>8113</v>
      </c>
      <c r="BB7" s="91" t="s">
        <v>199</v>
      </c>
      <c r="BC7" s="91" t="s">
        <v>8114</v>
      </c>
      <c r="BD7" s="91" t="s">
        <v>88</v>
      </c>
    </row>
    <row r="8" spans="2:56" ht="12" customHeight="1">
      <c r="B8" s="21"/>
      <c r="D8" s="28" t="s">
        <v>217</v>
      </c>
      <c r="L8" s="21"/>
      <c r="AZ8" s="91" t="s">
        <v>8115</v>
      </c>
      <c r="BA8" s="91" t="s">
        <v>8113</v>
      </c>
      <c r="BB8" s="91" t="s">
        <v>199</v>
      </c>
      <c r="BC8" s="91" t="s">
        <v>8116</v>
      </c>
      <c r="BD8" s="91" t="s">
        <v>88</v>
      </c>
    </row>
    <row r="9" spans="2:56" s="1" customFormat="1" ht="16.5" customHeight="1">
      <c r="B9" s="33"/>
      <c r="E9" s="333" t="s">
        <v>7905</v>
      </c>
      <c r="F9" s="335"/>
      <c r="G9" s="335"/>
      <c r="H9" s="335"/>
      <c r="L9" s="33"/>
      <c r="AZ9" s="91" t="s">
        <v>242</v>
      </c>
      <c r="BA9" s="91" t="s">
        <v>8117</v>
      </c>
      <c r="BB9" s="91" t="s">
        <v>244</v>
      </c>
      <c r="BC9" s="91" t="s">
        <v>8118</v>
      </c>
      <c r="BD9" s="91" t="s">
        <v>88</v>
      </c>
    </row>
    <row r="10" spans="2:56" s="1" customFormat="1" ht="12" customHeight="1">
      <c r="B10" s="33"/>
      <c r="D10" s="28" t="s">
        <v>224</v>
      </c>
      <c r="L10" s="33"/>
    </row>
    <row r="11" spans="2:56" s="1" customFormat="1" ht="16.5" customHeight="1">
      <c r="B11" s="33"/>
      <c r="E11" s="316" t="s">
        <v>8119</v>
      </c>
      <c r="F11" s="335"/>
      <c r="G11" s="335"/>
      <c r="H11" s="335"/>
      <c r="L11" s="33"/>
    </row>
    <row r="12" spans="2:56" s="1" customFormat="1" ht="11.25">
      <c r="B12" s="33"/>
      <c r="L12" s="33"/>
    </row>
    <row r="13" spans="2:56" s="1" customFormat="1" ht="12" customHeight="1">
      <c r="B13" s="33"/>
      <c r="D13" s="28" t="s">
        <v>18</v>
      </c>
      <c r="F13" s="26" t="s">
        <v>19</v>
      </c>
      <c r="I13" s="28" t="s">
        <v>20</v>
      </c>
      <c r="J13" s="26" t="s">
        <v>21</v>
      </c>
      <c r="L13" s="33"/>
    </row>
    <row r="14" spans="2:56" s="1" customFormat="1" ht="12" customHeight="1">
      <c r="B14" s="33"/>
      <c r="D14" s="28" t="s">
        <v>22</v>
      </c>
      <c r="F14" s="26" t="s">
        <v>23</v>
      </c>
      <c r="I14" s="28" t="s">
        <v>24</v>
      </c>
      <c r="J14" s="50" t="str">
        <f>'Rekapitulace stavby'!AN8</f>
        <v>20. 1. 2025</v>
      </c>
      <c r="L14" s="33"/>
    </row>
    <row r="15" spans="2:56" s="1" customFormat="1" ht="10.9" customHeight="1">
      <c r="B15" s="33"/>
      <c r="L15" s="33"/>
    </row>
    <row r="16" spans="2:56" s="1" customFormat="1" ht="12" customHeight="1">
      <c r="B16" s="33"/>
      <c r="D16" s="28" t="s">
        <v>26</v>
      </c>
      <c r="I16" s="28" t="s">
        <v>27</v>
      </c>
      <c r="J16" s="26" t="s">
        <v>28</v>
      </c>
      <c r="L16" s="33"/>
    </row>
    <row r="17" spans="2:12" s="1" customFormat="1" ht="18" customHeight="1">
      <c r="B17" s="33"/>
      <c r="E17" s="26" t="s">
        <v>29</v>
      </c>
      <c r="I17" s="28" t="s">
        <v>30</v>
      </c>
      <c r="J17" s="26" t="s">
        <v>31</v>
      </c>
      <c r="L17" s="33"/>
    </row>
    <row r="18" spans="2:12" s="1" customFormat="1" ht="6.95" customHeight="1">
      <c r="B18" s="33"/>
      <c r="L18" s="33"/>
    </row>
    <row r="19" spans="2:12" s="1" customFormat="1" ht="12" customHeight="1">
      <c r="B19" s="33"/>
      <c r="D19" s="28" t="s">
        <v>32</v>
      </c>
      <c r="I19" s="28" t="s">
        <v>27</v>
      </c>
      <c r="J19" s="29" t="str">
        <f>'Rekapitulace stavby'!AN13</f>
        <v>Vyplň údaj</v>
      </c>
      <c r="L19" s="33"/>
    </row>
    <row r="20" spans="2:12" s="1" customFormat="1" ht="18" customHeight="1">
      <c r="B20" s="33"/>
      <c r="E20" s="336" t="str">
        <f>'Rekapitulace stavby'!E14</f>
        <v>Vyplň údaj</v>
      </c>
      <c r="F20" s="294"/>
      <c r="G20" s="294"/>
      <c r="H20" s="294"/>
      <c r="I20" s="28" t="s">
        <v>30</v>
      </c>
      <c r="J20" s="29" t="str">
        <f>'Rekapitulace stavby'!AN14</f>
        <v>Vyplň údaj</v>
      </c>
      <c r="L20" s="33"/>
    </row>
    <row r="21" spans="2:12" s="1" customFormat="1" ht="6.95" customHeight="1">
      <c r="B21" s="33"/>
      <c r="L21" s="33"/>
    </row>
    <row r="22" spans="2:12" s="1" customFormat="1" ht="12" customHeight="1">
      <c r="B22" s="33"/>
      <c r="D22" s="28" t="s">
        <v>34</v>
      </c>
      <c r="I22" s="28" t="s">
        <v>27</v>
      </c>
      <c r="J22" s="26" t="s">
        <v>35</v>
      </c>
      <c r="L22" s="33"/>
    </row>
    <row r="23" spans="2:12" s="1" customFormat="1" ht="18" customHeight="1">
      <c r="B23" s="33"/>
      <c r="E23" s="26" t="s">
        <v>7907</v>
      </c>
      <c r="I23" s="28" t="s">
        <v>30</v>
      </c>
      <c r="J23" s="26" t="s">
        <v>37</v>
      </c>
      <c r="L23" s="33"/>
    </row>
    <row r="24" spans="2:12" s="1" customFormat="1" ht="6.95" customHeight="1">
      <c r="B24" s="33"/>
      <c r="L24" s="33"/>
    </row>
    <row r="25" spans="2:12" s="1" customFormat="1" ht="12" customHeight="1">
      <c r="B25" s="33"/>
      <c r="D25" s="28" t="s">
        <v>39</v>
      </c>
      <c r="I25" s="28" t="s">
        <v>27</v>
      </c>
      <c r="J25" s="26" t="s">
        <v>40</v>
      </c>
      <c r="L25" s="33"/>
    </row>
    <row r="26" spans="2:12" s="1" customFormat="1" ht="18" customHeight="1">
      <c r="B26" s="33"/>
      <c r="E26" s="26" t="s">
        <v>41</v>
      </c>
      <c r="I26" s="28" t="s">
        <v>30</v>
      </c>
      <c r="J26" s="26" t="s">
        <v>42</v>
      </c>
      <c r="L26" s="33"/>
    </row>
    <row r="27" spans="2:12" s="1" customFormat="1" ht="6.95" customHeight="1">
      <c r="B27" s="33"/>
      <c r="L27" s="33"/>
    </row>
    <row r="28" spans="2:12" s="1" customFormat="1" ht="12" customHeight="1">
      <c r="B28" s="33"/>
      <c r="D28" s="28" t="s">
        <v>43</v>
      </c>
      <c r="L28" s="33"/>
    </row>
    <row r="29" spans="2:12" s="7" customFormat="1" ht="16.5" customHeight="1">
      <c r="B29" s="93"/>
      <c r="E29" s="299" t="s">
        <v>42</v>
      </c>
      <c r="F29" s="299"/>
      <c r="G29" s="299"/>
      <c r="H29" s="299"/>
      <c r="L29" s="93"/>
    </row>
    <row r="30" spans="2:12" s="1" customFormat="1" ht="6.95" customHeight="1">
      <c r="B30" s="33"/>
      <c r="L30" s="33"/>
    </row>
    <row r="31" spans="2:12" s="1" customFormat="1" ht="6.95" customHeight="1">
      <c r="B31" s="33"/>
      <c r="D31" s="51"/>
      <c r="E31" s="51"/>
      <c r="F31" s="51"/>
      <c r="G31" s="51"/>
      <c r="H31" s="51"/>
      <c r="I31" s="51"/>
      <c r="J31" s="51"/>
      <c r="K31" s="51"/>
      <c r="L31" s="33"/>
    </row>
    <row r="32" spans="2:12" s="1" customFormat="1" ht="25.35" customHeight="1">
      <c r="B32" s="33"/>
      <c r="D32" s="94" t="s">
        <v>45</v>
      </c>
      <c r="J32" s="64">
        <f>ROUND(J90, 2)</f>
        <v>0</v>
      </c>
      <c r="L32" s="33"/>
    </row>
    <row r="33" spans="2:12" s="1" customFormat="1" ht="6.95" customHeight="1">
      <c r="B33" s="33"/>
      <c r="D33" s="51"/>
      <c r="E33" s="51"/>
      <c r="F33" s="51"/>
      <c r="G33" s="51"/>
      <c r="H33" s="51"/>
      <c r="I33" s="51"/>
      <c r="J33" s="51"/>
      <c r="K33" s="51"/>
      <c r="L33" s="33"/>
    </row>
    <row r="34" spans="2:12" s="1" customFormat="1" ht="14.45" customHeight="1">
      <c r="B34" s="33"/>
      <c r="F34" s="36" t="s">
        <v>47</v>
      </c>
      <c r="I34" s="36" t="s">
        <v>46</v>
      </c>
      <c r="J34" s="36" t="s">
        <v>48</v>
      </c>
      <c r="L34" s="33"/>
    </row>
    <row r="35" spans="2:12" s="1" customFormat="1" ht="14.45" customHeight="1">
      <c r="B35" s="33"/>
      <c r="D35" s="53" t="s">
        <v>49</v>
      </c>
      <c r="E35" s="28" t="s">
        <v>50</v>
      </c>
      <c r="F35" s="83">
        <f>ROUND((SUM(BE90:BE309)),  2)</f>
        <v>0</v>
      </c>
      <c r="I35" s="95">
        <v>0.21</v>
      </c>
      <c r="J35" s="83">
        <f>ROUND(((SUM(BE90:BE309))*I35),  2)</f>
        <v>0</v>
      </c>
      <c r="L35" s="33"/>
    </row>
    <row r="36" spans="2:12" s="1" customFormat="1" ht="14.45" customHeight="1">
      <c r="B36" s="33"/>
      <c r="E36" s="28" t="s">
        <v>51</v>
      </c>
      <c r="F36" s="83">
        <f>ROUND((SUM(BF90:BF309)),  2)</f>
        <v>0</v>
      </c>
      <c r="I36" s="95">
        <v>0.12</v>
      </c>
      <c r="J36" s="83">
        <f>ROUND(((SUM(BF90:BF309))*I36),  2)</f>
        <v>0</v>
      </c>
      <c r="L36" s="33"/>
    </row>
    <row r="37" spans="2:12" s="1" customFormat="1" ht="14.45" hidden="1" customHeight="1">
      <c r="B37" s="33"/>
      <c r="E37" s="28" t="s">
        <v>52</v>
      </c>
      <c r="F37" s="83">
        <f>ROUND((SUM(BG90:BG309)),  2)</f>
        <v>0</v>
      </c>
      <c r="I37" s="95">
        <v>0.21</v>
      </c>
      <c r="J37" s="83">
        <f>0</f>
        <v>0</v>
      </c>
      <c r="L37" s="33"/>
    </row>
    <row r="38" spans="2:12" s="1" customFormat="1" ht="14.45" hidden="1" customHeight="1">
      <c r="B38" s="33"/>
      <c r="E38" s="28" t="s">
        <v>53</v>
      </c>
      <c r="F38" s="83">
        <f>ROUND((SUM(BH90:BH309)),  2)</f>
        <v>0</v>
      </c>
      <c r="I38" s="95">
        <v>0.12</v>
      </c>
      <c r="J38" s="83">
        <f>0</f>
        <v>0</v>
      </c>
      <c r="L38" s="33"/>
    </row>
    <row r="39" spans="2:12" s="1" customFormat="1" ht="14.45" hidden="1" customHeight="1">
      <c r="B39" s="33"/>
      <c r="E39" s="28" t="s">
        <v>54</v>
      </c>
      <c r="F39" s="83">
        <f>ROUND((SUM(BI90:BI309)),  2)</f>
        <v>0</v>
      </c>
      <c r="I39" s="95">
        <v>0</v>
      </c>
      <c r="J39" s="83">
        <f>0</f>
        <v>0</v>
      </c>
      <c r="L39" s="33"/>
    </row>
    <row r="40" spans="2:12" s="1" customFormat="1" ht="6.95" customHeight="1">
      <c r="B40" s="33"/>
      <c r="L40" s="33"/>
    </row>
    <row r="41" spans="2:12" s="1" customFormat="1" ht="25.35" customHeight="1">
      <c r="B41" s="33"/>
      <c r="C41" s="96"/>
      <c r="D41" s="97" t="s">
        <v>55</v>
      </c>
      <c r="E41" s="55"/>
      <c r="F41" s="55"/>
      <c r="G41" s="98" t="s">
        <v>56</v>
      </c>
      <c r="H41" s="99" t="s">
        <v>57</v>
      </c>
      <c r="I41" s="55"/>
      <c r="J41" s="100">
        <f>SUM(J32:J39)</f>
        <v>0</v>
      </c>
      <c r="K41" s="101"/>
      <c r="L41" s="33"/>
    </row>
    <row r="42" spans="2:12" s="1" customFormat="1" ht="14.45" customHeight="1">
      <c r="B42" s="42"/>
      <c r="C42" s="43"/>
      <c r="D42" s="43"/>
      <c r="E42" s="43"/>
      <c r="F42" s="43"/>
      <c r="G42" s="43"/>
      <c r="H42" s="43"/>
      <c r="I42" s="43"/>
      <c r="J42" s="43"/>
      <c r="K42" s="43"/>
      <c r="L42" s="33"/>
    </row>
    <row r="46" spans="2:12" s="1" customFormat="1" ht="6.95" customHeight="1">
      <c r="B46" s="44"/>
      <c r="C46" s="45"/>
      <c r="D46" s="45"/>
      <c r="E46" s="45"/>
      <c r="F46" s="45"/>
      <c r="G46" s="45"/>
      <c r="H46" s="45"/>
      <c r="I46" s="45"/>
      <c r="J46" s="45"/>
      <c r="K46" s="45"/>
      <c r="L46" s="33"/>
    </row>
    <row r="47" spans="2:12" s="1" customFormat="1" ht="24.95" customHeight="1">
      <c r="B47" s="33"/>
      <c r="C47" s="22" t="s">
        <v>246</v>
      </c>
      <c r="L47" s="33"/>
    </row>
    <row r="48" spans="2:12" s="1" customFormat="1" ht="6.95" customHeight="1">
      <c r="B48" s="33"/>
      <c r="L48" s="33"/>
    </row>
    <row r="49" spans="2:47" s="1" customFormat="1" ht="12" customHeight="1">
      <c r="B49" s="33"/>
      <c r="C49" s="28" t="s">
        <v>16</v>
      </c>
      <c r="L49" s="33"/>
    </row>
    <row r="50" spans="2:47" s="1" customFormat="1" ht="16.5" customHeight="1">
      <c r="B50" s="33"/>
      <c r="E50" s="333" t="str">
        <f>E7</f>
        <v>Domov pro seniory v Litomyšli</v>
      </c>
      <c r="F50" s="334"/>
      <c r="G50" s="334"/>
      <c r="H50" s="334"/>
      <c r="L50" s="33"/>
    </row>
    <row r="51" spans="2:47" ht="12" customHeight="1">
      <c r="B51" s="21"/>
      <c r="C51" s="28" t="s">
        <v>217</v>
      </c>
      <c r="L51" s="21"/>
    </row>
    <row r="52" spans="2:47" s="1" customFormat="1" ht="16.5" customHeight="1">
      <c r="B52" s="33"/>
      <c r="E52" s="333" t="s">
        <v>7905</v>
      </c>
      <c r="F52" s="335"/>
      <c r="G52" s="335"/>
      <c r="H52" s="335"/>
      <c r="L52" s="33"/>
    </row>
    <row r="53" spans="2:47" s="1" customFormat="1" ht="12" customHeight="1">
      <c r="B53" s="33"/>
      <c r="C53" s="28" t="s">
        <v>224</v>
      </c>
      <c r="L53" s="33"/>
    </row>
    <row r="54" spans="2:47" s="1" customFormat="1" ht="16.5" customHeight="1">
      <c r="B54" s="33"/>
      <c r="E54" s="316" t="str">
        <f>E11</f>
        <v>SO 111 - Hrubé terénní úpravy</v>
      </c>
      <c r="F54" s="335"/>
      <c r="G54" s="335"/>
      <c r="H54" s="335"/>
      <c r="L54" s="33"/>
    </row>
    <row r="55" spans="2:47" s="1" customFormat="1" ht="6.95" customHeight="1">
      <c r="B55" s="33"/>
      <c r="L55" s="33"/>
    </row>
    <row r="56" spans="2:47" s="1" customFormat="1" ht="12" customHeight="1">
      <c r="B56" s="33"/>
      <c r="C56" s="28" t="s">
        <v>22</v>
      </c>
      <c r="F56" s="26" t="str">
        <f>F14</f>
        <v>Z.Kopala, 570 01 Litomyšl</v>
      </c>
      <c r="I56" s="28" t="s">
        <v>24</v>
      </c>
      <c r="J56" s="50" t="str">
        <f>IF(J14="","",J14)</f>
        <v>20. 1. 2025</v>
      </c>
      <c r="L56" s="33"/>
    </row>
    <row r="57" spans="2:47" s="1" customFormat="1" ht="6.95" customHeight="1">
      <c r="B57" s="33"/>
      <c r="L57" s="33"/>
    </row>
    <row r="58" spans="2:47" s="1" customFormat="1" ht="15.2" customHeight="1">
      <c r="B58" s="33"/>
      <c r="C58" s="28" t="s">
        <v>26</v>
      </c>
      <c r="F58" s="26" t="str">
        <f>E17</f>
        <v>Město Litomyšl</v>
      </c>
      <c r="I58" s="28" t="s">
        <v>34</v>
      </c>
      <c r="J58" s="31" t="str">
        <f>E23</f>
        <v>Deltaplan spol.s r.o.</v>
      </c>
      <c r="L58" s="33"/>
    </row>
    <row r="59" spans="2:47" s="1" customFormat="1" ht="15.2" customHeight="1">
      <c r="B59" s="33"/>
      <c r="C59" s="28" t="s">
        <v>32</v>
      </c>
      <c r="F59" s="26" t="str">
        <f>IF(E20="","",E20)</f>
        <v>Vyplň údaj</v>
      </c>
      <c r="I59" s="28" t="s">
        <v>39</v>
      </c>
      <c r="J59" s="31" t="str">
        <f>E26</f>
        <v>Ing.Štefan Sivák</v>
      </c>
      <c r="L59" s="33"/>
    </row>
    <row r="60" spans="2:47" s="1" customFormat="1" ht="10.35" customHeight="1">
      <c r="B60" s="33"/>
      <c r="L60" s="33"/>
    </row>
    <row r="61" spans="2:47" s="1" customFormat="1" ht="29.25" customHeight="1">
      <c r="B61" s="33"/>
      <c r="C61" s="102" t="s">
        <v>247</v>
      </c>
      <c r="D61" s="96"/>
      <c r="E61" s="96"/>
      <c r="F61" s="96"/>
      <c r="G61" s="96"/>
      <c r="H61" s="96"/>
      <c r="I61" s="96"/>
      <c r="J61" s="103" t="s">
        <v>248</v>
      </c>
      <c r="K61" s="96"/>
      <c r="L61" s="33"/>
    </row>
    <row r="62" spans="2:47" s="1" customFormat="1" ht="10.35" customHeight="1">
      <c r="B62" s="33"/>
      <c r="L62" s="33"/>
    </row>
    <row r="63" spans="2:47" s="1" customFormat="1" ht="22.9" customHeight="1">
      <c r="B63" s="33"/>
      <c r="C63" s="104" t="s">
        <v>77</v>
      </c>
      <c r="J63" s="64">
        <f>J90</f>
        <v>0</v>
      </c>
      <c r="L63" s="33"/>
      <c r="AU63" s="18" t="s">
        <v>249</v>
      </c>
    </row>
    <row r="64" spans="2:47" s="8" customFormat="1" ht="24.95" customHeight="1">
      <c r="B64" s="105"/>
      <c r="D64" s="106" t="s">
        <v>250</v>
      </c>
      <c r="E64" s="107"/>
      <c r="F64" s="107"/>
      <c r="G64" s="107"/>
      <c r="H64" s="107"/>
      <c r="I64" s="107"/>
      <c r="J64" s="108">
        <f>J91</f>
        <v>0</v>
      </c>
      <c r="L64" s="105"/>
    </row>
    <row r="65" spans="2:12" s="9" customFormat="1" ht="19.899999999999999" customHeight="1">
      <c r="B65" s="109"/>
      <c r="D65" s="110" t="s">
        <v>251</v>
      </c>
      <c r="E65" s="111"/>
      <c r="F65" s="111"/>
      <c r="G65" s="111"/>
      <c r="H65" s="111"/>
      <c r="I65" s="111"/>
      <c r="J65" s="112">
        <f>J92</f>
        <v>0</v>
      </c>
      <c r="L65" s="109"/>
    </row>
    <row r="66" spans="2:12" s="9" customFormat="1" ht="19.899999999999999" customHeight="1">
      <c r="B66" s="109"/>
      <c r="D66" s="110" t="s">
        <v>252</v>
      </c>
      <c r="E66" s="111"/>
      <c r="F66" s="111"/>
      <c r="G66" s="111"/>
      <c r="H66" s="111"/>
      <c r="I66" s="111"/>
      <c r="J66" s="112">
        <f>J238</f>
        <v>0</v>
      </c>
      <c r="L66" s="109"/>
    </row>
    <row r="67" spans="2:12" s="9" customFormat="1" ht="19.899999999999999" customHeight="1">
      <c r="B67" s="109"/>
      <c r="D67" s="110" t="s">
        <v>255</v>
      </c>
      <c r="E67" s="111"/>
      <c r="F67" s="111"/>
      <c r="G67" s="111"/>
      <c r="H67" s="111"/>
      <c r="I67" s="111"/>
      <c r="J67" s="112">
        <f>J275</f>
        <v>0</v>
      </c>
      <c r="L67" s="109"/>
    </row>
    <row r="68" spans="2:12" s="9" customFormat="1" ht="19.899999999999999" customHeight="1">
      <c r="B68" s="109"/>
      <c r="D68" s="110" t="s">
        <v>258</v>
      </c>
      <c r="E68" s="111"/>
      <c r="F68" s="111"/>
      <c r="G68" s="111"/>
      <c r="H68" s="111"/>
      <c r="I68" s="111"/>
      <c r="J68" s="112">
        <f>J302</f>
        <v>0</v>
      </c>
      <c r="L68" s="109"/>
    </row>
    <row r="69" spans="2:12" s="1" customFormat="1" ht="21.75" customHeight="1">
      <c r="B69" s="33"/>
      <c r="L69" s="33"/>
    </row>
    <row r="70" spans="2:12" s="1" customFormat="1" ht="6.95" customHeight="1">
      <c r="B70" s="42"/>
      <c r="C70" s="43"/>
      <c r="D70" s="43"/>
      <c r="E70" s="43"/>
      <c r="F70" s="43"/>
      <c r="G70" s="43"/>
      <c r="H70" s="43"/>
      <c r="I70" s="43"/>
      <c r="J70" s="43"/>
      <c r="K70" s="43"/>
      <c r="L70" s="33"/>
    </row>
    <row r="74" spans="2:12" s="1" customFormat="1" ht="6.95" customHeight="1">
      <c r="B74" s="44"/>
      <c r="C74" s="45"/>
      <c r="D74" s="45"/>
      <c r="E74" s="45"/>
      <c r="F74" s="45"/>
      <c r="G74" s="45"/>
      <c r="H74" s="45"/>
      <c r="I74" s="45"/>
      <c r="J74" s="45"/>
      <c r="K74" s="45"/>
      <c r="L74" s="33"/>
    </row>
    <row r="75" spans="2:12" s="1" customFormat="1" ht="24.95" customHeight="1">
      <c r="B75" s="33"/>
      <c r="C75" s="22" t="s">
        <v>290</v>
      </c>
      <c r="L75" s="33"/>
    </row>
    <row r="76" spans="2:12" s="1" customFormat="1" ht="6.95" customHeight="1">
      <c r="B76" s="33"/>
      <c r="L76" s="33"/>
    </row>
    <row r="77" spans="2:12" s="1" customFormat="1" ht="12" customHeight="1">
      <c r="B77" s="33"/>
      <c r="C77" s="28" t="s">
        <v>16</v>
      </c>
      <c r="L77" s="33"/>
    </row>
    <row r="78" spans="2:12" s="1" customFormat="1" ht="16.5" customHeight="1">
      <c r="B78" s="33"/>
      <c r="E78" s="333" t="str">
        <f>E7</f>
        <v>Domov pro seniory v Litomyšli</v>
      </c>
      <c r="F78" s="334"/>
      <c r="G78" s="334"/>
      <c r="H78" s="334"/>
      <c r="L78" s="33"/>
    </row>
    <row r="79" spans="2:12" ht="12" customHeight="1">
      <c r="B79" s="21"/>
      <c r="C79" s="28" t="s">
        <v>217</v>
      </c>
      <c r="L79" s="21"/>
    </row>
    <row r="80" spans="2:12" s="1" customFormat="1" ht="16.5" customHeight="1">
      <c r="B80" s="33"/>
      <c r="E80" s="333" t="s">
        <v>7905</v>
      </c>
      <c r="F80" s="335"/>
      <c r="G80" s="335"/>
      <c r="H80" s="335"/>
      <c r="L80" s="33"/>
    </row>
    <row r="81" spans="2:65" s="1" customFormat="1" ht="12" customHeight="1">
      <c r="B81" s="33"/>
      <c r="C81" s="28" t="s">
        <v>224</v>
      </c>
      <c r="L81" s="33"/>
    </row>
    <row r="82" spans="2:65" s="1" customFormat="1" ht="16.5" customHeight="1">
      <c r="B82" s="33"/>
      <c r="E82" s="316" t="str">
        <f>E11</f>
        <v>SO 111 - Hrubé terénní úpravy</v>
      </c>
      <c r="F82" s="335"/>
      <c r="G82" s="335"/>
      <c r="H82" s="335"/>
      <c r="L82" s="33"/>
    </row>
    <row r="83" spans="2:65" s="1" customFormat="1" ht="6.95" customHeight="1">
      <c r="B83" s="33"/>
      <c r="L83" s="33"/>
    </row>
    <row r="84" spans="2:65" s="1" customFormat="1" ht="12" customHeight="1">
      <c r="B84" s="33"/>
      <c r="C84" s="28" t="s">
        <v>22</v>
      </c>
      <c r="F84" s="26" t="str">
        <f>F14</f>
        <v>Z.Kopala, 570 01 Litomyšl</v>
      </c>
      <c r="I84" s="28" t="s">
        <v>24</v>
      </c>
      <c r="J84" s="50" t="str">
        <f>IF(J14="","",J14)</f>
        <v>20. 1. 2025</v>
      </c>
      <c r="L84" s="33"/>
    </row>
    <row r="85" spans="2:65" s="1" customFormat="1" ht="6.95" customHeight="1">
      <c r="B85" s="33"/>
      <c r="L85" s="33"/>
    </row>
    <row r="86" spans="2:65" s="1" customFormat="1" ht="15.2" customHeight="1">
      <c r="B86" s="33"/>
      <c r="C86" s="28" t="s">
        <v>26</v>
      </c>
      <c r="F86" s="26" t="str">
        <f>E17</f>
        <v>Město Litomyšl</v>
      </c>
      <c r="I86" s="28" t="s">
        <v>34</v>
      </c>
      <c r="J86" s="31" t="str">
        <f>E23</f>
        <v>Deltaplan spol.s r.o.</v>
      </c>
      <c r="L86" s="33"/>
    </row>
    <row r="87" spans="2:65" s="1" customFormat="1" ht="15.2" customHeight="1">
      <c r="B87" s="33"/>
      <c r="C87" s="28" t="s">
        <v>32</v>
      </c>
      <c r="F87" s="26" t="str">
        <f>IF(E20="","",E20)</f>
        <v>Vyplň údaj</v>
      </c>
      <c r="I87" s="28" t="s">
        <v>39</v>
      </c>
      <c r="J87" s="31" t="str">
        <f>E26</f>
        <v>Ing.Štefan Sivák</v>
      </c>
      <c r="L87" s="33"/>
    </row>
    <row r="88" spans="2:65" s="1" customFormat="1" ht="10.35" customHeight="1">
      <c r="B88" s="33"/>
      <c r="L88" s="33"/>
    </row>
    <row r="89" spans="2:65" s="10" customFormat="1" ht="29.25" customHeight="1">
      <c r="B89" s="113"/>
      <c r="C89" s="114" t="s">
        <v>291</v>
      </c>
      <c r="D89" s="115" t="s">
        <v>64</v>
      </c>
      <c r="E89" s="115" t="s">
        <v>60</v>
      </c>
      <c r="F89" s="115" t="s">
        <v>61</v>
      </c>
      <c r="G89" s="115" t="s">
        <v>292</v>
      </c>
      <c r="H89" s="115" t="s">
        <v>293</v>
      </c>
      <c r="I89" s="115" t="s">
        <v>294</v>
      </c>
      <c r="J89" s="115" t="s">
        <v>248</v>
      </c>
      <c r="K89" s="116" t="s">
        <v>295</v>
      </c>
      <c r="L89" s="113"/>
      <c r="M89" s="57" t="s">
        <v>42</v>
      </c>
      <c r="N89" s="58" t="s">
        <v>49</v>
      </c>
      <c r="O89" s="58" t="s">
        <v>296</v>
      </c>
      <c r="P89" s="58" t="s">
        <v>297</v>
      </c>
      <c r="Q89" s="58" t="s">
        <v>298</v>
      </c>
      <c r="R89" s="58" t="s">
        <v>299</v>
      </c>
      <c r="S89" s="58" t="s">
        <v>300</v>
      </c>
      <c r="T89" s="59" t="s">
        <v>301</v>
      </c>
    </row>
    <row r="90" spans="2:65" s="1" customFormat="1" ht="22.9" customHeight="1">
      <c r="B90" s="33"/>
      <c r="C90" s="62" t="s">
        <v>302</v>
      </c>
      <c r="J90" s="117">
        <f>BK90</f>
        <v>0</v>
      </c>
      <c r="L90" s="33"/>
      <c r="M90" s="60"/>
      <c r="N90" s="51"/>
      <c r="O90" s="51"/>
      <c r="P90" s="118">
        <f>P91</f>
        <v>0</v>
      </c>
      <c r="Q90" s="51"/>
      <c r="R90" s="118">
        <f>R91</f>
        <v>3908.2338175</v>
      </c>
      <c r="S90" s="51"/>
      <c r="T90" s="119">
        <f>T91</f>
        <v>0</v>
      </c>
      <c r="AT90" s="18" t="s">
        <v>78</v>
      </c>
      <c r="AU90" s="18" t="s">
        <v>249</v>
      </c>
      <c r="BK90" s="120">
        <f>BK91</f>
        <v>0</v>
      </c>
    </row>
    <row r="91" spans="2:65" s="11" customFormat="1" ht="25.9" customHeight="1">
      <c r="B91" s="121"/>
      <c r="D91" s="122" t="s">
        <v>78</v>
      </c>
      <c r="E91" s="123" t="s">
        <v>303</v>
      </c>
      <c r="F91" s="123" t="s">
        <v>304</v>
      </c>
      <c r="I91" s="124"/>
      <c r="J91" s="125">
        <f>BK91</f>
        <v>0</v>
      </c>
      <c r="L91" s="121"/>
      <c r="M91" s="126"/>
      <c r="P91" s="127">
        <f>P92+P238+P275+P302</f>
        <v>0</v>
      </c>
      <c r="R91" s="127">
        <f>R92+R238+R275+R302</f>
        <v>3908.2338175</v>
      </c>
      <c r="T91" s="128">
        <f>T92+T238+T275+T302</f>
        <v>0</v>
      </c>
      <c r="AR91" s="122" t="s">
        <v>86</v>
      </c>
      <c r="AT91" s="129" t="s">
        <v>78</v>
      </c>
      <c r="AU91" s="129" t="s">
        <v>79</v>
      </c>
      <c r="AY91" s="122" t="s">
        <v>305</v>
      </c>
      <c r="BK91" s="130">
        <f>BK92+BK238+BK275+BK302</f>
        <v>0</v>
      </c>
    </row>
    <row r="92" spans="2:65" s="11" customFormat="1" ht="22.9" customHeight="1">
      <c r="B92" s="121"/>
      <c r="D92" s="122" t="s">
        <v>78</v>
      </c>
      <c r="E92" s="131" t="s">
        <v>86</v>
      </c>
      <c r="F92" s="131" t="s">
        <v>306</v>
      </c>
      <c r="I92" s="124"/>
      <c r="J92" s="132">
        <f>BK92</f>
        <v>0</v>
      </c>
      <c r="L92" s="121"/>
      <c r="M92" s="126"/>
      <c r="P92" s="127">
        <f>SUM(P93:P237)</f>
        <v>0</v>
      </c>
      <c r="R92" s="127">
        <f>SUM(R93:R237)</f>
        <v>3.1398175000000004</v>
      </c>
      <c r="T92" s="128">
        <f>SUM(T93:T237)</f>
        <v>0</v>
      </c>
      <c r="AR92" s="122" t="s">
        <v>86</v>
      </c>
      <c r="AT92" s="129" t="s">
        <v>78</v>
      </c>
      <c r="AU92" s="129" t="s">
        <v>86</v>
      </c>
      <c r="AY92" s="122" t="s">
        <v>305</v>
      </c>
      <c r="BK92" s="130">
        <f>SUM(BK93:BK237)</f>
        <v>0</v>
      </c>
    </row>
    <row r="93" spans="2:65" s="1" customFormat="1" ht="16.5" customHeight="1">
      <c r="B93" s="33"/>
      <c r="C93" s="133" t="s">
        <v>86</v>
      </c>
      <c r="D93" s="133" t="s">
        <v>307</v>
      </c>
      <c r="E93" s="134" t="s">
        <v>8120</v>
      </c>
      <c r="F93" s="135" t="s">
        <v>8121</v>
      </c>
      <c r="G93" s="136" t="s">
        <v>402</v>
      </c>
      <c r="H93" s="137">
        <v>100</v>
      </c>
      <c r="I93" s="138"/>
      <c r="J93" s="139">
        <f>ROUND(I93*H93,2)</f>
        <v>0</v>
      </c>
      <c r="K93" s="135" t="s">
        <v>310</v>
      </c>
      <c r="L93" s="33"/>
      <c r="M93" s="140" t="s">
        <v>42</v>
      </c>
      <c r="N93" s="141" t="s">
        <v>50</v>
      </c>
      <c r="P93" s="142">
        <f>O93*H93</f>
        <v>0</v>
      </c>
      <c r="Q93" s="142">
        <v>7.8700000000000003E-3</v>
      </c>
      <c r="R93" s="142">
        <f>Q93*H93</f>
        <v>0.78700000000000003</v>
      </c>
      <c r="S93" s="142">
        <v>0</v>
      </c>
      <c r="T93" s="143">
        <f>S93*H93</f>
        <v>0</v>
      </c>
      <c r="AR93" s="144" t="s">
        <v>311</v>
      </c>
      <c r="AT93" s="144" t="s">
        <v>307</v>
      </c>
      <c r="AU93" s="144" t="s">
        <v>88</v>
      </c>
      <c r="AY93" s="18" t="s">
        <v>305</v>
      </c>
      <c r="BE93" s="145">
        <f>IF(N93="základní",J93,0)</f>
        <v>0</v>
      </c>
      <c r="BF93" s="145">
        <f>IF(N93="snížená",J93,0)</f>
        <v>0</v>
      </c>
      <c r="BG93" s="145">
        <f>IF(N93="zákl. přenesená",J93,0)</f>
        <v>0</v>
      </c>
      <c r="BH93" s="145">
        <f>IF(N93="sníž. přenesená",J93,0)</f>
        <v>0</v>
      </c>
      <c r="BI93" s="145">
        <f>IF(N93="nulová",J93,0)</f>
        <v>0</v>
      </c>
      <c r="BJ93" s="18" t="s">
        <v>86</v>
      </c>
      <c r="BK93" s="145">
        <f>ROUND(I93*H93,2)</f>
        <v>0</v>
      </c>
      <c r="BL93" s="18" t="s">
        <v>311</v>
      </c>
      <c r="BM93" s="144" t="s">
        <v>8122</v>
      </c>
    </row>
    <row r="94" spans="2:65" s="1" customFormat="1" ht="11.25">
      <c r="B94" s="33"/>
      <c r="D94" s="146" t="s">
        <v>313</v>
      </c>
      <c r="F94" s="147" t="s">
        <v>8123</v>
      </c>
      <c r="I94" s="148"/>
      <c r="L94" s="33"/>
      <c r="M94" s="149"/>
      <c r="T94" s="54"/>
      <c r="AT94" s="18" t="s">
        <v>313</v>
      </c>
      <c r="AU94" s="18" t="s">
        <v>88</v>
      </c>
    </row>
    <row r="95" spans="2:65" s="1" customFormat="1" ht="11.25">
      <c r="B95" s="33"/>
      <c r="D95" s="150" t="s">
        <v>315</v>
      </c>
      <c r="F95" s="151" t="s">
        <v>8124</v>
      </c>
      <c r="I95" s="148"/>
      <c r="L95" s="33"/>
      <c r="M95" s="149"/>
      <c r="T95" s="54"/>
      <c r="AT95" s="18" t="s">
        <v>315</v>
      </c>
      <c r="AU95" s="18" t="s">
        <v>88</v>
      </c>
    </row>
    <row r="96" spans="2:65" s="13" customFormat="1" ht="11.25">
      <c r="B96" s="158"/>
      <c r="D96" s="146" t="s">
        <v>317</v>
      </c>
      <c r="E96" s="159" t="s">
        <v>42</v>
      </c>
      <c r="F96" s="160" t="s">
        <v>8125</v>
      </c>
      <c r="H96" s="161">
        <v>100</v>
      </c>
      <c r="I96" s="162"/>
      <c r="L96" s="158"/>
      <c r="M96" s="163"/>
      <c r="T96" s="164"/>
      <c r="AT96" s="159" t="s">
        <v>317</v>
      </c>
      <c r="AU96" s="159" t="s">
        <v>88</v>
      </c>
      <c r="AV96" s="13" t="s">
        <v>88</v>
      </c>
      <c r="AW96" s="13" t="s">
        <v>38</v>
      </c>
      <c r="AX96" s="13" t="s">
        <v>86</v>
      </c>
      <c r="AY96" s="159" t="s">
        <v>305</v>
      </c>
    </row>
    <row r="97" spans="2:65" s="1" customFormat="1" ht="24.2" customHeight="1">
      <c r="B97" s="33"/>
      <c r="C97" s="133" t="s">
        <v>88</v>
      </c>
      <c r="D97" s="133" t="s">
        <v>307</v>
      </c>
      <c r="E97" s="134" t="s">
        <v>8126</v>
      </c>
      <c r="F97" s="135" t="s">
        <v>8127</v>
      </c>
      <c r="G97" s="136" t="s">
        <v>5560</v>
      </c>
      <c r="H97" s="137">
        <v>4320</v>
      </c>
      <c r="I97" s="138"/>
      <c r="J97" s="139">
        <f>ROUND(I97*H97,2)</f>
        <v>0</v>
      </c>
      <c r="K97" s="135" t="s">
        <v>310</v>
      </c>
      <c r="L97" s="33"/>
      <c r="M97" s="140" t="s">
        <v>42</v>
      </c>
      <c r="N97" s="141" t="s">
        <v>50</v>
      </c>
      <c r="P97" s="142">
        <f>O97*H97</f>
        <v>0</v>
      </c>
      <c r="Q97" s="142">
        <v>3.0000000000000001E-5</v>
      </c>
      <c r="R97" s="142">
        <f>Q97*H97</f>
        <v>0.12959999999999999</v>
      </c>
      <c r="S97" s="142">
        <v>0</v>
      </c>
      <c r="T97" s="143">
        <f>S97*H97</f>
        <v>0</v>
      </c>
      <c r="AR97" s="144" t="s">
        <v>311</v>
      </c>
      <c r="AT97" s="144" t="s">
        <v>307</v>
      </c>
      <c r="AU97" s="144" t="s">
        <v>88</v>
      </c>
      <c r="AY97" s="18" t="s">
        <v>305</v>
      </c>
      <c r="BE97" s="145">
        <f>IF(N97="základní",J97,0)</f>
        <v>0</v>
      </c>
      <c r="BF97" s="145">
        <f>IF(N97="snížená",J97,0)</f>
        <v>0</v>
      </c>
      <c r="BG97" s="145">
        <f>IF(N97="zákl. přenesená",J97,0)</f>
        <v>0</v>
      </c>
      <c r="BH97" s="145">
        <f>IF(N97="sníž. přenesená",J97,0)</f>
        <v>0</v>
      </c>
      <c r="BI97" s="145">
        <f>IF(N97="nulová",J97,0)</f>
        <v>0</v>
      </c>
      <c r="BJ97" s="18" t="s">
        <v>86</v>
      </c>
      <c r="BK97" s="145">
        <f>ROUND(I97*H97,2)</f>
        <v>0</v>
      </c>
      <c r="BL97" s="18" t="s">
        <v>311</v>
      </c>
      <c r="BM97" s="144" t="s">
        <v>8128</v>
      </c>
    </row>
    <row r="98" spans="2:65" s="1" customFormat="1" ht="19.5">
      <c r="B98" s="33"/>
      <c r="D98" s="146" t="s">
        <v>313</v>
      </c>
      <c r="F98" s="147" t="s">
        <v>8129</v>
      </c>
      <c r="I98" s="148"/>
      <c r="L98" s="33"/>
      <c r="M98" s="149"/>
      <c r="T98" s="54"/>
      <c r="AT98" s="18" t="s">
        <v>313</v>
      </c>
      <c r="AU98" s="18" t="s">
        <v>88</v>
      </c>
    </row>
    <row r="99" spans="2:65" s="1" customFormat="1" ht="11.25">
      <c r="B99" s="33"/>
      <c r="D99" s="150" t="s">
        <v>315</v>
      </c>
      <c r="F99" s="151" t="s">
        <v>8130</v>
      </c>
      <c r="I99" s="148"/>
      <c r="L99" s="33"/>
      <c r="M99" s="149"/>
      <c r="T99" s="54"/>
      <c r="AT99" s="18" t="s">
        <v>315</v>
      </c>
      <c r="AU99" s="18" t="s">
        <v>88</v>
      </c>
    </row>
    <row r="100" spans="2:65" s="13" customFormat="1" ht="11.25">
      <c r="B100" s="158"/>
      <c r="D100" s="146" t="s">
        <v>317</v>
      </c>
      <c r="E100" s="159" t="s">
        <v>42</v>
      </c>
      <c r="F100" s="160" t="s">
        <v>8131</v>
      </c>
      <c r="H100" s="161">
        <v>4320</v>
      </c>
      <c r="I100" s="162"/>
      <c r="L100" s="158"/>
      <c r="M100" s="163"/>
      <c r="T100" s="164"/>
      <c r="AT100" s="159" t="s">
        <v>317</v>
      </c>
      <c r="AU100" s="159" t="s">
        <v>88</v>
      </c>
      <c r="AV100" s="13" t="s">
        <v>88</v>
      </c>
      <c r="AW100" s="13" t="s">
        <v>38</v>
      </c>
      <c r="AX100" s="13" t="s">
        <v>86</v>
      </c>
      <c r="AY100" s="159" t="s">
        <v>305</v>
      </c>
    </row>
    <row r="101" spans="2:65" s="1" customFormat="1" ht="24.2" customHeight="1">
      <c r="B101" s="33"/>
      <c r="C101" s="133" t="s">
        <v>96</v>
      </c>
      <c r="D101" s="133" t="s">
        <v>307</v>
      </c>
      <c r="E101" s="134" t="s">
        <v>8132</v>
      </c>
      <c r="F101" s="135" t="s">
        <v>8133</v>
      </c>
      <c r="G101" s="136" t="s">
        <v>8134</v>
      </c>
      <c r="H101" s="137">
        <v>720</v>
      </c>
      <c r="I101" s="138"/>
      <c r="J101" s="139">
        <f>ROUND(I101*H101,2)</f>
        <v>0</v>
      </c>
      <c r="K101" s="135" t="s">
        <v>310</v>
      </c>
      <c r="L101" s="33"/>
      <c r="M101" s="140" t="s">
        <v>42</v>
      </c>
      <c r="N101" s="141" t="s">
        <v>50</v>
      </c>
      <c r="P101" s="142">
        <f>O101*H101</f>
        <v>0</v>
      </c>
      <c r="Q101" s="142">
        <v>0</v>
      </c>
      <c r="R101" s="142">
        <f>Q101*H101</f>
        <v>0</v>
      </c>
      <c r="S101" s="142">
        <v>0</v>
      </c>
      <c r="T101" s="143">
        <f>S101*H101</f>
        <v>0</v>
      </c>
      <c r="AR101" s="144" t="s">
        <v>311</v>
      </c>
      <c r="AT101" s="144" t="s">
        <v>307</v>
      </c>
      <c r="AU101" s="144" t="s">
        <v>88</v>
      </c>
      <c r="AY101" s="18" t="s">
        <v>305</v>
      </c>
      <c r="BE101" s="145">
        <f>IF(N101="základní",J101,0)</f>
        <v>0</v>
      </c>
      <c r="BF101" s="145">
        <f>IF(N101="snížená",J101,0)</f>
        <v>0</v>
      </c>
      <c r="BG101" s="145">
        <f>IF(N101="zákl. přenesená",J101,0)</f>
        <v>0</v>
      </c>
      <c r="BH101" s="145">
        <f>IF(N101="sníž. přenesená",J101,0)</f>
        <v>0</v>
      </c>
      <c r="BI101" s="145">
        <f>IF(N101="nulová",J101,0)</f>
        <v>0</v>
      </c>
      <c r="BJ101" s="18" t="s">
        <v>86</v>
      </c>
      <c r="BK101" s="145">
        <f>ROUND(I101*H101,2)</f>
        <v>0</v>
      </c>
      <c r="BL101" s="18" t="s">
        <v>311</v>
      </c>
      <c r="BM101" s="144" t="s">
        <v>8135</v>
      </c>
    </row>
    <row r="102" spans="2:65" s="1" customFormat="1" ht="19.5">
      <c r="B102" s="33"/>
      <c r="D102" s="146" t="s">
        <v>313</v>
      </c>
      <c r="F102" s="147" t="s">
        <v>8136</v>
      </c>
      <c r="I102" s="148"/>
      <c r="L102" s="33"/>
      <c r="M102" s="149"/>
      <c r="T102" s="54"/>
      <c r="AT102" s="18" t="s">
        <v>313</v>
      </c>
      <c r="AU102" s="18" t="s">
        <v>88</v>
      </c>
    </row>
    <row r="103" spans="2:65" s="1" customFormat="1" ht="11.25">
      <c r="B103" s="33"/>
      <c r="D103" s="150" t="s">
        <v>315</v>
      </c>
      <c r="F103" s="151" t="s">
        <v>8137</v>
      </c>
      <c r="I103" s="148"/>
      <c r="L103" s="33"/>
      <c r="M103" s="149"/>
      <c r="T103" s="54"/>
      <c r="AT103" s="18" t="s">
        <v>315</v>
      </c>
      <c r="AU103" s="18" t="s">
        <v>88</v>
      </c>
    </row>
    <row r="104" spans="2:65" s="13" customFormat="1" ht="11.25">
      <c r="B104" s="158"/>
      <c r="D104" s="146" t="s">
        <v>317</v>
      </c>
      <c r="E104" s="159" t="s">
        <v>42</v>
      </c>
      <c r="F104" s="160" t="s">
        <v>8138</v>
      </c>
      <c r="H104" s="161">
        <v>720</v>
      </c>
      <c r="I104" s="162"/>
      <c r="L104" s="158"/>
      <c r="M104" s="163"/>
      <c r="T104" s="164"/>
      <c r="AT104" s="159" t="s">
        <v>317</v>
      </c>
      <c r="AU104" s="159" t="s">
        <v>88</v>
      </c>
      <c r="AV104" s="13" t="s">
        <v>88</v>
      </c>
      <c r="AW104" s="13" t="s">
        <v>38</v>
      </c>
      <c r="AX104" s="13" t="s">
        <v>86</v>
      </c>
      <c r="AY104" s="159" t="s">
        <v>305</v>
      </c>
    </row>
    <row r="105" spans="2:65" s="1" customFormat="1" ht="33" customHeight="1">
      <c r="B105" s="33"/>
      <c r="C105" s="133" t="s">
        <v>311</v>
      </c>
      <c r="D105" s="133" t="s">
        <v>307</v>
      </c>
      <c r="E105" s="134" t="s">
        <v>8139</v>
      </c>
      <c r="F105" s="135" t="s">
        <v>8140</v>
      </c>
      <c r="G105" s="136" t="s">
        <v>244</v>
      </c>
      <c r="H105" s="137">
        <v>4662.8249999999998</v>
      </c>
      <c r="I105" s="138"/>
      <c r="J105" s="139">
        <f>ROUND(I105*H105,2)</f>
        <v>0</v>
      </c>
      <c r="K105" s="135" t="s">
        <v>310</v>
      </c>
      <c r="L105" s="33"/>
      <c r="M105" s="140" t="s">
        <v>42</v>
      </c>
      <c r="N105" s="141" t="s">
        <v>50</v>
      </c>
      <c r="P105" s="142">
        <f>O105*H105</f>
        <v>0</v>
      </c>
      <c r="Q105" s="142">
        <v>0</v>
      </c>
      <c r="R105" s="142">
        <f>Q105*H105</f>
        <v>0</v>
      </c>
      <c r="S105" s="142">
        <v>0</v>
      </c>
      <c r="T105" s="143">
        <f>S105*H105</f>
        <v>0</v>
      </c>
      <c r="AR105" s="144" t="s">
        <v>311</v>
      </c>
      <c r="AT105" s="144" t="s">
        <v>307</v>
      </c>
      <c r="AU105" s="144" t="s">
        <v>88</v>
      </c>
      <c r="AY105" s="18" t="s">
        <v>305</v>
      </c>
      <c r="BE105" s="145">
        <f>IF(N105="základní",J105,0)</f>
        <v>0</v>
      </c>
      <c r="BF105" s="145">
        <f>IF(N105="snížená",J105,0)</f>
        <v>0</v>
      </c>
      <c r="BG105" s="145">
        <f>IF(N105="zákl. přenesená",J105,0)</f>
        <v>0</v>
      </c>
      <c r="BH105" s="145">
        <f>IF(N105="sníž. přenesená",J105,0)</f>
        <v>0</v>
      </c>
      <c r="BI105" s="145">
        <f>IF(N105="nulová",J105,0)</f>
        <v>0</v>
      </c>
      <c r="BJ105" s="18" t="s">
        <v>86</v>
      </c>
      <c r="BK105" s="145">
        <f>ROUND(I105*H105,2)</f>
        <v>0</v>
      </c>
      <c r="BL105" s="18" t="s">
        <v>311</v>
      </c>
      <c r="BM105" s="144" t="s">
        <v>8141</v>
      </c>
    </row>
    <row r="106" spans="2:65" s="1" customFormat="1" ht="29.25">
      <c r="B106" s="33"/>
      <c r="D106" s="146" t="s">
        <v>313</v>
      </c>
      <c r="F106" s="147" t="s">
        <v>8142</v>
      </c>
      <c r="I106" s="148"/>
      <c r="L106" s="33"/>
      <c r="M106" s="149"/>
      <c r="T106" s="54"/>
      <c r="AT106" s="18" t="s">
        <v>313</v>
      </c>
      <c r="AU106" s="18" t="s">
        <v>88</v>
      </c>
    </row>
    <row r="107" spans="2:65" s="1" customFormat="1" ht="11.25">
      <c r="B107" s="33"/>
      <c r="D107" s="150" t="s">
        <v>315</v>
      </c>
      <c r="F107" s="151" t="s">
        <v>8143</v>
      </c>
      <c r="I107" s="148"/>
      <c r="L107" s="33"/>
      <c r="M107" s="149"/>
      <c r="T107" s="54"/>
      <c r="AT107" s="18" t="s">
        <v>315</v>
      </c>
      <c r="AU107" s="18" t="s">
        <v>88</v>
      </c>
    </row>
    <row r="108" spans="2:65" s="12" customFormat="1" ht="11.25">
      <c r="B108" s="152"/>
      <c r="D108" s="146" t="s">
        <v>317</v>
      </c>
      <c r="E108" s="153" t="s">
        <v>42</v>
      </c>
      <c r="F108" s="154" t="s">
        <v>8144</v>
      </c>
      <c r="H108" s="153" t="s">
        <v>42</v>
      </c>
      <c r="I108" s="155"/>
      <c r="L108" s="152"/>
      <c r="M108" s="156"/>
      <c r="T108" s="157"/>
      <c r="AT108" s="153" t="s">
        <v>317</v>
      </c>
      <c r="AU108" s="153" t="s">
        <v>88</v>
      </c>
      <c r="AV108" s="12" t="s">
        <v>86</v>
      </c>
      <c r="AW108" s="12" t="s">
        <v>38</v>
      </c>
      <c r="AX108" s="12" t="s">
        <v>79</v>
      </c>
      <c r="AY108" s="153" t="s">
        <v>305</v>
      </c>
    </row>
    <row r="109" spans="2:65" s="12" customFormat="1" ht="11.25">
      <c r="B109" s="152"/>
      <c r="D109" s="146" t="s">
        <v>317</v>
      </c>
      <c r="E109" s="153" t="s">
        <v>42</v>
      </c>
      <c r="F109" s="154" t="s">
        <v>8145</v>
      </c>
      <c r="H109" s="153" t="s">
        <v>42</v>
      </c>
      <c r="I109" s="155"/>
      <c r="L109" s="152"/>
      <c r="M109" s="156"/>
      <c r="T109" s="157"/>
      <c r="AT109" s="153" t="s">
        <v>317</v>
      </c>
      <c r="AU109" s="153" t="s">
        <v>88</v>
      </c>
      <c r="AV109" s="12" t="s">
        <v>86</v>
      </c>
      <c r="AW109" s="12" t="s">
        <v>38</v>
      </c>
      <c r="AX109" s="12" t="s">
        <v>79</v>
      </c>
      <c r="AY109" s="153" t="s">
        <v>305</v>
      </c>
    </row>
    <row r="110" spans="2:65" s="12" customFormat="1" ht="22.5">
      <c r="B110" s="152"/>
      <c r="D110" s="146" t="s">
        <v>317</v>
      </c>
      <c r="E110" s="153" t="s">
        <v>42</v>
      </c>
      <c r="F110" s="154" t="s">
        <v>8146</v>
      </c>
      <c r="H110" s="153" t="s">
        <v>42</v>
      </c>
      <c r="I110" s="155"/>
      <c r="L110" s="152"/>
      <c r="M110" s="156"/>
      <c r="T110" s="157"/>
      <c r="AT110" s="153" t="s">
        <v>317</v>
      </c>
      <c r="AU110" s="153" t="s">
        <v>88</v>
      </c>
      <c r="AV110" s="12" t="s">
        <v>86</v>
      </c>
      <c r="AW110" s="12" t="s">
        <v>38</v>
      </c>
      <c r="AX110" s="12" t="s">
        <v>79</v>
      </c>
      <c r="AY110" s="153" t="s">
        <v>305</v>
      </c>
    </row>
    <row r="111" spans="2:65" s="12" customFormat="1" ht="11.25">
      <c r="B111" s="152"/>
      <c r="D111" s="146" t="s">
        <v>317</v>
      </c>
      <c r="E111" s="153" t="s">
        <v>42</v>
      </c>
      <c r="F111" s="154" t="s">
        <v>8147</v>
      </c>
      <c r="H111" s="153" t="s">
        <v>42</v>
      </c>
      <c r="I111" s="155"/>
      <c r="L111" s="152"/>
      <c r="M111" s="156"/>
      <c r="T111" s="157"/>
      <c r="AT111" s="153" t="s">
        <v>317</v>
      </c>
      <c r="AU111" s="153" t="s">
        <v>88</v>
      </c>
      <c r="AV111" s="12" t="s">
        <v>86</v>
      </c>
      <c r="AW111" s="12" t="s">
        <v>38</v>
      </c>
      <c r="AX111" s="12" t="s">
        <v>79</v>
      </c>
      <c r="AY111" s="153" t="s">
        <v>305</v>
      </c>
    </row>
    <row r="112" spans="2:65" s="13" customFormat="1" ht="11.25">
      <c r="B112" s="158"/>
      <c r="D112" s="146" t="s">
        <v>317</v>
      </c>
      <c r="E112" s="159" t="s">
        <v>42</v>
      </c>
      <c r="F112" s="160" t="s">
        <v>8148</v>
      </c>
      <c r="H112" s="161">
        <v>4662.8249999999998</v>
      </c>
      <c r="I112" s="162"/>
      <c r="L112" s="158"/>
      <c r="M112" s="163"/>
      <c r="T112" s="164"/>
      <c r="AT112" s="159" t="s">
        <v>317</v>
      </c>
      <c r="AU112" s="159" t="s">
        <v>88</v>
      </c>
      <c r="AV112" s="13" t="s">
        <v>88</v>
      </c>
      <c r="AW112" s="13" t="s">
        <v>38</v>
      </c>
      <c r="AX112" s="13" t="s">
        <v>79</v>
      </c>
      <c r="AY112" s="159" t="s">
        <v>305</v>
      </c>
    </row>
    <row r="113" spans="2:65" s="14" customFormat="1" ht="11.25">
      <c r="B113" s="165"/>
      <c r="D113" s="146" t="s">
        <v>317</v>
      </c>
      <c r="E113" s="166" t="s">
        <v>8149</v>
      </c>
      <c r="F113" s="167" t="s">
        <v>338</v>
      </c>
      <c r="H113" s="168">
        <v>4662.8249999999998</v>
      </c>
      <c r="I113" s="169"/>
      <c r="L113" s="165"/>
      <c r="M113" s="170"/>
      <c r="T113" s="171"/>
      <c r="AT113" s="166" t="s">
        <v>317</v>
      </c>
      <c r="AU113" s="166" t="s">
        <v>88</v>
      </c>
      <c r="AV113" s="14" t="s">
        <v>96</v>
      </c>
      <c r="AW113" s="14" t="s">
        <v>38</v>
      </c>
      <c r="AX113" s="14" t="s">
        <v>79</v>
      </c>
      <c r="AY113" s="166" t="s">
        <v>305</v>
      </c>
    </row>
    <row r="114" spans="2:65" s="15" customFormat="1" ht="11.25">
      <c r="B114" s="172"/>
      <c r="D114" s="146" t="s">
        <v>317</v>
      </c>
      <c r="E114" s="173" t="s">
        <v>42</v>
      </c>
      <c r="F114" s="174" t="s">
        <v>339</v>
      </c>
      <c r="H114" s="175">
        <v>4662.8249999999998</v>
      </c>
      <c r="I114" s="176"/>
      <c r="L114" s="172"/>
      <c r="M114" s="177"/>
      <c r="T114" s="178"/>
      <c r="AT114" s="173" t="s">
        <v>317</v>
      </c>
      <c r="AU114" s="173" t="s">
        <v>88</v>
      </c>
      <c r="AV114" s="15" t="s">
        <v>311</v>
      </c>
      <c r="AW114" s="15" t="s">
        <v>38</v>
      </c>
      <c r="AX114" s="15" t="s">
        <v>86</v>
      </c>
      <c r="AY114" s="173" t="s">
        <v>305</v>
      </c>
    </row>
    <row r="115" spans="2:65" s="1" customFormat="1" ht="24.2" customHeight="1">
      <c r="B115" s="33"/>
      <c r="C115" s="133" t="s">
        <v>340</v>
      </c>
      <c r="D115" s="133" t="s">
        <v>307</v>
      </c>
      <c r="E115" s="134" t="s">
        <v>8150</v>
      </c>
      <c r="F115" s="135" t="s">
        <v>8151</v>
      </c>
      <c r="G115" s="136" t="s">
        <v>244</v>
      </c>
      <c r="H115" s="137">
        <v>9325.65</v>
      </c>
      <c r="I115" s="138"/>
      <c r="J115" s="139">
        <f>ROUND(I115*H115,2)</f>
        <v>0</v>
      </c>
      <c r="K115" s="135" t="s">
        <v>310</v>
      </c>
      <c r="L115" s="33"/>
      <c r="M115" s="140" t="s">
        <v>42</v>
      </c>
      <c r="N115" s="141" t="s">
        <v>50</v>
      </c>
      <c r="P115" s="142">
        <f>O115*H115</f>
        <v>0</v>
      </c>
      <c r="Q115" s="142">
        <v>0</v>
      </c>
      <c r="R115" s="142">
        <f>Q115*H115</f>
        <v>0</v>
      </c>
      <c r="S115" s="142">
        <v>0</v>
      </c>
      <c r="T115" s="143">
        <f>S115*H115</f>
        <v>0</v>
      </c>
      <c r="AR115" s="144" t="s">
        <v>311</v>
      </c>
      <c r="AT115" s="144" t="s">
        <v>307</v>
      </c>
      <c r="AU115" s="144" t="s">
        <v>88</v>
      </c>
      <c r="AY115" s="18" t="s">
        <v>305</v>
      </c>
      <c r="BE115" s="145">
        <f>IF(N115="základní",J115,0)</f>
        <v>0</v>
      </c>
      <c r="BF115" s="145">
        <f>IF(N115="snížená",J115,0)</f>
        <v>0</v>
      </c>
      <c r="BG115" s="145">
        <f>IF(N115="zákl. přenesená",J115,0)</f>
        <v>0</v>
      </c>
      <c r="BH115" s="145">
        <f>IF(N115="sníž. přenesená",J115,0)</f>
        <v>0</v>
      </c>
      <c r="BI115" s="145">
        <f>IF(N115="nulová",J115,0)</f>
        <v>0</v>
      </c>
      <c r="BJ115" s="18" t="s">
        <v>86</v>
      </c>
      <c r="BK115" s="145">
        <f>ROUND(I115*H115,2)</f>
        <v>0</v>
      </c>
      <c r="BL115" s="18" t="s">
        <v>311</v>
      </c>
      <c r="BM115" s="144" t="s">
        <v>8152</v>
      </c>
    </row>
    <row r="116" spans="2:65" s="1" customFormat="1" ht="29.25">
      <c r="B116" s="33"/>
      <c r="D116" s="146" t="s">
        <v>313</v>
      </c>
      <c r="F116" s="147" t="s">
        <v>8153</v>
      </c>
      <c r="I116" s="148"/>
      <c r="L116" s="33"/>
      <c r="M116" s="149"/>
      <c r="T116" s="54"/>
      <c r="AT116" s="18" t="s">
        <v>313</v>
      </c>
      <c r="AU116" s="18" t="s">
        <v>88</v>
      </c>
    </row>
    <row r="117" spans="2:65" s="1" customFormat="1" ht="11.25">
      <c r="B117" s="33"/>
      <c r="D117" s="150" t="s">
        <v>315</v>
      </c>
      <c r="F117" s="151" t="s">
        <v>8154</v>
      </c>
      <c r="I117" s="148"/>
      <c r="L117" s="33"/>
      <c r="M117" s="149"/>
      <c r="T117" s="54"/>
      <c r="AT117" s="18" t="s">
        <v>315</v>
      </c>
      <c r="AU117" s="18" t="s">
        <v>88</v>
      </c>
    </row>
    <row r="118" spans="2:65" s="12" customFormat="1" ht="11.25">
      <c r="B118" s="152"/>
      <c r="D118" s="146" t="s">
        <v>317</v>
      </c>
      <c r="E118" s="153" t="s">
        <v>42</v>
      </c>
      <c r="F118" s="154" t="s">
        <v>8144</v>
      </c>
      <c r="H118" s="153" t="s">
        <v>42</v>
      </c>
      <c r="I118" s="155"/>
      <c r="L118" s="152"/>
      <c r="M118" s="156"/>
      <c r="T118" s="157"/>
      <c r="AT118" s="153" t="s">
        <v>317</v>
      </c>
      <c r="AU118" s="153" t="s">
        <v>88</v>
      </c>
      <c r="AV118" s="12" t="s">
        <v>86</v>
      </c>
      <c r="AW118" s="12" t="s">
        <v>38</v>
      </c>
      <c r="AX118" s="12" t="s">
        <v>79</v>
      </c>
      <c r="AY118" s="153" t="s">
        <v>305</v>
      </c>
    </row>
    <row r="119" spans="2:65" s="12" customFormat="1" ht="11.25">
      <c r="B119" s="152"/>
      <c r="D119" s="146" t="s">
        <v>317</v>
      </c>
      <c r="E119" s="153" t="s">
        <v>42</v>
      </c>
      <c r="F119" s="154" t="s">
        <v>8145</v>
      </c>
      <c r="H119" s="153" t="s">
        <v>42</v>
      </c>
      <c r="I119" s="155"/>
      <c r="L119" s="152"/>
      <c r="M119" s="156"/>
      <c r="T119" s="157"/>
      <c r="AT119" s="153" t="s">
        <v>317</v>
      </c>
      <c r="AU119" s="153" t="s">
        <v>88</v>
      </c>
      <c r="AV119" s="12" t="s">
        <v>86</v>
      </c>
      <c r="AW119" s="12" t="s">
        <v>38</v>
      </c>
      <c r="AX119" s="12" t="s">
        <v>79</v>
      </c>
      <c r="AY119" s="153" t="s">
        <v>305</v>
      </c>
    </row>
    <row r="120" spans="2:65" s="12" customFormat="1" ht="22.5">
      <c r="B120" s="152"/>
      <c r="D120" s="146" t="s">
        <v>317</v>
      </c>
      <c r="E120" s="153" t="s">
        <v>42</v>
      </c>
      <c r="F120" s="154" t="s">
        <v>8155</v>
      </c>
      <c r="H120" s="153" t="s">
        <v>42</v>
      </c>
      <c r="I120" s="155"/>
      <c r="L120" s="152"/>
      <c r="M120" s="156"/>
      <c r="T120" s="157"/>
      <c r="AT120" s="153" t="s">
        <v>317</v>
      </c>
      <c r="AU120" s="153" t="s">
        <v>88</v>
      </c>
      <c r="AV120" s="12" t="s">
        <v>86</v>
      </c>
      <c r="AW120" s="12" t="s">
        <v>38</v>
      </c>
      <c r="AX120" s="12" t="s">
        <v>79</v>
      </c>
      <c r="AY120" s="153" t="s">
        <v>305</v>
      </c>
    </row>
    <row r="121" spans="2:65" s="13" customFormat="1" ht="11.25">
      <c r="B121" s="158"/>
      <c r="D121" s="146" t="s">
        <v>317</v>
      </c>
      <c r="E121" s="159" t="s">
        <v>42</v>
      </c>
      <c r="F121" s="160" t="s">
        <v>8156</v>
      </c>
      <c r="H121" s="161">
        <v>14500</v>
      </c>
      <c r="I121" s="162"/>
      <c r="L121" s="158"/>
      <c r="M121" s="163"/>
      <c r="T121" s="164"/>
      <c r="AT121" s="159" t="s">
        <v>317</v>
      </c>
      <c r="AU121" s="159" t="s">
        <v>88</v>
      </c>
      <c r="AV121" s="13" t="s">
        <v>88</v>
      </c>
      <c r="AW121" s="13" t="s">
        <v>38</v>
      </c>
      <c r="AX121" s="13" t="s">
        <v>79</v>
      </c>
      <c r="AY121" s="159" t="s">
        <v>305</v>
      </c>
    </row>
    <row r="122" spans="2:65" s="13" customFormat="1" ht="11.25">
      <c r="B122" s="158"/>
      <c r="D122" s="146" t="s">
        <v>317</v>
      </c>
      <c r="E122" s="159" t="s">
        <v>42</v>
      </c>
      <c r="F122" s="160" t="s">
        <v>8157</v>
      </c>
      <c r="H122" s="161">
        <v>1000</v>
      </c>
      <c r="I122" s="162"/>
      <c r="L122" s="158"/>
      <c r="M122" s="163"/>
      <c r="T122" s="164"/>
      <c r="AT122" s="159" t="s">
        <v>317</v>
      </c>
      <c r="AU122" s="159" t="s">
        <v>88</v>
      </c>
      <c r="AV122" s="13" t="s">
        <v>88</v>
      </c>
      <c r="AW122" s="13" t="s">
        <v>38</v>
      </c>
      <c r="AX122" s="13" t="s">
        <v>79</v>
      </c>
      <c r="AY122" s="159" t="s">
        <v>305</v>
      </c>
    </row>
    <row r="123" spans="2:65" s="13" customFormat="1" ht="11.25">
      <c r="B123" s="158"/>
      <c r="D123" s="146" t="s">
        <v>317</v>
      </c>
      <c r="E123" s="159" t="s">
        <v>42</v>
      </c>
      <c r="F123" s="160" t="s">
        <v>8158</v>
      </c>
      <c r="H123" s="161">
        <v>42.75</v>
      </c>
      <c r="I123" s="162"/>
      <c r="L123" s="158"/>
      <c r="M123" s="163"/>
      <c r="T123" s="164"/>
      <c r="AT123" s="159" t="s">
        <v>317</v>
      </c>
      <c r="AU123" s="159" t="s">
        <v>88</v>
      </c>
      <c r="AV123" s="13" t="s">
        <v>88</v>
      </c>
      <c r="AW123" s="13" t="s">
        <v>38</v>
      </c>
      <c r="AX123" s="13" t="s">
        <v>79</v>
      </c>
      <c r="AY123" s="159" t="s">
        <v>305</v>
      </c>
    </row>
    <row r="124" spans="2:65" s="14" customFormat="1" ht="11.25">
      <c r="B124" s="165"/>
      <c r="D124" s="146" t="s">
        <v>317</v>
      </c>
      <c r="E124" s="166" t="s">
        <v>8103</v>
      </c>
      <c r="F124" s="167" t="s">
        <v>338</v>
      </c>
      <c r="H124" s="168">
        <v>15542.75</v>
      </c>
      <c r="I124" s="169"/>
      <c r="L124" s="165"/>
      <c r="M124" s="170"/>
      <c r="T124" s="171"/>
      <c r="AT124" s="166" t="s">
        <v>317</v>
      </c>
      <c r="AU124" s="166" t="s">
        <v>88</v>
      </c>
      <c r="AV124" s="14" t="s">
        <v>96</v>
      </c>
      <c r="AW124" s="14" t="s">
        <v>38</v>
      </c>
      <c r="AX124" s="14" t="s">
        <v>79</v>
      </c>
      <c r="AY124" s="166" t="s">
        <v>305</v>
      </c>
    </row>
    <row r="125" spans="2:65" s="12" customFormat="1" ht="11.25">
      <c r="B125" s="152"/>
      <c r="D125" s="146" t="s">
        <v>317</v>
      </c>
      <c r="E125" s="153" t="s">
        <v>42</v>
      </c>
      <c r="F125" s="154" t="s">
        <v>8147</v>
      </c>
      <c r="H125" s="153" t="s">
        <v>42</v>
      </c>
      <c r="I125" s="155"/>
      <c r="L125" s="152"/>
      <c r="M125" s="156"/>
      <c r="T125" s="157"/>
      <c r="AT125" s="153" t="s">
        <v>317</v>
      </c>
      <c r="AU125" s="153" t="s">
        <v>88</v>
      </c>
      <c r="AV125" s="12" t="s">
        <v>86</v>
      </c>
      <c r="AW125" s="12" t="s">
        <v>38</v>
      </c>
      <c r="AX125" s="12" t="s">
        <v>79</v>
      </c>
      <c r="AY125" s="153" t="s">
        <v>305</v>
      </c>
    </row>
    <row r="126" spans="2:65" s="13" customFormat="1" ht="11.25">
      <c r="B126" s="158"/>
      <c r="D126" s="146" t="s">
        <v>317</v>
      </c>
      <c r="E126" s="159" t="s">
        <v>42</v>
      </c>
      <c r="F126" s="160" t="s">
        <v>8159</v>
      </c>
      <c r="H126" s="161">
        <v>9325.65</v>
      </c>
      <c r="I126" s="162"/>
      <c r="L126" s="158"/>
      <c r="M126" s="163"/>
      <c r="T126" s="164"/>
      <c r="AT126" s="159" t="s">
        <v>317</v>
      </c>
      <c r="AU126" s="159" t="s">
        <v>88</v>
      </c>
      <c r="AV126" s="13" t="s">
        <v>88</v>
      </c>
      <c r="AW126" s="13" t="s">
        <v>38</v>
      </c>
      <c r="AX126" s="13" t="s">
        <v>79</v>
      </c>
      <c r="AY126" s="159" t="s">
        <v>305</v>
      </c>
    </row>
    <row r="127" spans="2:65" s="14" customFormat="1" ht="11.25">
      <c r="B127" s="165"/>
      <c r="D127" s="146" t="s">
        <v>317</v>
      </c>
      <c r="E127" s="166" t="s">
        <v>8160</v>
      </c>
      <c r="F127" s="167" t="s">
        <v>338</v>
      </c>
      <c r="H127" s="168">
        <v>9325.65</v>
      </c>
      <c r="I127" s="169"/>
      <c r="L127" s="165"/>
      <c r="M127" s="170"/>
      <c r="T127" s="171"/>
      <c r="AT127" s="166" t="s">
        <v>317</v>
      </c>
      <c r="AU127" s="166" t="s">
        <v>88</v>
      </c>
      <c r="AV127" s="14" t="s">
        <v>96</v>
      </c>
      <c r="AW127" s="14" t="s">
        <v>38</v>
      </c>
      <c r="AX127" s="14" t="s">
        <v>86</v>
      </c>
      <c r="AY127" s="166" t="s">
        <v>305</v>
      </c>
    </row>
    <row r="128" spans="2:65" s="1" customFormat="1" ht="33" customHeight="1">
      <c r="B128" s="33"/>
      <c r="C128" s="133" t="s">
        <v>347</v>
      </c>
      <c r="D128" s="133" t="s">
        <v>307</v>
      </c>
      <c r="E128" s="134" t="s">
        <v>8161</v>
      </c>
      <c r="F128" s="135" t="s">
        <v>8162</v>
      </c>
      <c r="G128" s="136" t="s">
        <v>244</v>
      </c>
      <c r="H128" s="137">
        <v>1554.2750000000001</v>
      </c>
      <c r="I128" s="138"/>
      <c r="J128" s="139">
        <f>ROUND(I128*H128,2)</f>
        <v>0</v>
      </c>
      <c r="K128" s="135" t="s">
        <v>310</v>
      </c>
      <c r="L128" s="33"/>
      <c r="M128" s="140" t="s">
        <v>42</v>
      </c>
      <c r="N128" s="141" t="s">
        <v>50</v>
      </c>
      <c r="P128" s="142">
        <f>O128*H128</f>
        <v>0</v>
      </c>
      <c r="Q128" s="142">
        <v>0</v>
      </c>
      <c r="R128" s="142">
        <f>Q128*H128</f>
        <v>0</v>
      </c>
      <c r="S128" s="142">
        <v>0</v>
      </c>
      <c r="T128" s="143">
        <f>S128*H128</f>
        <v>0</v>
      </c>
      <c r="AR128" s="144" t="s">
        <v>311</v>
      </c>
      <c r="AT128" s="144" t="s">
        <v>307</v>
      </c>
      <c r="AU128" s="144" t="s">
        <v>88</v>
      </c>
      <c r="AY128" s="18" t="s">
        <v>305</v>
      </c>
      <c r="BE128" s="145">
        <f>IF(N128="základní",J128,0)</f>
        <v>0</v>
      </c>
      <c r="BF128" s="145">
        <f>IF(N128="snížená",J128,0)</f>
        <v>0</v>
      </c>
      <c r="BG128" s="145">
        <f>IF(N128="zákl. přenesená",J128,0)</f>
        <v>0</v>
      </c>
      <c r="BH128" s="145">
        <f>IF(N128="sníž. přenesená",J128,0)</f>
        <v>0</v>
      </c>
      <c r="BI128" s="145">
        <f>IF(N128="nulová",J128,0)</f>
        <v>0</v>
      </c>
      <c r="BJ128" s="18" t="s">
        <v>86</v>
      </c>
      <c r="BK128" s="145">
        <f>ROUND(I128*H128,2)</f>
        <v>0</v>
      </c>
      <c r="BL128" s="18" t="s">
        <v>311</v>
      </c>
      <c r="BM128" s="144" t="s">
        <v>8163</v>
      </c>
    </row>
    <row r="129" spans="2:65" s="1" customFormat="1" ht="29.25">
      <c r="B129" s="33"/>
      <c r="D129" s="146" t="s">
        <v>313</v>
      </c>
      <c r="F129" s="147" t="s">
        <v>8164</v>
      </c>
      <c r="I129" s="148"/>
      <c r="L129" s="33"/>
      <c r="M129" s="149"/>
      <c r="T129" s="54"/>
      <c r="AT129" s="18" t="s">
        <v>313</v>
      </c>
      <c r="AU129" s="18" t="s">
        <v>88</v>
      </c>
    </row>
    <row r="130" spans="2:65" s="1" customFormat="1" ht="11.25">
      <c r="B130" s="33"/>
      <c r="D130" s="150" t="s">
        <v>315</v>
      </c>
      <c r="F130" s="151" t="s">
        <v>8165</v>
      </c>
      <c r="I130" s="148"/>
      <c r="L130" s="33"/>
      <c r="M130" s="149"/>
      <c r="T130" s="54"/>
      <c r="AT130" s="18" t="s">
        <v>315</v>
      </c>
      <c r="AU130" s="18" t="s">
        <v>88</v>
      </c>
    </row>
    <row r="131" spans="2:65" s="12" customFormat="1" ht="11.25">
      <c r="B131" s="152"/>
      <c r="D131" s="146" t="s">
        <v>317</v>
      </c>
      <c r="E131" s="153" t="s">
        <v>42</v>
      </c>
      <c r="F131" s="154" t="s">
        <v>8144</v>
      </c>
      <c r="H131" s="153" t="s">
        <v>42</v>
      </c>
      <c r="I131" s="155"/>
      <c r="L131" s="152"/>
      <c r="M131" s="156"/>
      <c r="T131" s="157"/>
      <c r="AT131" s="153" t="s">
        <v>317</v>
      </c>
      <c r="AU131" s="153" t="s">
        <v>88</v>
      </c>
      <c r="AV131" s="12" t="s">
        <v>86</v>
      </c>
      <c r="AW131" s="12" t="s">
        <v>38</v>
      </c>
      <c r="AX131" s="12" t="s">
        <v>79</v>
      </c>
      <c r="AY131" s="153" t="s">
        <v>305</v>
      </c>
    </row>
    <row r="132" spans="2:65" s="12" customFormat="1" ht="11.25">
      <c r="B132" s="152"/>
      <c r="D132" s="146" t="s">
        <v>317</v>
      </c>
      <c r="E132" s="153" t="s">
        <v>42</v>
      </c>
      <c r="F132" s="154" t="s">
        <v>8145</v>
      </c>
      <c r="H132" s="153" t="s">
        <v>42</v>
      </c>
      <c r="I132" s="155"/>
      <c r="L132" s="152"/>
      <c r="M132" s="156"/>
      <c r="T132" s="157"/>
      <c r="AT132" s="153" t="s">
        <v>317</v>
      </c>
      <c r="AU132" s="153" t="s">
        <v>88</v>
      </c>
      <c r="AV132" s="12" t="s">
        <v>86</v>
      </c>
      <c r="AW132" s="12" t="s">
        <v>38</v>
      </c>
      <c r="AX132" s="12" t="s">
        <v>79</v>
      </c>
      <c r="AY132" s="153" t="s">
        <v>305</v>
      </c>
    </row>
    <row r="133" spans="2:65" s="12" customFormat="1" ht="22.5">
      <c r="B133" s="152"/>
      <c r="D133" s="146" t="s">
        <v>317</v>
      </c>
      <c r="E133" s="153" t="s">
        <v>42</v>
      </c>
      <c r="F133" s="154" t="s">
        <v>8146</v>
      </c>
      <c r="H133" s="153" t="s">
        <v>42</v>
      </c>
      <c r="I133" s="155"/>
      <c r="L133" s="152"/>
      <c r="M133" s="156"/>
      <c r="T133" s="157"/>
      <c r="AT133" s="153" t="s">
        <v>317</v>
      </c>
      <c r="AU133" s="153" t="s">
        <v>88</v>
      </c>
      <c r="AV133" s="12" t="s">
        <v>86</v>
      </c>
      <c r="AW133" s="12" t="s">
        <v>38</v>
      </c>
      <c r="AX133" s="12" t="s">
        <v>79</v>
      </c>
      <c r="AY133" s="153" t="s">
        <v>305</v>
      </c>
    </row>
    <row r="134" spans="2:65" s="12" customFormat="1" ht="11.25">
      <c r="B134" s="152"/>
      <c r="D134" s="146" t="s">
        <v>317</v>
      </c>
      <c r="E134" s="153" t="s">
        <v>42</v>
      </c>
      <c r="F134" s="154" t="s">
        <v>8147</v>
      </c>
      <c r="H134" s="153" t="s">
        <v>42</v>
      </c>
      <c r="I134" s="155"/>
      <c r="L134" s="152"/>
      <c r="M134" s="156"/>
      <c r="T134" s="157"/>
      <c r="AT134" s="153" t="s">
        <v>317</v>
      </c>
      <c r="AU134" s="153" t="s">
        <v>88</v>
      </c>
      <c r="AV134" s="12" t="s">
        <v>86</v>
      </c>
      <c r="AW134" s="12" t="s">
        <v>38</v>
      </c>
      <c r="AX134" s="12" t="s">
        <v>79</v>
      </c>
      <c r="AY134" s="153" t="s">
        <v>305</v>
      </c>
    </row>
    <row r="135" spans="2:65" s="13" customFormat="1" ht="11.25">
      <c r="B135" s="158"/>
      <c r="D135" s="146" t="s">
        <v>317</v>
      </c>
      <c r="E135" s="159" t="s">
        <v>42</v>
      </c>
      <c r="F135" s="160" t="s">
        <v>8166</v>
      </c>
      <c r="H135" s="161">
        <v>1554.2750000000001</v>
      </c>
      <c r="I135" s="162"/>
      <c r="L135" s="158"/>
      <c r="M135" s="163"/>
      <c r="T135" s="164"/>
      <c r="AT135" s="159" t="s">
        <v>317</v>
      </c>
      <c r="AU135" s="159" t="s">
        <v>88</v>
      </c>
      <c r="AV135" s="13" t="s">
        <v>88</v>
      </c>
      <c r="AW135" s="13" t="s">
        <v>38</v>
      </c>
      <c r="AX135" s="13" t="s">
        <v>79</v>
      </c>
      <c r="AY135" s="159" t="s">
        <v>305</v>
      </c>
    </row>
    <row r="136" spans="2:65" s="14" customFormat="1" ht="11.25">
      <c r="B136" s="165"/>
      <c r="D136" s="146" t="s">
        <v>317</v>
      </c>
      <c r="E136" s="166" t="s">
        <v>8167</v>
      </c>
      <c r="F136" s="167" t="s">
        <v>338</v>
      </c>
      <c r="H136" s="168">
        <v>1554.2750000000001</v>
      </c>
      <c r="I136" s="169"/>
      <c r="L136" s="165"/>
      <c r="M136" s="170"/>
      <c r="T136" s="171"/>
      <c r="AT136" s="166" t="s">
        <v>317</v>
      </c>
      <c r="AU136" s="166" t="s">
        <v>88</v>
      </c>
      <c r="AV136" s="14" t="s">
        <v>96</v>
      </c>
      <c r="AW136" s="14" t="s">
        <v>38</v>
      </c>
      <c r="AX136" s="14" t="s">
        <v>79</v>
      </c>
      <c r="AY136" s="166" t="s">
        <v>305</v>
      </c>
    </row>
    <row r="137" spans="2:65" s="15" customFormat="1" ht="11.25">
      <c r="B137" s="172"/>
      <c r="D137" s="146" t="s">
        <v>317</v>
      </c>
      <c r="E137" s="173" t="s">
        <v>42</v>
      </c>
      <c r="F137" s="174" t="s">
        <v>339</v>
      </c>
      <c r="H137" s="175">
        <v>1554.2750000000001</v>
      </c>
      <c r="I137" s="176"/>
      <c r="L137" s="172"/>
      <c r="M137" s="177"/>
      <c r="T137" s="178"/>
      <c r="AT137" s="173" t="s">
        <v>317</v>
      </c>
      <c r="AU137" s="173" t="s">
        <v>88</v>
      </c>
      <c r="AV137" s="15" t="s">
        <v>311</v>
      </c>
      <c r="AW137" s="15" t="s">
        <v>38</v>
      </c>
      <c r="AX137" s="15" t="s">
        <v>86</v>
      </c>
      <c r="AY137" s="173" t="s">
        <v>305</v>
      </c>
    </row>
    <row r="138" spans="2:65" s="1" customFormat="1" ht="24.2" customHeight="1">
      <c r="B138" s="33"/>
      <c r="C138" s="133" t="s">
        <v>357</v>
      </c>
      <c r="D138" s="133" t="s">
        <v>307</v>
      </c>
      <c r="E138" s="134" t="s">
        <v>8168</v>
      </c>
      <c r="F138" s="135" t="s">
        <v>8169</v>
      </c>
      <c r="G138" s="136" t="s">
        <v>199</v>
      </c>
      <c r="H138" s="137">
        <v>590.75</v>
      </c>
      <c r="I138" s="138"/>
      <c r="J138" s="139">
        <f>ROUND(I138*H138,2)</f>
        <v>0</v>
      </c>
      <c r="K138" s="135" t="s">
        <v>721</v>
      </c>
      <c r="L138" s="33"/>
      <c r="M138" s="140" t="s">
        <v>42</v>
      </c>
      <c r="N138" s="141" t="s">
        <v>50</v>
      </c>
      <c r="P138" s="142">
        <f>O138*H138</f>
        <v>0</v>
      </c>
      <c r="Q138" s="142">
        <v>0</v>
      </c>
      <c r="R138" s="142">
        <f>Q138*H138</f>
        <v>0</v>
      </c>
      <c r="S138" s="142">
        <v>0</v>
      </c>
      <c r="T138" s="143">
        <f>S138*H138</f>
        <v>0</v>
      </c>
      <c r="AR138" s="144" t="s">
        <v>311</v>
      </c>
      <c r="AT138" s="144" t="s">
        <v>307</v>
      </c>
      <c r="AU138" s="144" t="s">
        <v>88</v>
      </c>
      <c r="AY138" s="18" t="s">
        <v>305</v>
      </c>
      <c r="BE138" s="145">
        <f>IF(N138="základní",J138,0)</f>
        <v>0</v>
      </c>
      <c r="BF138" s="145">
        <f>IF(N138="snížená",J138,0)</f>
        <v>0</v>
      </c>
      <c r="BG138" s="145">
        <f>IF(N138="zákl. přenesená",J138,0)</f>
        <v>0</v>
      </c>
      <c r="BH138" s="145">
        <f>IF(N138="sníž. přenesená",J138,0)</f>
        <v>0</v>
      </c>
      <c r="BI138" s="145">
        <f>IF(N138="nulová",J138,0)</f>
        <v>0</v>
      </c>
      <c r="BJ138" s="18" t="s">
        <v>86</v>
      </c>
      <c r="BK138" s="145">
        <f>ROUND(I138*H138,2)</f>
        <v>0</v>
      </c>
      <c r="BL138" s="18" t="s">
        <v>311</v>
      </c>
      <c r="BM138" s="144" t="s">
        <v>8170</v>
      </c>
    </row>
    <row r="139" spans="2:65" s="1" customFormat="1" ht="11.25">
      <c r="B139" s="33"/>
      <c r="D139" s="146" t="s">
        <v>313</v>
      </c>
      <c r="F139" s="147" t="s">
        <v>8169</v>
      </c>
      <c r="I139" s="148"/>
      <c r="L139" s="33"/>
      <c r="M139" s="149"/>
      <c r="T139" s="54"/>
      <c r="AT139" s="18" t="s">
        <v>313</v>
      </c>
      <c r="AU139" s="18" t="s">
        <v>88</v>
      </c>
    </row>
    <row r="140" spans="2:65" s="12" customFormat="1" ht="22.5">
      <c r="B140" s="152"/>
      <c r="D140" s="146" t="s">
        <v>317</v>
      </c>
      <c r="E140" s="153" t="s">
        <v>42</v>
      </c>
      <c r="F140" s="154" t="s">
        <v>8171</v>
      </c>
      <c r="H140" s="153" t="s">
        <v>42</v>
      </c>
      <c r="I140" s="155"/>
      <c r="L140" s="152"/>
      <c r="M140" s="156"/>
      <c r="T140" s="157"/>
      <c r="AT140" s="153" t="s">
        <v>317</v>
      </c>
      <c r="AU140" s="153" t="s">
        <v>88</v>
      </c>
      <c r="AV140" s="12" t="s">
        <v>86</v>
      </c>
      <c r="AW140" s="12" t="s">
        <v>38</v>
      </c>
      <c r="AX140" s="12" t="s">
        <v>79</v>
      </c>
      <c r="AY140" s="153" t="s">
        <v>305</v>
      </c>
    </row>
    <row r="141" spans="2:65" s="12" customFormat="1" ht="22.5">
      <c r="B141" s="152"/>
      <c r="D141" s="146" t="s">
        <v>317</v>
      </c>
      <c r="E141" s="153" t="s">
        <v>42</v>
      </c>
      <c r="F141" s="154" t="s">
        <v>8172</v>
      </c>
      <c r="H141" s="153" t="s">
        <v>42</v>
      </c>
      <c r="I141" s="155"/>
      <c r="L141" s="152"/>
      <c r="M141" s="156"/>
      <c r="T141" s="157"/>
      <c r="AT141" s="153" t="s">
        <v>317</v>
      </c>
      <c r="AU141" s="153" t="s">
        <v>88</v>
      </c>
      <c r="AV141" s="12" t="s">
        <v>86</v>
      </c>
      <c r="AW141" s="12" t="s">
        <v>38</v>
      </c>
      <c r="AX141" s="12" t="s">
        <v>79</v>
      </c>
      <c r="AY141" s="153" t="s">
        <v>305</v>
      </c>
    </row>
    <row r="142" spans="2:65" s="13" customFormat="1" ht="11.25">
      <c r="B142" s="158"/>
      <c r="D142" s="146" t="s">
        <v>317</v>
      </c>
      <c r="E142" s="159" t="s">
        <v>42</v>
      </c>
      <c r="F142" s="160" t="s">
        <v>8173</v>
      </c>
      <c r="H142" s="161">
        <v>590.75</v>
      </c>
      <c r="I142" s="162"/>
      <c r="L142" s="158"/>
      <c r="M142" s="163"/>
      <c r="T142" s="164"/>
      <c r="AT142" s="159" t="s">
        <v>317</v>
      </c>
      <c r="AU142" s="159" t="s">
        <v>88</v>
      </c>
      <c r="AV142" s="13" t="s">
        <v>88</v>
      </c>
      <c r="AW142" s="13" t="s">
        <v>38</v>
      </c>
      <c r="AX142" s="13" t="s">
        <v>79</v>
      </c>
      <c r="AY142" s="159" t="s">
        <v>305</v>
      </c>
    </row>
    <row r="143" spans="2:65" s="15" customFormat="1" ht="11.25">
      <c r="B143" s="172"/>
      <c r="D143" s="146" t="s">
        <v>317</v>
      </c>
      <c r="E143" s="173" t="s">
        <v>42</v>
      </c>
      <c r="F143" s="174" t="s">
        <v>339</v>
      </c>
      <c r="H143" s="175">
        <v>590.75</v>
      </c>
      <c r="I143" s="176"/>
      <c r="L143" s="172"/>
      <c r="M143" s="177"/>
      <c r="T143" s="178"/>
      <c r="AT143" s="173" t="s">
        <v>317</v>
      </c>
      <c r="AU143" s="173" t="s">
        <v>88</v>
      </c>
      <c r="AV143" s="15" t="s">
        <v>311</v>
      </c>
      <c r="AW143" s="15" t="s">
        <v>38</v>
      </c>
      <c r="AX143" s="15" t="s">
        <v>86</v>
      </c>
      <c r="AY143" s="173" t="s">
        <v>305</v>
      </c>
    </row>
    <row r="144" spans="2:65" s="1" customFormat="1" ht="24.2" customHeight="1">
      <c r="B144" s="33"/>
      <c r="C144" s="133" t="s">
        <v>344</v>
      </c>
      <c r="D144" s="133" t="s">
        <v>307</v>
      </c>
      <c r="E144" s="134" t="s">
        <v>8174</v>
      </c>
      <c r="F144" s="135" t="s">
        <v>8175</v>
      </c>
      <c r="G144" s="136" t="s">
        <v>199</v>
      </c>
      <c r="H144" s="137">
        <v>3995</v>
      </c>
      <c r="I144" s="138"/>
      <c r="J144" s="139">
        <f>ROUND(I144*H144,2)</f>
        <v>0</v>
      </c>
      <c r="K144" s="135" t="s">
        <v>310</v>
      </c>
      <c r="L144" s="33"/>
      <c r="M144" s="140" t="s">
        <v>42</v>
      </c>
      <c r="N144" s="141" t="s">
        <v>50</v>
      </c>
      <c r="P144" s="142">
        <f>O144*H144</f>
        <v>0</v>
      </c>
      <c r="Q144" s="142">
        <v>2.0000000000000001E-4</v>
      </c>
      <c r="R144" s="142">
        <f>Q144*H144</f>
        <v>0.79900000000000004</v>
      </c>
      <c r="S144" s="142">
        <v>0</v>
      </c>
      <c r="T144" s="143">
        <f>S144*H144</f>
        <v>0</v>
      </c>
      <c r="AR144" s="144" t="s">
        <v>311</v>
      </c>
      <c r="AT144" s="144" t="s">
        <v>307</v>
      </c>
      <c r="AU144" s="144" t="s">
        <v>88</v>
      </c>
      <c r="AY144" s="18" t="s">
        <v>305</v>
      </c>
      <c r="BE144" s="145">
        <f>IF(N144="základní",J144,0)</f>
        <v>0</v>
      </c>
      <c r="BF144" s="145">
        <f>IF(N144="snížená",J144,0)</f>
        <v>0</v>
      </c>
      <c r="BG144" s="145">
        <f>IF(N144="zákl. přenesená",J144,0)</f>
        <v>0</v>
      </c>
      <c r="BH144" s="145">
        <f>IF(N144="sníž. přenesená",J144,0)</f>
        <v>0</v>
      </c>
      <c r="BI144" s="145">
        <f>IF(N144="nulová",J144,0)</f>
        <v>0</v>
      </c>
      <c r="BJ144" s="18" t="s">
        <v>86</v>
      </c>
      <c r="BK144" s="145">
        <f>ROUND(I144*H144,2)</f>
        <v>0</v>
      </c>
      <c r="BL144" s="18" t="s">
        <v>311</v>
      </c>
      <c r="BM144" s="144" t="s">
        <v>8176</v>
      </c>
    </row>
    <row r="145" spans="2:65" s="1" customFormat="1" ht="19.5">
      <c r="B145" s="33"/>
      <c r="D145" s="146" t="s">
        <v>313</v>
      </c>
      <c r="F145" s="147" t="s">
        <v>8177</v>
      </c>
      <c r="I145" s="148"/>
      <c r="L145" s="33"/>
      <c r="M145" s="149"/>
      <c r="T145" s="54"/>
      <c r="AT145" s="18" t="s">
        <v>313</v>
      </c>
      <c r="AU145" s="18" t="s">
        <v>88</v>
      </c>
    </row>
    <row r="146" spans="2:65" s="1" customFormat="1" ht="11.25">
      <c r="B146" s="33"/>
      <c r="D146" s="150" t="s">
        <v>315</v>
      </c>
      <c r="F146" s="151" t="s">
        <v>8178</v>
      </c>
      <c r="I146" s="148"/>
      <c r="L146" s="33"/>
      <c r="M146" s="149"/>
      <c r="T146" s="54"/>
      <c r="AT146" s="18" t="s">
        <v>315</v>
      </c>
      <c r="AU146" s="18" t="s">
        <v>88</v>
      </c>
    </row>
    <row r="147" spans="2:65" s="1" customFormat="1" ht="117">
      <c r="B147" s="33"/>
      <c r="D147" s="146" t="s">
        <v>4036</v>
      </c>
      <c r="F147" s="189" t="s">
        <v>8179</v>
      </c>
      <c r="I147" s="148"/>
      <c r="L147" s="33"/>
      <c r="M147" s="149"/>
      <c r="T147" s="54"/>
      <c r="AT147" s="18" t="s">
        <v>4036</v>
      </c>
      <c r="AU147" s="18" t="s">
        <v>88</v>
      </c>
    </row>
    <row r="148" spans="2:65" s="12" customFormat="1" ht="22.5">
      <c r="B148" s="152"/>
      <c r="D148" s="146" t="s">
        <v>317</v>
      </c>
      <c r="E148" s="153" t="s">
        <v>42</v>
      </c>
      <c r="F148" s="154" t="s">
        <v>8171</v>
      </c>
      <c r="H148" s="153" t="s">
        <v>42</v>
      </c>
      <c r="I148" s="155"/>
      <c r="L148" s="152"/>
      <c r="M148" s="156"/>
      <c r="T148" s="157"/>
      <c r="AT148" s="153" t="s">
        <v>317</v>
      </c>
      <c r="AU148" s="153" t="s">
        <v>88</v>
      </c>
      <c r="AV148" s="12" t="s">
        <v>86</v>
      </c>
      <c r="AW148" s="12" t="s">
        <v>38</v>
      </c>
      <c r="AX148" s="12" t="s">
        <v>79</v>
      </c>
      <c r="AY148" s="153" t="s">
        <v>305</v>
      </c>
    </row>
    <row r="149" spans="2:65" s="12" customFormat="1" ht="11.25">
      <c r="B149" s="152"/>
      <c r="D149" s="146" t="s">
        <v>317</v>
      </c>
      <c r="E149" s="153" t="s">
        <v>42</v>
      </c>
      <c r="F149" s="154" t="s">
        <v>8180</v>
      </c>
      <c r="H149" s="153" t="s">
        <v>42</v>
      </c>
      <c r="I149" s="155"/>
      <c r="L149" s="152"/>
      <c r="M149" s="156"/>
      <c r="T149" s="157"/>
      <c r="AT149" s="153" t="s">
        <v>317</v>
      </c>
      <c r="AU149" s="153" t="s">
        <v>88</v>
      </c>
      <c r="AV149" s="12" t="s">
        <v>86</v>
      </c>
      <c r="AW149" s="12" t="s">
        <v>38</v>
      </c>
      <c r="AX149" s="12" t="s">
        <v>79</v>
      </c>
      <c r="AY149" s="153" t="s">
        <v>305</v>
      </c>
    </row>
    <row r="150" spans="2:65" s="12" customFormat="1" ht="11.25">
      <c r="B150" s="152"/>
      <c r="D150" s="146" t="s">
        <v>317</v>
      </c>
      <c r="E150" s="153" t="s">
        <v>42</v>
      </c>
      <c r="F150" s="154" t="s">
        <v>8181</v>
      </c>
      <c r="H150" s="153" t="s">
        <v>42</v>
      </c>
      <c r="I150" s="155"/>
      <c r="L150" s="152"/>
      <c r="M150" s="156"/>
      <c r="T150" s="157"/>
      <c r="AT150" s="153" t="s">
        <v>317</v>
      </c>
      <c r="AU150" s="153" t="s">
        <v>88</v>
      </c>
      <c r="AV150" s="12" t="s">
        <v>86</v>
      </c>
      <c r="AW150" s="12" t="s">
        <v>38</v>
      </c>
      <c r="AX150" s="12" t="s">
        <v>79</v>
      </c>
      <c r="AY150" s="153" t="s">
        <v>305</v>
      </c>
    </row>
    <row r="151" spans="2:65" s="13" customFormat="1" ht="11.25">
      <c r="B151" s="158"/>
      <c r="D151" s="146" t="s">
        <v>317</v>
      </c>
      <c r="E151" s="159" t="s">
        <v>42</v>
      </c>
      <c r="F151" s="160" t="s">
        <v>8182</v>
      </c>
      <c r="H151" s="161">
        <v>3995</v>
      </c>
      <c r="I151" s="162"/>
      <c r="L151" s="158"/>
      <c r="M151" s="163"/>
      <c r="T151" s="164"/>
      <c r="AT151" s="159" t="s">
        <v>317</v>
      </c>
      <c r="AU151" s="159" t="s">
        <v>88</v>
      </c>
      <c r="AV151" s="13" t="s">
        <v>88</v>
      </c>
      <c r="AW151" s="13" t="s">
        <v>38</v>
      </c>
      <c r="AX151" s="13" t="s">
        <v>79</v>
      </c>
      <c r="AY151" s="159" t="s">
        <v>305</v>
      </c>
    </row>
    <row r="152" spans="2:65" s="14" customFormat="1" ht="11.25">
      <c r="B152" s="165"/>
      <c r="D152" s="146" t="s">
        <v>317</v>
      </c>
      <c r="E152" s="166" t="s">
        <v>8100</v>
      </c>
      <c r="F152" s="167" t="s">
        <v>338</v>
      </c>
      <c r="H152" s="168">
        <v>3995</v>
      </c>
      <c r="I152" s="169"/>
      <c r="L152" s="165"/>
      <c r="M152" s="170"/>
      <c r="T152" s="171"/>
      <c r="AT152" s="166" t="s">
        <v>317</v>
      </c>
      <c r="AU152" s="166" t="s">
        <v>88</v>
      </c>
      <c r="AV152" s="14" t="s">
        <v>96</v>
      </c>
      <c r="AW152" s="14" t="s">
        <v>38</v>
      </c>
      <c r="AX152" s="14" t="s">
        <v>79</v>
      </c>
      <c r="AY152" s="166" t="s">
        <v>305</v>
      </c>
    </row>
    <row r="153" spans="2:65" s="15" customFormat="1" ht="11.25">
      <c r="B153" s="172"/>
      <c r="D153" s="146" t="s">
        <v>317</v>
      </c>
      <c r="E153" s="173" t="s">
        <v>42</v>
      </c>
      <c r="F153" s="174" t="s">
        <v>339</v>
      </c>
      <c r="H153" s="175">
        <v>3995</v>
      </c>
      <c r="I153" s="176"/>
      <c r="L153" s="172"/>
      <c r="M153" s="177"/>
      <c r="T153" s="178"/>
      <c r="AT153" s="173" t="s">
        <v>317</v>
      </c>
      <c r="AU153" s="173" t="s">
        <v>88</v>
      </c>
      <c r="AV153" s="15" t="s">
        <v>311</v>
      </c>
      <c r="AW153" s="15" t="s">
        <v>38</v>
      </c>
      <c r="AX153" s="15" t="s">
        <v>86</v>
      </c>
      <c r="AY153" s="173" t="s">
        <v>305</v>
      </c>
    </row>
    <row r="154" spans="2:65" s="1" customFormat="1" ht="24.2" customHeight="1">
      <c r="B154" s="33"/>
      <c r="C154" s="179" t="s">
        <v>377</v>
      </c>
      <c r="D154" s="179" t="s">
        <v>341</v>
      </c>
      <c r="E154" s="180" t="s">
        <v>8183</v>
      </c>
      <c r="F154" s="181" t="s">
        <v>8184</v>
      </c>
      <c r="G154" s="182" t="s">
        <v>199</v>
      </c>
      <c r="H154" s="183">
        <v>4594.25</v>
      </c>
      <c r="I154" s="184"/>
      <c r="J154" s="185">
        <f>ROUND(I154*H154,2)</f>
        <v>0</v>
      </c>
      <c r="K154" s="181" t="s">
        <v>310</v>
      </c>
      <c r="L154" s="186"/>
      <c r="M154" s="187" t="s">
        <v>42</v>
      </c>
      <c r="N154" s="188" t="s">
        <v>50</v>
      </c>
      <c r="P154" s="142">
        <f>O154*H154</f>
        <v>0</v>
      </c>
      <c r="Q154" s="142">
        <v>3.1E-4</v>
      </c>
      <c r="R154" s="142">
        <f>Q154*H154</f>
        <v>1.4242174999999999</v>
      </c>
      <c r="S154" s="142">
        <v>0</v>
      </c>
      <c r="T154" s="143">
        <f>S154*H154</f>
        <v>0</v>
      </c>
      <c r="AR154" s="144" t="s">
        <v>344</v>
      </c>
      <c r="AT154" s="144" t="s">
        <v>341</v>
      </c>
      <c r="AU154" s="144" t="s">
        <v>88</v>
      </c>
      <c r="AY154" s="18" t="s">
        <v>305</v>
      </c>
      <c r="BE154" s="145">
        <f>IF(N154="základní",J154,0)</f>
        <v>0</v>
      </c>
      <c r="BF154" s="145">
        <f>IF(N154="snížená",J154,0)</f>
        <v>0</v>
      </c>
      <c r="BG154" s="145">
        <f>IF(N154="zákl. přenesená",J154,0)</f>
        <v>0</v>
      </c>
      <c r="BH154" s="145">
        <f>IF(N154="sníž. přenesená",J154,0)</f>
        <v>0</v>
      </c>
      <c r="BI154" s="145">
        <f>IF(N154="nulová",J154,0)</f>
        <v>0</v>
      </c>
      <c r="BJ154" s="18" t="s">
        <v>86</v>
      </c>
      <c r="BK154" s="145">
        <f>ROUND(I154*H154,2)</f>
        <v>0</v>
      </c>
      <c r="BL154" s="18" t="s">
        <v>311</v>
      </c>
      <c r="BM154" s="144" t="s">
        <v>8185</v>
      </c>
    </row>
    <row r="155" spans="2:65" s="1" customFormat="1" ht="19.5">
      <c r="B155" s="33"/>
      <c r="D155" s="146" t="s">
        <v>313</v>
      </c>
      <c r="F155" s="147" t="s">
        <v>8184</v>
      </c>
      <c r="I155" s="148"/>
      <c r="L155" s="33"/>
      <c r="M155" s="149"/>
      <c r="T155" s="54"/>
      <c r="AT155" s="18" t="s">
        <v>313</v>
      </c>
      <c r="AU155" s="18" t="s">
        <v>88</v>
      </c>
    </row>
    <row r="156" spans="2:65" s="13" customFormat="1" ht="11.25">
      <c r="B156" s="158"/>
      <c r="D156" s="146" t="s">
        <v>317</v>
      </c>
      <c r="E156" s="159" t="s">
        <v>42</v>
      </c>
      <c r="F156" s="160" t="s">
        <v>8100</v>
      </c>
      <c r="H156" s="161">
        <v>3995</v>
      </c>
      <c r="I156" s="162"/>
      <c r="L156" s="158"/>
      <c r="M156" s="163"/>
      <c r="T156" s="164"/>
      <c r="AT156" s="159" t="s">
        <v>317</v>
      </c>
      <c r="AU156" s="159" t="s">
        <v>88</v>
      </c>
      <c r="AV156" s="13" t="s">
        <v>88</v>
      </c>
      <c r="AW156" s="13" t="s">
        <v>38</v>
      </c>
      <c r="AX156" s="13" t="s">
        <v>86</v>
      </c>
      <c r="AY156" s="159" t="s">
        <v>305</v>
      </c>
    </row>
    <row r="157" spans="2:65" s="13" customFormat="1" ht="11.25">
      <c r="B157" s="158"/>
      <c r="D157" s="146" t="s">
        <v>317</v>
      </c>
      <c r="F157" s="160" t="s">
        <v>8186</v>
      </c>
      <c r="H157" s="161">
        <v>4594.25</v>
      </c>
      <c r="I157" s="162"/>
      <c r="L157" s="158"/>
      <c r="M157" s="163"/>
      <c r="T157" s="164"/>
      <c r="AT157" s="159" t="s">
        <v>317</v>
      </c>
      <c r="AU157" s="159" t="s">
        <v>88</v>
      </c>
      <c r="AV157" s="13" t="s">
        <v>88</v>
      </c>
      <c r="AW157" s="13" t="s">
        <v>4</v>
      </c>
      <c r="AX157" s="13" t="s">
        <v>86</v>
      </c>
      <c r="AY157" s="159" t="s">
        <v>305</v>
      </c>
    </row>
    <row r="158" spans="2:65" s="1" customFormat="1" ht="37.9" customHeight="1">
      <c r="B158" s="33"/>
      <c r="C158" s="133" t="s">
        <v>386</v>
      </c>
      <c r="D158" s="133" t="s">
        <v>307</v>
      </c>
      <c r="E158" s="134" t="s">
        <v>4971</v>
      </c>
      <c r="F158" s="135" t="s">
        <v>4972</v>
      </c>
      <c r="G158" s="136" t="s">
        <v>244</v>
      </c>
      <c r="H158" s="137">
        <v>15360</v>
      </c>
      <c r="I158" s="138"/>
      <c r="J158" s="139">
        <f>ROUND(I158*H158,2)</f>
        <v>0</v>
      </c>
      <c r="K158" s="135" t="s">
        <v>310</v>
      </c>
      <c r="L158" s="33"/>
      <c r="M158" s="140" t="s">
        <v>42</v>
      </c>
      <c r="N158" s="141" t="s">
        <v>50</v>
      </c>
      <c r="P158" s="142">
        <f>O158*H158</f>
        <v>0</v>
      </c>
      <c r="Q158" s="142">
        <v>0</v>
      </c>
      <c r="R158" s="142">
        <f>Q158*H158</f>
        <v>0</v>
      </c>
      <c r="S158" s="142">
        <v>0</v>
      </c>
      <c r="T158" s="143">
        <f>S158*H158</f>
        <v>0</v>
      </c>
      <c r="AR158" s="144" t="s">
        <v>311</v>
      </c>
      <c r="AT158" s="144" t="s">
        <v>307</v>
      </c>
      <c r="AU158" s="144" t="s">
        <v>88</v>
      </c>
      <c r="AY158" s="18" t="s">
        <v>305</v>
      </c>
      <c r="BE158" s="145">
        <f>IF(N158="základní",J158,0)</f>
        <v>0</v>
      </c>
      <c r="BF158" s="145">
        <f>IF(N158="snížená",J158,0)</f>
        <v>0</v>
      </c>
      <c r="BG158" s="145">
        <f>IF(N158="zákl. přenesená",J158,0)</f>
        <v>0</v>
      </c>
      <c r="BH158" s="145">
        <f>IF(N158="sníž. přenesená",J158,0)</f>
        <v>0</v>
      </c>
      <c r="BI158" s="145">
        <f>IF(N158="nulová",J158,0)</f>
        <v>0</v>
      </c>
      <c r="BJ158" s="18" t="s">
        <v>86</v>
      </c>
      <c r="BK158" s="145">
        <f>ROUND(I158*H158,2)</f>
        <v>0</v>
      </c>
      <c r="BL158" s="18" t="s">
        <v>311</v>
      </c>
      <c r="BM158" s="144" t="s">
        <v>8187</v>
      </c>
    </row>
    <row r="159" spans="2:65" s="1" customFormat="1" ht="39">
      <c r="B159" s="33"/>
      <c r="D159" s="146" t="s">
        <v>313</v>
      </c>
      <c r="F159" s="147" t="s">
        <v>4974</v>
      </c>
      <c r="I159" s="148"/>
      <c r="L159" s="33"/>
      <c r="M159" s="149"/>
      <c r="T159" s="54"/>
      <c r="AT159" s="18" t="s">
        <v>313</v>
      </c>
      <c r="AU159" s="18" t="s">
        <v>88</v>
      </c>
    </row>
    <row r="160" spans="2:65" s="1" customFormat="1" ht="11.25">
      <c r="B160" s="33"/>
      <c r="D160" s="150" t="s">
        <v>315</v>
      </c>
      <c r="F160" s="151" t="s">
        <v>4975</v>
      </c>
      <c r="I160" s="148"/>
      <c r="L160" s="33"/>
      <c r="M160" s="149"/>
      <c r="T160" s="54"/>
      <c r="AT160" s="18" t="s">
        <v>315</v>
      </c>
      <c r="AU160" s="18" t="s">
        <v>88</v>
      </c>
    </row>
    <row r="161" spans="2:65" s="12" customFormat="1" ht="11.25">
      <c r="B161" s="152"/>
      <c r="D161" s="146" t="s">
        <v>317</v>
      </c>
      <c r="E161" s="153" t="s">
        <v>42</v>
      </c>
      <c r="F161" s="154" t="s">
        <v>8188</v>
      </c>
      <c r="H161" s="153" t="s">
        <v>42</v>
      </c>
      <c r="I161" s="155"/>
      <c r="L161" s="152"/>
      <c r="M161" s="156"/>
      <c r="T161" s="157"/>
      <c r="AT161" s="153" t="s">
        <v>317</v>
      </c>
      <c r="AU161" s="153" t="s">
        <v>88</v>
      </c>
      <c r="AV161" s="12" t="s">
        <v>86</v>
      </c>
      <c r="AW161" s="12" t="s">
        <v>38</v>
      </c>
      <c r="AX161" s="12" t="s">
        <v>79</v>
      </c>
      <c r="AY161" s="153" t="s">
        <v>305</v>
      </c>
    </row>
    <row r="162" spans="2:65" s="13" customFormat="1" ht="11.25">
      <c r="B162" s="158"/>
      <c r="D162" s="146" t="s">
        <v>317</v>
      </c>
      <c r="E162" s="159" t="s">
        <v>42</v>
      </c>
      <c r="F162" s="160" t="s">
        <v>242</v>
      </c>
      <c r="H162" s="161">
        <v>1500</v>
      </c>
      <c r="I162" s="162"/>
      <c r="L162" s="158"/>
      <c r="M162" s="163"/>
      <c r="T162" s="164"/>
      <c r="AT162" s="159" t="s">
        <v>317</v>
      </c>
      <c r="AU162" s="159" t="s">
        <v>88</v>
      </c>
      <c r="AV162" s="13" t="s">
        <v>88</v>
      </c>
      <c r="AW162" s="13" t="s">
        <v>38</v>
      </c>
      <c r="AX162" s="13" t="s">
        <v>79</v>
      </c>
      <c r="AY162" s="159" t="s">
        <v>305</v>
      </c>
    </row>
    <row r="163" spans="2:65" s="13" customFormat="1" ht="11.25">
      <c r="B163" s="158"/>
      <c r="D163" s="146" t="s">
        <v>317</v>
      </c>
      <c r="E163" s="159" t="s">
        <v>42</v>
      </c>
      <c r="F163" s="160" t="s">
        <v>8106</v>
      </c>
      <c r="H163" s="161">
        <v>3800</v>
      </c>
      <c r="I163" s="162"/>
      <c r="L163" s="158"/>
      <c r="M163" s="163"/>
      <c r="T163" s="164"/>
      <c r="AT163" s="159" t="s">
        <v>317</v>
      </c>
      <c r="AU163" s="159" t="s">
        <v>88</v>
      </c>
      <c r="AV163" s="13" t="s">
        <v>88</v>
      </c>
      <c r="AW163" s="13" t="s">
        <v>38</v>
      </c>
      <c r="AX163" s="13" t="s">
        <v>79</v>
      </c>
      <c r="AY163" s="159" t="s">
        <v>305</v>
      </c>
    </row>
    <row r="164" spans="2:65" s="13" customFormat="1" ht="11.25">
      <c r="B164" s="158"/>
      <c r="D164" s="146" t="s">
        <v>317</v>
      </c>
      <c r="E164" s="159" t="s">
        <v>42</v>
      </c>
      <c r="F164" s="160" t="s">
        <v>8109</v>
      </c>
      <c r="H164" s="161">
        <v>2380</v>
      </c>
      <c r="I164" s="162"/>
      <c r="L164" s="158"/>
      <c r="M164" s="163"/>
      <c r="T164" s="164"/>
      <c r="AT164" s="159" t="s">
        <v>317</v>
      </c>
      <c r="AU164" s="159" t="s">
        <v>88</v>
      </c>
      <c r="AV164" s="13" t="s">
        <v>88</v>
      </c>
      <c r="AW164" s="13" t="s">
        <v>38</v>
      </c>
      <c r="AX164" s="13" t="s">
        <v>79</v>
      </c>
      <c r="AY164" s="159" t="s">
        <v>305</v>
      </c>
    </row>
    <row r="165" spans="2:65" s="14" customFormat="1" ht="11.25">
      <c r="B165" s="165"/>
      <c r="D165" s="146" t="s">
        <v>317</v>
      </c>
      <c r="E165" s="166" t="s">
        <v>42</v>
      </c>
      <c r="F165" s="167" t="s">
        <v>338</v>
      </c>
      <c r="H165" s="168">
        <v>7680</v>
      </c>
      <c r="I165" s="169"/>
      <c r="L165" s="165"/>
      <c r="M165" s="170"/>
      <c r="T165" s="171"/>
      <c r="AT165" s="166" t="s">
        <v>317</v>
      </c>
      <c r="AU165" s="166" t="s">
        <v>88</v>
      </c>
      <c r="AV165" s="14" t="s">
        <v>96</v>
      </c>
      <c r="AW165" s="14" t="s">
        <v>38</v>
      </c>
      <c r="AX165" s="14" t="s">
        <v>79</v>
      </c>
      <c r="AY165" s="166" t="s">
        <v>305</v>
      </c>
    </row>
    <row r="166" spans="2:65" s="12" customFormat="1" ht="22.5">
      <c r="B166" s="152"/>
      <c r="D166" s="146" t="s">
        <v>317</v>
      </c>
      <c r="E166" s="153" t="s">
        <v>42</v>
      </c>
      <c r="F166" s="154" t="s">
        <v>8189</v>
      </c>
      <c r="H166" s="153" t="s">
        <v>42</v>
      </c>
      <c r="I166" s="155"/>
      <c r="L166" s="152"/>
      <c r="M166" s="156"/>
      <c r="T166" s="157"/>
      <c r="AT166" s="153" t="s">
        <v>317</v>
      </c>
      <c r="AU166" s="153" t="s">
        <v>88</v>
      </c>
      <c r="AV166" s="12" t="s">
        <v>86</v>
      </c>
      <c r="AW166" s="12" t="s">
        <v>38</v>
      </c>
      <c r="AX166" s="12" t="s">
        <v>79</v>
      </c>
      <c r="AY166" s="153" t="s">
        <v>305</v>
      </c>
    </row>
    <row r="167" spans="2:65" s="13" customFormat="1" ht="11.25">
      <c r="B167" s="158"/>
      <c r="D167" s="146" t="s">
        <v>317</v>
      </c>
      <c r="E167" s="159" t="s">
        <v>42</v>
      </c>
      <c r="F167" s="160" t="s">
        <v>242</v>
      </c>
      <c r="H167" s="161">
        <v>1500</v>
      </c>
      <c r="I167" s="162"/>
      <c r="L167" s="158"/>
      <c r="M167" s="163"/>
      <c r="T167" s="164"/>
      <c r="AT167" s="159" t="s">
        <v>317</v>
      </c>
      <c r="AU167" s="159" t="s">
        <v>88</v>
      </c>
      <c r="AV167" s="13" t="s">
        <v>88</v>
      </c>
      <c r="AW167" s="13" t="s">
        <v>38</v>
      </c>
      <c r="AX167" s="13" t="s">
        <v>79</v>
      </c>
      <c r="AY167" s="159" t="s">
        <v>305</v>
      </c>
    </row>
    <row r="168" spans="2:65" s="13" customFormat="1" ht="11.25">
      <c r="B168" s="158"/>
      <c r="D168" s="146" t="s">
        <v>317</v>
      </c>
      <c r="E168" s="159" t="s">
        <v>42</v>
      </c>
      <c r="F168" s="160" t="s">
        <v>8106</v>
      </c>
      <c r="H168" s="161">
        <v>3800</v>
      </c>
      <c r="I168" s="162"/>
      <c r="L168" s="158"/>
      <c r="M168" s="163"/>
      <c r="T168" s="164"/>
      <c r="AT168" s="159" t="s">
        <v>317</v>
      </c>
      <c r="AU168" s="159" t="s">
        <v>88</v>
      </c>
      <c r="AV168" s="13" t="s">
        <v>88</v>
      </c>
      <c r="AW168" s="13" t="s">
        <v>38</v>
      </c>
      <c r="AX168" s="13" t="s">
        <v>79</v>
      </c>
      <c r="AY168" s="159" t="s">
        <v>305</v>
      </c>
    </row>
    <row r="169" spans="2:65" s="13" customFormat="1" ht="11.25">
      <c r="B169" s="158"/>
      <c r="D169" s="146" t="s">
        <v>317</v>
      </c>
      <c r="E169" s="159" t="s">
        <v>42</v>
      </c>
      <c r="F169" s="160" t="s">
        <v>8109</v>
      </c>
      <c r="H169" s="161">
        <v>2380</v>
      </c>
      <c r="I169" s="162"/>
      <c r="L169" s="158"/>
      <c r="M169" s="163"/>
      <c r="T169" s="164"/>
      <c r="AT169" s="159" t="s">
        <v>317</v>
      </c>
      <c r="AU169" s="159" t="s">
        <v>88</v>
      </c>
      <c r="AV169" s="13" t="s">
        <v>88</v>
      </c>
      <c r="AW169" s="13" t="s">
        <v>38</v>
      </c>
      <c r="AX169" s="13" t="s">
        <v>79</v>
      </c>
      <c r="AY169" s="159" t="s">
        <v>305</v>
      </c>
    </row>
    <row r="170" spans="2:65" s="14" customFormat="1" ht="11.25">
      <c r="B170" s="165"/>
      <c r="D170" s="146" t="s">
        <v>317</v>
      </c>
      <c r="E170" s="166" t="s">
        <v>42</v>
      </c>
      <c r="F170" s="167" t="s">
        <v>338</v>
      </c>
      <c r="H170" s="168">
        <v>7680</v>
      </c>
      <c r="I170" s="169"/>
      <c r="L170" s="165"/>
      <c r="M170" s="170"/>
      <c r="T170" s="171"/>
      <c r="AT170" s="166" t="s">
        <v>317</v>
      </c>
      <c r="AU170" s="166" t="s">
        <v>88</v>
      </c>
      <c r="AV170" s="14" t="s">
        <v>96</v>
      </c>
      <c r="AW170" s="14" t="s">
        <v>38</v>
      </c>
      <c r="AX170" s="14" t="s">
        <v>79</v>
      </c>
      <c r="AY170" s="166" t="s">
        <v>305</v>
      </c>
    </row>
    <row r="171" spans="2:65" s="15" customFormat="1" ht="11.25">
      <c r="B171" s="172"/>
      <c r="D171" s="146" t="s">
        <v>317</v>
      </c>
      <c r="E171" s="173" t="s">
        <v>42</v>
      </c>
      <c r="F171" s="174" t="s">
        <v>339</v>
      </c>
      <c r="H171" s="175">
        <v>15360</v>
      </c>
      <c r="I171" s="176"/>
      <c r="L171" s="172"/>
      <c r="M171" s="177"/>
      <c r="T171" s="178"/>
      <c r="AT171" s="173" t="s">
        <v>317</v>
      </c>
      <c r="AU171" s="173" t="s">
        <v>88</v>
      </c>
      <c r="AV171" s="15" t="s">
        <v>311</v>
      </c>
      <c r="AW171" s="15" t="s">
        <v>38</v>
      </c>
      <c r="AX171" s="15" t="s">
        <v>86</v>
      </c>
      <c r="AY171" s="173" t="s">
        <v>305</v>
      </c>
    </row>
    <row r="172" spans="2:65" s="1" customFormat="1" ht="37.9" customHeight="1">
      <c r="B172" s="33"/>
      <c r="C172" s="133" t="s">
        <v>394</v>
      </c>
      <c r="D172" s="133" t="s">
        <v>307</v>
      </c>
      <c r="E172" s="134" t="s">
        <v>4031</v>
      </c>
      <c r="F172" s="135" t="s">
        <v>4032</v>
      </c>
      <c r="G172" s="136" t="s">
        <v>244</v>
      </c>
      <c r="H172" s="137">
        <v>7862.75</v>
      </c>
      <c r="I172" s="138"/>
      <c r="J172" s="139">
        <f>ROUND(I172*H172,2)</f>
        <v>0</v>
      </c>
      <c r="K172" s="135" t="s">
        <v>310</v>
      </c>
      <c r="L172" s="33"/>
      <c r="M172" s="140" t="s">
        <v>42</v>
      </c>
      <c r="N172" s="141" t="s">
        <v>50</v>
      </c>
      <c r="P172" s="142">
        <f>O172*H172</f>
        <v>0</v>
      </c>
      <c r="Q172" s="142">
        <v>0</v>
      </c>
      <c r="R172" s="142">
        <f>Q172*H172</f>
        <v>0</v>
      </c>
      <c r="S172" s="142">
        <v>0</v>
      </c>
      <c r="T172" s="143">
        <f>S172*H172</f>
        <v>0</v>
      </c>
      <c r="AR172" s="144" t="s">
        <v>311</v>
      </c>
      <c r="AT172" s="144" t="s">
        <v>307</v>
      </c>
      <c r="AU172" s="144" t="s">
        <v>88</v>
      </c>
      <c r="AY172" s="18" t="s">
        <v>305</v>
      </c>
      <c r="BE172" s="145">
        <f>IF(N172="základní",J172,0)</f>
        <v>0</v>
      </c>
      <c r="BF172" s="145">
        <f>IF(N172="snížená",J172,0)</f>
        <v>0</v>
      </c>
      <c r="BG172" s="145">
        <f>IF(N172="zákl. přenesená",J172,0)</f>
        <v>0</v>
      </c>
      <c r="BH172" s="145">
        <f>IF(N172="sníž. přenesená",J172,0)</f>
        <v>0</v>
      </c>
      <c r="BI172" s="145">
        <f>IF(N172="nulová",J172,0)</f>
        <v>0</v>
      </c>
      <c r="BJ172" s="18" t="s">
        <v>86</v>
      </c>
      <c r="BK172" s="145">
        <f>ROUND(I172*H172,2)</f>
        <v>0</v>
      </c>
      <c r="BL172" s="18" t="s">
        <v>311</v>
      </c>
      <c r="BM172" s="144" t="s">
        <v>8190</v>
      </c>
    </row>
    <row r="173" spans="2:65" s="1" customFormat="1" ht="39">
      <c r="B173" s="33"/>
      <c r="D173" s="146" t="s">
        <v>313</v>
      </c>
      <c r="F173" s="147" t="s">
        <v>4034</v>
      </c>
      <c r="I173" s="148"/>
      <c r="L173" s="33"/>
      <c r="M173" s="149"/>
      <c r="T173" s="54"/>
      <c r="AT173" s="18" t="s">
        <v>313</v>
      </c>
      <c r="AU173" s="18" t="s">
        <v>88</v>
      </c>
    </row>
    <row r="174" spans="2:65" s="1" customFormat="1" ht="11.25">
      <c r="B174" s="33"/>
      <c r="D174" s="150" t="s">
        <v>315</v>
      </c>
      <c r="F174" s="151" t="s">
        <v>4035</v>
      </c>
      <c r="I174" s="148"/>
      <c r="L174" s="33"/>
      <c r="M174" s="149"/>
      <c r="T174" s="54"/>
      <c r="AT174" s="18" t="s">
        <v>315</v>
      </c>
      <c r="AU174" s="18" t="s">
        <v>88</v>
      </c>
    </row>
    <row r="175" spans="2:65" s="12" customFormat="1" ht="22.5">
      <c r="B175" s="152"/>
      <c r="D175" s="146" t="s">
        <v>317</v>
      </c>
      <c r="E175" s="153" t="s">
        <v>42</v>
      </c>
      <c r="F175" s="154" t="s">
        <v>8191</v>
      </c>
      <c r="H175" s="153" t="s">
        <v>42</v>
      </c>
      <c r="I175" s="155"/>
      <c r="L175" s="152"/>
      <c r="M175" s="156"/>
      <c r="T175" s="157"/>
      <c r="AT175" s="153" t="s">
        <v>317</v>
      </c>
      <c r="AU175" s="153" t="s">
        <v>88</v>
      </c>
      <c r="AV175" s="12" t="s">
        <v>86</v>
      </c>
      <c r="AW175" s="12" t="s">
        <v>38</v>
      </c>
      <c r="AX175" s="12" t="s">
        <v>79</v>
      </c>
      <c r="AY175" s="153" t="s">
        <v>305</v>
      </c>
    </row>
    <row r="176" spans="2:65" s="12" customFormat="1" ht="11.25">
      <c r="B176" s="152"/>
      <c r="D176" s="146" t="s">
        <v>317</v>
      </c>
      <c r="E176" s="153" t="s">
        <v>42</v>
      </c>
      <c r="F176" s="154" t="s">
        <v>8192</v>
      </c>
      <c r="H176" s="153" t="s">
        <v>42</v>
      </c>
      <c r="I176" s="155"/>
      <c r="L176" s="152"/>
      <c r="M176" s="156"/>
      <c r="T176" s="157"/>
      <c r="AT176" s="153" t="s">
        <v>317</v>
      </c>
      <c r="AU176" s="153" t="s">
        <v>88</v>
      </c>
      <c r="AV176" s="12" t="s">
        <v>86</v>
      </c>
      <c r="AW176" s="12" t="s">
        <v>38</v>
      </c>
      <c r="AX176" s="12" t="s">
        <v>79</v>
      </c>
      <c r="AY176" s="153" t="s">
        <v>305</v>
      </c>
    </row>
    <row r="177" spans="2:65" s="12" customFormat="1" ht="11.25">
      <c r="B177" s="152"/>
      <c r="D177" s="146" t="s">
        <v>317</v>
      </c>
      <c r="E177" s="153" t="s">
        <v>42</v>
      </c>
      <c r="F177" s="154" t="s">
        <v>8193</v>
      </c>
      <c r="H177" s="153" t="s">
        <v>42</v>
      </c>
      <c r="I177" s="155"/>
      <c r="L177" s="152"/>
      <c r="M177" s="156"/>
      <c r="T177" s="157"/>
      <c r="AT177" s="153" t="s">
        <v>317</v>
      </c>
      <c r="AU177" s="153" t="s">
        <v>88</v>
      </c>
      <c r="AV177" s="12" t="s">
        <v>86</v>
      </c>
      <c r="AW177" s="12" t="s">
        <v>38</v>
      </c>
      <c r="AX177" s="12" t="s">
        <v>79</v>
      </c>
      <c r="AY177" s="153" t="s">
        <v>305</v>
      </c>
    </row>
    <row r="178" spans="2:65" s="13" customFormat="1" ht="11.25">
      <c r="B178" s="158"/>
      <c r="D178" s="146" t="s">
        <v>317</v>
      </c>
      <c r="E178" s="159" t="s">
        <v>42</v>
      </c>
      <c r="F178" s="160" t="s">
        <v>8103</v>
      </c>
      <c r="H178" s="161">
        <v>15542.75</v>
      </c>
      <c r="I178" s="162"/>
      <c r="L178" s="158"/>
      <c r="M178" s="163"/>
      <c r="T178" s="164"/>
      <c r="AT178" s="159" t="s">
        <v>317</v>
      </c>
      <c r="AU178" s="159" t="s">
        <v>88</v>
      </c>
      <c r="AV178" s="13" t="s">
        <v>88</v>
      </c>
      <c r="AW178" s="13" t="s">
        <v>38</v>
      </c>
      <c r="AX178" s="13" t="s">
        <v>79</v>
      </c>
      <c r="AY178" s="159" t="s">
        <v>305</v>
      </c>
    </row>
    <row r="179" spans="2:65" s="12" customFormat="1" ht="11.25">
      <c r="B179" s="152"/>
      <c r="D179" s="146" t="s">
        <v>317</v>
      </c>
      <c r="E179" s="153" t="s">
        <v>42</v>
      </c>
      <c r="F179" s="154" t="s">
        <v>8194</v>
      </c>
      <c r="H179" s="153" t="s">
        <v>42</v>
      </c>
      <c r="I179" s="155"/>
      <c r="L179" s="152"/>
      <c r="M179" s="156"/>
      <c r="T179" s="157"/>
      <c r="AT179" s="153" t="s">
        <v>317</v>
      </c>
      <c r="AU179" s="153" t="s">
        <v>88</v>
      </c>
      <c r="AV179" s="12" t="s">
        <v>86</v>
      </c>
      <c r="AW179" s="12" t="s">
        <v>38</v>
      </c>
      <c r="AX179" s="12" t="s">
        <v>79</v>
      </c>
      <c r="AY179" s="153" t="s">
        <v>305</v>
      </c>
    </row>
    <row r="180" spans="2:65" s="13" customFormat="1" ht="11.25">
      <c r="B180" s="158"/>
      <c r="D180" s="146" t="s">
        <v>317</v>
      </c>
      <c r="E180" s="159" t="s">
        <v>42</v>
      </c>
      <c r="F180" s="160" t="s">
        <v>8195</v>
      </c>
      <c r="H180" s="161">
        <v>-1500</v>
      </c>
      <c r="I180" s="162"/>
      <c r="L180" s="158"/>
      <c r="M180" s="163"/>
      <c r="T180" s="164"/>
      <c r="AT180" s="159" t="s">
        <v>317</v>
      </c>
      <c r="AU180" s="159" t="s">
        <v>88</v>
      </c>
      <c r="AV180" s="13" t="s">
        <v>88</v>
      </c>
      <c r="AW180" s="13" t="s">
        <v>38</v>
      </c>
      <c r="AX180" s="13" t="s">
        <v>79</v>
      </c>
      <c r="AY180" s="159" t="s">
        <v>305</v>
      </c>
    </row>
    <row r="181" spans="2:65" s="13" customFormat="1" ht="11.25">
      <c r="B181" s="158"/>
      <c r="D181" s="146" t="s">
        <v>317</v>
      </c>
      <c r="E181" s="159" t="s">
        <v>42</v>
      </c>
      <c r="F181" s="160" t="s">
        <v>8196</v>
      </c>
      <c r="H181" s="161">
        <v>-3800</v>
      </c>
      <c r="I181" s="162"/>
      <c r="L181" s="158"/>
      <c r="M181" s="163"/>
      <c r="T181" s="164"/>
      <c r="AT181" s="159" t="s">
        <v>317</v>
      </c>
      <c r="AU181" s="159" t="s">
        <v>88</v>
      </c>
      <c r="AV181" s="13" t="s">
        <v>88</v>
      </c>
      <c r="AW181" s="13" t="s">
        <v>38</v>
      </c>
      <c r="AX181" s="13" t="s">
        <v>79</v>
      </c>
      <c r="AY181" s="159" t="s">
        <v>305</v>
      </c>
    </row>
    <row r="182" spans="2:65" s="13" customFormat="1" ht="11.25">
      <c r="B182" s="158"/>
      <c r="D182" s="146" t="s">
        <v>317</v>
      </c>
      <c r="E182" s="159" t="s">
        <v>42</v>
      </c>
      <c r="F182" s="160" t="s">
        <v>8197</v>
      </c>
      <c r="H182" s="161">
        <v>-2380</v>
      </c>
      <c r="I182" s="162"/>
      <c r="L182" s="158"/>
      <c r="M182" s="163"/>
      <c r="T182" s="164"/>
      <c r="AT182" s="159" t="s">
        <v>317</v>
      </c>
      <c r="AU182" s="159" t="s">
        <v>88</v>
      </c>
      <c r="AV182" s="13" t="s">
        <v>88</v>
      </c>
      <c r="AW182" s="13" t="s">
        <v>38</v>
      </c>
      <c r="AX182" s="13" t="s">
        <v>79</v>
      </c>
      <c r="AY182" s="159" t="s">
        <v>305</v>
      </c>
    </row>
    <row r="183" spans="2:65" s="14" customFormat="1" ht="11.25">
      <c r="B183" s="165"/>
      <c r="D183" s="146" t="s">
        <v>317</v>
      </c>
      <c r="E183" s="166" t="s">
        <v>3981</v>
      </c>
      <c r="F183" s="167" t="s">
        <v>338</v>
      </c>
      <c r="H183" s="168">
        <v>7862.75</v>
      </c>
      <c r="I183" s="169"/>
      <c r="L183" s="165"/>
      <c r="M183" s="170"/>
      <c r="T183" s="171"/>
      <c r="AT183" s="166" t="s">
        <v>317</v>
      </c>
      <c r="AU183" s="166" t="s">
        <v>88</v>
      </c>
      <c r="AV183" s="14" t="s">
        <v>96</v>
      </c>
      <c r="AW183" s="14" t="s">
        <v>38</v>
      </c>
      <c r="AX183" s="14" t="s">
        <v>79</v>
      </c>
      <c r="AY183" s="166" t="s">
        <v>305</v>
      </c>
    </row>
    <row r="184" spans="2:65" s="15" customFormat="1" ht="11.25">
      <c r="B184" s="172"/>
      <c r="D184" s="146" t="s">
        <v>317</v>
      </c>
      <c r="E184" s="173" t="s">
        <v>42</v>
      </c>
      <c r="F184" s="174" t="s">
        <v>339</v>
      </c>
      <c r="H184" s="175">
        <v>7862.75</v>
      </c>
      <c r="I184" s="176"/>
      <c r="L184" s="172"/>
      <c r="M184" s="177"/>
      <c r="T184" s="178"/>
      <c r="AT184" s="173" t="s">
        <v>317</v>
      </c>
      <c r="AU184" s="173" t="s">
        <v>88</v>
      </c>
      <c r="AV184" s="15" t="s">
        <v>311</v>
      </c>
      <c r="AW184" s="15" t="s">
        <v>38</v>
      </c>
      <c r="AX184" s="15" t="s">
        <v>86</v>
      </c>
      <c r="AY184" s="173" t="s">
        <v>305</v>
      </c>
    </row>
    <row r="185" spans="2:65" s="1" customFormat="1" ht="24.2" customHeight="1">
      <c r="B185" s="33"/>
      <c r="C185" s="133" t="s">
        <v>8</v>
      </c>
      <c r="D185" s="133" t="s">
        <v>307</v>
      </c>
      <c r="E185" s="134" t="s">
        <v>4985</v>
      </c>
      <c r="F185" s="135" t="s">
        <v>4986</v>
      </c>
      <c r="G185" s="136" t="s">
        <v>244</v>
      </c>
      <c r="H185" s="137">
        <v>7680</v>
      </c>
      <c r="I185" s="138"/>
      <c r="J185" s="139">
        <f>ROUND(I185*H185,2)</f>
        <v>0</v>
      </c>
      <c r="K185" s="135" t="s">
        <v>310</v>
      </c>
      <c r="L185" s="33"/>
      <c r="M185" s="140" t="s">
        <v>42</v>
      </c>
      <c r="N185" s="141" t="s">
        <v>50</v>
      </c>
      <c r="P185" s="142">
        <f>O185*H185</f>
        <v>0</v>
      </c>
      <c r="Q185" s="142">
        <v>0</v>
      </c>
      <c r="R185" s="142">
        <f>Q185*H185</f>
        <v>0</v>
      </c>
      <c r="S185" s="142">
        <v>0</v>
      </c>
      <c r="T185" s="143">
        <f>S185*H185</f>
        <v>0</v>
      </c>
      <c r="AR185" s="144" t="s">
        <v>311</v>
      </c>
      <c r="AT185" s="144" t="s">
        <v>307</v>
      </c>
      <c r="AU185" s="144" t="s">
        <v>88</v>
      </c>
      <c r="AY185" s="18" t="s">
        <v>305</v>
      </c>
      <c r="BE185" s="145">
        <f>IF(N185="základní",J185,0)</f>
        <v>0</v>
      </c>
      <c r="BF185" s="145">
        <f>IF(N185="snížená",J185,0)</f>
        <v>0</v>
      </c>
      <c r="BG185" s="145">
        <f>IF(N185="zákl. přenesená",J185,0)</f>
        <v>0</v>
      </c>
      <c r="BH185" s="145">
        <f>IF(N185="sníž. přenesená",J185,0)</f>
        <v>0</v>
      </c>
      <c r="BI185" s="145">
        <f>IF(N185="nulová",J185,0)</f>
        <v>0</v>
      </c>
      <c r="BJ185" s="18" t="s">
        <v>86</v>
      </c>
      <c r="BK185" s="145">
        <f>ROUND(I185*H185,2)</f>
        <v>0</v>
      </c>
      <c r="BL185" s="18" t="s">
        <v>311</v>
      </c>
      <c r="BM185" s="144" t="s">
        <v>8198</v>
      </c>
    </row>
    <row r="186" spans="2:65" s="1" customFormat="1" ht="29.25">
      <c r="B186" s="33"/>
      <c r="D186" s="146" t="s">
        <v>313</v>
      </c>
      <c r="F186" s="147" t="s">
        <v>4988</v>
      </c>
      <c r="I186" s="148"/>
      <c r="L186" s="33"/>
      <c r="M186" s="149"/>
      <c r="T186" s="54"/>
      <c r="AT186" s="18" t="s">
        <v>313</v>
      </c>
      <c r="AU186" s="18" t="s">
        <v>88</v>
      </c>
    </row>
    <row r="187" spans="2:65" s="1" customFormat="1" ht="11.25">
      <c r="B187" s="33"/>
      <c r="D187" s="150" t="s">
        <v>315</v>
      </c>
      <c r="F187" s="151" t="s">
        <v>4989</v>
      </c>
      <c r="I187" s="148"/>
      <c r="L187" s="33"/>
      <c r="M187" s="149"/>
      <c r="T187" s="54"/>
      <c r="AT187" s="18" t="s">
        <v>315</v>
      </c>
      <c r="AU187" s="18" t="s">
        <v>88</v>
      </c>
    </row>
    <row r="188" spans="2:65" s="12" customFormat="1" ht="11.25">
      <c r="B188" s="152"/>
      <c r="D188" s="146" t="s">
        <v>317</v>
      </c>
      <c r="E188" s="153" t="s">
        <v>42</v>
      </c>
      <c r="F188" s="154" t="s">
        <v>8199</v>
      </c>
      <c r="H188" s="153" t="s">
        <v>42</v>
      </c>
      <c r="I188" s="155"/>
      <c r="L188" s="152"/>
      <c r="M188" s="156"/>
      <c r="T188" s="157"/>
      <c r="AT188" s="153" t="s">
        <v>317</v>
      </c>
      <c r="AU188" s="153" t="s">
        <v>88</v>
      </c>
      <c r="AV188" s="12" t="s">
        <v>86</v>
      </c>
      <c r="AW188" s="12" t="s">
        <v>38</v>
      </c>
      <c r="AX188" s="12" t="s">
        <v>79</v>
      </c>
      <c r="AY188" s="153" t="s">
        <v>305</v>
      </c>
    </row>
    <row r="189" spans="2:65" s="12" customFormat="1" ht="11.25">
      <c r="B189" s="152"/>
      <c r="D189" s="146" t="s">
        <v>317</v>
      </c>
      <c r="E189" s="153" t="s">
        <v>42</v>
      </c>
      <c r="F189" s="154" t="s">
        <v>8200</v>
      </c>
      <c r="H189" s="153" t="s">
        <v>42</v>
      </c>
      <c r="I189" s="155"/>
      <c r="L189" s="152"/>
      <c r="M189" s="156"/>
      <c r="T189" s="157"/>
      <c r="AT189" s="153" t="s">
        <v>317</v>
      </c>
      <c r="AU189" s="153" t="s">
        <v>88</v>
      </c>
      <c r="AV189" s="12" t="s">
        <v>86</v>
      </c>
      <c r="AW189" s="12" t="s">
        <v>38</v>
      </c>
      <c r="AX189" s="12" t="s">
        <v>79</v>
      </c>
      <c r="AY189" s="153" t="s">
        <v>305</v>
      </c>
    </row>
    <row r="190" spans="2:65" s="13" customFormat="1" ht="11.25">
      <c r="B190" s="158"/>
      <c r="D190" s="146" t="s">
        <v>317</v>
      </c>
      <c r="E190" s="159" t="s">
        <v>42</v>
      </c>
      <c r="F190" s="160" t="s">
        <v>242</v>
      </c>
      <c r="H190" s="161">
        <v>1500</v>
      </c>
      <c r="I190" s="162"/>
      <c r="L190" s="158"/>
      <c r="M190" s="163"/>
      <c r="T190" s="164"/>
      <c r="AT190" s="159" t="s">
        <v>317</v>
      </c>
      <c r="AU190" s="159" t="s">
        <v>88</v>
      </c>
      <c r="AV190" s="13" t="s">
        <v>88</v>
      </c>
      <c r="AW190" s="13" t="s">
        <v>38</v>
      </c>
      <c r="AX190" s="13" t="s">
        <v>79</v>
      </c>
      <c r="AY190" s="159" t="s">
        <v>305</v>
      </c>
    </row>
    <row r="191" spans="2:65" s="13" customFormat="1" ht="11.25">
      <c r="B191" s="158"/>
      <c r="D191" s="146" t="s">
        <v>317</v>
      </c>
      <c r="E191" s="159" t="s">
        <v>42</v>
      </c>
      <c r="F191" s="160" t="s">
        <v>8106</v>
      </c>
      <c r="H191" s="161">
        <v>3800</v>
      </c>
      <c r="I191" s="162"/>
      <c r="L191" s="158"/>
      <c r="M191" s="163"/>
      <c r="T191" s="164"/>
      <c r="AT191" s="159" t="s">
        <v>317</v>
      </c>
      <c r="AU191" s="159" t="s">
        <v>88</v>
      </c>
      <c r="AV191" s="13" t="s">
        <v>88</v>
      </c>
      <c r="AW191" s="13" t="s">
        <v>38</v>
      </c>
      <c r="AX191" s="13" t="s">
        <v>79</v>
      </c>
      <c r="AY191" s="159" t="s">
        <v>305</v>
      </c>
    </row>
    <row r="192" spans="2:65" s="14" customFormat="1" ht="11.25">
      <c r="B192" s="165"/>
      <c r="D192" s="146" t="s">
        <v>317</v>
      </c>
      <c r="E192" s="166" t="s">
        <v>42</v>
      </c>
      <c r="F192" s="167" t="s">
        <v>338</v>
      </c>
      <c r="H192" s="168">
        <v>5300</v>
      </c>
      <c r="I192" s="169"/>
      <c r="L192" s="165"/>
      <c r="M192" s="170"/>
      <c r="T192" s="171"/>
      <c r="AT192" s="166" t="s">
        <v>317</v>
      </c>
      <c r="AU192" s="166" t="s">
        <v>88</v>
      </c>
      <c r="AV192" s="14" t="s">
        <v>96</v>
      </c>
      <c r="AW192" s="14" t="s">
        <v>38</v>
      </c>
      <c r="AX192" s="14" t="s">
        <v>79</v>
      </c>
      <c r="AY192" s="166" t="s">
        <v>305</v>
      </c>
    </row>
    <row r="193" spans="2:65" s="12" customFormat="1" ht="11.25">
      <c r="B193" s="152"/>
      <c r="D193" s="146" t="s">
        <v>317</v>
      </c>
      <c r="E193" s="153" t="s">
        <v>42</v>
      </c>
      <c r="F193" s="154" t="s">
        <v>8201</v>
      </c>
      <c r="H193" s="153" t="s">
        <v>42</v>
      </c>
      <c r="I193" s="155"/>
      <c r="L193" s="152"/>
      <c r="M193" s="156"/>
      <c r="T193" s="157"/>
      <c r="AT193" s="153" t="s">
        <v>317</v>
      </c>
      <c r="AU193" s="153" t="s">
        <v>88</v>
      </c>
      <c r="AV193" s="12" t="s">
        <v>86</v>
      </c>
      <c r="AW193" s="12" t="s">
        <v>38</v>
      </c>
      <c r="AX193" s="12" t="s">
        <v>79</v>
      </c>
      <c r="AY193" s="153" t="s">
        <v>305</v>
      </c>
    </row>
    <row r="194" spans="2:65" s="12" customFormat="1" ht="11.25">
      <c r="B194" s="152"/>
      <c r="D194" s="146" t="s">
        <v>317</v>
      </c>
      <c r="E194" s="153" t="s">
        <v>42</v>
      </c>
      <c r="F194" s="154" t="s">
        <v>8202</v>
      </c>
      <c r="H194" s="153" t="s">
        <v>42</v>
      </c>
      <c r="I194" s="155"/>
      <c r="L194" s="152"/>
      <c r="M194" s="156"/>
      <c r="T194" s="157"/>
      <c r="AT194" s="153" t="s">
        <v>317</v>
      </c>
      <c r="AU194" s="153" t="s">
        <v>88</v>
      </c>
      <c r="AV194" s="12" t="s">
        <v>86</v>
      </c>
      <c r="AW194" s="12" t="s">
        <v>38</v>
      </c>
      <c r="AX194" s="12" t="s">
        <v>79</v>
      </c>
      <c r="AY194" s="153" t="s">
        <v>305</v>
      </c>
    </row>
    <row r="195" spans="2:65" s="13" customFormat="1" ht="11.25">
      <c r="B195" s="158"/>
      <c r="D195" s="146" t="s">
        <v>317</v>
      </c>
      <c r="E195" s="159" t="s">
        <v>42</v>
      </c>
      <c r="F195" s="160" t="s">
        <v>8203</v>
      </c>
      <c r="H195" s="161">
        <v>2380</v>
      </c>
      <c r="I195" s="162"/>
      <c r="L195" s="158"/>
      <c r="M195" s="163"/>
      <c r="T195" s="164"/>
      <c r="AT195" s="159" t="s">
        <v>317</v>
      </c>
      <c r="AU195" s="159" t="s">
        <v>88</v>
      </c>
      <c r="AV195" s="13" t="s">
        <v>88</v>
      </c>
      <c r="AW195" s="13" t="s">
        <v>38</v>
      </c>
      <c r="AX195" s="13" t="s">
        <v>79</v>
      </c>
      <c r="AY195" s="159" t="s">
        <v>305</v>
      </c>
    </row>
    <row r="196" spans="2:65" s="14" customFormat="1" ht="11.25">
      <c r="B196" s="165"/>
      <c r="D196" s="146" t="s">
        <v>317</v>
      </c>
      <c r="E196" s="166" t="s">
        <v>8109</v>
      </c>
      <c r="F196" s="167" t="s">
        <v>338</v>
      </c>
      <c r="H196" s="168">
        <v>2380</v>
      </c>
      <c r="I196" s="169"/>
      <c r="L196" s="165"/>
      <c r="M196" s="170"/>
      <c r="T196" s="171"/>
      <c r="AT196" s="166" t="s">
        <v>317</v>
      </c>
      <c r="AU196" s="166" t="s">
        <v>88</v>
      </c>
      <c r="AV196" s="14" t="s">
        <v>96</v>
      </c>
      <c r="AW196" s="14" t="s">
        <v>38</v>
      </c>
      <c r="AX196" s="14" t="s">
        <v>79</v>
      </c>
      <c r="AY196" s="166" t="s">
        <v>305</v>
      </c>
    </row>
    <row r="197" spans="2:65" s="15" customFormat="1" ht="11.25">
      <c r="B197" s="172"/>
      <c r="D197" s="146" t="s">
        <v>317</v>
      </c>
      <c r="E197" s="173" t="s">
        <v>42</v>
      </c>
      <c r="F197" s="174" t="s">
        <v>339</v>
      </c>
      <c r="H197" s="175">
        <v>7680</v>
      </c>
      <c r="I197" s="176"/>
      <c r="L197" s="172"/>
      <c r="M197" s="177"/>
      <c r="T197" s="178"/>
      <c r="AT197" s="173" t="s">
        <v>317</v>
      </c>
      <c r="AU197" s="173" t="s">
        <v>88</v>
      </c>
      <c r="AV197" s="15" t="s">
        <v>311</v>
      </c>
      <c r="AW197" s="15" t="s">
        <v>38</v>
      </c>
      <c r="AX197" s="15" t="s">
        <v>86</v>
      </c>
      <c r="AY197" s="173" t="s">
        <v>305</v>
      </c>
    </row>
    <row r="198" spans="2:65" s="1" customFormat="1" ht="24.2" customHeight="1">
      <c r="B198" s="33"/>
      <c r="C198" s="133" t="s">
        <v>410</v>
      </c>
      <c r="D198" s="133" t="s">
        <v>307</v>
      </c>
      <c r="E198" s="134" t="s">
        <v>8204</v>
      </c>
      <c r="F198" s="135" t="s">
        <v>8205</v>
      </c>
      <c r="G198" s="136" t="s">
        <v>244</v>
      </c>
      <c r="H198" s="137">
        <v>3800</v>
      </c>
      <c r="I198" s="138"/>
      <c r="J198" s="139">
        <f>ROUND(I198*H198,2)</f>
        <v>0</v>
      </c>
      <c r="K198" s="135" t="s">
        <v>310</v>
      </c>
      <c r="L198" s="33"/>
      <c r="M198" s="140" t="s">
        <v>42</v>
      </c>
      <c r="N198" s="141" t="s">
        <v>50</v>
      </c>
      <c r="P198" s="142">
        <f>O198*H198</f>
        <v>0</v>
      </c>
      <c r="Q198" s="142">
        <v>0</v>
      </c>
      <c r="R198" s="142">
        <f>Q198*H198</f>
        <v>0</v>
      </c>
      <c r="S198" s="142">
        <v>0</v>
      </c>
      <c r="T198" s="143">
        <f>S198*H198</f>
        <v>0</v>
      </c>
      <c r="AR198" s="144" t="s">
        <v>311</v>
      </c>
      <c r="AT198" s="144" t="s">
        <v>307</v>
      </c>
      <c r="AU198" s="144" t="s">
        <v>88</v>
      </c>
      <c r="AY198" s="18" t="s">
        <v>305</v>
      </c>
      <c r="BE198" s="145">
        <f>IF(N198="základní",J198,0)</f>
        <v>0</v>
      </c>
      <c r="BF198" s="145">
        <f>IF(N198="snížená",J198,0)</f>
        <v>0</v>
      </c>
      <c r="BG198" s="145">
        <f>IF(N198="zákl. přenesená",J198,0)</f>
        <v>0</v>
      </c>
      <c r="BH198" s="145">
        <f>IF(N198="sníž. přenesená",J198,0)</f>
        <v>0</v>
      </c>
      <c r="BI198" s="145">
        <f>IF(N198="nulová",J198,0)</f>
        <v>0</v>
      </c>
      <c r="BJ198" s="18" t="s">
        <v>86</v>
      </c>
      <c r="BK198" s="145">
        <f>ROUND(I198*H198,2)</f>
        <v>0</v>
      </c>
      <c r="BL198" s="18" t="s">
        <v>311</v>
      </c>
      <c r="BM198" s="144" t="s">
        <v>8206</v>
      </c>
    </row>
    <row r="199" spans="2:65" s="1" customFormat="1" ht="29.25">
      <c r="B199" s="33"/>
      <c r="D199" s="146" t="s">
        <v>313</v>
      </c>
      <c r="F199" s="147" t="s">
        <v>8207</v>
      </c>
      <c r="I199" s="148"/>
      <c r="L199" s="33"/>
      <c r="M199" s="149"/>
      <c r="T199" s="54"/>
      <c r="AT199" s="18" t="s">
        <v>313</v>
      </c>
      <c r="AU199" s="18" t="s">
        <v>88</v>
      </c>
    </row>
    <row r="200" spans="2:65" s="1" customFormat="1" ht="11.25">
      <c r="B200" s="33"/>
      <c r="D200" s="150" t="s">
        <v>315</v>
      </c>
      <c r="F200" s="151" t="s">
        <v>8208</v>
      </c>
      <c r="I200" s="148"/>
      <c r="L200" s="33"/>
      <c r="M200" s="149"/>
      <c r="T200" s="54"/>
      <c r="AT200" s="18" t="s">
        <v>315</v>
      </c>
      <c r="AU200" s="18" t="s">
        <v>88</v>
      </c>
    </row>
    <row r="201" spans="2:65" s="12" customFormat="1" ht="11.25">
      <c r="B201" s="152"/>
      <c r="D201" s="146" t="s">
        <v>317</v>
      </c>
      <c r="E201" s="153" t="s">
        <v>42</v>
      </c>
      <c r="F201" s="154" t="s">
        <v>8209</v>
      </c>
      <c r="H201" s="153" t="s">
        <v>42</v>
      </c>
      <c r="I201" s="155"/>
      <c r="L201" s="152"/>
      <c r="M201" s="156"/>
      <c r="T201" s="157"/>
      <c r="AT201" s="153" t="s">
        <v>317</v>
      </c>
      <c r="AU201" s="153" t="s">
        <v>88</v>
      </c>
      <c r="AV201" s="12" t="s">
        <v>86</v>
      </c>
      <c r="AW201" s="12" t="s">
        <v>38</v>
      </c>
      <c r="AX201" s="12" t="s">
        <v>79</v>
      </c>
      <c r="AY201" s="153" t="s">
        <v>305</v>
      </c>
    </row>
    <row r="202" spans="2:65" s="12" customFormat="1" ht="22.5">
      <c r="B202" s="152"/>
      <c r="D202" s="146" t="s">
        <v>317</v>
      </c>
      <c r="E202" s="153" t="s">
        <v>42</v>
      </c>
      <c r="F202" s="154" t="s">
        <v>8155</v>
      </c>
      <c r="H202" s="153" t="s">
        <v>42</v>
      </c>
      <c r="I202" s="155"/>
      <c r="L202" s="152"/>
      <c r="M202" s="156"/>
      <c r="T202" s="157"/>
      <c r="AT202" s="153" t="s">
        <v>317</v>
      </c>
      <c r="AU202" s="153" t="s">
        <v>88</v>
      </c>
      <c r="AV202" s="12" t="s">
        <v>86</v>
      </c>
      <c r="AW202" s="12" t="s">
        <v>38</v>
      </c>
      <c r="AX202" s="12" t="s">
        <v>79</v>
      </c>
      <c r="AY202" s="153" t="s">
        <v>305</v>
      </c>
    </row>
    <row r="203" spans="2:65" s="13" customFormat="1" ht="11.25">
      <c r="B203" s="158"/>
      <c r="D203" s="146" t="s">
        <v>317</v>
      </c>
      <c r="E203" s="159" t="s">
        <v>42</v>
      </c>
      <c r="F203" s="160" t="s">
        <v>8210</v>
      </c>
      <c r="H203" s="161">
        <v>3800</v>
      </c>
      <c r="I203" s="162"/>
      <c r="L203" s="158"/>
      <c r="M203" s="163"/>
      <c r="T203" s="164"/>
      <c r="AT203" s="159" t="s">
        <v>317</v>
      </c>
      <c r="AU203" s="159" t="s">
        <v>88</v>
      </c>
      <c r="AV203" s="13" t="s">
        <v>88</v>
      </c>
      <c r="AW203" s="13" t="s">
        <v>38</v>
      </c>
      <c r="AX203" s="13" t="s">
        <v>79</v>
      </c>
      <c r="AY203" s="159" t="s">
        <v>305</v>
      </c>
    </row>
    <row r="204" spans="2:65" s="14" customFormat="1" ht="11.25">
      <c r="B204" s="165"/>
      <c r="D204" s="146" t="s">
        <v>317</v>
      </c>
      <c r="E204" s="166" t="s">
        <v>8106</v>
      </c>
      <c r="F204" s="167" t="s">
        <v>338</v>
      </c>
      <c r="H204" s="168">
        <v>3800</v>
      </c>
      <c r="I204" s="169"/>
      <c r="L204" s="165"/>
      <c r="M204" s="170"/>
      <c r="T204" s="171"/>
      <c r="AT204" s="166" t="s">
        <v>317</v>
      </c>
      <c r="AU204" s="166" t="s">
        <v>88</v>
      </c>
      <c r="AV204" s="14" t="s">
        <v>96</v>
      </c>
      <c r="AW204" s="14" t="s">
        <v>38</v>
      </c>
      <c r="AX204" s="14" t="s">
        <v>79</v>
      </c>
      <c r="AY204" s="166" t="s">
        <v>305</v>
      </c>
    </row>
    <row r="205" spans="2:65" s="15" customFormat="1" ht="11.25">
      <c r="B205" s="172"/>
      <c r="D205" s="146" t="s">
        <v>317</v>
      </c>
      <c r="E205" s="173" t="s">
        <v>42</v>
      </c>
      <c r="F205" s="174" t="s">
        <v>339</v>
      </c>
      <c r="H205" s="175">
        <v>3800</v>
      </c>
      <c r="I205" s="176"/>
      <c r="L205" s="172"/>
      <c r="M205" s="177"/>
      <c r="T205" s="178"/>
      <c r="AT205" s="173" t="s">
        <v>317</v>
      </c>
      <c r="AU205" s="173" t="s">
        <v>88</v>
      </c>
      <c r="AV205" s="15" t="s">
        <v>311</v>
      </c>
      <c r="AW205" s="15" t="s">
        <v>38</v>
      </c>
      <c r="AX205" s="15" t="s">
        <v>86</v>
      </c>
      <c r="AY205" s="173" t="s">
        <v>305</v>
      </c>
    </row>
    <row r="206" spans="2:65" s="1" customFormat="1" ht="24.2" customHeight="1">
      <c r="B206" s="33"/>
      <c r="C206" s="133" t="s">
        <v>418</v>
      </c>
      <c r="D206" s="133" t="s">
        <v>307</v>
      </c>
      <c r="E206" s="134" t="s">
        <v>8211</v>
      </c>
      <c r="F206" s="135" t="s">
        <v>8212</v>
      </c>
      <c r="G206" s="136" t="s">
        <v>199</v>
      </c>
      <c r="H206" s="137">
        <v>3200</v>
      </c>
      <c r="I206" s="138"/>
      <c r="J206" s="139">
        <f>ROUND(I206*H206,2)</f>
        <v>0</v>
      </c>
      <c r="K206" s="135" t="s">
        <v>310</v>
      </c>
      <c r="L206" s="33"/>
      <c r="M206" s="140" t="s">
        <v>42</v>
      </c>
      <c r="N206" s="141" t="s">
        <v>50</v>
      </c>
      <c r="P206" s="142">
        <f>O206*H206</f>
        <v>0</v>
      </c>
      <c r="Q206" s="142">
        <v>0</v>
      </c>
      <c r="R206" s="142">
        <f>Q206*H206</f>
        <v>0</v>
      </c>
      <c r="S206" s="142">
        <v>0</v>
      </c>
      <c r="T206" s="143">
        <f>S206*H206</f>
        <v>0</v>
      </c>
      <c r="AR206" s="144" t="s">
        <v>311</v>
      </c>
      <c r="AT206" s="144" t="s">
        <v>307</v>
      </c>
      <c r="AU206" s="144" t="s">
        <v>88</v>
      </c>
      <c r="AY206" s="18" t="s">
        <v>305</v>
      </c>
      <c r="BE206" s="145">
        <f>IF(N206="základní",J206,0)</f>
        <v>0</v>
      </c>
      <c r="BF206" s="145">
        <f>IF(N206="snížená",J206,0)</f>
        <v>0</v>
      </c>
      <c r="BG206" s="145">
        <f>IF(N206="zákl. přenesená",J206,0)</f>
        <v>0</v>
      </c>
      <c r="BH206" s="145">
        <f>IF(N206="sníž. přenesená",J206,0)</f>
        <v>0</v>
      </c>
      <c r="BI206" s="145">
        <f>IF(N206="nulová",J206,0)</f>
        <v>0</v>
      </c>
      <c r="BJ206" s="18" t="s">
        <v>86</v>
      </c>
      <c r="BK206" s="145">
        <f>ROUND(I206*H206,2)</f>
        <v>0</v>
      </c>
      <c r="BL206" s="18" t="s">
        <v>311</v>
      </c>
      <c r="BM206" s="144" t="s">
        <v>8213</v>
      </c>
    </row>
    <row r="207" spans="2:65" s="1" customFormat="1" ht="19.5">
      <c r="B207" s="33"/>
      <c r="D207" s="146" t="s">
        <v>313</v>
      </c>
      <c r="F207" s="147" t="s">
        <v>8214</v>
      </c>
      <c r="I207" s="148"/>
      <c r="L207" s="33"/>
      <c r="M207" s="149"/>
      <c r="T207" s="54"/>
      <c r="AT207" s="18" t="s">
        <v>313</v>
      </c>
      <c r="AU207" s="18" t="s">
        <v>88</v>
      </c>
    </row>
    <row r="208" spans="2:65" s="1" customFormat="1" ht="11.25">
      <c r="B208" s="33"/>
      <c r="D208" s="150" t="s">
        <v>315</v>
      </c>
      <c r="F208" s="151" t="s">
        <v>8215</v>
      </c>
      <c r="I208" s="148"/>
      <c r="L208" s="33"/>
      <c r="M208" s="149"/>
      <c r="T208" s="54"/>
      <c r="AT208" s="18" t="s">
        <v>315</v>
      </c>
      <c r="AU208" s="18" t="s">
        <v>88</v>
      </c>
    </row>
    <row r="209" spans="2:65" s="12" customFormat="1" ht="11.25">
      <c r="B209" s="152"/>
      <c r="D209" s="146" t="s">
        <v>317</v>
      </c>
      <c r="E209" s="153" t="s">
        <v>42</v>
      </c>
      <c r="F209" s="154" t="s">
        <v>8216</v>
      </c>
      <c r="H209" s="153" t="s">
        <v>42</v>
      </c>
      <c r="I209" s="155"/>
      <c r="L209" s="152"/>
      <c r="M209" s="156"/>
      <c r="T209" s="157"/>
      <c r="AT209" s="153" t="s">
        <v>317</v>
      </c>
      <c r="AU209" s="153" t="s">
        <v>88</v>
      </c>
      <c r="AV209" s="12" t="s">
        <v>86</v>
      </c>
      <c r="AW209" s="12" t="s">
        <v>38</v>
      </c>
      <c r="AX209" s="12" t="s">
        <v>79</v>
      </c>
      <c r="AY209" s="153" t="s">
        <v>305</v>
      </c>
    </row>
    <row r="210" spans="2:65" s="13" customFormat="1" ht="11.25">
      <c r="B210" s="158"/>
      <c r="D210" s="146" t="s">
        <v>317</v>
      </c>
      <c r="E210" s="159" t="s">
        <v>42</v>
      </c>
      <c r="F210" s="160" t="s">
        <v>8217</v>
      </c>
      <c r="H210" s="161">
        <v>3200</v>
      </c>
      <c r="I210" s="162"/>
      <c r="L210" s="158"/>
      <c r="M210" s="163"/>
      <c r="T210" s="164"/>
      <c r="AT210" s="159" t="s">
        <v>317</v>
      </c>
      <c r="AU210" s="159" t="s">
        <v>88</v>
      </c>
      <c r="AV210" s="13" t="s">
        <v>88</v>
      </c>
      <c r="AW210" s="13" t="s">
        <v>38</v>
      </c>
      <c r="AX210" s="13" t="s">
        <v>86</v>
      </c>
      <c r="AY210" s="159" t="s">
        <v>305</v>
      </c>
    </row>
    <row r="211" spans="2:65" s="1" customFormat="1" ht="16.5" customHeight="1">
      <c r="B211" s="33"/>
      <c r="C211" s="133" t="s">
        <v>428</v>
      </c>
      <c r="D211" s="133" t="s">
        <v>307</v>
      </c>
      <c r="E211" s="134" t="s">
        <v>4042</v>
      </c>
      <c r="F211" s="135" t="s">
        <v>4043</v>
      </c>
      <c r="G211" s="136" t="s">
        <v>244</v>
      </c>
      <c r="H211" s="137">
        <v>15542.75</v>
      </c>
      <c r="I211" s="138"/>
      <c r="J211" s="139">
        <f>ROUND(I211*H211,2)</f>
        <v>0</v>
      </c>
      <c r="K211" s="135" t="s">
        <v>310</v>
      </c>
      <c r="L211" s="33"/>
      <c r="M211" s="140" t="s">
        <v>42</v>
      </c>
      <c r="N211" s="141" t="s">
        <v>50</v>
      </c>
      <c r="P211" s="142">
        <f>O211*H211</f>
        <v>0</v>
      </c>
      <c r="Q211" s="142">
        <v>0</v>
      </c>
      <c r="R211" s="142">
        <f>Q211*H211</f>
        <v>0</v>
      </c>
      <c r="S211" s="142">
        <v>0</v>
      </c>
      <c r="T211" s="143">
        <f>S211*H211</f>
        <v>0</v>
      </c>
      <c r="AR211" s="144" t="s">
        <v>311</v>
      </c>
      <c r="AT211" s="144" t="s">
        <v>307</v>
      </c>
      <c r="AU211" s="144" t="s">
        <v>88</v>
      </c>
      <c r="AY211" s="18" t="s">
        <v>305</v>
      </c>
      <c r="BE211" s="145">
        <f>IF(N211="základní",J211,0)</f>
        <v>0</v>
      </c>
      <c r="BF211" s="145">
        <f>IF(N211="snížená",J211,0)</f>
        <v>0</v>
      </c>
      <c r="BG211" s="145">
        <f>IF(N211="zákl. přenesená",J211,0)</f>
        <v>0</v>
      </c>
      <c r="BH211" s="145">
        <f>IF(N211="sníž. přenesená",J211,0)</f>
        <v>0</v>
      </c>
      <c r="BI211" s="145">
        <f>IF(N211="nulová",J211,0)</f>
        <v>0</v>
      </c>
      <c r="BJ211" s="18" t="s">
        <v>86</v>
      </c>
      <c r="BK211" s="145">
        <f>ROUND(I211*H211,2)</f>
        <v>0</v>
      </c>
      <c r="BL211" s="18" t="s">
        <v>311</v>
      </c>
      <c r="BM211" s="144" t="s">
        <v>8218</v>
      </c>
    </row>
    <row r="212" spans="2:65" s="1" customFormat="1" ht="19.5">
      <c r="B212" s="33"/>
      <c r="D212" s="146" t="s">
        <v>313</v>
      </c>
      <c r="F212" s="147" t="s">
        <v>4045</v>
      </c>
      <c r="I212" s="148"/>
      <c r="L212" s="33"/>
      <c r="M212" s="149"/>
      <c r="T212" s="54"/>
      <c r="AT212" s="18" t="s">
        <v>313</v>
      </c>
      <c r="AU212" s="18" t="s">
        <v>88</v>
      </c>
    </row>
    <row r="213" spans="2:65" s="1" customFormat="1" ht="11.25">
      <c r="B213" s="33"/>
      <c r="D213" s="150" t="s">
        <v>315</v>
      </c>
      <c r="F213" s="151" t="s">
        <v>4046</v>
      </c>
      <c r="I213" s="148"/>
      <c r="L213" s="33"/>
      <c r="M213" s="149"/>
      <c r="T213" s="54"/>
      <c r="AT213" s="18" t="s">
        <v>315</v>
      </c>
      <c r="AU213" s="18" t="s">
        <v>88</v>
      </c>
    </row>
    <row r="214" spans="2:65" s="1" customFormat="1" ht="409.5">
      <c r="B214" s="33"/>
      <c r="D214" s="146" t="s">
        <v>4036</v>
      </c>
      <c r="F214" s="189" t="s">
        <v>7968</v>
      </c>
      <c r="I214" s="148"/>
      <c r="L214" s="33"/>
      <c r="M214" s="149"/>
      <c r="T214" s="54"/>
      <c r="AT214" s="18" t="s">
        <v>4036</v>
      </c>
      <c r="AU214" s="18" t="s">
        <v>88</v>
      </c>
    </row>
    <row r="215" spans="2:65" s="12" customFormat="1" ht="11.25">
      <c r="B215" s="152"/>
      <c r="D215" s="146" t="s">
        <v>317</v>
      </c>
      <c r="E215" s="153" t="s">
        <v>42</v>
      </c>
      <c r="F215" s="154" t="s">
        <v>8219</v>
      </c>
      <c r="H215" s="153" t="s">
        <v>42</v>
      </c>
      <c r="I215" s="155"/>
      <c r="L215" s="152"/>
      <c r="M215" s="156"/>
      <c r="T215" s="157"/>
      <c r="AT215" s="153" t="s">
        <v>317</v>
      </c>
      <c r="AU215" s="153" t="s">
        <v>88</v>
      </c>
      <c r="AV215" s="12" t="s">
        <v>86</v>
      </c>
      <c r="AW215" s="12" t="s">
        <v>38</v>
      </c>
      <c r="AX215" s="12" t="s">
        <v>79</v>
      </c>
      <c r="AY215" s="153" t="s">
        <v>305</v>
      </c>
    </row>
    <row r="216" spans="2:65" s="13" customFormat="1" ht="11.25">
      <c r="B216" s="158"/>
      <c r="D216" s="146" t="s">
        <v>317</v>
      </c>
      <c r="E216" s="159" t="s">
        <v>42</v>
      </c>
      <c r="F216" s="160" t="s">
        <v>3981</v>
      </c>
      <c r="H216" s="161">
        <v>7862.75</v>
      </c>
      <c r="I216" s="162"/>
      <c r="L216" s="158"/>
      <c r="M216" s="163"/>
      <c r="T216" s="164"/>
      <c r="AT216" s="159" t="s">
        <v>317</v>
      </c>
      <c r="AU216" s="159" t="s">
        <v>88</v>
      </c>
      <c r="AV216" s="13" t="s">
        <v>88</v>
      </c>
      <c r="AW216" s="13" t="s">
        <v>38</v>
      </c>
      <c r="AX216" s="13" t="s">
        <v>79</v>
      </c>
      <c r="AY216" s="159" t="s">
        <v>305</v>
      </c>
    </row>
    <row r="217" spans="2:65" s="14" customFormat="1" ht="11.25">
      <c r="B217" s="165"/>
      <c r="D217" s="146" t="s">
        <v>317</v>
      </c>
      <c r="E217" s="166" t="s">
        <v>42</v>
      </c>
      <c r="F217" s="167" t="s">
        <v>338</v>
      </c>
      <c r="H217" s="168">
        <v>7862.75</v>
      </c>
      <c r="I217" s="169"/>
      <c r="L217" s="165"/>
      <c r="M217" s="170"/>
      <c r="T217" s="171"/>
      <c r="AT217" s="166" t="s">
        <v>317</v>
      </c>
      <c r="AU217" s="166" t="s">
        <v>88</v>
      </c>
      <c r="AV217" s="14" t="s">
        <v>96</v>
      </c>
      <c r="AW217" s="14" t="s">
        <v>38</v>
      </c>
      <c r="AX217" s="14" t="s">
        <v>79</v>
      </c>
      <c r="AY217" s="166" t="s">
        <v>305</v>
      </c>
    </row>
    <row r="218" spans="2:65" s="12" customFormat="1" ht="11.25">
      <c r="B218" s="152"/>
      <c r="D218" s="146" t="s">
        <v>317</v>
      </c>
      <c r="E218" s="153" t="s">
        <v>42</v>
      </c>
      <c r="F218" s="154" t="s">
        <v>8220</v>
      </c>
      <c r="H218" s="153" t="s">
        <v>42</v>
      </c>
      <c r="I218" s="155"/>
      <c r="L218" s="152"/>
      <c r="M218" s="156"/>
      <c r="T218" s="157"/>
      <c r="AT218" s="153" t="s">
        <v>317</v>
      </c>
      <c r="AU218" s="153" t="s">
        <v>88</v>
      </c>
      <c r="AV218" s="12" t="s">
        <v>86</v>
      </c>
      <c r="AW218" s="12" t="s">
        <v>38</v>
      </c>
      <c r="AX218" s="12" t="s">
        <v>79</v>
      </c>
      <c r="AY218" s="153" t="s">
        <v>305</v>
      </c>
    </row>
    <row r="219" spans="2:65" s="13" customFormat="1" ht="11.25">
      <c r="B219" s="158"/>
      <c r="D219" s="146" t="s">
        <v>317</v>
      </c>
      <c r="E219" s="159" t="s">
        <v>42</v>
      </c>
      <c r="F219" s="160" t="s">
        <v>242</v>
      </c>
      <c r="H219" s="161">
        <v>1500</v>
      </c>
      <c r="I219" s="162"/>
      <c r="L219" s="158"/>
      <c r="M219" s="163"/>
      <c r="T219" s="164"/>
      <c r="AT219" s="159" t="s">
        <v>317</v>
      </c>
      <c r="AU219" s="159" t="s">
        <v>88</v>
      </c>
      <c r="AV219" s="13" t="s">
        <v>88</v>
      </c>
      <c r="AW219" s="13" t="s">
        <v>38</v>
      </c>
      <c r="AX219" s="13" t="s">
        <v>79</v>
      </c>
      <c r="AY219" s="159" t="s">
        <v>305</v>
      </c>
    </row>
    <row r="220" spans="2:65" s="13" customFormat="1" ht="11.25">
      <c r="B220" s="158"/>
      <c r="D220" s="146" t="s">
        <v>317</v>
      </c>
      <c r="E220" s="159" t="s">
        <v>42</v>
      </c>
      <c r="F220" s="160" t="s">
        <v>8106</v>
      </c>
      <c r="H220" s="161">
        <v>3800</v>
      </c>
      <c r="I220" s="162"/>
      <c r="L220" s="158"/>
      <c r="M220" s="163"/>
      <c r="T220" s="164"/>
      <c r="AT220" s="159" t="s">
        <v>317</v>
      </c>
      <c r="AU220" s="159" t="s">
        <v>88</v>
      </c>
      <c r="AV220" s="13" t="s">
        <v>88</v>
      </c>
      <c r="AW220" s="13" t="s">
        <v>38</v>
      </c>
      <c r="AX220" s="13" t="s">
        <v>79</v>
      </c>
      <c r="AY220" s="159" t="s">
        <v>305</v>
      </c>
    </row>
    <row r="221" spans="2:65" s="13" customFormat="1" ht="11.25">
      <c r="B221" s="158"/>
      <c r="D221" s="146" t="s">
        <v>317</v>
      </c>
      <c r="E221" s="159" t="s">
        <v>42</v>
      </c>
      <c r="F221" s="160" t="s">
        <v>8109</v>
      </c>
      <c r="H221" s="161">
        <v>2380</v>
      </c>
      <c r="I221" s="162"/>
      <c r="L221" s="158"/>
      <c r="M221" s="163"/>
      <c r="T221" s="164"/>
      <c r="AT221" s="159" t="s">
        <v>317</v>
      </c>
      <c r="AU221" s="159" t="s">
        <v>88</v>
      </c>
      <c r="AV221" s="13" t="s">
        <v>88</v>
      </c>
      <c r="AW221" s="13" t="s">
        <v>38</v>
      </c>
      <c r="AX221" s="13" t="s">
        <v>79</v>
      </c>
      <c r="AY221" s="159" t="s">
        <v>305</v>
      </c>
    </row>
    <row r="222" spans="2:65" s="14" customFormat="1" ht="11.25">
      <c r="B222" s="165"/>
      <c r="D222" s="146" t="s">
        <v>317</v>
      </c>
      <c r="E222" s="166" t="s">
        <v>42</v>
      </c>
      <c r="F222" s="167" t="s">
        <v>338</v>
      </c>
      <c r="H222" s="168">
        <v>7680</v>
      </c>
      <c r="I222" s="169"/>
      <c r="L222" s="165"/>
      <c r="M222" s="170"/>
      <c r="T222" s="171"/>
      <c r="AT222" s="166" t="s">
        <v>317</v>
      </c>
      <c r="AU222" s="166" t="s">
        <v>88</v>
      </c>
      <c r="AV222" s="14" t="s">
        <v>96</v>
      </c>
      <c r="AW222" s="14" t="s">
        <v>38</v>
      </c>
      <c r="AX222" s="14" t="s">
        <v>79</v>
      </c>
      <c r="AY222" s="166" t="s">
        <v>305</v>
      </c>
    </row>
    <row r="223" spans="2:65" s="15" customFormat="1" ht="11.25">
      <c r="B223" s="172"/>
      <c r="D223" s="146" t="s">
        <v>317</v>
      </c>
      <c r="E223" s="173" t="s">
        <v>42</v>
      </c>
      <c r="F223" s="174" t="s">
        <v>339</v>
      </c>
      <c r="H223" s="175">
        <v>15542.75</v>
      </c>
      <c r="I223" s="176"/>
      <c r="L223" s="172"/>
      <c r="M223" s="177"/>
      <c r="T223" s="178"/>
      <c r="AT223" s="173" t="s">
        <v>317</v>
      </c>
      <c r="AU223" s="173" t="s">
        <v>88</v>
      </c>
      <c r="AV223" s="15" t="s">
        <v>311</v>
      </c>
      <c r="AW223" s="15" t="s">
        <v>38</v>
      </c>
      <c r="AX223" s="15" t="s">
        <v>86</v>
      </c>
      <c r="AY223" s="173" t="s">
        <v>305</v>
      </c>
    </row>
    <row r="224" spans="2:65" s="1" customFormat="1" ht="33" customHeight="1">
      <c r="B224" s="33"/>
      <c r="C224" s="133" t="s">
        <v>436</v>
      </c>
      <c r="D224" s="133" t="s">
        <v>307</v>
      </c>
      <c r="E224" s="134" t="s">
        <v>4991</v>
      </c>
      <c r="F224" s="135" t="s">
        <v>4992</v>
      </c>
      <c r="G224" s="136" t="s">
        <v>453</v>
      </c>
      <c r="H224" s="137">
        <v>13759.813</v>
      </c>
      <c r="I224" s="138"/>
      <c r="J224" s="139">
        <f>ROUND(I224*H224,2)</f>
        <v>0</v>
      </c>
      <c r="K224" s="135" t="s">
        <v>310</v>
      </c>
      <c r="L224" s="33"/>
      <c r="M224" s="140" t="s">
        <v>42</v>
      </c>
      <c r="N224" s="141" t="s">
        <v>50</v>
      </c>
      <c r="P224" s="142">
        <f>O224*H224</f>
        <v>0</v>
      </c>
      <c r="Q224" s="142">
        <v>0</v>
      </c>
      <c r="R224" s="142">
        <f>Q224*H224</f>
        <v>0</v>
      </c>
      <c r="S224" s="142">
        <v>0</v>
      </c>
      <c r="T224" s="143">
        <f>S224*H224</f>
        <v>0</v>
      </c>
      <c r="AR224" s="144" t="s">
        <v>311</v>
      </c>
      <c r="AT224" s="144" t="s">
        <v>307</v>
      </c>
      <c r="AU224" s="144" t="s">
        <v>88</v>
      </c>
      <c r="AY224" s="18" t="s">
        <v>305</v>
      </c>
      <c r="BE224" s="145">
        <f>IF(N224="základní",J224,0)</f>
        <v>0</v>
      </c>
      <c r="BF224" s="145">
        <f>IF(N224="snížená",J224,0)</f>
        <v>0</v>
      </c>
      <c r="BG224" s="145">
        <f>IF(N224="zákl. přenesená",J224,0)</f>
        <v>0</v>
      </c>
      <c r="BH224" s="145">
        <f>IF(N224="sníž. přenesená",J224,0)</f>
        <v>0</v>
      </c>
      <c r="BI224" s="145">
        <f>IF(N224="nulová",J224,0)</f>
        <v>0</v>
      </c>
      <c r="BJ224" s="18" t="s">
        <v>86</v>
      </c>
      <c r="BK224" s="145">
        <f>ROUND(I224*H224,2)</f>
        <v>0</v>
      </c>
      <c r="BL224" s="18" t="s">
        <v>311</v>
      </c>
      <c r="BM224" s="144" t="s">
        <v>8221</v>
      </c>
    </row>
    <row r="225" spans="2:65" s="1" customFormat="1" ht="29.25">
      <c r="B225" s="33"/>
      <c r="D225" s="146" t="s">
        <v>313</v>
      </c>
      <c r="F225" s="147" t="s">
        <v>4994</v>
      </c>
      <c r="I225" s="148"/>
      <c r="L225" s="33"/>
      <c r="M225" s="149"/>
      <c r="T225" s="54"/>
      <c r="AT225" s="18" t="s">
        <v>313</v>
      </c>
      <c r="AU225" s="18" t="s">
        <v>88</v>
      </c>
    </row>
    <row r="226" spans="2:65" s="1" customFormat="1" ht="11.25">
      <c r="B226" s="33"/>
      <c r="D226" s="150" t="s">
        <v>315</v>
      </c>
      <c r="F226" s="151" t="s">
        <v>4995</v>
      </c>
      <c r="I226" s="148"/>
      <c r="L226" s="33"/>
      <c r="M226" s="149"/>
      <c r="T226" s="54"/>
      <c r="AT226" s="18" t="s">
        <v>315</v>
      </c>
      <c r="AU226" s="18" t="s">
        <v>88</v>
      </c>
    </row>
    <row r="227" spans="2:65" s="12" customFormat="1" ht="11.25">
      <c r="B227" s="152"/>
      <c r="D227" s="146" t="s">
        <v>317</v>
      </c>
      <c r="E227" s="153" t="s">
        <v>42</v>
      </c>
      <c r="F227" s="154" t="s">
        <v>8222</v>
      </c>
      <c r="H227" s="153" t="s">
        <v>42</v>
      </c>
      <c r="I227" s="155"/>
      <c r="L227" s="152"/>
      <c r="M227" s="156"/>
      <c r="T227" s="157"/>
      <c r="AT227" s="153" t="s">
        <v>317</v>
      </c>
      <c r="AU227" s="153" t="s">
        <v>88</v>
      </c>
      <c r="AV227" s="12" t="s">
        <v>86</v>
      </c>
      <c r="AW227" s="12" t="s">
        <v>38</v>
      </c>
      <c r="AX227" s="12" t="s">
        <v>79</v>
      </c>
      <c r="AY227" s="153" t="s">
        <v>305</v>
      </c>
    </row>
    <row r="228" spans="2:65" s="13" customFormat="1" ht="11.25">
      <c r="B228" s="158"/>
      <c r="D228" s="146" t="s">
        <v>317</v>
      </c>
      <c r="E228" s="159" t="s">
        <v>42</v>
      </c>
      <c r="F228" s="160" t="s">
        <v>8223</v>
      </c>
      <c r="H228" s="161">
        <v>13759.813</v>
      </c>
      <c r="I228" s="162"/>
      <c r="L228" s="158"/>
      <c r="M228" s="163"/>
      <c r="T228" s="164"/>
      <c r="AT228" s="159" t="s">
        <v>317</v>
      </c>
      <c r="AU228" s="159" t="s">
        <v>88</v>
      </c>
      <c r="AV228" s="13" t="s">
        <v>88</v>
      </c>
      <c r="AW228" s="13" t="s">
        <v>38</v>
      </c>
      <c r="AX228" s="13" t="s">
        <v>86</v>
      </c>
      <c r="AY228" s="159" t="s">
        <v>305</v>
      </c>
    </row>
    <row r="229" spans="2:65" s="1" customFormat="1" ht="24.2" customHeight="1">
      <c r="B229" s="33"/>
      <c r="C229" s="133" t="s">
        <v>444</v>
      </c>
      <c r="D229" s="133" t="s">
        <v>307</v>
      </c>
      <c r="E229" s="134" t="s">
        <v>8224</v>
      </c>
      <c r="F229" s="135" t="s">
        <v>4999</v>
      </c>
      <c r="G229" s="136" t="s">
        <v>244</v>
      </c>
      <c r="H229" s="137">
        <v>1500</v>
      </c>
      <c r="I229" s="138"/>
      <c r="J229" s="139">
        <f>ROUND(I229*H229,2)</f>
        <v>0</v>
      </c>
      <c r="K229" s="135" t="s">
        <v>310</v>
      </c>
      <c r="L229" s="33"/>
      <c r="M229" s="140" t="s">
        <v>42</v>
      </c>
      <c r="N229" s="141" t="s">
        <v>50</v>
      </c>
      <c r="P229" s="142">
        <f>O229*H229</f>
        <v>0</v>
      </c>
      <c r="Q229" s="142">
        <v>0</v>
      </c>
      <c r="R229" s="142">
        <f>Q229*H229</f>
        <v>0</v>
      </c>
      <c r="S229" s="142">
        <v>0</v>
      </c>
      <c r="T229" s="143">
        <f>S229*H229</f>
        <v>0</v>
      </c>
      <c r="AR229" s="144" t="s">
        <v>311</v>
      </c>
      <c r="AT229" s="144" t="s">
        <v>307</v>
      </c>
      <c r="AU229" s="144" t="s">
        <v>88</v>
      </c>
      <c r="AY229" s="18" t="s">
        <v>305</v>
      </c>
      <c r="BE229" s="145">
        <f>IF(N229="základní",J229,0)</f>
        <v>0</v>
      </c>
      <c r="BF229" s="145">
        <f>IF(N229="snížená",J229,0)</f>
        <v>0</v>
      </c>
      <c r="BG229" s="145">
        <f>IF(N229="zákl. přenesená",J229,0)</f>
        <v>0</v>
      </c>
      <c r="BH229" s="145">
        <f>IF(N229="sníž. přenesená",J229,0)</f>
        <v>0</v>
      </c>
      <c r="BI229" s="145">
        <f>IF(N229="nulová",J229,0)</f>
        <v>0</v>
      </c>
      <c r="BJ229" s="18" t="s">
        <v>86</v>
      </c>
      <c r="BK229" s="145">
        <f>ROUND(I229*H229,2)</f>
        <v>0</v>
      </c>
      <c r="BL229" s="18" t="s">
        <v>311</v>
      </c>
      <c r="BM229" s="144" t="s">
        <v>8225</v>
      </c>
    </row>
    <row r="230" spans="2:65" s="1" customFormat="1" ht="29.25">
      <c r="B230" s="33"/>
      <c r="D230" s="146" t="s">
        <v>313</v>
      </c>
      <c r="F230" s="147" t="s">
        <v>5001</v>
      </c>
      <c r="I230" s="148"/>
      <c r="L230" s="33"/>
      <c r="M230" s="149"/>
      <c r="T230" s="54"/>
      <c r="AT230" s="18" t="s">
        <v>313</v>
      </c>
      <c r="AU230" s="18" t="s">
        <v>88</v>
      </c>
    </row>
    <row r="231" spans="2:65" s="1" customFormat="1" ht="11.25">
      <c r="B231" s="33"/>
      <c r="D231" s="150" t="s">
        <v>315</v>
      </c>
      <c r="F231" s="151" t="s">
        <v>8226</v>
      </c>
      <c r="I231" s="148"/>
      <c r="L231" s="33"/>
      <c r="M231" s="149"/>
      <c r="T231" s="54"/>
      <c r="AT231" s="18" t="s">
        <v>315</v>
      </c>
      <c r="AU231" s="18" t="s">
        <v>88</v>
      </c>
    </row>
    <row r="232" spans="2:65" s="1" customFormat="1" ht="409.5">
      <c r="B232" s="33"/>
      <c r="D232" s="146" t="s">
        <v>4036</v>
      </c>
      <c r="F232" s="197" t="s">
        <v>8227</v>
      </c>
      <c r="I232" s="148"/>
      <c r="L232" s="33"/>
      <c r="M232" s="149"/>
      <c r="T232" s="54"/>
      <c r="AT232" s="18" t="s">
        <v>4036</v>
      </c>
      <c r="AU232" s="18" t="s">
        <v>88</v>
      </c>
    </row>
    <row r="233" spans="2:65" s="12" customFormat="1" ht="11.25">
      <c r="B233" s="152"/>
      <c r="D233" s="146" t="s">
        <v>317</v>
      </c>
      <c r="E233" s="153" t="s">
        <v>42</v>
      </c>
      <c r="F233" s="154" t="s">
        <v>8209</v>
      </c>
      <c r="H233" s="153" t="s">
        <v>42</v>
      </c>
      <c r="I233" s="155"/>
      <c r="L233" s="152"/>
      <c r="M233" s="156"/>
      <c r="T233" s="157"/>
      <c r="AT233" s="153" t="s">
        <v>317</v>
      </c>
      <c r="AU233" s="153" t="s">
        <v>88</v>
      </c>
      <c r="AV233" s="12" t="s">
        <v>86</v>
      </c>
      <c r="AW233" s="12" t="s">
        <v>38</v>
      </c>
      <c r="AX233" s="12" t="s">
        <v>79</v>
      </c>
      <c r="AY233" s="153" t="s">
        <v>305</v>
      </c>
    </row>
    <row r="234" spans="2:65" s="12" customFormat="1" ht="22.5">
      <c r="B234" s="152"/>
      <c r="D234" s="146" t="s">
        <v>317</v>
      </c>
      <c r="E234" s="153" t="s">
        <v>42</v>
      </c>
      <c r="F234" s="154" t="s">
        <v>8155</v>
      </c>
      <c r="H234" s="153" t="s">
        <v>42</v>
      </c>
      <c r="I234" s="155"/>
      <c r="L234" s="152"/>
      <c r="M234" s="156"/>
      <c r="T234" s="157"/>
      <c r="AT234" s="153" t="s">
        <v>317</v>
      </c>
      <c r="AU234" s="153" t="s">
        <v>88</v>
      </c>
      <c r="AV234" s="12" t="s">
        <v>86</v>
      </c>
      <c r="AW234" s="12" t="s">
        <v>38</v>
      </c>
      <c r="AX234" s="12" t="s">
        <v>79</v>
      </c>
      <c r="AY234" s="153" t="s">
        <v>305</v>
      </c>
    </row>
    <row r="235" spans="2:65" s="13" customFormat="1" ht="11.25">
      <c r="B235" s="158"/>
      <c r="D235" s="146" t="s">
        <v>317</v>
      </c>
      <c r="E235" s="159" t="s">
        <v>42</v>
      </c>
      <c r="F235" s="160" t="s">
        <v>8228</v>
      </c>
      <c r="H235" s="161">
        <v>1500</v>
      </c>
      <c r="I235" s="162"/>
      <c r="L235" s="158"/>
      <c r="M235" s="163"/>
      <c r="T235" s="164"/>
      <c r="AT235" s="159" t="s">
        <v>317</v>
      </c>
      <c r="AU235" s="159" t="s">
        <v>88</v>
      </c>
      <c r="AV235" s="13" t="s">
        <v>88</v>
      </c>
      <c r="AW235" s="13" t="s">
        <v>38</v>
      </c>
      <c r="AX235" s="13" t="s">
        <v>79</v>
      </c>
      <c r="AY235" s="159" t="s">
        <v>305</v>
      </c>
    </row>
    <row r="236" spans="2:65" s="14" customFormat="1" ht="11.25">
      <c r="B236" s="165"/>
      <c r="D236" s="146" t="s">
        <v>317</v>
      </c>
      <c r="E236" s="166" t="s">
        <v>242</v>
      </c>
      <c r="F236" s="167" t="s">
        <v>338</v>
      </c>
      <c r="H236" s="168">
        <v>1500</v>
      </c>
      <c r="I236" s="169"/>
      <c r="L236" s="165"/>
      <c r="M236" s="170"/>
      <c r="T236" s="171"/>
      <c r="AT236" s="166" t="s">
        <v>317</v>
      </c>
      <c r="AU236" s="166" t="s">
        <v>88</v>
      </c>
      <c r="AV236" s="14" t="s">
        <v>96</v>
      </c>
      <c r="AW236" s="14" t="s">
        <v>38</v>
      </c>
      <c r="AX236" s="14" t="s">
        <v>79</v>
      </c>
      <c r="AY236" s="166" t="s">
        <v>305</v>
      </c>
    </row>
    <row r="237" spans="2:65" s="15" customFormat="1" ht="11.25">
      <c r="B237" s="172"/>
      <c r="D237" s="146" t="s">
        <v>317</v>
      </c>
      <c r="E237" s="173" t="s">
        <v>42</v>
      </c>
      <c r="F237" s="174" t="s">
        <v>339</v>
      </c>
      <c r="H237" s="175">
        <v>1500</v>
      </c>
      <c r="I237" s="176"/>
      <c r="L237" s="172"/>
      <c r="M237" s="177"/>
      <c r="T237" s="178"/>
      <c r="AT237" s="173" t="s">
        <v>317</v>
      </c>
      <c r="AU237" s="173" t="s">
        <v>88</v>
      </c>
      <c r="AV237" s="15" t="s">
        <v>311</v>
      </c>
      <c r="AW237" s="15" t="s">
        <v>38</v>
      </c>
      <c r="AX237" s="15" t="s">
        <v>86</v>
      </c>
      <c r="AY237" s="173" t="s">
        <v>305</v>
      </c>
    </row>
    <row r="238" spans="2:65" s="11" customFormat="1" ht="22.9" customHeight="1">
      <c r="B238" s="121"/>
      <c r="D238" s="122" t="s">
        <v>78</v>
      </c>
      <c r="E238" s="131" t="s">
        <v>88</v>
      </c>
      <c r="F238" s="131" t="s">
        <v>385</v>
      </c>
      <c r="I238" s="124"/>
      <c r="J238" s="132">
        <f>BK238</f>
        <v>0</v>
      </c>
      <c r="L238" s="121"/>
      <c r="M238" s="126"/>
      <c r="P238" s="127">
        <f>SUM(P239:P274)</f>
        <v>0</v>
      </c>
      <c r="R238" s="127">
        <f>SUM(R239:R274)</f>
        <v>3800.694</v>
      </c>
      <c r="T238" s="128">
        <f>SUM(T239:T274)</f>
        <v>0</v>
      </c>
      <c r="AR238" s="122" t="s">
        <v>86</v>
      </c>
      <c r="AT238" s="129" t="s">
        <v>78</v>
      </c>
      <c r="AU238" s="129" t="s">
        <v>86</v>
      </c>
      <c r="AY238" s="122" t="s">
        <v>305</v>
      </c>
      <c r="BK238" s="130">
        <f>SUM(BK239:BK274)</f>
        <v>0</v>
      </c>
    </row>
    <row r="239" spans="2:65" s="1" customFormat="1" ht="24.2" customHeight="1">
      <c r="B239" s="33"/>
      <c r="C239" s="133" t="s">
        <v>450</v>
      </c>
      <c r="D239" s="133" t="s">
        <v>307</v>
      </c>
      <c r="E239" s="134" t="s">
        <v>411</v>
      </c>
      <c r="F239" s="135" t="s">
        <v>412</v>
      </c>
      <c r="G239" s="136" t="s">
        <v>402</v>
      </c>
      <c r="H239" s="137">
        <v>150</v>
      </c>
      <c r="I239" s="138"/>
      <c r="J239" s="139">
        <f>ROUND(I239*H239,2)</f>
        <v>0</v>
      </c>
      <c r="K239" s="135" t="s">
        <v>310</v>
      </c>
      <c r="L239" s="33"/>
      <c r="M239" s="140" t="s">
        <v>42</v>
      </c>
      <c r="N239" s="141" t="s">
        <v>50</v>
      </c>
      <c r="P239" s="142">
        <f>O239*H239</f>
        <v>0</v>
      </c>
      <c r="Q239" s="142">
        <v>1.16E-3</v>
      </c>
      <c r="R239" s="142">
        <f>Q239*H239</f>
        <v>0.17399999999999999</v>
      </c>
      <c r="S239" s="142">
        <v>0</v>
      </c>
      <c r="T239" s="143">
        <f>S239*H239</f>
        <v>0</v>
      </c>
      <c r="AR239" s="144" t="s">
        <v>311</v>
      </c>
      <c r="AT239" s="144" t="s">
        <v>307</v>
      </c>
      <c r="AU239" s="144" t="s">
        <v>88</v>
      </c>
      <c r="AY239" s="18" t="s">
        <v>305</v>
      </c>
      <c r="BE239" s="145">
        <f>IF(N239="základní",J239,0)</f>
        <v>0</v>
      </c>
      <c r="BF239" s="145">
        <f>IF(N239="snížená",J239,0)</f>
        <v>0</v>
      </c>
      <c r="BG239" s="145">
        <f>IF(N239="zákl. přenesená",J239,0)</f>
        <v>0</v>
      </c>
      <c r="BH239" s="145">
        <f>IF(N239="sníž. přenesená",J239,0)</f>
        <v>0</v>
      </c>
      <c r="BI239" s="145">
        <f>IF(N239="nulová",J239,0)</f>
        <v>0</v>
      </c>
      <c r="BJ239" s="18" t="s">
        <v>86</v>
      </c>
      <c r="BK239" s="145">
        <f>ROUND(I239*H239,2)</f>
        <v>0</v>
      </c>
      <c r="BL239" s="18" t="s">
        <v>311</v>
      </c>
      <c r="BM239" s="144" t="s">
        <v>8229</v>
      </c>
    </row>
    <row r="240" spans="2:65" s="1" customFormat="1" ht="19.5">
      <c r="B240" s="33"/>
      <c r="D240" s="146" t="s">
        <v>313</v>
      </c>
      <c r="F240" s="147" t="s">
        <v>414</v>
      </c>
      <c r="I240" s="148"/>
      <c r="L240" s="33"/>
      <c r="M240" s="149"/>
      <c r="T240" s="54"/>
      <c r="AT240" s="18" t="s">
        <v>313</v>
      </c>
      <c r="AU240" s="18" t="s">
        <v>88</v>
      </c>
    </row>
    <row r="241" spans="2:65" s="1" customFormat="1" ht="11.25">
      <c r="B241" s="33"/>
      <c r="D241" s="150" t="s">
        <v>315</v>
      </c>
      <c r="F241" s="151" t="s">
        <v>415</v>
      </c>
      <c r="I241" s="148"/>
      <c r="L241" s="33"/>
      <c r="M241" s="149"/>
      <c r="T241" s="54"/>
      <c r="AT241" s="18" t="s">
        <v>315</v>
      </c>
      <c r="AU241" s="18" t="s">
        <v>88</v>
      </c>
    </row>
    <row r="242" spans="2:65" s="1" customFormat="1" ht="78">
      <c r="B242" s="33"/>
      <c r="D242" s="146" t="s">
        <v>4036</v>
      </c>
      <c r="F242" s="189" t="s">
        <v>8230</v>
      </c>
      <c r="I242" s="148"/>
      <c r="L242" s="33"/>
      <c r="M242" s="149"/>
      <c r="T242" s="54"/>
      <c r="AT242" s="18" t="s">
        <v>4036</v>
      </c>
      <c r="AU242" s="18" t="s">
        <v>88</v>
      </c>
    </row>
    <row r="243" spans="2:65" s="12" customFormat="1" ht="22.5">
      <c r="B243" s="152"/>
      <c r="D243" s="146" t="s">
        <v>317</v>
      </c>
      <c r="E243" s="153" t="s">
        <v>42</v>
      </c>
      <c r="F243" s="154" t="s">
        <v>8171</v>
      </c>
      <c r="H243" s="153" t="s">
        <v>42</v>
      </c>
      <c r="I243" s="155"/>
      <c r="L243" s="152"/>
      <c r="M243" s="156"/>
      <c r="T243" s="157"/>
      <c r="AT243" s="153" t="s">
        <v>317</v>
      </c>
      <c r="AU243" s="153" t="s">
        <v>88</v>
      </c>
      <c r="AV243" s="12" t="s">
        <v>86</v>
      </c>
      <c r="AW243" s="12" t="s">
        <v>38</v>
      </c>
      <c r="AX243" s="12" t="s">
        <v>79</v>
      </c>
      <c r="AY243" s="153" t="s">
        <v>305</v>
      </c>
    </row>
    <row r="244" spans="2:65" s="12" customFormat="1" ht="11.25">
      <c r="B244" s="152"/>
      <c r="D244" s="146" t="s">
        <v>317</v>
      </c>
      <c r="E244" s="153" t="s">
        <v>42</v>
      </c>
      <c r="F244" s="154" t="s">
        <v>8231</v>
      </c>
      <c r="H244" s="153" t="s">
        <v>42</v>
      </c>
      <c r="I244" s="155"/>
      <c r="L244" s="152"/>
      <c r="M244" s="156"/>
      <c r="T244" s="157"/>
      <c r="AT244" s="153" t="s">
        <v>317</v>
      </c>
      <c r="AU244" s="153" t="s">
        <v>88</v>
      </c>
      <c r="AV244" s="12" t="s">
        <v>86</v>
      </c>
      <c r="AW244" s="12" t="s">
        <v>38</v>
      </c>
      <c r="AX244" s="12" t="s">
        <v>79</v>
      </c>
      <c r="AY244" s="153" t="s">
        <v>305</v>
      </c>
    </row>
    <row r="245" spans="2:65" s="12" customFormat="1" ht="11.25">
      <c r="B245" s="152"/>
      <c r="D245" s="146" t="s">
        <v>317</v>
      </c>
      <c r="E245" s="153" t="s">
        <v>42</v>
      </c>
      <c r="F245" s="154" t="s">
        <v>8232</v>
      </c>
      <c r="H245" s="153" t="s">
        <v>42</v>
      </c>
      <c r="I245" s="155"/>
      <c r="L245" s="152"/>
      <c r="M245" s="156"/>
      <c r="T245" s="157"/>
      <c r="AT245" s="153" t="s">
        <v>317</v>
      </c>
      <c r="AU245" s="153" t="s">
        <v>88</v>
      </c>
      <c r="AV245" s="12" t="s">
        <v>86</v>
      </c>
      <c r="AW245" s="12" t="s">
        <v>38</v>
      </c>
      <c r="AX245" s="12" t="s">
        <v>79</v>
      </c>
      <c r="AY245" s="153" t="s">
        <v>305</v>
      </c>
    </row>
    <row r="246" spans="2:65" s="12" customFormat="1" ht="11.25">
      <c r="B246" s="152"/>
      <c r="D246" s="146" t="s">
        <v>317</v>
      </c>
      <c r="E246" s="153" t="s">
        <v>42</v>
      </c>
      <c r="F246" s="154" t="s">
        <v>8233</v>
      </c>
      <c r="H246" s="153" t="s">
        <v>42</v>
      </c>
      <c r="I246" s="155"/>
      <c r="L246" s="152"/>
      <c r="M246" s="156"/>
      <c r="T246" s="157"/>
      <c r="AT246" s="153" t="s">
        <v>317</v>
      </c>
      <c r="AU246" s="153" t="s">
        <v>88</v>
      </c>
      <c r="AV246" s="12" t="s">
        <v>86</v>
      </c>
      <c r="AW246" s="12" t="s">
        <v>38</v>
      </c>
      <c r="AX246" s="12" t="s">
        <v>79</v>
      </c>
      <c r="AY246" s="153" t="s">
        <v>305</v>
      </c>
    </row>
    <row r="247" spans="2:65" s="12" customFormat="1" ht="11.25">
      <c r="B247" s="152"/>
      <c r="D247" s="146" t="s">
        <v>317</v>
      </c>
      <c r="E247" s="153" t="s">
        <v>42</v>
      </c>
      <c r="F247" s="154" t="s">
        <v>8234</v>
      </c>
      <c r="H247" s="153" t="s">
        <v>42</v>
      </c>
      <c r="I247" s="155"/>
      <c r="L247" s="152"/>
      <c r="M247" s="156"/>
      <c r="T247" s="157"/>
      <c r="AT247" s="153" t="s">
        <v>317</v>
      </c>
      <c r="AU247" s="153" t="s">
        <v>88</v>
      </c>
      <c r="AV247" s="12" t="s">
        <v>86</v>
      </c>
      <c r="AW247" s="12" t="s">
        <v>38</v>
      </c>
      <c r="AX247" s="12" t="s">
        <v>79</v>
      </c>
      <c r="AY247" s="153" t="s">
        <v>305</v>
      </c>
    </row>
    <row r="248" spans="2:65" s="13" customFormat="1" ht="11.25">
      <c r="B248" s="158"/>
      <c r="D248" s="146" t="s">
        <v>317</v>
      </c>
      <c r="E248" s="159" t="s">
        <v>42</v>
      </c>
      <c r="F248" s="160" t="s">
        <v>1431</v>
      </c>
      <c r="H248" s="161">
        <v>150</v>
      </c>
      <c r="I248" s="162"/>
      <c r="L248" s="158"/>
      <c r="M248" s="163"/>
      <c r="T248" s="164"/>
      <c r="AT248" s="159" t="s">
        <v>317</v>
      </c>
      <c r="AU248" s="159" t="s">
        <v>88</v>
      </c>
      <c r="AV248" s="13" t="s">
        <v>88</v>
      </c>
      <c r="AW248" s="13" t="s">
        <v>38</v>
      </c>
      <c r="AX248" s="13" t="s">
        <v>79</v>
      </c>
      <c r="AY248" s="159" t="s">
        <v>305</v>
      </c>
    </row>
    <row r="249" spans="2:65" s="15" customFormat="1" ht="11.25">
      <c r="B249" s="172"/>
      <c r="D249" s="146" t="s">
        <v>317</v>
      </c>
      <c r="E249" s="173" t="s">
        <v>42</v>
      </c>
      <c r="F249" s="174" t="s">
        <v>339</v>
      </c>
      <c r="H249" s="175">
        <v>150</v>
      </c>
      <c r="I249" s="176"/>
      <c r="L249" s="172"/>
      <c r="M249" s="177"/>
      <c r="T249" s="178"/>
      <c r="AT249" s="173" t="s">
        <v>317</v>
      </c>
      <c r="AU249" s="173" t="s">
        <v>88</v>
      </c>
      <c r="AV249" s="15" t="s">
        <v>311</v>
      </c>
      <c r="AW249" s="15" t="s">
        <v>38</v>
      </c>
      <c r="AX249" s="15" t="s">
        <v>86</v>
      </c>
      <c r="AY249" s="173" t="s">
        <v>305</v>
      </c>
    </row>
    <row r="250" spans="2:65" s="1" customFormat="1" ht="24.2" customHeight="1">
      <c r="B250" s="33"/>
      <c r="C250" s="133" t="s">
        <v>459</v>
      </c>
      <c r="D250" s="133" t="s">
        <v>307</v>
      </c>
      <c r="E250" s="134" t="s">
        <v>8235</v>
      </c>
      <c r="F250" s="135" t="s">
        <v>8236</v>
      </c>
      <c r="G250" s="136" t="s">
        <v>244</v>
      </c>
      <c r="H250" s="137">
        <v>272</v>
      </c>
      <c r="I250" s="138"/>
      <c r="J250" s="139">
        <f>ROUND(I250*H250,2)</f>
        <v>0</v>
      </c>
      <c r="K250" s="135" t="s">
        <v>310</v>
      </c>
      <c r="L250" s="33"/>
      <c r="M250" s="140" t="s">
        <v>42</v>
      </c>
      <c r="N250" s="141" t="s">
        <v>50</v>
      </c>
      <c r="P250" s="142">
        <f>O250*H250</f>
        <v>0</v>
      </c>
      <c r="Q250" s="142">
        <v>2.16</v>
      </c>
      <c r="R250" s="142">
        <f>Q250*H250</f>
        <v>587.52</v>
      </c>
      <c r="S250" s="142">
        <v>0</v>
      </c>
      <c r="T250" s="143">
        <f>S250*H250</f>
        <v>0</v>
      </c>
      <c r="AR250" s="144" t="s">
        <v>311</v>
      </c>
      <c r="AT250" s="144" t="s">
        <v>307</v>
      </c>
      <c r="AU250" s="144" t="s">
        <v>88</v>
      </c>
      <c r="AY250" s="18" t="s">
        <v>305</v>
      </c>
      <c r="BE250" s="145">
        <f>IF(N250="základní",J250,0)</f>
        <v>0</v>
      </c>
      <c r="BF250" s="145">
        <f>IF(N250="snížená",J250,0)</f>
        <v>0</v>
      </c>
      <c r="BG250" s="145">
        <f>IF(N250="zákl. přenesená",J250,0)</f>
        <v>0</v>
      </c>
      <c r="BH250" s="145">
        <f>IF(N250="sníž. přenesená",J250,0)</f>
        <v>0</v>
      </c>
      <c r="BI250" s="145">
        <f>IF(N250="nulová",J250,0)</f>
        <v>0</v>
      </c>
      <c r="BJ250" s="18" t="s">
        <v>86</v>
      </c>
      <c r="BK250" s="145">
        <f>ROUND(I250*H250,2)</f>
        <v>0</v>
      </c>
      <c r="BL250" s="18" t="s">
        <v>311</v>
      </c>
      <c r="BM250" s="144" t="s">
        <v>8237</v>
      </c>
    </row>
    <row r="251" spans="2:65" s="1" customFormat="1" ht="19.5">
      <c r="B251" s="33"/>
      <c r="D251" s="146" t="s">
        <v>313</v>
      </c>
      <c r="F251" s="147" t="s">
        <v>8238</v>
      </c>
      <c r="I251" s="148"/>
      <c r="L251" s="33"/>
      <c r="M251" s="149"/>
      <c r="T251" s="54"/>
      <c r="AT251" s="18" t="s">
        <v>313</v>
      </c>
      <c r="AU251" s="18" t="s">
        <v>88</v>
      </c>
    </row>
    <row r="252" spans="2:65" s="1" customFormat="1" ht="11.25">
      <c r="B252" s="33"/>
      <c r="D252" s="150" t="s">
        <v>315</v>
      </c>
      <c r="F252" s="151" t="s">
        <v>8239</v>
      </c>
      <c r="I252" s="148"/>
      <c r="L252" s="33"/>
      <c r="M252" s="149"/>
      <c r="T252" s="54"/>
      <c r="AT252" s="18" t="s">
        <v>315</v>
      </c>
      <c r="AU252" s="18" t="s">
        <v>88</v>
      </c>
    </row>
    <row r="253" spans="2:65" s="1" customFormat="1" ht="48.75">
      <c r="B253" s="33"/>
      <c r="D253" s="146" t="s">
        <v>4036</v>
      </c>
      <c r="F253" s="189" t="s">
        <v>8240</v>
      </c>
      <c r="I253" s="148"/>
      <c r="L253" s="33"/>
      <c r="M253" s="149"/>
      <c r="T253" s="54"/>
      <c r="AT253" s="18" t="s">
        <v>4036</v>
      </c>
      <c r="AU253" s="18" t="s">
        <v>88</v>
      </c>
    </row>
    <row r="254" spans="2:65" s="12" customFormat="1" ht="22.5">
      <c r="B254" s="152"/>
      <c r="D254" s="146" t="s">
        <v>317</v>
      </c>
      <c r="E254" s="153" t="s">
        <v>42</v>
      </c>
      <c r="F254" s="154" t="s">
        <v>8171</v>
      </c>
      <c r="H254" s="153" t="s">
        <v>42</v>
      </c>
      <c r="I254" s="155"/>
      <c r="L254" s="152"/>
      <c r="M254" s="156"/>
      <c r="T254" s="157"/>
      <c r="AT254" s="153" t="s">
        <v>317</v>
      </c>
      <c r="AU254" s="153" t="s">
        <v>88</v>
      </c>
      <c r="AV254" s="12" t="s">
        <v>86</v>
      </c>
      <c r="AW254" s="12" t="s">
        <v>38</v>
      </c>
      <c r="AX254" s="12" t="s">
        <v>79</v>
      </c>
      <c r="AY254" s="153" t="s">
        <v>305</v>
      </c>
    </row>
    <row r="255" spans="2:65" s="12" customFormat="1" ht="11.25">
      <c r="B255" s="152"/>
      <c r="D255" s="146" t="s">
        <v>317</v>
      </c>
      <c r="E255" s="153" t="s">
        <v>42</v>
      </c>
      <c r="F255" s="154" t="s">
        <v>8241</v>
      </c>
      <c r="H255" s="153" t="s">
        <v>42</v>
      </c>
      <c r="I255" s="155"/>
      <c r="L255" s="152"/>
      <c r="M255" s="156"/>
      <c r="T255" s="157"/>
      <c r="AT255" s="153" t="s">
        <v>317</v>
      </c>
      <c r="AU255" s="153" t="s">
        <v>88</v>
      </c>
      <c r="AV255" s="12" t="s">
        <v>86</v>
      </c>
      <c r="AW255" s="12" t="s">
        <v>38</v>
      </c>
      <c r="AX255" s="12" t="s">
        <v>79</v>
      </c>
      <c r="AY255" s="153" t="s">
        <v>305</v>
      </c>
    </row>
    <row r="256" spans="2:65" s="12" customFormat="1" ht="11.25">
      <c r="B256" s="152"/>
      <c r="D256" s="146" t="s">
        <v>317</v>
      </c>
      <c r="E256" s="153" t="s">
        <v>42</v>
      </c>
      <c r="F256" s="154" t="s">
        <v>8233</v>
      </c>
      <c r="H256" s="153" t="s">
        <v>42</v>
      </c>
      <c r="I256" s="155"/>
      <c r="L256" s="152"/>
      <c r="M256" s="156"/>
      <c r="T256" s="157"/>
      <c r="AT256" s="153" t="s">
        <v>317</v>
      </c>
      <c r="AU256" s="153" t="s">
        <v>88</v>
      </c>
      <c r="AV256" s="12" t="s">
        <v>86</v>
      </c>
      <c r="AW256" s="12" t="s">
        <v>38</v>
      </c>
      <c r="AX256" s="12" t="s">
        <v>79</v>
      </c>
      <c r="AY256" s="153" t="s">
        <v>305</v>
      </c>
    </row>
    <row r="257" spans="2:65" s="12" customFormat="1" ht="11.25">
      <c r="B257" s="152"/>
      <c r="D257" s="146" t="s">
        <v>317</v>
      </c>
      <c r="E257" s="153" t="s">
        <v>42</v>
      </c>
      <c r="F257" s="154" t="s">
        <v>8180</v>
      </c>
      <c r="H257" s="153" t="s">
        <v>42</v>
      </c>
      <c r="I257" s="155"/>
      <c r="L257" s="152"/>
      <c r="M257" s="156"/>
      <c r="T257" s="157"/>
      <c r="AT257" s="153" t="s">
        <v>317</v>
      </c>
      <c r="AU257" s="153" t="s">
        <v>88</v>
      </c>
      <c r="AV257" s="12" t="s">
        <v>86</v>
      </c>
      <c r="AW257" s="12" t="s">
        <v>38</v>
      </c>
      <c r="AX257" s="12" t="s">
        <v>79</v>
      </c>
      <c r="AY257" s="153" t="s">
        <v>305</v>
      </c>
    </row>
    <row r="258" spans="2:65" s="12" customFormat="1" ht="11.25">
      <c r="B258" s="152"/>
      <c r="D258" s="146" t="s">
        <v>317</v>
      </c>
      <c r="E258" s="153" t="s">
        <v>42</v>
      </c>
      <c r="F258" s="154" t="s">
        <v>8242</v>
      </c>
      <c r="H258" s="153" t="s">
        <v>42</v>
      </c>
      <c r="I258" s="155"/>
      <c r="L258" s="152"/>
      <c r="M258" s="156"/>
      <c r="T258" s="157"/>
      <c r="AT258" s="153" t="s">
        <v>317</v>
      </c>
      <c r="AU258" s="153" t="s">
        <v>88</v>
      </c>
      <c r="AV258" s="12" t="s">
        <v>86</v>
      </c>
      <c r="AW258" s="12" t="s">
        <v>38</v>
      </c>
      <c r="AX258" s="12" t="s">
        <v>79</v>
      </c>
      <c r="AY258" s="153" t="s">
        <v>305</v>
      </c>
    </row>
    <row r="259" spans="2:65" s="13" customFormat="1" ht="11.25">
      <c r="B259" s="158"/>
      <c r="D259" s="146" t="s">
        <v>317</v>
      </c>
      <c r="E259" s="159" t="s">
        <v>42</v>
      </c>
      <c r="F259" s="160" t="s">
        <v>8243</v>
      </c>
      <c r="H259" s="161">
        <v>272</v>
      </c>
      <c r="I259" s="162"/>
      <c r="L259" s="158"/>
      <c r="M259" s="163"/>
      <c r="T259" s="164"/>
      <c r="AT259" s="159" t="s">
        <v>317</v>
      </c>
      <c r="AU259" s="159" t="s">
        <v>88</v>
      </c>
      <c r="AV259" s="13" t="s">
        <v>88</v>
      </c>
      <c r="AW259" s="13" t="s">
        <v>38</v>
      </c>
      <c r="AX259" s="13" t="s">
        <v>79</v>
      </c>
      <c r="AY259" s="159" t="s">
        <v>305</v>
      </c>
    </row>
    <row r="260" spans="2:65" s="15" customFormat="1" ht="11.25">
      <c r="B260" s="172"/>
      <c r="D260" s="146" t="s">
        <v>317</v>
      </c>
      <c r="E260" s="173" t="s">
        <v>42</v>
      </c>
      <c r="F260" s="174" t="s">
        <v>339</v>
      </c>
      <c r="H260" s="175">
        <v>272</v>
      </c>
      <c r="I260" s="176"/>
      <c r="L260" s="172"/>
      <c r="M260" s="177"/>
      <c r="T260" s="178"/>
      <c r="AT260" s="173" t="s">
        <v>317</v>
      </c>
      <c r="AU260" s="173" t="s">
        <v>88</v>
      </c>
      <c r="AV260" s="15" t="s">
        <v>311</v>
      </c>
      <c r="AW260" s="15" t="s">
        <v>38</v>
      </c>
      <c r="AX260" s="15" t="s">
        <v>86</v>
      </c>
      <c r="AY260" s="173" t="s">
        <v>305</v>
      </c>
    </row>
    <row r="261" spans="2:65" s="1" customFormat="1" ht="24.2" customHeight="1">
      <c r="B261" s="33"/>
      <c r="C261" s="133" t="s">
        <v>467</v>
      </c>
      <c r="D261" s="133" t="s">
        <v>307</v>
      </c>
      <c r="E261" s="134" t="s">
        <v>8244</v>
      </c>
      <c r="F261" s="135" t="s">
        <v>8245</v>
      </c>
      <c r="G261" s="136" t="s">
        <v>244</v>
      </c>
      <c r="H261" s="137">
        <v>1487.5</v>
      </c>
      <c r="I261" s="138"/>
      <c r="J261" s="139">
        <f>ROUND(I261*H261,2)</f>
        <v>0</v>
      </c>
      <c r="K261" s="135" t="s">
        <v>310</v>
      </c>
      <c r="L261" s="33"/>
      <c r="M261" s="140" t="s">
        <v>42</v>
      </c>
      <c r="N261" s="141" t="s">
        <v>50</v>
      </c>
      <c r="P261" s="142">
        <f>O261*H261</f>
        <v>0</v>
      </c>
      <c r="Q261" s="142">
        <v>2.16</v>
      </c>
      <c r="R261" s="142">
        <f>Q261*H261</f>
        <v>3213</v>
      </c>
      <c r="S261" s="142">
        <v>0</v>
      </c>
      <c r="T261" s="143">
        <f>S261*H261</f>
        <v>0</v>
      </c>
      <c r="AR261" s="144" t="s">
        <v>311</v>
      </c>
      <c r="AT261" s="144" t="s">
        <v>307</v>
      </c>
      <c r="AU261" s="144" t="s">
        <v>88</v>
      </c>
      <c r="AY261" s="18" t="s">
        <v>305</v>
      </c>
      <c r="BE261" s="145">
        <f>IF(N261="základní",J261,0)</f>
        <v>0</v>
      </c>
      <c r="BF261" s="145">
        <f>IF(N261="snížená",J261,0)</f>
        <v>0</v>
      </c>
      <c r="BG261" s="145">
        <f>IF(N261="zákl. přenesená",J261,0)</f>
        <v>0</v>
      </c>
      <c r="BH261" s="145">
        <f>IF(N261="sníž. přenesená",J261,0)</f>
        <v>0</v>
      </c>
      <c r="BI261" s="145">
        <f>IF(N261="nulová",J261,0)</f>
        <v>0</v>
      </c>
      <c r="BJ261" s="18" t="s">
        <v>86</v>
      </c>
      <c r="BK261" s="145">
        <f>ROUND(I261*H261,2)</f>
        <v>0</v>
      </c>
      <c r="BL261" s="18" t="s">
        <v>311</v>
      </c>
      <c r="BM261" s="144" t="s">
        <v>8246</v>
      </c>
    </row>
    <row r="262" spans="2:65" s="1" customFormat="1" ht="19.5">
      <c r="B262" s="33"/>
      <c r="D262" s="146" t="s">
        <v>313</v>
      </c>
      <c r="F262" s="147" t="s">
        <v>8247</v>
      </c>
      <c r="I262" s="148"/>
      <c r="L262" s="33"/>
      <c r="M262" s="149"/>
      <c r="T262" s="54"/>
      <c r="AT262" s="18" t="s">
        <v>313</v>
      </c>
      <c r="AU262" s="18" t="s">
        <v>88</v>
      </c>
    </row>
    <row r="263" spans="2:65" s="1" customFormat="1" ht="11.25">
      <c r="B263" s="33"/>
      <c r="D263" s="150" t="s">
        <v>315</v>
      </c>
      <c r="F263" s="151" t="s">
        <v>8248</v>
      </c>
      <c r="I263" s="148"/>
      <c r="L263" s="33"/>
      <c r="M263" s="149"/>
      <c r="T263" s="54"/>
      <c r="AT263" s="18" t="s">
        <v>315</v>
      </c>
      <c r="AU263" s="18" t="s">
        <v>88</v>
      </c>
    </row>
    <row r="264" spans="2:65" s="1" customFormat="1" ht="48.75">
      <c r="B264" s="33"/>
      <c r="D264" s="146" t="s">
        <v>4036</v>
      </c>
      <c r="F264" s="189" t="s">
        <v>8240</v>
      </c>
      <c r="I264" s="148"/>
      <c r="L264" s="33"/>
      <c r="M264" s="149"/>
      <c r="T264" s="54"/>
      <c r="AT264" s="18" t="s">
        <v>4036</v>
      </c>
      <c r="AU264" s="18" t="s">
        <v>88</v>
      </c>
    </row>
    <row r="265" spans="2:65" s="12" customFormat="1" ht="22.5">
      <c r="B265" s="152"/>
      <c r="D265" s="146" t="s">
        <v>317</v>
      </c>
      <c r="E265" s="153" t="s">
        <v>42</v>
      </c>
      <c r="F265" s="154" t="s">
        <v>8171</v>
      </c>
      <c r="H265" s="153" t="s">
        <v>42</v>
      </c>
      <c r="I265" s="155"/>
      <c r="L265" s="152"/>
      <c r="M265" s="156"/>
      <c r="T265" s="157"/>
      <c r="AT265" s="153" t="s">
        <v>317</v>
      </c>
      <c r="AU265" s="153" t="s">
        <v>88</v>
      </c>
      <c r="AV265" s="12" t="s">
        <v>86</v>
      </c>
      <c r="AW265" s="12" t="s">
        <v>38</v>
      </c>
      <c r="AX265" s="12" t="s">
        <v>79</v>
      </c>
      <c r="AY265" s="153" t="s">
        <v>305</v>
      </c>
    </row>
    <row r="266" spans="2:65" s="12" customFormat="1" ht="11.25">
      <c r="B266" s="152"/>
      <c r="D266" s="146" t="s">
        <v>317</v>
      </c>
      <c r="E266" s="153" t="s">
        <v>42</v>
      </c>
      <c r="F266" s="154" t="s">
        <v>8249</v>
      </c>
      <c r="H266" s="153" t="s">
        <v>42</v>
      </c>
      <c r="I266" s="155"/>
      <c r="L266" s="152"/>
      <c r="M266" s="156"/>
      <c r="T266" s="157"/>
      <c r="AT266" s="153" t="s">
        <v>317</v>
      </c>
      <c r="AU266" s="153" t="s">
        <v>88</v>
      </c>
      <c r="AV266" s="12" t="s">
        <v>86</v>
      </c>
      <c r="AW266" s="12" t="s">
        <v>38</v>
      </c>
      <c r="AX266" s="12" t="s">
        <v>79</v>
      </c>
      <c r="AY266" s="153" t="s">
        <v>305</v>
      </c>
    </row>
    <row r="267" spans="2:65" s="12" customFormat="1" ht="11.25">
      <c r="B267" s="152"/>
      <c r="D267" s="146" t="s">
        <v>317</v>
      </c>
      <c r="E267" s="153" t="s">
        <v>42</v>
      </c>
      <c r="F267" s="154" t="s">
        <v>8250</v>
      </c>
      <c r="H267" s="153" t="s">
        <v>42</v>
      </c>
      <c r="I267" s="155"/>
      <c r="L267" s="152"/>
      <c r="M267" s="156"/>
      <c r="T267" s="157"/>
      <c r="AT267" s="153" t="s">
        <v>317</v>
      </c>
      <c r="AU267" s="153" t="s">
        <v>88</v>
      </c>
      <c r="AV267" s="12" t="s">
        <v>86</v>
      </c>
      <c r="AW267" s="12" t="s">
        <v>38</v>
      </c>
      <c r="AX267" s="12" t="s">
        <v>79</v>
      </c>
      <c r="AY267" s="153" t="s">
        <v>305</v>
      </c>
    </row>
    <row r="268" spans="2:65" s="12" customFormat="1" ht="11.25">
      <c r="B268" s="152"/>
      <c r="D268" s="146" t="s">
        <v>317</v>
      </c>
      <c r="E268" s="153" t="s">
        <v>42</v>
      </c>
      <c r="F268" s="154" t="s">
        <v>8180</v>
      </c>
      <c r="H268" s="153" t="s">
        <v>42</v>
      </c>
      <c r="I268" s="155"/>
      <c r="L268" s="152"/>
      <c r="M268" s="156"/>
      <c r="T268" s="157"/>
      <c r="AT268" s="153" t="s">
        <v>317</v>
      </c>
      <c r="AU268" s="153" t="s">
        <v>88</v>
      </c>
      <c r="AV268" s="12" t="s">
        <v>86</v>
      </c>
      <c r="AW268" s="12" t="s">
        <v>38</v>
      </c>
      <c r="AX268" s="12" t="s">
        <v>79</v>
      </c>
      <c r="AY268" s="153" t="s">
        <v>305</v>
      </c>
    </row>
    <row r="269" spans="2:65" s="12" customFormat="1" ht="11.25">
      <c r="B269" s="152"/>
      <c r="D269" s="146" t="s">
        <v>317</v>
      </c>
      <c r="E269" s="153" t="s">
        <v>42</v>
      </c>
      <c r="F269" s="154" t="s">
        <v>8242</v>
      </c>
      <c r="H269" s="153" t="s">
        <v>42</v>
      </c>
      <c r="I269" s="155"/>
      <c r="L269" s="152"/>
      <c r="M269" s="156"/>
      <c r="T269" s="157"/>
      <c r="AT269" s="153" t="s">
        <v>317</v>
      </c>
      <c r="AU269" s="153" t="s">
        <v>88</v>
      </c>
      <c r="AV269" s="12" t="s">
        <v>86</v>
      </c>
      <c r="AW269" s="12" t="s">
        <v>38</v>
      </c>
      <c r="AX269" s="12" t="s">
        <v>79</v>
      </c>
      <c r="AY269" s="153" t="s">
        <v>305</v>
      </c>
    </row>
    <row r="270" spans="2:65" s="12" customFormat="1" ht="11.25">
      <c r="B270" s="152"/>
      <c r="D270" s="146" t="s">
        <v>317</v>
      </c>
      <c r="E270" s="153" t="s">
        <v>42</v>
      </c>
      <c r="F270" s="154" t="s">
        <v>8251</v>
      </c>
      <c r="H270" s="153" t="s">
        <v>42</v>
      </c>
      <c r="I270" s="155"/>
      <c r="L270" s="152"/>
      <c r="M270" s="156"/>
      <c r="T270" s="157"/>
      <c r="AT270" s="153" t="s">
        <v>317</v>
      </c>
      <c r="AU270" s="153" t="s">
        <v>88</v>
      </c>
      <c r="AV270" s="12" t="s">
        <v>86</v>
      </c>
      <c r="AW270" s="12" t="s">
        <v>38</v>
      </c>
      <c r="AX270" s="12" t="s">
        <v>79</v>
      </c>
      <c r="AY270" s="153" t="s">
        <v>305</v>
      </c>
    </row>
    <row r="271" spans="2:65" s="12" customFormat="1" ht="11.25">
      <c r="B271" s="152"/>
      <c r="D271" s="146" t="s">
        <v>317</v>
      </c>
      <c r="E271" s="153" t="s">
        <v>42</v>
      </c>
      <c r="F271" s="154" t="s">
        <v>8252</v>
      </c>
      <c r="H271" s="153" t="s">
        <v>42</v>
      </c>
      <c r="I271" s="155"/>
      <c r="L271" s="152"/>
      <c r="M271" s="156"/>
      <c r="T271" s="157"/>
      <c r="AT271" s="153" t="s">
        <v>317</v>
      </c>
      <c r="AU271" s="153" t="s">
        <v>88</v>
      </c>
      <c r="AV271" s="12" t="s">
        <v>86</v>
      </c>
      <c r="AW271" s="12" t="s">
        <v>38</v>
      </c>
      <c r="AX271" s="12" t="s">
        <v>79</v>
      </c>
      <c r="AY271" s="153" t="s">
        <v>305</v>
      </c>
    </row>
    <row r="272" spans="2:65" s="12" customFormat="1" ht="11.25">
      <c r="B272" s="152"/>
      <c r="D272" s="146" t="s">
        <v>317</v>
      </c>
      <c r="E272" s="153" t="s">
        <v>42</v>
      </c>
      <c r="F272" s="154" t="s">
        <v>8253</v>
      </c>
      <c r="H272" s="153" t="s">
        <v>42</v>
      </c>
      <c r="I272" s="155"/>
      <c r="L272" s="152"/>
      <c r="M272" s="156"/>
      <c r="T272" s="157"/>
      <c r="AT272" s="153" t="s">
        <v>317</v>
      </c>
      <c r="AU272" s="153" t="s">
        <v>88</v>
      </c>
      <c r="AV272" s="12" t="s">
        <v>86</v>
      </c>
      <c r="AW272" s="12" t="s">
        <v>38</v>
      </c>
      <c r="AX272" s="12" t="s">
        <v>79</v>
      </c>
      <c r="AY272" s="153" t="s">
        <v>305</v>
      </c>
    </row>
    <row r="273" spans="2:65" s="13" customFormat="1" ht="11.25">
      <c r="B273" s="158"/>
      <c r="D273" s="146" t="s">
        <v>317</v>
      </c>
      <c r="E273" s="159" t="s">
        <v>42</v>
      </c>
      <c r="F273" s="160" t="s">
        <v>8254</v>
      </c>
      <c r="H273" s="161">
        <v>1487.5</v>
      </c>
      <c r="I273" s="162"/>
      <c r="L273" s="158"/>
      <c r="M273" s="163"/>
      <c r="T273" s="164"/>
      <c r="AT273" s="159" t="s">
        <v>317</v>
      </c>
      <c r="AU273" s="159" t="s">
        <v>88</v>
      </c>
      <c r="AV273" s="13" t="s">
        <v>88</v>
      </c>
      <c r="AW273" s="13" t="s">
        <v>38</v>
      </c>
      <c r="AX273" s="13" t="s">
        <v>79</v>
      </c>
      <c r="AY273" s="159" t="s">
        <v>305</v>
      </c>
    </row>
    <row r="274" spans="2:65" s="15" customFormat="1" ht="11.25">
      <c r="B274" s="172"/>
      <c r="D274" s="146" t="s">
        <v>317</v>
      </c>
      <c r="E274" s="173" t="s">
        <v>42</v>
      </c>
      <c r="F274" s="174" t="s">
        <v>339</v>
      </c>
      <c r="H274" s="175">
        <v>1487.5</v>
      </c>
      <c r="I274" s="176"/>
      <c r="L274" s="172"/>
      <c r="M274" s="177"/>
      <c r="T274" s="178"/>
      <c r="AT274" s="173" t="s">
        <v>317</v>
      </c>
      <c r="AU274" s="173" t="s">
        <v>88</v>
      </c>
      <c r="AV274" s="15" t="s">
        <v>311</v>
      </c>
      <c r="AW274" s="15" t="s">
        <v>38</v>
      </c>
      <c r="AX274" s="15" t="s">
        <v>86</v>
      </c>
      <c r="AY274" s="173" t="s">
        <v>305</v>
      </c>
    </row>
    <row r="275" spans="2:65" s="11" customFormat="1" ht="22.9" customHeight="1">
      <c r="B275" s="121"/>
      <c r="D275" s="122" t="s">
        <v>78</v>
      </c>
      <c r="E275" s="131" t="s">
        <v>340</v>
      </c>
      <c r="F275" s="131" t="s">
        <v>524</v>
      </c>
      <c r="I275" s="124"/>
      <c r="J275" s="132">
        <f>BK275</f>
        <v>0</v>
      </c>
      <c r="L275" s="121"/>
      <c r="M275" s="126"/>
      <c r="P275" s="127">
        <f>SUM(P276:P301)</f>
        <v>0</v>
      </c>
      <c r="R275" s="127">
        <f>SUM(R276:R301)</f>
        <v>104.4</v>
      </c>
      <c r="T275" s="128">
        <f>SUM(T276:T301)</f>
        <v>0</v>
      </c>
      <c r="AR275" s="122" t="s">
        <v>86</v>
      </c>
      <c r="AT275" s="129" t="s">
        <v>78</v>
      </c>
      <c r="AU275" s="129" t="s">
        <v>86</v>
      </c>
      <c r="AY275" s="122" t="s">
        <v>305</v>
      </c>
      <c r="BK275" s="130">
        <f>SUM(BK276:BK301)</f>
        <v>0</v>
      </c>
    </row>
    <row r="276" spans="2:65" s="1" customFormat="1" ht="37.9" customHeight="1">
      <c r="B276" s="33"/>
      <c r="C276" s="133" t="s">
        <v>7</v>
      </c>
      <c r="D276" s="133" t="s">
        <v>307</v>
      </c>
      <c r="E276" s="134" t="s">
        <v>8255</v>
      </c>
      <c r="F276" s="135" t="s">
        <v>8256</v>
      </c>
      <c r="G276" s="136" t="s">
        <v>199</v>
      </c>
      <c r="H276" s="137">
        <v>6960</v>
      </c>
      <c r="I276" s="138"/>
      <c r="J276" s="139">
        <f>ROUND(I276*H276,2)</f>
        <v>0</v>
      </c>
      <c r="K276" s="135" t="s">
        <v>310</v>
      </c>
      <c r="L276" s="33"/>
      <c r="M276" s="140" t="s">
        <v>42</v>
      </c>
      <c r="N276" s="141" t="s">
        <v>50</v>
      </c>
      <c r="P276" s="142">
        <f>O276*H276</f>
        <v>0</v>
      </c>
      <c r="Q276" s="142">
        <v>0</v>
      </c>
      <c r="R276" s="142">
        <f>Q276*H276</f>
        <v>0</v>
      </c>
      <c r="S276" s="142">
        <v>0</v>
      </c>
      <c r="T276" s="143">
        <f>S276*H276</f>
        <v>0</v>
      </c>
      <c r="AR276" s="144" t="s">
        <v>311</v>
      </c>
      <c r="AT276" s="144" t="s">
        <v>307</v>
      </c>
      <c r="AU276" s="144" t="s">
        <v>88</v>
      </c>
      <c r="AY276" s="18" t="s">
        <v>305</v>
      </c>
      <c r="BE276" s="145">
        <f>IF(N276="základní",J276,0)</f>
        <v>0</v>
      </c>
      <c r="BF276" s="145">
        <f>IF(N276="snížená",J276,0)</f>
        <v>0</v>
      </c>
      <c r="BG276" s="145">
        <f>IF(N276="zákl. přenesená",J276,0)</f>
        <v>0</v>
      </c>
      <c r="BH276" s="145">
        <f>IF(N276="sníž. přenesená",J276,0)</f>
        <v>0</v>
      </c>
      <c r="BI276" s="145">
        <f>IF(N276="nulová",J276,0)</f>
        <v>0</v>
      </c>
      <c r="BJ276" s="18" t="s">
        <v>86</v>
      </c>
      <c r="BK276" s="145">
        <f>ROUND(I276*H276,2)</f>
        <v>0</v>
      </c>
      <c r="BL276" s="18" t="s">
        <v>311</v>
      </c>
      <c r="BM276" s="144" t="s">
        <v>8257</v>
      </c>
    </row>
    <row r="277" spans="2:65" s="1" customFormat="1" ht="48.75">
      <c r="B277" s="33"/>
      <c r="D277" s="146" t="s">
        <v>313</v>
      </c>
      <c r="F277" s="147" t="s">
        <v>8258</v>
      </c>
      <c r="I277" s="148"/>
      <c r="L277" s="33"/>
      <c r="M277" s="149"/>
      <c r="T277" s="54"/>
      <c r="AT277" s="18" t="s">
        <v>313</v>
      </c>
      <c r="AU277" s="18" t="s">
        <v>88</v>
      </c>
    </row>
    <row r="278" spans="2:65" s="1" customFormat="1" ht="11.25">
      <c r="B278" s="33"/>
      <c r="D278" s="150" t="s">
        <v>315</v>
      </c>
      <c r="F278" s="151" t="s">
        <v>8259</v>
      </c>
      <c r="I278" s="148"/>
      <c r="L278" s="33"/>
      <c r="M278" s="149"/>
      <c r="T278" s="54"/>
      <c r="AT278" s="18" t="s">
        <v>315</v>
      </c>
      <c r="AU278" s="18" t="s">
        <v>88</v>
      </c>
    </row>
    <row r="279" spans="2:65" s="1" customFormat="1" ht="351">
      <c r="B279" s="33"/>
      <c r="D279" s="146" t="s">
        <v>4036</v>
      </c>
      <c r="F279" s="189" t="s">
        <v>8260</v>
      </c>
      <c r="I279" s="148"/>
      <c r="L279" s="33"/>
      <c r="M279" s="149"/>
      <c r="T279" s="54"/>
      <c r="AT279" s="18" t="s">
        <v>4036</v>
      </c>
      <c r="AU279" s="18" t="s">
        <v>88</v>
      </c>
    </row>
    <row r="280" spans="2:65" s="12" customFormat="1" ht="22.5">
      <c r="B280" s="152"/>
      <c r="D280" s="146" t="s">
        <v>317</v>
      </c>
      <c r="E280" s="153" t="s">
        <v>42</v>
      </c>
      <c r="F280" s="154" t="s">
        <v>8261</v>
      </c>
      <c r="H280" s="153" t="s">
        <v>42</v>
      </c>
      <c r="I280" s="155"/>
      <c r="L280" s="152"/>
      <c r="M280" s="156"/>
      <c r="T280" s="157"/>
      <c r="AT280" s="153" t="s">
        <v>317</v>
      </c>
      <c r="AU280" s="153" t="s">
        <v>88</v>
      </c>
      <c r="AV280" s="12" t="s">
        <v>86</v>
      </c>
      <c r="AW280" s="12" t="s">
        <v>38</v>
      </c>
      <c r="AX280" s="12" t="s">
        <v>79</v>
      </c>
      <c r="AY280" s="153" t="s">
        <v>305</v>
      </c>
    </row>
    <row r="281" spans="2:65" s="12" customFormat="1" ht="11.25">
      <c r="B281" s="152"/>
      <c r="D281" s="146" t="s">
        <v>317</v>
      </c>
      <c r="E281" s="153" t="s">
        <v>42</v>
      </c>
      <c r="F281" s="154" t="s">
        <v>8249</v>
      </c>
      <c r="H281" s="153" t="s">
        <v>42</v>
      </c>
      <c r="I281" s="155"/>
      <c r="L281" s="152"/>
      <c r="M281" s="156"/>
      <c r="T281" s="157"/>
      <c r="AT281" s="153" t="s">
        <v>317</v>
      </c>
      <c r="AU281" s="153" t="s">
        <v>88</v>
      </c>
      <c r="AV281" s="12" t="s">
        <v>86</v>
      </c>
      <c r="AW281" s="12" t="s">
        <v>38</v>
      </c>
      <c r="AX281" s="12" t="s">
        <v>79</v>
      </c>
      <c r="AY281" s="153" t="s">
        <v>305</v>
      </c>
    </row>
    <row r="282" spans="2:65" s="12" customFormat="1" ht="11.25">
      <c r="B282" s="152"/>
      <c r="D282" s="146" t="s">
        <v>317</v>
      </c>
      <c r="E282" s="153" t="s">
        <v>42</v>
      </c>
      <c r="F282" s="154" t="s">
        <v>8250</v>
      </c>
      <c r="H282" s="153" t="s">
        <v>42</v>
      </c>
      <c r="I282" s="155"/>
      <c r="L282" s="152"/>
      <c r="M282" s="156"/>
      <c r="T282" s="157"/>
      <c r="AT282" s="153" t="s">
        <v>317</v>
      </c>
      <c r="AU282" s="153" t="s">
        <v>88</v>
      </c>
      <c r="AV282" s="12" t="s">
        <v>86</v>
      </c>
      <c r="AW282" s="12" t="s">
        <v>38</v>
      </c>
      <c r="AX282" s="12" t="s">
        <v>79</v>
      </c>
      <c r="AY282" s="153" t="s">
        <v>305</v>
      </c>
    </row>
    <row r="283" spans="2:65" s="12" customFormat="1" ht="11.25">
      <c r="B283" s="152"/>
      <c r="D283" s="146" t="s">
        <v>317</v>
      </c>
      <c r="E283" s="153" t="s">
        <v>42</v>
      </c>
      <c r="F283" s="154" t="s">
        <v>8262</v>
      </c>
      <c r="H283" s="153" t="s">
        <v>42</v>
      </c>
      <c r="I283" s="155"/>
      <c r="L283" s="152"/>
      <c r="M283" s="156"/>
      <c r="T283" s="157"/>
      <c r="AT283" s="153" t="s">
        <v>317</v>
      </c>
      <c r="AU283" s="153" t="s">
        <v>88</v>
      </c>
      <c r="AV283" s="12" t="s">
        <v>86</v>
      </c>
      <c r="AW283" s="12" t="s">
        <v>38</v>
      </c>
      <c r="AX283" s="12" t="s">
        <v>79</v>
      </c>
      <c r="AY283" s="153" t="s">
        <v>305</v>
      </c>
    </row>
    <row r="284" spans="2:65" s="12" customFormat="1" ht="11.25">
      <c r="B284" s="152"/>
      <c r="D284" s="146" t="s">
        <v>317</v>
      </c>
      <c r="E284" s="153" t="s">
        <v>42</v>
      </c>
      <c r="F284" s="154" t="s">
        <v>8242</v>
      </c>
      <c r="H284" s="153" t="s">
        <v>42</v>
      </c>
      <c r="I284" s="155"/>
      <c r="L284" s="152"/>
      <c r="M284" s="156"/>
      <c r="T284" s="157"/>
      <c r="AT284" s="153" t="s">
        <v>317</v>
      </c>
      <c r="AU284" s="153" t="s">
        <v>88</v>
      </c>
      <c r="AV284" s="12" t="s">
        <v>86</v>
      </c>
      <c r="AW284" s="12" t="s">
        <v>38</v>
      </c>
      <c r="AX284" s="12" t="s">
        <v>79</v>
      </c>
      <c r="AY284" s="153" t="s">
        <v>305</v>
      </c>
    </row>
    <row r="285" spans="2:65" s="12" customFormat="1" ht="11.25">
      <c r="B285" s="152"/>
      <c r="D285" s="146" t="s">
        <v>317</v>
      </c>
      <c r="E285" s="153" t="s">
        <v>42</v>
      </c>
      <c r="F285" s="154" t="s">
        <v>8251</v>
      </c>
      <c r="H285" s="153" t="s">
        <v>42</v>
      </c>
      <c r="I285" s="155"/>
      <c r="L285" s="152"/>
      <c r="M285" s="156"/>
      <c r="T285" s="157"/>
      <c r="AT285" s="153" t="s">
        <v>317</v>
      </c>
      <c r="AU285" s="153" t="s">
        <v>88</v>
      </c>
      <c r="AV285" s="12" t="s">
        <v>86</v>
      </c>
      <c r="AW285" s="12" t="s">
        <v>38</v>
      </c>
      <c r="AX285" s="12" t="s">
        <v>79</v>
      </c>
      <c r="AY285" s="153" t="s">
        <v>305</v>
      </c>
    </row>
    <row r="286" spans="2:65" s="12" customFormat="1" ht="11.25">
      <c r="B286" s="152"/>
      <c r="D286" s="146" t="s">
        <v>317</v>
      </c>
      <c r="E286" s="153" t="s">
        <v>42</v>
      </c>
      <c r="F286" s="154" t="s">
        <v>8263</v>
      </c>
      <c r="H286" s="153" t="s">
        <v>42</v>
      </c>
      <c r="I286" s="155"/>
      <c r="L286" s="152"/>
      <c r="M286" s="156"/>
      <c r="T286" s="157"/>
      <c r="AT286" s="153" t="s">
        <v>317</v>
      </c>
      <c r="AU286" s="153" t="s">
        <v>88</v>
      </c>
      <c r="AV286" s="12" t="s">
        <v>86</v>
      </c>
      <c r="AW286" s="12" t="s">
        <v>38</v>
      </c>
      <c r="AX286" s="12" t="s">
        <v>79</v>
      </c>
      <c r="AY286" s="153" t="s">
        <v>305</v>
      </c>
    </row>
    <row r="287" spans="2:65" s="12" customFormat="1" ht="11.25">
      <c r="B287" s="152"/>
      <c r="D287" s="146" t="s">
        <v>317</v>
      </c>
      <c r="E287" s="153" t="s">
        <v>42</v>
      </c>
      <c r="F287" s="154" t="s">
        <v>8253</v>
      </c>
      <c r="H287" s="153" t="s">
        <v>42</v>
      </c>
      <c r="I287" s="155"/>
      <c r="L287" s="152"/>
      <c r="M287" s="156"/>
      <c r="T287" s="157"/>
      <c r="AT287" s="153" t="s">
        <v>317</v>
      </c>
      <c r="AU287" s="153" t="s">
        <v>88</v>
      </c>
      <c r="AV287" s="12" t="s">
        <v>86</v>
      </c>
      <c r="AW287" s="12" t="s">
        <v>38</v>
      </c>
      <c r="AX287" s="12" t="s">
        <v>79</v>
      </c>
      <c r="AY287" s="153" t="s">
        <v>305</v>
      </c>
    </row>
    <row r="288" spans="2:65" s="13" customFormat="1" ht="11.25">
      <c r="B288" s="158"/>
      <c r="D288" s="146" t="s">
        <v>317</v>
      </c>
      <c r="E288" s="159" t="s">
        <v>42</v>
      </c>
      <c r="F288" s="160" t="s">
        <v>8264</v>
      </c>
      <c r="H288" s="161">
        <v>4760</v>
      </c>
      <c r="I288" s="162"/>
      <c r="L288" s="158"/>
      <c r="M288" s="163"/>
      <c r="T288" s="164"/>
      <c r="AT288" s="159" t="s">
        <v>317</v>
      </c>
      <c r="AU288" s="159" t="s">
        <v>88</v>
      </c>
      <c r="AV288" s="13" t="s">
        <v>88</v>
      </c>
      <c r="AW288" s="13" t="s">
        <v>38</v>
      </c>
      <c r="AX288" s="13" t="s">
        <v>79</v>
      </c>
      <c r="AY288" s="159" t="s">
        <v>305</v>
      </c>
    </row>
    <row r="289" spans="2:65" s="14" customFormat="1" ht="11.25">
      <c r="B289" s="165"/>
      <c r="D289" s="146" t="s">
        <v>317</v>
      </c>
      <c r="E289" s="166" t="s">
        <v>8112</v>
      </c>
      <c r="F289" s="167" t="s">
        <v>338</v>
      </c>
      <c r="H289" s="168">
        <v>4760</v>
      </c>
      <c r="I289" s="169"/>
      <c r="L289" s="165"/>
      <c r="M289" s="170"/>
      <c r="T289" s="171"/>
      <c r="AT289" s="166" t="s">
        <v>317</v>
      </c>
      <c r="AU289" s="166" t="s">
        <v>88</v>
      </c>
      <c r="AV289" s="14" t="s">
        <v>96</v>
      </c>
      <c r="AW289" s="14" t="s">
        <v>38</v>
      </c>
      <c r="AX289" s="14" t="s">
        <v>79</v>
      </c>
      <c r="AY289" s="166" t="s">
        <v>305</v>
      </c>
    </row>
    <row r="290" spans="2:65" s="12" customFormat="1" ht="11.25">
      <c r="B290" s="152"/>
      <c r="D290" s="146" t="s">
        <v>317</v>
      </c>
      <c r="E290" s="153" t="s">
        <v>42</v>
      </c>
      <c r="F290" s="154" t="s">
        <v>8265</v>
      </c>
      <c r="H290" s="153" t="s">
        <v>42</v>
      </c>
      <c r="I290" s="155"/>
      <c r="L290" s="152"/>
      <c r="M290" s="156"/>
      <c r="T290" s="157"/>
      <c r="AT290" s="153" t="s">
        <v>317</v>
      </c>
      <c r="AU290" s="153" t="s">
        <v>88</v>
      </c>
      <c r="AV290" s="12" t="s">
        <v>86</v>
      </c>
      <c r="AW290" s="12" t="s">
        <v>38</v>
      </c>
      <c r="AX290" s="12" t="s">
        <v>79</v>
      </c>
      <c r="AY290" s="153" t="s">
        <v>305</v>
      </c>
    </row>
    <row r="291" spans="2:65" s="13" customFormat="1" ht="11.25">
      <c r="B291" s="158"/>
      <c r="D291" s="146" t="s">
        <v>317</v>
      </c>
      <c r="E291" s="159" t="s">
        <v>42</v>
      </c>
      <c r="F291" s="160" t="s">
        <v>8266</v>
      </c>
      <c r="H291" s="161">
        <v>2200</v>
      </c>
      <c r="I291" s="162"/>
      <c r="L291" s="158"/>
      <c r="M291" s="163"/>
      <c r="T291" s="164"/>
      <c r="AT291" s="159" t="s">
        <v>317</v>
      </c>
      <c r="AU291" s="159" t="s">
        <v>88</v>
      </c>
      <c r="AV291" s="13" t="s">
        <v>88</v>
      </c>
      <c r="AW291" s="13" t="s">
        <v>38</v>
      </c>
      <c r="AX291" s="13" t="s">
        <v>79</v>
      </c>
      <c r="AY291" s="159" t="s">
        <v>305</v>
      </c>
    </row>
    <row r="292" spans="2:65" s="14" customFormat="1" ht="11.25">
      <c r="B292" s="165"/>
      <c r="D292" s="146" t="s">
        <v>317</v>
      </c>
      <c r="E292" s="166" t="s">
        <v>8115</v>
      </c>
      <c r="F292" s="167" t="s">
        <v>338</v>
      </c>
      <c r="H292" s="168">
        <v>2200</v>
      </c>
      <c r="I292" s="169"/>
      <c r="L292" s="165"/>
      <c r="M292" s="170"/>
      <c r="T292" s="171"/>
      <c r="AT292" s="166" t="s">
        <v>317</v>
      </c>
      <c r="AU292" s="166" t="s">
        <v>88</v>
      </c>
      <c r="AV292" s="14" t="s">
        <v>96</v>
      </c>
      <c r="AW292" s="14" t="s">
        <v>38</v>
      </c>
      <c r="AX292" s="14" t="s">
        <v>79</v>
      </c>
      <c r="AY292" s="166" t="s">
        <v>305</v>
      </c>
    </row>
    <row r="293" spans="2:65" s="15" customFormat="1" ht="11.25">
      <c r="B293" s="172"/>
      <c r="D293" s="146" t="s">
        <v>317</v>
      </c>
      <c r="E293" s="173" t="s">
        <v>42</v>
      </c>
      <c r="F293" s="174" t="s">
        <v>339</v>
      </c>
      <c r="H293" s="175">
        <v>6960</v>
      </c>
      <c r="I293" s="176"/>
      <c r="L293" s="172"/>
      <c r="M293" s="177"/>
      <c r="T293" s="178"/>
      <c r="AT293" s="173" t="s">
        <v>317</v>
      </c>
      <c r="AU293" s="173" t="s">
        <v>88</v>
      </c>
      <c r="AV293" s="15" t="s">
        <v>311</v>
      </c>
      <c r="AW293" s="15" t="s">
        <v>38</v>
      </c>
      <c r="AX293" s="15" t="s">
        <v>86</v>
      </c>
      <c r="AY293" s="173" t="s">
        <v>305</v>
      </c>
    </row>
    <row r="294" spans="2:65" s="1" customFormat="1" ht="21.75" customHeight="1">
      <c r="B294" s="33"/>
      <c r="C294" s="179" t="s">
        <v>482</v>
      </c>
      <c r="D294" s="179" t="s">
        <v>341</v>
      </c>
      <c r="E294" s="180" t="s">
        <v>8267</v>
      </c>
      <c r="F294" s="181" t="s">
        <v>8268</v>
      </c>
      <c r="G294" s="182" t="s">
        <v>453</v>
      </c>
      <c r="H294" s="183">
        <v>104.4</v>
      </c>
      <c r="I294" s="184"/>
      <c r="J294" s="185">
        <f>ROUND(I294*H294,2)</f>
        <v>0</v>
      </c>
      <c r="K294" s="181" t="s">
        <v>310</v>
      </c>
      <c r="L294" s="186"/>
      <c r="M294" s="187" t="s">
        <v>42</v>
      </c>
      <c r="N294" s="188" t="s">
        <v>50</v>
      </c>
      <c r="P294" s="142">
        <f>O294*H294</f>
        <v>0</v>
      </c>
      <c r="Q294" s="142">
        <v>1</v>
      </c>
      <c r="R294" s="142">
        <f>Q294*H294</f>
        <v>104.4</v>
      </c>
      <c r="S294" s="142">
        <v>0</v>
      </c>
      <c r="T294" s="143">
        <f>S294*H294</f>
        <v>0</v>
      </c>
      <c r="AR294" s="144" t="s">
        <v>344</v>
      </c>
      <c r="AT294" s="144" t="s">
        <v>341</v>
      </c>
      <c r="AU294" s="144" t="s">
        <v>88</v>
      </c>
      <c r="AY294" s="18" t="s">
        <v>305</v>
      </c>
      <c r="BE294" s="145">
        <f>IF(N294="základní",J294,0)</f>
        <v>0</v>
      </c>
      <c r="BF294" s="145">
        <f>IF(N294="snížená",J294,0)</f>
        <v>0</v>
      </c>
      <c r="BG294" s="145">
        <f>IF(N294="zákl. přenesená",J294,0)</f>
        <v>0</v>
      </c>
      <c r="BH294" s="145">
        <f>IF(N294="sníž. přenesená",J294,0)</f>
        <v>0</v>
      </c>
      <c r="BI294" s="145">
        <f>IF(N294="nulová",J294,0)</f>
        <v>0</v>
      </c>
      <c r="BJ294" s="18" t="s">
        <v>86</v>
      </c>
      <c r="BK294" s="145">
        <f>ROUND(I294*H294,2)</f>
        <v>0</v>
      </c>
      <c r="BL294" s="18" t="s">
        <v>311</v>
      </c>
      <c r="BM294" s="144" t="s">
        <v>8269</v>
      </c>
    </row>
    <row r="295" spans="2:65" s="1" customFormat="1" ht="11.25">
      <c r="B295" s="33"/>
      <c r="D295" s="146" t="s">
        <v>313</v>
      </c>
      <c r="F295" s="147" t="s">
        <v>8268</v>
      </c>
      <c r="I295" s="148"/>
      <c r="L295" s="33"/>
      <c r="M295" s="149"/>
      <c r="T295" s="54"/>
      <c r="AT295" s="18" t="s">
        <v>313</v>
      </c>
      <c r="AU295" s="18" t="s">
        <v>88</v>
      </c>
    </row>
    <row r="296" spans="2:65" s="12" customFormat="1" ht="11.25">
      <c r="B296" s="152"/>
      <c r="D296" s="146" t="s">
        <v>317</v>
      </c>
      <c r="E296" s="153" t="s">
        <v>42</v>
      </c>
      <c r="F296" s="154" t="s">
        <v>8270</v>
      </c>
      <c r="H296" s="153" t="s">
        <v>42</v>
      </c>
      <c r="I296" s="155"/>
      <c r="L296" s="152"/>
      <c r="M296" s="156"/>
      <c r="T296" s="157"/>
      <c r="AT296" s="153" t="s">
        <v>317</v>
      </c>
      <c r="AU296" s="153" t="s">
        <v>88</v>
      </c>
      <c r="AV296" s="12" t="s">
        <v>86</v>
      </c>
      <c r="AW296" s="12" t="s">
        <v>38</v>
      </c>
      <c r="AX296" s="12" t="s">
        <v>79</v>
      </c>
      <c r="AY296" s="153" t="s">
        <v>305</v>
      </c>
    </row>
    <row r="297" spans="2:65" s="12" customFormat="1" ht="11.25">
      <c r="B297" s="152"/>
      <c r="D297" s="146" t="s">
        <v>317</v>
      </c>
      <c r="E297" s="153" t="s">
        <v>42</v>
      </c>
      <c r="F297" s="154" t="s">
        <v>8271</v>
      </c>
      <c r="H297" s="153" t="s">
        <v>42</v>
      </c>
      <c r="I297" s="155"/>
      <c r="L297" s="152"/>
      <c r="M297" s="156"/>
      <c r="T297" s="157"/>
      <c r="AT297" s="153" t="s">
        <v>317</v>
      </c>
      <c r="AU297" s="153" t="s">
        <v>88</v>
      </c>
      <c r="AV297" s="12" t="s">
        <v>86</v>
      </c>
      <c r="AW297" s="12" t="s">
        <v>38</v>
      </c>
      <c r="AX297" s="12" t="s">
        <v>79</v>
      </c>
      <c r="AY297" s="153" t="s">
        <v>305</v>
      </c>
    </row>
    <row r="298" spans="2:65" s="12" customFormat="1" ht="11.25">
      <c r="B298" s="152"/>
      <c r="D298" s="146" t="s">
        <v>317</v>
      </c>
      <c r="E298" s="153" t="s">
        <v>42</v>
      </c>
      <c r="F298" s="154" t="s">
        <v>8272</v>
      </c>
      <c r="H298" s="153" t="s">
        <v>42</v>
      </c>
      <c r="I298" s="155"/>
      <c r="L298" s="152"/>
      <c r="M298" s="156"/>
      <c r="T298" s="157"/>
      <c r="AT298" s="153" t="s">
        <v>317</v>
      </c>
      <c r="AU298" s="153" t="s">
        <v>88</v>
      </c>
      <c r="AV298" s="12" t="s">
        <v>86</v>
      </c>
      <c r="AW298" s="12" t="s">
        <v>38</v>
      </c>
      <c r="AX298" s="12" t="s">
        <v>79</v>
      </c>
      <c r="AY298" s="153" t="s">
        <v>305</v>
      </c>
    </row>
    <row r="299" spans="2:65" s="13" customFormat="1" ht="11.25">
      <c r="B299" s="158"/>
      <c r="D299" s="146" t="s">
        <v>317</v>
      </c>
      <c r="E299" s="159" t="s">
        <v>42</v>
      </c>
      <c r="F299" s="160" t="s">
        <v>8273</v>
      </c>
      <c r="H299" s="161">
        <v>71.400000000000006</v>
      </c>
      <c r="I299" s="162"/>
      <c r="L299" s="158"/>
      <c r="M299" s="163"/>
      <c r="T299" s="164"/>
      <c r="AT299" s="159" t="s">
        <v>317</v>
      </c>
      <c r="AU299" s="159" t="s">
        <v>88</v>
      </c>
      <c r="AV299" s="13" t="s">
        <v>88</v>
      </c>
      <c r="AW299" s="13" t="s">
        <v>38</v>
      </c>
      <c r="AX299" s="13" t="s">
        <v>79</v>
      </c>
      <c r="AY299" s="159" t="s">
        <v>305</v>
      </c>
    </row>
    <row r="300" spans="2:65" s="13" customFormat="1" ht="11.25">
      <c r="B300" s="158"/>
      <c r="D300" s="146" t="s">
        <v>317</v>
      </c>
      <c r="E300" s="159" t="s">
        <v>42</v>
      </c>
      <c r="F300" s="160" t="s">
        <v>8274</v>
      </c>
      <c r="H300" s="161">
        <v>33</v>
      </c>
      <c r="I300" s="162"/>
      <c r="L300" s="158"/>
      <c r="M300" s="163"/>
      <c r="T300" s="164"/>
      <c r="AT300" s="159" t="s">
        <v>317</v>
      </c>
      <c r="AU300" s="159" t="s">
        <v>88</v>
      </c>
      <c r="AV300" s="13" t="s">
        <v>88</v>
      </c>
      <c r="AW300" s="13" t="s">
        <v>38</v>
      </c>
      <c r="AX300" s="13" t="s">
        <v>79</v>
      </c>
      <c r="AY300" s="159" t="s">
        <v>305</v>
      </c>
    </row>
    <row r="301" spans="2:65" s="15" customFormat="1" ht="11.25">
      <c r="B301" s="172"/>
      <c r="D301" s="146" t="s">
        <v>317</v>
      </c>
      <c r="E301" s="173" t="s">
        <v>42</v>
      </c>
      <c r="F301" s="174" t="s">
        <v>339</v>
      </c>
      <c r="H301" s="175">
        <v>104.4</v>
      </c>
      <c r="I301" s="176"/>
      <c r="L301" s="172"/>
      <c r="M301" s="177"/>
      <c r="T301" s="178"/>
      <c r="AT301" s="173" t="s">
        <v>317</v>
      </c>
      <c r="AU301" s="173" t="s">
        <v>88</v>
      </c>
      <c r="AV301" s="15" t="s">
        <v>311</v>
      </c>
      <c r="AW301" s="15" t="s">
        <v>38</v>
      </c>
      <c r="AX301" s="15" t="s">
        <v>86</v>
      </c>
      <c r="AY301" s="173" t="s">
        <v>305</v>
      </c>
    </row>
    <row r="302" spans="2:65" s="11" customFormat="1" ht="22.9" customHeight="1">
      <c r="B302" s="121"/>
      <c r="D302" s="122" t="s">
        <v>78</v>
      </c>
      <c r="E302" s="131" t="s">
        <v>1094</v>
      </c>
      <c r="F302" s="131" t="s">
        <v>1095</v>
      </c>
      <c r="I302" s="124"/>
      <c r="J302" s="132">
        <f>BK302</f>
        <v>0</v>
      </c>
      <c r="L302" s="121"/>
      <c r="M302" s="126"/>
      <c r="P302" s="127">
        <f>SUM(P303:P309)</f>
        <v>0</v>
      </c>
      <c r="R302" s="127">
        <f>SUM(R303:R309)</f>
        <v>0</v>
      </c>
      <c r="T302" s="128">
        <f>SUM(T303:T309)</f>
        <v>0</v>
      </c>
      <c r="AR302" s="122" t="s">
        <v>86</v>
      </c>
      <c r="AT302" s="129" t="s">
        <v>78</v>
      </c>
      <c r="AU302" s="129" t="s">
        <v>86</v>
      </c>
      <c r="AY302" s="122" t="s">
        <v>305</v>
      </c>
      <c r="BK302" s="130">
        <f>SUM(BK303:BK309)</f>
        <v>0</v>
      </c>
    </row>
    <row r="303" spans="2:65" s="1" customFormat="1" ht="24.2" customHeight="1">
      <c r="B303" s="33"/>
      <c r="C303" s="133" t="s">
        <v>490</v>
      </c>
      <c r="D303" s="133" t="s">
        <v>307</v>
      </c>
      <c r="E303" s="134" t="s">
        <v>8275</v>
      </c>
      <c r="F303" s="135" t="s">
        <v>8276</v>
      </c>
      <c r="G303" s="136" t="s">
        <v>453</v>
      </c>
      <c r="H303" s="137">
        <v>5.4820000000000002</v>
      </c>
      <c r="I303" s="138"/>
      <c r="J303" s="139">
        <f>ROUND(I303*H303,2)</f>
        <v>0</v>
      </c>
      <c r="K303" s="135" t="s">
        <v>310</v>
      </c>
      <c r="L303" s="33"/>
      <c r="M303" s="140" t="s">
        <v>42</v>
      </c>
      <c r="N303" s="141" t="s">
        <v>50</v>
      </c>
      <c r="P303" s="142">
        <f>O303*H303</f>
        <v>0</v>
      </c>
      <c r="Q303" s="142">
        <v>0</v>
      </c>
      <c r="R303" s="142">
        <f>Q303*H303</f>
        <v>0</v>
      </c>
      <c r="S303" s="142">
        <v>0</v>
      </c>
      <c r="T303" s="143">
        <f>S303*H303</f>
        <v>0</v>
      </c>
      <c r="AR303" s="144" t="s">
        <v>311</v>
      </c>
      <c r="AT303" s="144" t="s">
        <v>307</v>
      </c>
      <c r="AU303" s="144" t="s">
        <v>88</v>
      </c>
      <c r="AY303" s="18" t="s">
        <v>305</v>
      </c>
      <c r="BE303" s="145">
        <f>IF(N303="základní",J303,0)</f>
        <v>0</v>
      </c>
      <c r="BF303" s="145">
        <f>IF(N303="snížená",J303,0)</f>
        <v>0</v>
      </c>
      <c r="BG303" s="145">
        <f>IF(N303="zákl. přenesená",J303,0)</f>
        <v>0</v>
      </c>
      <c r="BH303" s="145">
        <f>IF(N303="sníž. přenesená",J303,0)</f>
        <v>0</v>
      </c>
      <c r="BI303" s="145">
        <f>IF(N303="nulová",J303,0)</f>
        <v>0</v>
      </c>
      <c r="BJ303" s="18" t="s">
        <v>86</v>
      </c>
      <c r="BK303" s="145">
        <f>ROUND(I303*H303,2)</f>
        <v>0</v>
      </c>
      <c r="BL303" s="18" t="s">
        <v>311</v>
      </c>
      <c r="BM303" s="144" t="s">
        <v>8277</v>
      </c>
    </row>
    <row r="304" spans="2:65" s="1" customFormat="1" ht="19.5">
      <c r="B304" s="33"/>
      <c r="D304" s="146" t="s">
        <v>313</v>
      </c>
      <c r="F304" s="147" t="s">
        <v>8278</v>
      </c>
      <c r="I304" s="148"/>
      <c r="L304" s="33"/>
      <c r="M304" s="149"/>
      <c r="T304" s="54"/>
      <c r="AT304" s="18" t="s">
        <v>313</v>
      </c>
      <c r="AU304" s="18" t="s">
        <v>88</v>
      </c>
    </row>
    <row r="305" spans="2:51" s="1" customFormat="1" ht="11.25">
      <c r="B305" s="33"/>
      <c r="D305" s="150" t="s">
        <v>315</v>
      </c>
      <c r="F305" s="151" t="s">
        <v>8279</v>
      </c>
      <c r="I305" s="148"/>
      <c r="L305" s="33"/>
      <c r="M305" s="149"/>
      <c r="T305" s="54"/>
      <c r="AT305" s="18" t="s">
        <v>315</v>
      </c>
      <c r="AU305" s="18" t="s">
        <v>88</v>
      </c>
    </row>
    <row r="306" spans="2:51" s="1" customFormat="1" ht="48.75">
      <c r="B306" s="33"/>
      <c r="D306" s="146" t="s">
        <v>4036</v>
      </c>
      <c r="F306" s="189" t="s">
        <v>8280</v>
      </c>
      <c r="I306" s="148"/>
      <c r="L306" s="33"/>
      <c r="M306" s="149"/>
      <c r="T306" s="54"/>
      <c r="AT306" s="18" t="s">
        <v>4036</v>
      </c>
      <c r="AU306" s="18" t="s">
        <v>88</v>
      </c>
    </row>
    <row r="307" spans="2:51" s="12" customFormat="1" ht="11.25">
      <c r="B307" s="152"/>
      <c r="D307" s="146" t="s">
        <v>317</v>
      </c>
      <c r="E307" s="153" t="s">
        <v>42</v>
      </c>
      <c r="F307" s="154" t="s">
        <v>8281</v>
      </c>
      <c r="H307" s="153" t="s">
        <v>42</v>
      </c>
      <c r="I307" s="155"/>
      <c r="L307" s="152"/>
      <c r="M307" s="156"/>
      <c r="T307" s="157"/>
      <c r="AT307" s="153" t="s">
        <v>317</v>
      </c>
      <c r="AU307" s="153" t="s">
        <v>88</v>
      </c>
      <c r="AV307" s="12" t="s">
        <v>86</v>
      </c>
      <c r="AW307" s="12" t="s">
        <v>38</v>
      </c>
      <c r="AX307" s="12" t="s">
        <v>79</v>
      </c>
      <c r="AY307" s="153" t="s">
        <v>305</v>
      </c>
    </row>
    <row r="308" spans="2:51" s="13" customFormat="1" ht="11.25">
      <c r="B308" s="158"/>
      <c r="D308" s="146" t="s">
        <v>317</v>
      </c>
      <c r="E308" s="159" t="s">
        <v>42</v>
      </c>
      <c r="F308" s="160" t="s">
        <v>8282</v>
      </c>
      <c r="H308" s="161">
        <v>5.4820000000000002</v>
      </c>
      <c r="I308" s="162"/>
      <c r="L308" s="158"/>
      <c r="M308" s="163"/>
      <c r="T308" s="164"/>
      <c r="AT308" s="159" t="s">
        <v>317</v>
      </c>
      <c r="AU308" s="159" t="s">
        <v>88</v>
      </c>
      <c r="AV308" s="13" t="s">
        <v>88</v>
      </c>
      <c r="AW308" s="13" t="s">
        <v>38</v>
      </c>
      <c r="AX308" s="13" t="s">
        <v>79</v>
      </c>
      <c r="AY308" s="159" t="s">
        <v>305</v>
      </c>
    </row>
    <row r="309" spans="2:51" s="15" customFormat="1" ht="11.25">
      <c r="B309" s="172"/>
      <c r="D309" s="146" t="s">
        <v>317</v>
      </c>
      <c r="E309" s="173" t="s">
        <v>42</v>
      </c>
      <c r="F309" s="174" t="s">
        <v>339</v>
      </c>
      <c r="H309" s="175">
        <v>5.4820000000000002</v>
      </c>
      <c r="I309" s="176"/>
      <c r="L309" s="172"/>
      <c r="M309" s="190"/>
      <c r="N309" s="191"/>
      <c r="O309" s="191"/>
      <c r="P309" s="191"/>
      <c r="Q309" s="191"/>
      <c r="R309" s="191"/>
      <c r="S309" s="191"/>
      <c r="T309" s="192"/>
      <c r="AT309" s="173" t="s">
        <v>317</v>
      </c>
      <c r="AU309" s="173" t="s">
        <v>88</v>
      </c>
      <c r="AV309" s="15" t="s">
        <v>311</v>
      </c>
      <c r="AW309" s="15" t="s">
        <v>38</v>
      </c>
      <c r="AX309" s="15" t="s">
        <v>86</v>
      </c>
      <c r="AY309" s="173" t="s">
        <v>305</v>
      </c>
    </row>
    <row r="310" spans="2:51" s="1" customFormat="1" ht="6.95" customHeight="1">
      <c r="B310" s="42"/>
      <c r="C310" s="43"/>
      <c r="D310" s="43"/>
      <c r="E310" s="43"/>
      <c r="F310" s="43"/>
      <c r="G310" s="43"/>
      <c r="H310" s="43"/>
      <c r="I310" s="43"/>
      <c r="J310" s="43"/>
      <c r="K310" s="43"/>
      <c r="L310" s="33"/>
    </row>
  </sheetData>
  <sheetProtection algorithmName="SHA-512" hashValue="ZYYdtzFgqu7tdNOsa/NBprcL3VTVOqsqLzl3QPvt+Dy71c4RgG3aiE9rSt0+gW2dbVLLwxdH7wOjcEnkDP/0SQ==" saltValue="wYc86xM2ZlBl1eq6Q5P11xjBxdiLMKVcwiQNR3fs5wrDQGT5bgfPT3fpofvemkDfmY7hWUG29ft7mwXi6qEoig==" spinCount="100000" sheet="1" objects="1" scenarios="1" formatColumns="0" formatRows="0" autoFilter="0"/>
  <autoFilter ref="C89:K309" xr:uid="{00000000-0009-0000-0000-00000A000000}"/>
  <mergeCells count="12">
    <mergeCell ref="E82:H82"/>
    <mergeCell ref="L2:V2"/>
    <mergeCell ref="E50:H50"/>
    <mergeCell ref="E52:H52"/>
    <mergeCell ref="E54:H54"/>
    <mergeCell ref="E78:H78"/>
    <mergeCell ref="E80:H80"/>
    <mergeCell ref="E7:H7"/>
    <mergeCell ref="E9:H9"/>
    <mergeCell ref="E11:H11"/>
    <mergeCell ref="E20:H20"/>
    <mergeCell ref="E29:H29"/>
  </mergeCells>
  <hyperlinks>
    <hyperlink ref="F95" r:id="rId1" xr:uid="{00000000-0004-0000-0A00-000000000000}"/>
    <hyperlink ref="F99" r:id="rId2" xr:uid="{00000000-0004-0000-0A00-000001000000}"/>
    <hyperlink ref="F103" r:id="rId3" xr:uid="{00000000-0004-0000-0A00-000002000000}"/>
    <hyperlink ref="F107" r:id="rId4" xr:uid="{00000000-0004-0000-0A00-000003000000}"/>
    <hyperlink ref="F117" r:id="rId5" xr:uid="{00000000-0004-0000-0A00-000004000000}"/>
    <hyperlink ref="F130" r:id="rId6" xr:uid="{00000000-0004-0000-0A00-000005000000}"/>
    <hyperlink ref="F146" r:id="rId7" xr:uid="{00000000-0004-0000-0A00-000006000000}"/>
    <hyperlink ref="F160" r:id="rId8" xr:uid="{00000000-0004-0000-0A00-000007000000}"/>
    <hyperlink ref="F174" r:id="rId9" xr:uid="{00000000-0004-0000-0A00-000008000000}"/>
    <hyperlink ref="F187" r:id="rId10" xr:uid="{00000000-0004-0000-0A00-000009000000}"/>
    <hyperlink ref="F200" r:id="rId11" xr:uid="{00000000-0004-0000-0A00-00000A000000}"/>
    <hyperlink ref="F208" r:id="rId12" xr:uid="{00000000-0004-0000-0A00-00000B000000}"/>
    <hyperlink ref="F213" r:id="rId13" xr:uid="{00000000-0004-0000-0A00-00000C000000}"/>
    <hyperlink ref="F226" r:id="rId14" xr:uid="{00000000-0004-0000-0A00-00000D000000}"/>
    <hyperlink ref="F231" r:id="rId15" xr:uid="{00000000-0004-0000-0A00-00000E000000}"/>
    <hyperlink ref="F241" r:id="rId16" xr:uid="{00000000-0004-0000-0A00-00000F000000}"/>
    <hyperlink ref="F252" r:id="rId17" xr:uid="{00000000-0004-0000-0A00-000010000000}"/>
    <hyperlink ref="F263" r:id="rId18" xr:uid="{00000000-0004-0000-0A00-000011000000}"/>
    <hyperlink ref="F278" r:id="rId19" xr:uid="{00000000-0004-0000-0A00-000012000000}"/>
    <hyperlink ref="F305" r:id="rId20" xr:uid="{00000000-0004-0000-0A00-000013000000}"/>
  </hyperlinks>
  <pageMargins left="0.39374999999999999" right="0.39374999999999999" top="0.39374999999999999" bottom="0.39374999999999999" header="0" footer="0"/>
  <pageSetup paperSize="9" scale="76" fitToHeight="100" orientation="portrait" blackAndWhite="1" r:id="rId21"/>
  <headerFooter>
    <oddFooter>&amp;CStrana &amp;P z &amp;N</oddFooter>
  </headerFooter>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BM180"/>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56" ht="36.950000000000003" customHeight="1">
      <c r="L2" s="295"/>
      <c r="M2" s="295"/>
      <c r="N2" s="295"/>
      <c r="O2" s="295"/>
      <c r="P2" s="295"/>
      <c r="Q2" s="295"/>
      <c r="R2" s="295"/>
      <c r="S2" s="295"/>
      <c r="T2" s="295"/>
      <c r="U2" s="295"/>
      <c r="V2" s="295"/>
      <c r="AT2" s="18" t="s">
        <v>130</v>
      </c>
      <c r="AZ2" s="91" t="s">
        <v>3981</v>
      </c>
      <c r="BA2" s="91" t="s">
        <v>8283</v>
      </c>
      <c r="BB2" s="91" t="s">
        <v>244</v>
      </c>
      <c r="BC2" s="91" t="s">
        <v>8284</v>
      </c>
      <c r="BD2" s="91" t="s">
        <v>88</v>
      </c>
    </row>
    <row r="3" spans="2:56" ht="6.95" customHeight="1">
      <c r="B3" s="19"/>
      <c r="C3" s="20"/>
      <c r="D3" s="20"/>
      <c r="E3" s="20"/>
      <c r="F3" s="20"/>
      <c r="G3" s="20"/>
      <c r="H3" s="20"/>
      <c r="I3" s="20"/>
      <c r="J3" s="20"/>
      <c r="K3" s="20"/>
      <c r="L3" s="21"/>
      <c r="AT3" s="18" t="s">
        <v>88</v>
      </c>
      <c r="AZ3" s="91" t="s">
        <v>8285</v>
      </c>
      <c r="BA3" s="91" t="s">
        <v>8286</v>
      </c>
      <c r="BB3" s="91" t="s">
        <v>402</v>
      </c>
      <c r="BC3" s="91" t="s">
        <v>8287</v>
      </c>
      <c r="BD3" s="91" t="s">
        <v>88</v>
      </c>
    </row>
    <row r="4" spans="2:56" ht="24.95" customHeight="1">
      <c r="B4" s="21"/>
      <c r="D4" s="22" t="s">
        <v>204</v>
      </c>
      <c r="L4" s="21"/>
      <c r="M4" s="92" t="s">
        <v>10</v>
      </c>
      <c r="AT4" s="18" t="s">
        <v>4</v>
      </c>
      <c r="AZ4" s="91" t="s">
        <v>8288</v>
      </c>
      <c r="BA4" s="91" t="s">
        <v>8289</v>
      </c>
      <c r="BB4" s="91" t="s">
        <v>244</v>
      </c>
      <c r="BC4" s="91" t="s">
        <v>8284</v>
      </c>
      <c r="BD4" s="91" t="s">
        <v>88</v>
      </c>
    </row>
    <row r="5" spans="2:56" ht="6.95" customHeight="1">
      <c r="B5" s="21"/>
      <c r="L5" s="21"/>
      <c r="AZ5" s="91" t="s">
        <v>8290</v>
      </c>
      <c r="BA5" s="91" t="s">
        <v>8291</v>
      </c>
      <c r="BB5" s="91" t="s">
        <v>402</v>
      </c>
      <c r="BC5" s="91" t="s">
        <v>8287</v>
      </c>
      <c r="BD5" s="91" t="s">
        <v>88</v>
      </c>
    </row>
    <row r="6" spans="2:56" ht="12" customHeight="1">
      <c r="B6" s="21"/>
      <c r="D6" s="28" t="s">
        <v>16</v>
      </c>
      <c r="L6" s="21"/>
    </row>
    <row r="7" spans="2:56" ht="16.5" customHeight="1">
      <c r="B7" s="21"/>
      <c r="E7" s="333" t="str">
        <f>'Rekapitulace stavby'!K6</f>
        <v>Domov pro seniory v Litomyšli</v>
      </c>
      <c r="F7" s="334"/>
      <c r="G7" s="334"/>
      <c r="H7" s="334"/>
      <c r="L7" s="21"/>
    </row>
    <row r="8" spans="2:56" ht="12" customHeight="1">
      <c r="B8" s="21"/>
      <c r="D8" s="28" t="s">
        <v>217</v>
      </c>
      <c r="L8" s="21"/>
    </row>
    <row r="9" spans="2:56" s="1" customFormat="1" ht="16.5" customHeight="1">
      <c r="B9" s="33"/>
      <c r="E9" s="333" t="s">
        <v>7905</v>
      </c>
      <c r="F9" s="335"/>
      <c r="G9" s="335"/>
      <c r="H9" s="335"/>
      <c r="L9" s="33"/>
    </row>
    <row r="10" spans="2:56" s="1" customFormat="1" ht="12" customHeight="1">
      <c r="B10" s="33"/>
      <c r="D10" s="28" t="s">
        <v>224</v>
      </c>
      <c r="L10" s="33"/>
    </row>
    <row r="11" spans="2:56" s="1" customFormat="1" ht="16.5" customHeight="1">
      <c r="B11" s="33"/>
      <c r="E11" s="316" t="s">
        <v>8292</v>
      </c>
      <c r="F11" s="335"/>
      <c r="G11" s="335"/>
      <c r="H11" s="335"/>
      <c r="L11" s="33"/>
    </row>
    <row r="12" spans="2:56" s="1" customFormat="1" ht="11.25">
      <c r="B12" s="33"/>
      <c r="L12" s="33"/>
    </row>
    <row r="13" spans="2:56" s="1" customFormat="1" ht="12" customHeight="1">
      <c r="B13" s="33"/>
      <c r="D13" s="28" t="s">
        <v>18</v>
      </c>
      <c r="F13" s="26" t="s">
        <v>19</v>
      </c>
      <c r="I13" s="28" t="s">
        <v>20</v>
      </c>
      <c r="J13" s="26" t="s">
        <v>21</v>
      </c>
      <c r="L13" s="33"/>
    </row>
    <row r="14" spans="2:56" s="1" customFormat="1" ht="12" customHeight="1">
      <c r="B14" s="33"/>
      <c r="D14" s="28" t="s">
        <v>22</v>
      </c>
      <c r="F14" s="26" t="s">
        <v>23</v>
      </c>
      <c r="I14" s="28" t="s">
        <v>24</v>
      </c>
      <c r="J14" s="50" t="str">
        <f>'Rekapitulace stavby'!AN8</f>
        <v>20. 1. 2025</v>
      </c>
      <c r="L14" s="33"/>
    </row>
    <row r="15" spans="2:56" s="1" customFormat="1" ht="10.9" customHeight="1">
      <c r="B15" s="33"/>
      <c r="L15" s="33"/>
    </row>
    <row r="16" spans="2:56" s="1" customFormat="1" ht="12" customHeight="1">
      <c r="B16" s="33"/>
      <c r="D16" s="28" t="s">
        <v>26</v>
      </c>
      <c r="I16" s="28" t="s">
        <v>27</v>
      </c>
      <c r="J16" s="26" t="s">
        <v>28</v>
      </c>
      <c r="L16" s="33"/>
    </row>
    <row r="17" spans="2:12" s="1" customFormat="1" ht="18" customHeight="1">
      <c r="B17" s="33"/>
      <c r="E17" s="26" t="s">
        <v>29</v>
      </c>
      <c r="I17" s="28" t="s">
        <v>30</v>
      </c>
      <c r="J17" s="26" t="s">
        <v>31</v>
      </c>
      <c r="L17" s="33"/>
    </row>
    <row r="18" spans="2:12" s="1" customFormat="1" ht="6.95" customHeight="1">
      <c r="B18" s="33"/>
      <c r="L18" s="33"/>
    </row>
    <row r="19" spans="2:12" s="1" customFormat="1" ht="12" customHeight="1">
      <c r="B19" s="33"/>
      <c r="D19" s="28" t="s">
        <v>32</v>
      </c>
      <c r="I19" s="28" t="s">
        <v>27</v>
      </c>
      <c r="J19" s="29" t="str">
        <f>'Rekapitulace stavby'!AN13</f>
        <v>Vyplň údaj</v>
      </c>
      <c r="L19" s="33"/>
    </row>
    <row r="20" spans="2:12" s="1" customFormat="1" ht="18" customHeight="1">
      <c r="B20" s="33"/>
      <c r="E20" s="336" t="str">
        <f>'Rekapitulace stavby'!E14</f>
        <v>Vyplň údaj</v>
      </c>
      <c r="F20" s="294"/>
      <c r="G20" s="294"/>
      <c r="H20" s="294"/>
      <c r="I20" s="28" t="s">
        <v>30</v>
      </c>
      <c r="J20" s="29" t="str">
        <f>'Rekapitulace stavby'!AN14</f>
        <v>Vyplň údaj</v>
      </c>
      <c r="L20" s="33"/>
    </row>
    <row r="21" spans="2:12" s="1" customFormat="1" ht="6.95" customHeight="1">
      <c r="B21" s="33"/>
      <c r="L21" s="33"/>
    </row>
    <row r="22" spans="2:12" s="1" customFormat="1" ht="12" customHeight="1">
      <c r="B22" s="33"/>
      <c r="D22" s="28" t="s">
        <v>34</v>
      </c>
      <c r="I22" s="28" t="s">
        <v>27</v>
      </c>
      <c r="J22" s="26" t="s">
        <v>35</v>
      </c>
      <c r="L22" s="33"/>
    </row>
    <row r="23" spans="2:12" s="1" customFormat="1" ht="18" customHeight="1">
      <c r="B23" s="33"/>
      <c r="E23" s="26" t="s">
        <v>7907</v>
      </c>
      <c r="I23" s="28" t="s">
        <v>30</v>
      </c>
      <c r="J23" s="26" t="s">
        <v>37</v>
      </c>
      <c r="L23" s="33"/>
    </row>
    <row r="24" spans="2:12" s="1" customFormat="1" ht="6.95" customHeight="1">
      <c r="B24" s="33"/>
      <c r="L24" s="33"/>
    </row>
    <row r="25" spans="2:12" s="1" customFormat="1" ht="12" customHeight="1">
      <c r="B25" s="33"/>
      <c r="D25" s="28" t="s">
        <v>39</v>
      </c>
      <c r="I25" s="28" t="s">
        <v>27</v>
      </c>
      <c r="J25" s="26" t="s">
        <v>40</v>
      </c>
      <c r="L25" s="33"/>
    </row>
    <row r="26" spans="2:12" s="1" customFormat="1" ht="18" customHeight="1">
      <c r="B26" s="33"/>
      <c r="E26" s="26" t="s">
        <v>41</v>
      </c>
      <c r="I26" s="28" t="s">
        <v>30</v>
      </c>
      <c r="J26" s="26" t="s">
        <v>42</v>
      </c>
      <c r="L26" s="33"/>
    </row>
    <row r="27" spans="2:12" s="1" customFormat="1" ht="6.95" customHeight="1">
      <c r="B27" s="33"/>
      <c r="L27" s="33"/>
    </row>
    <row r="28" spans="2:12" s="1" customFormat="1" ht="12" customHeight="1">
      <c r="B28" s="33"/>
      <c r="D28" s="28" t="s">
        <v>43</v>
      </c>
      <c r="L28" s="33"/>
    </row>
    <row r="29" spans="2:12" s="7" customFormat="1" ht="16.5" customHeight="1">
      <c r="B29" s="93"/>
      <c r="E29" s="299" t="s">
        <v>42</v>
      </c>
      <c r="F29" s="299"/>
      <c r="G29" s="299"/>
      <c r="H29" s="299"/>
      <c r="L29" s="93"/>
    </row>
    <row r="30" spans="2:12" s="1" customFormat="1" ht="6.95" customHeight="1">
      <c r="B30" s="33"/>
      <c r="L30" s="33"/>
    </row>
    <row r="31" spans="2:12" s="1" customFormat="1" ht="6.95" customHeight="1">
      <c r="B31" s="33"/>
      <c r="D31" s="51"/>
      <c r="E31" s="51"/>
      <c r="F31" s="51"/>
      <c r="G31" s="51"/>
      <c r="H31" s="51"/>
      <c r="I31" s="51"/>
      <c r="J31" s="51"/>
      <c r="K31" s="51"/>
      <c r="L31" s="33"/>
    </row>
    <row r="32" spans="2:12" s="1" customFormat="1" ht="25.35" customHeight="1">
      <c r="B32" s="33"/>
      <c r="D32" s="94" t="s">
        <v>45</v>
      </c>
      <c r="J32" s="64">
        <f>ROUND(J89, 2)</f>
        <v>0</v>
      </c>
      <c r="L32" s="33"/>
    </row>
    <row r="33" spans="2:12" s="1" customFormat="1" ht="6.95" customHeight="1">
      <c r="B33" s="33"/>
      <c r="D33" s="51"/>
      <c r="E33" s="51"/>
      <c r="F33" s="51"/>
      <c r="G33" s="51"/>
      <c r="H33" s="51"/>
      <c r="I33" s="51"/>
      <c r="J33" s="51"/>
      <c r="K33" s="51"/>
      <c r="L33" s="33"/>
    </row>
    <row r="34" spans="2:12" s="1" customFormat="1" ht="14.45" customHeight="1">
      <c r="B34" s="33"/>
      <c r="F34" s="36" t="s">
        <v>47</v>
      </c>
      <c r="I34" s="36" t="s">
        <v>46</v>
      </c>
      <c r="J34" s="36" t="s">
        <v>48</v>
      </c>
      <c r="L34" s="33"/>
    </row>
    <row r="35" spans="2:12" s="1" customFormat="1" ht="14.45" customHeight="1">
      <c r="B35" s="33"/>
      <c r="D35" s="53" t="s">
        <v>49</v>
      </c>
      <c r="E35" s="28" t="s">
        <v>50</v>
      </c>
      <c r="F35" s="83">
        <f>ROUND((SUM(BE89:BE179)),  2)</f>
        <v>0</v>
      </c>
      <c r="I35" s="95">
        <v>0.21</v>
      </c>
      <c r="J35" s="83">
        <f>ROUND(((SUM(BE89:BE179))*I35),  2)</f>
        <v>0</v>
      </c>
      <c r="L35" s="33"/>
    </row>
    <row r="36" spans="2:12" s="1" customFormat="1" ht="14.45" customHeight="1">
      <c r="B36" s="33"/>
      <c r="E36" s="28" t="s">
        <v>51</v>
      </c>
      <c r="F36" s="83">
        <f>ROUND((SUM(BF89:BF179)),  2)</f>
        <v>0</v>
      </c>
      <c r="I36" s="95">
        <v>0.12</v>
      </c>
      <c r="J36" s="83">
        <f>ROUND(((SUM(BF89:BF179))*I36),  2)</f>
        <v>0</v>
      </c>
      <c r="L36" s="33"/>
    </row>
    <row r="37" spans="2:12" s="1" customFormat="1" ht="14.45" hidden="1" customHeight="1">
      <c r="B37" s="33"/>
      <c r="E37" s="28" t="s">
        <v>52</v>
      </c>
      <c r="F37" s="83">
        <f>ROUND((SUM(BG89:BG179)),  2)</f>
        <v>0</v>
      </c>
      <c r="I37" s="95">
        <v>0.21</v>
      </c>
      <c r="J37" s="83">
        <f>0</f>
        <v>0</v>
      </c>
      <c r="L37" s="33"/>
    </row>
    <row r="38" spans="2:12" s="1" customFormat="1" ht="14.45" hidden="1" customHeight="1">
      <c r="B38" s="33"/>
      <c r="E38" s="28" t="s">
        <v>53</v>
      </c>
      <c r="F38" s="83">
        <f>ROUND((SUM(BH89:BH179)),  2)</f>
        <v>0</v>
      </c>
      <c r="I38" s="95">
        <v>0.12</v>
      </c>
      <c r="J38" s="83">
        <f>0</f>
        <v>0</v>
      </c>
      <c r="L38" s="33"/>
    </row>
    <row r="39" spans="2:12" s="1" customFormat="1" ht="14.45" hidden="1" customHeight="1">
      <c r="B39" s="33"/>
      <c r="E39" s="28" t="s">
        <v>54</v>
      </c>
      <c r="F39" s="83">
        <f>ROUND((SUM(BI89:BI179)),  2)</f>
        <v>0</v>
      </c>
      <c r="I39" s="95">
        <v>0</v>
      </c>
      <c r="J39" s="83">
        <f>0</f>
        <v>0</v>
      </c>
      <c r="L39" s="33"/>
    </row>
    <row r="40" spans="2:12" s="1" customFormat="1" ht="6.95" customHeight="1">
      <c r="B40" s="33"/>
      <c r="L40" s="33"/>
    </row>
    <row r="41" spans="2:12" s="1" customFormat="1" ht="25.35" customHeight="1">
      <c r="B41" s="33"/>
      <c r="C41" s="96"/>
      <c r="D41" s="97" t="s">
        <v>55</v>
      </c>
      <c r="E41" s="55"/>
      <c r="F41" s="55"/>
      <c r="G41" s="98" t="s">
        <v>56</v>
      </c>
      <c r="H41" s="99" t="s">
        <v>57</v>
      </c>
      <c r="I41" s="55"/>
      <c r="J41" s="100">
        <f>SUM(J32:J39)</f>
        <v>0</v>
      </c>
      <c r="K41" s="101"/>
      <c r="L41" s="33"/>
    </row>
    <row r="42" spans="2:12" s="1" customFormat="1" ht="14.45" customHeight="1">
      <c r="B42" s="42"/>
      <c r="C42" s="43"/>
      <c r="D42" s="43"/>
      <c r="E42" s="43"/>
      <c r="F42" s="43"/>
      <c r="G42" s="43"/>
      <c r="H42" s="43"/>
      <c r="I42" s="43"/>
      <c r="J42" s="43"/>
      <c r="K42" s="43"/>
      <c r="L42" s="33"/>
    </row>
    <row r="46" spans="2:12" s="1" customFormat="1" ht="6.95" customHeight="1">
      <c r="B46" s="44"/>
      <c r="C46" s="45"/>
      <c r="D46" s="45"/>
      <c r="E46" s="45"/>
      <c r="F46" s="45"/>
      <c r="G46" s="45"/>
      <c r="H46" s="45"/>
      <c r="I46" s="45"/>
      <c r="J46" s="45"/>
      <c r="K46" s="45"/>
      <c r="L46" s="33"/>
    </row>
    <row r="47" spans="2:12" s="1" customFormat="1" ht="24.95" customHeight="1">
      <c r="B47" s="33"/>
      <c r="C47" s="22" t="s">
        <v>246</v>
      </c>
      <c r="L47" s="33"/>
    </row>
    <row r="48" spans="2:12" s="1" customFormat="1" ht="6.95" customHeight="1">
      <c r="B48" s="33"/>
      <c r="L48" s="33"/>
    </row>
    <row r="49" spans="2:47" s="1" customFormat="1" ht="12" customHeight="1">
      <c r="B49" s="33"/>
      <c r="C49" s="28" t="s">
        <v>16</v>
      </c>
      <c r="L49" s="33"/>
    </row>
    <row r="50" spans="2:47" s="1" customFormat="1" ht="16.5" customHeight="1">
      <c r="B50" s="33"/>
      <c r="E50" s="333" t="str">
        <f>E7</f>
        <v>Domov pro seniory v Litomyšli</v>
      </c>
      <c r="F50" s="334"/>
      <c r="G50" s="334"/>
      <c r="H50" s="334"/>
      <c r="L50" s="33"/>
    </row>
    <row r="51" spans="2:47" ht="12" customHeight="1">
      <c r="B51" s="21"/>
      <c r="C51" s="28" t="s">
        <v>217</v>
      </c>
      <c r="L51" s="21"/>
    </row>
    <row r="52" spans="2:47" s="1" customFormat="1" ht="16.5" customHeight="1">
      <c r="B52" s="33"/>
      <c r="E52" s="333" t="s">
        <v>7905</v>
      </c>
      <c r="F52" s="335"/>
      <c r="G52" s="335"/>
      <c r="H52" s="335"/>
      <c r="L52" s="33"/>
    </row>
    <row r="53" spans="2:47" s="1" customFormat="1" ht="12" customHeight="1">
      <c r="B53" s="33"/>
      <c r="C53" s="28" t="s">
        <v>224</v>
      </c>
      <c r="L53" s="33"/>
    </row>
    <row r="54" spans="2:47" s="1" customFormat="1" ht="16.5" customHeight="1">
      <c r="B54" s="33"/>
      <c r="E54" s="316" t="str">
        <f>E11</f>
        <v>SO 121 - Zajištění stavební jámy</v>
      </c>
      <c r="F54" s="335"/>
      <c r="G54" s="335"/>
      <c r="H54" s="335"/>
      <c r="L54" s="33"/>
    </row>
    <row r="55" spans="2:47" s="1" customFormat="1" ht="6.95" customHeight="1">
      <c r="B55" s="33"/>
      <c r="L55" s="33"/>
    </row>
    <row r="56" spans="2:47" s="1" customFormat="1" ht="12" customHeight="1">
      <c r="B56" s="33"/>
      <c r="C56" s="28" t="s">
        <v>22</v>
      </c>
      <c r="F56" s="26" t="str">
        <f>F14</f>
        <v>Z.Kopala, 570 01 Litomyšl</v>
      </c>
      <c r="I56" s="28" t="s">
        <v>24</v>
      </c>
      <c r="J56" s="50" t="str">
        <f>IF(J14="","",J14)</f>
        <v>20. 1. 2025</v>
      </c>
      <c r="L56" s="33"/>
    </row>
    <row r="57" spans="2:47" s="1" customFormat="1" ht="6.95" customHeight="1">
      <c r="B57" s="33"/>
      <c r="L57" s="33"/>
    </row>
    <row r="58" spans="2:47" s="1" customFormat="1" ht="15.2" customHeight="1">
      <c r="B58" s="33"/>
      <c r="C58" s="28" t="s">
        <v>26</v>
      </c>
      <c r="F58" s="26" t="str">
        <f>E17</f>
        <v>Město Litomyšl</v>
      </c>
      <c r="I58" s="28" t="s">
        <v>34</v>
      </c>
      <c r="J58" s="31" t="str">
        <f>E23</f>
        <v>Deltaplan spol.s r.o.</v>
      </c>
      <c r="L58" s="33"/>
    </row>
    <row r="59" spans="2:47" s="1" customFormat="1" ht="15.2" customHeight="1">
      <c r="B59" s="33"/>
      <c r="C59" s="28" t="s">
        <v>32</v>
      </c>
      <c r="F59" s="26" t="str">
        <f>IF(E20="","",E20)</f>
        <v>Vyplň údaj</v>
      </c>
      <c r="I59" s="28" t="s">
        <v>39</v>
      </c>
      <c r="J59" s="31" t="str">
        <f>E26</f>
        <v>Ing.Štefan Sivák</v>
      </c>
      <c r="L59" s="33"/>
    </row>
    <row r="60" spans="2:47" s="1" customFormat="1" ht="10.35" customHeight="1">
      <c r="B60" s="33"/>
      <c r="L60" s="33"/>
    </row>
    <row r="61" spans="2:47" s="1" customFormat="1" ht="29.25" customHeight="1">
      <c r="B61" s="33"/>
      <c r="C61" s="102" t="s">
        <v>247</v>
      </c>
      <c r="D61" s="96"/>
      <c r="E61" s="96"/>
      <c r="F61" s="96"/>
      <c r="G61" s="96"/>
      <c r="H61" s="96"/>
      <c r="I61" s="96"/>
      <c r="J61" s="103" t="s">
        <v>248</v>
      </c>
      <c r="K61" s="96"/>
      <c r="L61" s="33"/>
    </row>
    <row r="62" spans="2:47" s="1" customFormat="1" ht="10.35" customHeight="1">
      <c r="B62" s="33"/>
      <c r="L62" s="33"/>
    </row>
    <row r="63" spans="2:47" s="1" customFormat="1" ht="22.9" customHeight="1">
      <c r="B63" s="33"/>
      <c r="C63" s="104" t="s">
        <v>77</v>
      </c>
      <c r="J63" s="64">
        <f>J89</f>
        <v>0</v>
      </c>
      <c r="L63" s="33"/>
      <c r="AU63" s="18" t="s">
        <v>249</v>
      </c>
    </row>
    <row r="64" spans="2:47" s="8" customFormat="1" ht="24.95" customHeight="1">
      <c r="B64" s="105"/>
      <c r="D64" s="106" t="s">
        <v>250</v>
      </c>
      <c r="E64" s="107"/>
      <c r="F64" s="107"/>
      <c r="G64" s="107"/>
      <c r="H64" s="107"/>
      <c r="I64" s="107"/>
      <c r="J64" s="108">
        <f>J90</f>
        <v>0</v>
      </c>
      <c r="L64" s="105"/>
    </row>
    <row r="65" spans="2:12" s="9" customFormat="1" ht="19.899999999999999" customHeight="1">
      <c r="B65" s="109"/>
      <c r="D65" s="110" t="s">
        <v>251</v>
      </c>
      <c r="E65" s="111"/>
      <c r="F65" s="111"/>
      <c r="G65" s="111"/>
      <c r="H65" s="111"/>
      <c r="I65" s="111"/>
      <c r="J65" s="112">
        <f>J91</f>
        <v>0</v>
      </c>
      <c r="L65" s="109"/>
    </row>
    <row r="66" spans="2:12" s="9" customFormat="1" ht="19.899999999999999" customHeight="1">
      <c r="B66" s="109"/>
      <c r="D66" s="110" t="s">
        <v>252</v>
      </c>
      <c r="E66" s="111"/>
      <c r="F66" s="111"/>
      <c r="G66" s="111"/>
      <c r="H66" s="111"/>
      <c r="I66" s="111"/>
      <c r="J66" s="112">
        <f>J165</f>
        <v>0</v>
      </c>
      <c r="L66" s="109"/>
    </row>
    <row r="67" spans="2:12" s="9" customFormat="1" ht="19.899999999999999" customHeight="1">
      <c r="B67" s="109"/>
      <c r="D67" s="110" t="s">
        <v>258</v>
      </c>
      <c r="E67" s="111"/>
      <c r="F67" s="111"/>
      <c r="G67" s="111"/>
      <c r="H67" s="111"/>
      <c r="I67" s="111"/>
      <c r="J67" s="112">
        <f>J175</f>
        <v>0</v>
      </c>
      <c r="L67" s="109"/>
    </row>
    <row r="68" spans="2:12" s="1" customFormat="1" ht="21.75" customHeight="1">
      <c r="B68" s="33"/>
      <c r="L68" s="33"/>
    </row>
    <row r="69" spans="2:12" s="1" customFormat="1" ht="6.95" customHeight="1">
      <c r="B69" s="42"/>
      <c r="C69" s="43"/>
      <c r="D69" s="43"/>
      <c r="E69" s="43"/>
      <c r="F69" s="43"/>
      <c r="G69" s="43"/>
      <c r="H69" s="43"/>
      <c r="I69" s="43"/>
      <c r="J69" s="43"/>
      <c r="K69" s="43"/>
      <c r="L69" s="33"/>
    </row>
    <row r="73" spans="2:12" s="1" customFormat="1" ht="6.95" customHeight="1">
      <c r="B73" s="44"/>
      <c r="C73" s="45"/>
      <c r="D73" s="45"/>
      <c r="E73" s="45"/>
      <c r="F73" s="45"/>
      <c r="G73" s="45"/>
      <c r="H73" s="45"/>
      <c r="I73" s="45"/>
      <c r="J73" s="45"/>
      <c r="K73" s="45"/>
      <c r="L73" s="33"/>
    </row>
    <row r="74" spans="2:12" s="1" customFormat="1" ht="24.95" customHeight="1">
      <c r="B74" s="33"/>
      <c r="C74" s="22" t="s">
        <v>290</v>
      </c>
      <c r="L74" s="33"/>
    </row>
    <row r="75" spans="2:12" s="1" customFormat="1" ht="6.95" customHeight="1">
      <c r="B75" s="33"/>
      <c r="L75" s="33"/>
    </row>
    <row r="76" spans="2:12" s="1" customFormat="1" ht="12" customHeight="1">
      <c r="B76" s="33"/>
      <c r="C76" s="28" t="s">
        <v>16</v>
      </c>
      <c r="L76" s="33"/>
    </row>
    <row r="77" spans="2:12" s="1" customFormat="1" ht="16.5" customHeight="1">
      <c r="B77" s="33"/>
      <c r="E77" s="333" t="str">
        <f>E7</f>
        <v>Domov pro seniory v Litomyšli</v>
      </c>
      <c r="F77" s="334"/>
      <c r="G77" s="334"/>
      <c r="H77" s="334"/>
      <c r="L77" s="33"/>
    </row>
    <row r="78" spans="2:12" ht="12" customHeight="1">
      <c r="B78" s="21"/>
      <c r="C78" s="28" t="s">
        <v>217</v>
      </c>
      <c r="L78" s="21"/>
    </row>
    <row r="79" spans="2:12" s="1" customFormat="1" ht="16.5" customHeight="1">
      <c r="B79" s="33"/>
      <c r="E79" s="333" t="s">
        <v>7905</v>
      </c>
      <c r="F79" s="335"/>
      <c r="G79" s="335"/>
      <c r="H79" s="335"/>
      <c r="L79" s="33"/>
    </row>
    <row r="80" spans="2:12" s="1" customFormat="1" ht="12" customHeight="1">
      <c r="B80" s="33"/>
      <c r="C80" s="28" t="s">
        <v>224</v>
      </c>
      <c r="L80" s="33"/>
    </row>
    <row r="81" spans="2:65" s="1" customFormat="1" ht="16.5" customHeight="1">
      <c r="B81" s="33"/>
      <c r="E81" s="316" t="str">
        <f>E11</f>
        <v>SO 121 - Zajištění stavební jámy</v>
      </c>
      <c r="F81" s="335"/>
      <c r="G81" s="335"/>
      <c r="H81" s="335"/>
      <c r="L81" s="33"/>
    </row>
    <row r="82" spans="2:65" s="1" customFormat="1" ht="6.95" customHeight="1">
      <c r="B82" s="33"/>
      <c r="L82" s="33"/>
    </row>
    <row r="83" spans="2:65" s="1" customFormat="1" ht="12" customHeight="1">
      <c r="B83" s="33"/>
      <c r="C83" s="28" t="s">
        <v>22</v>
      </c>
      <c r="F83" s="26" t="str">
        <f>F14</f>
        <v>Z.Kopala, 570 01 Litomyšl</v>
      </c>
      <c r="I83" s="28" t="s">
        <v>24</v>
      </c>
      <c r="J83" s="50" t="str">
        <f>IF(J14="","",J14)</f>
        <v>20. 1. 2025</v>
      </c>
      <c r="L83" s="33"/>
    </row>
    <row r="84" spans="2:65" s="1" customFormat="1" ht="6.95" customHeight="1">
      <c r="B84" s="33"/>
      <c r="L84" s="33"/>
    </row>
    <row r="85" spans="2:65" s="1" customFormat="1" ht="15.2" customHeight="1">
      <c r="B85" s="33"/>
      <c r="C85" s="28" t="s">
        <v>26</v>
      </c>
      <c r="F85" s="26" t="str">
        <f>E17</f>
        <v>Město Litomyšl</v>
      </c>
      <c r="I85" s="28" t="s">
        <v>34</v>
      </c>
      <c r="J85" s="31" t="str">
        <f>E23</f>
        <v>Deltaplan spol.s r.o.</v>
      </c>
      <c r="L85" s="33"/>
    </row>
    <row r="86" spans="2:65" s="1" customFormat="1" ht="15.2" customHeight="1">
      <c r="B86" s="33"/>
      <c r="C86" s="28" t="s">
        <v>32</v>
      </c>
      <c r="F86" s="26" t="str">
        <f>IF(E20="","",E20)</f>
        <v>Vyplň údaj</v>
      </c>
      <c r="I86" s="28" t="s">
        <v>39</v>
      </c>
      <c r="J86" s="31" t="str">
        <f>E26</f>
        <v>Ing.Štefan Sivák</v>
      </c>
      <c r="L86" s="33"/>
    </row>
    <row r="87" spans="2:65" s="1" customFormat="1" ht="10.35" customHeight="1">
      <c r="B87" s="33"/>
      <c r="L87" s="33"/>
    </row>
    <row r="88" spans="2:65" s="10" customFormat="1" ht="29.25" customHeight="1">
      <c r="B88" s="113"/>
      <c r="C88" s="114" t="s">
        <v>291</v>
      </c>
      <c r="D88" s="115" t="s">
        <v>64</v>
      </c>
      <c r="E88" s="115" t="s">
        <v>60</v>
      </c>
      <c r="F88" s="115" t="s">
        <v>61</v>
      </c>
      <c r="G88" s="115" t="s">
        <v>292</v>
      </c>
      <c r="H88" s="115" t="s">
        <v>293</v>
      </c>
      <c r="I88" s="115" t="s">
        <v>294</v>
      </c>
      <c r="J88" s="115" t="s">
        <v>248</v>
      </c>
      <c r="K88" s="116" t="s">
        <v>295</v>
      </c>
      <c r="L88" s="113"/>
      <c r="M88" s="57" t="s">
        <v>42</v>
      </c>
      <c r="N88" s="58" t="s">
        <v>49</v>
      </c>
      <c r="O88" s="58" t="s">
        <v>296</v>
      </c>
      <c r="P88" s="58" t="s">
        <v>297</v>
      </c>
      <c r="Q88" s="58" t="s">
        <v>298</v>
      </c>
      <c r="R88" s="58" t="s">
        <v>299</v>
      </c>
      <c r="S88" s="58" t="s">
        <v>300</v>
      </c>
      <c r="T88" s="59" t="s">
        <v>301</v>
      </c>
    </row>
    <row r="89" spans="2:65" s="1" customFormat="1" ht="22.9" customHeight="1">
      <c r="B89" s="33"/>
      <c r="C89" s="62" t="s">
        <v>302</v>
      </c>
      <c r="J89" s="117">
        <f>BK89</f>
        <v>0</v>
      </c>
      <c r="L89" s="33"/>
      <c r="M89" s="60"/>
      <c r="N89" s="51"/>
      <c r="O89" s="51"/>
      <c r="P89" s="118">
        <f>P90</f>
        <v>0</v>
      </c>
      <c r="Q89" s="51"/>
      <c r="R89" s="118">
        <f>R90</f>
        <v>15.212125999999998</v>
      </c>
      <c r="S89" s="51"/>
      <c r="T89" s="119">
        <f>T90</f>
        <v>0</v>
      </c>
      <c r="AT89" s="18" t="s">
        <v>78</v>
      </c>
      <c r="AU89" s="18" t="s">
        <v>249</v>
      </c>
      <c r="BK89" s="120">
        <f>BK90</f>
        <v>0</v>
      </c>
    </row>
    <row r="90" spans="2:65" s="11" customFormat="1" ht="25.9" customHeight="1">
      <c r="B90" s="121"/>
      <c r="D90" s="122" t="s">
        <v>78</v>
      </c>
      <c r="E90" s="123" t="s">
        <v>303</v>
      </c>
      <c r="F90" s="123" t="s">
        <v>304</v>
      </c>
      <c r="I90" s="124"/>
      <c r="J90" s="125">
        <f>BK90</f>
        <v>0</v>
      </c>
      <c r="L90" s="121"/>
      <c r="M90" s="126"/>
      <c r="P90" s="127">
        <f>P91+P165+P175</f>
        <v>0</v>
      </c>
      <c r="R90" s="127">
        <f>R91+R165+R175</f>
        <v>15.212125999999998</v>
      </c>
      <c r="T90" s="128">
        <f>T91+T165+T175</f>
        <v>0</v>
      </c>
      <c r="AR90" s="122" t="s">
        <v>86</v>
      </c>
      <c r="AT90" s="129" t="s">
        <v>78</v>
      </c>
      <c r="AU90" s="129" t="s">
        <v>79</v>
      </c>
      <c r="AY90" s="122" t="s">
        <v>305</v>
      </c>
      <c r="BK90" s="130">
        <f>BK91+BK165+BK175</f>
        <v>0</v>
      </c>
    </row>
    <row r="91" spans="2:65" s="11" customFormat="1" ht="22.9" customHeight="1">
      <c r="B91" s="121"/>
      <c r="D91" s="122" t="s">
        <v>78</v>
      </c>
      <c r="E91" s="131" t="s">
        <v>86</v>
      </c>
      <c r="F91" s="131" t="s">
        <v>306</v>
      </c>
      <c r="I91" s="124"/>
      <c r="J91" s="132">
        <f>BK91</f>
        <v>0</v>
      </c>
      <c r="L91" s="121"/>
      <c r="M91" s="126"/>
      <c r="P91" s="127">
        <f>SUM(P92:P164)</f>
        <v>0</v>
      </c>
      <c r="R91" s="127">
        <f>SUM(R92:R164)</f>
        <v>15.211450999999999</v>
      </c>
      <c r="T91" s="128">
        <f>SUM(T92:T164)</f>
        <v>0</v>
      </c>
      <c r="AR91" s="122" t="s">
        <v>86</v>
      </c>
      <c r="AT91" s="129" t="s">
        <v>78</v>
      </c>
      <c r="AU91" s="129" t="s">
        <v>86</v>
      </c>
      <c r="AY91" s="122" t="s">
        <v>305</v>
      </c>
      <c r="BK91" s="130">
        <f>SUM(BK92:BK164)</f>
        <v>0</v>
      </c>
    </row>
    <row r="92" spans="2:65" s="1" customFormat="1" ht="16.5" customHeight="1">
      <c r="B92" s="33"/>
      <c r="C92" s="133" t="s">
        <v>86</v>
      </c>
      <c r="D92" s="133" t="s">
        <v>307</v>
      </c>
      <c r="E92" s="134" t="s">
        <v>8293</v>
      </c>
      <c r="F92" s="135" t="s">
        <v>8294</v>
      </c>
      <c r="G92" s="136" t="s">
        <v>402</v>
      </c>
      <c r="H92" s="137">
        <v>22.5</v>
      </c>
      <c r="I92" s="138"/>
      <c r="J92" s="139">
        <f>ROUND(I92*H92,2)</f>
        <v>0</v>
      </c>
      <c r="K92" s="135" t="s">
        <v>310</v>
      </c>
      <c r="L92" s="33"/>
      <c r="M92" s="140" t="s">
        <v>42</v>
      </c>
      <c r="N92" s="141" t="s">
        <v>50</v>
      </c>
      <c r="P92" s="142">
        <f>O92*H92</f>
        <v>0</v>
      </c>
      <c r="Q92" s="142">
        <v>1.33E-3</v>
      </c>
      <c r="R92" s="142">
        <f>Q92*H92</f>
        <v>2.9925E-2</v>
      </c>
      <c r="S92" s="142">
        <v>0</v>
      </c>
      <c r="T92" s="143">
        <f>S92*H92</f>
        <v>0</v>
      </c>
      <c r="AR92" s="144" t="s">
        <v>311</v>
      </c>
      <c r="AT92" s="144" t="s">
        <v>307</v>
      </c>
      <c r="AU92" s="144" t="s">
        <v>88</v>
      </c>
      <c r="AY92" s="18" t="s">
        <v>305</v>
      </c>
      <c r="BE92" s="145">
        <f>IF(N92="základní",J92,0)</f>
        <v>0</v>
      </c>
      <c r="BF92" s="145">
        <f>IF(N92="snížená",J92,0)</f>
        <v>0</v>
      </c>
      <c r="BG92" s="145">
        <f>IF(N92="zákl. přenesená",J92,0)</f>
        <v>0</v>
      </c>
      <c r="BH92" s="145">
        <f>IF(N92="sníž. přenesená",J92,0)</f>
        <v>0</v>
      </c>
      <c r="BI92" s="145">
        <f>IF(N92="nulová",J92,0)</f>
        <v>0</v>
      </c>
      <c r="BJ92" s="18" t="s">
        <v>86</v>
      </c>
      <c r="BK92" s="145">
        <f>ROUND(I92*H92,2)</f>
        <v>0</v>
      </c>
      <c r="BL92" s="18" t="s">
        <v>311</v>
      </c>
      <c r="BM92" s="144" t="s">
        <v>8295</v>
      </c>
    </row>
    <row r="93" spans="2:65" s="1" customFormat="1" ht="29.25">
      <c r="B93" s="33"/>
      <c r="D93" s="146" t="s">
        <v>313</v>
      </c>
      <c r="F93" s="147" t="s">
        <v>8296</v>
      </c>
      <c r="I93" s="148"/>
      <c r="L93" s="33"/>
      <c r="M93" s="149"/>
      <c r="T93" s="54"/>
      <c r="AT93" s="18" t="s">
        <v>313</v>
      </c>
      <c r="AU93" s="18" t="s">
        <v>88</v>
      </c>
    </row>
    <row r="94" spans="2:65" s="1" customFormat="1" ht="11.25">
      <c r="B94" s="33"/>
      <c r="D94" s="150" t="s">
        <v>315</v>
      </c>
      <c r="F94" s="151" t="s">
        <v>8297</v>
      </c>
      <c r="I94" s="148"/>
      <c r="L94" s="33"/>
      <c r="M94" s="149"/>
      <c r="T94" s="54"/>
      <c r="AT94" s="18" t="s">
        <v>315</v>
      </c>
      <c r="AU94" s="18" t="s">
        <v>88</v>
      </c>
    </row>
    <row r="95" spans="2:65" s="1" customFormat="1" ht="214.5">
      <c r="B95" s="33"/>
      <c r="D95" s="146" t="s">
        <v>4036</v>
      </c>
      <c r="F95" s="189" t="s">
        <v>8298</v>
      </c>
      <c r="I95" s="148"/>
      <c r="L95" s="33"/>
      <c r="M95" s="149"/>
      <c r="T95" s="54"/>
      <c r="AT95" s="18" t="s">
        <v>4036</v>
      </c>
      <c r="AU95" s="18" t="s">
        <v>88</v>
      </c>
    </row>
    <row r="96" spans="2:65" s="12" customFormat="1" ht="11.25">
      <c r="B96" s="152"/>
      <c r="D96" s="146" t="s">
        <v>317</v>
      </c>
      <c r="E96" s="153" t="s">
        <v>42</v>
      </c>
      <c r="F96" s="154" t="s">
        <v>8299</v>
      </c>
      <c r="H96" s="153" t="s">
        <v>42</v>
      </c>
      <c r="I96" s="155"/>
      <c r="L96" s="152"/>
      <c r="M96" s="156"/>
      <c r="T96" s="157"/>
      <c r="AT96" s="153" t="s">
        <v>317</v>
      </c>
      <c r="AU96" s="153" t="s">
        <v>88</v>
      </c>
      <c r="AV96" s="12" t="s">
        <v>86</v>
      </c>
      <c r="AW96" s="12" t="s">
        <v>38</v>
      </c>
      <c r="AX96" s="12" t="s">
        <v>79</v>
      </c>
      <c r="AY96" s="153" t="s">
        <v>305</v>
      </c>
    </row>
    <row r="97" spans="2:65" s="12" customFormat="1" ht="11.25">
      <c r="B97" s="152"/>
      <c r="D97" s="146" t="s">
        <v>317</v>
      </c>
      <c r="E97" s="153" t="s">
        <v>42</v>
      </c>
      <c r="F97" s="154" t="s">
        <v>7970</v>
      </c>
      <c r="H97" s="153" t="s">
        <v>42</v>
      </c>
      <c r="I97" s="155"/>
      <c r="L97" s="152"/>
      <c r="M97" s="156"/>
      <c r="T97" s="157"/>
      <c r="AT97" s="153" t="s">
        <v>317</v>
      </c>
      <c r="AU97" s="153" t="s">
        <v>88</v>
      </c>
      <c r="AV97" s="12" t="s">
        <v>86</v>
      </c>
      <c r="AW97" s="12" t="s">
        <v>38</v>
      </c>
      <c r="AX97" s="12" t="s">
        <v>79</v>
      </c>
      <c r="AY97" s="153" t="s">
        <v>305</v>
      </c>
    </row>
    <row r="98" spans="2:65" s="12" customFormat="1" ht="22.5">
      <c r="B98" s="152"/>
      <c r="D98" s="146" t="s">
        <v>317</v>
      </c>
      <c r="E98" s="153" t="s">
        <v>42</v>
      </c>
      <c r="F98" s="154" t="s">
        <v>8300</v>
      </c>
      <c r="H98" s="153" t="s">
        <v>42</v>
      </c>
      <c r="I98" s="155"/>
      <c r="L98" s="152"/>
      <c r="M98" s="156"/>
      <c r="T98" s="157"/>
      <c r="AT98" s="153" t="s">
        <v>317</v>
      </c>
      <c r="AU98" s="153" t="s">
        <v>88</v>
      </c>
      <c r="AV98" s="12" t="s">
        <v>86</v>
      </c>
      <c r="AW98" s="12" t="s">
        <v>38</v>
      </c>
      <c r="AX98" s="12" t="s">
        <v>79</v>
      </c>
      <c r="AY98" s="153" t="s">
        <v>305</v>
      </c>
    </row>
    <row r="99" spans="2:65" s="13" customFormat="1" ht="11.25">
      <c r="B99" s="158"/>
      <c r="D99" s="146" t="s">
        <v>317</v>
      </c>
      <c r="E99" s="159" t="s">
        <v>42</v>
      </c>
      <c r="F99" s="160" t="s">
        <v>8301</v>
      </c>
      <c r="H99" s="161">
        <v>22.5</v>
      </c>
      <c r="I99" s="162"/>
      <c r="L99" s="158"/>
      <c r="M99" s="163"/>
      <c r="T99" s="164"/>
      <c r="AT99" s="159" t="s">
        <v>317</v>
      </c>
      <c r="AU99" s="159" t="s">
        <v>88</v>
      </c>
      <c r="AV99" s="13" t="s">
        <v>88</v>
      </c>
      <c r="AW99" s="13" t="s">
        <v>38</v>
      </c>
      <c r="AX99" s="13" t="s">
        <v>79</v>
      </c>
      <c r="AY99" s="159" t="s">
        <v>305</v>
      </c>
    </row>
    <row r="100" spans="2:65" s="14" customFormat="1" ht="11.25">
      <c r="B100" s="165"/>
      <c r="D100" s="146" t="s">
        <v>317</v>
      </c>
      <c r="E100" s="166" t="s">
        <v>8290</v>
      </c>
      <c r="F100" s="167" t="s">
        <v>338</v>
      </c>
      <c r="H100" s="168">
        <v>22.5</v>
      </c>
      <c r="I100" s="169"/>
      <c r="L100" s="165"/>
      <c r="M100" s="170"/>
      <c r="T100" s="171"/>
      <c r="AT100" s="166" t="s">
        <v>317</v>
      </c>
      <c r="AU100" s="166" t="s">
        <v>88</v>
      </c>
      <c r="AV100" s="14" t="s">
        <v>96</v>
      </c>
      <c r="AW100" s="14" t="s">
        <v>38</v>
      </c>
      <c r="AX100" s="14" t="s">
        <v>79</v>
      </c>
      <c r="AY100" s="166" t="s">
        <v>305</v>
      </c>
    </row>
    <row r="101" spans="2:65" s="15" customFormat="1" ht="11.25">
      <c r="B101" s="172"/>
      <c r="D101" s="146" t="s">
        <v>317</v>
      </c>
      <c r="E101" s="173" t="s">
        <v>42</v>
      </c>
      <c r="F101" s="174" t="s">
        <v>339</v>
      </c>
      <c r="H101" s="175">
        <v>22.5</v>
      </c>
      <c r="I101" s="176"/>
      <c r="L101" s="172"/>
      <c r="M101" s="177"/>
      <c r="T101" s="178"/>
      <c r="AT101" s="173" t="s">
        <v>317</v>
      </c>
      <c r="AU101" s="173" t="s">
        <v>88</v>
      </c>
      <c r="AV101" s="15" t="s">
        <v>311</v>
      </c>
      <c r="AW101" s="15" t="s">
        <v>38</v>
      </c>
      <c r="AX101" s="15" t="s">
        <v>86</v>
      </c>
      <c r="AY101" s="173" t="s">
        <v>305</v>
      </c>
    </row>
    <row r="102" spans="2:65" s="1" customFormat="1" ht="21.75" customHeight="1">
      <c r="B102" s="33"/>
      <c r="C102" s="179" t="s">
        <v>88</v>
      </c>
      <c r="D102" s="179" t="s">
        <v>341</v>
      </c>
      <c r="E102" s="180" t="s">
        <v>8302</v>
      </c>
      <c r="F102" s="181" t="s">
        <v>8303</v>
      </c>
      <c r="G102" s="182" t="s">
        <v>453</v>
      </c>
      <c r="H102" s="183">
        <v>1.216</v>
      </c>
      <c r="I102" s="184"/>
      <c r="J102" s="185">
        <f>ROUND(I102*H102,2)</f>
        <v>0</v>
      </c>
      <c r="K102" s="181" t="s">
        <v>310</v>
      </c>
      <c r="L102" s="186"/>
      <c r="M102" s="187" t="s">
        <v>42</v>
      </c>
      <c r="N102" s="188" t="s">
        <v>50</v>
      </c>
      <c r="P102" s="142">
        <f>O102*H102</f>
        <v>0</v>
      </c>
      <c r="Q102" s="142">
        <v>1</v>
      </c>
      <c r="R102" s="142">
        <f>Q102*H102</f>
        <v>1.216</v>
      </c>
      <c r="S102" s="142">
        <v>0</v>
      </c>
      <c r="T102" s="143">
        <f>S102*H102</f>
        <v>0</v>
      </c>
      <c r="AR102" s="144" t="s">
        <v>344</v>
      </c>
      <c r="AT102" s="144" t="s">
        <v>341</v>
      </c>
      <c r="AU102" s="144" t="s">
        <v>88</v>
      </c>
      <c r="AY102" s="18" t="s">
        <v>305</v>
      </c>
      <c r="BE102" s="145">
        <f>IF(N102="základní",J102,0)</f>
        <v>0</v>
      </c>
      <c r="BF102" s="145">
        <f>IF(N102="snížená",J102,0)</f>
        <v>0</v>
      </c>
      <c r="BG102" s="145">
        <f>IF(N102="zákl. přenesená",J102,0)</f>
        <v>0</v>
      </c>
      <c r="BH102" s="145">
        <f>IF(N102="sníž. přenesená",J102,0)</f>
        <v>0</v>
      </c>
      <c r="BI102" s="145">
        <f>IF(N102="nulová",J102,0)</f>
        <v>0</v>
      </c>
      <c r="BJ102" s="18" t="s">
        <v>86</v>
      </c>
      <c r="BK102" s="145">
        <f>ROUND(I102*H102,2)</f>
        <v>0</v>
      </c>
      <c r="BL102" s="18" t="s">
        <v>311</v>
      </c>
      <c r="BM102" s="144" t="s">
        <v>8304</v>
      </c>
    </row>
    <row r="103" spans="2:65" s="1" customFormat="1" ht="11.25">
      <c r="B103" s="33"/>
      <c r="D103" s="146" t="s">
        <v>313</v>
      </c>
      <c r="F103" s="147" t="s">
        <v>8303</v>
      </c>
      <c r="I103" s="148"/>
      <c r="L103" s="33"/>
      <c r="M103" s="149"/>
      <c r="T103" s="54"/>
      <c r="AT103" s="18" t="s">
        <v>313</v>
      </c>
      <c r="AU103" s="18" t="s">
        <v>88</v>
      </c>
    </row>
    <row r="104" spans="2:65" s="12" customFormat="1" ht="11.25">
      <c r="B104" s="152"/>
      <c r="D104" s="146" t="s">
        <v>317</v>
      </c>
      <c r="E104" s="153" t="s">
        <v>42</v>
      </c>
      <c r="F104" s="154" t="s">
        <v>8305</v>
      </c>
      <c r="H104" s="153" t="s">
        <v>42</v>
      </c>
      <c r="I104" s="155"/>
      <c r="L104" s="152"/>
      <c r="M104" s="156"/>
      <c r="T104" s="157"/>
      <c r="AT104" s="153" t="s">
        <v>317</v>
      </c>
      <c r="AU104" s="153" t="s">
        <v>88</v>
      </c>
      <c r="AV104" s="12" t="s">
        <v>86</v>
      </c>
      <c r="AW104" s="12" t="s">
        <v>38</v>
      </c>
      <c r="AX104" s="12" t="s">
        <v>79</v>
      </c>
      <c r="AY104" s="153" t="s">
        <v>305</v>
      </c>
    </row>
    <row r="105" spans="2:65" s="12" customFormat="1" ht="11.25">
      <c r="B105" s="152"/>
      <c r="D105" s="146" t="s">
        <v>317</v>
      </c>
      <c r="E105" s="153" t="s">
        <v>42</v>
      </c>
      <c r="F105" s="154" t="s">
        <v>8306</v>
      </c>
      <c r="H105" s="153" t="s">
        <v>42</v>
      </c>
      <c r="I105" s="155"/>
      <c r="L105" s="152"/>
      <c r="M105" s="156"/>
      <c r="T105" s="157"/>
      <c r="AT105" s="153" t="s">
        <v>317</v>
      </c>
      <c r="AU105" s="153" t="s">
        <v>88</v>
      </c>
      <c r="AV105" s="12" t="s">
        <v>86</v>
      </c>
      <c r="AW105" s="12" t="s">
        <v>38</v>
      </c>
      <c r="AX105" s="12" t="s">
        <v>79</v>
      </c>
      <c r="AY105" s="153" t="s">
        <v>305</v>
      </c>
    </row>
    <row r="106" spans="2:65" s="13" customFormat="1" ht="11.25">
      <c r="B106" s="158"/>
      <c r="D106" s="146" t="s">
        <v>317</v>
      </c>
      <c r="E106" s="159" t="s">
        <v>42</v>
      </c>
      <c r="F106" s="160" t="s">
        <v>8307</v>
      </c>
      <c r="H106" s="161">
        <v>1.105</v>
      </c>
      <c r="I106" s="162"/>
      <c r="L106" s="158"/>
      <c r="M106" s="163"/>
      <c r="T106" s="164"/>
      <c r="AT106" s="159" t="s">
        <v>317</v>
      </c>
      <c r="AU106" s="159" t="s">
        <v>88</v>
      </c>
      <c r="AV106" s="13" t="s">
        <v>88</v>
      </c>
      <c r="AW106" s="13" t="s">
        <v>38</v>
      </c>
      <c r="AX106" s="13" t="s">
        <v>79</v>
      </c>
      <c r="AY106" s="159" t="s">
        <v>305</v>
      </c>
    </row>
    <row r="107" spans="2:65" s="15" customFormat="1" ht="11.25">
      <c r="B107" s="172"/>
      <c r="D107" s="146" t="s">
        <v>317</v>
      </c>
      <c r="E107" s="173" t="s">
        <v>42</v>
      </c>
      <c r="F107" s="174" t="s">
        <v>339</v>
      </c>
      <c r="H107" s="175">
        <v>1.105</v>
      </c>
      <c r="I107" s="176"/>
      <c r="L107" s="172"/>
      <c r="M107" s="177"/>
      <c r="T107" s="178"/>
      <c r="AT107" s="173" t="s">
        <v>317</v>
      </c>
      <c r="AU107" s="173" t="s">
        <v>88</v>
      </c>
      <c r="AV107" s="15" t="s">
        <v>311</v>
      </c>
      <c r="AW107" s="15" t="s">
        <v>38</v>
      </c>
      <c r="AX107" s="15" t="s">
        <v>86</v>
      </c>
      <c r="AY107" s="173" t="s">
        <v>305</v>
      </c>
    </row>
    <row r="108" spans="2:65" s="13" customFormat="1" ht="11.25">
      <c r="B108" s="158"/>
      <c r="D108" s="146" t="s">
        <v>317</v>
      </c>
      <c r="F108" s="160" t="s">
        <v>8308</v>
      </c>
      <c r="H108" s="161">
        <v>1.216</v>
      </c>
      <c r="I108" s="162"/>
      <c r="L108" s="158"/>
      <c r="M108" s="163"/>
      <c r="T108" s="164"/>
      <c r="AT108" s="159" t="s">
        <v>317</v>
      </c>
      <c r="AU108" s="159" t="s">
        <v>88</v>
      </c>
      <c r="AV108" s="13" t="s">
        <v>88</v>
      </c>
      <c r="AW108" s="13" t="s">
        <v>4</v>
      </c>
      <c r="AX108" s="13" t="s">
        <v>86</v>
      </c>
      <c r="AY108" s="159" t="s">
        <v>305</v>
      </c>
    </row>
    <row r="109" spans="2:65" s="1" customFormat="1" ht="16.5" customHeight="1">
      <c r="B109" s="33"/>
      <c r="C109" s="179" t="s">
        <v>96</v>
      </c>
      <c r="D109" s="179" t="s">
        <v>341</v>
      </c>
      <c r="E109" s="180" t="s">
        <v>8309</v>
      </c>
      <c r="F109" s="181" t="s">
        <v>8310</v>
      </c>
      <c r="G109" s="182" t="s">
        <v>453</v>
      </c>
      <c r="H109" s="183">
        <v>7.8040000000000003</v>
      </c>
      <c r="I109" s="184"/>
      <c r="J109" s="185">
        <f>ROUND(I109*H109,2)</f>
        <v>0</v>
      </c>
      <c r="K109" s="181" t="s">
        <v>310</v>
      </c>
      <c r="L109" s="186"/>
      <c r="M109" s="187" t="s">
        <v>42</v>
      </c>
      <c r="N109" s="188" t="s">
        <v>50</v>
      </c>
      <c r="P109" s="142">
        <f>O109*H109</f>
        <v>0</v>
      </c>
      <c r="Q109" s="142">
        <v>1</v>
      </c>
      <c r="R109" s="142">
        <f>Q109*H109</f>
        <v>7.8040000000000003</v>
      </c>
      <c r="S109" s="142">
        <v>0</v>
      </c>
      <c r="T109" s="143">
        <f>S109*H109</f>
        <v>0</v>
      </c>
      <c r="AR109" s="144" t="s">
        <v>344</v>
      </c>
      <c r="AT109" s="144" t="s">
        <v>341</v>
      </c>
      <c r="AU109" s="144" t="s">
        <v>88</v>
      </c>
      <c r="AY109" s="18" t="s">
        <v>305</v>
      </c>
      <c r="BE109" s="145">
        <f>IF(N109="základní",J109,0)</f>
        <v>0</v>
      </c>
      <c r="BF109" s="145">
        <f>IF(N109="snížená",J109,0)</f>
        <v>0</v>
      </c>
      <c r="BG109" s="145">
        <f>IF(N109="zákl. přenesená",J109,0)</f>
        <v>0</v>
      </c>
      <c r="BH109" s="145">
        <f>IF(N109="sníž. přenesená",J109,0)</f>
        <v>0</v>
      </c>
      <c r="BI109" s="145">
        <f>IF(N109="nulová",J109,0)</f>
        <v>0</v>
      </c>
      <c r="BJ109" s="18" t="s">
        <v>86</v>
      </c>
      <c r="BK109" s="145">
        <f>ROUND(I109*H109,2)</f>
        <v>0</v>
      </c>
      <c r="BL109" s="18" t="s">
        <v>311</v>
      </c>
      <c r="BM109" s="144" t="s">
        <v>8311</v>
      </c>
    </row>
    <row r="110" spans="2:65" s="1" customFormat="1" ht="11.25">
      <c r="B110" s="33"/>
      <c r="D110" s="146" t="s">
        <v>313</v>
      </c>
      <c r="F110" s="147" t="s">
        <v>8310</v>
      </c>
      <c r="I110" s="148"/>
      <c r="L110" s="33"/>
      <c r="M110" s="149"/>
      <c r="T110" s="54"/>
      <c r="AT110" s="18" t="s">
        <v>313</v>
      </c>
      <c r="AU110" s="18" t="s">
        <v>88</v>
      </c>
    </row>
    <row r="111" spans="2:65" s="12" customFormat="1" ht="22.5">
      <c r="B111" s="152"/>
      <c r="D111" s="146" t="s">
        <v>317</v>
      </c>
      <c r="E111" s="153" t="s">
        <v>42</v>
      </c>
      <c r="F111" s="154" t="s">
        <v>8312</v>
      </c>
      <c r="H111" s="153" t="s">
        <v>42</v>
      </c>
      <c r="I111" s="155"/>
      <c r="L111" s="152"/>
      <c r="M111" s="156"/>
      <c r="T111" s="157"/>
      <c r="AT111" s="153" t="s">
        <v>317</v>
      </c>
      <c r="AU111" s="153" t="s">
        <v>88</v>
      </c>
      <c r="AV111" s="12" t="s">
        <v>86</v>
      </c>
      <c r="AW111" s="12" t="s">
        <v>38</v>
      </c>
      <c r="AX111" s="12" t="s">
        <v>79</v>
      </c>
      <c r="AY111" s="153" t="s">
        <v>305</v>
      </c>
    </row>
    <row r="112" spans="2:65" s="12" customFormat="1" ht="11.25">
      <c r="B112" s="152"/>
      <c r="D112" s="146" t="s">
        <v>317</v>
      </c>
      <c r="E112" s="153" t="s">
        <v>42</v>
      </c>
      <c r="F112" s="154" t="s">
        <v>8313</v>
      </c>
      <c r="H112" s="153" t="s">
        <v>42</v>
      </c>
      <c r="I112" s="155"/>
      <c r="L112" s="152"/>
      <c r="M112" s="156"/>
      <c r="T112" s="157"/>
      <c r="AT112" s="153" t="s">
        <v>317</v>
      </c>
      <c r="AU112" s="153" t="s">
        <v>88</v>
      </c>
      <c r="AV112" s="12" t="s">
        <v>86</v>
      </c>
      <c r="AW112" s="12" t="s">
        <v>38</v>
      </c>
      <c r="AX112" s="12" t="s">
        <v>79</v>
      </c>
      <c r="AY112" s="153" t="s">
        <v>305</v>
      </c>
    </row>
    <row r="113" spans="2:65" s="12" customFormat="1" ht="11.25">
      <c r="B113" s="152"/>
      <c r="D113" s="146" t="s">
        <v>317</v>
      </c>
      <c r="E113" s="153" t="s">
        <v>42</v>
      </c>
      <c r="F113" s="154" t="s">
        <v>8314</v>
      </c>
      <c r="H113" s="153" t="s">
        <v>42</v>
      </c>
      <c r="I113" s="155"/>
      <c r="L113" s="152"/>
      <c r="M113" s="156"/>
      <c r="T113" s="157"/>
      <c r="AT113" s="153" t="s">
        <v>317</v>
      </c>
      <c r="AU113" s="153" t="s">
        <v>88</v>
      </c>
      <c r="AV113" s="12" t="s">
        <v>86</v>
      </c>
      <c r="AW113" s="12" t="s">
        <v>38</v>
      </c>
      <c r="AX113" s="12" t="s">
        <v>79</v>
      </c>
      <c r="AY113" s="153" t="s">
        <v>305</v>
      </c>
    </row>
    <row r="114" spans="2:65" s="12" customFormat="1" ht="11.25">
      <c r="B114" s="152"/>
      <c r="D114" s="146" t="s">
        <v>317</v>
      </c>
      <c r="E114" s="153" t="s">
        <v>42</v>
      </c>
      <c r="F114" s="154" t="s">
        <v>7970</v>
      </c>
      <c r="H114" s="153" t="s">
        <v>42</v>
      </c>
      <c r="I114" s="155"/>
      <c r="L114" s="152"/>
      <c r="M114" s="156"/>
      <c r="T114" s="157"/>
      <c r="AT114" s="153" t="s">
        <v>317</v>
      </c>
      <c r="AU114" s="153" t="s">
        <v>88</v>
      </c>
      <c r="AV114" s="12" t="s">
        <v>86</v>
      </c>
      <c r="AW114" s="12" t="s">
        <v>38</v>
      </c>
      <c r="AX114" s="12" t="s">
        <v>79</v>
      </c>
      <c r="AY114" s="153" t="s">
        <v>305</v>
      </c>
    </row>
    <row r="115" spans="2:65" s="12" customFormat="1" ht="11.25">
      <c r="B115" s="152"/>
      <c r="D115" s="146" t="s">
        <v>317</v>
      </c>
      <c r="E115" s="153" t="s">
        <v>42</v>
      </c>
      <c r="F115" s="154" t="s">
        <v>8315</v>
      </c>
      <c r="H115" s="153" t="s">
        <v>42</v>
      </c>
      <c r="I115" s="155"/>
      <c r="L115" s="152"/>
      <c r="M115" s="156"/>
      <c r="T115" s="157"/>
      <c r="AT115" s="153" t="s">
        <v>317</v>
      </c>
      <c r="AU115" s="153" t="s">
        <v>88</v>
      </c>
      <c r="AV115" s="12" t="s">
        <v>86</v>
      </c>
      <c r="AW115" s="12" t="s">
        <v>38</v>
      </c>
      <c r="AX115" s="12" t="s">
        <v>79</v>
      </c>
      <c r="AY115" s="153" t="s">
        <v>305</v>
      </c>
    </row>
    <row r="116" spans="2:65" s="12" customFormat="1" ht="11.25">
      <c r="B116" s="152"/>
      <c r="D116" s="146" t="s">
        <v>317</v>
      </c>
      <c r="E116" s="153" t="s">
        <v>42</v>
      </c>
      <c r="F116" s="154" t="s">
        <v>8316</v>
      </c>
      <c r="H116" s="153" t="s">
        <v>42</v>
      </c>
      <c r="I116" s="155"/>
      <c r="L116" s="152"/>
      <c r="M116" s="156"/>
      <c r="T116" s="157"/>
      <c r="AT116" s="153" t="s">
        <v>317</v>
      </c>
      <c r="AU116" s="153" t="s">
        <v>88</v>
      </c>
      <c r="AV116" s="12" t="s">
        <v>86</v>
      </c>
      <c r="AW116" s="12" t="s">
        <v>38</v>
      </c>
      <c r="AX116" s="12" t="s">
        <v>79</v>
      </c>
      <c r="AY116" s="153" t="s">
        <v>305</v>
      </c>
    </row>
    <row r="117" spans="2:65" s="13" customFormat="1" ht="11.25">
      <c r="B117" s="158"/>
      <c r="D117" s="146" t="s">
        <v>317</v>
      </c>
      <c r="E117" s="159" t="s">
        <v>42</v>
      </c>
      <c r="F117" s="160" t="s">
        <v>8317</v>
      </c>
      <c r="H117" s="161">
        <v>7.8040000000000003</v>
      </c>
      <c r="I117" s="162"/>
      <c r="L117" s="158"/>
      <c r="M117" s="163"/>
      <c r="T117" s="164"/>
      <c r="AT117" s="159" t="s">
        <v>317</v>
      </c>
      <c r="AU117" s="159" t="s">
        <v>88</v>
      </c>
      <c r="AV117" s="13" t="s">
        <v>88</v>
      </c>
      <c r="AW117" s="13" t="s">
        <v>38</v>
      </c>
      <c r="AX117" s="13" t="s">
        <v>79</v>
      </c>
      <c r="AY117" s="159" t="s">
        <v>305</v>
      </c>
    </row>
    <row r="118" spans="2:65" s="15" customFormat="1" ht="11.25">
      <c r="B118" s="172"/>
      <c r="D118" s="146" t="s">
        <v>317</v>
      </c>
      <c r="E118" s="173" t="s">
        <v>42</v>
      </c>
      <c r="F118" s="174" t="s">
        <v>339</v>
      </c>
      <c r="H118" s="175">
        <v>7.8040000000000003</v>
      </c>
      <c r="I118" s="176"/>
      <c r="L118" s="172"/>
      <c r="M118" s="177"/>
      <c r="T118" s="178"/>
      <c r="AT118" s="173" t="s">
        <v>317</v>
      </c>
      <c r="AU118" s="173" t="s">
        <v>88</v>
      </c>
      <c r="AV118" s="15" t="s">
        <v>311</v>
      </c>
      <c r="AW118" s="15" t="s">
        <v>38</v>
      </c>
      <c r="AX118" s="15" t="s">
        <v>86</v>
      </c>
      <c r="AY118" s="173" t="s">
        <v>305</v>
      </c>
    </row>
    <row r="119" spans="2:65" s="1" customFormat="1" ht="16.5" customHeight="1">
      <c r="B119" s="33"/>
      <c r="C119" s="179" t="s">
        <v>311</v>
      </c>
      <c r="D119" s="179" t="s">
        <v>341</v>
      </c>
      <c r="E119" s="180" t="s">
        <v>8318</v>
      </c>
      <c r="F119" s="181" t="s">
        <v>8319</v>
      </c>
      <c r="G119" s="182" t="s">
        <v>244</v>
      </c>
      <c r="H119" s="183">
        <v>2.4390000000000001</v>
      </c>
      <c r="I119" s="184"/>
      <c r="J119" s="185">
        <f>ROUND(I119*H119,2)</f>
        <v>0</v>
      </c>
      <c r="K119" s="181" t="s">
        <v>310</v>
      </c>
      <c r="L119" s="186"/>
      <c r="M119" s="187" t="s">
        <v>42</v>
      </c>
      <c r="N119" s="188" t="s">
        <v>50</v>
      </c>
      <c r="P119" s="142">
        <f>O119*H119</f>
        <v>0</v>
      </c>
      <c r="Q119" s="142">
        <v>2.234</v>
      </c>
      <c r="R119" s="142">
        <f>Q119*H119</f>
        <v>5.4487259999999997</v>
      </c>
      <c r="S119" s="142">
        <v>0</v>
      </c>
      <c r="T119" s="143">
        <f>S119*H119</f>
        <v>0</v>
      </c>
      <c r="AR119" s="144" t="s">
        <v>344</v>
      </c>
      <c r="AT119" s="144" t="s">
        <v>341</v>
      </c>
      <c r="AU119" s="144" t="s">
        <v>88</v>
      </c>
      <c r="AY119" s="18" t="s">
        <v>305</v>
      </c>
      <c r="BE119" s="145">
        <f>IF(N119="základní",J119,0)</f>
        <v>0</v>
      </c>
      <c r="BF119" s="145">
        <f>IF(N119="snížená",J119,0)</f>
        <v>0</v>
      </c>
      <c r="BG119" s="145">
        <f>IF(N119="zákl. přenesená",J119,0)</f>
        <v>0</v>
      </c>
      <c r="BH119" s="145">
        <f>IF(N119="sníž. přenesená",J119,0)</f>
        <v>0</v>
      </c>
      <c r="BI119" s="145">
        <f>IF(N119="nulová",J119,0)</f>
        <v>0</v>
      </c>
      <c r="BJ119" s="18" t="s">
        <v>86</v>
      </c>
      <c r="BK119" s="145">
        <f>ROUND(I119*H119,2)</f>
        <v>0</v>
      </c>
      <c r="BL119" s="18" t="s">
        <v>311</v>
      </c>
      <c r="BM119" s="144" t="s">
        <v>8320</v>
      </c>
    </row>
    <row r="120" spans="2:65" s="1" customFormat="1" ht="11.25">
      <c r="B120" s="33"/>
      <c r="D120" s="146" t="s">
        <v>313</v>
      </c>
      <c r="F120" s="147" t="s">
        <v>8319</v>
      </c>
      <c r="I120" s="148"/>
      <c r="L120" s="33"/>
      <c r="M120" s="149"/>
      <c r="T120" s="54"/>
      <c r="AT120" s="18" t="s">
        <v>313</v>
      </c>
      <c r="AU120" s="18" t="s">
        <v>88</v>
      </c>
    </row>
    <row r="121" spans="2:65" s="12" customFormat="1" ht="22.5">
      <c r="B121" s="152"/>
      <c r="D121" s="146" t="s">
        <v>317</v>
      </c>
      <c r="E121" s="153" t="s">
        <v>42</v>
      </c>
      <c r="F121" s="154" t="s">
        <v>8321</v>
      </c>
      <c r="H121" s="153" t="s">
        <v>42</v>
      </c>
      <c r="I121" s="155"/>
      <c r="L121" s="152"/>
      <c r="M121" s="156"/>
      <c r="T121" s="157"/>
      <c r="AT121" s="153" t="s">
        <v>317</v>
      </c>
      <c r="AU121" s="153" t="s">
        <v>88</v>
      </c>
      <c r="AV121" s="12" t="s">
        <v>86</v>
      </c>
      <c r="AW121" s="12" t="s">
        <v>38</v>
      </c>
      <c r="AX121" s="12" t="s">
        <v>79</v>
      </c>
      <c r="AY121" s="153" t="s">
        <v>305</v>
      </c>
    </row>
    <row r="122" spans="2:65" s="12" customFormat="1" ht="11.25">
      <c r="B122" s="152"/>
      <c r="D122" s="146" t="s">
        <v>317</v>
      </c>
      <c r="E122" s="153" t="s">
        <v>42</v>
      </c>
      <c r="F122" s="154" t="s">
        <v>8314</v>
      </c>
      <c r="H122" s="153" t="s">
        <v>42</v>
      </c>
      <c r="I122" s="155"/>
      <c r="L122" s="152"/>
      <c r="M122" s="156"/>
      <c r="T122" s="157"/>
      <c r="AT122" s="153" t="s">
        <v>317</v>
      </c>
      <c r="AU122" s="153" t="s">
        <v>88</v>
      </c>
      <c r="AV122" s="12" t="s">
        <v>86</v>
      </c>
      <c r="AW122" s="12" t="s">
        <v>38</v>
      </c>
      <c r="AX122" s="12" t="s">
        <v>79</v>
      </c>
      <c r="AY122" s="153" t="s">
        <v>305</v>
      </c>
    </row>
    <row r="123" spans="2:65" s="12" customFormat="1" ht="11.25">
      <c r="B123" s="152"/>
      <c r="D123" s="146" t="s">
        <v>317</v>
      </c>
      <c r="E123" s="153" t="s">
        <v>42</v>
      </c>
      <c r="F123" s="154" t="s">
        <v>7970</v>
      </c>
      <c r="H123" s="153" t="s">
        <v>42</v>
      </c>
      <c r="I123" s="155"/>
      <c r="L123" s="152"/>
      <c r="M123" s="156"/>
      <c r="T123" s="157"/>
      <c r="AT123" s="153" t="s">
        <v>317</v>
      </c>
      <c r="AU123" s="153" t="s">
        <v>88</v>
      </c>
      <c r="AV123" s="12" t="s">
        <v>86</v>
      </c>
      <c r="AW123" s="12" t="s">
        <v>38</v>
      </c>
      <c r="AX123" s="12" t="s">
        <v>79</v>
      </c>
      <c r="AY123" s="153" t="s">
        <v>305</v>
      </c>
    </row>
    <row r="124" spans="2:65" s="12" customFormat="1" ht="11.25">
      <c r="B124" s="152"/>
      <c r="D124" s="146" t="s">
        <v>317</v>
      </c>
      <c r="E124" s="153" t="s">
        <v>42</v>
      </c>
      <c r="F124" s="154" t="s">
        <v>8322</v>
      </c>
      <c r="H124" s="153" t="s">
        <v>42</v>
      </c>
      <c r="I124" s="155"/>
      <c r="L124" s="152"/>
      <c r="M124" s="156"/>
      <c r="T124" s="157"/>
      <c r="AT124" s="153" t="s">
        <v>317</v>
      </c>
      <c r="AU124" s="153" t="s">
        <v>88</v>
      </c>
      <c r="AV124" s="12" t="s">
        <v>86</v>
      </c>
      <c r="AW124" s="12" t="s">
        <v>38</v>
      </c>
      <c r="AX124" s="12" t="s">
        <v>79</v>
      </c>
      <c r="AY124" s="153" t="s">
        <v>305</v>
      </c>
    </row>
    <row r="125" spans="2:65" s="12" customFormat="1" ht="11.25">
      <c r="B125" s="152"/>
      <c r="D125" s="146" t="s">
        <v>317</v>
      </c>
      <c r="E125" s="153" t="s">
        <v>42</v>
      </c>
      <c r="F125" s="154" t="s">
        <v>8316</v>
      </c>
      <c r="H125" s="153" t="s">
        <v>42</v>
      </c>
      <c r="I125" s="155"/>
      <c r="L125" s="152"/>
      <c r="M125" s="156"/>
      <c r="T125" s="157"/>
      <c r="AT125" s="153" t="s">
        <v>317</v>
      </c>
      <c r="AU125" s="153" t="s">
        <v>88</v>
      </c>
      <c r="AV125" s="12" t="s">
        <v>86</v>
      </c>
      <c r="AW125" s="12" t="s">
        <v>38</v>
      </c>
      <c r="AX125" s="12" t="s">
        <v>79</v>
      </c>
      <c r="AY125" s="153" t="s">
        <v>305</v>
      </c>
    </row>
    <row r="126" spans="2:65" s="13" customFormat="1" ht="11.25">
      <c r="B126" s="158"/>
      <c r="D126" s="146" t="s">
        <v>317</v>
      </c>
      <c r="E126" s="159" t="s">
        <v>42</v>
      </c>
      <c r="F126" s="160" t="s">
        <v>8323</v>
      </c>
      <c r="H126" s="161">
        <v>2.4390000000000001</v>
      </c>
      <c r="I126" s="162"/>
      <c r="L126" s="158"/>
      <c r="M126" s="163"/>
      <c r="T126" s="164"/>
      <c r="AT126" s="159" t="s">
        <v>317</v>
      </c>
      <c r="AU126" s="159" t="s">
        <v>88</v>
      </c>
      <c r="AV126" s="13" t="s">
        <v>88</v>
      </c>
      <c r="AW126" s="13" t="s">
        <v>38</v>
      </c>
      <c r="AX126" s="13" t="s">
        <v>79</v>
      </c>
      <c r="AY126" s="159" t="s">
        <v>305</v>
      </c>
    </row>
    <row r="127" spans="2:65" s="15" customFormat="1" ht="11.25">
      <c r="B127" s="172"/>
      <c r="D127" s="146" t="s">
        <v>317</v>
      </c>
      <c r="E127" s="173" t="s">
        <v>42</v>
      </c>
      <c r="F127" s="174" t="s">
        <v>339</v>
      </c>
      <c r="H127" s="175">
        <v>2.4390000000000001</v>
      </c>
      <c r="I127" s="176"/>
      <c r="L127" s="172"/>
      <c r="M127" s="177"/>
      <c r="T127" s="178"/>
      <c r="AT127" s="173" t="s">
        <v>317</v>
      </c>
      <c r="AU127" s="173" t="s">
        <v>88</v>
      </c>
      <c r="AV127" s="15" t="s">
        <v>311</v>
      </c>
      <c r="AW127" s="15" t="s">
        <v>38</v>
      </c>
      <c r="AX127" s="15" t="s">
        <v>86</v>
      </c>
      <c r="AY127" s="173" t="s">
        <v>305</v>
      </c>
    </row>
    <row r="128" spans="2:65" s="1" customFormat="1" ht="16.5" customHeight="1">
      <c r="B128" s="33"/>
      <c r="C128" s="133" t="s">
        <v>340</v>
      </c>
      <c r="D128" s="133" t="s">
        <v>307</v>
      </c>
      <c r="E128" s="134" t="s">
        <v>8324</v>
      </c>
      <c r="F128" s="135" t="s">
        <v>8325</v>
      </c>
      <c r="G128" s="136" t="s">
        <v>402</v>
      </c>
      <c r="H128" s="137">
        <v>22.5</v>
      </c>
      <c r="I128" s="138"/>
      <c r="J128" s="139">
        <f>ROUND(I128*H128,2)</f>
        <v>0</v>
      </c>
      <c r="K128" s="135" t="s">
        <v>310</v>
      </c>
      <c r="L128" s="33"/>
      <c r="M128" s="140" t="s">
        <v>42</v>
      </c>
      <c r="N128" s="141" t="s">
        <v>50</v>
      </c>
      <c r="P128" s="142">
        <f>O128*H128</f>
        <v>0</v>
      </c>
      <c r="Q128" s="142">
        <v>0</v>
      </c>
      <c r="R128" s="142">
        <f>Q128*H128</f>
        <v>0</v>
      </c>
      <c r="S128" s="142">
        <v>0</v>
      </c>
      <c r="T128" s="143">
        <f>S128*H128</f>
        <v>0</v>
      </c>
      <c r="AR128" s="144" t="s">
        <v>311</v>
      </c>
      <c r="AT128" s="144" t="s">
        <v>307</v>
      </c>
      <c r="AU128" s="144" t="s">
        <v>88</v>
      </c>
      <c r="AY128" s="18" t="s">
        <v>305</v>
      </c>
      <c r="BE128" s="145">
        <f>IF(N128="základní",J128,0)</f>
        <v>0</v>
      </c>
      <c r="BF128" s="145">
        <f>IF(N128="snížená",J128,0)</f>
        <v>0</v>
      </c>
      <c r="BG128" s="145">
        <f>IF(N128="zákl. přenesená",J128,0)</f>
        <v>0</v>
      </c>
      <c r="BH128" s="145">
        <f>IF(N128="sníž. přenesená",J128,0)</f>
        <v>0</v>
      </c>
      <c r="BI128" s="145">
        <f>IF(N128="nulová",J128,0)</f>
        <v>0</v>
      </c>
      <c r="BJ128" s="18" t="s">
        <v>86</v>
      </c>
      <c r="BK128" s="145">
        <f>ROUND(I128*H128,2)</f>
        <v>0</v>
      </c>
      <c r="BL128" s="18" t="s">
        <v>311</v>
      </c>
      <c r="BM128" s="144" t="s">
        <v>8326</v>
      </c>
    </row>
    <row r="129" spans="2:65" s="1" customFormat="1" ht="11.25">
      <c r="B129" s="33"/>
      <c r="D129" s="146" t="s">
        <v>313</v>
      </c>
      <c r="F129" s="147" t="s">
        <v>8327</v>
      </c>
      <c r="I129" s="148"/>
      <c r="L129" s="33"/>
      <c r="M129" s="149"/>
      <c r="T129" s="54"/>
      <c r="AT129" s="18" t="s">
        <v>313</v>
      </c>
      <c r="AU129" s="18" t="s">
        <v>88</v>
      </c>
    </row>
    <row r="130" spans="2:65" s="1" customFormat="1" ht="11.25">
      <c r="B130" s="33"/>
      <c r="D130" s="150" t="s">
        <v>315</v>
      </c>
      <c r="F130" s="151" t="s">
        <v>8328</v>
      </c>
      <c r="I130" s="148"/>
      <c r="L130" s="33"/>
      <c r="M130" s="149"/>
      <c r="T130" s="54"/>
      <c r="AT130" s="18" t="s">
        <v>315</v>
      </c>
      <c r="AU130" s="18" t="s">
        <v>88</v>
      </c>
    </row>
    <row r="131" spans="2:65" s="13" customFormat="1" ht="11.25">
      <c r="B131" s="158"/>
      <c r="D131" s="146" t="s">
        <v>317</v>
      </c>
      <c r="E131" s="159" t="s">
        <v>42</v>
      </c>
      <c r="F131" s="160" t="s">
        <v>8290</v>
      </c>
      <c r="H131" s="161">
        <v>22.5</v>
      </c>
      <c r="I131" s="162"/>
      <c r="L131" s="158"/>
      <c r="M131" s="163"/>
      <c r="T131" s="164"/>
      <c r="AT131" s="159" t="s">
        <v>317</v>
      </c>
      <c r="AU131" s="159" t="s">
        <v>88</v>
      </c>
      <c r="AV131" s="13" t="s">
        <v>88</v>
      </c>
      <c r="AW131" s="13" t="s">
        <v>38</v>
      </c>
      <c r="AX131" s="13" t="s">
        <v>86</v>
      </c>
      <c r="AY131" s="159" t="s">
        <v>305</v>
      </c>
    </row>
    <row r="132" spans="2:65" s="1" customFormat="1" ht="24.2" customHeight="1">
      <c r="B132" s="33"/>
      <c r="C132" s="133" t="s">
        <v>347</v>
      </c>
      <c r="D132" s="133" t="s">
        <v>307</v>
      </c>
      <c r="E132" s="134" t="s">
        <v>8329</v>
      </c>
      <c r="F132" s="135" t="s">
        <v>8330</v>
      </c>
      <c r="G132" s="136" t="s">
        <v>199</v>
      </c>
      <c r="H132" s="137">
        <v>27</v>
      </c>
      <c r="I132" s="138"/>
      <c r="J132" s="139">
        <f>ROUND(I132*H132,2)</f>
        <v>0</v>
      </c>
      <c r="K132" s="135" t="s">
        <v>310</v>
      </c>
      <c r="L132" s="33"/>
      <c r="M132" s="140" t="s">
        <v>42</v>
      </c>
      <c r="N132" s="141" t="s">
        <v>50</v>
      </c>
      <c r="P132" s="142">
        <f>O132*H132</f>
        <v>0</v>
      </c>
      <c r="Q132" s="142">
        <v>2.64E-2</v>
      </c>
      <c r="R132" s="142">
        <f>Q132*H132</f>
        <v>0.71279999999999999</v>
      </c>
      <c r="S132" s="142">
        <v>0</v>
      </c>
      <c r="T132" s="143">
        <f>S132*H132</f>
        <v>0</v>
      </c>
      <c r="AR132" s="144" t="s">
        <v>311</v>
      </c>
      <c r="AT132" s="144" t="s">
        <v>307</v>
      </c>
      <c r="AU132" s="144" t="s">
        <v>88</v>
      </c>
      <c r="AY132" s="18" t="s">
        <v>305</v>
      </c>
      <c r="BE132" s="145">
        <f>IF(N132="základní",J132,0)</f>
        <v>0</v>
      </c>
      <c r="BF132" s="145">
        <f>IF(N132="snížená",J132,0)</f>
        <v>0</v>
      </c>
      <c r="BG132" s="145">
        <f>IF(N132="zákl. přenesená",J132,0)</f>
        <v>0</v>
      </c>
      <c r="BH132" s="145">
        <f>IF(N132="sníž. přenesená",J132,0)</f>
        <v>0</v>
      </c>
      <c r="BI132" s="145">
        <f>IF(N132="nulová",J132,0)</f>
        <v>0</v>
      </c>
      <c r="BJ132" s="18" t="s">
        <v>86</v>
      </c>
      <c r="BK132" s="145">
        <f>ROUND(I132*H132,2)</f>
        <v>0</v>
      </c>
      <c r="BL132" s="18" t="s">
        <v>311</v>
      </c>
      <c r="BM132" s="144" t="s">
        <v>8331</v>
      </c>
    </row>
    <row r="133" spans="2:65" s="1" customFormat="1" ht="19.5">
      <c r="B133" s="33"/>
      <c r="D133" s="146" t="s">
        <v>313</v>
      </c>
      <c r="F133" s="147" t="s">
        <v>8332</v>
      </c>
      <c r="I133" s="148"/>
      <c r="L133" s="33"/>
      <c r="M133" s="149"/>
      <c r="T133" s="54"/>
      <c r="AT133" s="18" t="s">
        <v>313</v>
      </c>
      <c r="AU133" s="18" t="s">
        <v>88</v>
      </c>
    </row>
    <row r="134" spans="2:65" s="1" customFormat="1" ht="11.25">
      <c r="B134" s="33"/>
      <c r="D134" s="150" t="s">
        <v>315</v>
      </c>
      <c r="F134" s="151" t="s">
        <v>8333</v>
      </c>
      <c r="I134" s="148"/>
      <c r="L134" s="33"/>
      <c r="M134" s="149"/>
      <c r="T134" s="54"/>
      <c r="AT134" s="18" t="s">
        <v>315</v>
      </c>
      <c r="AU134" s="18" t="s">
        <v>88</v>
      </c>
    </row>
    <row r="135" spans="2:65" s="1" customFormat="1" ht="117">
      <c r="B135" s="33"/>
      <c r="D135" s="146" t="s">
        <v>4036</v>
      </c>
      <c r="F135" s="189" t="s">
        <v>8334</v>
      </c>
      <c r="I135" s="148"/>
      <c r="L135" s="33"/>
      <c r="M135" s="149"/>
      <c r="T135" s="54"/>
      <c r="AT135" s="18" t="s">
        <v>4036</v>
      </c>
      <c r="AU135" s="18" t="s">
        <v>88</v>
      </c>
    </row>
    <row r="136" spans="2:65" s="12" customFormat="1" ht="11.25">
      <c r="B136" s="152"/>
      <c r="D136" s="146" t="s">
        <v>317</v>
      </c>
      <c r="E136" s="153" t="s">
        <v>42</v>
      </c>
      <c r="F136" s="154" t="s">
        <v>8335</v>
      </c>
      <c r="H136" s="153" t="s">
        <v>42</v>
      </c>
      <c r="I136" s="155"/>
      <c r="L136" s="152"/>
      <c r="M136" s="156"/>
      <c r="T136" s="157"/>
      <c r="AT136" s="153" t="s">
        <v>317</v>
      </c>
      <c r="AU136" s="153" t="s">
        <v>88</v>
      </c>
      <c r="AV136" s="12" t="s">
        <v>86</v>
      </c>
      <c r="AW136" s="12" t="s">
        <v>38</v>
      </c>
      <c r="AX136" s="12" t="s">
        <v>79</v>
      </c>
      <c r="AY136" s="153" t="s">
        <v>305</v>
      </c>
    </row>
    <row r="137" spans="2:65" s="12" customFormat="1" ht="11.25">
      <c r="B137" s="152"/>
      <c r="D137" s="146" t="s">
        <v>317</v>
      </c>
      <c r="E137" s="153" t="s">
        <v>42</v>
      </c>
      <c r="F137" s="154" t="s">
        <v>7970</v>
      </c>
      <c r="H137" s="153" t="s">
        <v>42</v>
      </c>
      <c r="I137" s="155"/>
      <c r="L137" s="152"/>
      <c r="M137" s="156"/>
      <c r="T137" s="157"/>
      <c r="AT137" s="153" t="s">
        <v>317</v>
      </c>
      <c r="AU137" s="153" t="s">
        <v>88</v>
      </c>
      <c r="AV137" s="12" t="s">
        <v>86</v>
      </c>
      <c r="AW137" s="12" t="s">
        <v>38</v>
      </c>
      <c r="AX137" s="12" t="s">
        <v>79</v>
      </c>
      <c r="AY137" s="153" t="s">
        <v>305</v>
      </c>
    </row>
    <row r="138" spans="2:65" s="12" customFormat="1" ht="11.25">
      <c r="B138" s="152"/>
      <c r="D138" s="146" t="s">
        <v>317</v>
      </c>
      <c r="E138" s="153" t="s">
        <v>42</v>
      </c>
      <c r="F138" s="154" t="s">
        <v>8336</v>
      </c>
      <c r="H138" s="153" t="s">
        <v>42</v>
      </c>
      <c r="I138" s="155"/>
      <c r="L138" s="152"/>
      <c r="M138" s="156"/>
      <c r="T138" s="157"/>
      <c r="AT138" s="153" t="s">
        <v>317</v>
      </c>
      <c r="AU138" s="153" t="s">
        <v>88</v>
      </c>
      <c r="AV138" s="12" t="s">
        <v>86</v>
      </c>
      <c r="AW138" s="12" t="s">
        <v>38</v>
      </c>
      <c r="AX138" s="12" t="s">
        <v>79</v>
      </c>
      <c r="AY138" s="153" t="s">
        <v>305</v>
      </c>
    </row>
    <row r="139" spans="2:65" s="13" customFormat="1" ht="11.25">
      <c r="B139" s="158"/>
      <c r="D139" s="146" t="s">
        <v>317</v>
      </c>
      <c r="E139" s="159" t="s">
        <v>42</v>
      </c>
      <c r="F139" s="160" t="s">
        <v>8337</v>
      </c>
      <c r="H139" s="161">
        <v>27</v>
      </c>
      <c r="I139" s="162"/>
      <c r="L139" s="158"/>
      <c r="M139" s="163"/>
      <c r="T139" s="164"/>
      <c r="AT139" s="159" t="s">
        <v>317</v>
      </c>
      <c r="AU139" s="159" t="s">
        <v>88</v>
      </c>
      <c r="AV139" s="13" t="s">
        <v>88</v>
      </c>
      <c r="AW139" s="13" t="s">
        <v>38</v>
      </c>
      <c r="AX139" s="13" t="s">
        <v>79</v>
      </c>
      <c r="AY139" s="159" t="s">
        <v>305</v>
      </c>
    </row>
    <row r="140" spans="2:65" s="15" customFormat="1" ht="11.25">
      <c r="B140" s="172"/>
      <c r="D140" s="146" t="s">
        <v>317</v>
      </c>
      <c r="E140" s="173" t="s">
        <v>42</v>
      </c>
      <c r="F140" s="174" t="s">
        <v>339</v>
      </c>
      <c r="H140" s="175">
        <v>27</v>
      </c>
      <c r="I140" s="176"/>
      <c r="L140" s="172"/>
      <c r="M140" s="177"/>
      <c r="T140" s="178"/>
      <c r="AT140" s="173" t="s">
        <v>317</v>
      </c>
      <c r="AU140" s="173" t="s">
        <v>88</v>
      </c>
      <c r="AV140" s="15" t="s">
        <v>311</v>
      </c>
      <c r="AW140" s="15" t="s">
        <v>38</v>
      </c>
      <c r="AX140" s="15" t="s">
        <v>86</v>
      </c>
      <c r="AY140" s="173" t="s">
        <v>305</v>
      </c>
    </row>
    <row r="141" spans="2:65" s="1" customFormat="1" ht="37.9" customHeight="1">
      <c r="B141" s="33"/>
      <c r="C141" s="133" t="s">
        <v>357</v>
      </c>
      <c r="D141" s="133" t="s">
        <v>307</v>
      </c>
      <c r="E141" s="134" t="s">
        <v>4031</v>
      </c>
      <c r="F141" s="135" t="s">
        <v>4032</v>
      </c>
      <c r="G141" s="136" t="s">
        <v>244</v>
      </c>
      <c r="H141" s="137">
        <v>6.3620000000000001</v>
      </c>
      <c r="I141" s="138"/>
      <c r="J141" s="139">
        <f>ROUND(I141*H141,2)</f>
        <v>0</v>
      </c>
      <c r="K141" s="135" t="s">
        <v>310</v>
      </c>
      <c r="L141" s="33"/>
      <c r="M141" s="140" t="s">
        <v>42</v>
      </c>
      <c r="N141" s="141" t="s">
        <v>50</v>
      </c>
      <c r="P141" s="142">
        <f>O141*H141</f>
        <v>0</v>
      </c>
      <c r="Q141" s="142">
        <v>0</v>
      </c>
      <c r="R141" s="142">
        <f>Q141*H141</f>
        <v>0</v>
      </c>
      <c r="S141" s="142">
        <v>0</v>
      </c>
      <c r="T141" s="143">
        <f>S141*H141</f>
        <v>0</v>
      </c>
      <c r="AR141" s="144" t="s">
        <v>311</v>
      </c>
      <c r="AT141" s="144" t="s">
        <v>307</v>
      </c>
      <c r="AU141" s="144" t="s">
        <v>88</v>
      </c>
      <c r="AY141" s="18" t="s">
        <v>305</v>
      </c>
      <c r="BE141" s="145">
        <f>IF(N141="základní",J141,0)</f>
        <v>0</v>
      </c>
      <c r="BF141" s="145">
        <f>IF(N141="snížená",J141,0)</f>
        <v>0</v>
      </c>
      <c r="BG141" s="145">
        <f>IF(N141="zákl. přenesená",J141,0)</f>
        <v>0</v>
      </c>
      <c r="BH141" s="145">
        <f>IF(N141="sníž. přenesená",J141,0)</f>
        <v>0</v>
      </c>
      <c r="BI141" s="145">
        <f>IF(N141="nulová",J141,0)</f>
        <v>0</v>
      </c>
      <c r="BJ141" s="18" t="s">
        <v>86</v>
      </c>
      <c r="BK141" s="145">
        <f>ROUND(I141*H141,2)</f>
        <v>0</v>
      </c>
      <c r="BL141" s="18" t="s">
        <v>311</v>
      </c>
      <c r="BM141" s="144" t="s">
        <v>8338</v>
      </c>
    </row>
    <row r="142" spans="2:65" s="1" customFormat="1" ht="39">
      <c r="B142" s="33"/>
      <c r="D142" s="146" t="s">
        <v>313</v>
      </c>
      <c r="F142" s="147" t="s">
        <v>4034</v>
      </c>
      <c r="I142" s="148"/>
      <c r="L142" s="33"/>
      <c r="M142" s="149"/>
      <c r="T142" s="54"/>
      <c r="AT142" s="18" t="s">
        <v>313</v>
      </c>
      <c r="AU142" s="18" t="s">
        <v>88</v>
      </c>
    </row>
    <row r="143" spans="2:65" s="1" customFormat="1" ht="11.25">
      <c r="B143" s="33"/>
      <c r="D143" s="150" t="s">
        <v>315</v>
      </c>
      <c r="F143" s="151" t="s">
        <v>4035</v>
      </c>
      <c r="I143" s="148"/>
      <c r="L143" s="33"/>
      <c r="M143" s="149"/>
      <c r="T143" s="54"/>
      <c r="AT143" s="18" t="s">
        <v>315</v>
      </c>
      <c r="AU143" s="18" t="s">
        <v>88</v>
      </c>
    </row>
    <row r="144" spans="2:65" s="12" customFormat="1" ht="11.25">
      <c r="B144" s="152"/>
      <c r="D144" s="146" t="s">
        <v>317</v>
      </c>
      <c r="E144" s="153" t="s">
        <v>42</v>
      </c>
      <c r="F144" s="154" t="s">
        <v>8339</v>
      </c>
      <c r="H144" s="153" t="s">
        <v>42</v>
      </c>
      <c r="I144" s="155"/>
      <c r="L144" s="152"/>
      <c r="M144" s="156"/>
      <c r="T144" s="157"/>
      <c r="AT144" s="153" t="s">
        <v>317</v>
      </c>
      <c r="AU144" s="153" t="s">
        <v>88</v>
      </c>
      <c r="AV144" s="12" t="s">
        <v>86</v>
      </c>
      <c r="AW144" s="12" t="s">
        <v>38</v>
      </c>
      <c r="AX144" s="12" t="s">
        <v>79</v>
      </c>
      <c r="AY144" s="153" t="s">
        <v>305</v>
      </c>
    </row>
    <row r="145" spans="2:65" s="13" customFormat="1" ht="11.25">
      <c r="B145" s="158"/>
      <c r="D145" s="146" t="s">
        <v>317</v>
      </c>
      <c r="E145" s="159" t="s">
        <v>42</v>
      </c>
      <c r="F145" s="160" t="s">
        <v>8288</v>
      </c>
      <c r="H145" s="161">
        <v>6.3620000000000001</v>
      </c>
      <c r="I145" s="162"/>
      <c r="L145" s="158"/>
      <c r="M145" s="163"/>
      <c r="T145" s="164"/>
      <c r="AT145" s="159" t="s">
        <v>317</v>
      </c>
      <c r="AU145" s="159" t="s">
        <v>88</v>
      </c>
      <c r="AV145" s="13" t="s">
        <v>88</v>
      </c>
      <c r="AW145" s="13" t="s">
        <v>38</v>
      </c>
      <c r="AX145" s="13" t="s">
        <v>79</v>
      </c>
      <c r="AY145" s="159" t="s">
        <v>305</v>
      </c>
    </row>
    <row r="146" spans="2:65" s="14" customFormat="1" ht="11.25">
      <c r="B146" s="165"/>
      <c r="D146" s="146" t="s">
        <v>317</v>
      </c>
      <c r="E146" s="166" t="s">
        <v>3981</v>
      </c>
      <c r="F146" s="167" t="s">
        <v>338</v>
      </c>
      <c r="H146" s="168">
        <v>6.3620000000000001</v>
      </c>
      <c r="I146" s="169"/>
      <c r="L146" s="165"/>
      <c r="M146" s="170"/>
      <c r="T146" s="171"/>
      <c r="AT146" s="166" t="s">
        <v>317</v>
      </c>
      <c r="AU146" s="166" t="s">
        <v>88</v>
      </c>
      <c r="AV146" s="14" t="s">
        <v>96</v>
      </c>
      <c r="AW146" s="14" t="s">
        <v>38</v>
      </c>
      <c r="AX146" s="14" t="s">
        <v>79</v>
      </c>
      <c r="AY146" s="166" t="s">
        <v>305</v>
      </c>
    </row>
    <row r="147" spans="2:65" s="15" customFormat="1" ht="11.25">
      <c r="B147" s="172"/>
      <c r="D147" s="146" t="s">
        <v>317</v>
      </c>
      <c r="E147" s="173" t="s">
        <v>42</v>
      </c>
      <c r="F147" s="174" t="s">
        <v>339</v>
      </c>
      <c r="H147" s="175">
        <v>6.3620000000000001</v>
      </c>
      <c r="I147" s="176"/>
      <c r="L147" s="172"/>
      <c r="M147" s="177"/>
      <c r="T147" s="178"/>
      <c r="AT147" s="173" t="s">
        <v>317</v>
      </c>
      <c r="AU147" s="173" t="s">
        <v>88</v>
      </c>
      <c r="AV147" s="15" t="s">
        <v>311</v>
      </c>
      <c r="AW147" s="15" t="s">
        <v>38</v>
      </c>
      <c r="AX147" s="15" t="s">
        <v>86</v>
      </c>
      <c r="AY147" s="173" t="s">
        <v>305</v>
      </c>
    </row>
    <row r="148" spans="2:65" s="1" customFormat="1" ht="24.2" customHeight="1">
      <c r="B148" s="33"/>
      <c r="C148" s="133" t="s">
        <v>344</v>
      </c>
      <c r="D148" s="133" t="s">
        <v>307</v>
      </c>
      <c r="E148" s="134" t="s">
        <v>8340</v>
      </c>
      <c r="F148" s="135" t="s">
        <v>8341</v>
      </c>
      <c r="G148" s="136" t="s">
        <v>244</v>
      </c>
      <c r="H148" s="137">
        <v>6.3620000000000001</v>
      </c>
      <c r="I148" s="138"/>
      <c r="J148" s="139">
        <f>ROUND(I148*H148,2)</f>
        <v>0</v>
      </c>
      <c r="K148" s="135" t="s">
        <v>310</v>
      </c>
      <c r="L148" s="33"/>
      <c r="M148" s="140" t="s">
        <v>42</v>
      </c>
      <c r="N148" s="141" t="s">
        <v>50</v>
      </c>
      <c r="P148" s="142">
        <f>O148*H148</f>
        <v>0</v>
      </c>
      <c r="Q148" s="142">
        <v>0</v>
      </c>
      <c r="R148" s="142">
        <f>Q148*H148</f>
        <v>0</v>
      </c>
      <c r="S148" s="142">
        <v>0</v>
      </c>
      <c r="T148" s="143">
        <f>S148*H148</f>
        <v>0</v>
      </c>
      <c r="AR148" s="144" t="s">
        <v>311</v>
      </c>
      <c r="AT148" s="144" t="s">
        <v>307</v>
      </c>
      <c r="AU148" s="144" t="s">
        <v>88</v>
      </c>
      <c r="AY148" s="18" t="s">
        <v>305</v>
      </c>
      <c r="BE148" s="145">
        <f>IF(N148="základní",J148,0)</f>
        <v>0</v>
      </c>
      <c r="BF148" s="145">
        <f>IF(N148="snížená",J148,0)</f>
        <v>0</v>
      </c>
      <c r="BG148" s="145">
        <f>IF(N148="zákl. přenesená",J148,0)</f>
        <v>0</v>
      </c>
      <c r="BH148" s="145">
        <f>IF(N148="sníž. přenesená",J148,0)</f>
        <v>0</v>
      </c>
      <c r="BI148" s="145">
        <f>IF(N148="nulová",J148,0)</f>
        <v>0</v>
      </c>
      <c r="BJ148" s="18" t="s">
        <v>86</v>
      </c>
      <c r="BK148" s="145">
        <f>ROUND(I148*H148,2)</f>
        <v>0</v>
      </c>
      <c r="BL148" s="18" t="s">
        <v>311</v>
      </c>
      <c r="BM148" s="144" t="s">
        <v>8342</v>
      </c>
    </row>
    <row r="149" spans="2:65" s="1" customFormat="1" ht="29.25">
      <c r="B149" s="33"/>
      <c r="D149" s="146" t="s">
        <v>313</v>
      </c>
      <c r="F149" s="147" t="s">
        <v>8343</v>
      </c>
      <c r="I149" s="148"/>
      <c r="L149" s="33"/>
      <c r="M149" s="149"/>
      <c r="T149" s="54"/>
      <c r="AT149" s="18" t="s">
        <v>313</v>
      </c>
      <c r="AU149" s="18" t="s">
        <v>88</v>
      </c>
    </row>
    <row r="150" spans="2:65" s="1" customFormat="1" ht="11.25">
      <c r="B150" s="33"/>
      <c r="D150" s="150" t="s">
        <v>315</v>
      </c>
      <c r="F150" s="151" t="s">
        <v>8344</v>
      </c>
      <c r="I150" s="148"/>
      <c r="L150" s="33"/>
      <c r="M150" s="149"/>
      <c r="T150" s="54"/>
      <c r="AT150" s="18" t="s">
        <v>315</v>
      </c>
      <c r="AU150" s="18" t="s">
        <v>88</v>
      </c>
    </row>
    <row r="151" spans="2:65" s="12" customFormat="1" ht="11.25">
      <c r="B151" s="152"/>
      <c r="D151" s="146" t="s">
        <v>317</v>
      </c>
      <c r="E151" s="153" t="s">
        <v>42</v>
      </c>
      <c r="F151" s="154" t="s">
        <v>8345</v>
      </c>
      <c r="H151" s="153" t="s">
        <v>42</v>
      </c>
      <c r="I151" s="155"/>
      <c r="L151" s="152"/>
      <c r="M151" s="156"/>
      <c r="T151" s="157"/>
      <c r="AT151" s="153" t="s">
        <v>317</v>
      </c>
      <c r="AU151" s="153" t="s">
        <v>88</v>
      </c>
      <c r="AV151" s="12" t="s">
        <v>86</v>
      </c>
      <c r="AW151" s="12" t="s">
        <v>38</v>
      </c>
      <c r="AX151" s="12" t="s">
        <v>79</v>
      </c>
      <c r="AY151" s="153" t="s">
        <v>305</v>
      </c>
    </row>
    <row r="152" spans="2:65" s="13" customFormat="1" ht="11.25">
      <c r="B152" s="158"/>
      <c r="D152" s="146" t="s">
        <v>317</v>
      </c>
      <c r="E152" s="159" t="s">
        <v>42</v>
      </c>
      <c r="F152" s="160" t="s">
        <v>8346</v>
      </c>
      <c r="H152" s="161">
        <v>6.3620000000000001</v>
      </c>
      <c r="I152" s="162"/>
      <c r="L152" s="158"/>
      <c r="M152" s="163"/>
      <c r="T152" s="164"/>
      <c r="AT152" s="159" t="s">
        <v>317</v>
      </c>
      <c r="AU152" s="159" t="s">
        <v>88</v>
      </c>
      <c r="AV152" s="13" t="s">
        <v>88</v>
      </c>
      <c r="AW152" s="13" t="s">
        <v>38</v>
      </c>
      <c r="AX152" s="13" t="s">
        <v>79</v>
      </c>
      <c r="AY152" s="159" t="s">
        <v>305</v>
      </c>
    </row>
    <row r="153" spans="2:65" s="14" customFormat="1" ht="11.25">
      <c r="B153" s="165"/>
      <c r="D153" s="146" t="s">
        <v>317</v>
      </c>
      <c r="E153" s="166" t="s">
        <v>8288</v>
      </c>
      <c r="F153" s="167" t="s">
        <v>338</v>
      </c>
      <c r="H153" s="168">
        <v>6.3620000000000001</v>
      </c>
      <c r="I153" s="169"/>
      <c r="L153" s="165"/>
      <c r="M153" s="170"/>
      <c r="T153" s="171"/>
      <c r="AT153" s="166" t="s">
        <v>317</v>
      </c>
      <c r="AU153" s="166" t="s">
        <v>88</v>
      </c>
      <c r="AV153" s="14" t="s">
        <v>96</v>
      </c>
      <c r="AW153" s="14" t="s">
        <v>38</v>
      </c>
      <c r="AX153" s="14" t="s">
        <v>79</v>
      </c>
      <c r="AY153" s="166" t="s">
        <v>305</v>
      </c>
    </row>
    <row r="154" spans="2:65" s="15" customFormat="1" ht="11.25">
      <c r="B154" s="172"/>
      <c r="D154" s="146" t="s">
        <v>317</v>
      </c>
      <c r="E154" s="173" t="s">
        <v>42</v>
      </c>
      <c r="F154" s="174" t="s">
        <v>339</v>
      </c>
      <c r="H154" s="175">
        <v>6.3620000000000001</v>
      </c>
      <c r="I154" s="176"/>
      <c r="L154" s="172"/>
      <c r="M154" s="177"/>
      <c r="T154" s="178"/>
      <c r="AT154" s="173" t="s">
        <v>317</v>
      </c>
      <c r="AU154" s="173" t="s">
        <v>88</v>
      </c>
      <c r="AV154" s="15" t="s">
        <v>311</v>
      </c>
      <c r="AW154" s="15" t="s">
        <v>38</v>
      </c>
      <c r="AX154" s="15" t="s">
        <v>86</v>
      </c>
      <c r="AY154" s="173" t="s">
        <v>305</v>
      </c>
    </row>
    <row r="155" spans="2:65" s="1" customFormat="1" ht="16.5" customHeight="1">
      <c r="B155" s="33"/>
      <c r="C155" s="133" t="s">
        <v>377</v>
      </c>
      <c r="D155" s="133" t="s">
        <v>307</v>
      </c>
      <c r="E155" s="134" t="s">
        <v>4042</v>
      </c>
      <c r="F155" s="135" t="s">
        <v>4043</v>
      </c>
      <c r="G155" s="136" t="s">
        <v>244</v>
      </c>
      <c r="H155" s="137">
        <v>6.3620000000000001</v>
      </c>
      <c r="I155" s="138"/>
      <c r="J155" s="139">
        <f>ROUND(I155*H155,2)</f>
        <v>0</v>
      </c>
      <c r="K155" s="135" t="s">
        <v>310</v>
      </c>
      <c r="L155" s="33"/>
      <c r="M155" s="140" t="s">
        <v>42</v>
      </c>
      <c r="N155" s="141" t="s">
        <v>50</v>
      </c>
      <c r="P155" s="142">
        <f>O155*H155</f>
        <v>0</v>
      </c>
      <c r="Q155" s="142">
        <v>0</v>
      </c>
      <c r="R155" s="142">
        <f>Q155*H155</f>
        <v>0</v>
      </c>
      <c r="S155" s="142">
        <v>0</v>
      </c>
      <c r="T155" s="143">
        <f>S155*H155</f>
        <v>0</v>
      </c>
      <c r="AR155" s="144" t="s">
        <v>311</v>
      </c>
      <c r="AT155" s="144" t="s">
        <v>307</v>
      </c>
      <c r="AU155" s="144" t="s">
        <v>88</v>
      </c>
      <c r="AY155" s="18" t="s">
        <v>305</v>
      </c>
      <c r="BE155" s="145">
        <f>IF(N155="základní",J155,0)</f>
        <v>0</v>
      </c>
      <c r="BF155" s="145">
        <f>IF(N155="snížená",J155,0)</f>
        <v>0</v>
      </c>
      <c r="BG155" s="145">
        <f>IF(N155="zákl. přenesená",J155,0)</f>
        <v>0</v>
      </c>
      <c r="BH155" s="145">
        <f>IF(N155="sníž. přenesená",J155,0)</f>
        <v>0</v>
      </c>
      <c r="BI155" s="145">
        <f>IF(N155="nulová",J155,0)</f>
        <v>0</v>
      </c>
      <c r="BJ155" s="18" t="s">
        <v>86</v>
      </c>
      <c r="BK155" s="145">
        <f>ROUND(I155*H155,2)</f>
        <v>0</v>
      </c>
      <c r="BL155" s="18" t="s">
        <v>311</v>
      </c>
      <c r="BM155" s="144" t="s">
        <v>8347</v>
      </c>
    </row>
    <row r="156" spans="2:65" s="1" customFormat="1" ht="19.5">
      <c r="B156" s="33"/>
      <c r="D156" s="146" t="s">
        <v>313</v>
      </c>
      <c r="F156" s="147" t="s">
        <v>4045</v>
      </c>
      <c r="I156" s="148"/>
      <c r="L156" s="33"/>
      <c r="M156" s="149"/>
      <c r="T156" s="54"/>
      <c r="AT156" s="18" t="s">
        <v>313</v>
      </c>
      <c r="AU156" s="18" t="s">
        <v>88</v>
      </c>
    </row>
    <row r="157" spans="2:65" s="1" customFormat="1" ht="11.25">
      <c r="B157" s="33"/>
      <c r="D157" s="150" t="s">
        <v>315</v>
      </c>
      <c r="F157" s="151" t="s">
        <v>4046</v>
      </c>
      <c r="I157" s="148"/>
      <c r="L157" s="33"/>
      <c r="M157" s="149"/>
      <c r="T157" s="54"/>
      <c r="AT157" s="18" t="s">
        <v>315</v>
      </c>
      <c r="AU157" s="18" t="s">
        <v>88</v>
      </c>
    </row>
    <row r="158" spans="2:65" s="1" customFormat="1" ht="409.5">
      <c r="B158" s="33"/>
      <c r="D158" s="146" t="s">
        <v>4036</v>
      </c>
      <c r="F158" s="189" t="s">
        <v>7968</v>
      </c>
      <c r="I158" s="148"/>
      <c r="L158" s="33"/>
      <c r="M158" s="149"/>
      <c r="T158" s="54"/>
      <c r="AT158" s="18" t="s">
        <v>4036</v>
      </c>
      <c r="AU158" s="18" t="s">
        <v>88</v>
      </c>
    </row>
    <row r="159" spans="2:65" s="13" customFormat="1" ht="11.25">
      <c r="B159" s="158"/>
      <c r="D159" s="146" t="s">
        <v>317</v>
      </c>
      <c r="E159" s="159" t="s">
        <v>42</v>
      </c>
      <c r="F159" s="160" t="s">
        <v>3981</v>
      </c>
      <c r="H159" s="161">
        <v>6.3620000000000001</v>
      </c>
      <c r="I159" s="162"/>
      <c r="L159" s="158"/>
      <c r="M159" s="163"/>
      <c r="T159" s="164"/>
      <c r="AT159" s="159" t="s">
        <v>317</v>
      </c>
      <c r="AU159" s="159" t="s">
        <v>88</v>
      </c>
      <c r="AV159" s="13" t="s">
        <v>88</v>
      </c>
      <c r="AW159" s="13" t="s">
        <v>38</v>
      </c>
      <c r="AX159" s="13" t="s">
        <v>86</v>
      </c>
      <c r="AY159" s="159" t="s">
        <v>305</v>
      </c>
    </row>
    <row r="160" spans="2:65" s="1" customFormat="1" ht="33" customHeight="1">
      <c r="B160" s="33"/>
      <c r="C160" s="133" t="s">
        <v>386</v>
      </c>
      <c r="D160" s="133" t="s">
        <v>307</v>
      </c>
      <c r="E160" s="134" t="s">
        <v>4991</v>
      </c>
      <c r="F160" s="135" t="s">
        <v>4992</v>
      </c>
      <c r="G160" s="136" t="s">
        <v>453</v>
      </c>
      <c r="H160" s="137">
        <v>11.452</v>
      </c>
      <c r="I160" s="138"/>
      <c r="J160" s="139">
        <f>ROUND(I160*H160,2)</f>
        <v>0</v>
      </c>
      <c r="K160" s="135" t="s">
        <v>310</v>
      </c>
      <c r="L160" s="33"/>
      <c r="M160" s="140" t="s">
        <v>42</v>
      </c>
      <c r="N160" s="141" t="s">
        <v>50</v>
      </c>
      <c r="P160" s="142">
        <f>O160*H160</f>
        <v>0</v>
      </c>
      <c r="Q160" s="142">
        <v>0</v>
      </c>
      <c r="R160" s="142">
        <f>Q160*H160</f>
        <v>0</v>
      </c>
      <c r="S160" s="142">
        <v>0</v>
      </c>
      <c r="T160" s="143">
        <f>S160*H160</f>
        <v>0</v>
      </c>
      <c r="AR160" s="144" t="s">
        <v>311</v>
      </c>
      <c r="AT160" s="144" t="s">
        <v>307</v>
      </c>
      <c r="AU160" s="144" t="s">
        <v>88</v>
      </c>
      <c r="AY160" s="18" t="s">
        <v>305</v>
      </c>
      <c r="BE160" s="145">
        <f>IF(N160="základní",J160,0)</f>
        <v>0</v>
      </c>
      <c r="BF160" s="145">
        <f>IF(N160="snížená",J160,0)</f>
        <v>0</v>
      </c>
      <c r="BG160" s="145">
        <f>IF(N160="zákl. přenesená",J160,0)</f>
        <v>0</v>
      </c>
      <c r="BH160" s="145">
        <f>IF(N160="sníž. přenesená",J160,0)</f>
        <v>0</v>
      </c>
      <c r="BI160" s="145">
        <f>IF(N160="nulová",J160,0)</f>
        <v>0</v>
      </c>
      <c r="BJ160" s="18" t="s">
        <v>86</v>
      </c>
      <c r="BK160" s="145">
        <f>ROUND(I160*H160,2)</f>
        <v>0</v>
      </c>
      <c r="BL160" s="18" t="s">
        <v>311</v>
      </c>
      <c r="BM160" s="144" t="s">
        <v>8348</v>
      </c>
    </row>
    <row r="161" spans="2:65" s="1" customFormat="1" ht="29.25">
      <c r="B161" s="33"/>
      <c r="D161" s="146" t="s">
        <v>313</v>
      </c>
      <c r="F161" s="147" t="s">
        <v>4994</v>
      </c>
      <c r="I161" s="148"/>
      <c r="L161" s="33"/>
      <c r="M161" s="149"/>
      <c r="T161" s="54"/>
      <c r="AT161" s="18" t="s">
        <v>313</v>
      </c>
      <c r="AU161" s="18" t="s">
        <v>88</v>
      </c>
    </row>
    <row r="162" spans="2:65" s="1" customFormat="1" ht="11.25">
      <c r="B162" s="33"/>
      <c r="D162" s="150" t="s">
        <v>315</v>
      </c>
      <c r="F162" s="151" t="s">
        <v>4995</v>
      </c>
      <c r="I162" s="148"/>
      <c r="L162" s="33"/>
      <c r="M162" s="149"/>
      <c r="T162" s="54"/>
      <c r="AT162" s="18" t="s">
        <v>315</v>
      </c>
      <c r="AU162" s="18" t="s">
        <v>88</v>
      </c>
    </row>
    <row r="163" spans="2:65" s="12" customFormat="1" ht="11.25">
      <c r="B163" s="152"/>
      <c r="D163" s="146" t="s">
        <v>317</v>
      </c>
      <c r="E163" s="153" t="s">
        <v>42</v>
      </c>
      <c r="F163" s="154" t="s">
        <v>8349</v>
      </c>
      <c r="H163" s="153" t="s">
        <v>42</v>
      </c>
      <c r="I163" s="155"/>
      <c r="L163" s="152"/>
      <c r="M163" s="156"/>
      <c r="T163" s="157"/>
      <c r="AT163" s="153" t="s">
        <v>317</v>
      </c>
      <c r="AU163" s="153" t="s">
        <v>88</v>
      </c>
      <c r="AV163" s="12" t="s">
        <v>86</v>
      </c>
      <c r="AW163" s="12" t="s">
        <v>38</v>
      </c>
      <c r="AX163" s="12" t="s">
        <v>79</v>
      </c>
      <c r="AY163" s="153" t="s">
        <v>305</v>
      </c>
    </row>
    <row r="164" spans="2:65" s="13" customFormat="1" ht="11.25">
      <c r="B164" s="158"/>
      <c r="D164" s="146" t="s">
        <v>317</v>
      </c>
      <c r="E164" s="159" t="s">
        <v>42</v>
      </c>
      <c r="F164" s="160" t="s">
        <v>4056</v>
      </c>
      <c r="H164" s="161">
        <v>11.452</v>
      </c>
      <c r="I164" s="162"/>
      <c r="L164" s="158"/>
      <c r="M164" s="163"/>
      <c r="T164" s="164"/>
      <c r="AT164" s="159" t="s">
        <v>317</v>
      </c>
      <c r="AU164" s="159" t="s">
        <v>88</v>
      </c>
      <c r="AV164" s="13" t="s">
        <v>88</v>
      </c>
      <c r="AW164" s="13" t="s">
        <v>38</v>
      </c>
      <c r="AX164" s="13" t="s">
        <v>86</v>
      </c>
      <c r="AY164" s="159" t="s">
        <v>305</v>
      </c>
    </row>
    <row r="165" spans="2:65" s="11" customFormat="1" ht="22.9" customHeight="1">
      <c r="B165" s="121"/>
      <c r="D165" s="122" t="s">
        <v>78</v>
      </c>
      <c r="E165" s="131" t="s">
        <v>88</v>
      </c>
      <c r="F165" s="131" t="s">
        <v>385</v>
      </c>
      <c r="I165" s="124"/>
      <c r="J165" s="132">
        <f>BK165</f>
        <v>0</v>
      </c>
      <c r="L165" s="121"/>
      <c r="M165" s="126"/>
      <c r="P165" s="127">
        <f>SUM(P166:P174)</f>
        <v>0</v>
      </c>
      <c r="R165" s="127">
        <f>SUM(R166:R174)</f>
        <v>6.7500000000000004E-4</v>
      </c>
      <c r="T165" s="128">
        <f>SUM(T166:T174)</f>
        <v>0</v>
      </c>
      <c r="AR165" s="122" t="s">
        <v>86</v>
      </c>
      <c r="AT165" s="129" t="s">
        <v>78</v>
      </c>
      <c r="AU165" s="129" t="s">
        <v>86</v>
      </c>
      <c r="AY165" s="122" t="s">
        <v>305</v>
      </c>
      <c r="BK165" s="130">
        <f>SUM(BK166:BK174)</f>
        <v>0</v>
      </c>
    </row>
    <row r="166" spans="2:65" s="1" customFormat="1" ht="24.2" customHeight="1">
      <c r="B166" s="33"/>
      <c r="C166" s="133" t="s">
        <v>394</v>
      </c>
      <c r="D166" s="133" t="s">
        <v>307</v>
      </c>
      <c r="E166" s="134" t="s">
        <v>8350</v>
      </c>
      <c r="F166" s="135" t="s">
        <v>8351</v>
      </c>
      <c r="G166" s="136" t="s">
        <v>402</v>
      </c>
      <c r="H166" s="137">
        <v>22.5</v>
      </c>
      <c r="I166" s="138"/>
      <c r="J166" s="139">
        <f>ROUND(I166*H166,2)</f>
        <v>0</v>
      </c>
      <c r="K166" s="135" t="s">
        <v>310</v>
      </c>
      <c r="L166" s="33"/>
      <c r="M166" s="140" t="s">
        <v>42</v>
      </c>
      <c r="N166" s="141" t="s">
        <v>50</v>
      </c>
      <c r="P166" s="142">
        <f>O166*H166</f>
        <v>0</v>
      </c>
      <c r="Q166" s="142">
        <v>3.0000000000000001E-5</v>
      </c>
      <c r="R166" s="142">
        <f>Q166*H166</f>
        <v>6.7500000000000004E-4</v>
      </c>
      <c r="S166" s="142">
        <v>0</v>
      </c>
      <c r="T166" s="143">
        <f>S166*H166</f>
        <v>0</v>
      </c>
      <c r="AR166" s="144" t="s">
        <v>311</v>
      </c>
      <c r="AT166" s="144" t="s">
        <v>307</v>
      </c>
      <c r="AU166" s="144" t="s">
        <v>88</v>
      </c>
      <c r="AY166" s="18" t="s">
        <v>305</v>
      </c>
      <c r="BE166" s="145">
        <f>IF(N166="základní",J166,0)</f>
        <v>0</v>
      </c>
      <c r="BF166" s="145">
        <f>IF(N166="snížená",J166,0)</f>
        <v>0</v>
      </c>
      <c r="BG166" s="145">
        <f>IF(N166="zákl. přenesená",J166,0)</f>
        <v>0</v>
      </c>
      <c r="BH166" s="145">
        <f>IF(N166="sníž. přenesená",J166,0)</f>
        <v>0</v>
      </c>
      <c r="BI166" s="145">
        <f>IF(N166="nulová",J166,0)</f>
        <v>0</v>
      </c>
      <c r="BJ166" s="18" t="s">
        <v>86</v>
      </c>
      <c r="BK166" s="145">
        <f>ROUND(I166*H166,2)</f>
        <v>0</v>
      </c>
      <c r="BL166" s="18" t="s">
        <v>311</v>
      </c>
      <c r="BM166" s="144" t="s">
        <v>8352</v>
      </c>
    </row>
    <row r="167" spans="2:65" s="1" customFormat="1" ht="19.5">
      <c r="B167" s="33"/>
      <c r="D167" s="146" t="s">
        <v>313</v>
      </c>
      <c r="F167" s="147" t="s">
        <v>8353</v>
      </c>
      <c r="I167" s="148"/>
      <c r="L167" s="33"/>
      <c r="M167" s="149"/>
      <c r="T167" s="54"/>
      <c r="AT167" s="18" t="s">
        <v>313</v>
      </c>
      <c r="AU167" s="18" t="s">
        <v>88</v>
      </c>
    </row>
    <row r="168" spans="2:65" s="1" customFormat="1" ht="11.25">
      <c r="B168" s="33"/>
      <c r="D168" s="150" t="s">
        <v>315</v>
      </c>
      <c r="F168" s="151" t="s">
        <v>8354</v>
      </c>
      <c r="I168" s="148"/>
      <c r="L168" s="33"/>
      <c r="M168" s="149"/>
      <c r="T168" s="54"/>
      <c r="AT168" s="18" t="s">
        <v>315</v>
      </c>
      <c r="AU168" s="18" t="s">
        <v>88</v>
      </c>
    </row>
    <row r="169" spans="2:65" s="12" customFormat="1" ht="11.25">
      <c r="B169" s="152"/>
      <c r="D169" s="146" t="s">
        <v>317</v>
      </c>
      <c r="E169" s="153" t="s">
        <v>42</v>
      </c>
      <c r="F169" s="154" t="s">
        <v>8345</v>
      </c>
      <c r="H169" s="153" t="s">
        <v>42</v>
      </c>
      <c r="I169" s="155"/>
      <c r="L169" s="152"/>
      <c r="M169" s="156"/>
      <c r="T169" s="157"/>
      <c r="AT169" s="153" t="s">
        <v>317</v>
      </c>
      <c r="AU169" s="153" t="s">
        <v>88</v>
      </c>
      <c r="AV169" s="12" t="s">
        <v>86</v>
      </c>
      <c r="AW169" s="12" t="s">
        <v>38</v>
      </c>
      <c r="AX169" s="12" t="s">
        <v>79</v>
      </c>
      <c r="AY169" s="153" t="s">
        <v>305</v>
      </c>
    </row>
    <row r="170" spans="2:65" s="12" customFormat="1" ht="11.25">
      <c r="B170" s="152"/>
      <c r="D170" s="146" t="s">
        <v>317</v>
      </c>
      <c r="E170" s="153" t="s">
        <v>42</v>
      </c>
      <c r="F170" s="154" t="s">
        <v>7970</v>
      </c>
      <c r="H170" s="153" t="s">
        <v>42</v>
      </c>
      <c r="I170" s="155"/>
      <c r="L170" s="152"/>
      <c r="M170" s="156"/>
      <c r="T170" s="157"/>
      <c r="AT170" s="153" t="s">
        <v>317</v>
      </c>
      <c r="AU170" s="153" t="s">
        <v>88</v>
      </c>
      <c r="AV170" s="12" t="s">
        <v>86</v>
      </c>
      <c r="AW170" s="12" t="s">
        <v>38</v>
      </c>
      <c r="AX170" s="12" t="s">
        <v>79</v>
      </c>
      <c r="AY170" s="153" t="s">
        <v>305</v>
      </c>
    </row>
    <row r="171" spans="2:65" s="12" customFormat="1" ht="22.5">
      <c r="B171" s="152"/>
      <c r="D171" s="146" t="s">
        <v>317</v>
      </c>
      <c r="E171" s="153" t="s">
        <v>42</v>
      </c>
      <c r="F171" s="154" t="s">
        <v>8300</v>
      </c>
      <c r="H171" s="153" t="s">
        <v>42</v>
      </c>
      <c r="I171" s="155"/>
      <c r="L171" s="152"/>
      <c r="M171" s="156"/>
      <c r="T171" s="157"/>
      <c r="AT171" s="153" t="s">
        <v>317</v>
      </c>
      <c r="AU171" s="153" t="s">
        <v>88</v>
      </c>
      <c r="AV171" s="12" t="s">
        <v>86</v>
      </c>
      <c r="AW171" s="12" t="s">
        <v>38</v>
      </c>
      <c r="AX171" s="12" t="s">
        <v>79</v>
      </c>
      <c r="AY171" s="153" t="s">
        <v>305</v>
      </c>
    </row>
    <row r="172" spans="2:65" s="13" customFormat="1" ht="11.25">
      <c r="B172" s="158"/>
      <c r="D172" s="146" t="s">
        <v>317</v>
      </c>
      <c r="E172" s="159" t="s">
        <v>42</v>
      </c>
      <c r="F172" s="160" t="s">
        <v>8301</v>
      </c>
      <c r="H172" s="161">
        <v>22.5</v>
      </c>
      <c r="I172" s="162"/>
      <c r="L172" s="158"/>
      <c r="M172" s="163"/>
      <c r="T172" s="164"/>
      <c r="AT172" s="159" t="s">
        <v>317</v>
      </c>
      <c r="AU172" s="159" t="s">
        <v>88</v>
      </c>
      <c r="AV172" s="13" t="s">
        <v>88</v>
      </c>
      <c r="AW172" s="13" t="s">
        <v>38</v>
      </c>
      <c r="AX172" s="13" t="s">
        <v>79</v>
      </c>
      <c r="AY172" s="159" t="s">
        <v>305</v>
      </c>
    </row>
    <row r="173" spans="2:65" s="14" customFormat="1" ht="11.25">
      <c r="B173" s="165"/>
      <c r="D173" s="146" t="s">
        <v>317</v>
      </c>
      <c r="E173" s="166" t="s">
        <v>8285</v>
      </c>
      <c r="F173" s="167" t="s">
        <v>338</v>
      </c>
      <c r="H173" s="168">
        <v>22.5</v>
      </c>
      <c r="I173" s="169"/>
      <c r="L173" s="165"/>
      <c r="M173" s="170"/>
      <c r="T173" s="171"/>
      <c r="AT173" s="166" t="s">
        <v>317</v>
      </c>
      <c r="AU173" s="166" t="s">
        <v>88</v>
      </c>
      <c r="AV173" s="14" t="s">
        <v>96</v>
      </c>
      <c r="AW173" s="14" t="s">
        <v>38</v>
      </c>
      <c r="AX173" s="14" t="s">
        <v>79</v>
      </c>
      <c r="AY173" s="166" t="s">
        <v>305</v>
      </c>
    </row>
    <row r="174" spans="2:65" s="15" customFormat="1" ht="11.25">
      <c r="B174" s="172"/>
      <c r="D174" s="146" t="s">
        <v>317</v>
      </c>
      <c r="E174" s="173" t="s">
        <v>42</v>
      </c>
      <c r="F174" s="174" t="s">
        <v>339</v>
      </c>
      <c r="H174" s="175">
        <v>22.5</v>
      </c>
      <c r="I174" s="176"/>
      <c r="L174" s="172"/>
      <c r="M174" s="177"/>
      <c r="T174" s="178"/>
      <c r="AT174" s="173" t="s">
        <v>317</v>
      </c>
      <c r="AU174" s="173" t="s">
        <v>88</v>
      </c>
      <c r="AV174" s="15" t="s">
        <v>311</v>
      </c>
      <c r="AW174" s="15" t="s">
        <v>38</v>
      </c>
      <c r="AX174" s="15" t="s">
        <v>86</v>
      </c>
      <c r="AY174" s="173" t="s">
        <v>305</v>
      </c>
    </row>
    <row r="175" spans="2:65" s="11" customFormat="1" ht="22.9" customHeight="1">
      <c r="B175" s="121"/>
      <c r="D175" s="122" t="s">
        <v>78</v>
      </c>
      <c r="E175" s="131" t="s">
        <v>1094</v>
      </c>
      <c r="F175" s="131" t="s">
        <v>1095</v>
      </c>
      <c r="I175" s="124"/>
      <c r="J175" s="132">
        <f>BK175</f>
        <v>0</v>
      </c>
      <c r="L175" s="121"/>
      <c r="M175" s="126"/>
      <c r="P175" s="127">
        <f>SUM(P176:P179)</f>
        <v>0</v>
      </c>
      <c r="R175" s="127">
        <f>SUM(R176:R179)</f>
        <v>0</v>
      </c>
      <c r="T175" s="128">
        <f>SUM(T176:T179)</f>
        <v>0</v>
      </c>
      <c r="AR175" s="122" t="s">
        <v>86</v>
      </c>
      <c r="AT175" s="129" t="s">
        <v>78</v>
      </c>
      <c r="AU175" s="129" t="s">
        <v>86</v>
      </c>
      <c r="AY175" s="122" t="s">
        <v>305</v>
      </c>
      <c r="BK175" s="130">
        <f>SUM(BK176:BK179)</f>
        <v>0</v>
      </c>
    </row>
    <row r="176" spans="2:65" s="1" customFormat="1" ht="24.2" customHeight="1">
      <c r="B176" s="33"/>
      <c r="C176" s="133" t="s">
        <v>8</v>
      </c>
      <c r="D176" s="133" t="s">
        <v>307</v>
      </c>
      <c r="E176" s="134" t="s">
        <v>8275</v>
      </c>
      <c r="F176" s="135" t="s">
        <v>8276</v>
      </c>
      <c r="G176" s="136" t="s">
        <v>453</v>
      </c>
      <c r="H176" s="137">
        <v>15.212</v>
      </c>
      <c r="I176" s="138"/>
      <c r="J176" s="139">
        <f>ROUND(I176*H176,2)</f>
        <v>0</v>
      </c>
      <c r="K176" s="135" t="s">
        <v>310</v>
      </c>
      <c r="L176" s="33"/>
      <c r="M176" s="140" t="s">
        <v>42</v>
      </c>
      <c r="N176" s="141" t="s">
        <v>50</v>
      </c>
      <c r="P176" s="142">
        <f>O176*H176</f>
        <v>0</v>
      </c>
      <c r="Q176" s="142">
        <v>0</v>
      </c>
      <c r="R176" s="142">
        <f>Q176*H176</f>
        <v>0</v>
      </c>
      <c r="S176" s="142">
        <v>0</v>
      </c>
      <c r="T176" s="143">
        <f>S176*H176</f>
        <v>0</v>
      </c>
      <c r="AR176" s="144" t="s">
        <v>311</v>
      </c>
      <c r="AT176" s="144" t="s">
        <v>307</v>
      </c>
      <c r="AU176" s="144" t="s">
        <v>88</v>
      </c>
      <c r="AY176" s="18" t="s">
        <v>305</v>
      </c>
      <c r="BE176" s="145">
        <f>IF(N176="základní",J176,0)</f>
        <v>0</v>
      </c>
      <c r="BF176" s="145">
        <f>IF(N176="snížená",J176,0)</f>
        <v>0</v>
      </c>
      <c r="BG176" s="145">
        <f>IF(N176="zákl. přenesená",J176,0)</f>
        <v>0</v>
      </c>
      <c r="BH176" s="145">
        <f>IF(N176="sníž. přenesená",J176,0)</f>
        <v>0</v>
      </c>
      <c r="BI176" s="145">
        <f>IF(N176="nulová",J176,0)</f>
        <v>0</v>
      </c>
      <c r="BJ176" s="18" t="s">
        <v>86</v>
      </c>
      <c r="BK176" s="145">
        <f>ROUND(I176*H176,2)</f>
        <v>0</v>
      </c>
      <c r="BL176" s="18" t="s">
        <v>311</v>
      </c>
      <c r="BM176" s="144" t="s">
        <v>8355</v>
      </c>
    </row>
    <row r="177" spans="2:47" s="1" customFormat="1" ht="19.5">
      <c r="B177" s="33"/>
      <c r="D177" s="146" t="s">
        <v>313</v>
      </c>
      <c r="F177" s="147" t="s">
        <v>8278</v>
      </c>
      <c r="I177" s="148"/>
      <c r="L177" s="33"/>
      <c r="M177" s="149"/>
      <c r="T177" s="54"/>
      <c r="AT177" s="18" t="s">
        <v>313</v>
      </c>
      <c r="AU177" s="18" t="s">
        <v>88</v>
      </c>
    </row>
    <row r="178" spans="2:47" s="1" customFormat="1" ht="11.25">
      <c r="B178" s="33"/>
      <c r="D178" s="150" t="s">
        <v>315</v>
      </c>
      <c r="F178" s="151" t="s">
        <v>8279</v>
      </c>
      <c r="I178" s="148"/>
      <c r="L178" s="33"/>
      <c r="M178" s="149"/>
      <c r="T178" s="54"/>
      <c r="AT178" s="18" t="s">
        <v>315</v>
      </c>
      <c r="AU178" s="18" t="s">
        <v>88</v>
      </c>
    </row>
    <row r="179" spans="2:47" s="1" customFormat="1" ht="48.75">
      <c r="B179" s="33"/>
      <c r="D179" s="146" t="s">
        <v>4036</v>
      </c>
      <c r="F179" s="189" t="s">
        <v>8280</v>
      </c>
      <c r="I179" s="148"/>
      <c r="L179" s="33"/>
      <c r="M179" s="194"/>
      <c r="N179" s="195"/>
      <c r="O179" s="195"/>
      <c r="P179" s="195"/>
      <c r="Q179" s="195"/>
      <c r="R179" s="195"/>
      <c r="S179" s="195"/>
      <c r="T179" s="196"/>
      <c r="AT179" s="18" t="s">
        <v>4036</v>
      </c>
      <c r="AU179" s="18" t="s">
        <v>88</v>
      </c>
    </row>
    <row r="180" spans="2:47" s="1" customFormat="1" ht="6.95" customHeight="1">
      <c r="B180" s="42"/>
      <c r="C180" s="43"/>
      <c r="D180" s="43"/>
      <c r="E180" s="43"/>
      <c r="F180" s="43"/>
      <c r="G180" s="43"/>
      <c r="H180" s="43"/>
      <c r="I180" s="43"/>
      <c r="J180" s="43"/>
      <c r="K180" s="43"/>
      <c r="L180" s="33"/>
    </row>
  </sheetData>
  <sheetProtection algorithmName="SHA-512" hashValue="WnN5uRaAVvDQTU1TEsrURf09u5GVm3VUUn7yXvWmJuLlYE2473tCZZuqJMMq11gBT+O9+81bK2tjHkgsjoWPPA==" saltValue="nms2ZSTem6xzC8mOfKLYwpq6Weszl6gH3x23Awo/c4CPvioNM3OIldC4+5s3TrXoN0mGwjxaB1ZLAegIhu1gEw==" spinCount="100000" sheet="1" objects="1" scenarios="1" formatColumns="0" formatRows="0" autoFilter="0"/>
  <autoFilter ref="C88:K179" xr:uid="{00000000-0009-0000-0000-00000B000000}"/>
  <mergeCells count="12">
    <mergeCell ref="E81:H81"/>
    <mergeCell ref="L2:V2"/>
    <mergeCell ref="E50:H50"/>
    <mergeCell ref="E52:H52"/>
    <mergeCell ref="E54:H54"/>
    <mergeCell ref="E77:H77"/>
    <mergeCell ref="E79:H79"/>
    <mergeCell ref="E7:H7"/>
    <mergeCell ref="E9:H9"/>
    <mergeCell ref="E11:H11"/>
    <mergeCell ref="E20:H20"/>
    <mergeCell ref="E29:H29"/>
  </mergeCells>
  <hyperlinks>
    <hyperlink ref="F94" r:id="rId1" xr:uid="{00000000-0004-0000-0B00-000000000000}"/>
    <hyperlink ref="F130" r:id="rId2" xr:uid="{00000000-0004-0000-0B00-000001000000}"/>
    <hyperlink ref="F134" r:id="rId3" xr:uid="{00000000-0004-0000-0B00-000002000000}"/>
    <hyperlink ref="F143" r:id="rId4" xr:uid="{00000000-0004-0000-0B00-000003000000}"/>
    <hyperlink ref="F150" r:id="rId5" xr:uid="{00000000-0004-0000-0B00-000004000000}"/>
    <hyperlink ref="F157" r:id="rId6" xr:uid="{00000000-0004-0000-0B00-000005000000}"/>
    <hyperlink ref="F162" r:id="rId7" xr:uid="{00000000-0004-0000-0B00-000006000000}"/>
    <hyperlink ref="F168" r:id="rId8" xr:uid="{00000000-0004-0000-0B00-000007000000}"/>
    <hyperlink ref="F178" r:id="rId9" xr:uid="{00000000-0004-0000-0B00-000008000000}"/>
  </hyperlinks>
  <pageMargins left="0.39374999999999999" right="0.39374999999999999" top="0.39374999999999999" bottom="0.39374999999999999" header="0" footer="0"/>
  <pageSetup paperSize="9" scale="76" fitToHeight="100" orientation="portrait" blackAndWhite="1" r:id="rId10"/>
  <headerFooter>
    <oddFooter>&amp;CStrana &amp;P z &amp;N</oddFooter>
  </headerFooter>
  <drawing r:id="rId1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BM614"/>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56" ht="36.950000000000003" customHeight="1">
      <c r="L2" s="295"/>
      <c r="M2" s="295"/>
      <c r="N2" s="295"/>
      <c r="O2" s="295"/>
      <c r="P2" s="295"/>
      <c r="Q2" s="295"/>
      <c r="R2" s="295"/>
      <c r="S2" s="295"/>
      <c r="T2" s="295"/>
      <c r="U2" s="295"/>
      <c r="V2" s="295"/>
      <c r="AT2" s="18" t="s">
        <v>136</v>
      </c>
      <c r="AZ2" s="91" t="s">
        <v>197</v>
      </c>
      <c r="BA2" s="91" t="s">
        <v>8356</v>
      </c>
      <c r="BB2" s="91" t="s">
        <v>199</v>
      </c>
      <c r="BC2" s="91" t="s">
        <v>8357</v>
      </c>
      <c r="BD2" s="91" t="s">
        <v>88</v>
      </c>
    </row>
    <row r="3" spans="2:56" ht="6.95" customHeight="1">
      <c r="B3" s="19"/>
      <c r="C3" s="20"/>
      <c r="D3" s="20"/>
      <c r="E3" s="20"/>
      <c r="F3" s="20"/>
      <c r="G3" s="20"/>
      <c r="H3" s="20"/>
      <c r="I3" s="20"/>
      <c r="J3" s="20"/>
      <c r="K3" s="20"/>
      <c r="L3" s="21"/>
      <c r="AT3" s="18" t="s">
        <v>88</v>
      </c>
      <c r="AZ3" s="91" t="s">
        <v>201</v>
      </c>
      <c r="BA3" s="91" t="s">
        <v>8358</v>
      </c>
      <c r="BB3" s="91" t="s">
        <v>199</v>
      </c>
      <c r="BC3" s="91" t="s">
        <v>8359</v>
      </c>
      <c r="BD3" s="91" t="s">
        <v>88</v>
      </c>
    </row>
    <row r="4" spans="2:56" ht="24.95" customHeight="1">
      <c r="B4" s="21"/>
      <c r="D4" s="22" t="s">
        <v>204</v>
      </c>
      <c r="L4" s="21"/>
      <c r="M4" s="92" t="s">
        <v>10</v>
      </c>
      <c r="AT4" s="18" t="s">
        <v>4</v>
      </c>
      <c r="AZ4" s="91" t="s">
        <v>205</v>
      </c>
      <c r="BA4" s="91" t="s">
        <v>8360</v>
      </c>
      <c r="BB4" s="91" t="s">
        <v>199</v>
      </c>
      <c r="BC4" s="91" t="s">
        <v>8361</v>
      </c>
      <c r="BD4" s="91" t="s">
        <v>88</v>
      </c>
    </row>
    <row r="5" spans="2:56" ht="6.95" customHeight="1">
      <c r="B5" s="21"/>
      <c r="L5" s="21"/>
      <c r="AZ5" s="91" t="s">
        <v>8362</v>
      </c>
      <c r="BA5" s="91" t="s">
        <v>8363</v>
      </c>
      <c r="BB5" s="91" t="s">
        <v>199</v>
      </c>
      <c r="BC5" s="91" t="s">
        <v>585</v>
      </c>
      <c r="BD5" s="91" t="s">
        <v>88</v>
      </c>
    </row>
    <row r="6" spans="2:56" ht="12" customHeight="1">
      <c r="B6" s="21"/>
      <c r="D6" s="28" t="s">
        <v>16</v>
      </c>
      <c r="L6" s="21"/>
      <c r="AZ6" s="91" t="s">
        <v>8364</v>
      </c>
      <c r="BA6" s="91" t="s">
        <v>8365</v>
      </c>
      <c r="BB6" s="91" t="s">
        <v>199</v>
      </c>
      <c r="BC6" s="91" t="s">
        <v>8366</v>
      </c>
      <c r="BD6" s="91" t="s">
        <v>88</v>
      </c>
    </row>
    <row r="7" spans="2:56" ht="16.5" customHeight="1">
      <c r="B7" s="21"/>
      <c r="E7" s="333" t="str">
        <f>'Rekapitulace stavby'!K6</f>
        <v>Domov pro seniory v Litomyšli</v>
      </c>
      <c r="F7" s="334"/>
      <c r="G7" s="334"/>
      <c r="H7" s="334"/>
      <c r="L7" s="21"/>
      <c r="AZ7" s="91" t="s">
        <v>8367</v>
      </c>
      <c r="BA7" s="91" t="s">
        <v>8368</v>
      </c>
      <c r="BB7" s="91" t="s">
        <v>199</v>
      </c>
      <c r="BC7" s="91" t="s">
        <v>8369</v>
      </c>
      <c r="BD7" s="91" t="s">
        <v>88</v>
      </c>
    </row>
    <row r="8" spans="2:56" ht="12.75">
      <c r="B8" s="21"/>
      <c r="D8" s="28" t="s">
        <v>217</v>
      </c>
      <c r="L8" s="21"/>
      <c r="AZ8" s="91" t="s">
        <v>8370</v>
      </c>
      <c r="BA8" s="91" t="s">
        <v>8371</v>
      </c>
      <c r="BB8" s="91" t="s">
        <v>199</v>
      </c>
      <c r="BC8" s="91" t="s">
        <v>8369</v>
      </c>
      <c r="BD8" s="91" t="s">
        <v>88</v>
      </c>
    </row>
    <row r="9" spans="2:56" ht="16.5" customHeight="1">
      <c r="B9" s="21"/>
      <c r="E9" s="333" t="s">
        <v>7905</v>
      </c>
      <c r="F9" s="295"/>
      <c r="G9" s="295"/>
      <c r="H9" s="295"/>
      <c r="L9" s="21"/>
    </row>
    <row r="10" spans="2:56" ht="12" customHeight="1">
      <c r="B10" s="21"/>
      <c r="D10" s="28" t="s">
        <v>224</v>
      </c>
      <c r="L10" s="21"/>
    </row>
    <row r="11" spans="2:56" s="1" customFormat="1" ht="16.5" customHeight="1">
      <c r="B11" s="33"/>
      <c r="E11" s="329" t="s">
        <v>8372</v>
      </c>
      <c r="F11" s="335"/>
      <c r="G11" s="335"/>
      <c r="H11" s="335"/>
      <c r="L11" s="33"/>
    </row>
    <row r="12" spans="2:56" s="1" customFormat="1" ht="12" customHeight="1">
      <c r="B12" s="33"/>
      <c r="D12" s="28" t="s">
        <v>231</v>
      </c>
      <c r="L12" s="33"/>
    </row>
    <row r="13" spans="2:56" s="1" customFormat="1" ht="16.5" customHeight="1">
      <c r="B13" s="33"/>
      <c r="E13" s="316" t="s">
        <v>8373</v>
      </c>
      <c r="F13" s="335"/>
      <c r="G13" s="335"/>
      <c r="H13" s="335"/>
      <c r="L13" s="33"/>
    </row>
    <row r="14" spans="2:56" s="1" customFormat="1" ht="11.25">
      <c r="B14" s="33"/>
      <c r="L14" s="33"/>
    </row>
    <row r="15" spans="2:56" s="1" customFormat="1" ht="12" customHeight="1">
      <c r="B15" s="33"/>
      <c r="D15" s="28" t="s">
        <v>18</v>
      </c>
      <c r="F15" s="26" t="s">
        <v>19</v>
      </c>
      <c r="I15" s="28" t="s">
        <v>20</v>
      </c>
      <c r="J15" s="26" t="s">
        <v>42</v>
      </c>
      <c r="L15" s="33"/>
    </row>
    <row r="16" spans="2:56" s="1" customFormat="1" ht="12" customHeight="1">
      <c r="B16" s="33"/>
      <c r="D16" s="28" t="s">
        <v>22</v>
      </c>
      <c r="F16" s="26" t="s">
        <v>23</v>
      </c>
      <c r="I16" s="28" t="s">
        <v>24</v>
      </c>
      <c r="J16" s="50" t="str">
        <f>'Rekapitulace stavby'!AN8</f>
        <v>20. 1. 2025</v>
      </c>
      <c r="L16" s="33"/>
    </row>
    <row r="17" spans="2:12" s="1" customFormat="1" ht="10.9" customHeight="1">
      <c r="B17" s="33"/>
      <c r="L17" s="33"/>
    </row>
    <row r="18" spans="2:12" s="1" customFormat="1" ht="12" customHeight="1">
      <c r="B18" s="33"/>
      <c r="D18" s="28" t="s">
        <v>26</v>
      </c>
      <c r="I18" s="28" t="s">
        <v>27</v>
      </c>
      <c r="J18" s="26" t="s">
        <v>28</v>
      </c>
      <c r="L18" s="33"/>
    </row>
    <row r="19" spans="2:12" s="1" customFormat="1" ht="18" customHeight="1">
      <c r="B19" s="33"/>
      <c r="E19" s="26" t="s">
        <v>29</v>
      </c>
      <c r="I19" s="28" t="s">
        <v>30</v>
      </c>
      <c r="J19" s="26" t="s">
        <v>31</v>
      </c>
      <c r="L19" s="33"/>
    </row>
    <row r="20" spans="2:12" s="1" customFormat="1" ht="6.95" customHeight="1">
      <c r="B20" s="33"/>
      <c r="L20" s="33"/>
    </row>
    <row r="21" spans="2:12" s="1" customFormat="1" ht="12" customHeight="1">
      <c r="B21" s="33"/>
      <c r="D21" s="28" t="s">
        <v>32</v>
      </c>
      <c r="I21" s="28" t="s">
        <v>27</v>
      </c>
      <c r="J21" s="29" t="str">
        <f>'Rekapitulace stavby'!AN13</f>
        <v>Vyplň údaj</v>
      </c>
      <c r="L21" s="33"/>
    </row>
    <row r="22" spans="2:12" s="1" customFormat="1" ht="18" customHeight="1">
      <c r="B22" s="33"/>
      <c r="E22" s="336" t="str">
        <f>'Rekapitulace stavby'!E14</f>
        <v>Vyplň údaj</v>
      </c>
      <c r="F22" s="294"/>
      <c r="G22" s="294"/>
      <c r="H22" s="294"/>
      <c r="I22" s="28" t="s">
        <v>30</v>
      </c>
      <c r="J22" s="29" t="str">
        <f>'Rekapitulace stavby'!AN14</f>
        <v>Vyplň údaj</v>
      </c>
      <c r="L22" s="33"/>
    </row>
    <row r="23" spans="2:12" s="1" customFormat="1" ht="6.95" customHeight="1">
      <c r="B23" s="33"/>
      <c r="L23" s="33"/>
    </row>
    <row r="24" spans="2:12" s="1" customFormat="1" ht="12" customHeight="1">
      <c r="B24" s="33"/>
      <c r="D24" s="28" t="s">
        <v>34</v>
      </c>
      <c r="I24" s="28" t="s">
        <v>27</v>
      </c>
      <c r="J24" s="26" t="s">
        <v>35</v>
      </c>
      <c r="L24" s="33"/>
    </row>
    <row r="25" spans="2:12" s="1" customFormat="1" ht="18" customHeight="1">
      <c r="B25" s="33"/>
      <c r="E25" s="26" t="s">
        <v>7907</v>
      </c>
      <c r="I25" s="28" t="s">
        <v>30</v>
      </c>
      <c r="J25" s="26" t="s">
        <v>37</v>
      </c>
      <c r="L25" s="33"/>
    </row>
    <row r="26" spans="2:12" s="1" customFormat="1" ht="6.95" customHeight="1">
      <c r="B26" s="33"/>
      <c r="L26" s="33"/>
    </row>
    <row r="27" spans="2:12" s="1" customFormat="1" ht="12" customHeight="1">
      <c r="B27" s="33"/>
      <c r="D27" s="28" t="s">
        <v>39</v>
      </c>
      <c r="I27" s="28" t="s">
        <v>27</v>
      </c>
      <c r="J27" s="26" t="s">
        <v>40</v>
      </c>
      <c r="L27" s="33"/>
    </row>
    <row r="28" spans="2:12" s="1" customFormat="1" ht="18" customHeight="1">
      <c r="B28" s="33"/>
      <c r="E28" s="26" t="s">
        <v>41</v>
      </c>
      <c r="I28" s="28" t="s">
        <v>30</v>
      </c>
      <c r="J28" s="26" t="s">
        <v>42</v>
      </c>
      <c r="L28" s="33"/>
    </row>
    <row r="29" spans="2:12" s="1" customFormat="1" ht="6.95" customHeight="1">
      <c r="B29" s="33"/>
      <c r="L29" s="33"/>
    </row>
    <row r="30" spans="2:12" s="1" customFormat="1" ht="12" customHeight="1">
      <c r="B30" s="33"/>
      <c r="D30" s="28" t="s">
        <v>43</v>
      </c>
      <c r="L30" s="33"/>
    </row>
    <row r="31" spans="2:12" s="7" customFormat="1" ht="16.5" customHeight="1">
      <c r="B31" s="93"/>
      <c r="E31" s="299" t="s">
        <v>42</v>
      </c>
      <c r="F31" s="299"/>
      <c r="G31" s="299"/>
      <c r="H31" s="299"/>
      <c r="L31" s="93"/>
    </row>
    <row r="32" spans="2:12" s="1" customFormat="1" ht="6.95" customHeight="1">
      <c r="B32" s="33"/>
      <c r="L32" s="33"/>
    </row>
    <row r="33" spans="2:12" s="1" customFormat="1" ht="6.95" customHeight="1">
      <c r="B33" s="33"/>
      <c r="D33" s="51"/>
      <c r="E33" s="51"/>
      <c r="F33" s="51"/>
      <c r="G33" s="51"/>
      <c r="H33" s="51"/>
      <c r="I33" s="51"/>
      <c r="J33" s="51"/>
      <c r="K33" s="51"/>
      <c r="L33" s="33"/>
    </row>
    <row r="34" spans="2:12" s="1" customFormat="1" ht="25.35" customHeight="1">
      <c r="B34" s="33"/>
      <c r="D34" s="94" t="s">
        <v>45</v>
      </c>
      <c r="J34" s="64">
        <f>ROUND(J106, 2)</f>
        <v>0</v>
      </c>
      <c r="L34" s="33"/>
    </row>
    <row r="35" spans="2:12" s="1" customFormat="1" ht="6.95" customHeight="1">
      <c r="B35" s="33"/>
      <c r="D35" s="51"/>
      <c r="E35" s="51"/>
      <c r="F35" s="51"/>
      <c r="G35" s="51"/>
      <c r="H35" s="51"/>
      <c r="I35" s="51"/>
      <c r="J35" s="51"/>
      <c r="K35" s="51"/>
      <c r="L35" s="33"/>
    </row>
    <row r="36" spans="2:12" s="1" customFormat="1" ht="14.45" customHeight="1">
      <c r="B36" s="33"/>
      <c r="F36" s="36" t="s">
        <v>47</v>
      </c>
      <c r="I36" s="36" t="s">
        <v>46</v>
      </c>
      <c r="J36" s="36" t="s">
        <v>48</v>
      </c>
      <c r="L36" s="33"/>
    </row>
    <row r="37" spans="2:12" s="1" customFormat="1" ht="14.45" customHeight="1">
      <c r="B37" s="33"/>
      <c r="D37" s="53" t="s">
        <v>49</v>
      </c>
      <c r="E37" s="28" t="s">
        <v>50</v>
      </c>
      <c r="F37" s="83">
        <f>ROUND((SUM(BE106:BE613)),  2)</f>
        <v>0</v>
      </c>
      <c r="I37" s="95">
        <v>0.21</v>
      </c>
      <c r="J37" s="83">
        <f>ROUND(((SUM(BE106:BE613))*I37),  2)</f>
        <v>0</v>
      </c>
      <c r="L37" s="33"/>
    </row>
    <row r="38" spans="2:12" s="1" customFormat="1" ht="14.45" customHeight="1">
      <c r="B38" s="33"/>
      <c r="E38" s="28" t="s">
        <v>51</v>
      </c>
      <c r="F38" s="83">
        <f>ROUND((SUM(BF106:BF613)),  2)</f>
        <v>0</v>
      </c>
      <c r="I38" s="95">
        <v>0.12</v>
      </c>
      <c r="J38" s="83">
        <f>ROUND(((SUM(BF106:BF613))*I38),  2)</f>
        <v>0</v>
      </c>
      <c r="L38" s="33"/>
    </row>
    <row r="39" spans="2:12" s="1" customFormat="1" ht="14.45" hidden="1" customHeight="1">
      <c r="B39" s="33"/>
      <c r="E39" s="28" t="s">
        <v>52</v>
      </c>
      <c r="F39" s="83">
        <f>ROUND((SUM(BG106:BG613)),  2)</f>
        <v>0</v>
      </c>
      <c r="I39" s="95">
        <v>0.21</v>
      </c>
      <c r="J39" s="83">
        <f>0</f>
        <v>0</v>
      </c>
      <c r="L39" s="33"/>
    </row>
    <row r="40" spans="2:12" s="1" customFormat="1" ht="14.45" hidden="1" customHeight="1">
      <c r="B40" s="33"/>
      <c r="E40" s="28" t="s">
        <v>53</v>
      </c>
      <c r="F40" s="83">
        <f>ROUND((SUM(BH106:BH613)),  2)</f>
        <v>0</v>
      </c>
      <c r="I40" s="95">
        <v>0.12</v>
      </c>
      <c r="J40" s="83">
        <f>0</f>
        <v>0</v>
      </c>
      <c r="L40" s="33"/>
    </row>
    <row r="41" spans="2:12" s="1" customFormat="1" ht="14.45" hidden="1" customHeight="1">
      <c r="B41" s="33"/>
      <c r="E41" s="28" t="s">
        <v>54</v>
      </c>
      <c r="F41" s="83">
        <f>ROUND((SUM(BI106:BI613)),  2)</f>
        <v>0</v>
      </c>
      <c r="I41" s="95">
        <v>0</v>
      </c>
      <c r="J41" s="83">
        <f>0</f>
        <v>0</v>
      </c>
      <c r="L41" s="33"/>
    </row>
    <row r="42" spans="2:12" s="1" customFormat="1" ht="6.95" customHeight="1">
      <c r="B42" s="33"/>
      <c r="L42" s="33"/>
    </row>
    <row r="43" spans="2:12" s="1" customFormat="1" ht="25.35" customHeight="1">
      <c r="B43" s="33"/>
      <c r="C43" s="96"/>
      <c r="D43" s="97" t="s">
        <v>55</v>
      </c>
      <c r="E43" s="55"/>
      <c r="F43" s="55"/>
      <c r="G43" s="98" t="s">
        <v>56</v>
      </c>
      <c r="H43" s="99" t="s">
        <v>57</v>
      </c>
      <c r="I43" s="55"/>
      <c r="J43" s="100">
        <f>SUM(J34:J41)</f>
        <v>0</v>
      </c>
      <c r="K43" s="101"/>
      <c r="L43" s="33"/>
    </row>
    <row r="44" spans="2:12" s="1" customFormat="1" ht="14.45" customHeight="1">
      <c r="B44" s="42"/>
      <c r="C44" s="43"/>
      <c r="D44" s="43"/>
      <c r="E44" s="43"/>
      <c r="F44" s="43"/>
      <c r="G44" s="43"/>
      <c r="H44" s="43"/>
      <c r="I44" s="43"/>
      <c r="J44" s="43"/>
      <c r="K44" s="43"/>
      <c r="L44" s="33"/>
    </row>
    <row r="48" spans="2:12" s="1" customFormat="1" ht="6.95" customHeight="1">
      <c r="B48" s="44"/>
      <c r="C48" s="45"/>
      <c r="D48" s="45"/>
      <c r="E48" s="45"/>
      <c r="F48" s="45"/>
      <c r="G48" s="45"/>
      <c r="H48" s="45"/>
      <c r="I48" s="45"/>
      <c r="J48" s="45"/>
      <c r="K48" s="45"/>
      <c r="L48" s="33"/>
    </row>
    <row r="49" spans="2:12" s="1" customFormat="1" ht="24.95" customHeight="1">
      <c r="B49" s="33"/>
      <c r="C49" s="22" t="s">
        <v>246</v>
      </c>
      <c r="L49" s="33"/>
    </row>
    <row r="50" spans="2:12" s="1" customFormat="1" ht="6.95" customHeight="1">
      <c r="B50" s="33"/>
      <c r="L50" s="33"/>
    </row>
    <row r="51" spans="2:12" s="1" customFormat="1" ht="12" customHeight="1">
      <c r="B51" s="33"/>
      <c r="C51" s="28" t="s">
        <v>16</v>
      </c>
      <c r="L51" s="33"/>
    </row>
    <row r="52" spans="2:12" s="1" customFormat="1" ht="16.5" customHeight="1">
      <c r="B52" s="33"/>
      <c r="E52" s="333" t="str">
        <f>E7</f>
        <v>Domov pro seniory v Litomyšli</v>
      </c>
      <c r="F52" s="334"/>
      <c r="G52" s="334"/>
      <c r="H52" s="334"/>
      <c r="L52" s="33"/>
    </row>
    <row r="53" spans="2:12" ht="12" customHeight="1">
      <c r="B53" s="21"/>
      <c r="C53" s="28" t="s">
        <v>217</v>
      </c>
      <c r="L53" s="21"/>
    </row>
    <row r="54" spans="2:12" ht="16.5" customHeight="1">
      <c r="B54" s="21"/>
      <c r="E54" s="333" t="s">
        <v>7905</v>
      </c>
      <c r="F54" s="295"/>
      <c r="G54" s="295"/>
      <c r="H54" s="295"/>
      <c r="L54" s="21"/>
    </row>
    <row r="55" spans="2:12" ht="12" customHeight="1">
      <c r="B55" s="21"/>
      <c r="C55" s="28" t="s">
        <v>224</v>
      </c>
      <c r="L55" s="21"/>
    </row>
    <row r="56" spans="2:12" s="1" customFormat="1" ht="16.5" customHeight="1">
      <c r="B56" s="33"/>
      <c r="E56" s="329" t="s">
        <v>8372</v>
      </c>
      <c r="F56" s="335"/>
      <c r="G56" s="335"/>
      <c r="H56" s="335"/>
      <c r="L56" s="33"/>
    </row>
    <row r="57" spans="2:12" s="1" customFormat="1" ht="12" customHeight="1">
      <c r="B57" s="33"/>
      <c r="C57" s="28" t="s">
        <v>231</v>
      </c>
      <c r="L57" s="33"/>
    </row>
    <row r="58" spans="2:12" s="1" customFormat="1" ht="16.5" customHeight="1">
      <c r="B58" s="33"/>
      <c r="E58" s="316" t="str">
        <f>E13</f>
        <v>01 - Sklad odpadu</v>
      </c>
      <c r="F58" s="335"/>
      <c r="G58" s="335"/>
      <c r="H58" s="335"/>
      <c r="L58" s="33"/>
    </row>
    <row r="59" spans="2:12" s="1" customFormat="1" ht="6.95" customHeight="1">
      <c r="B59" s="33"/>
      <c r="L59" s="33"/>
    </row>
    <row r="60" spans="2:12" s="1" customFormat="1" ht="12" customHeight="1">
      <c r="B60" s="33"/>
      <c r="C60" s="28" t="s">
        <v>22</v>
      </c>
      <c r="F60" s="26" t="str">
        <f>F16</f>
        <v>Z.Kopala, 570 01 Litomyšl</v>
      </c>
      <c r="I60" s="28" t="s">
        <v>24</v>
      </c>
      <c r="J60" s="50" t="str">
        <f>IF(J16="","",J16)</f>
        <v>20. 1. 2025</v>
      </c>
      <c r="L60" s="33"/>
    </row>
    <row r="61" spans="2:12" s="1" customFormat="1" ht="6.95" customHeight="1">
      <c r="B61" s="33"/>
      <c r="L61" s="33"/>
    </row>
    <row r="62" spans="2:12" s="1" customFormat="1" ht="15.2" customHeight="1">
      <c r="B62" s="33"/>
      <c r="C62" s="28" t="s">
        <v>26</v>
      </c>
      <c r="F62" s="26" t="str">
        <f>E19</f>
        <v>Město Litomyšl</v>
      </c>
      <c r="I62" s="28" t="s">
        <v>34</v>
      </c>
      <c r="J62" s="31" t="str">
        <f>E25</f>
        <v>Deltaplan spol.s r.o.</v>
      </c>
      <c r="L62" s="33"/>
    </row>
    <row r="63" spans="2:12" s="1" customFormat="1" ht="15.2" customHeight="1">
      <c r="B63" s="33"/>
      <c r="C63" s="28" t="s">
        <v>32</v>
      </c>
      <c r="F63" s="26" t="str">
        <f>IF(E22="","",E22)</f>
        <v>Vyplň údaj</v>
      </c>
      <c r="I63" s="28" t="s">
        <v>39</v>
      </c>
      <c r="J63" s="31" t="str">
        <f>E28</f>
        <v>Ing.Štefan Sivák</v>
      </c>
      <c r="L63" s="33"/>
    </row>
    <row r="64" spans="2:12" s="1" customFormat="1" ht="10.35" customHeight="1">
      <c r="B64" s="33"/>
      <c r="L64" s="33"/>
    </row>
    <row r="65" spans="2:47" s="1" customFormat="1" ht="29.25" customHeight="1">
      <c r="B65" s="33"/>
      <c r="C65" s="102" t="s">
        <v>247</v>
      </c>
      <c r="D65" s="96"/>
      <c r="E65" s="96"/>
      <c r="F65" s="96"/>
      <c r="G65" s="96"/>
      <c r="H65" s="96"/>
      <c r="I65" s="96"/>
      <c r="J65" s="103" t="s">
        <v>248</v>
      </c>
      <c r="K65" s="96"/>
      <c r="L65" s="33"/>
    </row>
    <row r="66" spans="2:47" s="1" customFormat="1" ht="10.35" customHeight="1">
      <c r="B66" s="33"/>
      <c r="L66" s="33"/>
    </row>
    <row r="67" spans="2:47" s="1" customFormat="1" ht="22.9" customHeight="1">
      <c r="B67" s="33"/>
      <c r="C67" s="104" t="s">
        <v>77</v>
      </c>
      <c r="J67" s="64">
        <f>J106</f>
        <v>0</v>
      </c>
      <c r="L67" s="33"/>
      <c r="AU67" s="18" t="s">
        <v>249</v>
      </c>
    </row>
    <row r="68" spans="2:47" s="8" customFormat="1" ht="24.95" customHeight="1">
      <c r="B68" s="105"/>
      <c r="D68" s="106" t="s">
        <v>250</v>
      </c>
      <c r="E68" s="107"/>
      <c r="F68" s="107"/>
      <c r="G68" s="107"/>
      <c r="H68" s="107"/>
      <c r="I68" s="107"/>
      <c r="J68" s="108">
        <f>J107</f>
        <v>0</v>
      </c>
      <c r="L68" s="105"/>
    </row>
    <row r="69" spans="2:47" s="9" customFormat="1" ht="19.899999999999999" customHeight="1">
      <c r="B69" s="109"/>
      <c r="D69" s="110" t="s">
        <v>251</v>
      </c>
      <c r="E69" s="111"/>
      <c r="F69" s="111"/>
      <c r="G69" s="111"/>
      <c r="H69" s="111"/>
      <c r="I69" s="111"/>
      <c r="J69" s="112">
        <f>J108</f>
        <v>0</v>
      </c>
      <c r="L69" s="109"/>
    </row>
    <row r="70" spans="2:47" s="9" customFormat="1" ht="19.899999999999999" customHeight="1">
      <c r="B70" s="109"/>
      <c r="D70" s="110" t="s">
        <v>252</v>
      </c>
      <c r="E70" s="111"/>
      <c r="F70" s="111"/>
      <c r="G70" s="111"/>
      <c r="H70" s="111"/>
      <c r="I70" s="111"/>
      <c r="J70" s="112">
        <f>J116</f>
        <v>0</v>
      </c>
      <c r="L70" s="109"/>
    </row>
    <row r="71" spans="2:47" s="9" customFormat="1" ht="19.899999999999999" customHeight="1">
      <c r="B71" s="109"/>
      <c r="D71" s="110" t="s">
        <v>253</v>
      </c>
      <c r="E71" s="111"/>
      <c r="F71" s="111"/>
      <c r="G71" s="111"/>
      <c r="H71" s="111"/>
      <c r="I71" s="111"/>
      <c r="J71" s="112">
        <f>J212</f>
        <v>0</v>
      </c>
      <c r="L71" s="109"/>
    </row>
    <row r="72" spans="2:47" s="9" customFormat="1" ht="19.899999999999999" customHeight="1">
      <c r="B72" s="109"/>
      <c r="D72" s="110" t="s">
        <v>254</v>
      </c>
      <c r="E72" s="111"/>
      <c r="F72" s="111"/>
      <c r="G72" s="111"/>
      <c r="H72" s="111"/>
      <c r="I72" s="111"/>
      <c r="J72" s="112">
        <f>J237</f>
        <v>0</v>
      </c>
      <c r="L72" s="109"/>
    </row>
    <row r="73" spans="2:47" s="9" customFormat="1" ht="19.899999999999999" customHeight="1">
      <c r="B73" s="109"/>
      <c r="D73" s="110" t="s">
        <v>256</v>
      </c>
      <c r="E73" s="111"/>
      <c r="F73" s="111"/>
      <c r="G73" s="111"/>
      <c r="H73" s="111"/>
      <c r="I73" s="111"/>
      <c r="J73" s="112">
        <f>J321</f>
        <v>0</v>
      </c>
      <c r="L73" s="109"/>
    </row>
    <row r="74" spans="2:47" s="9" customFormat="1" ht="19.899999999999999" customHeight="1">
      <c r="B74" s="109"/>
      <c r="D74" s="110" t="s">
        <v>257</v>
      </c>
      <c r="E74" s="111"/>
      <c r="F74" s="111"/>
      <c r="G74" s="111"/>
      <c r="H74" s="111"/>
      <c r="I74" s="111"/>
      <c r="J74" s="112">
        <f>J354</f>
        <v>0</v>
      </c>
      <c r="L74" s="109"/>
    </row>
    <row r="75" spans="2:47" s="9" customFormat="1" ht="19.899999999999999" customHeight="1">
      <c r="B75" s="109"/>
      <c r="D75" s="110" t="s">
        <v>258</v>
      </c>
      <c r="E75" s="111"/>
      <c r="F75" s="111"/>
      <c r="G75" s="111"/>
      <c r="H75" s="111"/>
      <c r="I75" s="111"/>
      <c r="J75" s="112">
        <f>J369</f>
        <v>0</v>
      </c>
      <c r="L75" s="109"/>
    </row>
    <row r="76" spans="2:47" s="8" customFormat="1" ht="24.95" customHeight="1">
      <c r="B76" s="105"/>
      <c r="D76" s="106" t="s">
        <v>259</v>
      </c>
      <c r="E76" s="107"/>
      <c r="F76" s="107"/>
      <c r="G76" s="107"/>
      <c r="H76" s="107"/>
      <c r="I76" s="107"/>
      <c r="J76" s="108">
        <f>J374</f>
        <v>0</v>
      </c>
      <c r="L76" s="105"/>
    </row>
    <row r="77" spans="2:47" s="9" customFormat="1" ht="19.899999999999999" customHeight="1">
      <c r="B77" s="109"/>
      <c r="D77" s="110" t="s">
        <v>260</v>
      </c>
      <c r="E77" s="111"/>
      <c r="F77" s="111"/>
      <c r="G77" s="111"/>
      <c r="H77" s="111"/>
      <c r="I77" s="111"/>
      <c r="J77" s="112">
        <f>J375</f>
        <v>0</v>
      </c>
      <c r="L77" s="109"/>
    </row>
    <row r="78" spans="2:47" s="9" customFormat="1" ht="19.899999999999999" customHeight="1">
      <c r="B78" s="109"/>
      <c r="D78" s="110" t="s">
        <v>261</v>
      </c>
      <c r="E78" s="111"/>
      <c r="F78" s="111"/>
      <c r="G78" s="111"/>
      <c r="H78" s="111"/>
      <c r="I78" s="111"/>
      <c r="J78" s="112">
        <f>J475</f>
        <v>0</v>
      </c>
      <c r="L78" s="109"/>
    </row>
    <row r="79" spans="2:47" s="9" customFormat="1" ht="19.899999999999999" customHeight="1">
      <c r="B79" s="109"/>
      <c r="D79" s="110" t="s">
        <v>8374</v>
      </c>
      <c r="E79" s="111"/>
      <c r="F79" s="111"/>
      <c r="G79" s="111"/>
      <c r="H79" s="111"/>
      <c r="I79" s="111"/>
      <c r="J79" s="112">
        <f>J570</f>
        <v>0</v>
      </c>
      <c r="L79" s="109"/>
    </row>
    <row r="80" spans="2:47" s="9" customFormat="1" ht="14.85" customHeight="1">
      <c r="B80" s="109"/>
      <c r="D80" s="110" t="s">
        <v>270</v>
      </c>
      <c r="E80" s="111"/>
      <c r="F80" s="111"/>
      <c r="G80" s="111"/>
      <c r="H80" s="111"/>
      <c r="I80" s="111"/>
      <c r="J80" s="112">
        <f>J571</f>
        <v>0</v>
      </c>
      <c r="L80" s="109"/>
    </row>
    <row r="81" spans="2:12" s="9" customFormat="1" ht="19.899999999999999" customHeight="1">
      <c r="B81" s="109"/>
      <c r="D81" s="110" t="s">
        <v>288</v>
      </c>
      <c r="E81" s="111"/>
      <c r="F81" s="111"/>
      <c r="G81" s="111"/>
      <c r="H81" s="111"/>
      <c r="I81" s="111"/>
      <c r="J81" s="112">
        <f>J581</f>
        <v>0</v>
      </c>
      <c r="L81" s="109"/>
    </row>
    <row r="82" spans="2:12" s="9" customFormat="1" ht="19.899999999999999" customHeight="1">
      <c r="B82" s="109"/>
      <c r="D82" s="110" t="s">
        <v>289</v>
      </c>
      <c r="E82" s="111"/>
      <c r="F82" s="111"/>
      <c r="G82" s="111"/>
      <c r="H82" s="111"/>
      <c r="I82" s="111"/>
      <c r="J82" s="112">
        <f>J601</f>
        <v>0</v>
      </c>
      <c r="L82" s="109"/>
    </row>
    <row r="83" spans="2:12" s="1" customFormat="1" ht="21.75" customHeight="1">
      <c r="B83" s="33"/>
      <c r="L83" s="33"/>
    </row>
    <row r="84" spans="2:12" s="1" customFormat="1" ht="6.95" customHeight="1">
      <c r="B84" s="42"/>
      <c r="C84" s="43"/>
      <c r="D84" s="43"/>
      <c r="E84" s="43"/>
      <c r="F84" s="43"/>
      <c r="G84" s="43"/>
      <c r="H84" s="43"/>
      <c r="I84" s="43"/>
      <c r="J84" s="43"/>
      <c r="K84" s="43"/>
      <c r="L84" s="33"/>
    </row>
    <row r="88" spans="2:12" s="1" customFormat="1" ht="6.95" customHeight="1">
      <c r="B88" s="44"/>
      <c r="C88" s="45"/>
      <c r="D88" s="45"/>
      <c r="E88" s="45"/>
      <c r="F88" s="45"/>
      <c r="G88" s="45"/>
      <c r="H88" s="45"/>
      <c r="I88" s="45"/>
      <c r="J88" s="45"/>
      <c r="K88" s="45"/>
      <c r="L88" s="33"/>
    </row>
    <row r="89" spans="2:12" s="1" customFormat="1" ht="24.95" customHeight="1">
      <c r="B89" s="33"/>
      <c r="C89" s="22" t="s">
        <v>290</v>
      </c>
      <c r="L89" s="33"/>
    </row>
    <row r="90" spans="2:12" s="1" customFormat="1" ht="6.95" customHeight="1">
      <c r="B90" s="33"/>
      <c r="L90" s="33"/>
    </row>
    <row r="91" spans="2:12" s="1" customFormat="1" ht="12" customHeight="1">
      <c r="B91" s="33"/>
      <c r="C91" s="28" t="s">
        <v>16</v>
      </c>
      <c r="L91" s="33"/>
    </row>
    <row r="92" spans="2:12" s="1" customFormat="1" ht="16.5" customHeight="1">
      <c r="B92" s="33"/>
      <c r="E92" s="333" t="str">
        <f>E7</f>
        <v>Domov pro seniory v Litomyšli</v>
      </c>
      <c r="F92" s="334"/>
      <c r="G92" s="334"/>
      <c r="H92" s="334"/>
      <c r="L92" s="33"/>
    </row>
    <row r="93" spans="2:12" ht="12" customHeight="1">
      <c r="B93" s="21"/>
      <c r="C93" s="28" t="s">
        <v>217</v>
      </c>
      <c r="L93" s="21"/>
    </row>
    <row r="94" spans="2:12" ht="16.5" customHeight="1">
      <c r="B94" s="21"/>
      <c r="E94" s="333" t="s">
        <v>7905</v>
      </c>
      <c r="F94" s="295"/>
      <c r="G94" s="295"/>
      <c r="H94" s="295"/>
      <c r="L94" s="21"/>
    </row>
    <row r="95" spans="2:12" ht="12" customHeight="1">
      <c r="B95" s="21"/>
      <c r="C95" s="28" t="s">
        <v>224</v>
      </c>
      <c r="L95" s="21"/>
    </row>
    <row r="96" spans="2:12" s="1" customFormat="1" ht="16.5" customHeight="1">
      <c r="B96" s="33"/>
      <c r="E96" s="329" t="s">
        <v>8372</v>
      </c>
      <c r="F96" s="335"/>
      <c r="G96" s="335"/>
      <c r="H96" s="335"/>
      <c r="L96" s="33"/>
    </row>
    <row r="97" spans="2:65" s="1" customFormat="1" ht="12" customHeight="1">
      <c r="B97" s="33"/>
      <c r="C97" s="28" t="s">
        <v>231</v>
      </c>
      <c r="L97" s="33"/>
    </row>
    <row r="98" spans="2:65" s="1" customFormat="1" ht="16.5" customHeight="1">
      <c r="B98" s="33"/>
      <c r="E98" s="316" t="str">
        <f>E13</f>
        <v>01 - Sklad odpadu</v>
      </c>
      <c r="F98" s="335"/>
      <c r="G98" s="335"/>
      <c r="H98" s="335"/>
      <c r="L98" s="33"/>
    </row>
    <row r="99" spans="2:65" s="1" customFormat="1" ht="6.95" customHeight="1">
      <c r="B99" s="33"/>
      <c r="L99" s="33"/>
    </row>
    <row r="100" spans="2:65" s="1" customFormat="1" ht="12" customHeight="1">
      <c r="B100" s="33"/>
      <c r="C100" s="28" t="s">
        <v>22</v>
      </c>
      <c r="F100" s="26" t="str">
        <f>F16</f>
        <v>Z.Kopala, 570 01 Litomyšl</v>
      </c>
      <c r="I100" s="28" t="s">
        <v>24</v>
      </c>
      <c r="J100" s="50" t="str">
        <f>IF(J16="","",J16)</f>
        <v>20. 1. 2025</v>
      </c>
      <c r="L100" s="33"/>
    </row>
    <row r="101" spans="2:65" s="1" customFormat="1" ht="6.95" customHeight="1">
      <c r="B101" s="33"/>
      <c r="L101" s="33"/>
    </row>
    <row r="102" spans="2:65" s="1" customFormat="1" ht="15.2" customHeight="1">
      <c r="B102" s="33"/>
      <c r="C102" s="28" t="s">
        <v>26</v>
      </c>
      <c r="F102" s="26" t="str">
        <f>E19</f>
        <v>Město Litomyšl</v>
      </c>
      <c r="I102" s="28" t="s">
        <v>34</v>
      </c>
      <c r="J102" s="31" t="str">
        <f>E25</f>
        <v>Deltaplan spol.s r.o.</v>
      </c>
      <c r="L102" s="33"/>
    </row>
    <row r="103" spans="2:65" s="1" customFormat="1" ht="15.2" customHeight="1">
      <c r="B103" s="33"/>
      <c r="C103" s="28" t="s">
        <v>32</v>
      </c>
      <c r="F103" s="26" t="str">
        <f>IF(E22="","",E22)</f>
        <v>Vyplň údaj</v>
      </c>
      <c r="I103" s="28" t="s">
        <v>39</v>
      </c>
      <c r="J103" s="31" t="str">
        <f>E28</f>
        <v>Ing.Štefan Sivák</v>
      </c>
      <c r="L103" s="33"/>
    </row>
    <row r="104" spans="2:65" s="1" customFormat="1" ht="10.35" customHeight="1">
      <c r="B104" s="33"/>
      <c r="L104" s="33"/>
    </row>
    <row r="105" spans="2:65" s="10" customFormat="1" ht="29.25" customHeight="1">
      <c r="B105" s="113"/>
      <c r="C105" s="114" t="s">
        <v>291</v>
      </c>
      <c r="D105" s="115" t="s">
        <v>64</v>
      </c>
      <c r="E105" s="115" t="s">
        <v>60</v>
      </c>
      <c r="F105" s="115" t="s">
        <v>61</v>
      </c>
      <c r="G105" s="115" t="s">
        <v>292</v>
      </c>
      <c r="H105" s="115" t="s">
        <v>293</v>
      </c>
      <c r="I105" s="115" t="s">
        <v>294</v>
      </c>
      <c r="J105" s="115" t="s">
        <v>248</v>
      </c>
      <c r="K105" s="116" t="s">
        <v>295</v>
      </c>
      <c r="L105" s="113"/>
      <c r="M105" s="57" t="s">
        <v>42</v>
      </c>
      <c r="N105" s="58" t="s">
        <v>49</v>
      </c>
      <c r="O105" s="58" t="s">
        <v>296</v>
      </c>
      <c r="P105" s="58" t="s">
        <v>297</v>
      </c>
      <c r="Q105" s="58" t="s">
        <v>298</v>
      </c>
      <c r="R105" s="58" t="s">
        <v>299</v>
      </c>
      <c r="S105" s="58" t="s">
        <v>300</v>
      </c>
      <c r="T105" s="59" t="s">
        <v>301</v>
      </c>
    </row>
    <row r="106" spans="2:65" s="1" customFormat="1" ht="22.9" customHeight="1">
      <c r="B106" s="33"/>
      <c r="C106" s="62" t="s">
        <v>302</v>
      </c>
      <c r="J106" s="117">
        <f>BK106</f>
        <v>0</v>
      </c>
      <c r="L106" s="33"/>
      <c r="M106" s="60"/>
      <c r="N106" s="51"/>
      <c r="O106" s="51"/>
      <c r="P106" s="118">
        <f>P107+P374</f>
        <v>0</v>
      </c>
      <c r="Q106" s="51"/>
      <c r="R106" s="118">
        <f>R107+R374</f>
        <v>164.20752624999994</v>
      </c>
      <c r="S106" s="51"/>
      <c r="T106" s="119">
        <f>T107+T374</f>
        <v>0</v>
      </c>
      <c r="AT106" s="18" t="s">
        <v>78</v>
      </c>
      <c r="AU106" s="18" t="s">
        <v>249</v>
      </c>
      <c r="BK106" s="120">
        <f>BK107+BK374</f>
        <v>0</v>
      </c>
    </row>
    <row r="107" spans="2:65" s="11" customFormat="1" ht="25.9" customHeight="1">
      <c r="B107" s="121"/>
      <c r="D107" s="122" t="s">
        <v>78</v>
      </c>
      <c r="E107" s="123" t="s">
        <v>303</v>
      </c>
      <c r="F107" s="123" t="s">
        <v>304</v>
      </c>
      <c r="I107" s="124"/>
      <c r="J107" s="125">
        <f>BK107</f>
        <v>0</v>
      </c>
      <c r="L107" s="121"/>
      <c r="M107" s="126"/>
      <c r="P107" s="127">
        <f>P108+P116+P212+P237+P321+P354+P369</f>
        <v>0</v>
      </c>
      <c r="R107" s="127">
        <f>R108+R116+R212+R237+R321+R354+R369</f>
        <v>159.46977479999995</v>
      </c>
      <c r="T107" s="128">
        <f>T108+T116+T212+T237+T321+T354+T369</f>
        <v>0</v>
      </c>
      <c r="AR107" s="122" t="s">
        <v>86</v>
      </c>
      <c r="AT107" s="129" t="s">
        <v>78</v>
      </c>
      <c r="AU107" s="129" t="s">
        <v>79</v>
      </c>
      <c r="AY107" s="122" t="s">
        <v>305</v>
      </c>
      <c r="BK107" s="130">
        <f>BK108+BK116+BK212+BK237+BK321+BK354+BK369</f>
        <v>0</v>
      </c>
    </row>
    <row r="108" spans="2:65" s="11" customFormat="1" ht="22.9" customHeight="1">
      <c r="B108" s="121"/>
      <c r="D108" s="122" t="s">
        <v>78</v>
      </c>
      <c r="E108" s="131" t="s">
        <v>86</v>
      </c>
      <c r="F108" s="131" t="s">
        <v>306</v>
      </c>
      <c r="I108" s="124"/>
      <c r="J108" s="132">
        <f>BK108</f>
        <v>0</v>
      </c>
      <c r="L108" s="121"/>
      <c r="M108" s="126"/>
      <c r="P108" s="127">
        <f>SUM(P109:P115)</f>
        <v>0</v>
      </c>
      <c r="R108" s="127">
        <f>SUM(R109:R115)</f>
        <v>0</v>
      </c>
      <c r="T108" s="128">
        <f>SUM(T109:T115)</f>
        <v>0</v>
      </c>
      <c r="AR108" s="122" t="s">
        <v>86</v>
      </c>
      <c r="AT108" s="129" t="s">
        <v>78</v>
      </c>
      <c r="AU108" s="129" t="s">
        <v>86</v>
      </c>
      <c r="AY108" s="122" t="s">
        <v>305</v>
      </c>
      <c r="BK108" s="130">
        <f>SUM(BK109:BK115)</f>
        <v>0</v>
      </c>
    </row>
    <row r="109" spans="2:65" s="1" customFormat="1" ht="24.2" customHeight="1">
      <c r="B109" s="33"/>
      <c r="C109" s="133" t="s">
        <v>86</v>
      </c>
      <c r="D109" s="133" t="s">
        <v>307</v>
      </c>
      <c r="E109" s="134" t="s">
        <v>8211</v>
      </c>
      <c r="F109" s="135" t="s">
        <v>8212</v>
      </c>
      <c r="G109" s="136" t="s">
        <v>199</v>
      </c>
      <c r="H109" s="137">
        <v>60.505000000000003</v>
      </c>
      <c r="I109" s="138"/>
      <c r="J109" s="139">
        <f>ROUND(I109*H109,2)</f>
        <v>0</v>
      </c>
      <c r="K109" s="135" t="s">
        <v>310</v>
      </c>
      <c r="L109" s="33"/>
      <c r="M109" s="140" t="s">
        <v>42</v>
      </c>
      <c r="N109" s="141" t="s">
        <v>50</v>
      </c>
      <c r="P109" s="142">
        <f>O109*H109</f>
        <v>0</v>
      </c>
      <c r="Q109" s="142">
        <v>0</v>
      </c>
      <c r="R109" s="142">
        <f>Q109*H109</f>
        <v>0</v>
      </c>
      <c r="S109" s="142">
        <v>0</v>
      </c>
      <c r="T109" s="143">
        <f>S109*H109</f>
        <v>0</v>
      </c>
      <c r="AR109" s="144" t="s">
        <v>311</v>
      </c>
      <c r="AT109" s="144" t="s">
        <v>307</v>
      </c>
      <c r="AU109" s="144" t="s">
        <v>88</v>
      </c>
      <c r="AY109" s="18" t="s">
        <v>305</v>
      </c>
      <c r="BE109" s="145">
        <f>IF(N109="základní",J109,0)</f>
        <v>0</v>
      </c>
      <c r="BF109" s="145">
        <f>IF(N109="snížená",J109,0)</f>
        <v>0</v>
      </c>
      <c r="BG109" s="145">
        <f>IF(N109="zákl. přenesená",J109,0)</f>
        <v>0</v>
      </c>
      <c r="BH109" s="145">
        <f>IF(N109="sníž. přenesená",J109,0)</f>
        <v>0</v>
      </c>
      <c r="BI109" s="145">
        <f>IF(N109="nulová",J109,0)</f>
        <v>0</v>
      </c>
      <c r="BJ109" s="18" t="s">
        <v>86</v>
      </c>
      <c r="BK109" s="145">
        <f>ROUND(I109*H109,2)</f>
        <v>0</v>
      </c>
      <c r="BL109" s="18" t="s">
        <v>311</v>
      </c>
      <c r="BM109" s="144" t="s">
        <v>8375</v>
      </c>
    </row>
    <row r="110" spans="2:65" s="1" customFormat="1" ht="19.5">
      <c r="B110" s="33"/>
      <c r="D110" s="146" t="s">
        <v>313</v>
      </c>
      <c r="F110" s="147" t="s">
        <v>8214</v>
      </c>
      <c r="I110" s="148"/>
      <c r="L110" s="33"/>
      <c r="M110" s="149"/>
      <c r="T110" s="54"/>
      <c r="AT110" s="18" t="s">
        <v>313</v>
      </c>
      <c r="AU110" s="18" t="s">
        <v>88</v>
      </c>
    </row>
    <row r="111" spans="2:65" s="1" customFormat="1" ht="11.25">
      <c r="B111" s="33"/>
      <c r="D111" s="150" t="s">
        <v>315</v>
      </c>
      <c r="F111" s="151" t="s">
        <v>8215</v>
      </c>
      <c r="I111" s="148"/>
      <c r="L111" s="33"/>
      <c r="M111" s="149"/>
      <c r="T111" s="54"/>
      <c r="AT111" s="18" t="s">
        <v>315</v>
      </c>
      <c r="AU111" s="18" t="s">
        <v>88</v>
      </c>
    </row>
    <row r="112" spans="2:65" s="12" customFormat="1" ht="11.25">
      <c r="B112" s="152"/>
      <c r="D112" s="146" t="s">
        <v>317</v>
      </c>
      <c r="E112" s="153" t="s">
        <v>42</v>
      </c>
      <c r="F112" s="154" t="s">
        <v>8376</v>
      </c>
      <c r="H112" s="153" t="s">
        <v>42</v>
      </c>
      <c r="I112" s="155"/>
      <c r="L112" s="152"/>
      <c r="M112" s="156"/>
      <c r="T112" s="157"/>
      <c r="AT112" s="153" t="s">
        <v>317</v>
      </c>
      <c r="AU112" s="153" t="s">
        <v>88</v>
      </c>
      <c r="AV112" s="12" t="s">
        <v>86</v>
      </c>
      <c r="AW112" s="12" t="s">
        <v>38</v>
      </c>
      <c r="AX112" s="12" t="s">
        <v>79</v>
      </c>
      <c r="AY112" s="153" t="s">
        <v>305</v>
      </c>
    </row>
    <row r="113" spans="2:65" s="13" customFormat="1" ht="11.25">
      <c r="B113" s="158"/>
      <c r="D113" s="146" t="s">
        <v>317</v>
      </c>
      <c r="E113" s="159" t="s">
        <v>42</v>
      </c>
      <c r="F113" s="160" t="s">
        <v>8377</v>
      </c>
      <c r="H113" s="161">
        <v>45.24</v>
      </c>
      <c r="I113" s="162"/>
      <c r="L113" s="158"/>
      <c r="M113" s="163"/>
      <c r="T113" s="164"/>
      <c r="AT113" s="159" t="s">
        <v>317</v>
      </c>
      <c r="AU113" s="159" t="s">
        <v>88</v>
      </c>
      <c r="AV113" s="13" t="s">
        <v>88</v>
      </c>
      <c r="AW113" s="13" t="s">
        <v>38</v>
      </c>
      <c r="AX113" s="13" t="s">
        <v>79</v>
      </c>
      <c r="AY113" s="159" t="s">
        <v>305</v>
      </c>
    </row>
    <row r="114" spans="2:65" s="13" customFormat="1" ht="11.25">
      <c r="B114" s="158"/>
      <c r="D114" s="146" t="s">
        <v>317</v>
      </c>
      <c r="E114" s="159" t="s">
        <v>42</v>
      </c>
      <c r="F114" s="160" t="s">
        <v>8378</v>
      </c>
      <c r="H114" s="161">
        <v>15.265000000000001</v>
      </c>
      <c r="I114" s="162"/>
      <c r="L114" s="158"/>
      <c r="M114" s="163"/>
      <c r="T114" s="164"/>
      <c r="AT114" s="159" t="s">
        <v>317</v>
      </c>
      <c r="AU114" s="159" t="s">
        <v>88</v>
      </c>
      <c r="AV114" s="13" t="s">
        <v>88</v>
      </c>
      <c r="AW114" s="13" t="s">
        <v>38</v>
      </c>
      <c r="AX114" s="13" t="s">
        <v>79</v>
      </c>
      <c r="AY114" s="159" t="s">
        <v>305</v>
      </c>
    </row>
    <row r="115" spans="2:65" s="15" customFormat="1" ht="11.25">
      <c r="B115" s="172"/>
      <c r="D115" s="146" t="s">
        <v>317</v>
      </c>
      <c r="E115" s="173" t="s">
        <v>42</v>
      </c>
      <c r="F115" s="174" t="s">
        <v>339</v>
      </c>
      <c r="H115" s="175">
        <v>60.505000000000003</v>
      </c>
      <c r="I115" s="176"/>
      <c r="L115" s="172"/>
      <c r="M115" s="177"/>
      <c r="T115" s="178"/>
      <c r="AT115" s="173" t="s">
        <v>317</v>
      </c>
      <c r="AU115" s="173" t="s">
        <v>88</v>
      </c>
      <c r="AV115" s="15" t="s">
        <v>311</v>
      </c>
      <c r="AW115" s="15" t="s">
        <v>38</v>
      </c>
      <c r="AX115" s="15" t="s">
        <v>86</v>
      </c>
      <c r="AY115" s="173" t="s">
        <v>305</v>
      </c>
    </row>
    <row r="116" spans="2:65" s="11" customFormat="1" ht="22.9" customHeight="1">
      <c r="B116" s="121"/>
      <c r="D116" s="122" t="s">
        <v>78</v>
      </c>
      <c r="E116" s="131" t="s">
        <v>88</v>
      </c>
      <c r="F116" s="131" t="s">
        <v>385</v>
      </c>
      <c r="I116" s="124"/>
      <c r="J116" s="132">
        <f>BK116</f>
        <v>0</v>
      </c>
      <c r="L116" s="121"/>
      <c r="M116" s="126"/>
      <c r="P116" s="127">
        <f>SUM(P117:P211)</f>
        <v>0</v>
      </c>
      <c r="R116" s="127">
        <f>SUM(R117:R211)</f>
        <v>77.920293389999969</v>
      </c>
      <c r="T116" s="128">
        <f>SUM(T117:T211)</f>
        <v>0</v>
      </c>
      <c r="AR116" s="122" t="s">
        <v>86</v>
      </c>
      <c r="AT116" s="129" t="s">
        <v>78</v>
      </c>
      <c r="AU116" s="129" t="s">
        <v>86</v>
      </c>
      <c r="AY116" s="122" t="s">
        <v>305</v>
      </c>
      <c r="BK116" s="130">
        <f>SUM(BK117:BK211)</f>
        <v>0</v>
      </c>
    </row>
    <row r="117" spans="2:65" s="1" customFormat="1" ht="44.25" customHeight="1">
      <c r="B117" s="33"/>
      <c r="C117" s="133" t="s">
        <v>88</v>
      </c>
      <c r="D117" s="133" t="s">
        <v>307</v>
      </c>
      <c r="E117" s="134" t="s">
        <v>8379</v>
      </c>
      <c r="F117" s="135" t="s">
        <v>8380</v>
      </c>
      <c r="G117" s="136" t="s">
        <v>402</v>
      </c>
      <c r="H117" s="137">
        <v>28.7</v>
      </c>
      <c r="I117" s="138"/>
      <c r="J117" s="139">
        <f>ROUND(I117*H117,2)</f>
        <v>0</v>
      </c>
      <c r="K117" s="135" t="s">
        <v>310</v>
      </c>
      <c r="L117" s="33"/>
      <c r="M117" s="140" t="s">
        <v>42</v>
      </c>
      <c r="N117" s="141" t="s">
        <v>50</v>
      </c>
      <c r="P117" s="142">
        <f>O117*H117</f>
        <v>0</v>
      </c>
      <c r="Q117" s="142">
        <v>0.23777999999999999</v>
      </c>
      <c r="R117" s="142">
        <f>Q117*H117</f>
        <v>6.8242859999999999</v>
      </c>
      <c r="S117" s="142">
        <v>0</v>
      </c>
      <c r="T117" s="143">
        <f>S117*H117</f>
        <v>0</v>
      </c>
      <c r="AR117" s="144" t="s">
        <v>311</v>
      </c>
      <c r="AT117" s="144" t="s">
        <v>307</v>
      </c>
      <c r="AU117" s="144" t="s">
        <v>88</v>
      </c>
      <c r="AY117" s="18" t="s">
        <v>305</v>
      </c>
      <c r="BE117" s="145">
        <f>IF(N117="základní",J117,0)</f>
        <v>0</v>
      </c>
      <c r="BF117" s="145">
        <f>IF(N117="snížená",J117,0)</f>
        <v>0</v>
      </c>
      <c r="BG117" s="145">
        <f>IF(N117="zákl. přenesená",J117,0)</f>
        <v>0</v>
      </c>
      <c r="BH117" s="145">
        <f>IF(N117="sníž. přenesená",J117,0)</f>
        <v>0</v>
      </c>
      <c r="BI117" s="145">
        <f>IF(N117="nulová",J117,0)</f>
        <v>0</v>
      </c>
      <c r="BJ117" s="18" t="s">
        <v>86</v>
      </c>
      <c r="BK117" s="145">
        <f>ROUND(I117*H117,2)</f>
        <v>0</v>
      </c>
      <c r="BL117" s="18" t="s">
        <v>311</v>
      </c>
      <c r="BM117" s="144" t="s">
        <v>8381</v>
      </c>
    </row>
    <row r="118" spans="2:65" s="1" customFormat="1" ht="39">
      <c r="B118" s="33"/>
      <c r="D118" s="146" t="s">
        <v>313</v>
      </c>
      <c r="F118" s="147" t="s">
        <v>8382</v>
      </c>
      <c r="I118" s="148"/>
      <c r="L118" s="33"/>
      <c r="M118" s="149"/>
      <c r="T118" s="54"/>
      <c r="AT118" s="18" t="s">
        <v>313</v>
      </c>
      <c r="AU118" s="18" t="s">
        <v>88</v>
      </c>
    </row>
    <row r="119" spans="2:65" s="1" customFormat="1" ht="11.25">
      <c r="B119" s="33"/>
      <c r="D119" s="150" t="s">
        <v>315</v>
      </c>
      <c r="F119" s="151" t="s">
        <v>8383</v>
      </c>
      <c r="I119" s="148"/>
      <c r="L119" s="33"/>
      <c r="M119" s="149"/>
      <c r="T119" s="54"/>
      <c r="AT119" s="18" t="s">
        <v>315</v>
      </c>
      <c r="AU119" s="18" t="s">
        <v>88</v>
      </c>
    </row>
    <row r="120" spans="2:65" s="12" customFormat="1" ht="11.25">
      <c r="B120" s="152"/>
      <c r="D120" s="146" t="s">
        <v>317</v>
      </c>
      <c r="E120" s="153" t="s">
        <v>42</v>
      </c>
      <c r="F120" s="154" t="s">
        <v>8384</v>
      </c>
      <c r="H120" s="153" t="s">
        <v>42</v>
      </c>
      <c r="I120" s="155"/>
      <c r="L120" s="152"/>
      <c r="M120" s="156"/>
      <c r="T120" s="157"/>
      <c r="AT120" s="153" t="s">
        <v>317</v>
      </c>
      <c r="AU120" s="153" t="s">
        <v>88</v>
      </c>
      <c r="AV120" s="12" t="s">
        <v>86</v>
      </c>
      <c r="AW120" s="12" t="s">
        <v>38</v>
      </c>
      <c r="AX120" s="12" t="s">
        <v>79</v>
      </c>
      <c r="AY120" s="153" t="s">
        <v>305</v>
      </c>
    </row>
    <row r="121" spans="2:65" s="13" customFormat="1" ht="11.25">
      <c r="B121" s="158"/>
      <c r="D121" s="146" t="s">
        <v>317</v>
      </c>
      <c r="E121" s="159" t="s">
        <v>42</v>
      </c>
      <c r="F121" s="160" t="s">
        <v>8385</v>
      </c>
      <c r="H121" s="161">
        <v>12.1</v>
      </c>
      <c r="I121" s="162"/>
      <c r="L121" s="158"/>
      <c r="M121" s="163"/>
      <c r="T121" s="164"/>
      <c r="AT121" s="159" t="s">
        <v>317</v>
      </c>
      <c r="AU121" s="159" t="s">
        <v>88</v>
      </c>
      <c r="AV121" s="13" t="s">
        <v>88</v>
      </c>
      <c r="AW121" s="13" t="s">
        <v>38</v>
      </c>
      <c r="AX121" s="13" t="s">
        <v>79</v>
      </c>
      <c r="AY121" s="159" t="s">
        <v>305</v>
      </c>
    </row>
    <row r="122" spans="2:65" s="13" customFormat="1" ht="11.25">
      <c r="B122" s="158"/>
      <c r="D122" s="146" t="s">
        <v>317</v>
      </c>
      <c r="E122" s="159" t="s">
        <v>42</v>
      </c>
      <c r="F122" s="160" t="s">
        <v>8386</v>
      </c>
      <c r="H122" s="161">
        <v>16.600000000000001</v>
      </c>
      <c r="I122" s="162"/>
      <c r="L122" s="158"/>
      <c r="M122" s="163"/>
      <c r="T122" s="164"/>
      <c r="AT122" s="159" t="s">
        <v>317</v>
      </c>
      <c r="AU122" s="159" t="s">
        <v>88</v>
      </c>
      <c r="AV122" s="13" t="s">
        <v>88</v>
      </c>
      <c r="AW122" s="13" t="s">
        <v>38</v>
      </c>
      <c r="AX122" s="13" t="s">
        <v>79</v>
      </c>
      <c r="AY122" s="159" t="s">
        <v>305</v>
      </c>
    </row>
    <row r="123" spans="2:65" s="15" customFormat="1" ht="11.25">
      <c r="B123" s="172"/>
      <c r="D123" s="146" t="s">
        <v>317</v>
      </c>
      <c r="E123" s="173" t="s">
        <v>42</v>
      </c>
      <c r="F123" s="174" t="s">
        <v>339</v>
      </c>
      <c r="H123" s="175">
        <v>28.7</v>
      </c>
      <c r="I123" s="176"/>
      <c r="L123" s="172"/>
      <c r="M123" s="177"/>
      <c r="T123" s="178"/>
      <c r="AT123" s="173" t="s">
        <v>317</v>
      </c>
      <c r="AU123" s="173" t="s">
        <v>88</v>
      </c>
      <c r="AV123" s="15" t="s">
        <v>311</v>
      </c>
      <c r="AW123" s="15" t="s">
        <v>38</v>
      </c>
      <c r="AX123" s="15" t="s">
        <v>86</v>
      </c>
      <c r="AY123" s="173" t="s">
        <v>305</v>
      </c>
    </row>
    <row r="124" spans="2:65" s="1" customFormat="1" ht="24.2" customHeight="1">
      <c r="B124" s="33"/>
      <c r="C124" s="133" t="s">
        <v>96</v>
      </c>
      <c r="D124" s="133" t="s">
        <v>307</v>
      </c>
      <c r="E124" s="134" t="s">
        <v>419</v>
      </c>
      <c r="F124" s="135" t="s">
        <v>420</v>
      </c>
      <c r="G124" s="136" t="s">
        <v>244</v>
      </c>
      <c r="H124" s="137">
        <v>4.8959999999999999</v>
      </c>
      <c r="I124" s="138"/>
      <c r="J124" s="139">
        <f>ROUND(I124*H124,2)</f>
        <v>0</v>
      </c>
      <c r="K124" s="135" t="s">
        <v>310</v>
      </c>
      <c r="L124" s="33"/>
      <c r="M124" s="140" t="s">
        <v>42</v>
      </c>
      <c r="N124" s="141" t="s">
        <v>50</v>
      </c>
      <c r="P124" s="142">
        <f>O124*H124</f>
        <v>0</v>
      </c>
      <c r="Q124" s="142">
        <v>2.16</v>
      </c>
      <c r="R124" s="142">
        <f>Q124*H124</f>
        <v>10.57536</v>
      </c>
      <c r="S124" s="142">
        <v>0</v>
      </c>
      <c r="T124" s="143">
        <f>S124*H124</f>
        <v>0</v>
      </c>
      <c r="AR124" s="144" t="s">
        <v>311</v>
      </c>
      <c r="AT124" s="144" t="s">
        <v>307</v>
      </c>
      <c r="AU124" s="144" t="s">
        <v>88</v>
      </c>
      <c r="AY124" s="18" t="s">
        <v>305</v>
      </c>
      <c r="BE124" s="145">
        <f>IF(N124="základní",J124,0)</f>
        <v>0</v>
      </c>
      <c r="BF124" s="145">
        <f>IF(N124="snížená",J124,0)</f>
        <v>0</v>
      </c>
      <c r="BG124" s="145">
        <f>IF(N124="zákl. přenesená",J124,0)</f>
        <v>0</v>
      </c>
      <c r="BH124" s="145">
        <f>IF(N124="sníž. přenesená",J124,0)</f>
        <v>0</v>
      </c>
      <c r="BI124" s="145">
        <f>IF(N124="nulová",J124,0)</f>
        <v>0</v>
      </c>
      <c r="BJ124" s="18" t="s">
        <v>86</v>
      </c>
      <c r="BK124" s="145">
        <f>ROUND(I124*H124,2)</f>
        <v>0</v>
      </c>
      <c r="BL124" s="18" t="s">
        <v>311</v>
      </c>
      <c r="BM124" s="144" t="s">
        <v>8387</v>
      </c>
    </row>
    <row r="125" spans="2:65" s="1" customFormat="1" ht="19.5">
      <c r="B125" s="33"/>
      <c r="D125" s="146" t="s">
        <v>313</v>
      </c>
      <c r="F125" s="147" t="s">
        <v>422</v>
      </c>
      <c r="I125" s="148"/>
      <c r="L125" s="33"/>
      <c r="M125" s="149"/>
      <c r="T125" s="54"/>
      <c r="AT125" s="18" t="s">
        <v>313</v>
      </c>
      <c r="AU125" s="18" t="s">
        <v>88</v>
      </c>
    </row>
    <row r="126" spans="2:65" s="1" customFormat="1" ht="11.25">
      <c r="B126" s="33"/>
      <c r="D126" s="150" t="s">
        <v>315</v>
      </c>
      <c r="F126" s="151" t="s">
        <v>423</v>
      </c>
      <c r="I126" s="148"/>
      <c r="L126" s="33"/>
      <c r="M126" s="149"/>
      <c r="T126" s="54"/>
      <c r="AT126" s="18" t="s">
        <v>315</v>
      </c>
      <c r="AU126" s="18" t="s">
        <v>88</v>
      </c>
    </row>
    <row r="127" spans="2:65" s="1" customFormat="1" ht="68.25">
      <c r="B127" s="33"/>
      <c r="D127" s="146" t="s">
        <v>4036</v>
      </c>
      <c r="F127" s="189" t="s">
        <v>8388</v>
      </c>
      <c r="I127" s="148"/>
      <c r="L127" s="33"/>
      <c r="M127" s="149"/>
      <c r="T127" s="54"/>
      <c r="AT127" s="18" t="s">
        <v>4036</v>
      </c>
      <c r="AU127" s="18" t="s">
        <v>88</v>
      </c>
    </row>
    <row r="128" spans="2:65" s="12" customFormat="1" ht="11.25">
      <c r="B128" s="152"/>
      <c r="D128" s="146" t="s">
        <v>317</v>
      </c>
      <c r="E128" s="153" t="s">
        <v>42</v>
      </c>
      <c r="F128" s="154" t="s">
        <v>8389</v>
      </c>
      <c r="H128" s="153" t="s">
        <v>42</v>
      </c>
      <c r="I128" s="155"/>
      <c r="L128" s="152"/>
      <c r="M128" s="156"/>
      <c r="T128" s="157"/>
      <c r="AT128" s="153" t="s">
        <v>317</v>
      </c>
      <c r="AU128" s="153" t="s">
        <v>88</v>
      </c>
      <c r="AV128" s="12" t="s">
        <v>86</v>
      </c>
      <c r="AW128" s="12" t="s">
        <v>38</v>
      </c>
      <c r="AX128" s="12" t="s">
        <v>79</v>
      </c>
      <c r="AY128" s="153" t="s">
        <v>305</v>
      </c>
    </row>
    <row r="129" spans="2:65" s="13" customFormat="1" ht="11.25">
      <c r="B129" s="158"/>
      <c r="D129" s="146" t="s">
        <v>317</v>
      </c>
      <c r="E129" s="159" t="s">
        <v>42</v>
      </c>
      <c r="F129" s="160" t="s">
        <v>8390</v>
      </c>
      <c r="H129" s="161">
        <v>4.8959999999999999</v>
      </c>
      <c r="I129" s="162"/>
      <c r="L129" s="158"/>
      <c r="M129" s="163"/>
      <c r="T129" s="164"/>
      <c r="AT129" s="159" t="s">
        <v>317</v>
      </c>
      <c r="AU129" s="159" t="s">
        <v>88</v>
      </c>
      <c r="AV129" s="13" t="s">
        <v>88</v>
      </c>
      <c r="AW129" s="13" t="s">
        <v>38</v>
      </c>
      <c r="AX129" s="13" t="s">
        <v>86</v>
      </c>
      <c r="AY129" s="159" t="s">
        <v>305</v>
      </c>
    </row>
    <row r="130" spans="2:65" s="1" customFormat="1" ht="16.5" customHeight="1">
      <c r="B130" s="33"/>
      <c r="C130" s="133" t="s">
        <v>311</v>
      </c>
      <c r="D130" s="133" t="s">
        <v>307</v>
      </c>
      <c r="E130" s="134" t="s">
        <v>8391</v>
      </c>
      <c r="F130" s="135" t="s">
        <v>8392</v>
      </c>
      <c r="G130" s="136" t="s">
        <v>244</v>
      </c>
      <c r="H130" s="137">
        <v>3.2639999999999998</v>
      </c>
      <c r="I130" s="138"/>
      <c r="J130" s="139">
        <f>ROUND(I130*H130,2)</f>
        <v>0</v>
      </c>
      <c r="K130" s="135" t="s">
        <v>310</v>
      </c>
      <c r="L130" s="33"/>
      <c r="M130" s="140" t="s">
        <v>42</v>
      </c>
      <c r="N130" s="141" t="s">
        <v>50</v>
      </c>
      <c r="P130" s="142">
        <f>O130*H130</f>
        <v>0</v>
      </c>
      <c r="Q130" s="142">
        <v>2.2563399999999998</v>
      </c>
      <c r="R130" s="142">
        <f>Q130*H130</f>
        <v>7.3646937599999989</v>
      </c>
      <c r="S130" s="142">
        <v>0</v>
      </c>
      <c r="T130" s="143">
        <f>S130*H130</f>
        <v>0</v>
      </c>
      <c r="AR130" s="144" t="s">
        <v>311</v>
      </c>
      <c r="AT130" s="144" t="s">
        <v>307</v>
      </c>
      <c r="AU130" s="144" t="s">
        <v>88</v>
      </c>
      <c r="AY130" s="18" t="s">
        <v>305</v>
      </c>
      <c r="BE130" s="145">
        <f>IF(N130="základní",J130,0)</f>
        <v>0</v>
      </c>
      <c r="BF130" s="145">
        <f>IF(N130="snížená",J130,0)</f>
        <v>0</v>
      </c>
      <c r="BG130" s="145">
        <f>IF(N130="zákl. přenesená",J130,0)</f>
        <v>0</v>
      </c>
      <c r="BH130" s="145">
        <f>IF(N130="sníž. přenesená",J130,0)</f>
        <v>0</v>
      </c>
      <c r="BI130" s="145">
        <f>IF(N130="nulová",J130,0)</f>
        <v>0</v>
      </c>
      <c r="BJ130" s="18" t="s">
        <v>86</v>
      </c>
      <c r="BK130" s="145">
        <f>ROUND(I130*H130,2)</f>
        <v>0</v>
      </c>
      <c r="BL130" s="18" t="s">
        <v>311</v>
      </c>
      <c r="BM130" s="144" t="s">
        <v>8393</v>
      </c>
    </row>
    <row r="131" spans="2:65" s="1" customFormat="1" ht="19.5">
      <c r="B131" s="33"/>
      <c r="D131" s="146" t="s">
        <v>313</v>
      </c>
      <c r="F131" s="147" t="s">
        <v>8394</v>
      </c>
      <c r="I131" s="148"/>
      <c r="L131" s="33"/>
      <c r="M131" s="149"/>
      <c r="T131" s="54"/>
      <c r="AT131" s="18" t="s">
        <v>313</v>
      </c>
      <c r="AU131" s="18" t="s">
        <v>88</v>
      </c>
    </row>
    <row r="132" spans="2:65" s="1" customFormat="1" ht="11.25">
      <c r="B132" s="33"/>
      <c r="D132" s="150" t="s">
        <v>315</v>
      </c>
      <c r="F132" s="151" t="s">
        <v>8395</v>
      </c>
      <c r="I132" s="148"/>
      <c r="L132" s="33"/>
      <c r="M132" s="149"/>
      <c r="T132" s="54"/>
      <c r="AT132" s="18" t="s">
        <v>315</v>
      </c>
      <c r="AU132" s="18" t="s">
        <v>88</v>
      </c>
    </row>
    <row r="133" spans="2:65" s="1" customFormat="1" ht="117">
      <c r="B133" s="33"/>
      <c r="D133" s="146" t="s">
        <v>4036</v>
      </c>
      <c r="F133" s="189" t="s">
        <v>8396</v>
      </c>
      <c r="I133" s="148"/>
      <c r="L133" s="33"/>
      <c r="M133" s="149"/>
      <c r="T133" s="54"/>
      <c r="AT133" s="18" t="s">
        <v>4036</v>
      </c>
      <c r="AU133" s="18" t="s">
        <v>88</v>
      </c>
    </row>
    <row r="134" spans="2:65" s="12" customFormat="1" ht="11.25">
      <c r="B134" s="152"/>
      <c r="D134" s="146" t="s">
        <v>317</v>
      </c>
      <c r="E134" s="153" t="s">
        <v>42</v>
      </c>
      <c r="F134" s="154" t="s">
        <v>8397</v>
      </c>
      <c r="H134" s="153" t="s">
        <v>42</v>
      </c>
      <c r="I134" s="155"/>
      <c r="L134" s="152"/>
      <c r="M134" s="156"/>
      <c r="T134" s="157"/>
      <c r="AT134" s="153" t="s">
        <v>317</v>
      </c>
      <c r="AU134" s="153" t="s">
        <v>88</v>
      </c>
      <c r="AV134" s="12" t="s">
        <v>86</v>
      </c>
      <c r="AW134" s="12" t="s">
        <v>38</v>
      </c>
      <c r="AX134" s="12" t="s">
        <v>79</v>
      </c>
      <c r="AY134" s="153" t="s">
        <v>305</v>
      </c>
    </row>
    <row r="135" spans="2:65" s="13" customFormat="1" ht="11.25">
      <c r="B135" s="158"/>
      <c r="D135" s="146" t="s">
        <v>317</v>
      </c>
      <c r="E135" s="159" t="s">
        <v>42</v>
      </c>
      <c r="F135" s="160" t="s">
        <v>8398</v>
      </c>
      <c r="H135" s="161">
        <v>3.2639999999999998</v>
      </c>
      <c r="I135" s="162"/>
      <c r="L135" s="158"/>
      <c r="M135" s="163"/>
      <c r="T135" s="164"/>
      <c r="AT135" s="159" t="s">
        <v>317</v>
      </c>
      <c r="AU135" s="159" t="s">
        <v>88</v>
      </c>
      <c r="AV135" s="13" t="s">
        <v>88</v>
      </c>
      <c r="AW135" s="13" t="s">
        <v>38</v>
      </c>
      <c r="AX135" s="13" t="s">
        <v>79</v>
      </c>
      <c r="AY135" s="159" t="s">
        <v>305</v>
      </c>
    </row>
    <row r="136" spans="2:65" s="15" customFormat="1" ht="11.25">
      <c r="B136" s="172"/>
      <c r="D136" s="146" t="s">
        <v>317</v>
      </c>
      <c r="E136" s="173" t="s">
        <v>42</v>
      </c>
      <c r="F136" s="174" t="s">
        <v>339</v>
      </c>
      <c r="H136" s="175">
        <v>3.2639999999999998</v>
      </c>
      <c r="I136" s="176"/>
      <c r="L136" s="172"/>
      <c r="M136" s="177"/>
      <c r="T136" s="178"/>
      <c r="AT136" s="173" t="s">
        <v>317</v>
      </c>
      <c r="AU136" s="173" t="s">
        <v>88</v>
      </c>
      <c r="AV136" s="15" t="s">
        <v>311</v>
      </c>
      <c r="AW136" s="15" t="s">
        <v>38</v>
      </c>
      <c r="AX136" s="15" t="s">
        <v>86</v>
      </c>
      <c r="AY136" s="173" t="s">
        <v>305</v>
      </c>
    </row>
    <row r="137" spans="2:65" s="1" customFormat="1" ht="24.2" customHeight="1">
      <c r="B137" s="33"/>
      <c r="C137" s="133" t="s">
        <v>340</v>
      </c>
      <c r="D137" s="133" t="s">
        <v>307</v>
      </c>
      <c r="E137" s="134" t="s">
        <v>8399</v>
      </c>
      <c r="F137" s="135" t="s">
        <v>8400</v>
      </c>
      <c r="G137" s="136" t="s">
        <v>244</v>
      </c>
      <c r="H137" s="137">
        <v>12.151999999999999</v>
      </c>
      <c r="I137" s="138"/>
      <c r="J137" s="139">
        <f>ROUND(I137*H137,2)</f>
        <v>0</v>
      </c>
      <c r="K137" s="135" t="s">
        <v>310</v>
      </c>
      <c r="L137" s="33"/>
      <c r="M137" s="140" t="s">
        <v>42</v>
      </c>
      <c r="N137" s="141" t="s">
        <v>50</v>
      </c>
      <c r="P137" s="142">
        <f>O137*H137</f>
        <v>0</v>
      </c>
      <c r="Q137" s="142">
        <v>2.45329</v>
      </c>
      <c r="R137" s="142">
        <f>Q137*H137</f>
        <v>29.812380079999997</v>
      </c>
      <c r="S137" s="142">
        <v>0</v>
      </c>
      <c r="T137" s="143">
        <f>S137*H137</f>
        <v>0</v>
      </c>
      <c r="AR137" s="144" t="s">
        <v>311</v>
      </c>
      <c r="AT137" s="144" t="s">
        <v>307</v>
      </c>
      <c r="AU137" s="144" t="s">
        <v>88</v>
      </c>
      <c r="AY137" s="18" t="s">
        <v>305</v>
      </c>
      <c r="BE137" s="145">
        <f>IF(N137="základní",J137,0)</f>
        <v>0</v>
      </c>
      <c r="BF137" s="145">
        <f>IF(N137="snížená",J137,0)</f>
        <v>0</v>
      </c>
      <c r="BG137" s="145">
        <f>IF(N137="zákl. přenesená",J137,0)</f>
        <v>0</v>
      </c>
      <c r="BH137" s="145">
        <f>IF(N137="sníž. přenesená",J137,0)</f>
        <v>0</v>
      </c>
      <c r="BI137" s="145">
        <f>IF(N137="nulová",J137,0)</f>
        <v>0</v>
      </c>
      <c r="BJ137" s="18" t="s">
        <v>86</v>
      </c>
      <c r="BK137" s="145">
        <f>ROUND(I137*H137,2)</f>
        <v>0</v>
      </c>
      <c r="BL137" s="18" t="s">
        <v>311</v>
      </c>
      <c r="BM137" s="144" t="s">
        <v>8401</v>
      </c>
    </row>
    <row r="138" spans="2:65" s="1" customFormat="1" ht="19.5">
      <c r="B138" s="33"/>
      <c r="D138" s="146" t="s">
        <v>313</v>
      </c>
      <c r="F138" s="147" t="s">
        <v>8402</v>
      </c>
      <c r="I138" s="148"/>
      <c r="L138" s="33"/>
      <c r="M138" s="149"/>
      <c r="T138" s="54"/>
      <c r="AT138" s="18" t="s">
        <v>313</v>
      </c>
      <c r="AU138" s="18" t="s">
        <v>88</v>
      </c>
    </row>
    <row r="139" spans="2:65" s="1" customFormat="1" ht="11.25">
      <c r="B139" s="33"/>
      <c r="D139" s="150" t="s">
        <v>315</v>
      </c>
      <c r="F139" s="151" t="s">
        <v>8403</v>
      </c>
      <c r="I139" s="148"/>
      <c r="L139" s="33"/>
      <c r="M139" s="149"/>
      <c r="T139" s="54"/>
      <c r="AT139" s="18" t="s">
        <v>315</v>
      </c>
      <c r="AU139" s="18" t="s">
        <v>88</v>
      </c>
    </row>
    <row r="140" spans="2:65" s="1" customFormat="1" ht="146.25">
      <c r="B140" s="33"/>
      <c r="D140" s="146" t="s">
        <v>4036</v>
      </c>
      <c r="F140" s="189" t="s">
        <v>8404</v>
      </c>
      <c r="I140" s="148"/>
      <c r="L140" s="33"/>
      <c r="M140" s="149"/>
      <c r="T140" s="54"/>
      <c r="AT140" s="18" t="s">
        <v>4036</v>
      </c>
      <c r="AU140" s="18" t="s">
        <v>88</v>
      </c>
    </row>
    <row r="141" spans="2:65" s="12" customFormat="1" ht="11.25">
      <c r="B141" s="152"/>
      <c r="D141" s="146" t="s">
        <v>317</v>
      </c>
      <c r="E141" s="153" t="s">
        <v>42</v>
      </c>
      <c r="F141" s="154" t="s">
        <v>8405</v>
      </c>
      <c r="H141" s="153" t="s">
        <v>42</v>
      </c>
      <c r="I141" s="155"/>
      <c r="L141" s="152"/>
      <c r="M141" s="156"/>
      <c r="T141" s="157"/>
      <c r="AT141" s="153" t="s">
        <v>317</v>
      </c>
      <c r="AU141" s="153" t="s">
        <v>88</v>
      </c>
      <c r="AV141" s="12" t="s">
        <v>86</v>
      </c>
      <c r="AW141" s="12" t="s">
        <v>38</v>
      </c>
      <c r="AX141" s="12" t="s">
        <v>79</v>
      </c>
      <c r="AY141" s="153" t="s">
        <v>305</v>
      </c>
    </row>
    <row r="142" spans="2:65" s="13" customFormat="1" ht="11.25">
      <c r="B142" s="158"/>
      <c r="D142" s="146" t="s">
        <v>317</v>
      </c>
      <c r="E142" s="159" t="s">
        <v>42</v>
      </c>
      <c r="F142" s="160" t="s">
        <v>8406</v>
      </c>
      <c r="H142" s="161">
        <v>6.3840000000000003</v>
      </c>
      <c r="I142" s="162"/>
      <c r="L142" s="158"/>
      <c r="M142" s="163"/>
      <c r="T142" s="164"/>
      <c r="AT142" s="159" t="s">
        <v>317</v>
      </c>
      <c r="AU142" s="159" t="s">
        <v>88</v>
      </c>
      <c r="AV142" s="13" t="s">
        <v>88</v>
      </c>
      <c r="AW142" s="13" t="s">
        <v>38</v>
      </c>
      <c r="AX142" s="13" t="s">
        <v>79</v>
      </c>
      <c r="AY142" s="159" t="s">
        <v>305</v>
      </c>
    </row>
    <row r="143" spans="2:65" s="12" customFormat="1" ht="11.25">
      <c r="B143" s="152"/>
      <c r="D143" s="146" t="s">
        <v>317</v>
      </c>
      <c r="E143" s="153" t="s">
        <v>42</v>
      </c>
      <c r="F143" s="154" t="s">
        <v>8407</v>
      </c>
      <c r="H143" s="153" t="s">
        <v>42</v>
      </c>
      <c r="I143" s="155"/>
      <c r="L143" s="152"/>
      <c r="M143" s="156"/>
      <c r="T143" s="157"/>
      <c r="AT143" s="153" t="s">
        <v>317</v>
      </c>
      <c r="AU143" s="153" t="s">
        <v>88</v>
      </c>
      <c r="AV143" s="12" t="s">
        <v>86</v>
      </c>
      <c r="AW143" s="12" t="s">
        <v>38</v>
      </c>
      <c r="AX143" s="12" t="s">
        <v>79</v>
      </c>
      <c r="AY143" s="153" t="s">
        <v>305</v>
      </c>
    </row>
    <row r="144" spans="2:65" s="13" customFormat="1" ht="11.25">
      <c r="B144" s="158"/>
      <c r="D144" s="146" t="s">
        <v>317</v>
      </c>
      <c r="E144" s="159" t="s">
        <v>42</v>
      </c>
      <c r="F144" s="160" t="s">
        <v>8408</v>
      </c>
      <c r="H144" s="161">
        <v>4.58</v>
      </c>
      <c r="I144" s="162"/>
      <c r="L144" s="158"/>
      <c r="M144" s="163"/>
      <c r="T144" s="164"/>
      <c r="AT144" s="159" t="s">
        <v>317</v>
      </c>
      <c r="AU144" s="159" t="s">
        <v>88</v>
      </c>
      <c r="AV144" s="13" t="s">
        <v>88</v>
      </c>
      <c r="AW144" s="13" t="s">
        <v>38</v>
      </c>
      <c r="AX144" s="13" t="s">
        <v>79</v>
      </c>
      <c r="AY144" s="159" t="s">
        <v>305</v>
      </c>
    </row>
    <row r="145" spans="2:65" s="13" customFormat="1" ht="11.25">
      <c r="B145" s="158"/>
      <c r="D145" s="146" t="s">
        <v>317</v>
      </c>
      <c r="E145" s="159" t="s">
        <v>42</v>
      </c>
      <c r="F145" s="160" t="s">
        <v>8409</v>
      </c>
      <c r="H145" s="161">
        <v>1.1879999999999999</v>
      </c>
      <c r="I145" s="162"/>
      <c r="L145" s="158"/>
      <c r="M145" s="163"/>
      <c r="T145" s="164"/>
      <c r="AT145" s="159" t="s">
        <v>317</v>
      </c>
      <c r="AU145" s="159" t="s">
        <v>88</v>
      </c>
      <c r="AV145" s="13" t="s">
        <v>88</v>
      </c>
      <c r="AW145" s="13" t="s">
        <v>38</v>
      </c>
      <c r="AX145" s="13" t="s">
        <v>79</v>
      </c>
      <c r="AY145" s="159" t="s">
        <v>305</v>
      </c>
    </row>
    <row r="146" spans="2:65" s="15" customFormat="1" ht="11.25">
      <c r="B146" s="172"/>
      <c r="D146" s="146" t="s">
        <v>317</v>
      </c>
      <c r="E146" s="173" t="s">
        <v>42</v>
      </c>
      <c r="F146" s="174" t="s">
        <v>339</v>
      </c>
      <c r="H146" s="175">
        <v>12.151999999999999</v>
      </c>
      <c r="I146" s="176"/>
      <c r="L146" s="172"/>
      <c r="M146" s="177"/>
      <c r="T146" s="178"/>
      <c r="AT146" s="173" t="s">
        <v>317</v>
      </c>
      <c r="AU146" s="173" t="s">
        <v>88</v>
      </c>
      <c r="AV146" s="15" t="s">
        <v>311</v>
      </c>
      <c r="AW146" s="15" t="s">
        <v>38</v>
      </c>
      <c r="AX146" s="15" t="s">
        <v>86</v>
      </c>
      <c r="AY146" s="173" t="s">
        <v>305</v>
      </c>
    </row>
    <row r="147" spans="2:65" s="1" customFormat="1" ht="16.5" customHeight="1">
      <c r="B147" s="33"/>
      <c r="C147" s="133" t="s">
        <v>347</v>
      </c>
      <c r="D147" s="133" t="s">
        <v>307</v>
      </c>
      <c r="E147" s="134" t="s">
        <v>437</v>
      </c>
      <c r="F147" s="135" t="s">
        <v>438</v>
      </c>
      <c r="G147" s="136" t="s">
        <v>199</v>
      </c>
      <c r="H147" s="137">
        <v>14.16</v>
      </c>
      <c r="I147" s="138"/>
      <c r="J147" s="139">
        <f>ROUND(I147*H147,2)</f>
        <v>0</v>
      </c>
      <c r="K147" s="135" t="s">
        <v>310</v>
      </c>
      <c r="L147" s="33"/>
      <c r="M147" s="140" t="s">
        <v>42</v>
      </c>
      <c r="N147" s="141" t="s">
        <v>50</v>
      </c>
      <c r="P147" s="142">
        <f>O147*H147</f>
        <v>0</v>
      </c>
      <c r="Q147" s="142">
        <v>2.47E-3</v>
      </c>
      <c r="R147" s="142">
        <f>Q147*H147</f>
        <v>3.4975199999999998E-2</v>
      </c>
      <c r="S147" s="142">
        <v>0</v>
      </c>
      <c r="T147" s="143">
        <f>S147*H147</f>
        <v>0</v>
      </c>
      <c r="AR147" s="144" t="s">
        <v>311</v>
      </c>
      <c r="AT147" s="144" t="s">
        <v>307</v>
      </c>
      <c r="AU147" s="144" t="s">
        <v>88</v>
      </c>
      <c r="AY147" s="18" t="s">
        <v>305</v>
      </c>
      <c r="BE147" s="145">
        <f>IF(N147="základní",J147,0)</f>
        <v>0</v>
      </c>
      <c r="BF147" s="145">
        <f>IF(N147="snížená",J147,0)</f>
        <v>0</v>
      </c>
      <c r="BG147" s="145">
        <f>IF(N147="zákl. přenesená",J147,0)</f>
        <v>0</v>
      </c>
      <c r="BH147" s="145">
        <f>IF(N147="sníž. přenesená",J147,0)</f>
        <v>0</v>
      </c>
      <c r="BI147" s="145">
        <f>IF(N147="nulová",J147,0)</f>
        <v>0</v>
      </c>
      <c r="BJ147" s="18" t="s">
        <v>86</v>
      </c>
      <c r="BK147" s="145">
        <f>ROUND(I147*H147,2)</f>
        <v>0</v>
      </c>
      <c r="BL147" s="18" t="s">
        <v>311</v>
      </c>
      <c r="BM147" s="144" t="s">
        <v>8410</v>
      </c>
    </row>
    <row r="148" spans="2:65" s="1" customFormat="1" ht="11.25">
      <c r="B148" s="33"/>
      <c r="D148" s="146" t="s">
        <v>313</v>
      </c>
      <c r="F148" s="147" t="s">
        <v>440</v>
      </c>
      <c r="I148" s="148"/>
      <c r="L148" s="33"/>
      <c r="M148" s="149"/>
      <c r="T148" s="54"/>
      <c r="AT148" s="18" t="s">
        <v>313</v>
      </c>
      <c r="AU148" s="18" t="s">
        <v>88</v>
      </c>
    </row>
    <row r="149" spans="2:65" s="1" customFormat="1" ht="11.25">
      <c r="B149" s="33"/>
      <c r="D149" s="150" t="s">
        <v>315</v>
      </c>
      <c r="F149" s="151" t="s">
        <v>441</v>
      </c>
      <c r="I149" s="148"/>
      <c r="L149" s="33"/>
      <c r="M149" s="149"/>
      <c r="T149" s="54"/>
      <c r="AT149" s="18" t="s">
        <v>315</v>
      </c>
      <c r="AU149" s="18" t="s">
        <v>88</v>
      </c>
    </row>
    <row r="150" spans="2:65" s="1" customFormat="1" ht="68.25">
      <c r="B150" s="33"/>
      <c r="D150" s="146" t="s">
        <v>4036</v>
      </c>
      <c r="F150" s="189" t="s">
        <v>8411</v>
      </c>
      <c r="I150" s="148"/>
      <c r="L150" s="33"/>
      <c r="M150" s="149"/>
      <c r="T150" s="54"/>
      <c r="AT150" s="18" t="s">
        <v>4036</v>
      </c>
      <c r="AU150" s="18" t="s">
        <v>88</v>
      </c>
    </row>
    <row r="151" spans="2:65" s="12" customFormat="1" ht="11.25">
      <c r="B151" s="152"/>
      <c r="D151" s="146" t="s">
        <v>317</v>
      </c>
      <c r="E151" s="153" t="s">
        <v>42</v>
      </c>
      <c r="F151" s="154" t="s">
        <v>8405</v>
      </c>
      <c r="H151" s="153" t="s">
        <v>42</v>
      </c>
      <c r="I151" s="155"/>
      <c r="L151" s="152"/>
      <c r="M151" s="156"/>
      <c r="T151" s="157"/>
      <c r="AT151" s="153" t="s">
        <v>317</v>
      </c>
      <c r="AU151" s="153" t="s">
        <v>88</v>
      </c>
      <c r="AV151" s="12" t="s">
        <v>86</v>
      </c>
      <c r="AW151" s="12" t="s">
        <v>38</v>
      </c>
      <c r="AX151" s="12" t="s">
        <v>79</v>
      </c>
      <c r="AY151" s="153" t="s">
        <v>305</v>
      </c>
    </row>
    <row r="152" spans="2:65" s="13" customFormat="1" ht="11.25">
      <c r="B152" s="158"/>
      <c r="D152" s="146" t="s">
        <v>317</v>
      </c>
      <c r="E152" s="159" t="s">
        <v>42</v>
      </c>
      <c r="F152" s="160" t="s">
        <v>8412</v>
      </c>
      <c r="H152" s="161">
        <v>3.96</v>
      </c>
      <c r="I152" s="162"/>
      <c r="L152" s="158"/>
      <c r="M152" s="163"/>
      <c r="T152" s="164"/>
      <c r="AT152" s="159" t="s">
        <v>317</v>
      </c>
      <c r="AU152" s="159" t="s">
        <v>88</v>
      </c>
      <c r="AV152" s="13" t="s">
        <v>88</v>
      </c>
      <c r="AW152" s="13" t="s">
        <v>38</v>
      </c>
      <c r="AX152" s="13" t="s">
        <v>79</v>
      </c>
      <c r="AY152" s="159" t="s">
        <v>305</v>
      </c>
    </row>
    <row r="153" spans="2:65" s="12" customFormat="1" ht="11.25">
      <c r="B153" s="152"/>
      <c r="D153" s="146" t="s">
        <v>317</v>
      </c>
      <c r="E153" s="153" t="s">
        <v>42</v>
      </c>
      <c r="F153" s="154" t="s">
        <v>8407</v>
      </c>
      <c r="H153" s="153" t="s">
        <v>42</v>
      </c>
      <c r="I153" s="155"/>
      <c r="L153" s="152"/>
      <c r="M153" s="156"/>
      <c r="T153" s="157"/>
      <c r="AT153" s="153" t="s">
        <v>317</v>
      </c>
      <c r="AU153" s="153" t="s">
        <v>88</v>
      </c>
      <c r="AV153" s="12" t="s">
        <v>86</v>
      </c>
      <c r="AW153" s="12" t="s">
        <v>38</v>
      </c>
      <c r="AX153" s="12" t="s">
        <v>79</v>
      </c>
      <c r="AY153" s="153" t="s">
        <v>305</v>
      </c>
    </row>
    <row r="154" spans="2:65" s="13" customFormat="1" ht="11.25">
      <c r="B154" s="158"/>
      <c r="D154" s="146" t="s">
        <v>317</v>
      </c>
      <c r="E154" s="159" t="s">
        <v>42</v>
      </c>
      <c r="F154" s="160" t="s">
        <v>8413</v>
      </c>
      <c r="H154" s="161">
        <v>3.09</v>
      </c>
      <c r="I154" s="162"/>
      <c r="L154" s="158"/>
      <c r="M154" s="163"/>
      <c r="T154" s="164"/>
      <c r="AT154" s="159" t="s">
        <v>317</v>
      </c>
      <c r="AU154" s="159" t="s">
        <v>88</v>
      </c>
      <c r="AV154" s="13" t="s">
        <v>88</v>
      </c>
      <c r="AW154" s="13" t="s">
        <v>38</v>
      </c>
      <c r="AX154" s="13" t="s">
        <v>79</v>
      </c>
      <c r="AY154" s="159" t="s">
        <v>305</v>
      </c>
    </row>
    <row r="155" spans="2:65" s="13" customFormat="1" ht="11.25">
      <c r="B155" s="158"/>
      <c r="D155" s="146" t="s">
        <v>317</v>
      </c>
      <c r="E155" s="159" t="s">
        <v>42</v>
      </c>
      <c r="F155" s="160" t="s">
        <v>8414</v>
      </c>
      <c r="H155" s="161">
        <v>2.88</v>
      </c>
      <c r="I155" s="162"/>
      <c r="L155" s="158"/>
      <c r="M155" s="163"/>
      <c r="T155" s="164"/>
      <c r="AT155" s="159" t="s">
        <v>317</v>
      </c>
      <c r="AU155" s="159" t="s">
        <v>88</v>
      </c>
      <c r="AV155" s="13" t="s">
        <v>88</v>
      </c>
      <c r="AW155" s="13" t="s">
        <v>38</v>
      </c>
      <c r="AX155" s="13" t="s">
        <v>79</v>
      </c>
      <c r="AY155" s="159" t="s">
        <v>305</v>
      </c>
    </row>
    <row r="156" spans="2:65" s="13" customFormat="1" ht="11.25">
      <c r="B156" s="158"/>
      <c r="D156" s="146" t="s">
        <v>317</v>
      </c>
      <c r="E156" s="159" t="s">
        <v>42</v>
      </c>
      <c r="F156" s="160" t="s">
        <v>8415</v>
      </c>
      <c r="H156" s="161">
        <v>2.5499999999999998</v>
      </c>
      <c r="I156" s="162"/>
      <c r="L156" s="158"/>
      <c r="M156" s="163"/>
      <c r="T156" s="164"/>
      <c r="AT156" s="159" t="s">
        <v>317</v>
      </c>
      <c r="AU156" s="159" t="s">
        <v>88</v>
      </c>
      <c r="AV156" s="13" t="s">
        <v>88</v>
      </c>
      <c r="AW156" s="13" t="s">
        <v>38</v>
      </c>
      <c r="AX156" s="13" t="s">
        <v>79</v>
      </c>
      <c r="AY156" s="159" t="s">
        <v>305</v>
      </c>
    </row>
    <row r="157" spans="2:65" s="13" customFormat="1" ht="11.25">
      <c r="B157" s="158"/>
      <c r="D157" s="146" t="s">
        <v>317</v>
      </c>
      <c r="E157" s="159" t="s">
        <v>42</v>
      </c>
      <c r="F157" s="160" t="s">
        <v>8416</v>
      </c>
      <c r="H157" s="161">
        <v>1.68</v>
      </c>
      <c r="I157" s="162"/>
      <c r="L157" s="158"/>
      <c r="M157" s="163"/>
      <c r="T157" s="164"/>
      <c r="AT157" s="159" t="s">
        <v>317</v>
      </c>
      <c r="AU157" s="159" t="s">
        <v>88</v>
      </c>
      <c r="AV157" s="13" t="s">
        <v>88</v>
      </c>
      <c r="AW157" s="13" t="s">
        <v>38</v>
      </c>
      <c r="AX157" s="13" t="s">
        <v>79</v>
      </c>
      <c r="AY157" s="159" t="s">
        <v>305</v>
      </c>
    </row>
    <row r="158" spans="2:65" s="15" customFormat="1" ht="11.25">
      <c r="B158" s="172"/>
      <c r="D158" s="146" t="s">
        <v>317</v>
      </c>
      <c r="E158" s="173" t="s">
        <v>42</v>
      </c>
      <c r="F158" s="174" t="s">
        <v>339</v>
      </c>
      <c r="H158" s="175">
        <v>14.16</v>
      </c>
      <c r="I158" s="176"/>
      <c r="L158" s="172"/>
      <c r="M158" s="177"/>
      <c r="T158" s="178"/>
      <c r="AT158" s="173" t="s">
        <v>317</v>
      </c>
      <c r="AU158" s="173" t="s">
        <v>88</v>
      </c>
      <c r="AV158" s="15" t="s">
        <v>311</v>
      </c>
      <c r="AW158" s="15" t="s">
        <v>38</v>
      </c>
      <c r="AX158" s="15" t="s">
        <v>86</v>
      </c>
      <c r="AY158" s="173" t="s">
        <v>305</v>
      </c>
    </row>
    <row r="159" spans="2:65" s="1" customFormat="1" ht="16.5" customHeight="1">
      <c r="B159" s="33"/>
      <c r="C159" s="133" t="s">
        <v>357</v>
      </c>
      <c r="D159" s="133" t="s">
        <v>307</v>
      </c>
      <c r="E159" s="134" t="s">
        <v>445</v>
      </c>
      <c r="F159" s="135" t="s">
        <v>446</v>
      </c>
      <c r="G159" s="136" t="s">
        <v>199</v>
      </c>
      <c r="H159" s="137">
        <v>14.16</v>
      </c>
      <c r="I159" s="138"/>
      <c r="J159" s="139">
        <f>ROUND(I159*H159,2)</f>
        <v>0</v>
      </c>
      <c r="K159" s="135" t="s">
        <v>310</v>
      </c>
      <c r="L159" s="33"/>
      <c r="M159" s="140" t="s">
        <v>42</v>
      </c>
      <c r="N159" s="141" t="s">
        <v>50</v>
      </c>
      <c r="P159" s="142">
        <f>O159*H159</f>
        <v>0</v>
      </c>
      <c r="Q159" s="142">
        <v>0</v>
      </c>
      <c r="R159" s="142">
        <f>Q159*H159</f>
        <v>0</v>
      </c>
      <c r="S159" s="142">
        <v>0</v>
      </c>
      <c r="T159" s="143">
        <f>S159*H159</f>
        <v>0</v>
      </c>
      <c r="AR159" s="144" t="s">
        <v>311</v>
      </c>
      <c r="AT159" s="144" t="s">
        <v>307</v>
      </c>
      <c r="AU159" s="144" t="s">
        <v>88</v>
      </c>
      <c r="AY159" s="18" t="s">
        <v>305</v>
      </c>
      <c r="BE159" s="145">
        <f>IF(N159="základní",J159,0)</f>
        <v>0</v>
      </c>
      <c r="BF159" s="145">
        <f>IF(N159="snížená",J159,0)</f>
        <v>0</v>
      </c>
      <c r="BG159" s="145">
        <f>IF(N159="zákl. přenesená",J159,0)</f>
        <v>0</v>
      </c>
      <c r="BH159" s="145">
        <f>IF(N159="sníž. přenesená",J159,0)</f>
        <v>0</v>
      </c>
      <c r="BI159" s="145">
        <f>IF(N159="nulová",J159,0)</f>
        <v>0</v>
      </c>
      <c r="BJ159" s="18" t="s">
        <v>86</v>
      </c>
      <c r="BK159" s="145">
        <f>ROUND(I159*H159,2)</f>
        <v>0</v>
      </c>
      <c r="BL159" s="18" t="s">
        <v>311</v>
      </c>
      <c r="BM159" s="144" t="s">
        <v>8417</v>
      </c>
    </row>
    <row r="160" spans="2:65" s="1" customFormat="1" ht="11.25">
      <c r="B160" s="33"/>
      <c r="D160" s="146" t="s">
        <v>313</v>
      </c>
      <c r="F160" s="147" t="s">
        <v>448</v>
      </c>
      <c r="I160" s="148"/>
      <c r="L160" s="33"/>
      <c r="M160" s="149"/>
      <c r="T160" s="54"/>
      <c r="AT160" s="18" t="s">
        <v>313</v>
      </c>
      <c r="AU160" s="18" t="s">
        <v>88</v>
      </c>
    </row>
    <row r="161" spans="2:65" s="1" customFormat="1" ht="11.25">
      <c r="B161" s="33"/>
      <c r="D161" s="150" t="s">
        <v>315</v>
      </c>
      <c r="F161" s="151" t="s">
        <v>449</v>
      </c>
      <c r="I161" s="148"/>
      <c r="L161" s="33"/>
      <c r="M161" s="149"/>
      <c r="T161" s="54"/>
      <c r="AT161" s="18" t="s">
        <v>315</v>
      </c>
      <c r="AU161" s="18" t="s">
        <v>88</v>
      </c>
    </row>
    <row r="162" spans="2:65" s="1" customFormat="1" ht="68.25">
      <c r="B162" s="33"/>
      <c r="D162" s="146" t="s">
        <v>4036</v>
      </c>
      <c r="F162" s="189" t="s">
        <v>8411</v>
      </c>
      <c r="I162" s="148"/>
      <c r="L162" s="33"/>
      <c r="M162" s="149"/>
      <c r="T162" s="54"/>
      <c r="AT162" s="18" t="s">
        <v>4036</v>
      </c>
      <c r="AU162" s="18" t="s">
        <v>88</v>
      </c>
    </row>
    <row r="163" spans="2:65" s="1" customFormat="1" ht="21.75" customHeight="1">
      <c r="B163" s="33"/>
      <c r="C163" s="133" t="s">
        <v>344</v>
      </c>
      <c r="D163" s="133" t="s">
        <v>307</v>
      </c>
      <c r="E163" s="134" t="s">
        <v>4205</v>
      </c>
      <c r="F163" s="135" t="s">
        <v>4206</v>
      </c>
      <c r="G163" s="136" t="s">
        <v>453</v>
      </c>
      <c r="H163" s="137">
        <v>0.92300000000000004</v>
      </c>
      <c r="I163" s="138"/>
      <c r="J163" s="139">
        <f>ROUND(I163*H163,2)</f>
        <v>0</v>
      </c>
      <c r="K163" s="135" t="s">
        <v>310</v>
      </c>
      <c r="L163" s="33"/>
      <c r="M163" s="140" t="s">
        <v>42</v>
      </c>
      <c r="N163" s="141" t="s">
        <v>50</v>
      </c>
      <c r="P163" s="142">
        <f>O163*H163</f>
        <v>0</v>
      </c>
      <c r="Q163" s="142">
        <v>1.0606199999999999</v>
      </c>
      <c r="R163" s="142">
        <f>Q163*H163</f>
        <v>0.97895225999999991</v>
      </c>
      <c r="S163" s="142">
        <v>0</v>
      </c>
      <c r="T163" s="143">
        <f>S163*H163</f>
        <v>0</v>
      </c>
      <c r="AR163" s="144" t="s">
        <v>311</v>
      </c>
      <c r="AT163" s="144" t="s">
        <v>307</v>
      </c>
      <c r="AU163" s="144" t="s">
        <v>88</v>
      </c>
      <c r="AY163" s="18" t="s">
        <v>305</v>
      </c>
      <c r="BE163" s="145">
        <f>IF(N163="základní",J163,0)</f>
        <v>0</v>
      </c>
      <c r="BF163" s="145">
        <f>IF(N163="snížená",J163,0)</f>
        <v>0</v>
      </c>
      <c r="BG163" s="145">
        <f>IF(N163="zákl. přenesená",J163,0)</f>
        <v>0</v>
      </c>
      <c r="BH163" s="145">
        <f>IF(N163="sníž. přenesená",J163,0)</f>
        <v>0</v>
      </c>
      <c r="BI163" s="145">
        <f>IF(N163="nulová",J163,0)</f>
        <v>0</v>
      </c>
      <c r="BJ163" s="18" t="s">
        <v>86</v>
      </c>
      <c r="BK163" s="145">
        <f>ROUND(I163*H163,2)</f>
        <v>0</v>
      </c>
      <c r="BL163" s="18" t="s">
        <v>311</v>
      </c>
      <c r="BM163" s="144" t="s">
        <v>8418</v>
      </c>
    </row>
    <row r="164" spans="2:65" s="1" customFormat="1" ht="11.25">
      <c r="B164" s="33"/>
      <c r="D164" s="146" t="s">
        <v>313</v>
      </c>
      <c r="F164" s="147" t="s">
        <v>4208</v>
      </c>
      <c r="I164" s="148"/>
      <c r="L164" s="33"/>
      <c r="M164" s="149"/>
      <c r="T164" s="54"/>
      <c r="AT164" s="18" t="s">
        <v>313</v>
      </c>
      <c r="AU164" s="18" t="s">
        <v>88</v>
      </c>
    </row>
    <row r="165" spans="2:65" s="1" customFormat="1" ht="11.25">
      <c r="B165" s="33"/>
      <c r="D165" s="150" t="s">
        <v>315</v>
      </c>
      <c r="F165" s="151" t="s">
        <v>4209</v>
      </c>
      <c r="I165" s="148"/>
      <c r="L165" s="33"/>
      <c r="M165" s="149"/>
      <c r="T165" s="54"/>
      <c r="AT165" s="18" t="s">
        <v>315</v>
      </c>
      <c r="AU165" s="18" t="s">
        <v>88</v>
      </c>
    </row>
    <row r="166" spans="2:65" s="1" customFormat="1" ht="39">
      <c r="B166" s="33"/>
      <c r="D166" s="146" t="s">
        <v>4036</v>
      </c>
      <c r="F166" s="189" t="s">
        <v>4210</v>
      </c>
      <c r="I166" s="148"/>
      <c r="L166" s="33"/>
      <c r="M166" s="149"/>
      <c r="T166" s="54"/>
      <c r="AT166" s="18" t="s">
        <v>4036</v>
      </c>
      <c r="AU166" s="18" t="s">
        <v>88</v>
      </c>
    </row>
    <row r="167" spans="2:65" s="12" customFormat="1" ht="11.25">
      <c r="B167" s="152"/>
      <c r="D167" s="146" t="s">
        <v>317</v>
      </c>
      <c r="E167" s="153" t="s">
        <v>42</v>
      </c>
      <c r="F167" s="154" t="s">
        <v>8419</v>
      </c>
      <c r="H167" s="153" t="s">
        <v>42</v>
      </c>
      <c r="I167" s="155"/>
      <c r="L167" s="152"/>
      <c r="M167" s="156"/>
      <c r="T167" s="157"/>
      <c r="AT167" s="153" t="s">
        <v>317</v>
      </c>
      <c r="AU167" s="153" t="s">
        <v>88</v>
      </c>
      <c r="AV167" s="12" t="s">
        <v>86</v>
      </c>
      <c r="AW167" s="12" t="s">
        <v>38</v>
      </c>
      <c r="AX167" s="12" t="s">
        <v>79</v>
      </c>
      <c r="AY167" s="153" t="s">
        <v>305</v>
      </c>
    </row>
    <row r="168" spans="2:65" s="12" customFormat="1" ht="11.25">
      <c r="B168" s="152"/>
      <c r="D168" s="146" t="s">
        <v>317</v>
      </c>
      <c r="E168" s="153" t="s">
        <v>42</v>
      </c>
      <c r="F168" s="154" t="s">
        <v>8420</v>
      </c>
      <c r="H168" s="153" t="s">
        <v>42</v>
      </c>
      <c r="I168" s="155"/>
      <c r="L168" s="152"/>
      <c r="M168" s="156"/>
      <c r="T168" s="157"/>
      <c r="AT168" s="153" t="s">
        <v>317</v>
      </c>
      <c r="AU168" s="153" t="s">
        <v>88</v>
      </c>
      <c r="AV168" s="12" t="s">
        <v>86</v>
      </c>
      <c r="AW168" s="12" t="s">
        <v>38</v>
      </c>
      <c r="AX168" s="12" t="s">
        <v>79</v>
      </c>
      <c r="AY168" s="153" t="s">
        <v>305</v>
      </c>
    </row>
    <row r="169" spans="2:65" s="13" customFormat="1" ht="11.25">
      <c r="B169" s="158"/>
      <c r="D169" s="146" t="s">
        <v>317</v>
      </c>
      <c r="E169" s="159" t="s">
        <v>42</v>
      </c>
      <c r="F169" s="160" t="s">
        <v>8421</v>
      </c>
      <c r="H169" s="161">
        <v>0.73299999999999998</v>
      </c>
      <c r="I169" s="162"/>
      <c r="L169" s="158"/>
      <c r="M169" s="163"/>
      <c r="T169" s="164"/>
      <c r="AT169" s="159" t="s">
        <v>317</v>
      </c>
      <c r="AU169" s="159" t="s">
        <v>88</v>
      </c>
      <c r="AV169" s="13" t="s">
        <v>88</v>
      </c>
      <c r="AW169" s="13" t="s">
        <v>38</v>
      </c>
      <c r="AX169" s="13" t="s">
        <v>79</v>
      </c>
      <c r="AY169" s="159" t="s">
        <v>305</v>
      </c>
    </row>
    <row r="170" spans="2:65" s="13" customFormat="1" ht="11.25">
      <c r="B170" s="158"/>
      <c r="D170" s="146" t="s">
        <v>317</v>
      </c>
      <c r="E170" s="159" t="s">
        <v>42</v>
      </c>
      <c r="F170" s="160" t="s">
        <v>8422</v>
      </c>
      <c r="H170" s="161">
        <v>0.19</v>
      </c>
      <c r="I170" s="162"/>
      <c r="L170" s="158"/>
      <c r="M170" s="163"/>
      <c r="T170" s="164"/>
      <c r="AT170" s="159" t="s">
        <v>317</v>
      </c>
      <c r="AU170" s="159" t="s">
        <v>88</v>
      </c>
      <c r="AV170" s="13" t="s">
        <v>88</v>
      </c>
      <c r="AW170" s="13" t="s">
        <v>38</v>
      </c>
      <c r="AX170" s="13" t="s">
        <v>79</v>
      </c>
      <c r="AY170" s="159" t="s">
        <v>305</v>
      </c>
    </row>
    <row r="171" spans="2:65" s="15" customFormat="1" ht="11.25">
      <c r="B171" s="172"/>
      <c r="D171" s="146" t="s">
        <v>317</v>
      </c>
      <c r="E171" s="173" t="s">
        <v>42</v>
      </c>
      <c r="F171" s="174" t="s">
        <v>339</v>
      </c>
      <c r="H171" s="175">
        <v>0.92300000000000004</v>
      </c>
      <c r="I171" s="176"/>
      <c r="L171" s="172"/>
      <c r="M171" s="177"/>
      <c r="T171" s="178"/>
      <c r="AT171" s="173" t="s">
        <v>317</v>
      </c>
      <c r="AU171" s="173" t="s">
        <v>88</v>
      </c>
      <c r="AV171" s="15" t="s">
        <v>311</v>
      </c>
      <c r="AW171" s="15" t="s">
        <v>38</v>
      </c>
      <c r="AX171" s="15" t="s">
        <v>86</v>
      </c>
      <c r="AY171" s="173" t="s">
        <v>305</v>
      </c>
    </row>
    <row r="172" spans="2:65" s="1" customFormat="1" ht="16.5" customHeight="1">
      <c r="B172" s="33"/>
      <c r="C172" s="133" t="s">
        <v>377</v>
      </c>
      <c r="D172" s="133" t="s">
        <v>307</v>
      </c>
      <c r="E172" s="134" t="s">
        <v>8423</v>
      </c>
      <c r="F172" s="135" t="s">
        <v>8424</v>
      </c>
      <c r="G172" s="136" t="s">
        <v>453</v>
      </c>
      <c r="H172" s="137">
        <v>0.57699999999999996</v>
      </c>
      <c r="I172" s="138"/>
      <c r="J172" s="139">
        <f>ROUND(I172*H172,2)</f>
        <v>0</v>
      </c>
      <c r="K172" s="135" t="s">
        <v>310</v>
      </c>
      <c r="L172" s="33"/>
      <c r="M172" s="140" t="s">
        <v>42</v>
      </c>
      <c r="N172" s="141" t="s">
        <v>50</v>
      </c>
      <c r="P172" s="142">
        <f>O172*H172</f>
        <v>0</v>
      </c>
      <c r="Q172" s="142">
        <v>1.06277</v>
      </c>
      <c r="R172" s="142">
        <f>Q172*H172</f>
        <v>0.61321828999999994</v>
      </c>
      <c r="S172" s="142">
        <v>0</v>
      </c>
      <c r="T172" s="143">
        <f>S172*H172</f>
        <v>0</v>
      </c>
      <c r="AR172" s="144" t="s">
        <v>311</v>
      </c>
      <c r="AT172" s="144" t="s">
        <v>307</v>
      </c>
      <c r="AU172" s="144" t="s">
        <v>88</v>
      </c>
      <c r="AY172" s="18" t="s">
        <v>305</v>
      </c>
      <c r="BE172" s="145">
        <f>IF(N172="základní",J172,0)</f>
        <v>0</v>
      </c>
      <c r="BF172" s="145">
        <f>IF(N172="snížená",J172,0)</f>
        <v>0</v>
      </c>
      <c r="BG172" s="145">
        <f>IF(N172="zákl. přenesená",J172,0)</f>
        <v>0</v>
      </c>
      <c r="BH172" s="145">
        <f>IF(N172="sníž. přenesená",J172,0)</f>
        <v>0</v>
      </c>
      <c r="BI172" s="145">
        <f>IF(N172="nulová",J172,0)</f>
        <v>0</v>
      </c>
      <c r="BJ172" s="18" t="s">
        <v>86</v>
      </c>
      <c r="BK172" s="145">
        <f>ROUND(I172*H172,2)</f>
        <v>0</v>
      </c>
      <c r="BL172" s="18" t="s">
        <v>311</v>
      </c>
      <c r="BM172" s="144" t="s">
        <v>8425</v>
      </c>
    </row>
    <row r="173" spans="2:65" s="1" customFormat="1" ht="11.25">
      <c r="B173" s="33"/>
      <c r="D173" s="146" t="s">
        <v>313</v>
      </c>
      <c r="F173" s="147" t="s">
        <v>8426</v>
      </c>
      <c r="I173" s="148"/>
      <c r="L173" s="33"/>
      <c r="M173" s="149"/>
      <c r="T173" s="54"/>
      <c r="AT173" s="18" t="s">
        <v>313</v>
      </c>
      <c r="AU173" s="18" t="s">
        <v>88</v>
      </c>
    </row>
    <row r="174" spans="2:65" s="1" customFormat="1" ht="11.25">
      <c r="B174" s="33"/>
      <c r="D174" s="150" t="s">
        <v>315</v>
      </c>
      <c r="F174" s="151" t="s">
        <v>8427</v>
      </c>
      <c r="I174" s="148"/>
      <c r="L174" s="33"/>
      <c r="M174" s="149"/>
      <c r="T174" s="54"/>
      <c r="AT174" s="18" t="s">
        <v>315</v>
      </c>
      <c r="AU174" s="18" t="s">
        <v>88</v>
      </c>
    </row>
    <row r="175" spans="2:65" s="1" customFormat="1" ht="39">
      <c r="B175" s="33"/>
      <c r="D175" s="146" t="s">
        <v>4036</v>
      </c>
      <c r="F175" s="189" t="s">
        <v>4210</v>
      </c>
      <c r="I175" s="148"/>
      <c r="L175" s="33"/>
      <c r="M175" s="149"/>
      <c r="T175" s="54"/>
      <c r="AT175" s="18" t="s">
        <v>4036</v>
      </c>
      <c r="AU175" s="18" t="s">
        <v>88</v>
      </c>
    </row>
    <row r="176" spans="2:65" s="12" customFormat="1" ht="11.25">
      <c r="B176" s="152"/>
      <c r="D176" s="146" t="s">
        <v>317</v>
      </c>
      <c r="E176" s="153" t="s">
        <v>42</v>
      </c>
      <c r="F176" s="154" t="s">
        <v>8428</v>
      </c>
      <c r="H176" s="153" t="s">
        <v>42</v>
      </c>
      <c r="I176" s="155"/>
      <c r="L176" s="152"/>
      <c r="M176" s="156"/>
      <c r="T176" s="157"/>
      <c r="AT176" s="153" t="s">
        <v>317</v>
      </c>
      <c r="AU176" s="153" t="s">
        <v>88</v>
      </c>
      <c r="AV176" s="12" t="s">
        <v>86</v>
      </c>
      <c r="AW176" s="12" t="s">
        <v>38</v>
      </c>
      <c r="AX176" s="12" t="s">
        <v>79</v>
      </c>
      <c r="AY176" s="153" t="s">
        <v>305</v>
      </c>
    </row>
    <row r="177" spans="2:65" s="12" customFormat="1" ht="22.5">
      <c r="B177" s="152"/>
      <c r="D177" s="146" t="s">
        <v>317</v>
      </c>
      <c r="E177" s="153" t="s">
        <v>42</v>
      </c>
      <c r="F177" s="154" t="s">
        <v>8429</v>
      </c>
      <c r="H177" s="153" t="s">
        <v>42</v>
      </c>
      <c r="I177" s="155"/>
      <c r="L177" s="152"/>
      <c r="M177" s="156"/>
      <c r="T177" s="157"/>
      <c r="AT177" s="153" t="s">
        <v>317</v>
      </c>
      <c r="AU177" s="153" t="s">
        <v>88</v>
      </c>
      <c r="AV177" s="12" t="s">
        <v>86</v>
      </c>
      <c r="AW177" s="12" t="s">
        <v>38</v>
      </c>
      <c r="AX177" s="12" t="s">
        <v>79</v>
      </c>
      <c r="AY177" s="153" t="s">
        <v>305</v>
      </c>
    </row>
    <row r="178" spans="2:65" s="12" customFormat="1" ht="11.25">
      <c r="B178" s="152"/>
      <c r="D178" s="146" t="s">
        <v>317</v>
      </c>
      <c r="E178" s="153" t="s">
        <v>42</v>
      </c>
      <c r="F178" s="154" t="s">
        <v>8430</v>
      </c>
      <c r="H178" s="153" t="s">
        <v>42</v>
      </c>
      <c r="I178" s="155"/>
      <c r="L178" s="152"/>
      <c r="M178" s="156"/>
      <c r="T178" s="157"/>
      <c r="AT178" s="153" t="s">
        <v>317</v>
      </c>
      <c r="AU178" s="153" t="s">
        <v>88</v>
      </c>
      <c r="AV178" s="12" t="s">
        <v>86</v>
      </c>
      <c r="AW178" s="12" t="s">
        <v>38</v>
      </c>
      <c r="AX178" s="12" t="s">
        <v>79</v>
      </c>
      <c r="AY178" s="153" t="s">
        <v>305</v>
      </c>
    </row>
    <row r="179" spans="2:65" s="13" customFormat="1" ht="11.25">
      <c r="B179" s="158"/>
      <c r="D179" s="146" t="s">
        <v>317</v>
      </c>
      <c r="E179" s="159" t="s">
        <v>42</v>
      </c>
      <c r="F179" s="160" t="s">
        <v>8431</v>
      </c>
      <c r="H179" s="161">
        <v>0.57699999999999996</v>
      </c>
      <c r="I179" s="162"/>
      <c r="L179" s="158"/>
      <c r="M179" s="163"/>
      <c r="T179" s="164"/>
      <c r="AT179" s="159" t="s">
        <v>317</v>
      </c>
      <c r="AU179" s="159" t="s">
        <v>88</v>
      </c>
      <c r="AV179" s="13" t="s">
        <v>88</v>
      </c>
      <c r="AW179" s="13" t="s">
        <v>38</v>
      </c>
      <c r="AX179" s="13" t="s">
        <v>79</v>
      </c>
      <c r="AY179" s="159" t="s">
        <v>305</v>
      </c>
    </row>
    <row r="180" spans="2:65" s="15" customFormat="1" ht="11.25">
      <c r="B180" s="172"/>
      <c r="D180" s="146" t="s">
        <v>317</v>
      </c>
      <c r="E180" s="173" t="s">
        <v>42</v>
      </c>
      <c r="F180" s="174" t="s">
        <v>339</v>
      </c>
      <c r="H180" s="175">
        <v>0.57699999999999996</v>
      </c>
      <c r="I180" s="176"/>
      <c r="L180" s="172"/>
      <c r="M180" s="177"/>
      <c r="T180" s="178"/>
      <c r="AT180" s="173" t="s">
        <v>317</v>
      </c>
      <c r="AU180" s="173" t="s">
        <v>88</v>
      </c>
      <c r="AV180" s="15" t="s">
        <v>311</v>
      </c>
      <c r="AW180" s="15" t="s">
        <v>38</v>
      </c>
      <c r="AX180" s="15" t="s">
        <v>86</v>
      </c>
      <c r="AY180" s="173" t="s">
        <v>305</v>
      </c>
    </row>
    <row r="181" spans="2:65" s="1" customFormat="1" ht="16.5" customHeight="1">
      <c r="B181" s="33"/>
      <c r="C181" s="133" t="s">
        <v>386</v>
      </c>
      <c r="D181" s="133" t="s">
        <v>307</v>
      </c>
      <c r="E181" s="134" t="s">
        <v>8432</v>
      </c>
      <c r="F181" s="135" t="s">
        <v>8433</v>
      </c>
      <c r="G181" s="136" t="s">
        <v>244</v>
      </c>
      <c r="H181" s="137">
        <v>5.04</v>
      </c>
      <c r="I181" s="138"/>
      <c r="J181" s="139">
        <f>ROUND(I181*H181,2)</f>
        <v>0</v>
      </c>
      <c r="K181" s="135" t="s">
        <v>310</v>
      </c>
      <c r="L181" s="33"/>
      <c r="M181" s="140" t="s">
        <v>42</v>
      </c>
      <c r="N181" s="141" t="s">
        <v>50</v>
      </c>
      <c r="P181" s="142">
        <f>O181*H181</f>
        <v>0</v>
      </c>
      <c r="Q181" s="142">
        <v>2.2563399999999998</v>
      </c>
      <c r="R181" s="142">
        <f>Q181*H181</f>
        <v>11.371953599999999</v>
      </c>
      <c r="S181" s="142">
        <v>0</v>
      </c>
      <c r="T181" s="143">
        <f>S181*H181</f>
        <v>0</v>
      </c>
      <c r="AR181" s="144" t="s">
        <v>311</v>
      </c>
      <c r="AT181" s="144" t="s">
        <v>307</v>
      </c>
      <c r="AU181" s="144" t="s">
        <v>88</v>
      </c>
      <c r="AY181" s="18" t="s">
        <v>305</v>
      </c>
      <c r="BE181" s="145">
        <f>IF(N181="základní",J181,0)</f>
        <v>0</v>
      </c>
      <c r="BF181" s="145">
        <f>IF(N181="snížená",J181,0)</f>
        <v>0</v>
      </c>
      <c r="BG181" s="145">
        <f>IF(N181="zákl. přenesená",J181,0)</f>
        <v>0</v>
      </c>
      <c r="BH181" s="145">
        <f>IF(N181="sníž. přenesená",J181,0)</f>
        <v>0</v>
      </c>
      <c r="BI181" s="145">
        <f>IF(N181="nulová",J181,0)</f>
        <v>0</v>
      </c>
      <c r="BJ181" s="18" t="s">
        <v>86</v>
      </c>
      <c r="BK181" s="145">
        <f>ROUND(I181*H181,2)</f>
        <v>0</v>
      </c>
      <c r="BL181" s="18" t="s">
        <v>311</v>
      </c>
      <c r="BM181" s="144" t="s">
        <v>8434</v>
      </c>
    </row>
    <row r="182" spans="2:65" s="1" customFormat="1" ht="19.5">
      <c r="B182" s="33"/>
      <c r="D182" s="146" t="s">
        <v>313</v>
      </c>
      <c r="F182" s="147" t="s">
        <v>8435</v>
      </c>
      <c r="I182" s="148"/>
      <c r="L182" s="33"/>
      <c r="M182" s="149"/>
      <c r="T182" s="54"/>
      <c r="AT182" s="18" t="s">
        <v>313</v>
      </c>
      <c r="AU182" s="18" t="s">
        <v>88</v>
      </c>
    </row>
    <row r="183" spans="2:65" s="1" customFormat="1" ht="11.25">
      <c r="B183" s="33"/>
      <c r="D183" s="150" t="s">
        <v>315</v>
      </c>
      <c r="F183" s="151" t="s">
        <v>8436</v>
      </c>
      <c r="I183" s="148"/>
      <c r="L183" s="33"/>
      <c r="M183" s="149"/>
      <c r="T183" s="54"/>
      <c r="AT183" s="18" t="s">
        <v>315</v>
      </c>
      <c r="AU183" s="18" t="s">
        <v>88</v>
      </c>
    </row>
    <row r="184" spans="2:65" s="1" customFormat="1" ht="117">
      <c r="B184" s="33"/>
      <c r="D184" s="146" t="s">
        <v>4036</v>
      </c>
      <c r="F184" s="189" t="s">
        <v>8396</v>
      </c>
      <c r="I184" s="148"/>
      <c r="L184" s="33"/>
      <c r="M184" s="149"/>
      <c r="T184" s="54"/>
      <c r="AT184" s="18" t="s">
        <v>4036</v>
      </c>
      <c r="AU184" s="18" t="s">
        <v>88</v>
      </c>
    </row>
    <row r="185" spans="2:65" s="12" customFormat="1" ht="11.25">
      <c r="B185" s="152"/>
      <c r="D185" s="146" t="s">
        <v>317</v>
      </c>
      <c r="E185" s="153" t="s">
        <v>42</v>
      </c>
      <c r="F185" s="154" t="s">
        <v>8437</v>
      </c>
      <c r="H185" s="153" t="s">
        <v>42</v>
      </c>
      <c r="I185" s="155"/>
      <c r="L185" s="152"/>
      <c r="M185" s="156"/>
      <c r="T185" s="157"/>
      <c r="AT185" s="153" t="s">
        <v>317</v>
      </c>
      <c r="AU185" s="153" t="s">
        <v>88</v>
      </c>
      <c r="AV185" s="12" t="s">
        <v>86</v>
      </c>
      <c r="AW185" s="12" t="s">
        <v>38</v>
      </c>
      <c r="AX185" s="12" t="s">
        <v>79</v>
      </c>
      <c r="AY185" s="153" t="s">
        <v>305</v>
      </c>
    </row>
    <row r="186" spans="2:65" s="13" customFormat="1" ht="11.25">
      <c r="B186" s="158"/>
      <c r="D186" s="146" t="s">
        <v>317</v>
      </c>
      <c r="E186" s="159" t="s">
        <v>42</v>
      </c>
      <c r="F186" s="160" t="s">
        <v>8438</v>
      </c>
      <c r="H186" s="161">
        <v>5.04</v>
      </c>
      <c r="I186" s="162"/>
      <c r="L186" s="158"/>
      <c r="M186" s="163"/>
      <c r="T186" s="164"/>
      <c r="AT186" s="159" t="s">
        <v>317</v>
      </c>
      <c r="AU186" s="159" t="s">
        <v>88</v>
      </c>
      <c r="AV186" s="13" t="s">
        <v>88</v>
      </c>
      <c r="AW186" s="13" t="s">
        <v>38</v>
      </c>
      <c r="AX186" s="13" t="s">
        <v>79</v>
      </c>
      <c r="AY186" s="159" t="s">
        <v>305</v>
      </c>
    </row>
    <row r="187" spans="2:65" s="15" customFormat="1" ht="11.25">
      <c r="B187" s="172"/>
      <c r="D187" s="146" t="s">
        <v>317</v>
      </c>
      <c r="E187" s="173" t="s">
        <v>42</v>
      </c>
      <c r="F187" s="174" t="s">
        <v>339</v>
      </c>
      <c r="H187" s="175">
        <v>5.04</v>
      </c>
      <c r="I187" s="176"/>
      <c r="L187" s="172"/>
      <c r="M187" s="177"/>
      <c r="T187" s="178"/>
      <c r="AT187" s="173" t="s">
        <v>317</v>
      </c>
      <c r="AU187" s="173" t="s">
        <v>88</v>
      </c>
      <c r="AV187" s="15" t="s">
        <v>311</v>
      </c>
      <c r="AW187" s="15" t="s">
        <v>38</v>
      </c>
      <c r="AX187" s="15" t="s">
        <v>86</v>
      </c>
      <c r="AY187" s="173" t="s">
        <v>305</v>
      </c>
    </row>
    <row r="188" spans="2:65" s="1" customFormat="1" ht="16.5" customHeight="1">
      <c r="B188" s="33"/>
      <c r="C188" s="133" t="s">
        <v>394</v>
      </c>
      <c r="D188" s="133" t="s">
        <v>307</v>
      </c>
      <c r="E188" s="134" t="s">
        <v>4229</v>
      </c>
      <c r="F188" s="135" t="s">
        <v>4230</v>
      </c>
      <c r="G188" s="136" t="s">
        <v>199</v>
      </c>
      <c r="H188" s="137">
        <v>20.16</v>
      </c>
      <c r="I188" s="138"/>
      <c r="J188" s="139">
        <f>ROUND(I188*H188,2)</f>
        <v>0</v>
      </c>
      <c r="K188" s="135" t="s">
        <v>310</v>
      </c>
      <c r="L188" s="33"/>
      <c r="M188" s="140" t="s">
        <v>42</v>
      </c>
      <c r="N188" s="141" t="s">
        <v>50</v>
      </c>
      <c r="P188" s="142">
        <f>O188*H188</f>
        <v>0</v>
      </c>
      <c r="Q188" s="142">
        <v>2.6900000000000001E-3</v>
      </c>
      <c r="R188" s="142">
        <f>Q188*H188</f>
        <v>5.4230400000000005E-2</v>
      </c>
      <c r="S188" s="142">
        <v>0</v>
      </c>
      <c r="T188" s="143">
        <f>S188*H188</f>
        <v>0</v>
      </c>
      <c r="AR188" s="144" t="s">
        <v>311</v>
      </c>
      <c r="AT188" s="144" t="s">
        <v>307</v>
      </c>
      <c r="AU188" s="144" t="s">
        <v>88</v>
      </c>
      <c r="AY188" s="18" t="s">
        <v>305</v>
      </c>
      <c r="BE188" s="145">
        <f>IF(N188="základní",J188,0)</f>
        <v>0</v>
      </c>
      <c r="BF188" s="145">
        <f>IF(N188="snížená",J188,0)</f>
        <v>0</v>
      </c>
      <c r="BG188" s="145">
        <f>IF(N188="zákl. přenesená",J188,0)</f>
        <v>0</v>
      </c>
      <c r="BH188" s="145">
        <f>IF(N188="sníž. přenesená",J188,0)</f>
        <v>0</v>
      </c>
      <c r="BI188" s="145">
        <f>IF(N188="nulová",J188,0)</f>
        <v>0</v>
      </c>
      <c r="BJ188" s="18" t="s">
        <v>86</v>
      </c>
      <c r="BK188" s="145">
        <f>ROUND(I188*H188,2)</f>
        <v>0</v>
      </c>
      <c r="BL188" s="18" t="s">
        <v>311</v>
      </c>
      <c r="BM188" s="144" t="s">
        <v>8439</v>
      </c>
    </row>
    <row r="189" spans="2:65" s="1" customFormat="1" ht="11.25">
      <c r="B189" s="33"/>
      <c r="D189" s="146" t="s">
        <v>313</v>
      </c>
      <c r="F189" s="147" t="s">
        <v>4232</v>
      </c>
      <c r="I189" s="148"/>
      <c r="L189" s="33"/>
      <c r="M189" s="149"/>
      <c r="T189" s="54"/>
      <c r="AT189" s="18" t="s">
        <v>313</v>
      </c>
      <c r="AU189" s="18" t="s">
        <v>88</v>
      </c>
    </row>
    <row r="190" spans="2:65" s="1" customFormat="1" ht="11.25">
      <c r="B190" s="33"/>
      <c r="D190" s="150" t="s">
        <v>315</v>
      </c>
      <c r="F190" s="151" t="s">
        <v>4233</v>
      </c>
      <c r="I190" s="148"/>
      <c r="L190" s="33"/>
      <c r="M190" s="149"/>
      <c r="T190" s="54"/>
      <c r="AT190" s="18" t="s">
        <v>315</v>
      </c>
      <c r="AU190" s="18" t="s">
        <v>88</v>
      </c>
    </row>
    <row r="191" spans="2:65" s="1" customFormat="1" ht="68.25">
      <c r="B191" s="33"/>
      <c r="D191" s="146" t="s">
        <v>4036</v>
      </c>
      <c r="F191" s="189" t="s">
        <v>8411</v>
      </c>
      <c r="I191" s="148"/>
      <c r="L191" s="33"/>
      <c r="M191" s="149"/>
      <c r="T191" s="54"/>
      <c r="AT191" s="18" t="s">
        <v>4036</v>
      </c>
      <c r="AU191" s="18" t="s">
        <v>88</v>
      </c>
    </row>
    <row r="192" spans="2:65" s="13" customFormat="1" ht="11.25">
      <c r="B192" s="158"/>
      <c r="D192" s="146" t="s">
        <v>317</v>
      </c>
      <c r="E192" s="159" t="s">
        <v>42</v>
      </c>
      <c r="F192" s="160" t="s">
        <v>8440</v>
      </c>
      <c r="H192" s="161">
        <v>10.88</v>
      </c>
      <c r="I192" s="162"/>
      <c r="L192" s="158"/>
      <c r="M192" s="163"/>
      <c r="T192" s="164"/>
      <c r="AT192" s="159" t="s">
        <v>317</v>
      </c>
      <c r="AU192" s="159" t="s">
        <v>88</v>
      </c>
      <c r="AV192" s="13" t="s">
        <v>88</v>
      </c>
      <c r="AW192" s="13" t="s">
        <v>38</v>
      </c>
      <c r="AX192" s="13" t="s">
        <v>79</v>
      </c>
      <c r="AY192" s="159" t="s">
        <v>305</v>
      </c>
    </row>
    <row r="193" spans="2:65" s="13" customFormat="1" ht="11.25">
      <c r="B193" s="158"/>
      <c r="D193" s="146" t="s">
        <v>317</v>
      </c>
      <c r="E193" s="159" t="s">
        <v>42</v>
      </c>
      <c r="F193" s="160" t="s">
        <v>8441</v>
      </c>
      <c r="H193" s="161">
        <v>9.2799999999999994</v>
      </c>
      <c r="I193" s="162"/>
      <c r="L193" s="158"/>
      <c r="M193" s="163"/>
      <c r="T193" s="164"/>
      <c r="AT193" s="159" t="s">
        <v>317</v>
      </c>
      <c r="AU193" s="159" t="s">
        <v>88</v>
      </c>
      <c r="AV193" s="13" t="s">
        <v>88</v>
      </c>
      <c r="AW193" s="13" t="s">
        <v>38</v>
      </c>
      <c r="AX193" s="13" t="s">
        <v>79</v>
      </c>
      <c r="AY193" s="159" t="s">
        <v>305</v>
      </c>
    </row>
    <row r="194" spans="2:65" s="15" customFormat="1" ht="11.25">
      <c r="B194" s="172"/>
      <c r="D194" s="146" t="s">
        <v>317</v>
      </c>
      <c r="E194" s="173" t="s">
        <v>42</v>
      </c>
      <c r="F194" s="174" t="s">
        <v>339</v>
      </c>
      <c r="H194" s="175">
        <v>20.16</v>
      </c>
      <c r="I194" s="176"/>
      <c r="L194" s="172"/>
      <c r="M194" s="177"/>
      <c r="T194" s="178"/>
      <c r="AT194" s="173" t="s">
        <v>317</v>
      </c>
      <c r="AU194" s="173" t="s">
        <v>88</v>
      </c>
      <c r="AV194" s="15" t="s">
        <v>311</v>
      </c>
      <c r="AW194" s="15" t="s">
        <v>38</v>
      </c>
      <c r="AX194" s="15" t="s">
        <v>86</v>
      </c>
      <c r="AY194" s="173" t="s">
        <v>305</v>
      </c>
    </row>
    <row r="195" spans="2:65" s="1" customFormat="1" ht="16.5" customHeight="1">
      <c r="B195" s="33"/>
      <c r="C195" s="133" t="s">
        <v>8</v>
      </c>
      <c r="D195" s="133" t="s">
        <v>307</v>
      </c>
      <c r="E195" s="134" t="s">
        <v>4239</v>
      </c>
      <c r="F195" s="135" t="s">
        <v>4240</v>
      </c>
      <c r="G195" s="136" t="s">
        <v>199</v>
      </c>
      <c r="H195" s="137">
        <v>20.16</v>
      </c>
      <c r="I195" s="138"/>
      <c r="J195" s="139">
        <f>ROUND(I195*H195,2)</f>
        <v>0</v>
      </c>
      <c r="K195" s="135" t="s">
        <v>310</v>
      </c>
      <c r="L195" s="33"/>
      <c r="M195" s="140" t="s">
        <v>42</v>
      </c>
      <c r="N195" s="141" t="s">
        <v>50</v>
      </c>
      <c r="P195" s="142">
        <f>O195*H195</f>
        <v>0</v>
      </c>
      <c r="Q195" s="142">
        <v>0</v>
      </c>
      <c r="R195" s="142">
        <f>Q195*H195</f>
        <v>0</v>
      </c>
      <c r="S195" s="142">
        <v>0</v>
      </c>
      <c r="T195" s="143">
        <f>S195*H195</f>
        <v>0</v>
      </c>
      <c r="AR195" s="144" t="s">
        <v>311</v>
      </c>
      <c r="AT195" s="144" t="s">
        <v>307</v>
      </c>
      <c r="AU195" s="144" t="s">
        <v>88</v>
      </c>
      <c r="AY195" s="18" t="s">
        <v>305</v>
      </c>
      <c r="BE195" s="145">
        <f>IF(N195="základní",J195,0)</f>
        <v>0</v>
      </c>
      <c r="BF195" s="145">
        <f>IF(N195="snížená",J195,0)</f>
        <v>0</v>
      </c>
      <c r="BG195" s="145">
        <f>IF(N195="zákl. přenesená",J195,0)</f>
        <v>0</v>
      </c>
      <c r="BH195" s="145">
        <f>IF(N195="sníž. přenesená",J195,0)</f>
        <v>0</v>
      </c>
      <c r="BI195" s="145">
        <f>IF(N195="nulová",J195,0)</f>
        <v>0</v>
      </c>
      <c r="BJ195" s="18" t="s">
        <v>86</v>
      </c>
      <c r="BK195" s="145">
        <f>ROUND(I195*H195,2)</f>
        <v>0</v>
      </c>
      <c r="BL195" s="18" t="s">
        <v>311</v>
      </c>
      <c r="BM195" s="144" t="s">
        <v>8442</v>
      </c>
    </row>
    <row r="196" spans="2:65" s="1" customFormat="1" ht="11.25">
      <c r="B196" s="33"/>
      <c r="D196" s="146" t="s">
        <v>313</v>
      </c>
      <c r="F196" s="147" t="s">
        <v>4242</v>
      </c>
      <c r="I196" s="148"/>
      <c r="L196" s="33"/>
      <c r="M196" s="149"/>
      <c r="T196" s="54"/>
      <c r="AT196" s="18" t="s">
        <v>313</v>
      </c>
      <c r="AU196" s="18" t="s">
        <v>88</v>
      </c>
    </row>
    <row r="197" spans="2:65" s="1" customFormat="1" ht="11.25">
      <c r="B197" s="33"/>
      <c r="D197" s="150" t="s">
        <v>315</v>
      </c>
      <c r="F197" s="151" t="s">
        <v>4243</v>
      </c>
      <c r="I197" s="148"/>
      <c r="L197" s="33"/>
      <c r="M197" s="149"/>
      <c r="T197" s="54"/>
      <c r="AT197" s="18" t="s">
        <v>315</v>
      </c>
      <c r="AU197" s="18" t="s">
        <v>88</v>
      </c>
    </row>
    <row r="198" spans="2:65" s="1" customFormat="1" ht="68.25">
      <c r="B198" s="33"/>
      <c r="D198" s="146" t="s">
        <v>4036</v>
      </c>
      <c r="F198" s="189" t="s">
        <v>8411</v>
      </c>
      <c r="I198" s="148"/>
      <c r="L198" s="33"/>
      <c r="M198" s="149"/>
      <c r="T198" s="54"/>
      <c r="AT198" s="18" t="s">
        <v>4036</v>
      </c>
      <c r="AU198" s="18" t="s">
        <v>88</v>
      </c>
    </row>
    <row r="199" spans="2:65" s="1" customFormat="1" ht="33" customHeight="1">
      <c r="B199" s="33"/>
      <c r="C199" s="133" t="s">
        <v>410</v>
      </c>
      <c r="D199" s="133" t="s">
        <v>307</v>
      </c>
      <c r="E199" s="134" t="s">
        <v>8443</v>
      </c>
      <c r="F199" s="135" t="s">
        <v>8444</v>
      </c>
      <c r="G199" s="136" t="s">
        <v>199</v>
      </c>
      <c r="H199" s="137">
        <v>13.86</v>
      </c>
      <c r="I199" s="138"/>
      <c r="J199" s="139">
        <f>ROUND(I199*H199,2)</f>
        <v>0</v>
      </c>
      <c r="K199" s="135" t="s">
        <v>310</v>
      </c>
      <c r="L199" s="33"/>
      <c r="M199" s="140" t="s">
        <v>42</v>
      </c>
      <c r="N199" s="141" t="s">
        <v>50</v>
      </c>
      <c r="P199" s="142">
        <f>O199*H199</f>
        <v>0</v>
      </c>
      <c r="Q199" s="142">
        <v>0.71545999999999998</v>
      </c>
      <c r="R199" s="142">
        <f>Q199*H199</f>
        <v>9.9162755999999987</v>
      </c>
      <c r="S199" s="142">
        <v>0</v>
      </c>
      <c r="T199" s="143">
        <f>S199*H199</f>
        <v>0</v>
      </c>
      <c r="AR199" s="144" t="s">
        <v>311</v>
      </c>
      <c r="AT199" s="144" t="s">
        <v>307</v>
      </c>
      <c r="AU199" s="144" t="s">
        <v>88</v>
      </c>
      <c r="AY199" s="18" t="s">
        <v>305</v>
      </c>
      <c r="BE199" s="145">
        <f>IF(N199="základní",J199,0)</f>
        <v>0</v>
      </c>
      <c r="BF199" s="145">
        <f>IF(N199="snížená",J199,0)</f>
        <v>0</v>
      </c>
      <c r="BG199" s="145">
        <f>IF(N199="zákl. přenesená",J199,0)</f>
        <v>0</v>
      </c>
      <c r="BH199" s="145">
        <f>IF(N199="sníž. přenesená",J199,0)</f>
        <v>0</v>
      </c>
      <c r="BI199" s="145">
        <f>IF(N199="nulová",J199,0)</f>
        <v>0</v>
      </c>
      <c r="BJ199" s="18" t="s">
        <v>86</v>
      </c>
      <c r="BK199" s="145">
        <f>ROUND(I199*H199,2)</f>
        <v>0</v>
      </c>
      <c r="BL199" s="18" t="s">
        <v>311</v>
      </c>
      <c r="BM199" s="144" t="s">
        <v>8445</v>
      </c>
    </row>
    <row r="200" spans="2:65" s="1" customFormat="1" ht="29.25">
      <c r="B200" s="33"/>
      <c r="D200" s="146" t="s">
        <v>313</v>
      </c>
      <c r="F200" s="147" t="s">
        <v>8446</v>
      </c>
      <c r="I200" s="148"/>
      <c r="L200" s="33"/>
      <c r="M200" s="149"/>
      <c r="T200" s="54"/>
      <c r="AT200" s="18" t="s">
        <v>313</v>
      </c>
      <c r="AU200" s="18" t="s">
        <v>88</v>
      </c>
    </row>
    <row r="201" spans="2:65" s="1" customFormat="1" ht="11.25">
      <c r="B201" s="33"/>
      <c r="D201" s="150" t="s">
        <v>315</v>
      </c>
      <c r="F201" s="151" t="s">
        <v>8447</v>
      </c>
      <c r="I201" s="148"/>
      <c r="L201" s="33"/>
      <c r="M201" s="149"/>
      <c r="T201" s="54"/>
      <c r="AT201" s="18" t="s">
        <v>315</v>
      </c>
      <c r="AU201" s="18" t="s">
        <v>88</v>
      </c>
    </row>
    <row r="202" spans="2:65" s="12" customFormat="1" ht="11.25">
      <c r="B202" s="152"/>
      <c r="D202" s="146" t="s">
        <v>317</v>
      </c>
      <c r="E202" s="153" t="s">
        <v>42</v>
      </c>
      <c r="F202" s="154" t="s">
        <v>8448</v>
      </c>
      <c r="H202" s="153" t="s">
        <v>42</v>
      </c>
      <c r="I202" s="155"/>
      <c r="L202" s="152"/>
      <c r="M202" s="156"/>
      <c r="T202" s="157"/>
      <c r="AT202" s="153" t="s">
        <v>317</v>
      </c>
      <c r="AU202" s="153" t="s">
        <v>88</v>
      </c>
      <c r="AV202" s="12" t="s">
        <v>86</v>
      </c>
      <c r="AW202" s="12" t="s">
        <v>38</v>
      </c>
      <c r="AX202" s="12" t="s">
        <v>79</v>
      </c>
      <c r="AY202" s="153" t="s">
        <v>305</v>
      </c>
    </row>
    <row r="203" spans="2:65" s="13" customFormat="1" ht="11.25">
      <c r="B203" s="158"/>
      <c r="D203" s="146" t="s">
        <v>317</v>
      </c>
      <c r="E203" s="159" t="s">
        <v>42</v>
      </c>
      <c r="F203" s="160" t="s">
        <v>8449</v>
      </c>
      <c r="H203" s="161">
        <v>13.86</v>
      </c>
      <c r="I203" s="162"/>
      <c r="L203" s="158"/>
      <c r="M203" s="163"/>
      <c r="T203" s="164"/>
      <c r="AT203" s="159" t="s">
        <v>317</v>
      </c>
      <c r="AU203" s="159" t="s">
        <v>88</v>
      </c>
      <c r="AV203" s="13" t="s">
        <v>88</v>
      </c>
      <c r="AW203" s="13" t="s">
        <v>38</v>
      </c>
      <c r="AX203" s="13" t="s">
        <v>79</v>
      </c>
      <c r="AY203" s="159" t="s">
        <v>305</v>
      </c>
    </row>
    <row r="204" spans="2:65" s="15" customFormat="1" ht="11.25">
      <c r="B204" s="172"/>
      <c r="D204" s="146" t="s">
        <v>317</v>
      </c>
      <c r="E204" s="173" t="s">
        <v>42</v>
      </c>
      <c r="F204" s="174" t="s">
        <v>339</v>
      </c>
      <c r="H204" s="175">
        <v>13.86</v>
      </c>
      <c r="I204" s="176"/>
      <c r="L204" s="172"/>
      <c r="M204" s="177"/>
      <c r="T204" s="178"/>
      <c r="AT204" s="173" t="s">
        <v>317</v>
      </c>
      <c r="AU204" s="173" t="s">
        <v>88</v>
      </c>
      <c r="AV204" s="15" t="s">
        <v>311</v>
      </c>
      <c r="AW204" s="15" t="s">
        <v>38</v>
      </c>
      <c r="AX204" s="15" t="s">
        <v>86</v>
      </c>
      <c r="AY204" s="173" t="s">
        <v>305</v>
      </c>
    </row>
    <row r="205" spans="2:65" s="1" customFormat="1" ht="24.2" customHeight="1">
      <c r="B205" s="33"/>
      <c r="C205" s="133" t="s">
        <v>418</v>
      </c>
      <c r="D205" s="133" t="s">
        <v>307</v>
      </c>
      <c r="E205" s="134" t="s">
        <v>4274</v>
      </c>
      <c r="F205" s="135" t="s">
        <v>4275</v>
      </c>
      <c r="G205" s="136" t="s">
        <v>453</v>
      </c>
      <c r="H205" s="137">
        <v>0.35299999999999998</v>
      </c>
      <c r="I205" s="138"/>
      <c r="J205" s="139">
        <f>ROUND(I205*H205,2)</f>
        <v>0</v>
      </c>
      <c r="K205" s="135" t="s">
        <v>310</v>
      </c>
      <c r="L205" s="33"/>
      <c r="M205" s="140" t="s">
        <v>42</v>
      </c>
      <c r="N205" s="141" t="s">
        <v>50</v>
      </c>
      <c r="P205" s="142">
        <f>O205*H205</f>
        <v>0</v>
      </c>
      <c r="Q205" s="142">
        <v>1.0593999999999999</v>
      </c>
      <c r="R205" s="142">
        <f>Q205*H205</f>
        <v>0.37396819999999992</v>
      </c>
      <c r="S205" s="142">
        <v>0</v>
      </c>
      <c r="T205" s="143">
        <f>S205*H205</f>
        <v>0</v>
      </c>
      <c r="AR205" s="144" t="s">
        <v>311</v>
      </c>
      <c r="AT205" s="144" t="s">
        <v>307</v>
      </c>
      <c r="AU205" s="144" t="s">
        <v>88</v>
      </c>
      <c r="AY205" s="18" t="s">
        <v>305</v>
      </c>
      <c r="BE205" s="145">
        <f>IF(N205="základní",J205,0)</f>
        <v>0</v>
      </c>
      <c r="BF205" s="145">
        <f>IF(N205="snížená",J205,0)</f>
        <v>0</v>
      </c>
      <c r="BG205" s="145">
        <f>IF(N205="zákl. přenesená",J205,0)</f>
        <v>0</v>
      </c>
      <c r="BH205" s="145">
        <f>IF(N205="sníž. přenesená",J205,0)</f>
        <v>0</v>
      </c>
      <c r="BI205" s="145">
        <f>IF(N205="nulová",J205,0)</f>
        <v>0</v>
      </c>
      <c r="BJ205" s="18" t="s">
        <v>86</v>
      </c>
      <c r="BK205" s="145">
        <f>ROUND(I205*H205,2)</f>
        <v>0</v>
      </c>
      <c r="BL205" s="18" t="s">
        <v>311</v>
      </c>
      <c r="BM205" s="144" t="s">
        <v>8450</v>
      </c>
    </row>
    <row r="206" spans="2:65" s="1" customFormat="1" ht="29.25">
      <c r="B206" s="33"/>
      <c r="D206" s="146" t="s">
        <v>313</v>
      </c>
      <c r="F206" s="147" t="s">
        <v>4277</v>
      </c>
      <c r="I206" s="148"/>
      <c r="L206" s="33"/>
      <c r="M206" s="149"/>
      <c r="T206" s="54"/>
      <c r="AT206" s="18" t="s">
        <v>313</v>
      </c>
      <c r="AU206" s="18" t="s">
        <v>88</v>
      </c>
    </row>
    <row r="207" spans="2:65" s="1" customFormat="1" ht="11.25">
      <c r="B207" s="33"/>
      <c r="D207" s="150" t="s">
        <v>315</v>
      </c>
      <c r="F207" s="151" t="s">
        <v>4278</v>
      </c>
      <c r="I207" s="148"/>
      <c r="L207" s="33"/>
      <c r="M207" s="149"/>
      <c r="T207" s="54"/>
      <c r="AT207" s="18" t="s">
        <v>315</v>
      </c>
      <c r="AU207" s="18" t="s">
        <v>88</v>
      </c>
    </row>
    <row r="208" spans="2:65" s="12" customFormat="1" ht="11.25">
      <c r="B208" s="152"/>
      <c r="D208" s="146" t="s">
        <v>317</v>
      </c>
      <c r="E208" s="153" t="s">
        <v>42</v>
      </c>
      <c r="F208" s="154" t="s">
        <v>8448</v>
      </c>
      <c r="H208" s="153" t="s">
        <v>42</v>
      </c>
      <c r="I208" s="155"/>
      <c r="L208" s="152"/>
      <c r="M208" s="156"/>
      <c r="T208" s="157"/>
      <c r="AT208" s="153" t="s">
        <v>317</v>
      </c>
      <c r="AU208" s="153" t="s">
        <v>88</v>
      </c>
      <c r="AV208" s="12" t="s">
        <v>86</v>
      </c>
      <c r="AW208" s="12" t="s">
        <v>38</v>
      </c>
      <c r="AX208" s="12" t="s">
        <v>79</v>
      </c>
      <c r="AY208" s="153" t="s">
        <v>305</v>
      </c>
    </row>
    <row r="209" spans="2:65" s="12" customFormat="1" ht="11.25">
      <c r="B209" s="152"/>
      <c r="D209" s="146" t="s">
        <v>317</v>
      </c>
      <c r="E209" s="153" t="s">
        <v>42</v>
      </c>
      <c r="F209" s="154" t="s">
        <v>8430</v>
      </c>
      <c r="H209" s="153" t="s">
        <v>42</v>
      </c>
      <c r="I209" s="155"/>
      <c r="L209" s="152"/>
      <c r="M209" s="156"/>
      <c r="T209" s="157"/>
      <c r="AT209" s="153" t="s">
        <v>317</v>
      </c>
      <c r="AU209" s="153" t="s">
        <v>88</v>
      </c>
      <c r="AV209" s="12" t="s">
        <v>86</v>
      </c>
      <c r="AW209" s="12" t="s">
        <v>38</v>
      </c>
      <c r="AX209" s="12" t="s">
        <v>79</v>
      </c>
      <c r="AY209" s="153" t="s">
        <v>305</v>
      </c>
    </row>
    <row r="210" spans="2:65" s="13" customFormat="1" ht="11.25">
      <c r="B210" s="158"/>
      <c r="D210" s="146" t="s">
        <v>317</v>
      </c>
      <c r="E210" s="159" t="s">
        <v>42</v>
      </c>
      <c r="F210" s="160" t="s">
        <v>8451</v>
      </c>
      <c r="H210" s="161">
        <v>0.35299999999999998</v>
      </c>
      <c r="I210" s="162"/>
      <c r="L210" s="158"/>
      <c r="M210" s="163"/>
      <c r="T210" s="164"/>
      <c r="AT210" s="159" t="s">
        <v>317</v>
      </c>
      <c r="AU210" s="159" t="s">
        <v>88</v>
      </c>
      <c r="AV210" s="13" t="s">
        <v>88</v>
      </c>
      <c r="AW210" s="13" t="s">
        <v>38</v>
      </c>
      <c r="AX210" s="13" t="s">
        <v>79</v>
      </c>
      <c r="AY210" s="159" t="s">
        <v>305</v>
      </c>
    </row>
    <row r="211" spans="2:65" s="15" customFormat="1" ht="11.25">
      <c r="B211" s="172"/>
      <c r="D211" s="146" t="s">
        <v>317</v>
      </c>
      <c r="E211" s="173" t="s">
        <v>42</v>
      </c>
      <c r="F211" s="174" t="s">
        <v>339</v>
      </c>
      <c r="H211" s="175">
        <v>0.35299999999999998</v>
      </c>
      <c r="I211" s="176"/>
      <c r="L211" s="172"/>
      <c r="M211" s="177"/>
      <c r="T211" s="178"/>
      <c r="AT211" s="173" t="s">
        <v>317</v>
      </c>
      <c r="AU211" s="173" t="s">
        <v>88</v>
      </c>
      <c r="AV211" s="15" t="s">
        <v>311</v>
      </c>
      <c r="AW211" s="15" t="s">
        <v>38</v>
      </c>
      <c r="AX211" s="15" t="s">
        <v>86</v>
      </c>
      <c r="AY211" s="173" t="s">
        <v>305</v>
      </c>
    </row>
    <row r="212" spans="2:65" s="11" customFormat="1" ht="22.9" customHeight="1">
      <c r="B212" s="121"/>
      <c r="D212" s="122" t="s">
        <v>78</v>
      </c>
      <c r="E212" s="131" t="s">
        <v>96</v>
      </c>
      <c r="F212" s="131" t="s">
        <v>466</v>
      </c>
      <c r="I212" s="124"/>
      <c r="J212" s="132">
        <f>BK212</f>
        <v>0</v>
      </c>
      <c r="L212" s="121"/>
      <c r="M212" s="126"/>
      <c r="P212" s="127">
        <f>SUM(P213:P236)</f>
        <v>0</v>
      </c>
      <c r="R212" s="127">
        <f>SUM(R213:R236)</f>
        <v>52.472513099999993</v>
      </c>
      <c r="T212" s="128">
        <f>SUM(T213:T236)</f>
        <v>0</v>
      </c>
      <c r="AR212" s="122" t="s">
        <v>86</v>
      </c>
      <c r="AT212" s="129" t="s">
        <v>78</v>
      </c>
      <c r="AU212" s="129" t="s">
        <v>86</v>
      </c>
      <c r="AY212" s="122" t="s">
        <v>305</v>
      </c>
      <c r="BK212" s="130">
        <f>SUM(BK213:BK236)</f>
        <v>0</v>
      </c>
    </row>
    <row r="213" spans="2:65" s="1" customFormat="1" ht="33" customHeight="1">
      <c r="B213" s="33"/>
      <c r="C213" s="133" t="s">
        <v>428</v>
      </c>
      <c r="D213" s="133" t="s">
        <v>307</v>
      </c>
      <c r="E213" s="134" t="s">
        <v>8452</v>
      </c>
      <c r="F213" s="135" t="s">
        <v>8453</v>
      </c>
      <c r="G213" s="136" t="s">
        <v>199</v>
      </c>
      <c r="H213" s="137">
        <v>69.989999999999995</v>
      </c>
      <c r="I213" s="138"/>
      <c r="J213" s="139">
        <f>ROUND(I213*H213,2)</f>
        <v>0</v>
      </c>
      <c r="K213" s="135" t="s">
        <v>310</v>
      </c>
      <c r="L213" s="33"/>
      <c r="M213" s="140" t="s">
        <v>42</v>
      </c>
      <c r="N213" s="141" t="s">
        <v>50</v>
      </c>
      <c r="P213" s="142">
        <f>O213*H213</f>
        <v>0</v>
      </c>
      <c r="Q213" s="142">
        <v>0.71545999999999998</v>
      </c>
      <c r="R213" s="142">
        <f>Q213*H213</f>
        <v>50.075045399999993</v>
      </c>
      <c r="S213" s="142">
        <v>0</v>
      </c>
      <c r="T213" s="143">
        <f>S213*H213</f>
        <v>0</v>
      </c>
      <c r="AR213" s="144" t="s">
        <v>311</v>
      </c>
      <c r="AT213" s="144" t="s">
        <v>307</v>
      </c>
      <c r="AU213" s="144" t="s">
        <v>88</v>
      </c>
      <c r="AY213" s="18" t="s">
        <v>305</v>
      </c>
      <c r="BE213" s="145">
        <f>IF(N213="základní",J213,0)</f>
        <v>0</v>
      </c>
      <c r="BF213" s="145">
        <f>IF(N213="snížená",J213,0)</f>
        <v>0</v>
      </c>
      <c r="BG213" s="145">
        <f>IF(N213="zákl. přenesená",J213,0)</f>
        <v>0</v>
      </c>
      <c r="BH213" s="145">
        <f>IF(N213="sníž. přenesená",J213,0)</f>
        <v>0</v>
      </c>
      <c r="BI213" s="145">
        <f>IF(N213="nulová",J213,0)</f>
        <v>0</v>
      </c>
      <c r="BJ213" s="18" t="s">
        <v>86</v>
      </c>
      <c r="BK213" s="145">
        <f>ROUND(I213*H213,2)</f>
        <v>0</v>
      </c>
      <c r="BL213" s="18" t="s">
        <v>311</v>
      </c>
      <c r="BM213" s="144" t="s">
        <v>8454</v>
      </c>
    </row>
    <row r="214" spans="2:65" s="1" customFormat="1" ht="19.5">
      <c r="B214" s="33"/>
      <c r="D214" s="146" t="s">
        <v>313</v>
      </c>
      <c r="F214" s="147" t="s">
        <v>8455</v>
      </c>
      <c r="I214" s="148"/>
      <c r="L214" s="33"/>
      <c r="M214" s="149"/>
      <c r="T214" s="54"/>
      <c r="AT214" s="18" t="s">
        <v>313</v>
      </c>
      <c r="AU214" s="18" t="s">
        <v>88</v>
      </c>
    </row>
    <row r="215" spans="2:65" s="1" customFormat="1" ht="11.25">
      <c r="B215" s="33"/>
      <c r="D215" s="150" t="s">
        <v>315</v>
      </c>
      <c r="F215" s="151" t="s">
        <v>8456</v>
      </c>
      <c r="I215" s="148"/>
      <c r="L215" s="33"/>
      <c r="M215" s="149"/>
      <c r="T215" s="54"/>
      <c r="AT215" s="18" t="s">
        <v>315</v>
      </c>
      <c r="AU215" s="18" t="s">
        <v>88</v>
      </c>
    </row>
    <row r="216" spans="2:65" s="12" customFormat="1" ht="11.25">
      <c r="B216" s="152"/>
      <c r="D216" s="146" t="s">
        <v>317</v>
      </c>
      <c r="E216" s="153" t="s">
        <v>42</v>
      </c>
      <c r="F216" s="154" t="s">
        <v>8457</v>
      </c>
      <c r="H216" s="153" t="s">
        <v>42</v>
      </c>
      <c r="I216" s="155"/>
      <c r="L216" s="152"/>
      <c r="M216" s="156"/>
      <c r="T216" s="157"/>
      <c r="AT216" s="153" t="s">
        <v>317</v>
      </c>
      <c r="AU216" s="153" t="s">
        <v>88</v>
      </c>
      <c r="AV216" s="12" t="s">
        <v>86</v>
      </c>
      <c r="AW216" s="12" t="s">
        <v>38</v>
      </c>
      <c r="AX216" s="12" t="s">
        <v>79</v>
      </c>
      <c r="AY216" s="153" t="s">
        <v>305</v>
      </c>
    </row>
    <row r="217" spans="2:65" s="13" customFormat="1" ht="11.25">
      <c r="B217" s="158"/>
      <c r="D217" s="146" t="s">
        <v>317</v>
      </c>
      <c r="E217" s="159" t="s">
        <v>42</v>
      </c>
      <c r="F217" s="160" t="s">
        <v>8458</v>
      </c>
      <c r="H217" s="161">
        <v>55.44</v>
      </c>
      <c r="I217" s="162"/>
      <c r="L217" s="158"/>
      <c r="M217" s="163"/>
      <c r="T217" s="164"/>
      <c r="AT217" s="159" t="s">
        <v>317</v>
      </c>
      <c r="AU217" s="159" t="s">
        <v>88</v>
      </c>
      <c r="AV217" s="13" t="s">
        <v>88</v>
      </c>
      <c r="AW217" s="13" t="s">
        <v>38</v>
      </c>
      <c r="AX217" s="13" t="s">
        <v>79</v>
      </c>
      <c r="AY217" s="159" t="s">
        <v>305</v>
      </c>
    </row>
    <row r="218" spans="2:65" s="12" customFormat="1" ht="11.25">
      <c r="B218" s="152"/>
      <c r="D218" s="146" t="s">
        <v>317</v>
      </c>
      <c r="E218" s="153" t="s">
        <v>42</v>
      </c>
      <c r="F218" s="154" t="s">
        <v>8459</v>
      </c>
      <c r="H218" s="153" t="s">
        <v>42</v>
      </c>
      <c r="I218" s="155"/>
      <c r="L218" s="152"/>
      <c r="M218" s="156"/>
      <c r="T218" s="157"/>
      <c r="AT218" s="153" t="s">
        <v>317</v>
      </c>
      <c r="AU218" s="153" t="s">
        <v>88</v>
      </c>
      <c r="AV218" s="12" t="s">
        <v>86</v>
      </c>
      <c r="AW218" s="12" t="s">
        <v>38</v>
      </c>
      <c r="AX218" s="12" t="s">
        <v>79</v>
      </c>
      <c r="AY218" s="153" t="s">
        <v>305</v>
      </c>
    </row>
    <row r="219" spans="2:65" s="13" customFormat="1" ht="11.25">
      <c r="B219" s="158"/>
      <c r="D219" s="146" t="s">
        <v>317</v>
      </c>
      <c r="E219" s="159" t="s">
        <v>42</v>
      </c>
      <c r="F219" s="160" t="s">
        <v>8460</v>
      </c>
      <c r="H219" s="161">
        <v>-7.7</v>
      </c>
      <c r="I219" s="162"/>
      <c r="L219" s="158"/>
      <c r="M219" s="163"/>
      <c r="T219" s="164"/>
      <c r="AT219" s="159" t="s">
        <v>317</v>
      </c>
      <c r="AU219" s="159" t="s">
        <v>88</v>
      </c>
      <c r="AV219" s="13" t="s">
        <v>88</v>
      </c>
      <c r="AW219" s="13" t="s">
        <v>38</v>
      </c>
      <c r="AX219" s="13" t="s">
        <v>79</v>
      </c>
      <c r="AY219" s="159" t="s">
        <v>305</v>
      </c>
    </row>
    <row r="220" spans="2:65" s="14" customFormat="1" ht="11.25">
      <c r="B220" s="165"/>
      <c r="D220" s="146" t="s">
        <v>317</v>
      </c>
      <c r="E220" s="166" t="s">
        <v>42</v>
      </c>
      <c r="F220" s="167" t="s">
        <v>338</v>
      </c>
      <c r="H220" s="168">
        <v>47.74</v>
      </c>
      <c r="I220" s="169"/>
      <c r="L220" s="165"/>
      <c r="M220" s="170"/>
      <c r="T220" s="171"/>
      <c r="AT220" s="166" t="s">
        <v>317</v>
      </c>
      <c r="AU220" s="166" t="s">
        <v>88</v>
      </c>
      <c r="AV220" s="14" t="s">
        <v>96</v>
      </c>
      <c r="AW220" s="14" t="s">
        <v>38</v>
      </c>
      <c r="AX220" s="14" t="s">
        <v>79</v>
      </c>
      <c r="AY220" s="166" t="s">
        <v>305</v>
      </c>
    </row>
    <row r="221" spans="2:65" s="12" customFormat="1" ht="11.25">
      <c r="B221" s="152"/>
      <c r="D221" s="146" t="s">
        <v>317</v>
      </c>
      <c r="E221" s="153" t="s">
        <v>42</v>
      </c>
      <c r="F221" s="154" t="s">
        <v>8461</v>
      </c>
      <c r="H221" s="153" t="s">
        <v>42</v>
      </c>
      <c r="I221" s="155"/>
      <c r="L221" s="152"/>
      <c r="M221" s="156"/>
      <c r="T221" s="157"/>
      <c r="AT221" s="153" t="s">
        <v>317</v>
      </c>
      <c r="AU221" s="153" t="s">
        <v>88</v>
      </c>
      <c r="AV221" s="12" t="s">
        <v>86</v>
      </c>
      <c r="AW221" s="12" t="s">
        <v>38</v>
      </c>
      <c r="AX221" s="12" t="s">
        <v>79</v>
      </c>
      <c r="AY221" s="153" t="s">
        <v>305</v>
      </c>
    </row>
    <row r="222" spans="2:65" s="13" customFormat="1" ht="11.25">
      <c r="B222" s="158"/>
      <c r="D222" s="146" t="s">
        <v>317</v>
      </c>
      <c r="E222" s="159" t="s">
        <v>42</v>
      </c>
      <c r="F222" s="160" t="s">
        <v>8462</v>
      </c>
      <c r="H222" s="161">
        <v>8.85</v>
      </c>
      <c r="I222" s="162"/>
      <c r="L222" s="158"/>
      <c r="M222" s="163"/>
      <c r="T222" s="164"/>
      <c r="AT222" s="159" t="s">
        <v>317</v>
      </c>
      <c r="AU222" s="159" t="s">
        <v>88</v>
      </c>
      <c r="AV222" s="13" t="s">
        <v>88</v>
      </c>
      <c r="AW222" s="13" t="s">
        <v>38</v>
      </c>
      <c r="AX222" s="13" t="s">
        <v>79</v>
      </c>
      <c r="AY222" s="159" t="s">
        <v>305</v>
      </c>
    </row>
    <row r="223" spans="2:65" s="13" customFormat="1" ht="11.25">
      <c r="B223" s="158"/>
      <c r="D223" s="146" t="s">
        <v>317</v>
      </c>
      <c r="E223" s="159" t="s">
        <v>42</v>
      </c>
      <c r="F223" s="160" t="s">
        <v>8463</v>
      </c>
      <c r="H223" s="161">
        <v>7.5</v>
      </c>
      <c r="I223" s="162"/>
      <c r="L223" s="158"/>
      <c r="M223" s="163"/>
      <c r="T223" s="164"/>
      <c r="AT223" s="159" t="s">
        <v>317</v>
      </c>
      <c r="AU223" s="159" t="s">
        <v>88</v>
      </c>
      <c r="AV223" s="13" t="s">
        <v>88</v>
      </c>
      <c r="AW223" s="13" t="s">
        <v>38</v>
      </c>
      <c r="AX223" s="13" t="s">
        <v>79</v>
      </c>
      <c r="AY223" s="159" t="s">
        <v>305</v>
      </c>
    </row>
    <row r="224" spans="2:65" s="13" customFormat="1" ht="11.25">
      <c r="B224" s="158"/>
      <c r="D224" s="146" t="s">
        <v>317</v>
      </c>
      <c r="E224" s="159" t="s">
        <v>42</v>
      </c>
      <c r="F224" s="160" t="s">
        <v>8464</v>
      </c>
      <c r="H224" s="161">
        <v>5.9</v>
      </c>
      <c r="I224" s="162"/>
      <c r="L224" s="158"/>
      <c r="M224" s="163"/>
      <c r="T224" s="164"/>
      <c r="AT224" s="159" t="s">
        <v>317</v>
      </c>
      <c r="AU224" s="159" t="s">
        <v>88</v>
      </c>
      <c r="AV224" s="13" t="s">
        <v>88</v>
      </c>
      <c r="AW224" s="13" t="s">
        <v>38</v>
      </c>
      <c r="AX224" s="13" t="s">
        <v>79</v>
      </c>
      <c r="AY224" s="159" t="s">
        <v>305</v>
      </c>
    </row>
    <row r="225" spans="2:65" s="14" customFormat="1" ht="11.25">
      <c r="B225" s="165"/>
      <c r="D225" s="146" t="s">
        <v>317</v>
      </c>
      <c r="E225" s="166" t="s">
        <v>42</v>
      </c>
      <c r="F225" s="167" t="s">
        <v>338</v>
      </c>
      <c r="H225" s="168">
        <v>22.25</v>
      </c>
      <c r="I225" s="169"/>
      <c r="L225" s="165"/>
      <c r="M225" s="170"/>
      <c r="T225" s="171"/>
      <c r="AT225" s="166" t="s">
        <v>317</v>
      </c>
      <c r="AU225" s="166" t="s">
        <v>88</v>
      </c>
      <c r="AV225" s="14" t="s">
        <v>96</v>
      </c>
      <c r="AW225" s="14" t="s">
        <v>38</v>
      </c>
      <c r="AX225" s="14" t="s">
        <v>79</v>
      </c>
      <c r="AY225" s="166" t="s">
        <v>305</v>
      </c>
    </row>
    <row r="226" spans="2:65" s="15" customFormat="1" ht="11.25">
      <c r="B226" s="172"/>
      <c r="D226" s="146" t="s">
        <v>317</v>
      </c>
      <c r="E226" s="173" t="s">
        <v>42</v>
      </c>
      <c r="F226" s="174" t="s">
        <v>339</v>
      </c>
      <c r="H226" s="175">
        <v>69.989999999999995</v>
      </c>
      <c r="I226" s="176"/>
      <c r="L226" s="172"/>
      <c r="M226" s="177"/>
      <c r="T226" s="178"/>
      <c r="AT226" s="173" t="s">
        <v>317</v>
      </c>
      <c r="AU226" s="173" t="s">
        <v>88</v>
      </c>
      <c r="AV226" s="15" t="s">
        <v>311</v>
      </c>
      <c r="AW226" s="15" t="s">
        <v>38</v>
      </c>
      <c r="AX226" s="15" t="s">
        <v>86</v>
      </c>
      <c r="AY226" s="173" t="s">
        <v>305</v>
      </c>
    </row>
    <row r="227" spans="2:65" s="1" customFormat="1" ht="16.5" customHeight="1">
      <c r="B227" s="33"/>
      <c r="C227" s="133" t="s">
        <v>436</v>
      </c>
      <c r="D227" s="133" t="s">
        <v>307</v>
      </c>
      <c r="E227" s="134" t="s">
        <v>4348</v>
      </c>
      <c r="F227" s="135" t="s">
        <v>4349</v>
      </c>
      <c r="G227" s="136" t="s">
        <v>453</v>
      </c>
      <c r="H227" s="137">
        <v>2.2850000000000001</v>
      </c>
      <c r="I227" s="138"/>
      <c r="J227" s="139">
        <f>ROUND(I227*H227,2)</f>
        <v>0</v>
      </c>
      <c r="K227" s="135" t="s">
        <v>310</v>
      </c>
      <c r="L227" s="33"/>
      <c r="M227" s="140" t="s">
        <v>42</v>
      </c>
      <c r="N227" s="141" t="s">
        <v>50</v>
      </c>
      <c r="P227" s="142">
        <f>O227*H227</f>
        <v>0</v>
      </c>
      <c r="Q227" s="142">
        <v>1.04922</v>
      </c>
      <c r="R227" s="142">
        <f>Q227*H227</f>
        <v>2.3974677000000004</v>
      </c>
      <c r="S227" s="142">
        <v>0</v>
      </c>
      <c r="T227" s="143">
        <f>S227*H227</f>
        <v>0</v>
      </c>
      <c r="AR227" s="144" t="s">
        <v>311</v>
      </c>
      <c r="AT227" s="144" t="s">
        <v>307</v>
      </c>
      <c r="AU227" s="144" t="s">
        <v>88</v>
      </c>
      <c r="AY227" s="18" t="s">
        <v>305</v>
      </c>
      <c r="BE227" s="145">
        <f>IF(N227="základní",J227,0)</f>
        <v>0</v>
      </c>
      <c r="BF227" s="145">
        <f>IF(N227="snížená",J227,0)</f>
        <v>0</v>
      </c>
      <c r="BG227" s="145">
        <f>IF(N227="zákl. přenesená",J227,0)</f>
        <v>0</v>
      </c>
      <c r="BH227" s="145">
        <f>IF(N227="sníž. přenesená",J227,0)</f>
        <v>0</v>
      </c>
      <c r="BI227" s="145">
        <f>IF(N227="nulová",J227,0)</f>
        <v>0</v>
      </c>
      <c r="BJ227" s="18" t="s">
        <v>86</v>
      </c>
      <c r="BK227" s="145">
        <f>ROUND(I227*H227,2)</f>
        <v>0</v>
      </c>
      <c r="BL227" s="18" t="s">
        <v>311</v>
      </c>
      <c r="BM227" s="144" t="s">
        <v>8465</v>
      </c>
    </row>
    <row r="228" spans="2:65" s="1" customFormat="1" ht="29.25">
      <c r="B228" s="33"/>
      <c r="D228" s="146" t="s">
        <v>313</v>
      </c>
      <c r="F228" s="147" t="s">
        <v>4351</v>
      </c>
      <c r="I228" s="148"/>
      <c r="L228" s="33"/>
      <c r="M228" s="149"/>
      <c r="T228" s="54"/>
      <c r="AT228" s="18" t="s">
        <v>313</v>
      </c>
      <c r="AU228" s="18" t="s">
        <v>88</v>
      </c>
    </row>
    <row r="229" spans="2:65" s="1" customFormat="1" ht="11.25">
      <c r="B229" s="33"/>
      <c r="D229" s="150" t="s">
        <v>315</v>
      </c>
      <c r="F229" s="151" t="s">
        <v>4352</v>
      </c>
      <c r="I229" s="148"/>
      <c r="L229" s="33"/>
      <c r="M229" s="149"/>
      <c r="T229" s="54"/>
      <c r="AT229" s="18" t="s">
        <v>315</v>
      </c>
      <c r="AU229" s="18" t="s">
        <v>88</v>
      </c>
    </row>
    <row r="230" spans="2:65" s="12" customFormat="1" ht="11.25">
      <c r="B230" s="152"/>
      <c r="D230" s="146" t="s">
        <v>317</v>
      </c>
      <c r="E230" s="153" t="s">
        <v>42</v>
      </c>
      <c r="F230" s="154" t="s">
        <v>8466</v>
      </c>
      <c r="H230" s="153" t="s">
        <v>42</v>
      </c>
      <c r="I230" s="155"/>
      <c r="L230" s="152"/>
      <c r="M230" s="156"/>
      <c r="T230" s="157"/>
      <c r="AT230" s="153" t="s">
        <v>317</v>
      </c>
      <c r="AU230" s="153" t="s">
        <v>88</v>
      </c>
      <c r="AV230" s="12" t="s">
        <v>86</v>
      </c>
      <c r="AW230" s="12" t="s">
        <v>38</v>
      </c>
      <c r="AX230" s="12" t="s">
        <v>79</v>
      </c>
      <c r="AY230" s="153" t="s">
        <v>305</v>
      </c>
    </row>
    <row r="231" spans="2:65" s="12" customFormat="1" ht="11.25">
      <c r="B231" s="152"/>
      <c r="D231" s="146" t="s">
        <v>317</v>
      </c>
      <c r="E231" s="153" t="s">
        <v>42</v>
      </c>
      <c r="F231" s="154" t="s">
        <v>8430</v>
      </c>
      <c r="H231" s="153" t="s">
        <v>42</v>
      </c>
      <c r="I231" s="155"/>
      <c r="L231" s="152"/>
      <c r="M231" s="156"/>
      <c r="T231" s="157"/>
      <c r="AT231" s="153" t="s">
        <v>317</v>
      </c>
      <c r="AU231" s="153" t="s">
        <v>88</v>
      </c>
      <c r="AV231" s="12" t="s">
        <v>86</v>
      </c>
      <c r="AW231" s="12" t="s">
        <v>38</v>
      </c>
      <c r="AX231" s="12" t="s">
        <v>79</v>
      </c>
      <c r="AY231" s="153" t="s">
        <v>305</v>
      </c>
    </row>
    <row r="232" spans="2:65" s="13" customFormat="1" ht="11.25">
      <c r="B232" s="158"/>
      <c r="D232" s="146" t="s">
        <v>317</v>
      </c>
      <c r="E232" s="159" t="s">
        <v>42</v>
      </c>
      <c r="F232" s="160" t="s">
        <v>8467</v>
      </c>
      <c r="H232" s="161">
        <v>1.2170000000000001</v>
      </c>
      <c r="I232" s="162"/>
      <c r="L232" s="158"/>
      <c r="M232" s="163"/>
      <c r="T232" s="164"/>
      <c r="AT232" s="159" t="s">
        <v>317</v>
      </c>
      <c r="AU232" s="159" t="s">
        <v>88</v>
      </c>
      <c r="AV232" s="13" t="s">
        <v>88</v>
      </c>
      <c r="AW232" s="13" t="s">
        <v>38</v>
      </c>
      <c r="AX232" s="13" t="s">
        <v>79</v>
      </c>
      <c r="AY232" s="159" t="s">
        <v>305</v>
      </c>
    </row>
    <row r="233" spans="2:65" s="12" customFormat="1" ht="11.25">
      <c r="B233" s="152"/>
      <c r="D233" s="146" t="s">
        <v>317</v>
      </c>
      <c r="E233" s="153" t="s">
        <v>42</v>
      </c>
      <c r="F233" s="154" t="s">
        <v>8461</v>
      </c>
      <c r="H233" s="153" t="s">
        <v>42</v>
      </c>
      <c r="I233" s="155"/>
      <c r="L233" s="152"/>
      <c r="M233" s="156"/>
      <c r="T233" s="157"/>
      <c r="AT233" s="153" t="s">
        <v>317</v>
      </c>
      <c r="AU233" s="153" t="s">
        <v>88</v>
      </c>
      <c r="AV233" s="12" t="s">
        <v>86</v>
      </c>
      <c r="AW233" s="12" t="s">
        <v>38</v>
      </c>
      <c r="AX233" s="12" t="s">
        <v>79</v>
      </c>
      <c r="AY233" s="153" t="s">
        <v>305</v>
      </c>
    </row>
    <row r="234" spans="2:65" s="12" customFormat="1" ht="11.25">
      <c r="B234" s="152"/>
      <c r="D234" s="146" t="s">
        <v>317</v>
      </c>
      <c r="E234" s="153" t="s">
        <v>42</v>
      </c>
      <c r="F234" s="154" t="s">
        <v>8420</v>
      </c>
      <c r="H234" s="153" t="s">
        <v>42</v>
      </c>
      <c r="I234" s="155"/>
      <c r="L234" s="152"/>
      <c r="M234" s="156"/>
      <c r="T234" s="157"/>
      <c r="AT234" s="153" t="s">
        <v>317</v>
      </c>
      <c r="AU234" s="153" t="s">
        <v>88</v>
      </c>
      <c r="AV234" s="12" t="s">
        <v>86</v>
      </c>
      <c r="AW234" s="12" t="s">
        <v>38</v>
      </c>
      <c r="AX234" s="12" t="s">
        <v>79</v>
      </c>
      <c r="AY234" s="153" t="s">
        <v>305</v>
      </c>
    </row>
    <row r="235" spans="2:65" s="13" customFormat="1" ht="11.25">
      <c r="B235" s="158"/>
      <c r="D235" s="146" t="s">
        <v>317</v>
      </c>
      <c r="E235" s="159" t="s">
        <v>42</v>
      </c>
      <c r="F235" s="160" t="s">
        <v>8468</v>
      </c>
      <c r="H235" s="161">
        <v>1.0680000000000001</v>
      </c>
      <c r="I235" s="162"/>
      <c r="L235" s="158"/>
      <c r="M235" s="163"/>
      <c r="T235" s="164"/>
      <c r="AT235" s="159" t="s">
        <v>317</v>
      </c>
      <c r="AU235" s="159" t="s">
        <v>88</v>
      </c>
      <c r="AV235" s="13" t="s">
        <v>88</v>
      </c>
      <c r="AW235" s="13" t="s">
        <v>38</v>
      </c>
      <c r="AX235" s="13" t="s">
        <v>79</v>
      </c>
      <c r="AY235" s="159" t="s">
        <v>305</v>
      </c>
    </row>
    <row r="236" spans="2:65" s="15" customFormat="1" ht="11.25">
      <c r="B236" s="172"/>
      <c r="D236" s="146" t="s">
        <v>317</v>
      </c>
      <c r="E236" s="173" t="s">
        <v>42</v>
      </c>
      <c r="F236" s="174" t="s">
        <v>339</v>
      </c>
      <c r="H236" s="175">
        <v>2.2850000000000001</v>
      </c>
      <c r="I236" s="176"/>
      <c r="L236" s="172"/>
      <c r="M236" s="177"/>
      <c r="T236" s="178"/>
      <c r="AT236" s="173" t="s">
        <v>317</v>
      </c>
      <c r="AU236" s="173" t="s">
        <v>88</v>
      </c>
      <c r="AV236" s="15" t="s">
        <v>311</v>
      </c>
      <c r="AW236" s="15" t="s">
        <v>38</v>
      </c>
      <c r="AX236" s="15" t="s">
        <v>86</v>
      </c>
      <c r="AY236" s="173" t="s">
        <v>305</v>
      </c>
    </row>
    <row r="237" spans="2:65" s="11" customFormat="1" ht="22.9" customHeight="1">
      <c r="B237" s="121"/>
      <c r="D237" s="122" t="s">
        <v>78</v>
      </c>
      <c r="E237" s="131" t="s">
        <v>311</v>
      </c>
      <c r="F237" s="131" t="s">
        <v>506</v>
      </c>
      <c r="I237" s="124"/>
      <c r="J237" s="132">
        <f>BK237</f>
        <v>0</v>
      </c>
      <c r="L237" s="121"/>
      <c r="M237" s="126"/>
      <c r="P237" s="127">
        <f>SUM(P238:P320)</f>
        <v>0</v>
      </c>
      <c r="R237" s="127">
        <f>SUM(R238:R320)</f>
        <v>22.959374110000002</v>
      </c>
      <c r="T237" s="128">
        <f>SUM(T238:T320)</f>
        <v>0</v>
      </c>
      <c r="AR237" s="122" t="s">
        <v>86</v>
      </c>
      <c r="AT237" s="129" t="s">
        <v>78</v>
      </c>
      <c r="AU237" s="129" t="s">
        <v>86</v>
      </c>
      <c r="AY237" s="122" t="s">
        <v>305</v>
      </c>
      <c r="BK237" s="130">
        <f>SUM(BK238:BK320)</f>
        <v>0</v>
      </c>
    </row>
    <row r="238" spans="2:65" s="1" customFormat="1" ht="37.9" customHeight="1">
      <c r="B238" s="33"/>
      <c r="C238" s="133" t="s">
        <v>444</v>
      </c>
      <c r="D238" s="133" t="s">
        <v>307</v>
      </c>
      <c r="E238" s="134" t="s">
        <v>4558</v>
      </c>
      <c r="F238" s="135" t="s">
        <v>4559</v>
      </c>
      <c r="G238" s="136" t="s">
        <v>350</v>
      </c>
      <c r="H238" s="137">
        <v>6</v>
      </c>
      <c r="I238" s="138"/>
      <c r="J238" s="139">
        <f>ROUND(I238*H238,2)</f>
        <v>0</v>
      </c>
      <c r="K238" s="135" t="s">
        <v>310</v>
      </c>
      <c r="L238" s="33"/>
      <c r="M238" s="140" t="s">
        <v>42</v>
      </c>
      <c r="N238" s="141" t="s">
        <v>50</v>
      </c>
      <c r="P238" s="142">
        <f>O238*H238</f>
        <v>0</v>
      </c>
      <c r="Q238" s="142">
        <v>0.25574999999999998</v>
      </c>
      <c r="R238" s="142">
        <f>Q238*H238</f>
        <v>1.5345</v>
      </c>
      <c r="S238" s="142">
        <v>0</v>
      </c>
      <c r="T238" s="143">
        <f>S238*H238</f>
        <v>0</v>
      </c>
      <c r="AR238" s="144" t="s">
        <v>311</v>
      </c>
      <c r="AT238" s="144" t="s">
        <v>307</v>
      </c>
      <c r="AU238" s="144" t="s">
        <v>88</v>
      </c>
      <c r="AY238" s="18" t="s">
        <v>305</v>
      </c>
      <c r="BE238" s="145">
        <f>IF(N238="základní",J238,0)</f>
        <v>0</v>
      </c>
      <c r="BF238" s="145">
        <f>IF(N238="snížená",J238,0)</f>
        <v>0</v>
      </c>
      <c r="BG238" s="145">
        <f>IF(N238="zákl. přenesená",J238,0)</f>
        <v>0</v>
      </c>
      <c r="BH238" s="145">
        <f>IF(N238="sníž. přenesená",J238,0)</f>
        <v>0</v>
      </c>
      <c r="BI238" s="145">
        <f>IF(N238="nulová",J238,0)</f>
        <v>0</v>
      </c>
      <c r="BJ238" s="18" t="s">
        <v>86</v>
      </c>
      <c r="BK238" s="145">
        <f>ROUND(I238*H238,2)</f>
        <v>0</v>
      </c>
      <c r="BL238" s="18" t="s">
        <v>311</v>
      </c>
      <c r="BM238" s="144" t="s">
        <v>8469</v>
      </c>
    </row>
    <row r="239" spans="2:65" s="1" customFormat="1" ht="19.5">
      <c r="B239" s="33"/>
      <c r="D239" s="146" t="s">
        <v>313</v>
      </c>
      <c r="F239" s="147" t="s">
        <v>4561</v>
      </c>
      <c r="I239" s="148"/>
      <c r="L239" s="33"/>
      <c r="M239" s="149"/>
      <c r="T239" s="54"/>
      <c r="AT239" s="18" t="s">
        <v>313</v>
      </c>
      <c r="AU239" s="18" t="s">
        <v>88</v>
      </c>
    </row>
    <row r="240" spans="2:65" s="1" customFormat="1" ht="11.25">
      <c r="B240" s="33"/>
      <c r="D240" s="150" t="s">
        <v>315</v>
      </c>
      <c r="F240" s="151" t="s">
        <v>4562</v>
      </c>
      <c r="I240" s="148"/>
      <c r="L240" s="33"/>
      <c r="M240" s="149"/>
      <c r="T240" s="54"/>
      <c r="AT240" s="18" t="s">
        <v>315</v>
      </c>
      <c r="AU240" s="18" t="s">
        <v>88</v>
      </c>
    </row>
    <row r="241" spans="2:65" s="1" customFormat="1" ht="19.5">
      <c r="B241" s="33"/>
      <c r="D241" s="146" t="s">
        <v>1012</v>
      </c>
      <c r="F241" s="189" t="s">
        <v>8470</v>
      </c>
      <c r="I241" s="148"/>
      <c r="L241" s="33"/>
      <c r="M241" s="149"/>
      <c r="T241" s="54"/>
      <c r="AT241" s="18" t="s">
        <v>1012</v>
      </c>
      <c r="AU241" s="18" t="s">
        <v>88</v>
      </c>
    </row>
    <row r="242" spans="2:65" s="12" customFormat="1" ht="11.25">
      <c r="B242" s="152"/>
      <c r="D242" s="146" t="s">
        <v>317</v>
      </c>
      <c r="E242" s="153" t="s">
        <v>42</v>
      </c>
      <c r="F242" s="154" t="s">
        <v>8471</v>
      </c>
      <c r="H242" s="153" t="s">
        <v>42</v>
      </c>
      <c r="I242" s="155"/>
      <c r="L242" s="152"/>
      <c r="M242" s="156"/>
      <c r="T242" s="157"/>
      <c r="AT242" s="153" t="s">
        <v>317</v>
      </c>
      <c r="AU242" s="153" t="s">
        <v>88</v>
      </c>
      <c r="AV242" s="12" t="s">
        <v>86</v>
      </c>
      <c r="AW242" s="12" t="s">
        <v>38</v>
      </c>
      <c r="AX242" s="12" t="s">
        <v>79</v>
      </c>
      <c r="AY242" s="153" t="s">
        <v>305</v>
      </c>
    </row>
    <row r="243" spans="2:65" s="13" customFormat="1" ht="11.25">
      <c r="B243" s="158"/>
      <c r="D243" s="146" t="s">
        <v>317</v>
      </c>
      <c r="E243" s="159" t="s">
        <v>42</v>
      </c>
      <c r="F243" s="160" t="s">
        <v>347</v>
      </c>
      <c r="H243" s="161">
        <v>6</v>
      </c>
      <c r="I243" s="162"/>
      <c r="L243" s="158"/>
      <c r="M243" s="163"/>
      <c r="T243" s="164"/>
      <c r="AT243" s="159" t="s">
        <v>317</v>
      </c>
      <c r="AU243" s="159" t="s">
        <v>88</v>
      </c>
      <c r="AV243" s="13" t="s">
        <v>88</v>
      </c>
      <c r="AW243" s="13" t="s">
        <v>38</v>
      </c>
      <c r="AX243" s="13" t="s">
        <v>79</v>
      </c>
      <c r="AY243" s="159" t="s">
        <v>305</v>
      </c>
    </row>
    <row r="244" spans="2:65" s="15" customFormat="1" ht="11.25">
      <c r="B244" s="172"/>
      <c r="D244" s="146" t="s">
        <v>317</v>
      </c>
      <c r="E244" s="173" t="s">
        <v>42</v>
      </c>
      <c r="F244" s="174" t="s">
        <v>339</v>
      </c>
      <c r="H244" s="175">
        <v>6</v>
      </c>
      <c r="I244" s="176"/>
      <c r="L244" s="172"/>
      <c r="M244" s="177"/>
      <c r="T244" s="178"/>
      <c r="AT244" s="173" t="s">
        <v>317</v>
      </c>
      <c r="AU244" s="173" t="s">
        <v>88</v>
      </c>
      <c r="AV244" s="15" t="s">
        <v>311</v>
      </c>
      <c r="AW244" s="15" t="s">
        <v>38</v>
      </c>
      <c r="AX244" s="15" t="s">
        <v>86</v>
      </c>
      <c r="AY244" s="173" t="s">
        <v>305</v>
      </c>
    </row>
    <row r="245" spans="2:65" s="1" customFormat="1" ht="16.5" customHeight="1">
      <c r="B245" s="33"/>
      <c r="C245" s="179" t="s">
        <v>450</v>
      </c>
      <c r="D245" s="179" t="s">
        <v>341</v>
      </c>
      <c r="E245" s="180" t="s">
        <v>8472</v>
      </c>
      <c r="F245" s="181" t="s">
        <v>8473</v>
      </c>
      <c r="G245" s="182" t="s">
        <v>402</v>
      </c>
      <c r="H245" s="183">
        <v>26.5</v>
      </c>
      <c r="I245" s="184"/>
      <c r="J245" s="185">
        <f>ROUND(I245*H245,2)</f>
        <v>0</v>
      </c>
      <c r="K245" s="181" t="s">
        <v>721</v>
      </c>
      <c r="L245" s="186"/>
      <c r="M245" s="187" t="s">
        <v>42</v>
      </c>
      <c r="N245" s="188" t="s">
        <v>50</v>
      </c>
      <c r="P245" s="142">
        <f>O245*H245</f>
        <v>0</v>
      </c>
      <c r="Q245" s="142">
        <v>0.38500000000000001</v>
      </c>
      <c r="R245" s="142">
        <f>Q245*H245</f>
        <v>10.202500000000001</v>
      </c>
      <c r="S245" s="142">
        <v>0</v>
      </c>
      <c r="T245" s="143">
        <f>S245*H245</f>
        <v>0</v>
      </c>
      <c r="AR245" s="144" t="s">
        <v>344</v>
      </c>
      <c r="AT245" s="144" t="s">
        <v>341</v>
      </c>
      <c r="AU245" s="144" t="s">
        <v>88</v>
      </c>
      <c r="AY245" s="18" t="s">
        <v>305</v>
      </c>
      <c r="BE245" s="145">
        <f>IF(N245="základní",J245,0)</f>
        <v>0</v>
      </c>
      <c r="BF245" s="145">
        <f>IF(N245="snížená",J245,0)</f>
        <v>0</v>
      </c>
      <c r="BG245" s="145">
        <f>IF(N245="zákl. přenesená",J245,0)</f>
        <v>0</v>
      </c>
      <c r="BH245" s="145">
        <f>IF(N245="sníž. přenesená",J245,0)</f>
        <v>0</v>
      </c>
      <c r="BI245" s="145">
        <f>IF(N245="nulová",J245,0)</f>
        <v>0</v>
      </c>
      <c r="BJ245" s="18" t="s">
        <v>86</v>
      </c>
      <c r="BK245" s="145">
        <f>ROUND(I245*H245,2)</f>
        <v>0</v>
      </c>
      <c r="BL245" s="18" t="s">
        <v>311</v>
      </c>
      <c r="BM245" s="144" t="s">
        <v>8474</v>
      </c>
    </row>
    <row r="246" spans="2:65" s="1" customFormat="1" ht="11.25">
      <c r="B246" s="33"/>
      <c r="D246" s="146" t="s">
        <v>313</v>
      </c>
      <c r="F246" s="147" t="s">
        <v>8475</v>
      </c>
      <c r="I246" s="148"/>
      <c r="L246" s="33"/>
      <c r="M246" s="149"/>
      <c r="T246" s="54"/>
      <c r="AT246" s="18" t="s">
        <v>313</v>
      </c>
      <c r="AU246" s="18" t="s">
        <v>88</v>
      </c>
    </row>
    <row r="247" spans="2:65" s="12" customFormat="1" ht="11.25">
      <c r="B247" s="152"/>
      <c r="D247" s="146" t="s">
        <v>317</v>
      </c>
      <c r="E247" s="153" t="s">
        <v>42</v>
      </c>
      <c r="F247" s="154" t="s">
        <v>8471</v>
      </c>
      <c r="H247" s="153" t="s">
        <v>42</v>
      </c>
      <c r="I247" s="155"/>
      <c r="L247" s="152"/>
      <c r="M247" s="156"/>
      <c r="T247" s="157"/>
      <c r="AT247" s="153" t="s">
        <v>317</v>
      </c>
      <c r="AU247" s="153" t="s">
        <v>88</v>
      </c>
      <c r="AV247" s="12" t="s">
        <v>86</v>
      </c>
      <c r="AW247" s="12" t="s">
        <v>38</v>
      </c>
      <c r="AX247" s="12" t="s">
        <v>79</v>
      </c>
      <c r="AY247" s="153" t="s">
        <v>305</v>
      </c>
    </row>
    <row r="248" spans="2:65" s="13" customFormat="1" ht="11.25">
      <c r="B248" s="158"/>
      <c r="D248" s="146" t="s">
        <v>317</v>
      </c>
      <c r="E248" s="159" t="s">
        <v>42</v>
      </c>
      <c r="F248" s="160" t="s">
        <v>8476</v>
      </c>
      <c r="H248" s="161">
        <v>26.5</v>
      </c>
      <c r="I248" s="162"/>
      <c r="L248" s="158"/>
      <c r="M248" s="163"/>
      <c r="T248" s="164"/>
      <c r="AT248" s="159" t="s">
        <v>317</v>
      </c>
      <c r="AU248" s="159" t="s">
        <v>88</v>
      </c>
      <c r="AV248" s="13" t="s">
        <v>88</v>
      </c>
      <c r="AW248" s="13" t="s">
        <v>38</v>
      </c>
      <c r="AX248" s="13" t="s">
        <v>79</v>
      </c>
      <c r="AY248" s="159" t="s">
        <v>305</v>
      </c>
    </row>
    <row r="249" spans="2:65" s="15" customFormat="1" ht="11.25">
      <c r="B249" s="172"/>
      <c r="D249" s="146" t="s">
        <v>317</v>
      </c>
      <c r="E249" s="173" t="s">
        <v>42</v>
      </c>
      <c r="F249" s="174" t="s">
        <v>339</v>
      </c>
      <c r="H249" s="175">
        <v>26.5</v>
      </c>
      <c r="I249" s="176"/>
      <c r="L249" s="172"/>
      <c r="M249" s="177"/>
      <c r="T249" s="178"/>
      <c r="AT249" s="173" t="s">
        <v>317</v>
      </c>
      <c r="AU249" s="173" t="s">
        <v>88</v>
      </c>
      <c r="AV249" s="15" t="s">
        <v>311</v>
      </c>
      <c r="AW249" s="15" t="s">
        <v>38</v>
      </c>
      <c r="AX249" s="15" t="s">
        <v>86</v>
      </c>
      <c r="AY249" s="173" t="s">
        <v>305</v>
      </c>
    </row>
    <row r="250" spans="2:65" s="1" customFormat="1" ht="16.5" customHeight="1">
      <c r="B250" s="33"/>
      <c r="C250" s="179" t="s">
        <v>459</v>
      </c>
      <c r="D250" s="179" t="s">
        <v>341</v>
      </c>
      <c r="E250" s="180" t="s">
        <v>8477</v>
      </c>
      <c r="F250" s="181" t="s">
        <v>8478</v>
      </c>
      <c r="G250" s="182" t="s">
        <v>402</v>
      </c>
      <c r="H250" s="183">
        <v>5.3</v>
      </c>
      <c r="I250" s="184"/>
      <c r="J250" s="185">
        <f>ROUND(I250*H250,2)</f>
        <v>0</v>
      </c>
      <c r="K250" s="181" t="s">
        <v>721</v>
      </c>
      <c r="L250" s="186"/>
      <c r="M250" s="187" t="s">
        <v>42</v>
      </c>
      <c r="N250" s="188" t="s">
        <v>50</v>
      </c>
      <c r="P250" s="142">
        <f>O250*H250</f>
        <v>0</v>
      </c>
      <c r="Q250" s="142">
        <v>0.32100000000000001</v>
      </c>
      <c r="R250" s="142">
        <f>Q250*H250</f>
        <v>1.7013</v>
      </c>
      <c r="S250" s="142">
        <v>0</v>
      </c>
      <c r="T250" s="143">
        <f>S250*H250</f>
        <v>0</v>
      </c>
      <c r="AR250" s="144" t="s">
        <v>344</v>
      </c>
      <c r="AT250" s="144" t="s">
        <v>341</v>
      </c>
      <c r="AU250" s="144" t="s">
        <v>88</v>
      </c>
      <c r="AY250" s="18" t="s">
        <v>305</v>
      </c>
      <c r="BE250" s="145">
        <f>IF(N250="základní",J250,0)</f>
        <v>0</v>
      </c>
      <c r="BF250" s="145">
        <f>IF(N250="snížená",J250,0)</f>
        <v>0</v>
      </c>
      <c r="BG250" s="145">
        <f>IF(N250="zákl. přenesená",J250,0)</f>
        <v>0</v>
      </c>
      <c r="BH250" s="145">
        <f>IF(N250="sníž. přenesená",J250,0)</f>
        <v>0</v>
      </c>
      <c r="BI250" s="145">
        <f>IF(N250="nulová",J250,0)</f>
        <v>0</v>
      </c>
      <c r="BJ250" s="18" t="s">
        <v>86</v>
      </c>
      <c r="BK250" s="145">
        <f>ROUND(I250*H250,2)</f>
        <v>0</v>
      </c>
      <c r="BL250" s="18" t="s">
        <v>311</v>
      </c>
      <c r="BM250" s="144" t="s">
        <v>8479</v>
      </c>
    </row>
    <row r="251" spans="2:65" s="1" customFormat="1" ht="11.25">
      <c r="B251" s="33"/>
      <c r="D251" s="146" t="s">
        <v>313</v>
      </c>
      <c r="F251" s="147" t="s">
        <v>8480</v>
      </c>
      <c r="I251" s="148"/>
      <c r="L251" s="33"/>
      <c r="M251" s="149"/>
      <c r="T251" s="54"/>
      <c r="AT251" s="18" t="s">
        <v>313</v>
      </c>
      <c r="AU251" s="18" t="s">
        <v>88</v>
      </c>
    </row>
    <row r="252" spans="2:65" s="12" customFormat="1" ht="11.25">
      <c r="B252" s="152"/>
      <c r="D252" s="146" t="s">
        <v>317</v>
      </c>
      <c r="E252" s="153" t="s">
        <v>42</v>
      </c>
      <c r="F252" s="154" t="s">
        <v>8471</v>
      </c>
      <c r="H252" s="153" t="s">
        <v>42</v>
      </c>
      <c r="I252" s="155"/>
      <c r="L252" s="152"/>
      <c r="M252" s="156"/>
      <c r="T252" s="157"/>
      <c r="AT252" s="153" t="s">
        <v>317</v>
      </c>
      <c r="AU252" s="153" t="s">
        <v>88</v>
      </c>
      <c r="AV252" s="12" t="s">
        <v>86</v>
      </c>
      <c r="AW252" s="12" t="s">
        <v>38</v>
      </c>
      <c r="AX252" s="12" t="s">
        <v>79</v>
      </c>
      <c r="AY252" s="153" t="s">
        <v>305</v>
      </c>
    </row>
    <row r="253" spans="2:65" s="13" customFormat="1" ht="11.25">
      <c r="B253" s="158"/>
      <c r="D253" s="146" t="s">
        <v>317</v>
      </c>
      <c r="E253" s="159" t="s">
        <v>42</v>
      </c>
      <c r="F253" s="160" t="s">
        <v>8481</v>
      </c>
      <c r="H253" s="161">
        <v>5.3</v>
      </c>
      <c r="I253" s="162"/>
      <c r="L253" s="158"/>
      <c r="M253" s="163"/>
      <c r="T253" s="164"/>
      <c r="AT253" s="159" t="s">
        <v>317</v>
      </c>
      <c r="AU253" s="159" t="s">
        <v>88</v>
      </c>
      <c r="AV253" s="13" t="s">
        <v>88</v>
      </c>
      <c r="AW253" s="13" t="s">
        <v>38</v>
      </c>
      <c r="AX253" s="13" t="s">
        <v>79</v>
      </c>
      <c r="AY253" s="159" t="s">
        <v>305</v>
      </c>
    </row>
    <row r="254" spans="2:65" s="15" customFormat="1" ht="11.25">
      <c r="B254" s="172"/>
      <c r="D254" s="146" t="s">
        <v>317</v>
      </c>
      <c r="E254" s="173" t="s">
        <v>42</v>
      </c>
      <c r="F254" s="174" t="s">
        <v>339</v>
      </c>
      <c r="H254" s="175">
        <v>5.3</v>
      </c>
      <c r="I254" s="176"/>
      <c r="L254" s="172"/>
      <c r="M254" s="177"/>
      <c r="T254" s="178"/>
      <c r="AT254" s="173" t="s">
        <v>317</v>
      </c>
      <c r="AU254" s="173" t="s">
        <v>88</v>
      </c>
      <c r="AV254" s="15" t="s">
        <v>311</v>
      </c>
      <c r="AW254" s="15" t="s">
        <v>38</v>
      </c>
      <c r="AX254" s="15" t="s">
        <v>86</v>
      </c>
      <c r="AY254" s="173" t="s">
        <v>305</v>
      </c>
    </row>
    <row r="255" spans="2:65" s="1" customFormat="1" ht="16.5" customHeight="1">
      <c r="B255" s="33"/>
      <c r="C255" s="133" t="s">
        <v>467</v>
      </c>
      <c r="D255" s="133" t="s">
        <v>307</v>
      </c>
      <c r="E255" s="134" t="s">
        <v>8482</v>
      </c>
      <c r="F255" s="135" t="s">
        <v>8483</v>
      </c>
      <c r="G255" s="136" t="s">
        <v>244</v>
      </c>
      <c r="H255" s="137">
        <v>0.47299999999999998</v>
      </c>
      <c r="I255" s="138"/>
      <c r="J255" s="139">
        <f>ROUND(I255*H255,2)</f>
        <v>0</v>
      </c>
      <c r="K255" s="135" t="s">
        <v>310</v>
      </c>
      <c r="L255" s="33"/>
      <c r="M255" s="140" t="s">
        <v>42</v>
      </c>
      <c r="N255" s="141" t="s">
        <v>50</v>
      </c>
      <c r="P255" s="142">
        <f>O255*H255</f>
        <v>0</v>
      </c>
      <c r="Q255" s="142">
        <v>2.45336</v>
      </c>
      <c r="R255" s="142">
        <f>Q255*H255</f>
        <v>1.1604392799999999</v>
      </c>
      <c r="S255" s="142">
        <v>0</v>
      </c>
      <c r="T255" s="143">
        <f>S255*H255</f>
        <v>0</v>
      </c>
      <c r="AR255" s="144" t="s">
        <v>311</v>
      </c>
      <c r="AT255" s="144" t="s">
        <v>307</v>
      </c>
      <c r="AU255" s="144" t="s">
        <v>88</v>
      </c>
      <c r="AY255" s="18" t="s">
        <v>305</v>
      </c>
      <c r="BE255" s="145">
        <f>IF(N255="základní",J255,0)</f>
        <v>0</v>
      </c>
      <c r="BF255" s="145">
        <f>IF(N255="snížená",J255,0)</f>
        <v>0</v>
      </c>
      <c r="BG255" s="145">
        <f>IF(N255="zákl. přenesená",J255,0)</f>
        <v>0</v>
      </c>
      <c r="BH255" s="145">
        <f>IF(N255="sníž. přenesená",J255,0)</f>
        <v>0</v>
      </c>
      <c r="BI255" s="145">
        <f>IF(N255="nulová",J255,0)</f>
        <v>0</v>
      </c>
      <c r="BJ255" s="18" t="s">
        <v>86</v>
      </c>
      <c r="BK255" s="145">
        <f>ROUND(I255*H255,2)</f>
        <v>0</v>
      </c>
      <c r="BL255" s="18" t="s">
        <v>311</v>
      </c>
      <c r="BM255" s="144" t="s">
        <v>8484</v>
      </c>
    </row>
    <row r="256" spans="2:65" s="1" customFormat="1" ht="29.25">
      <c r="B256" s="33"/>
      <c r="D256" s="146" t="s">
        <v>313</v>
      </c>
      <c r="F256" s="147" t="s">
        <v>8485</v>
      </c>
      <c r="I256" s="148"/>
      <c r="L256" s="33"/>
      <c r="M256" s="149"/>
      <c r="T256" s="54"/>
      <c r="AT256" s="18" t="s">
        <v>313</v>
      </c>
      <c r="AU256" s="18" t="s">
        <v>88</v>
      </c>
    </row>
    <row r="257" spans="2:65" s="1" customFormat="1" ht="11.25">
      <c r="B257" s="33"/>
      <c r="D257" s="150" t="s">
        <v>315</v>
      </c>
      <c r="F257" s="151" t="s">
        <v>8486</v>
      </c>
      <c r="I257" s="148"/>
      <c r="L257" s="33"/>
      <c r="M257" s="149"/>
      <c r="T257" s="54"/>
      <c r="AT257" s="18" t="s">
        <v>315</v>
      </c>
      <c r="AU257" s="18" t="s">
        <v>88</v>
      </c>
    </row>
    <row r="258" spans="2:65" s="12" customFormat="1" ht="11.25">
      <c r="B258" s="152"/>
      <c r="D258" s="146" t="s">
        <v>317</v>
      </c>
      <c r="E258" s="153" t="s">
        <v>42</v>
      </c>
      <c r="F258" s="154" t="s">
        <v>8487</v>
      </c>
      <c r="H258" s="153" t="s">
        <v>42</v>
      </c>
      <c r="I258" s="155"/>
      <c r="L258" s="152"/>
      <c r="M258" s="156"/>
      <c r="T258" s="157"/>
      <c r="AT258" s="153" t="s">
        <v>317</v>
      </c>
      <c r="AU258" s="153" t="s">
        <v>88</v>
      </c>
      <c r="AV258" s="12" t="s">
        <v>86</v>
      </c>
      <c r="AW258" s="12" t="s">
        <v>38</v>
      </c>
      <c r="AX258" s="12" t="s">
        <v>79</v>
      </c>
      <c r="AY258" s="153" t="s">
        <v>305</v>
      </c>
    </row>
    <row r="259" spans="2:65" s="13" customFormat="1" ht="11.25">
      <c r="B259" s="158"/>
      <c r="D259" s="146" t="s">
        <v>317</v>
      </c>
      <c r="E259" s="159" t="s">
        <v>42</v>
      </c>
      <c r="F259" s="160" t="s">
        <v>8488</v>
      </c>
      <c r="H259" s="161">
        <v>0.47299999999999998</v>
      </c>
      <c r="I259" s="162"/>
      <c r="L259" s="158"/>
      <c r="M259" s="163"/>
      <c r="T259" s="164"/>
      <c r="AT259" s="159" t="s">
        <v>317</v>
      </c>
      <c r="AU259" s="159" t="s">
        <v>88</v>
      </c>
      <c r="AV259" s="13" t="s">
        <v>88</v>
      </c>
      <c r="AW259" s="13" t="s">
        <v>38</v>
      </c>
      <c r="AX259" s="13" t="s">
        <v>79</v>
      </c>
      <c r="AY259" s="159" t="s">
        <v>305</v>
      </c>
    </row>
    <row r="260" spans="2:65" s="15" customFormat="1" ht="11.25">
      <c r="B260" s="172"/>
      <c r="D260" s="146" t="s">
        <v>317</v>
      </c>
      <c r="E260" s="173" t="s">
        <v>42</v>
      </c>
      <c r="F260" s="174" t="s">
        <v>339</v>
      </c>
      <c r="H260" s="175">
        <v>0.47299999999999998</v>
      </c>
      <c r="I260" s="176"/>
      <c r="L260" s="172"/>
      <c r="M260" s="177"/>
      <c r="T260" s="178"/>
      <c r="AT260" s="173" t="s">
        <v>317</v>
      </c>
      <c r="AU260" s="173" t="s">
        <v>88</v>
      </c>
      <c r="AV260" s="15" t="s">
        <v>311</v>
      </c>
      <c r="AW260" s="15" t="s">
        <v>38</v>
      </c>
      <c r="AX260" s="15" t="s">
        <v>86</v>
      </c>
      <c r="AY260" s="173" t="s">
        <v>305</v>
      </c>
    </row>
    <row r="261" spans="2:65" s="1" customFormat="1" ht="24.2" customHeight="1">
      <c r="B261" s="33"/>
      <c r="C261" s="133" t="s">
        <v>7</v>
      </c>
      <c r="D261" s="133" t="s">
        <v>307</v>
      </c>
      <c r="E261" s="134" t="s">
        <v>4718</v>
      </c>
      <c r="F261" s="135" t="s">
        <v>4719</v>
      </c>
      <c r="G261" s="136" t="s">
        <v>199</v>
      </c>
      <c r="H261" s="137">
        <v>4.2</v>
      </c>
      <c r="I261" s="138"/>
      <c r="J261" s="139">
        <f>ROUND(I261*H261,2)</f>
        <v>0</v>
      </c>
      <c r="K261" s="135" t="s">
        <v>310</v>
      </c>
      <c r="L261" s="33"/>
      <c r="M261" s="140" t="s">
        <v>42</v>
      </c>
      <c r="N261" s="141" t="s">
        <v>50</v>
      </c>
      <c r="P261" s="142">
        <f>O261*H261</f>
        <v>0</v>
      </c>
      <c r="Q261" s="142">
        <v>4.6499999999999996E-3</v>
      </c>
      <c r="R261" s="142">
        <f>Q261*H261</f>
        <v>1.9529999999999999E-2</v>
      </c>
      <c r="S261" s="142">
        <v>0</v>
      </c>
      <c r="T261" s="143">
        <f>S261*H261</f>
        <v>0</v>
      </c>
      <c r="AR261" s="144" t="s">
        <v>311</v>
      </c>
      <c r="AT261" s="144" t="s">
        <v>307</v>
      </c>
      <c r="AU261" s="144" t="s">
        <v>88</v>
      </c>
      <c r="AY261" s="18" t="s">
        <v>305</v>
      </c>
      <c r="BE261" s="145">
        <f>IF(N261="základní",J261,0)</f>
        <v>0</v>
      </c>
      <c r="BF261" s="145">
        <f>IF(N261="snížená",J261,0)</f>
        <v>0</v>
      </c>
      <c r="BG261" s="145">
        <f>IF(N261="zákl. přenesená",J261,0)</f>
        <v>0</v>
      </c>
      <c r="BH261" s="145">
        <f>IF(N261="sníž. přenesená",J261,0)</f>
        <v>0</v>
      </c>
      <c r="BI261" s="145">
        <f>IF(N261="nulová",J261,0)</f>
        <v>0</v>
      </c>
      <c r="BJ261" s="18" t="s">
        <v>86</v>
      </c>
      <c r="BK261" s="145">
        <f>ROUND(I261*H261,2)</f>
        <v>0</v>
      </c>
      <c r="BL261" s="18" t="s">
        <v>311</v>
      </c>
      <c r="BM261" s="144" t="s">
        <v>8489</v>
      </c>
    </row>
    <row r="262" spans="2:65" s="1" customFormat="1" ht="19.5">
      <c r="B262" s="33"/>
      <c r="D262" s="146" t="s">
        <v>313</v>
      </c>
      <c r="F262" s="147" t="s">
        <v>4721</v>
      </c>
      <c r="I262" s="148"/>
      <c r="L262" s="33"/>
      <c r="M262" s="149"/>
      <c r="T262" s="54"/>
      <c r="AT262" s="18" t="s">
        <v>313</v>
      </c>
      <c r="AU262" s="18" t="s">
        <v>88</v>
      </c>
    </row>
    <row r="263" spans="2:65" s="1" customFormat="1" ht="11.25">
      <c r="B263" s="33"/>
      <c r="D263" s="150" t="s">
        <v>315</v>
      </c>
      <c r="F263" s="151" t="s">
        <v>4722</v>
      </c>
      <c r="I263" s="148"/>
      <c r="L263" s="33"/>
      <c r="M263" s="149"/>
      <c r="T263" s="54"/>
      <c r="AT263" s="18" t="s">
        <v>315</v>
      </c>
      <c r="AU263" s="18" t="s">
        <v>88</v>
      </c>
    </row>
    <row r="264" spans="2:65" s="1" customFormat="1" ht="156">
      <c r="B264" s="33"/>
      <c r="D264" s="146" t="s">
        <v>4036</v>
      </c>
      <c r="F264" s="189" t="s">
        <v>8490</v>
      </c>
      <c r="I264" s="148"/>
      <c r="L264" s="33"/>
      <c r="M264" s="149"/>
      <c r="T264" s="54"/>
      <c r="AT264" s="18" t="s">
        <v>4036</v>
      </c>
      <c r="AU264" s="18" t="s">
        <v>88</v>
      </c>
    </row>
    <row r="265" spans="2:65" s="12" customFormat="1" ht="11.25">
      <c r="B265" s="152"/>
      <c r="D265" s="146" t="s">
        <v>317</v>
      </c>
      <c r="E265" s="153" t="s">
        <v>42</v>
      </c>
      <c r="F265" s="154" t="s">
        <v>8487</v>
      </c>
      <c r="H265" s="153" t="s">
        <v>42</v>
      </c>
      <c r="I265" s="155"/>
      <c r="L265" s="152"/>
      <c r="M265" s="156"/>
      <c r="T265" s="157"/>
      <c r="AT265" s="153" t="s">
        <v>317</v>
      </c>
      <c r="AU265" s="153" t="s">
        <v>88</v>
      </c>
      <c r="AV265" s="12" t="s">
        <v>86</v>
      </c>
      <c r="AW265" s="12" t="s">
        <v>38</v>
      </c>
      <c r="AX265" s="12" t="s">
        <v>79</v>
      </c>
      <c r="AY265" s="153" t="s">
        <v>305</v>
      </c>
    </row>
    <row r="266" spans="2:65" s="13" customFormat="1" ht="11.25">
      <c r="B266" s="158"/>
      <c r="D266" s="146" t="s">
        <v>317</v>
      </c>
      <c r="E266" s="159" t="s">
        <v>42</v>
      </c>
      <c r="F266" s="160" t="s">
        <v>8491</v>
      </c>
      <c r="H266" s="161">
        <v>4.2</v>
      </c>
      <c r="I266" s="162"/>
      <c r="L266" s="158"/>
      <c r="M266" s="163"/>
      <c r="T266" s="164"/>
      <c r="AT266" s="159" t="s">
        <v>317</v>
      </c>
      <c r="AU266" s="159" t="s">
        <v>88</v>
      </c>
      <c r="AV266" s="13" t="s">
        <v>88</v>
      </c>
      <c r="AW266" s="13" t="s">
        <v>38</v>
      </c>
      <c r="AX266" s="13" t="s">
        <v>79</v>
      </c>
      <c r="AY266" s="159" t="s">
        <v>305</v>
      </c>
    </row>
    <row r="267" spans="2:65" s="15" customFormat="1" ht="11.25">
      <c r="B267" s="172"/>
      <c r="D267" s="146" t="s">
        <v>317</v>
      </c>
      <c r="E267" s="173" t="s">
        <v>42</v>
      </c>
      <c r="F267" s="174" t="s">
        <v>339</v>
      </c>
      <c r="H267" s="175">
        <v>4.2</v>
      </c>
      <c r="I267" s="176"/>
      <c r="L267" s="172"/>
      <c r="M267" s="177"/>
      <c r="T267" s="178"/>
      <c r="AT267" s="173" t="s">
        <v>317</v>
      </c>
      <c r="AU267" s="173" t="s">
        <v>88</v>
      </c>
      <c r="AV267" s="15" t="s">
        <v>311</v>
      </c>
      <c r="AW267" s="15" t="s">
        <v>38</v>
      </c>
      <c r="AX267" s="15" t="s">
        <v>86</v>
      </c>
      <c r="AY267" s="173" t="s">
        <v>305</v>
      </c>
    </row>
    <row r="268" spans="2:65" s="1" customFormat="1" ht="24.2" customHeight="1">
      <c r="B268" s="33"/>
      <c r="C268" s="133" t="s">
        <v>482</v>
      </c>
      <c r="D268" s="133" t="s">
        <v>307</v>
      </c>
      <c r="E268" s="134" t="s">
        <v>4725</v>
      </c>
      <c r="F268" s="135" t="s">
        <v>4726</v>
      </c>
      <c r="G268" s="136" t="s">
        <v>199</v>
      </c>
      <c r="H268" s="137">
        <v>4.2</v>
      </c>
      <c r="I268" s="138"/>
      <c r="J268" s="139">
        <f>ROUND(I268*H268,2)</f>
        <v>0</v>
      </c>
      <c r="K268" s="135" t="s">
        <v>310</v>
      </c>
      <c r="L268" s="33"/>
      <c r="M268" s="140" t="s">
        <v>42</v>
      </c>
      <c r="N268" s="141" t="s">
        <v>50</v>
      </c>
      <c r="P268" s="142">
        <f>O268*H268</f>
        <v>0</v>
      </c>
      <c r="Q268" s="142">
        <v>0</v>
      </c>
      <c r="R268" s="142">
        <f>Q268*H268</f>
        <v>0</v>
      </c>
      <c r="S268" s="142">
        <v>0</v>
      </c>
      <c r="T268" s="143">
        <f>S268*H268</f>
        <v>0</v>
      </c>
      <c r="AR268" s="144" t="s">
        <v>311</v>
      </c>
      <c r="AT268" s="144" t="s">
        <v>307</v>
      </c>
      <c r="AU268" s="144" t="s">
        <v>88</v>
      </c>
      <c r="AY268" s="18" t="s">
        <v>305</v>
      </c>
      <c r="BE268" s="145">
        <f>IF(N268="základní",J268,0)</f>
        <v>0</v>
      </c>
      <c r="BF268" s="145">
        <f>IF(N268="snížená",J268,0)</f>
        <v>0</v>
      </c>
      <c r="BG268" s="145">
        <f>IF(N268="zákl. přenesená",J268,0)</f>
        <v>0</v>
      </c>
      <c r="BH268" s="145">
        <f>IF(N268="sníž. přenesená",J268,0)</f>
        <v>0</v>
      </c>
      <c r="BI268" s="145">
        <f>IF(N268="nulová",J268,0)</f>
        <v>0</v>
      </c>
      <c r="BJ268" s="18" t="s">
        <v>86</v>
      </c>
      <c r="BK268" s="145">
        <f>ROUND(I268*H268,2)</f>
        <v>0</v>
      </c>
      <c r="BL268" s="18" t="s">
        <v>311</v>
      </c>
      <c r="BM268" s="144" t="s">
        <v>8492</v>
      </c>
    </row>
    <row r="269" spans="2:65" s="1" customFormat="1" ht="19.5">
      <c r="B269" s="33"/>
      <c r="D269" s="146" t="s">
        <v>313</v>
      </c>
      <c r="F269" s="147" t="s">
        <v>4728</v>
      </c>
      <c r="I269" s="148"/>
      <c r="L269" s="33"/>
      <c r="M269" s="149"/>
      <c r="T269" s="54"/>
      <c r="AT269" s="18" t="s">
        <v>313</v>
      </c>
      <c r="AU269" s="18" t="s">
        <v>88</v>
      </c>
    </row>
    <row r="270" spans="2:65" s="1" customFormat="1" ht="11.25">
      <c r="B270" s="33"/>
      <c r="D270" s="150" t="s">
        <v>315</v>
      </c>
      <c r="F270" s="151" t="s">
        <v>4729</v>
      </c>
      <c r="I270" s="148"/>
      <c r="L270" s="33"/>
      <c r="M270" s="149"/>
      <c r="T270" s="54"/>
      <c r="AT270" s="18" t="s">
        <v>315</v>
      </c>
      <c r="AU270" s="18" t="s">
        <v>88</v>
      </c>
    </row>
    <row r="271" spans="2:65" s="1" customFormat="1" ht="156">
      <c r="B271" s="33"/>
      <c r="D271" s="146" t="s">
        <v>4036</v>
      </c>
      <c r="F271" s="189" t="s">
        <v>8490</v>
      </c>
      <c r="I271" s="148"/>
      <c r="L271" s="33"/>
      <c r="M271" s="149"/>
      <c r="T271" s="54"/>
      <c r="AT271" s="18" t="s">
        <v>4036</v>
      </c>
      <c r="AU271" s="18" t="s">
        <v>88</v>
      </c>
    </row>
    <row r="272" spans="2:65" s="1" customFormat="1" ht="33" customHeight="1">
      <c r="B272" s="33"/>
      <c r="C272" s="133" t="s">
        <v>490</v>
      </c>
      <c r="D272" s="133" t="s">
        <v>307</v>
      </c>
      <c r="E272" s="134" t="s">
        <v>4736</v>
      </c>
      <c r="F272" s="135" t="s">
        <v>4737</v>
      </c>
      <c r="G272" s="136" t="s">
        <v>199</v>
      </c>
      <c r="H272" s="137">
        <v>1.05</v>
      </c>
      <c r="I272" s="138"/>
      <c r="J272" s="139">
        <f>ROUND(I272*H272,2)</f>
        <v>0</v>
      </c>
      <c r="K272" s="135" t="s">
        <v>310</v>
      </c>
      <c r="L272" s="33"/>
      <c r="M272" s="140" t="s">
        <v>42</v>
      </c>
      <c r="N272" s="141" t="s">
        <v>50</v>
      </c>
      <c r="P272" s="142">
        <f>O272*H272</f>
        <v>0</v>
      </c>
      <c r="Q272" s="142">
        <v>1.6100000000000001E-3</v>
      </c>
      <c r="R272" s="142">
        <f>Q272*H272</f>
        <v>1.6905000000000002E-3</v>
      </c>
      <c r="S272" s="142">
        <v>0</v>
      </c>
      <c r="T272" s="143">
        <f>S272*H272</f>
        <v>0</v>
      </c>
      <c r="AR272" s="144" t="s">
        <v>311</v>
      </c>
      <c r="AT272" s="144" t="s">
        <v>307</v>
      </c>
      <c r="AU272" s="144" t="s">
        <v>88</v>
      </c>
      <c r="AY272" s="18" t="s">
        <v>305</v>
      </c>
      <c r="BE272" s="145">
        <f>IF(N272="základní",J272,0)</f>
        <v>0</v>
      </c>
      <c r="BF272" s="145">
        <f>IF(N272="snížená",J272,0)</f>
        <v>0</v>
      </c>
      <c r="BG272" s="145">
        <f>IF(N272="zákl. přenesená",J272,0)</f>
        <v>0</v>
      </c>
      <c r="BH272" s="145">
        <f>IF(N272="sníž. přenesená",J272,0)</f>
        <v>0</v>
      </c>
      <c r="BI272" s="145">
        <f>IF(N272="nulová",J272,0)</f>
        <v>0</v>
      </c>
      <c r="BJ272" s="18" t="s">
        <v>86</v>
      </c>
      <c r="BK272" s="145">
        <f>ROUND(I272*H272,2)</f>
        <v>0</v>
      </c>
      <c r="BL272" s="18" t="s">
        <v>311</v>
      </c>
      <c r="BM272" s="144" t="s">
        <v>8493</v>
      </c>
    </row>
    <row r="273" spans="2:65" s="1" customFormat="1" ht="19.5">
      <c r="B273" s="33"/>
      <c r="D273" s="146" t="s">
        <v>313</v>
      </c>
      <c r="F273" s="147" t="s">
        <v>4739</v>
      </c>
      <c r="I273" s="148"/>
      <c r="L273" s="33"/>
      <c r="M273" s="149"/>
      <c r="T273" s="54"/>
      <c r="AT273" s="18" t="s">
        <v>313</v>
      </c>
      <c r="AU273" s="18" t="s">
        <v>88</v>
      </c>
    </row>
    <row r="274" spans="2:65" s="1" customFormat="1" ht="11.25">
      <c r="B274" s="33"/>
      <c r="D274" s="150" t="s">
        <v>315</v>
      </c>
      <c r="F274" s="151" t="s">
        <v>4740</v>
      </c>
      <c r="I274" s="148"/>
      <c r="L274" s="33"/>
      <c r="M274" s="149"/>
      <c r="T274" s="54"/>
      <c r="AT274" s="18" t="s">
        <v>315</v>
      </c>
      <c r="AU274" s="18" t="s">
        <v>88</v>
      </c>
    </row>
    <row r="275" spans="2:65" s="1" customFormat="1" ht="58.5">
      <c r="B275" s="33"/>
      <c r="D275" s="146" t="s">
        <v>4036</v>
      </c>
      <c r="F275" s="189" t="s">
        <v>4741</v>
      </c>
      <c r="I275" s="148"/>
      <c r="L275" s="33"/>
      <c r="M275" s="149"/>
      <c r="T275" s="54"/>
      <c r="AT275" s="18" t="s">
        <v>4036</v>
      </c>
      <c r="AU275" s="18" t="s">
        <v>88</v>
      </c>
    </row>
    <row r="276" spans="2:65" s="12" customFormat="1" ht="11.25">
      <c r="B276" s="152"/>
      <c r="D276" s="146" t="s">
        <v>317</v>
      </c>
      <c r="E276" s="153" t="s">
        <v>42</v>
      </c>
      <c r="F276" s="154" t="s">
        <v>8487</v>
      </c>
      <c r="H276" s="153" t="s">
        <v>42</v>
      </c>
      <c r="I276" s="155"/>
      <c r="L276" s="152"/>
      <c r="M276" s="156"/>
      <c r="T276" s="157"/>
      <c r="AT276" s="153" t="s">
        <v>317</v>
      </c>
      <c r="AU276" s="153" t="s">
        <v>88</v>
      </c>
      <c r="AV276" s="12" t="s">
        <v>86</v>
      </c>
      <c r="AW276" s="12" t="s">
        <v>38</v>
      </c>
      <c r="AX276" s="12" t="s">
        <v>79</v>
      </c>
      <c r="AY276" s="153" t="s">
        <v>305</v>
      </c>
    </row>
    <row r="277" spans="2:65" s="13" customFormat="1" ht="11.25">
      <c r="B277" s="158"/>
      <c r="D277" s="146" t="s">
        <v>317</v>
      </c>
      <c r="E277" s="159" t="s">
        <v>42</v>
      </c>
      <c r="F277" s="160" t="s">
        <v>8494</v>
      </c>
      <c r="H277" s="161">
        <v>1.05</v>
      </c>
      <c r="I277" s="162"/>
      <c r="L277" s="158"/>
      <c r="M277" s="163"/>
      <c r="T277" s="164"/>
      <c r="AT277" s="159" t="s">
        <v>317</v>
      </c>
      <c r="AU277" s="159" t="s">
        <v>88</v>
      </c>
      <c r="AV277" s="13" t="s">
        <v>88</v>
      </c>
      <c r="AW277" s="13" t="s">
        <v>38</v>
      </c>
      <c r="AX277" s="13" t="s">
        <v>79</v>
      </c>
      <c r="AY277" s="159" t="s">
        <v>305</v>
      </c>
    </row>
    <row r="278" spans="2:65" s="15" customFormat="1" ht="11.25">
      <c r="B278" s="172"/>
      <c r="D278" s="146" t="s">
        <v>317</v>
      </c>
      <c r="E278" s="173" t="s">
        <v>42</v>
      </c>
      <c r="F278" s="174" t="s">
        <v>339</v>
      </c>
      <c r="H278" s="175">
        <v>1.05</v>
      </c>
      <c r="I278" s="176"/>
      <c r="L278" s="172"/>
      <c r="M278" s="177"/>
      <c r="T278" s="178"/>
      <c r="AT278" s="173" t="s">
        <v>317</v>
      </c>
      <c r="AU278" s="173" t="s">
        <v>88</v>
      </c>
      <c r="AV278" s="15" t="s">
        <v>311</v>
      </c>
      <c r="AW278" s="15" t="s">
        <v>38</v>
      </c>
      <c r="AX278" s="15" t="s">
        <v>86</v>
      </c>
      <c r="AY278" s="173" t="s">
        <v>305</v>
      </c>
    </row>
    <row r="279" spans="2:65" s="1" customFormat="1" ht="33" customHeight="1">
      <c r="B279" s="33"/>
      <c r="C279" s="133" t="s">
        <v>498</v>
      </c>
      <c r="D279" s="133" t="s">
        <v>307</v>
      </c>
      <c r="E279" s="134" t="s">
        <v>4743</v>
      </c>
      <c r="F279" s="135" t="s">
        <v>4744</v>
      </c>
      <c r="G279" s="136" t="s">
        <v>199</v>
      </c>
      <c r="H279" s="137">
        <v>1.05</v>
      </c>
      <c r="I279" s="138"/>
      <c r="J279" s="139">
        <f>ROUND(I279*H279,2)</f>
        <v>0</v>
      </c>
      <c r="K279" s="135" t="s">
        <v>310</v>
      </c>
      <c r="L279" s="33"/>
      <c r="M279" s="140" t="s">
        <v>42</v>
      </c>
      <c r="N279" s="141" t="s">
        <v>50</v>
      </c>
      <c r="P279" s="142">
        <f>O279*H279</f>
        <v>0</v>
      </c>
      <c r="Q279" s="142">
        <v>0</v>
      </c>
      <c r="R279" s="142">
        <f>Q279*H279</f>
        <v>0</v>
      </c>
      <c r="S279" s="142">
        <v>0</v>
      </c>
      <c r="T279" s="143">
        <f>S279*H279</f>
        <v>0</v>
      </c>
      <c r="AR279" s="144" t="s">
        <v>311</v>
      </c>
      <c r="AT279" s="144" t="s">
        <v>307</v>
      </c>
      <c r="AU279" s="144" t="s">
        <v>88</v>
      </c>
      <c r="AY279" s="18" t="s">
        <v>305</v>
      </c>
      <c r="BE279" s="145">
        <f>IF(N279="základní",J279,0)</f>
        <v>0</v>
      </c>
      <c r="BF279" s="145">
        <f>IF(N279="snížená",J279,0)</f>
        <v>0</v>
      </c>
      <c r="BG279" s="145">
        <f>IF(N279="zákl. přenesená",J279,0)</f>
        <v>0</v>
      </c>
      <c r="BH279" s="145">
        <f>IF(N279="sníž. přenesená",J279,0)</f>
        <v>0</v>
      </c>
      <c r="BI279" s="145">
        <f>IF(N279="nulová",J279,0)</f>
        <v>0</v>
      </c>
      <c r="BJ279" s="18" t="s">
        <v>86</v>
      </c>
      <c r="BK279" s="145">
        <f>ROUND(I279*H279,2)</f>
        <v>0</v>
      </c>
      <c r="BL279" s="18" t="s">
        <v>311</v>
      </c>
      <c r="BM279" s="144" t="s">
        <v>8495</v>
      </c>
    </row>
    <row r="280" spans="2:65" s="1" customFormat="1" ht="29.25">
      <c r="B280" s="33"/>
      <c r="D280" s="146" t="s">
        <v>313</v>
      </c>
      <c r="F280" s="147" t="s">
        <v>4746</v>
      </c>
      <c r="I280" s="148"/>
      <c r="L280" s="33"/>
      <c r="M280" s="149"/>
      <c r="T280" s="54"/>
      <c r="AT280" s="18" t="s">
        <v>313</v>
      </c>
      <c r="AU280" s="18" t="s">
        <v>88</v>
      </c>
    </row>
    <row r="281" spans="2:65" s="1" customFormat="1" ht="11.25">
      <c r="B281" s="33"/>
      <c r="D281" s="150" t="s">
        <v>315</v>
      </c>
      <c r="F281" s="151" t="s">
        <v>4747</v>
      </c>
      <c r="I281" s="148"/>
      <c r="L281" s="33"/>
      <c r="M281" s="149"/>
      <c r="T281" s="54"/>
      <c r="AT281" s="18" t="s">
        <v>315</v>
      </c>
      <c r="AU281" s="18" t="s">
        <v>88</v>
      </c>
    </row>
    <row r="282" spans="2:65" s="1" customFormat="1" ht="58.5">
      <c r="B282" s="33"/>
      <c r="D282" s="146" t="s">
        <v>4036</v>
      </c>
      <c r="F282" s="189" t="s">
        <v>4741</v>
      </c>
      <c r="I282" s="148"/>
      <c r="L282" s="33"/>
      <c r="M282" s="149"/>
      <c r="T282" s="54"/>
      <c r="AT282" s="18" t="s">
        <v>4036</v>
      </c>
      <c r="AU282" s="18" t="s">
        <v>88</v>
      </c>
    </row>
    <row r="283" spans="2:65" s="1" customFormat="1" ht="24.2" customHeight="1">
      <c r="B283" s="33"/>
      <c r="C283" s="133" t="s">
        <v>507</v>
      </c>
      <c r="D283" s="133" t="s">
        <v>307</v>
      </c>
      <c r="E283" s="134" t="s">
        <v>4748</v>
      </c>
      <c r="F283" s="135" t="s">
        <v>4749</v>
      </c>
      <c r="G283" s="136" t="s">
        <v>453</v>
      </c>
      <c r="H283" s="137">
        <v>0.04</v>
      </c>
      <c r="I283" s="138"/>
      <c r="J283" s="139">
        <f>ROUND(I283*H283,2)</f>
        <v>0</v>
      </c>
      <c r="K283" s="135" t="s">
        <v>310</v>
      </c>
      <c r="L283" s="33"/>
      <c r="M283" s="140" t="s">
        <v>42</v>
      </c>
      <c r="N283" s="141" t="s">
        <v>50</v>
      </c>
      <c r="P283" s="142">
        <f>O283*H283</f>
        <v>0</v>
      </c>
      <c r="Q283" s="142">
        <v>1.0551200000000001</v>
      </c>
      <c r="R283" s="142">
        <f>Q283*H283</f>
        <v>4.2204800000000001E-2</v>
      </c>
      <c r="S283" s="142">
        <v>0</v>
      </c>
      <c r="T283" s="143">
        <f>S283*H283</f>
        <v>0</v>
      </c>
      <c r="AR283" s="144" t="s">
        <v>311</v>
      </c>
      <c r="AT283" s="144" t="s">
        <v>307</v>
      </c>
      <c r="AU283" s="144" t="s">
        <v>88</v>
      </c>
      <c r="AY283" s="18" t="s">
        <v>305</v>
      </c>
      <c r="BE283" s="145">
        <f>IF(N283="základní",J283,0)</f>
        <v>0</v>
      </c>
      <c r="BF283" s="145">
        <f>IF(N283="snížená",J283,0)</f>
        <v>0</v>
      </c>
      <c r="BG283" s="145">
        <f>IF(N283="zákl. přenesená",J283,0)</f>
        <v>0</v>
      </c>
      <c r="BH283" s="145">
        <f>IF(N283="sníž. přenesená",J283,0)</f>
        <v>0</v>
      </c>
      <c r="BI283" s="145">
        <f>IF(N283="nulová",J283,0)</f>
        <v>0</v>
      </c>
      <c r="BJ283" s="18" t="s">
        <v>86</v>
      </c>
      <c r="BK283" s="145">
        <f>ROUND(I283*H283,2)</f>
        <v>0</v>
      </c>
      <c r="BL283" s="18" t="s">
        <v>311</v>
      </c>
      <c r="BM283" s="144" t="s">
        <v>8496</v>
      </c>
    </row>
    <row r="284" spans="2:65" s="1" customFormat="1" ht="48.75">
      <c r="B284" s="33"/>
      <c r="D284" s="146" t="s">
        <v>313</v>
      </c>
      <c r="F284" s="147" t="s">
        <v>4751</v>
      </c>
      <c r="I284" s="148"/>
      <c r="L284" s="33"/>
      <c r="M284" s="149"/>
      <c r="T284" s="54"/>
      <c r="AT284" s="18" t="s">
        <v>313</v>
      </c>
      <c r="AU284" s="18" t="s">
        <v>88</v>
      </c>
    </row>
    <row r="285" spans="2:65" s="1" customFormat="1" ht="11.25">
      <c r="B285" s="33"/>
      <c r="D285" s="150" t="s">
        <v>315</v>
      </c>
      <c r="F285" s="151" t="s">
        <v>4752</v>
      </c>
      <c r="I285" s="148"/>
      <c r="L285" s="33"/>
      <c r="M285" s="149"/>
      <c r="T285" s="54"/>
      <c r="AT285" s="18" t="s">
        <v>315</v>
      </c>
      <c r="AU285" s="18" t="s">
        <v>88</v>
      </c>
    </row>
    <row r="286" spans="2:65" s="12" customFormat="1" ht="11.25">
      <c r="B286" s="152"/>
      <c r="D286" s="146" t="s">
        <v>317</v>
      </c>
      <c r="E286" s="153" t="s">
        <v>42</v>
      </c>
      <c r="F286" s="154" t="s">
        <v>8487</v>
      </c>
      <c r="H286" s="153" t="s">
        <v>42</v>
      </c>
      <c r="I286" s="155"/>
      <c r="L286" s="152"/>
      <c r="M286" s="156"/>
      <c r="T286" s="157"/>
      <c r="AT286" s="153" t="s">
        <v>317</v>
      </c>
      <c r="AU286" s="153" t="s">
        <v>88</v>
      </c>
      <c r="AV286" s="12" t="s">
        <v>86</v>
      </c>
      <c r="AW286" s="12" t="s">
        <v>38</v>
      </c>
      <c r="AX286" s="12" t="s">
        <v>79</v>
      </c>
      <c r="AY286" s="153" t="s">
        <v>305</v>
      </c>
    </row>
    <row r="287" spans="2:65" s="12" customFormat="1" ht="11.25">
      <c r="B287" s="152"/>
      <c r="D287" s="146" t="s">
        <v>317</v>
      </c>
      <c r="E287" s="153" t="s">
        <v>42</v>
      </c>
      <c r="F287" s="154" t="s">
        <v>8430</v>
      </c>
      <c r="H287" s="153" t="s">
        <v>42</v>
      </c>
      <c r="I287" s="155"/>
      <c r="L287" s="152"/>
      <c r="M287" s="156"/>
      <c r="T287" s="157"/>
      <c r="AT287" s="153" t="s">
        <v>317</v>
      </c>
      <c r="AU287" s="153" t="s">
        <v>88</v>
      </c>
      <c r="AV287" s="12" t="s">
        <v>86</v>
      </c>
      <c r="AW287" s="12" t="s">
        <v>38</v>
      </c>
      <c r="AX287" s="12" t="s">
        <v>79</v>
      </c>
      <c r="AY287" s="153" t="s">
        <v>305</v>
      </c>
    </row>
    <row r="288" spans="2:65" s="13" customFormat="1" ht="11.25">
      <c r="B288" s="158"/>
      <c r="D288" s="146" t="s">
        <v>317</v>
      </c>
      <c r="E288" s="159" t="s">
        <v>42</v>
      </c>
      <c r="F288" s="160" t="s">
        <v>8497</v>
      </c>
      <c r="H288" s="161">
        <v>0.04</v>
      </c>
      <c r="I288" s="162"/>
      <c r="L288" s="158"/>
      <c r="M288" s="163"/>
      <c r="T288" s="164"/>
      <c r="AT288" s="159" t="s">
        <v>317</v>
      </c>
      <c r="AU288" s="159" t="s">
        <v>88</v>
      </c>
      <c r="AV288" s="13" t="s">
        <v>88</v>
      </c>
      <c r="AW288" s="13" t="s">
        <v>38</v>
      </c>
      <c r="AX288" s="13" t="s">
        <v>86</v>
      </c>
      <c r="AY288" s="159" t="s">
        <v>305</v>
      </c>
    </row>
    <row r="289" spans="2:65" s="1" customFormat="1" ht="16.5" customHeight="1">
      <c r="B289" s="33"/>
      <c r="C289" s="133" t="s">
        <v>517</v>
      </c>
      <c r="D289" s="133" t="s">
        <v>307</v>
      </c>
      <c r="E289" s="134" t="s">
        <v>8498</v>
      </c>
      <c r="F289" s="135" t="s">
        <v>8499</v>
      </c>
      <c r="G289" s="136" t="s">
        <v>244</v>
      </c>
      <c r="H289" s="137">
        <v>3.16</v>
      </c>
      <c r="I289" s="138"/>
      <c r="J289" s="139">
        <f>ROUND(I289*H289,2)</f>
        <v>0</v>
      </c>
      <c r="K289" s="135" t="s">
        <v>310</v>
      </c>
      <c r="L289" s="33"/>
      <c r="M289" s="140" t="s">
        <v>42</v>
      </c>
      <c r="N289" s="141" t="s">
        <v>50</v>
      </c>
      <c r="P289" s="142">
        <f>O289*H289</f>
        <v>0</v>
      </c>
      <c r="Q289" s="142">
        <v>2.4533999999999998</v>
      </c>
      <c r="R289" s="142">
        <f>Q289*H289</f>
        <v>7.7527439999999999</v>
      </c>
      <c r="S289" s="142">
        <v>0</v>
      </c>
      <c r="T289" s="143">
        <f>S289*H289</f>
        <v>0</v>
      </c>
      <c r="AR289" s="144" t="s">
        <v>311</v>
      </c>
      <c r="AT289" s="144" t="s">
        <v>307</v>
      </c>
      <c r="AU289" s="144" t="s">
        <v>88</v>
      </c>
      <c r="AY289" s="18" t="s">
        <v>305</v>
      </c>
      <c r="BE289" s="145">
        <f>IF(N289="základní",J289,0)</f>
        <v>0</v>
      </c>
      <c r="BF289" s="145">
        <f>IF(N289="snížená",J289,0)</f>
        <v>0</v>
      </c>
      <c r="BG289" s="145">
        <f>IF(N289="zákl. přenesená",J289,0)</f>
        <v>0</v>
      </c>
      <c r="BH289" s="145">
        <f>IF(N289="sníž. přenesená",J289,0)</f>
        <v>0</v>
      </c>
      <c r="BI289" s="145">
        <f>IF(N289="nulová",J289,0)</f>
        <v>0</v>
      </c>
      <c r="BJ289" s="18" t="s">
        <v>86</v>
      </c>
      <c r="BK289" s="145">
        <f>ROUND(I289*H289,2)</f>
        <v>0</v>
      </c>
      <c r="BL289" s="18" t="s">
        <v>311</v>
      </c>
      <c r="BM289" s="144" t="s">
        <v>8500</v>
      </c>
    </row>
    <row r="290" spans="2:65" s="1" customFormat="1" ht="19.5">
      <c r="B290" s="33"/>
      <c r="D290" s="146" t="s">
        <v>313</v>
      </c>
      <c r="F290" s="147" t="s">
        <v>8501</v>
      </c>
      <c r="I290" s="148"/>
      <c r="L290" s="33"/>
      <c r="M290" s="149"/>
      <c r="T290" s="54"/>
      <c r="AT290" s="18" t="s">
        <v>313</v>
      </c>
      <c r="AU290" s="18" t="s">
        <v>88</v>
      </c>
    </row>
    <row r="291" spans="2:65" s="1" customFormat="1" ht="11.25">
      <c r="B291" s="33"/>
      <c r="D291" s="150" t="s">
        <v>315</v>
      </c>
      <c r="F291" s="151" t="s">
        <v>8502</v>
      </c>
      <c r="I291" s="148"/>
      <c r="L291" s="33"/>
      <c r="M291" s="149"/>
      <c r="T291" s="54"/>
      <c r="AT291" s="18" t="s">
        <v>315</v>
      </c>
      <c r="AU291" s="18" t="s">
        <v>88</v>
      </c>
    </row>
    <row r="292" spans="2:65" s="12" customFormat="1" ht="11.25">
      <c r="B292" s="152"/>
      <c r="D292" s="146" t="s">
        <v>317</v>
      </c>
      <c r="E292" s="153" t="s">
        <v>42</v>
      </c>
      <c r="F292" s="154" t="s">
        <v>8503</v>
      </c>
      <c r="H292" s="153" t="s">
        <v>42</v>
      </c>
      <c r="I292" s="155"/>
      <c r="L292" s="152"/>
      <c r="M292" s="156"/>
      <c r="T292" s="157"/>
      <c r="AT292" s="153" t="s">
        <v>317</v>
      </c>
      <c r="AU292" s="153" t="s">
        <v>88</v>
      </c>
      <c r="AV292" s="12" t="s">
        <v>86</v>
      </c>
      <c r="AW292" s="12" t="s">
        <v>38</v>
      </c>
      <c r="AX292" s="12" t="s">
        <v>79</v>
      </c>
      <c r="AY292" s="153" t="s">
        <v>305</v>
      </c>
    </row>
    <row r="293" spans="2:65" s="13" customFormat="1" ht="11.25">
      <c r="B293" s="158"/>
      <c r="D293" s="146" t="s">
        <v>317</v>
      </c>
      <c r="E293" s="159" t="s">
        <v>42</v>
      </c>
      <c r="F293" s="160" t="s">
        <v>8504</v>
      </c>
      <c r="H293" s="161">
        <v>1.9039999999999999</v>
      </c>
      <c r="I293" s="162"/>
      <c r="L293" s="158"/>
      <c r="M293" s="163"/>
      <c r="T293" s="164"/>
      <c r="AT293" s="159" t="s">
        <v>317</v>
      </c>
      <c r="AU293" s="159" t="s">
        <v>88</v>
      </c>
      <c r="AV293" s="13" t="s">
        <v>88</v>
      </c>
      <c r="AW293" s="13" t="s">
        <v>38</v>
      </c>
      <c r="AX293" s="13" t="s">
        <v>79</v>
      </c>
      <c r="AY293" s="159" t="s">
        <v>305</v>
      </c>
    </row>
    <row r="294" spans="2:65" s="14" customFormat="1" ht="11.25">
      <c r="B294" s="165"/>
      <c r="D294" s="146" t="s">
        <v>317</v>
      </c>
      <c r="E294" s="166" t="s">
        <v>42</v>
      </c>
      <c r="F294" s="167" t="s">
        <v>338</v>
      </c>
      <c r="H294" s="168">
        <v>1.9039999999999999</v>
      </c>
      <c r="I294" s="169"/>
      <c r="L294" s="165"/>
      <c r="M294" s="170"/>
      <c r="T294" s="171"/>
      <c r="AT294" s="166" t="s">
        <v>317</v>
      </c>
      <c r="AU294" s="166" t="s">
        <v>88</v>
      </c>
      <c r="AV294" s="14" t="s">
        <v>96</v>
      </c>
      <c r="AW294" s="14" t="s">
        <v>38</v>
      </c>
      <c r="AX294" s="14" t="s">
        <v>79</v>
      </c>
      <c r="AY294" s="166" t="s">
        <v>305</v>
      </c>
    </row>
    <row r="295" spans="2:65" s="12" customFormat="1" ht="11.25">
      <c r="B295" s="152"/>
      <c r="D295" s="146" t="s">
        <v>317</v>
      </c>
      <c r="E295" s="153" t="s">
        <v>42</v>
      </c>
      <c r="F295" s="154" t="s">
        <v>8505</v>
      </c>
      <c r="H295" s="153" t="s">
        <v>42</v>
      </c>
      <c r="I295" s="155"/>
      <c r="L295" s="152"/>
      <c r="M295" s="156"/>
      <c r="T295" s="157"/>
      <c r="AT295" s="153" t="s">
        <v>317</v>
      </c>
      <c r="AU295" s="153" t="s">
        <v>88</v>
      </c>
      <c r="AV295" s="12" t="s">
        <v>86</v>
      </c>
      <c r="AW295" s="12" t="s">
        <v>38</v>
      </c>
      <c r="AX295" s="12" t="s">
        <v>79</v>
      </c>
      <c r="AY295" s="153" t="s">
        <v>305</v>
      </c>
    </row>
    <row r="296" spans="2:65" s="13" customFormat="1" ht="11.25">
      <c r="B296" s="158"/>
      <c r="D296" s="146" t="s">
        <v>317</v>
      </c>
      <c r="E296" s="159" t="s">
        <v>42</v>
      </c>
      <c r="F296" s="160" t="s">
        <v>8506</v>
      </c>
      <c r="H296" s="161">
        <v>1.256</v>
      </c>
      <c r="I296" s="162"/>
      <c r="L296" s="158"/>
      <c r="M296" s="163"/>
      <c r="T296" s="164"/>
      <c r="AT296" s="159" t="s">
        <v>317</v>
      </c>
      <c r="AU296" s="159" t="s">
        <v>88</v>
      </c>
      <c r="AV296" s="13" t="s">
        <v>88</v>
      </c>
      <c r="AW296" s="13" t="s">
        <v>38</v>
      </c>
      <c r="AX296" s="13" t="s">
        <v>79</v>
      </c>
      <c r="AY296" s="159" t="s">
        <v>305</v>
      </c>
    </row>
    <row r="297" spans="2:65" s="14" customFormat="1" ht="11.25">
      <c r="B297" s="165"/>
      <c r="D297" s="146" t="s">
        <v>317</v>
      </c>
      <c r="E297" s="166" t="s">
        <v>42</v>
      </c>
      <c r="F297" s="167" t="s">
        <v>338</v>
      </c>
      <c r="H297" s="168">
        <v>1.256</v>
      </c>
      <c r="I297" s="169"/>
      <c r="L297" s="165"/>
      <c r="M297" s="170"/>
      <c r="T297" s="171"/>
      <c r="AT297" s="166" t="s">
        <v>317</v>
      </c>
      <c r="AU297" s="166" t="s">
        <v>88</v>
      </c>
      <c r="AV297" s="14" t="s">
        <v>96</v>
      </c>
      <c r="AW297" s="14" t="s">
        <v>38</v>
      </c>
      <c r="AX297" s="14" t="s">
        <v>79</v>
      </c>
      <c r="AY297" s="166" t="s">
        <v>305</v>
      </c>
    </row>
    <row r="298" spans="2:65" s="15" customFormat="1" ht="11.25">
      <c r="B298" s="172"/>
      <c r="D298" s="146" t="s">
        <v>317</v>
      </c>
      <c r="E298" s="173" t="s">
        <v>42</v>
      </c>
      <c r="F298" s="174" t="s">
        <v>339</v>
      </c>
      <c r="H298" s="175">
        <v>3.16</v>
      </c>
      <c r="I298" s="176"/>
      <c r="L298" s="172"/>
      <c r="M298" s="177"/>
      <c r="T298" s="178"/>
      <c r="AT298" s="173" t="s">
        <v>317</v>
      </c>
      <c r="AU298" s="173" t="s">
        <v>88</v>
      </c>
      <c r="AV298" s="15" t="s">
        <v>311</v>
      </c>
      <c r="AW298" s="15" t="s">
        <v>38</v>
      </c>
      <c r="AX298" s="15" t="s">
        <v>86</v>
      </c>
      <c r="AY298" s="173" t="s">
        <v>305</v>
      </c>
    </row>
    <row r="299" spans="2:65" s="1" customFormat="1" ht="16.5" customHeight="1">
      <c r="B299" s="33"/>
      <c r="C299" s="133" t="s">
        <v>525</v>
      </c>
      <c r="D299" s="133" t="s">
        <v>307</v>
      </c>
      <c r="E299" s="134" t="s">
        <v>4764</v>
      </c>
      <c r="F299" s="135" t="s">
        <v>4765</v>
      </c>
      <c r="G299" s="136" t="s">
        <v>199</v>
      </c>
      <c r="H299" s="137">
        <v>28.17</v>
      </c>
      <c r="I299" s="138"/>
      <c r="J299" s="139">
        <f>ROUND(I299*H299,2)</f>
        <v>0</v>
      </c>
      <c r="K299" s="135" t="s">
        <v>310</v>
      </c>
      <c r="L299" s="33"/>
      <c r="M299" s="140" t="s">
        <v>42</v>
      </c>
      <c r="N299" s="141" t="s">
        <v>50</v>
      </c>
      <c r="P299" s="142">
        <f>O299*H299</f>
        <v>0</v>
      </c>
      <c r="Q299" s="142">
        <v>5.7600000000000004E-3</v>
      </c>
      <c r="R299" s="142">
        <f>Q299*H299</f>
        <v>0.16225920000000002</v>
      </c>
      <c r="S299" s="142">
        <v>0</v>
      </c>
      <c r="T299" s="143">
        <f>S299*H299</f>
        <v>0</v>
      </c>
      <c r="AR299" s="144" t="s">
        <v>311</v>
      </c>
      <c r="AT299" s="144" t="s">
        <v>307</v>
      </c>
      <c r="AU299" s="144" t="s">
        <v>88</v>
      </c>
      <c r="AY299" s="18" t="s">
        <v>305</v>
      </c>
      <c r="BE299" s="145">
        <f>IF(N299="základní",J299,0)</f>
        <v>0</v>
      </c>
      <c r="BF299" s="145">
        <f>IF(N299="snížená",J299,0)</f>
        <v>0</v>
      </c>
      <c r="BG299" s="145">
        <f>IF(N299="zákl. přenesená",J299,0)</f>
        <v>0</v>
      </c>
      <c r="BH299" s="145">
        <f>IF(N299="sníž. přenesená",J299,0)</f>
        <v>0</v>
      </c>
      <c r="BI299" s="145">
        <f>IF(N299="nulová",J299,0)</f>
        <v>0</v>
      </c>
      <c r="BJ299" s="18" t="s">
        <v>86</v>
      </c>
      <c r="BK299" s="145">
        <f>ROUND(I299*H299,2)</f>
        <v>0</v>
      </c>
      <c r="BL299" s="18" t="s">
        <v>311</v>
      </c>
      <c r="BM299" s="144" t="s">
        <v>8507</v>
      </c>
    </row>
    <row r="300" spans="2:65" s="1" customFormat="1" ht="11.25">
      <c r="B300" s="33"/>
      <c r="D300" s="146" t="s">
        <v>313</v>
      </c>
      <c r="F300" s="147" t="s">
        <v>4767</v>
      </c>
      <c r="I300" s="148"/>
      <c r="L300" s="33"/>
      <c r="M300" s="149"/>
      <c r="T300" s="54"/>
      <c r="AT300" s="18" t="s">
        <v>313</v>
      </c>
      <c r="AU300" s="18" t="s">
        <v>88</v>
      </c>
    </row>
    <row r="301" spans="2:65" s="1" customFormat="1" ht="11.25">
      <c r="B301" s="33"/>
      <c r="D301" s="150" t="s">
        <v>315</v>
      </c>
      <c r="F301" s="151" t="s">
        <v>4768</v>
      </c>
      <c r="I301" s="148"/>
      <c r="L301" s="33"/>
      <c r="M301" s="149"/>
      <c r="T301" s="54"/>
      <c r="AT301" s="18" t="s">
        <v>315</v>
      </c>
      <c r="AU301" s="18" t="s">
        <v>88</v>
      </c>
    </row>
    <row r="302" spans="2:65" s="12" customFormat="1" ht="11.25">
      <c r="B302" s="152"/>
      <c r="D302" s="146" t="s">
        <v>317</v>
      </c>
      <c r="E302" s="153" t="s">
        <v>42</v>
      </c>
      <c r="F302" s="154" t="s">
        <v>8503</v>
      </c>
      <c r="H302" s="153" t="s">
        <v>42</v>
      </c>
      <c r="I302" s="155"/>
      <c r="L302" s="152"/>
      <c r="M302" s="156"/>
      <c r="T302" s="157"/>
      <c r="AT302" s="153" t="s">
        <v>317</v>
      </c>
      <c r="AU302" s="153" t="s">
        <v>88</v>
      </c>
      <c r="AV302" s="12" t="s">
        <v>86</v>
      </c>
      <c r="AW302" s="12" t="s">
        <v>38</v>
      </c>
      <c r="AX302" s="12" t="s">
        <v>79</v>
      </c>
      <c r="AY302" s="153" t="s">
        <v>305</v>
      </c>
    </row>
    <row r="303" spans="2:65" s="13" customFormat="1" ht="11.25">
      <c r="B303" s="158"/>
      <c r="D303" s="146" t="s">
        <v>317</v>
      </c>
      <c r="E303" s="159" t="s">
        <v>42</v>
      </c>
      <c r="F303" s="160" t="s">
        <v>8508</v>
      </c>
      <c r="H303" s="161">
        <v>10.305</v>
      </c>
      <c r="I303" s="162"/>
      <c r="L303" s="158"/>
      <c r="M303" s="163"/>
      <c r="T303" s="164"/>
      <c r="AT303" s="159" t="s">
        <v>317</v>
      </c>
      <c r="AU303" s="159" t="s">
        <v>88</v>
      </c>
      <c r="AV303" s="13" t="s">
        <v>88</v>
      </c>
      <c r="AW303" s="13" t="s">
        <v>38</v>
      </c>
      <c r="AX303" s="13" t="s">
        <v>79</v>
      </c>
      <c r="AY303" s="159" t="s">
        <v>305</v>
      </c>
    </row>
    <row r="304" spans="2:65" s="13" customFormat="1" ht="11.25">
      <c r="B304" s="158"/>
      <c r="D304" s="146" t="s">
        <v>317</v>
      </c>
      <c r="E304" s="159" t="s">
        <v>42</v>
      </c>
      <c r="F304" s="160" t="s">
        <v>8509</v>
      </c>
      <c r="H304" s="161">
        <v>9.2249999999999996</v>
      </c>
      <c r="I304" s="162"/>
      <c r="L304" s="158"/>
      <c r="M304" s="163"/>
      <c r="T304" s="164"/>
      <c r="AT304" s="159" t="s">
        <v>317</v>
      </c>
      <c r="AU304" s="159" t="s">
        <v>88</v>
      </c>
      <c r="AV304" s="13" t="s">
        <v>88</v>
      </c>
      <c r="AW304" s="13" t="s">
        <v>38</v>
      </c>
      <c r="AX304" s="13" t="s">
        <v>79</v>
      </c>
      <c r="AY304" s="159" t="s">
        <v>305</v>
      </c>
    </row>
    <row r="305" spans="2:65" s="12" customFormat="1" ht="11.25">
      <c r="B305" s="152"/>
      <c r="D305" s="146" t="s">
        <v>317</v>
      </c>
      <c r="E305" s="153" t="s">
        <v>42</v>
      </c>
      <c r="F305" s="154" t="s">
        <v>8505</v>
      </c>
      <c r="H305" s="153" t="s">
        <v>42</v>
      </c>
      <c r="I305" s="155"/>
      <c r="L305" s="152"/>
      <c r="M305" s="156"/>
      <c r="T305" s="157"/>
      <c r="AT305" s="153" t="s">
        <v>317</v>
      </c>
      <c r="AU305" s="153" t="s">
        <v>88</v>
      </c>
      <c r="AV305" s="12" t="s">
        <v>86</v>
      </c>
      <c r="AW305" s="12" t="s">
        <v>38</v>
      </c>
      <c r="AX305" s="12" t="s">
        <v>79</v>
      </c>
      <c r="AY305" s="153" t="s">
        <v>305</v>
      </c>
    </row>
    <row r="306" spans="2:65" s="13" customFormat="1" ht="11.25">
      <c r="B306" s="158"/>
      <c r="D306" s="146" t="s">
        <v>317</v>
      </c>
      <c r="E306" s="159" t="s">
        <v>42</v>
      </c>
      <c r="F306" s="160" t="s">
        <v>8510</v>
      </c>
      <c r="H306" s="161">
        <v>8.64</v>
      </c>
      <c r="I306" s="162"/>
      <c r="L306" s="158"/>
      <c r="M306" s="163"/>
      <c r="T306" s="164"/>
      <c r="AT306" s="159" t="s">
        <v>317</v>
      </c>
      <c r="AU306" s="159" t="s">
        <v>88</v>
      </c>
      <c r="AV306" s="13" t="s">
        <v>88</v>
      </c>
      <c r="AW306" s="13" t="s">
        <v>38</v>
      </c>
      <c r="AX306" s="13" t="s">
        <v>79</v>
      </c>
      <c r="AY306" s="159" t="s">
        <v>305</v>
      </c>
    </row>
    <row r="307" spans="2:65" s="15" customFormat="1" ht="11.25">
      <c r="B307" s="172"/>
      <c r="D307" s="146" t="s">
        <v>317</v>
      </c>
      <c r="E307" s="173" t="s">
        <v>42</v>
      </c>
      <c r="F307" s="174" t="s">
        <v>339</v>
      </c>
      <c r="H307" s="175">
        <v>28.17</v>
      </c>
      <c r="I307" s="176"/>
      <c r="L307" s="172"/>
      <c r="M307" s="177"/>
      <c r="T307" s="178"/>
      <c r="AT307" s="173" t="s">
        <v>317</v>
      </c>
      <c r="AU307" s="173" t="s">
        <v>88</v>
      </c>
      <c r="AV307" s="15" t="s">
        <v>311</v>
      </c>
      <c r="AW307" s="15" t="s">
        <v>38</v>
      </c>
      <c r="AX307" s="15" t="s">
        <v>86</v>
      </c>
      <c r="AY307" s="173" t="s">
        <v>305</v>
      </c>
    </row>
    <row r="308" spans="2:65" s="1" customFormat="1" ht="16.5" customHeight="1">
      <c r="B308" s="33"/>
      <c r="C308" s="133" t="s">
        <v>533</v>
      </c>
      <c r="D308" s="133" t="s">
        <v>307</v>
      </c>
      <c r="E308" s="134" t="s">
        <v>4772</v>
      </c>
      <c r="F308" s="135" t="s">
        <v>4773</v>
      </c>
      <c r="G308" s="136" t="s">
        <v>199</v>
      </c>
      <c r="H308" s="137">
        <v>28.17</v>
      </c>
      <c r="I308" s="138"/>
      <c r="J308" s="139">
        <f>ROUND(I308*H308,2)</f>
        <v>0</v>
      </c>
      <c r="K308" s="135" t="s">
        <v>310</v>
      </c>
      <c r="L308" s="33"/>
      <c r="M308" s="140" t="s">
        <v>42</v>
      </c>
      <c r="N308" s="141" t="s">
        <v>50</v>
      </c>
      <c r="P308" s="142">
        <f>O308*H308</f>
        <v>0</v>
      </c>
      <c r="Q308" s="142">
        <v>0</v>
      </c>
      <c r="R308" s="142">
        <f>Q308*H308</f>
        <v>0</v>
      </c>
      <c r="S308" s="142">
        <v>0</v>
      </c>
      <c r="T308" s="143">
        <f>S308*H308</f>
        <v>0</v>
      </c>
      <c r="AR308" s="144" t="s">
        <v>311</v>
      </c>
      <c r="AT308" s="144" t="s">
        <v>307</v>
      </c>
      <c r="AU308" s="144" t="s">
        <v>88</v>
      </c>
      <c r="AY308" s="18" t="s">
        <v>305</v>
      </c>
      <c r="BE308" s="145">
        <f>IF(N308="základní",J308,0)</f>
        <v>0</v>
      </c>
      <c r="BF308" s="145">
        <f>IF(N308="snížená",J308,0)</f>
        <v>0</v>
      </c>
      <c r="BG308" s="145">
        <f>IF(N308="zákl. přenesená",J308,0)</f>
        <v>0</v>
      </c>
      <c r="BH308" s="145">
        <f>IF(N308="sníž. přenesená",J308,0)</f>
        <v>0</v>
      </c>
      <c r="BI308" s="145">
        <f>IF(N308="nulová",J308,0)</f>
        <v>0</v>
      </c>
      <c r="BJ308" s="18" t="s">
        <v>86</v>
      </c>
      <c r="BK308" s="145">
        <f>ROUND(I308*H308,2)</f>
        <v>0</v>
      </c>
      <c r="BL308" s="18" t="s">
        <v>311</v>
      </c>
      <c r="BM308" s="144" t="s">
        <v>8511</v>
      </c>
    </row>
    <row r="309" spans="2:65" s="1" customFormat="1" ht="11.25">
      <c r="B309" s="33"/>
      <c r="D309" s="146" t="s">
        <v>313</v>
      </c>
      <c r="F309" s="147" t="s">
        <v>4775</v>
      </c>
      <c r="I309" s="148"/>
      <c r="L309" s="33"/>
      <c r="M309" s="149"/>
      <c r="T309" s="54"/>
      <c r="AT309" s="18" t="s">
        <v>313</v>
      </c>
      <c r="AU309" s="18" t="s">
        <v>88</v>
      </c>
    </row>
    <row r="310" spans="2:65" s="1" customFormat="1" ht="11.25">
      <c r="B310" s="33"/>
      <c r="D310" s="150" t="s">
        <v>315</v>
      </c>
      <c r="F310" s="151" t="s">
        <v>4776</v>
      </c>
      <c r="I310" s="148"/>
      <c r="L310" s="33"/>
      <c r="M310" s="149"/>
      <c r="T310" s="54"/>
      <c r="AT310" s="18" t="s">
        <v>315</v>
      </c>
      <c r="AU310" s="18" t="s">
        <v>88</v>
      </c>
    </row>
    <row r="311" spans="2:65" s="1" customFormat="1" ht="24.2" customHeight="1">
      <c r="B311" s="33"/>
      <c r="C311" s="133" t="s">
        <v>538</v>
      </c>
      <c r="D311" s="133" t="s">
        <v>307</v>
      </c>
      <c r="E311" s="134" t="s">
        <v>4777</v>
      </c>
      <c r="F311" s="135" t="s">
        <v>4778</v>
      </c>
      <c r="G311" s="136" t="s">
        <v>453</v>
      </c>
      <c r="H311" s="137">
        <v>0.36299999999999999</v>
      </c>
      <c r="I311" s="138"/>
      <c r="J311" s="139">
        <f>ROUND(I311*H311,2)</f>
        <v>0</v>
      </c>
      <c r="K311" s="135" t="s">
        <v>310</v>
      </c>
      <c r="L311" s="33"/>
      <c r="M311" s="140" t="s">
        <v>42</v>
      </c>
      <c r="N311" s="141" t="s">
        <v>50</v>
      </c>
      <c r="P311" s="142">
        <f>O311*H311</f>
        <v>0</v>
      </c>
      <c r="Q311" s="142">
        <v>1.05291</v>
      </c>
      <c r="R311" s="142">
        <f>Q311*H311</f>
        <v>0.38220632999999998</v>
      </c>
      <c r="S311" s="142">
        <v>0</v>
      </c>
      <c r="T311" s="143">
        <f>S311*H311</f>
        <v>0</v>
      </c>
      <c r="AR311" s="144" t="s">
        <v>311</v>
      </c>
      <c r="AT311" s="144" t="s">
        <v>307</v>
      </c>
      <c r="AU311" s="144" t="s">
        <v>88</v>
      </c>
      <c r="AY311" s="18" t="s">
        <v>305</v>
      </c>
      <c r="BE311" s="145">
        <f>IF(N311="základní",J311,0)</f>
        <v>0</v>
      </c>
      <c r="BF311" s="145">
        <f>IF(N311="snížená",J311,0)</f>
        <v>0</v>
      </c>
      <c r="BG311" s="145">
        <f>IF(N311="zákl. přenesená",J311,0)</f>
        <v>0</v>
      </c>
      <c r="BH311" s="145">
        <f>IF(N311="sníž. přenesená",J311,0)</f>
        <v>0</v>
      </c>
      <c r="BI311" s="145">
        <f>IF(N311="nulová",J311,0)</f>
        <v>0</v>
      </c>
      <c r="BJ311" s="18" t="s">
        <v>86</v>
      </c>
      <c r="BK311" s="145">
        <f>ROUND(I311*H311,2)</f>
        <v>0</v>
      </c>
      <c r="BL311" s="18" t="s">
        <v>311</v>
      </c>
      <c r="BM311" s="144" t="s">
        <v>8512</v>
      </c>
    </row>
    <row r="312" spans="2:65" s="1" customFormat="1" ht="19.5">
      <c r="B312" s="33"/>
      <c r="D312" s="146" t="s">
        <v>313</v>
      </c>
      <c r="F312" s="147" t="s">
        <v>4780</v>
      </c>
      <c r="I312" s="148"/>
      <c r="L312" s="33"/>
      <c r="M312" s="149"/>
      <c r="T312" s="54"/>
      <c r="AT312" s="18" t="s">
        <v>313</v>
      </c>
      <c r="AU312" s="18" t="s">
        <v>88</v>
      </c>
    </row>
    <row r="313" spans="2:65" s="1" customFormat="1" ht="11.25">
      <c r="B313" s="33"/>
      <c r="D313" s="150" t="s">
        <v>315</v>
      </c>
      <c r="F313" s="151" t="s">
        <v>4781</v>
      </c>
      <c r="I313" s="148"/>
      <c r="L313" s="33"/>
      <c r="M313" s="149"/>
      <c r="T313" s="54"/>
      <c r="AT313" s="18" t="s">
        <v>315</v>
      </c>
      <c r="AU313" s="18" t="s">
        <v>88</v>
      </c>
    </row>
    <row r="314" spans="2:65" s="12" customFormat="1" ht="11.25">
      <c r="B314" s="152"/>
      <c r="D314" s="146" t="s">
        <v>317</v>
      </c>
      <c r="E314" s="153" t="s">
        <v>42</v>
      </c>
      <c r="F314" s="154" t="s">
        <v>8503</v>
      </c>
      <c r="H314" s="153" t="s">
        <v>42</v>
      </c>
      <c r="I314" s="155"/>
      <c r="L314" s="152"/>
      <c r="M314" s="156"/>
      <c r="T314" s="157"/>
      <c r="AT314" s="153" t="s">
        <v>317</v>
      </c>
      <c r="AU314" s="153" t="s">
        <v>88</v>
      </c>
      <c r="AV314" s="12" t="s">
        <v>86</v>
      </c>
      <c r="AW314" s="12" t="s">
        <v>38</v>
      </c>
      <c r="AX314" s="12" t="s">
        <v>79</v>
      </c>
      <c r="AY314" s="153" t="s">
        <v>305</v>
      </c>
    </row>
    <row r="315" spans="2:65" s="12" customFormat="1" ht="11.25">
      <c r="B315" s="152"/>
      <c r="D315" s="146" t="s">
        <v>317</v>
      </c>
      <c r="E315" s="153" t="s">
        <v>42</v>
      </c>
      <c r="F315" s="154" t="s">
        <v>8430</v>
      </c>
      <c r="H315" s="153" t="s">
        <v>42</v>
      </c>
      <c r="I315" s="155"/>
      <c r="L315" s="152"/>
      <c r="M315" s="156"/>
      <c r="T315" s="157"/>
      <c r="AT315" s="153" t="s">
        <v>317</v>
      </c>
      <c r="AU315" s="153" t="s">
        <v>88</v>
      </c>
      <c r="AV315" s="12" t="s">
        <v>86</v>
      </c>
      <c r="AW315" s="12" t="s">
        <v>38</v>
      </c>
      <c r="AX315" s="12" t="s">
        <v>79</v>
      </c>
      <c r="AY315" s="153" t="s">
        <v>305</v>
      </c>
    </row>
    <row r="316" spans="2:65" s="13" customFormat="1" ht="11.25">
      <c r="B316" s="158"/>
      <c r="D316" s="146" t="s">
        <v>317</v>
      </c>
      <c r="E316" s="159" t="s">
        <v>42</v>
      </c>
      <c r="F316" s="160" t="s">
        <v>8513</v>
      </c>
      <c r="H316" s="161">
        <v>0.16200000000000001</v>
      </c>
      <c r="I316" s="162"/>
      <c r="L316" s="158"/>
      <c r="M316" s="163"/>
      <c r="T316" s="164"/>
      <c r="AT316" s="159" t="s">
        <v>317</v>
      </c>
      <c r="AU316" s="159" t="s">
        <v>88</v>
      </c>
      <c r="AV316" s="13" t="s">
        <v>88</v>
      </c>
      <c r="AW316" s="13" t="s">
        <v>38</v>
      </c>
      <c r="AX316" s="13" t="s">
        <v>79</v>
      </c>
      <c r="AY316" s="159" t="s">
        <v>305</v>
      </c>
    </row>
    <row r="317" spans="2:65" s="12" customFormat="1" ht="11.25">
      <c r="B317" s="152"/>
      <c r="D317" s="146" t="s">
        <v>317</v>
      </c>
      <c r="E317" s="153" t="s">
        <v>42</v>
      </c>
      <c r="F317" s="154" t="s">
        <v>8505</v>
      </c>
      <c r="H317" s="153" t="s">
        <v>42</v>
      </c>
      <c r="I317" s="155"/>
      <c r="L317" s="152"/>
      <c r="M317" s="156"/>
      <c r="T317" s="157"/>
      <c r="AT317" s="153" t="s">
        <v>317</v>
      </c>
      <c r="AU317" s="153" t="s">
        <v>88</v>
      </c>
      <c r="AV317" s="12" t="s">
        <v>86</v>
      </c>
      <c r="AW317" s="12" t="s">
        <v>38</v>
      </c>
      <c r="AX317" s="12" t="s">
        <v>79</v>
      </c>
      <c r="AY317" s="153" t="s">
        <v>305</v>
      </c>
    </row>
    <row r="318" spans="2:65" s="12" customFormat="1" ht="11.25">
      <c r="B318" s="152"/>
      <c r="D318" s="146" t="s">
        <v>317</v>
      </c>
      <c r="E318" s="153" t="s">
        <v>42</v>
      </c>
      <c r="F318" s="154" t="s">
        <v>8514</v>
      </c>
      <c r="H318" s="153" t="s">
        <v>42</v>
      </c>
      <c r="I318" s="155"/>
      <c r="L318" s="152"/>
      <c r="M318" s="156"/>
      <c r="T318" s="157"/>
      <c r="AT318" s="153" t="s">
        <v>317</v>
      </c>
      <c r="AU318" s="153" t="s">
        <v>88</v>
      </c>
      <c r="AV318" s="12" t="s">
        <v>86</v>
      </c>
      <c r="AW318" s="12" t="s">
        <v>38</v>
      </c>
      <c r="AX318" s="12" t="s">
        <v>79</v>
      </c>
      <c r="AY318" s="153" t="s">
        <v>305</v>
      </c>
    </row>
    <row r="319" spans="2:65" s="13" customFormat="1" ht="11.25">
      <c r="B319" s="158"/>
      <c r="D319" s="146" t="s">
        <v>317</v>
      </c>
      <c r="E319" s="159" t="s">
        <v>42</v>
      </c>
      <c r="F319" s="160" t="s">
        <v>8515</v>
      </c>
      <c r="H319" s="161">
        <v>0.20100000000000001</v>
      </c>
      <c r="I319" s="162"/>
      <c r="L319" s="158"/>
      <c r="M319" s="163"/>
      <c r="T319" s="164"/>
      <c r="AT319" s="159" t="s">
        <v>317</v>
      </c>
      <c r="AU319" s="159" t="s">
        <v>88</v>
      </c>
      <c r="AV319" s="13" t="s">
        <v>88</v>
      </c>
      <c r="AW319" s="13" t="s">
        <v>38</v>
      </c>
      <c r="AX319" s="13" t="s">
        <v>79</v>
      </c>
      <c r="AY319" s="159" t="s">
        <v>305</v>
      </c>
    </row>
    <row r="320" spans="2:65" s="15" customFormat="1" ht="11.25">
      <c r="B320" s="172"/>
      <c r="D320" s="146" t="s">
        <v>317</v>
      </c>
      <c r="E320" s="173" t="s">
        <v>42</v>
      </c>
      <c r="F320" s="174" t="s">
        <v>339</v>
      </c>
      <c r="H320" s="175">
        <v>0.36299999999999999</v>
      </c>
      <c r="I320" s="176"/>
      <c r="L320" s="172"/>
      <c r="M320" s="177"/>
      <c r="T320" s="178"/>
      <c r="AT320" s="173" t="s">
        <v>317</v>
      </c>
      <c r="AU320" s="173" t="s">
        <v>88</v>
      </c>
      <c r="AV320" s="15" t="s">
        <v>311</v>
      </c>
      <c r="AW320" s="15" t="s">
        <v>38</v>
      </c>
      <c r="AX320" s="15" t="s">
        <v>86</v>
      </c>
      <c r="AY320" s="173" t="s">
        <v>305</v>
      </c>
    </row>
    <row r="321" spans="2:65" s="11" customFormat="1" ht="22.9" customHeight="1">
      <c r="B321" s="121"/>
      <c r="D321" s="122" t="s">
        <v>78</v>
      </c>
      <c r="E321" s="131" t="s">
        <v>347</v>
      </c>
      <c r="F321" s="131" t="s">
        <v>550</v>
      </c>
      <c r="I321" s="124"/>
      <c r="J321" s="132">
        <f>BK321</f>
        <v>0</v>
      </c>
      <c r="L321" s="121"/>
      <c r="M321" s="126"/>
      <c r="P321" s="127">
        <f>SUM(P322:P353)</f>
        <v>0</v>
      </c>
      <c r="R321" s="127">
        <f>SUM(R322:R353)</f>
        <v>6.1076075999999997</v>
      </c>
      <c r="T321" s="128">
        <f>SUM(T322:T353)</f>
        <v>0</v>
      </c>
      <c r="AR321" s="122" t="s">
        <v>86</v>
      </c>
      <c r="AT321" s="129" t="s">
        <v>78</v>
      </c>
      <c r="AU321" s="129" t="s">
        <v>86</v>
      </c>
      <c r="AY321" s="122" t="s">
        <v>305</v>
      </c>
      <c r="BK321" s="130">
        <f>SUM(BK322:BK353)</f>
        <v>0</v>
      </c>
    </row>
    <row r="322" spans="2:65" s="1" customFormat="1" ht="24.2" customHeight="1">
      <c r="B322" s="33"/>
      <c r="C322" s="133" t="s">
        <v>545</v>
      </c>
      <c r="D322" s="133" t="s">
        <v>307</v>
      </c>
      <c r="E322" s="134" t="s">
        <v>8516</v>
      </c>
      <c r="F322" s="135" t="s">
        <v>8517</v>
      </c>
      <c r="G322" s="136" t="s">
        <v>199</v>
      </c>
      <c r="H322" s="137">
        <v>35</v>
      </c>
      <c r="I322" s="138"/>
      <c r="J322" s="139">
        <f>ROUND(I322*H322,2)</f>
        <v>0</v>
      </c>
      <c r="K322" s="135" t="s">
        <v>310</v>
      </c>
      <c r="L322" s="33"/>
      <c r="M322" s="140" t="s">
        <v>42</v>
      </c>
      <c r="N322" s="141" t="s">
        <v>50</v>
      </c>
      <c r="P322" s="142">
        <f>O322*H322</f>
        <v>0</v>
      </c>
      <c r="Q322" s="142">
        <v>1.8380000000000001E-2</v>
      </c>
      <c r="R322" s="142">
        <f>Q322*H322</f>
        <v>0.64329999999999998</v>
      </c>
      <c r="S322" s="142">
        <v>0</v>
      </c>
      <c r="T322" s="143">
        <f>S322*H322</f>
        <v>0</v>
      </c>
      <c r="AR322" s="144" t="s">
        <v>311</v>
      </c>
      <c r="AT322" s="144" t="s">
        <v>307</v>
      </c>
      <c r="AU322" s="144" t="s">
        <v>88</v>
      </c>
      <c r="AY322" s="18" t="s">
        <v>305</v>
      </c>
      <c r="BE322" s="145">
        <f>IF(N322="základní",J322,0)</f>
        <v>0</v>
      </c>
      <c r="BF322" s="145">
        <f>IF(N322="snížená",J322,0)</f>
        <v>0</v>
      </c>
      <c r="BG322" s="145">
        <f>IF(N322="zákl. přenesená",J322,0)</f>
        <v>0</v>
      </c>
      <c r="BH322" s="145">
        <f>IF(N322="sníž. přenesená",J322,0)</f>
        <v>0</v>
      </c>
      <c r="BI322" s="145">
        <f>IF(N322="nulová",J322,0)</f>
        <v>0</v>
      </c>
      <c r="BJ322" s="18" t="s">
        <v>86</v>
      </c>
      <c r="BK322" s="145">
        <f>ROUND(I322*H322,2)</f>
        <v>0</v>
      </c>
      <c r="BL322" s="18" t="s">
        <v>311</v>
      </c>
      <c r="BM322" s="144" t="s">
        <v>8518</v>
      </c>
    </row>
    <row r="323" spans="2:65" s="1" customFormat="1" ht="29.25">
      <c r="B323" s="33"/>
      <c r="D323" s="146" t="s">
        <v>313</v>
      </c>
      <c r="F323" s="147" t="s">
        <v>8519</v>
      </c>
      <c r="I323" s="148"/>
      <c r="L323" s="33"/>
      <c r="M323" s="149"/>
      <c r="T323" s="54"/>
      <c r="AT323" s="18" t="s">
        <v>313</v>
      </c>
      <c r="AU323" s="18" t="s">
        <v>88</v>
      </c>
    </row>
    <row r="324" spans="2:65" s="1" customFormat="1" ht="11.25">
      <c r="B324" s="33"/>
      <c r="D324" s="150" t="s">
        <v>315</v>
      </c>
      <c r="F324" s="151" t="s">
        <v>8520</v>
      </c>
      <c r="I324" s="148"/>
      <c r="L324" s="33"/>
      <c r="M324" s="149"/>
      <c r="T324" s="54"/>
      <c r="AT324" s="18" t="s">
        <v>315</v>
      </c>
      <c r="AU324" s="18" t="s">
        <v>88</v>
      </c>
    </row>
    <row r="325" spans="2:65" s="12" customFormat="1" ht="11.25">
      <c r="B325" s="152"/>
      <c r="D325" s="146" t="s">
        <v>317</v>
      </c>
      <c r="E325" s="153" t="s">
        <v>42</v>
      </c>
      <c r="F325" s="154" t="s">
        <v>8521</v>
      </c>
      <c r="H325" s="153" t="s">
        <v>42</v>
      </c>
      <c r="I325" s="155"/>
      <c r="L325" s="152"/>
      <c r="M325" s="156"/>
      <c r="T325" s="157"/>
      <c r="AT325" s="153" t="s">
        <v>317</v>
      </c>
      <c r="AU325" s="153" t="s">
        <v>88</v>
      </c>
      <c r="AV325" s="12" t="s">
        <v>86</v>
      </c>
      <c r="AW325" s="12" t="s">
        <v>38</v>
      </c>
      <c r="AX325" s="12" t="s">
        <v>79</v>
      </c>
      <c r="AY325" s="153" t="s">
        <v>305</v>
      </c>
    </row>
    <row r="326" spans="2:65" s="13" customFormat="1" ht="11.25">
      <c r="B326" s="158"/>
      <c r="D326" s="146" t="s">
        <v>317</v>
      </c>
      <c r="E326" s="159" t="s">
        <v>42</v>
      </c>
      <c r="F326" s="160" t="s">
        <v>8522</v>
      </c>
      <c r="H326" s="161">
        <v>35</v>
      </c>
      <c r="I326" s="162"/>
      <c r="L326" s="158"/>
      <c r="M326" s="163"/>
      <c r="T326" s="164"/>
      <c r="AT326" s="159" t="s">
        <v>317</v>
      </c>
      <c r="AU326" s="159" t="s">
        <v>88</v>
      </c>
      <c r="AV326" s="13" t="s">
        <v>88</v>
      </c>
      <c r="AW326" s="13" t="s">
        <v>38</v>
      </c>
      <c r="AX326" s="13" t="s">
        <v>79</v>
      </c>
      <c r="AY326" s="159" t="s">
        <v>305</v>
      </c>
    </row>
    <row r="327" spans="2:65" s="14" customFormat="1" ht="11.25">
      <c r="B327" s="165"/>
      <c r="D327" s="146" t="s">
        <v>317</v>
      </c>
      <c r="E327" s="166" t="s">
        <v>8362</v>
      </c>
      <c r="F327" s="167" t="s">
        <v>338</v>
      </c>
      <c r="H327" s="168">
        <v>35</v>
      </c>
      <c r="I327" s="169"/>
      <c r="L327" s="165"/>
      <c r="M327" s="170"/>
      <c r="T327" s="171"/>
      <c r="AT327" s="166" t="s">
        <v>317</v>
      </c>
      <c r="AU327" s="166" t="s">
        <v>88</v>
      </c>
      <c r="AV327" s="14" t="s">
        <v>96</v>
      </c>
      <c r="AW327" s="14" t="s">
        <v>38</v>
      </c>
      <c r="AX327" s="14" t="s">
        <v>79</v>
      </c>
      <c r="AY327" s="166" t="s">
        <v>305</v>
      </c>
    </row>
    <row r="328" spans="2:65" s="15" customFormat="1" ht="11.25">
      <c r="B328" s="172"/>
      <c r="D328" s="146" t="s">
        <v>317</v>
      </c>
      <c r="E328" s="173" t="s">
        <v>42</v>
      </c>
      <c r="F328" s="174" t="s">
        <v>339</v>
      </c>
      <c r="H328" s="175">
        <v>35</v>
      </c>
      <c r="I328" s="176"/>
      <c r="L328" s="172"/>
      <c r="M328" s="177"/>
      <c r="T328" s="178"/>
      <c r="AT328" s="173" t="s">
        <v>317</v>
      </c>
      <c r="AU328" s="173" t="s">
        <v>88</v>
      </c>
      <c r="AV328" s="15" t="s">
        <v>311</v>
      </c>
      <c r="AW328" s="15" t="s">
        <v>38</v>
      </c>
      <c r="AX328" s="15" t="s">
        <v>86</v>
      </c>
      <c r="AY328" s="173" t="s">
        <v>305</v>
      </c>
    </row>
    <row r="329" spans="2:65" s="1" customFormat="1" ht="24.2" customHeight="1">
      <c r="B329" s="33"/>
      <c r="C329" s="133" t="s">
        <v>551</v>
      </c>
      <c r="D329" s="133" t="s">
        <v>307</v>
      </c>
      <c r="E329" s="134" t="s">
        <v>8523</v>
      </c>
      <c r="F329" s="135" t="s">
        <v>8524</v>
      </c>
      <c r="G329" s="136" t="s">
        <v>199</v>
      </c>
      <c r="H329" s="137">
        <v>35</v>
      </c>
      <c r="I329" s="138"/>
      <c r="J329" s="139">
        <f>ROUND(I329*H329,2)</f>
        <v>0</v>
      </c>
      <c r="K329" s="135" t="s">
        <v>310</v>
      </c>
      <c r="L329" s="33"/>
      <c r="M329" s="140" t="s">
        <v>42</v>
      </c>
      <c r="N329" s="141" t="s">
        <v>50</v>
      </c>
      <c r="P329" s="142">
        <f>O329*H329</f>
        <v>0</v>
      </c>
      <c r="Q329" s="142">
        <v>7.9000000000000008E-3</v>
      </c>
      <c r="R329" s="142">
        <f>Q329*H329</f>
        <v>0.27650000000000002</v>
      </c>
      <c r="S329" s="142">
        <v>0</v>
      </c>
      <c r="T329" s="143">
        <f>S329*H329</f>
        <v>0</v>
      </c>
      <c r="AR329" s="144" t="s">
        <v>311</v>
      </c>
      <c r="AT329" s="144" t="s">
        <v>307</v>
      </c>
      <c r="AU329" s="144" t="s">
        <v>88</v>
      </c>
      <c r="AY329" s="18" t="s">
        <v>305</v>
      </c>
      <c r="BE329" s="145">
        <f>IF(N329="základní",J329,0)</f>
        <v>0</v>
      </c>
      <c r="BF329" s="145">
        <f>IF(N329="snížená",J329,0)</f>
        <v>0</v>
      </c>
      <c r="BG329" s="145">
        <f>IF(N329="zákl. přenesená",J329,0)</f>
        <v>0</v>
      </c>
      <c r="BH329" s="145">
        <f>IF(N329="sníž. přenesená",J329,0)</f>
        <v>0</v>
      </c>
      <c r="BI329" s="145">
        <f>IF(N329="nulová",J329,0)</f>
        <v>0</v>
      </c>
      <c r="BJ329" s="18" t="s">
        <v>86</v>
      </c>
      <c r="BK329" s="145">
        <f>ROUND(I329*H329,2)</f>
        <v>0</v>
      </c>
      <c r="BL329" s="18" t="s">
        <v>311</v>
      </c>
      <c r="BM329" s="144" t="s">
        <v>8525</v>
      </c>
    </row>
    <row r="330" spans="2:65" s="1" customFormat="1" ht="29.25">
      <c r="B330" s="33"/>
      <c r="D330" s="146" t="s">
        <v>313</v>
      </c>
      <c r="F330" s="147" t="s">
        <v>8526</v>
      </c>
      <c r="I330" s="148"/>
      <c r="L330" s="33"/>
      <c r="M330" s="149"/>
      <c r="T330" s="54"/>
      <c r="AT330" s="18" t="s">
        <v>313</v>
      </c>
      <c r="AU330" s="18" t="s">
        <v>88</v>
      </c>
    </row>
    <row r="331" spans="2:65" s="1" customFormat="1" ht="11.25">
      <c r="B331" s="33"/>
      <c r="D331" s="150" t="s">
        <v>315</v>
      </c>
      <c r="F331" s="151" t="s">
        <v>8527</v>
      </c>
      <c r="I331" s="148"/>
      <c r="L331" s="33"/>
      <c r="M331" s="149"/>
      <c r="T331" s="54"/>
      <c r="AT331" s="18" t="s">
        <v>315</v>
      </c>
      <c r="AU331" s="18" t="s">
        <v>88</v>
      </c>
    </row>
    <row r="332" spans="2:65" s="1" customFormat="1" ht="24.2" customHeight="1">
      <c r="B332" s="33"/>
      <c r="C332" s="133" t="s">
        <v>559</v>
      </c>
      <c r="D332" s="133" t="s">
        <v>307</v>
      </c>
      <c r="E332" s="134" t="s">
        <v>8528</v>
      </c>
      <c r="F332" s="135" t="s">
        <v>8529</v>
      </c>
      <c r="G332" s="136" t="s">
        <v>199</v>
      </c>
      <c r="H332" s="137">
        <v>46.42</v>
      </c>
      <c r="I332" s="138"/>
      <c r="J332" s="139">
        <f>ROUND(I332*H332,2)</f>
        <v>0</v>
      </c>
      <c r="K332" s="135" t="s">
        <v>310</v>
      </c>
      <c r="L332" s="33"/>
      <c r="M332" s="140" t="s">
        <v>42</v>
      </c>
      <c r="N332" s="141" t="s">
        <v>50</v>
      </c>
      <c r="P332" s="142">
        <f>O332*H332</f>
        <v>0</v>
      </c>
      <c r="Q332" s="142">
        <v>1.8380000000000001E-2</v>
      </c>
      <c r="R332" s="142">
        <f>Q332*H332</f>
        <v>0.85319960000000006</v>
      </c>
      <c r="S332" s="142">
        <v>0</v>
      </c>
      <c r="T332" s="143">
        <f>S332*H332</f>
        <v>0</v>
      </c>
      <c r="AR332" s="144" t="s">
        <v>311</v>
      </c>
      <c r="AT332" s="144" t="s">
        <v>307</v>
      </c>
      <c r="AU332" s="144" t="s">
        <v>88</v>
      </c>
      <c r="AY332" s="18" t="s">
        <v>305</v>
      </c>
      <c r="BE332" s="145">
        <f>IF(N332="základní",J332,0)</f>
        <v>0</v>
      </c>
      <c r="BF332" s="145">
        <f>IF(N332="snížená",J332,0)</f>
        <v>0</v>
      </c>
      <c r="BG332" s="145">
        <f>IF(N332="zákl. přenesená",J332,0)</f>
        <v>0</v>
      </c>
      <c r="BH332" s="145">
        <f>IF(N332="sníž. přenesená",J332,0)</f>
        <v>0</v>
      </c>
      <c r="BI332" s="145">
        <f>IF(N332="nulová",J332,0)</f>
        <v>0</v>
      </c>
      <c r="BJ332" s="18" t="s">
        <v>86</v>
      </c>
      <c r="BK332" s="145">
        <f>ROUND(I332*H332,2)</f>
        <v>0</v>
      </c>
      <c r="BL332" s="18" t="s">
        <v>311</v>
      </c>
      <c r="BM332" s="144" t="s">
        <v>8530</v>
      </c>
    </row>
    <row r="333" spans="2:65" s="1" customFormat="1" ht="29.25">
      <c r="B333" s="33"/>
      <c r="D333" s="146" t="s">
        <v>313</v>
      </c>
      <c r="F333" s="147" t="s">
        <v>8531</v>
      </c>
      <c r="I333" s="148"/>
      <c r="L333" s="33"/>
      <c r="M333" s="149"/>
      <c r="T333" s="54"/>
      <c r="AT333" s="18" t="s">
        <v>313</v>
      </c>
      <c r="AU333" s="18" t="s">
        <v>88</v>
      </c>
    </row>
    <row r="334" spans="2:65" s="1" customFormat="1" ht="11.25">
      <c r="B334" s="33"/>
      <c r="D334" s="150" t="s">
        <v>315</v>
      </c>
      <c r="F334" s="151" t="s">
        <v>8532</v>
      </c>
      <c r="I334" s="148"/>
      <c r="L334" s="33"/>
      <c r="M334" s="149"/>
      <c r="T334" s="54"/>
      <c r="AT334" s="18" t="s">
        <v>315</v>
      </c>
      <c r="AU334" s="18" t="s">
        <v>88</v>
      </c>
    </row>
    <row r="335" spans="2:65" s="12" customFormat="1" ht="11.25">
      <c r="B335" s="152"/>
      <c r="D335" s="146" t="s">
        <v>317</v>
      </c>
      <c r="E335" s="153" t="s">
        <v>42</v>
      </c>
      <c r="F335" s="154" t="s">
        <v>8533</v>
      </c>
      <c r="H335" s="153" t="s">
        <v>42</v>
      </c>
      <c r="I335" s="155"/>
      <c r="L335" s="152"/>
      <c r="M335" s="156"/>
      <c r="T335" s="157"/>
      <c r="AT335" s="153" t="s">
        <v>317</v>
      </c>
      <c r="AU335" s="153" t="s">
        <v>88</v>
      </c>
      <c r="AV335" s="12" t="s">
        <v>86</v>
      </c>
      <c r="AW335" s="12" t="s">
        <v>38</v>
      </c>
      <c r="AX335" s="12" t="s">
        <v>79</v>
      </c>
      <c r="AY335" s="153" t="s">
        <v>305</v>
      </c>
    </row>
    <row r="336" spans="2:65" s="13" customFormat="1" ht="11.25">
      <c r="B336" s="158"/>
      <c r="D336" s="146" t="s">
        <v>317</v>
      </c>
      <c r="E336" s="159" t="s">
        <v>42</v>
      </c>
      <c r="F336" s="160" t="s">
        <v>8534</v>
      </c>
      <c r="H336" s="161">
        <v>46.42</v>
      </c>
      <c r="I336" s="162"/>
      <c r="L336" s="158"/>
      <c r="M336" s="163"/>
      <c r="T336" s="164"/>
      <c r="AT336" s="159" t="s">
        <v>317</v>
      </c>
      <c r="AU336" s="159" t="s">
        <v>88</v>
      </c>
      <c r="AV336" s="13" t="s">
        <v>88</v>
      </c>
      <c r="AW336" s="13" t="s">
        <v>38</v>
      </c>
      <c r="AX336" s="13" t="s">
        <v>79</v>
      </c>
      <c r="AY336" s="159" t="s">
        <v>305</v>
      </c>
    </row>
    <row r="337" spans="2:65" s="14" customFormat="1" ht="11.25">
      <c r="B337" s="165"/>
      <c r="D337" s="146" t="s">
        <v>317</v>
      </c>
      <c r="E337" s="166" t="s">
        <v>8364</v>
      </c>
      <c r="F337" s="167" t="s">
        <v>338</v>
      </c>
      <c r="H337" s="168">
        <v>46.42</v>
      </c>
      <c r="I337" s="169"/>
      <c r="L337" s="165"/>
      <c r="M337" s="170"/>
      <c r="T337" s="171"/>
      <c r="AT337" s="166" t="s">
        <v>317</v>
      </c>
      <c r="AU337" s="166" t="s">
        <v>88</v>
      </c>
      <c r="AV337" s="14" t="s">
        <v>96</v>
      </c>
      <c r="AW337" s="14" t="s">
        <v>38</v>
      </c>
      <c r="AX337" s="14" t="s">
        <v>79</v>
      </c>
      <c r="AY337" s="166" t="s">
        <v>305</v>
      </c>
    </row>
    <row r="338" spans="2:65" s="15" customFormat="1" ht="11.25">
      <c r="B338" s="172"/>
      <c r="D338" s="146" t="s">
        <v>317</v>
      </c>
      <c r="E338" s="173" t="s">
        <v>42</v>
      </c>
      <c r="F338" s="174" t="s">
        <v>339</v>
      </c>
      <c r="H338" s="175">
        <v>46.42</v>
      </c>
      <c r="I338" s="176"/>
      <c r="L338" s="172"/>
      <c r="M338" s="177"/>
      <c r="T338" s="178"/>
      <c r="AT338" s="173" t="s">
        <v>317</v>
      </c>
      <c r="AU338" s="173" t="s">
        <v>88</v>
      </c>
      <c r="AV338" s="15" t="s">
        <v>311</v>
      </c>
      <c r="AW338" s="15" t="s">
        <v>38</v>
      </c>
      <c r="AX338" s="15" t="s">
        <v>86</v>
      </c>
      <c r="AY338" s="173" t="s">
        <v>305</v>
      </c>
    </row>
    <row r="339" spans="2:65" s="1" customFormat="1" ht="24.2" customHeight="1">
      <c r="B339" s="33"/>
      <c r="C339" s="133" t="s">
        <v>569</v>
      </c>
      <c r="D339" s="133" t="s">
        <v>307</v>
      </c>
      <c r="E339" s="134" t="s">
        <v>8535</v>
      </c>
      <c r="F339" s="135" t="s">
        <v>8536</v>
      </c>
      <c r="G339" s="136" t="s">
        <v>199</v>
      </c>
      <c r="H339" s="137">
        <v>46.42</v>
      </c>
      <c r="I339" s="138"/>
      <c r="J339" s="139">
        <f>ROUND(I339*H339,2)</f>
        <v>0</v>
      </c>
      <c r="K339" s="135" t="s">
        <v>310</v>
      </c>
      <c r="L339" s="33"/>
      <c r="M339" s="140" t="s">
        <v>42</v>
      </c>
      <c r="N339" s="141" t="s">
        <v>50</v>
      </c>
      <c r="P339" s="142">
        <f>O339*H339</f>
        <v>0</v>
      </c>
      <c r="Q339" s="142">
        <v>7.9000000000000008E-3</v>
      </c>
      <c r="R339" s="142">
        <f>Q339*H339</f>
        <v>0.36671800000000004</v>
      </c>
      <c r="S339" s="142">
        <v>0</v>
      </c>
      <c r="T339" s="143">
        <f>S339*H339</f>
        <v>0</v>
      </c>
      <c r="AR339" s="144" t="s">
        <v>311</v>
      </c>
      <c r="AT339" s="144" t="s">
        <v>307</v>
      </c>
      <c r="AU339" s="144" t="s">
        <v>88</v>
      </c>
      <c r="AY339" s="18" t="s">
        <v>305</v>
      </c>
      <c r="BE339" s="145">
        <f>IF(N339="základní",J339,0)</f>
        <v>0</v>
      </c>
      <c r="BF339" s="145">
        <f>IF(N339="snížená",J339,0)</f>
        <v>0</v>
      </c>
      <c r="BG339" s="145">
        <f>IF(N339="zákl. přenesená",J339,0)</f>
        <v>0</v>
      </c>
      <c r="BH339" s="145">
        <f>IF(N339="sníž. přenesená",J339,0)</f>
        <v>0</v>
      </c>
      <c r="BI339" s="145">
        <f>IF(N339="nulová",J339,0)</f>
        <v>0</v>
      </c>
      <c r="BJ339" s="18" t="s">
        <v>86</v>
      </c>
      <c r="BK339" s="145">
        <f>ROUND(I339*H339,2)</f>
        <v>0</v>
      </c>
      <c r="BL339" s="18" t="s">
        <v>311</v>
      </c>
      <c r="BM339" s="144" t="s">
        <v>8537</v>
      </c>
    </row>
    <row r="340" spans="2:65" s="1" customFormat="1" ht="29.25">
      <c r="B340" s="33"/>
      <c r="D340" s="146" t="s">
        <v>313</v>
      </c>
      <c r="F340" s="147" t="s">
        <v>8538</v>
      </c>
      <c r="I340" s="148"/>
      <c r="L340" s="33"/>
      <c r="M340" s="149"/>
      <c r="T340" s="54"/>
      <c r="AT340" s="18" t="s">
        <v>313</v>
      </c>
      <c r="AU340" s="18" t="s">
        <v>88</v>
      </c>
    </row>
    <row r="341" spans="2:65" s="1" customFormat="1" ht="11.25">
      <c r="B341" s="33"/>
      <c r="D341" s="150" t="s">
        <v>315</v>
      </c>
      <c r="F341" s="151" t="s">
        <v>8539</v>
      </c>
      <c r="I341" s="148"/>
      <c r="L341" s="33"/>
      <c r="M341" s="149"/>
      <c r="T341" s="54"/>
      <c r="AT341" s="18" t="s">
        <v>315</v>
      </c>
      <c r="AU341" s="18" t="s">
        <v>88</v>
      </c>
    </row>
    <row r="342" spans="2:65" s="1" customFormat="1" ht="24.2" customHeight="1">
      <c r="B342" s="33"/>
      <c r="C342" s="133" t="s">
        <v>577</v>
      </c>
      <c r="D342" s="133" t="s">
        <v>307</v>
      </c>
      <c r="E342" s="134" t="s">
        <v>8540</v>
      </c>
      <c r="F342" s="135" t="s">
        <v>8541</v>
      </c>
      <c r="G342" s="136" t="s">
        <v>244</v>
      </c>
      <c r="H342" s="137">
        <v>6.3840000000000003</v>
      </c>
      <c r="I342" s="138"/>
      <c r="J342" s="139">
        <f>ROUND(I342*H342,2)</f>
        <v>0</v>
      </c>
      <c r="K342" s="135" t="s">
        <v>310</v>
      </c>
      <c r="L342" s="33"/>
      <c r="M342" s="140" t="s">
        <v>42</v>
      </c>
      <c r="N342" s="141" t="s">
        <v>50</v>
      </c>
      <c r="P342" s="142">
        <f>O342*H342</f>
        <v>0</v>
      </c>
      <c r="Q342" s="142">
        <v>0.01</v>
      </c>
      <c r="R342" s="142">
        <f>Q342*H342</f>
        <v>6.3840000000000008E-2</v>
      </c>
      <c r="S342" s="142">
        <v>0</v>
      </c>
      <c r="T342" s="143">
        <f>S342*H342</f>
        <v>0</v>
      </c>
      <c r="AR342" s="144" t="s">
        <v>311</v>
      </c>
      <c r="AT342" s="144" t="s">
        <v>307</v>
      </c>
      <c r="AU342" s="144" t="s">
        <v>88</v>
      </c>
      <c r="AY342" s="18" t="s">
        <v>305</v>
      </c>
      <c r="BE342" s="145">
        <f>IF(N342="základní",J342,0)</f>
        <v>0</v>
      </c>
      <c r="BF342" s="145">
        <f>IF(N342="snížená",J342,0)</f>
        <v>0</v>
      </c>
      <c r="BG342" s="145">
        <f>IF(N342="zákl. přenesená",J342,0)</f>
        <v>0</v>
      </c>
      <c r="BH342" s="145">
        <f>IF(N342="sníž. přenesená",J342,0)</f>
        <v>0</v>
      </c>
      <c r="BI342" s="145">
        <f>IF(N342="nulová",J342,0)</f>
        <v>0</v>
      </c>
      <c r="BJ342" s="18" t="s">
        <v>86</v>
      </c>
      <c r="BK342" s="145">
        <f>ROUND(I342*H342,2)</f>
        <v>0</v>
      </c>
      <c r="BL342" s="18" t="s">
        <v>311</v>
      </c>
      <c r="BM342" s="144" t="s">
        <v>8542</v>
      </c>
    </row>
    <row r="343" spans="2:65" s="1" customFormat="1" ht="29.25">
      <c r="B343" s="33"/>
      <c r="D343" s="146" t="s">
        <v>313</v>
      </c>
      <c r="F343" s="147" t="s">
        <v>8543</v>
      </c>
      <c r="I343" s="148"/>
      <c r="L343" s="33"/>
      <c r="M343" s="149"/>
      <c r="T343" s="54"/>
      <c r="AT343" s="18" t="s">
        <v>313</v>
      </c>
      <c r="AU343" s="18" t="s">
        <v>88</v>
      </c>
    </row>
    <row r="344" spans="2:65" s="1" customFormat="1" ht="11.25">
      <c r="B344" s="33"/>
      <c r="D344" s="150" t="s">
        <v>315</v>
      </c>
      <c r="F344" s="151" t="s">
        <v>8544</v>
      </c>
      <c r="I344" s="148"/>
      <c r="L344" s="33"/>
      <c r="M344" s="149"/>
      <c r="T344" s="54"/>
      <c r="AT344" s="18" t="s">
        <v>315</v>
      </c>
      <c r="AU344" s="18" t="s">
        <v>88</v>
      </c>
    </row>
    <row r="345" spans="2:65" s="1" customFormat="1" ht="107.25">
      <c r="B345" s="33"/>
      <c r="D345" s="146" t="s">
        <v>4036</v>
      </c>
      <c r="F345" s="189" t="s">
        <v>8545</v>
      </c>
      <c r="I345" s="148"/>
      <c r="L345" s="33"/>
      <c r="M345" s="149"/>
      <c r="T345" s="54"/>
      <c r="AT345" s="18" t="s">
        <v>4036</v>
      </c>
      <c r="AU345" s="18" t="s">
        <v>88</v>
      </c>
    </row>
    <row r="346" spans="2:65" s="12" customFormat="1" ht="11.25">
      <c r="B346" s="152"/>
      <c r="D346" s="146" t="s">
        <v>317</v>
      </c>
      <c r="E346" s="153" t="s">
        <v>42</v>
      </c>
      <c r="F346" s="154" t="s">
        <v>8405</v>
      </c>
      <c r="H346" s="153" t="s">
        <v>42</v>
      </c>
      <c r="I346" s="155"/>
      <c r="L346" s="152"/>
      <c r="M346" s="156"/>
      <c r="T346" s="157"/>
      <c r="AT346" s="153" t="s">
        <v>317</v>
      </c>
      <c r="AU346" s="153" t="s">
        <v>88</v>
      </c>
      <c r="AV346" s="12" t="s">
        <v>86</v>
      </c>
      <c r="AW346" s="12" t="s">
        <v>38</v>
      </c>
      <c r="AX346" s="12" t="s">
        <v>79</v>
      </c>
      <c r="AY346" s="153" t="s">
        <v>305</v>
      </c>
    </row>
    <row r="347" spans="2:65" s="13" customFormat="1" ht="11.25">
      <c r="B347" s="158"/>
      <c r="D347" s="146" t="s">
        <v>317</v>
      </c>
      <c r="E347" s="159" t="s">
        <v>42</v>
      </c>
      <c r="F347" s="160" t="s">
        <v>8406</v>
      </c>
      <c r="H347" s="161">
        <v>6.3840000000000003</v>
      </c>
      <c r="I347" s="162"/>
      <c r="L347" s="158"/>
      <c r="M347" s="163"/>
      <c r="T347" s="164"/>
      <c r="AT347" s="159" t="s">
        <v>317</v>
      </c>
      <c r="AU347" s="159" t="s">
        <v>88</v>
      </c>
      <c r="AV347" s="13" t="s">
        <v>88</v>
      </c>
      <c r="AW347" s="13" t="s">
        <v>38</v>
      </c>
      <c r="AX347" s="13" t="s">
        <v>79</v>
      </c>
      <c r="AY347" s="159" t="s">
        <v>305</v>
      </c>
    </row>
    <row r="348" spans="2:65" s="15" customFormat="1" ht="11.25">
      <c r="B348" s="172"/>
      <c r="D348" s="146" t="s">
        <v>317</v>
      </c>
      <c r="E348" s="173" t="s">
        <v>42</v>
      </c>
      <c r="F348" s="174" t="s">
        <v>339</v>
      </c>
      <c r="H348" s="175">
        <v>6.3840000000000003</v>
      </c>
      <c r="I348" s="176"/>
      <c r="L348" s="172"/>
      <c r="M348" s="177"/>
      <c r="T348" s="178"/>
      <c r="AT348" s="173" t="s">
        <v>317</v>
      </c>
      <c r="AU348" s="173" t="s">
        <v>88</v>
      </c>
      <c r="AV348" s="15" t="s">
        <v>311</v>
      </c>
      <c r="AW348" s="15" t="s">
        <v>38</v>
      </c>
      <c r="AX348" s="15" t="s">
        <v>86</v>
      </c>
      <c r="AY348" s="173" t="s">
        <v>305</v>
      </c>
    </row>
    <row r="349" spans="2:65" s="1" customFormat="1" ht="21.75" customHeight="1">
      <c r="B349" s="33"/>
      <c r="C349" s="133" t="s">
        <v>585</v>
      </c>
      <c r="D349" s="133" t="s">
        <v>307</v>
      </c>
      <c r="E349" s="134" t="s">
        <v>8546</v>
      </c>
      <c r="F349" s="135" t="s">
        <v>8547</v>
      </c>
      <c r="G349" s="136" t="s">
        <v>199</v>
      </c>
      <c r="H349" s="137">
        <v>8.5</v>
      </c>
      <c r="I349" s="138"/>
      <c r="J349" s="139">
        <f>ROUND(I349*H349,2)</f>
        <v>0</v>
      </c>
      <c r="K349" s="135" t="s">
        <v>310</v>
      </c>
      <c r="L349" s="33"/>
      <c r="M349" s="140" t="s">
        <v>42</v>
      </c>
      <c r="N349" s="141" t="s">
        <v>50</v>
      </c>
      <c r="P349" s="142">
        <f>O349*H349</f>
        <v>0</v>
      </c>
      <c r="Q349" s="142">
        <v>0.45929999999999999</v>
      </c>
      <c r="R349" s="142">
        <f>Q349*H349</f>
        <v>3.9040499999999998</v>
      </c>
      <c r="S349" s="142">
        <v>0</v>
      </c>
      <c r="T349" s="143">
        <f>S349*H349</f>
        <v>0</v>
      </c>
      <c r="AR349" s="144" t="s">
        <v>311</v>
      </c>
      <c r="AT349" s="144" t="s">
        <v>307</v>
      </c>
      <c r="AU349" s="144" t="s">
        <v>88</v>
      </c>
      <c r="AY349" s="18" t="s">
        <v>305</v>
      </c>
      <c r="BE349" s="145">
        <f>IF(N349="základní",J349,0)</f>
        <v>0</v>
      </c>
      <c r="BF349" s="145">
        <f>IF(N349="snížená",J349,0)</f>
        <v>0</v>
      </c>
      <c r="BG349" s="145">
        <f>IF(N349="zákl. přenesená",J349,0)</f>
        <v>0</v>
      </c>
      <c r="BH349" s="145">
        <f>IF(N349="sníž. přenesená",J349,0)</f>
        <v>0</v>
      </c>
      <c r="BI349" s="145">
        <f>IF(N349="nulová",J349,0)</f>
        <v>0</v>
      </c>
      <c r="BJ349" s="18" t="s">
        <v>86</v>
      </c>
      <c r="BK349" s="145">
        <f>ROUND(I349*H349,2)</f>
        <v>0</v>
      </c>
      <c r="BL349" s="18" t="s">
        <v>311</v>
      </c>
      <c r="BM349" s="144" t="s">
        <v>8548</v>
      </c>
    </row>
    <row r="350" spans="2:65" s="1" customFormat="1" ht="19.5">
      <c r="B350" s="33"/>
      <c r="D350" s="146" t="s">
        <v>313</v>
      </c>
      <c r="F350" s="147" t="s">
        <v>8549</v>
      </c>
      <c r="I350" s="148"/>
      <c r="L350" s="33"/>
      <c r="M350" s="149"/>
      <c r="T350" s="54"/>
      <c r="AT350" s="18" t="s">
        <v>313</v>
      </c>
      <c r="AU350" s="18" t="s">
        <v>88</v>
      </c>
    </row>
    <row r="351" spans="2:65" s="1" customFormat="1" ht="11.25">
      <c r="B351" s="33"/>
      <c r="D351" s="150" t="s">
        <v>315</v>
      </c>
      <c r="F351" s="151" t="s">
        <v>8550</v>
      </c>
      <c r="I351" s="148"/>
      <c r="L351" s="33"/>
      <c r="M351" s="149"/>
      <c r="T351" s="54"/>
      <c r="AT351" s="18" t="s">
        <v>315</v>
      </c>
      <c r="AU351" s="18" t="s">
        <v>88</v>
      </c>
    </row>
    <row r="352" spans="2:65" s="12" customFormat="1" ht="11.25">
      <c r="B352" s="152"/>
      <c r="D352" s="146" t="s">
        <v>317</v>
      </c>
      <c r="E352" s="153" t="s">
        <v>42</v>
      </c>
      <c r="F352" s="154" t="s">
        <v>8551</v>
      </c>
      <c r="H352" s="153" t="s">
        <v>42</v>
      </c>
      <c r="I352" s="155"/>
      <c r="L352" s="152"/>
      <c r="M352" s="156"/>
      <c r="T352" s="157"/>
      <c r="AT352" s="153" t="s">
        <v>317</v>
      </c>
      <c r="AU352" s="153" t="s">
        <v>88</v>
      </c>
      <c r="AV352" s="12" t="s">
        <v>86</v>
      </c>
      <c r="AW352" s="12" t="s">
        <v>38</v>
      </c>
      <c r="AX352" s="12" t="s">
        <v>79</v>
      </c>
      <c r="AY352" s="153" t="s">
        <v>305</v>
      </c>
    </row>
    <row r="353" spans="2:65" s="13" customFormat="1" ht="11.25">
      <c r="B353" s="158"/>
      <c r="D353" s="146" t="s">
        <v>317</v>
      </c>
      <c r="E353" s="159" t="s">
        <v>42</v>
      </c>
      <c r="F353" s="160" t="s">
        <v>8552</v>
      </c>
      <c r="H353" s="161">
        <v>8.5</v>
      </c>
      <c r="I353" s="162"/>
      <c r="L353" s="158"/>
      <c r="M353" s="163"/>
      <c r="T353" s="164"/>
      <c r="AT353" s="159" t="s">
        <v>317</v>
      </c>
      <c r="AU353" s="159" t="s">
        <v>88</v>
      </c>
      <c r="AV353" s="13" t="s">
        <v>88</v>
      </c>
      <c r="AW353" s="13" t="s">
        <v>38</v>
      </c>
      <c r="AX353" s="13" t="s">
        <v>86</v>
      </c>
      <c r="AY353" s="159" t="s">
        <v>305</v>
      </c>
    </row>
    <row r="354" spans="2:65" s="11" customFormat="1" ht="22.9" customHeight="1">
      <c r="B354" s="121"/>
      <c r="D354" s="122" t="s">
        <v>78</v>
      </c>
      <c r="E354" s="131" t="s">
        <v>377</v>
      </c>
      <c r="F354" s="131" t="s">
        <v>1021</v>
      </c>
      <c r="I354" s="124"/>
      <c r="J354" s="132">
        <f>BK354</f>
        <v>0</v>
      </c>
      <c r="L354" s="121"/>
      <c r="M354" s="126"/>
      <c r="P354" s="127">
        <f>SUM(P355:P368)</f>
        <v>0</v>
      </c>
      <c r="R354" s="127">
        <f>SUM(R355:R368)</f>
        <v>9.9865999999999983E-3</v>
      </c>
      <c r="T354" s="128">
        <f>SUM(T355:T368)</f>
        <v>0</v>
      </c>
      <c r="AR354" s="122" t="s">
        <v>86</v>
      </c>
      <c r="AT354" s="129" t="s">
        <v>78</v>
      </c>
      <c r="AU354" s="129" t="s">
        <v>86</v>
      </c>
      <c r="AY354" s="122" t="s">
        <v>305</v>
      </c>
      <c r="BK354" s="130">
        <f>SUM(BK355:BK368)</f>
        <v>0</v>
      </c>
    </row>
    <row r="355" spans="2:65" s="1" customFormat="1" ht="33" customHeight="1">
      <c r="B355" s="33"/>
      <c r="C355" s="133" t="s">
        <v>593</v>
      </c>
      <c r="D355" s="133" t="s">
        <v>307</v>
      </c>
      <c r="E355" s="134" t="s">
        <v>1044</v>
      </c>
      <c r="F355" s="135" t="s">
        <v>1045</v>
      </c>
      <c r="G355" s="136" t="s">
        <v>199</v>
      </c>
      <c r="H355" s="137">
        <v>62.9</v>
      </c>
      <c r="I355" s="138"/>
      <c r="J355" s="139">
        <f>ROUND(I355*H355,2)</f>
        <v>0</v>
      </c>
      <c r="K355" s="135" t="s">
        <v>310</v>
      </c>
      <c r="L355" s="33"/>
      <c r="M355" s="140" t="s">
        <v>42</v>
      </c>
      <c r="N355" s="141" t="s">
        <v>50</v>
      </c>
      <c r="P355" s="142">
        <f>O355*H355</f>
        <v>0</v>
      </c>
      <c r="Q355" s="142">
        <v>1.2999999999999999E-4</v>
      </c>
      <c r="R355" s="142">
        <f>Q355*H355</f>
        <v>8.1769999999999985E-3</v>
      </c>
      <c r="S355" s="142">
        <v>0</v>
      </c>
      <c r="T355" s="143">
        <f>S355*H355</f>
        <v>0</v>
      </c>
      <c r="AR355" s="144" t="s">
        <v>311</v>
      </c>
      <c r="AT355" s="144" t="s">
        <v>307</v>
      </c>
      <c r="AU355" s="144" t="s">
        <v>88</v>
      </c>
      <c r="AY355" s="18" t="s">
        <v>305</v>
      </c>
      <c r="BE355" s="145">
        <f>IF(N355="základní",J355,0)</f>
        <v>0</v>
      </c>
      <c r="BF355" s="145">
        <f>IF(N355="snížená",J355,0)</f>
        <v>0</v>
      </c>
      <c r="BG355" s="145">
        <f>IF(N355="zákl. přenesená",J355,0)</f>
        <v>0</v>
      </c>
      <c r="BH355" s="145">
        <f>IF(N355="sníž. přenesená",J355,0)</f>
        <v>0</v>
      </c>
      <c r="BI355" s="145">
        <f>IF(N355="nulová",J355,0)</f>
        <v>0</v>
      </c>
      <c r="BJ355" s="18" t="s">
        <v>86</v>
      </c>
      <c r="BK355" s="145">
        <f>ROUND(I355*H355,2)</f>
        <v>0</v>
      </c>
      <c r="BL355" s="18" t="s">
        <v>311</v>
      </c>
      <c r="BM355" s="144" t="s">
        <v>8553</v>
      </c>
    </row>
    <row r="356" spans="2:65" s="1" customFormat="1" ht="19.5">
      <c r="B356" s="33"/>
      <c r="D356" s="146" t="s">
        <v>313</v>
      </c>
      <c r="F356" s="147" t="s">
        <v>1047</v>
      </c>
      <c r="I356" s="148"/>
      <c r="L356" s="33"/>
      <c r="M356" s="149"/>
      <c r="T356" s="54"/>
      <c r="AT356" s="18" t="s">
        <v>313</v>
      </c>
      <c r="AU356" s="18" t="s">
        <v>88</v>
      </c>
    </row>
    <row r="357" spans="2:65" s="1" customFormat="1" ht="11.25">
      <c r="B357" s="33"/>
      <c r="D357" s="150" t="s">
        <v>315</v>
      </c>
      <c r="F357" s="151" t="s">
        <v>1048</v>
      </c>
      <c r="I357" s="148"/>
      <c r="L357" s="33"/>
      <c r="M357" s="149"/>
      <c r="T357" s="54"/>
      <c r="AT357" s="18" t="s">
        <v>315</v>
      </c>
      <c r="AU357" s="18" t="s">
        <v>88</v>
      </c>
    </row>
    <row r="358" spans="2:65" s="1" customFormat="1" ht="87.75">
      <c r="B358" s="33"/>
      <c r="D358" s="146" t="s">
        <v>4036</v>
      </c>
      <c r="F358" s="189" t="s">
        <v>8554</v>
      </c>
      <c r="I358" s="148"/>
      <c r="L358" s="33"/>
      <c r="M358" s="149"/>
      <c r="T358" s="54"/>
      <c r="AT358" s="18" t="s">
        <v>4036</v>
      </c>
      <c r="AU358" s="18" t="s">
        <v>88</v>
      </c>
    </row>
    <row r="359" spans="2:65" s="12" customFormat="1" ht="11.25">
      <c r="B359" s="152"/>
      <c r="D359" s="146" t="s">
        <v>317</v>
      </c>
      <c r="E359" s="153" t="s">
        <v>42</v>
      </c>
      <c r="F359" s="154" t="s">
        <v>8555</v>
      </c>
      <c r="H359" s="153" t="s">
        <v>42</v>
      </c>
      <c r="I359" s="155"/>
      <c r="L359" s="152"/>
      <c r="M359" s="156"/>
      <c r="T359" s="157"/>
      <c r="AT359" s="153" t="s">
        <v>317</v>
      </c>
      <c r="AU359" s="153" t="s">
        <v>88</v>
      </c>
      <c r="AV359" s="12" t="s">
        <v>86</v>
      </c>
      <c r="AW359" s="12" t="s">
        <v>38</v>
      </c>
      <c r="AX359" s="12" t="s">
        <v>79</v>
      </c>
      <c r="AY359" s="153" t="s">
        <v>305</v>
      </c>
    </row>
    <row r="360" spans="2:65" s="13" customFormat="1" ht="11.25">
      <c r="B360" s="158"/>
      <c r="D360" s="146" t="s">
        <v>317</v>
      </c>
      <c r="E360" s="159" t="s">
        <v>42</v>
      </c>
      <c r="F360" s="160" t="s">
        <v>8522</v>
      </c>
      <c r="H360" s="161">
        <v>35</v>
      </c>
      <c r="I360" s="162"/>
      <c r="L360" s="158"/>
      <c r="M360" s="163"/>
      <c r="T360" s="164"/>
      <c r="AT360" s="159" t="s">
        <v>317</v>
      </c>
      <c r="AU360" s="159" t="s">
        <v>88</v>
      </c>
      <c r="AV360" s="13" t="s">
        <v>88</v>
      </c>
      <c r="AW360" s="13" t="s">
        <v>38</v>
      </c>
      <c r="AX360" s="13" t="s">
        <v>79</v>
      </c>
      <c r="AY360" s="159" t="s">
        <v>305</v>
      </c>
    </row>
    <row r="361" spans="2:65" s="12" customFormat="1" ht="11.25">
      <c r="B361" s="152"/>
      <c r="D361" s="146" t="s">
        <v>317</v>
      </c>
      <c r="E361" s="153" t="s">
        <v>42</v>
      </c>
      <c r="F361" s="154" t="s">
        <v>8556</v>
      </c>
      <c r="H361" s="153" t="s">
        <v>42</v>
      </c>
      <c r="I361" s="155"/>
      <c r="L361" s="152"/>
      <c r="M361" s="156"/>
      <c r="T361" s="157"/>
      <c r="AT361" s="153" t="s">
        <v>317</v>
      </c>
      <c r="AU361" s="153" t="s">
        <v>88</v>
      </c>
      <c r="AV361" s="12" t="s">
        <v>86</v>
      </c>
      <c r="AW361" s="12" t="s">
        <v>38</v>
      </c>
      <c r="AX361" s="12" t="s">
        <v>79</v>
      </c>
      <c r="AY361" s="153" t="s">
        <v>305</v>
      </c>
    </row>
    <row r="362" spans="2:65" s="13" customFormat="1" ht="11.25">
      <c r="B362" s="158"/>
      <c r="D362" s="146" t="s">
        <v>317</v>
      </c>
      <c r="E362" s="159" t="s">
        <v>42</v>
      </c>
      <c r="F362" s="160" t="s">
        <v>8557</v>
      </c>
      <c r="H362" s="161">
        <v>27.9</v>
      </c>
      <c r="I362" s="162"/>
      <c r="L362" s="158"/>
      <c r="M362" s="163"/>
      <c r="T362" s="164"/>
      <c r="AT362" s="159" t="s">
        <v>317</v>
      </c>
      <c r="AU362" s="159" t="s">
        <v>88</v>
      </c>
      <c r="AV362" s="13" t="s">
        <v>88</v>
      </c>
      <c r="AW362" s="13" t="s">
        <v>38</v>
      </c>
      <c r="AX362" s="13" t="s">
        <v>79</v>
      </c>
      <c r="AY362" s="159" t="s">
        <v>305</v>
      </c>
    </row>
    <row r="363" spans="2:65" s="15" customFormat="1" ht="11.25">
      <c r="B363" s="172"/>
      <c r="D363" s="146" t="s">
        <v>317</v>
      </c>
      <c r="E363" s="173" t="s">
        <v>42</v>
      </c>
      <c r="F363" s="174" t="s">
        <v>339</v>
      </c>
      <c r="H363" s="175">
        <v>62.9</v>
      </c>
      <c r="I363" s="176"/>
      <c r="L363" s="172"/>
      <c r="M363" s="177"/>
      <c r="T363" s="178"/>
      <c r="AT363" s="173" t="s">
        <v>317</v>
      </c>
      <c r="AU363" s="173" t="s">
        <v>88</v>
      </c>
      <c r="AV363" s="15" t="s">
        <v>311</v>
      </c>
      <c r="AW363" s="15" t="s">
        <v>38</v>
      </c>
      <c r="AX363" s="15" t="s">
        <v>86</v>
      </c>
      <c r="AY363" s="173" t="s">
        <v>305</v>
      </c>
    </row>
    <row r="364" spans="2:65" s="1" customFormat="1" ht="24.2" customHeight="1">
      <c r="B364" s="33"/>
      <c r="C364" s="133" t="s">
        <v>605</v>
      </c>
      <c r="D364" s="133" t="s">
        <v>307</v>
      </c>
      <c r="E364" s="134" t="s">
        <v>1085</v>
      </c>
      <c r="F364" s="135" t="s">
        <v>1086</v>
      </c>
      <c r="G364" s="136" t="s">
        <v>199</v>
      </c>
      <c r="H364" s="137">
        <v>45.24</v>
      </c>
      <c r="I364" s="138"/>
      <c r="J364" s="139">
        <f>ROUND(I364*H364,2)</f>
        <v>0</v>
      </c>
      <c r="K364" s="135" t="s">
        <v>310</v>
      </c>
      <c r="L364" s="33"/>
      <c r="M364" s="140" t="s">
        <v>42</v>
      </c>
      <c r="N364" s="141" t="s">
        <v>50</v>
      </c>
      <c r="P364" s="142">
        <f>O364*H364</f>
        <v>0</v>
      </c>
      <c r="Q364" s="142">
        <v>4.0000000000000003E-5</v>
      </c>
      <c r="R364" s="142">
        <f>Q364*H364</f>
        <v>1.8096000000000002E-3</v>
      </c>
      <c r="S364" s="142">
        <v>0</v>
      </c>
      <c r="T364" s="143">
        <f>S364*H364</f>
        <v>0</v>
      </c>
      <c r="AR364" s="144" t="s">
        <v>311</v>
      </c>
      <c r="AT364" s="144" t="s">
        <v>307</v>
      </c>
      <c r="AU364" s="144" t="s">
        <v>88</v>
      </c>
      <c r="AY364" s="18" t="s">
        <v>305</v>
      </c>
      <c r="BE364" s="145">
        <f>IF(N364="základní",J364,0)</f>
        <v>0</v>
      </c>
      <c r="BF364" s="145">
        <f>IF(N364="snížená",J364,0)</f>
        <v>0</v>
      </c>
      <c r="BG364" s="145">
        <f>IF(N364="zákl. přenesená",J364,0)</f>
        <v>0</v>
      </c>
      <c r="BH364" s="145">
        <f>IF(N364="sníž. přenesená",J364,0)</f>
        <v>0</v>
      </c>
      <c r="BI364" s="145">
        <f>IF(N364="nulová",J364,0)</f>
        <v>0</v>
      </c>
      <c r="BJ364" s="18" t="s">
        <v>86</v>
      </c>
      <c r="BK364" s="145">
        <f>ROUND(I364*H364,2)</f>
        <v>0</v>
      </c>
      <c r="BL364" s="18" t="s">
        <v>311</v>
      </c>
      <c r="BM364" s="144" t="s">
        <v>8558</v>
      </c>
    </row>
    <row r="365" spans="2:65" s="1" customFormat="1" ht="19.5">
      <c r="B365" s="33"/>
      <c r="D365" s="146" t="s">
        <v>313</v>
      </c>
      <c r="F365" s="147" t="s">
        <v>1088</v>
      </c>
      <c r="I365" s="148"/>
      <c r="L365" s="33"/>
      <c r="M365" s="149"/>
      <c r="T365" s="54"/>
      <c r="AT365" s="18" t="s">
        <v>313</v>
      </c>
      <c r="AU365" s="18" t="s">
        <v>88</v>
      </c>
    </row>
    <row r="366" spans="2:65" s="1" customFormat="1" ht="11.25">
      <c r="B366" s="33"/>
      <c r="D366" s="150" t="s">
        <v>315</v>
      </c>
      <c r="F366" s="151" t="s">
        <v>1089</v>
      </c>
      <c r="I366" s="148"/>
      <c r="L366" s="33"/>
      <c r="M366" s="149"/>
      <c r="T366" s="54"/>
      <c r="AT366" s="18" t="s">
        <v>315</v>
      </c>
      <c r="AU366" s="18" t="s">
        <v>88</v>
      </c>
    </row>
    <row r="367" spans="2:65" s="1" customFormat="1" ht="126.75">
      <c r="B367" s="33"/>
      <c r="D367" s="146" t="s">
        <v>4036</v>
      </c>
      <c r="F367" s="189" t="s">
        <v>8559</v>
      </c>
      <c r="I367" s="148"/>
      <c r="L367" s="33"/>
      <c r="M367" s="149"/>
      <c r="T367" s="54"/>
      <c r="AT367" s="18" t="s">
        <v>4036</v>
      </c>
      <c r="AU367" s="18" t="s">
        <v>88</v>
      </c>
    </row>
    <row r="368" spans="2:65" s="13" customFormat="1" ht="11.25">
      <c r="B368" s="158"/>
      <c r="D368" s="146" t="s">
        <v>317</v>
      </c>
      <c r="E368" s="159" t="s">
        <v>42</v>
      </c>
      <c r="F368" s="160" t="s">
        <v>8560</v>
      </c>
      <c r="H368" s="161">
        <v>45.24</v>
      </c>
      <c r="I368" s="162"/>
      <c r="L368" s="158"/>
      <c r="M368" s="163"/>
      <c r="T368" s="164"/>
      <c r="AT368" s="159" t="s">
        <v>317</v>
      </c>
      <c r="AU368" s="159" t="s">
        <v>88</v>
      </c>
      <c r="AV368" s="13" t="s">
        <v>88</v>
      </c>
      <c r="AW368" s="13" t="s">
        <v>38</v>
      </c>
      <c r="AX368" s="13" t="s">
        <v>86</v>
      </c>
      <c r="AY368" s="159" t="s">
        <v>305</v>
      </c>
    </row>
    <row r="369" spans="2:65" s="11" customFormat="1" ht="22.9" customHeight="1">
      <c r="B369" s="121"/>
      <c r="D369" s="122" t="s">
        <v>78</v>
      </c>
      <c r="E369" s="131" t="s">
        <v>1094</v>
      </c>
      <c r="F369" s="131" t="s">
        <v>1095</v>
      </c>
      <c r="I369" s="124"/>
      <c r="J369" s="132">
        <f>BK369</f>
        <v>0</v>
      </c>
      <c r="L369" s="121"/>
      <c r="M369" s="126"/>
      <c r="P369" s="127">
        <f>SUM(P370:P373)</f>
        <v>0</v>
      </c>
      <c r="R369" s="127">
        <f>SUM(R370:R373)</f>
        <v>0</v>
      </c>
      <c r="T369" s="128">
        <f>SUM(T370:T373)</f>
        <v>0</v>
      </c>
      <c r="AR369" s="122" t="s">
        <v>86</v>
      </c>
      <c r="AT369" s="129" t="s">
        <v>78</v>
      </c>
      <c r="AU369" s="129" t="s">
        <v>86</v>
      </c>
      <c r="AY369" s="122" t="s">
        <v>305</v>
      </c>
      <c r="BK369" s="130">
        <f>SUM(BK370:BK373)</f>
        <v>0</v>
      </c>
    </row>
    <row r="370" spans="2:65" s="1" customFormat="1" ht="16.5" customHeight="1">
      <c r="B370" s="33"/>
      <c r="C370" s="133" t="s">
        <v>614</v>
      </c>
      <c r="D370" s="133" t="s">
        <v>307</v>
      </c>
      <c r="E370" s="134" t="s">
        <v>8561</v>
      </c>
      <c r="F370" s="135" t="s">
        <v>8562</v>
      </c>
      <c r="G370" s="136" t="s">
        <v>453</v>
      </c>
      <c r="H370" s="137">
        <v>159.47</v>
      </c>
      <c r="I370" s="138"/>
      <c r="J370" s="139">
        <f>ROUND(I370*H370,2)</f>
        <v>0</v>
      </c>
      <c r="K370" s="135" t="s">
        <v>310</v>
      </c>
      <c r="L370" s="33"/>
      <c r="M370" s="140" t="s">
        <v>42</v>
      </c>
      <c r="N370" s="141" t="s">
        <v>50</v>
      </c>
      <c r="P370" s="142">
        <f>O370*H370</f>
        <v>0</v>
      </c>
      <c r="Q370" s="142">
        <v>0</v>
      </c>
      <c r="R370" s="142">
        <f>Q370*H370</f>
        <v>0</v>
      </c>
      <c r="S370" s="142">
        <v>0</v>
      </c>
      <c r="T370" s="143">
        <f>S370*H370</f>
        <v>0</v>
      </c>
      <c r="AR370" s="144" t="s">
        <v>311</v>
      </c>
      <c r="AT370" s="144" t="s">
        <v>307</v>
      </c>
      <c r="AU370" s="144" t="s">
        <v>88</v>
      </c>
      <c r="AY370" s="18" t="s">
        <v>305</v>
      </c>
      <c r="BE370" s="145">
        <f>IF(N370="základní",J370,0)</f>
        <v>0</v>
      </c>
      <c r="BF370" s="145">
        <f>IF(N370="snížená",J370,0)</f>
        <v>0</v>
      </c>
      <c r="BG370" s="145">
        <f>IF(N370="zákl. přenesená",J370,0)</f>
        <v>0</v>
      </c>
      <c r="BH370" s="145">
        <f>IF(N370="sníž. přenesená",J370,0)</f>
        <v>0</v>
      </c>
      <c r="BI370" s="145">
        <f>IF(N370="nulová",J370,0)</f>
        <v>0</v>
      </c>
      <c r="BJ370" s="18" t="s">
        <v>86</v>
      </c>
      <c r="BK370" s="145">
        <f>ROUND(I370*H370,2)</f>
        <v>0</v>
      </c>
      <c r="BL370" s="18" t="s">
        <v>311</v>
      </c>
      <c r="BM370" s="144" t="s">
        <v>8563</v>
      </c>
    </row>
    <row r="371" spans="2:65" s="1" customFormat="1" ht="39">
      <c r="B371" s="33"/>
      <c r="D371" s="146" t="s">
        <v>313</v>
      </c>
      <c r="F371" s="147" t="s">
        <v>8564</v>
      </c>
      <c r="I371" s="148"/>
      <c r="L371" s="33"/>
      <c r="M371" s="149"/>
      <c r="T371" s="54"/>
      <c r="AT371" s="18" t="s">
        <v>313</v>
      </c>
      <c r="AU371" s="18" t="s">
        <v>88</v>
      </c>
    </row>
    <row r="372" spans="2:65" s="1" customFormat="1" ht="11.25">
      <c r="B372" s="33"/>
      <c r="D372" s="150" t="s">
        <v>315</v>
      </c>
      <c r="F372" s="151" t="s">
        <v>8565</v>
      </c>
      <c r="I372" s="148"/>
      <c r="L372" s="33"/>
      <c r="M372" s="149"/>
      <c r="T372" s="54"/>
      <c r="AT372" s="18" t="s">
        <v>315</v>
      </c>
      <c r="AU372" s="18" t="s">
        <v>88</v>
      </c>
    </row>
    <row r="373" spans="2:65" s="1" customFormat="1" ht="107.25">
      <c r="B373" s="33"/>
      <c r="D373" s="146" t="s">
        <v>4036</v>
      </c>
      <c r="F373" s="189" t="s">
        <v>8566</v>
      </c>
      <c r="I373" s="148"/>
      <c r="L373" s="33"/>
      <c r="M373" s="149"/>
      <c r="T373" s="54"/>
      <c r="AT373" s="18" t="s">
        <v>4036</v>
      </c>
      <c r="AU373" s="18" t="s">
        <v>88</v>
      </c>
    </row>
    <row r="374" spans="2:65" s="11" customFormat="1" ht="25.9" customHeight="1">
      <c r="B374" s="121"/>
      <c r="D374" s="122" t="s">
        <v>78</v>
      </c>
      <c r="E374" s="123" t="s">
        <v>1102</v>
      </c>
      <c r="F374" s="123" t="s">
        <v>1103</v>
      </c>
      <c r="I374" s="124"/>
      <c r="J374" s="125">
        <f>BK374</f>
        <v>0</v>
      </c>
      <c r="L374" s="121"/>
      <c r="M374" s="126"/>
      <c r="P374" s="127">
        <f>P375+P475+P570+P581+P601</f>
        <v>0</v>
      </c>
      <c r="R374" s="127">
        <f>R375+R475+R570+R581+R601</f>
        <v>4.7377514500000002</v>
      </c>
      <c r="T374" s="128">
        <f>T375+T475+T570+T581+T601</f>
        <v>0</v>
      </c>
      <c r="AR374" s="122" t="s">
        <v>88</v>
      </c>
      <c r="AT374" s="129" t="s">
        <v>78</v>
      </c>
      <c r="AU374" s="129" t="s">
        <v>79</v>
      </c>
      <c r="AY374" s="122" t="s">
        <v>305</v>
      </c>
      <c r="BK374" s="130">
        <f>BK375+BK475+BK570+BK581+BK601</f>
        <v>0</v>
      </c>
    </row>
    <row r="375" spans="2:65" s="11" customFormat="1" ht="22.9" customHeight="1">
      <c r="B375" s="121"/>
      <c r="D375" s="122" t="s">
        <v>78</v>
      </c>
      <c r="E375" s="131" t="s">
        <v>1104</v>
      </c>
      <c r="F375" s="131" t="s">
        <v>1105</v>
      </c>
      <c r="I375" s="124"/>
      <c r="J375" s="132">
        <f>BK375</f>
        <v>0</v>
      </c>
      <c r="L375" s="121"/>
      <c r="M375" s="126"/>
      <c r="P375" s="127">
        <f>SUM(P376:P474)</f>
        <v>0</v>
      </c>
      <c r="R375" s="127">
        <f>SUM(R376:R474)</f>
        <v>1.2837985000000001</v>
      </c>
      <c r="T375" s="128">
        <f>SUM(T376:T474)</f>
        <v>0</v>
      </c>
      <c r="AR375" s="122" t="s">
        <v>88</v>
      </c>
      <c r="AT375" s="129" t="s">
        <v>78</v>
      </c>
      <c r="AU375" s="129" t="s">
        <v>86</v>
      </c>
      <c r="AY375" s="122" t="s">
        <v>305</v>
      </c>
      <c r="BK375" s="130">
        <f>SUM(BK376:BK474)</f>
        <v>0</v>
      </c>
    </row>
    <row r="376" spans="2:65" s="1" customFormat="1" ht="24.2" customHeight="1">
      <c r="B376" s="33"/>
      <c r="C376" s="133" t="s">
        <v>624</v>
      </c>
      <c r="D376" s="133" t="s">
        <v>307</v>
      </c>
      <c r="E376" s="134" t="s">
        <v>1107</v>
      </c>
      <c r="F376" s="135" t="s">
        <v>1108</v>
      </c>
      <c r="G376" s="136" t="s">
        <v>199</v>
      </c>
      <c r="H376" s="137">
        <v>42.56</v>
      </c>
      <c r="I376" s="138"/>
      <c r="J376" s="139">
        <f>ROUND(I376*H376,2)</f>
        <v>0</v>
      </c>
      <c r="K376" s="135" t="s">
        <v>310</v>
      </c>
      <c r="L376" s="33"/>
      <c r="M376" s="140" t="s">
        <v>42</v>
      </c>
      <c r="N376" s="141" t="s">
        <v>50</v>
      </c>
      <c r="P376" s="142">
        <f>O376*H376</f>
        <v>0</v>
      </c>
      <c r="Q376" s="142">
        <v>0</v>
      </c>
      <c r="R376" s="142">
        <f>Q376*H376</f>
        <v>0</v>
      </c>
      <c r="S376" s="142">
        <v>0</v>
      </c>
      <c r="T376" s="143">
        <f>S376*H376</f>
        <v>0</v>
      </c>
      <c r="AR376" s="144" t="s">
        <v>436</v>
      </c>
      <c r="AT376" s="144" t="s">
        <v>307</v>
      </c>
      <c r="AU376" s="144" t="s">
        <v>88</v>
      </c>
      <c r="AY376" s="18" t="s">
        <v>305</v>
      </c>
      <c r="BE376" s="145">
        <f>IF(N376="základní",J376,0)</f>
        <v>0</v>
      </c>
      <c r="BF376" s="145">
        <f>IF(N376="snížená",J376,0)</f>
        <v>0</v>
      </c>
      <c r="BG376" s="145">
        <f>IF(N376="zákl. přenesená",J376,0)</f>
        <v>0</v>
      </c>
      <c r="BH376" s="145">
        <f>IF(N376="sníž. přenesená",J376,0)</f>
        <v>0</v>
      </c>
      <c r="BI376" s="145">
        <f>IF(N376="nulová",J376,0)</f>
        <v>0</v>
      </c>
      <c r="BJ376" s="18" t="s">
        <v>86</v>
      </c>
      <c r="BK376" s="145">
        <f>ROUND(I376*H376,2)</f>
        <v>0</v>
      </c>
      <c r="BL376" s="18" t="s">
        <v>436</v>
      </c>
      <c r="BM376" s="144" t="s">
        <v>8567</v>
      </c>
    </row>
    <row r="377" spans="2:65" s="1" customFormat="1" ht="19.5">
      <c r="B377" s="33"/>
      <c r="D377" s="146" t="s">
        <v>313</v>
      </c>
      <c r="F377" s="147" t="s">
        <v>1110</v>
      </c>
      <c r="I377" s="148"/>
      <c r="L377" s="33"/>
      <c r="M377" s="149"/>
      <c r="T377" s="54"/>
      <c r="AT377" s="18" t="s">
        <v>313</v>
      </c>
      <c r="AU377" s="18" t="s">
        <v>88</v>
      </c>
    </row>
    <row r="378" spans="2:65" s="1" customFormat="1" ht="11.25">
      <c r="B378" s="33"/>
      <c r="D378" s="150" t="s">
        <v>315</v>
      </c>
      <c r="F378" s="151" t="s">
        <v>1111</v>
      </c>
      <c r="I378" s="148"/>
      <c r="L378" s="33"/>
      <c r="M378" s="149"/>
      <c r="T378" s="54"/>
      <c r="AT378" s="18" t="s">
        <v>315</v>
      </c>
      <c r="AU378" s="18" t="s">
        <v>88</v>
      </c>
    </row>
    <row r="379" spans="2:65" s="1" customFormat="1" ht="48.75">
      <c r="B379" s="33"/>
      <c r="D379" s="146" t="s">
        <v>4036</v>
      </c>
      <c r="F379" s="189" t="s">
        <v>8568</v>
      </c>
      <c r="I379" s="148"/>
      <c r="L379" s="33"/>
      <c r="M379" s="149"/>
      <c r="T379" s="54"/>
      <c r="AT379" s="18" t="s">
        <v>4036</v>
      </c>
      <c r="AU379" s="18" t="s">
        <v>88</v>
      </c>
    </row>
    <row r="380" spans="2:65" s="12" customFormat="1" ht="11.25">
      <c r="B380" s="152"/>
      <c r="D380" s="146" t="s">
        <v>317</v>
      </c>
      <c r="E380" s="153" t="s">
        <v>42</v>
      </c>
      <c r="F380" s="154" t="s">
        <v>8569</v>
      </c>
      <c r="H380" s="153" t="s">
        <v>42</v>
      </c>
      <c r="I380" s="155"/>
      <c r="L380" s="152"/>
      <c r="M380" s="156"/>
      <c r="T380" s="157"/>
      <c r="AT380" s="153" t="s">
        <v>317</v>
      </c>
      <c r="AU380" s="153" t="s">
        <v>88</v>
      </c>
      <c r="AV380" s="12" t="s">
        <v>86</v>
      </c>
      <c r="AW380" s="12" t="s">
        <v>38</v>
      </c>
      <c r="AX380" s="12" t="s">
        <v>79</v>
      </c>
      <c r="AY380" s="153" t="s">
        <v>305</v>
      </c>
    </row>
    <row r="381" spans="2:65" s="12" customFormat="1" ht="11.25">
      <c r="B381" s="152"/>
      <c r="D381" s="146" t="s">
        <v>317</v>
      </c>
      <c r="E381" s="153" t="s">
        <v>42</v>
      </c>
      <c r="F381" s="154" t="s">
        <v>8570</v>
      </c>
      <c r="H381" s="153" t="s">
        <v>42</v>
      </c>
      <c r="I381" s="155"/>
      <c r="L381" s="152"/>
      <c r="M381" s="156"/>
      <c r="T381" s="157"/>
      <c r="AT381" s="153" t="s">
        <v>317</v>
      </c>
      <c r="AU381" s="153" t="s">
        <v>88</v>
      </c>
      <c r="AV381" s="12" t="s">
        <v>86</v>
      </c>
      <c r="AW381" s="12" t="s">
        <v>38</v>
      </c>
      <c r="AX381" s="12" t="s">
        <v>79</v>
      </c>
      <c r="AY381" s="153" t="s">
        <v>305</v>
      </c>
    </row>
    <row r="382" spans="2:65" s="13" customFormat="1" ht="11.25">
      <c r="B382" s="158"/>
      <c r="D382" s="146" t="s">
        <v>317</v>
      </c>
      <c r="E382" s="159" t="s">
        <v>42</v>
      </c>
      <c r="F382" s="160" t="s">
        <v>201</v>
      </c>
      <c r="H382" s="161">
        <v>42.56</v>
      </c>
      <c r="I382" s="162"/>
      <c r="L382" s="158"/>
      <c r="M382" s="163"/>
      <c r="T382" s="164"/>
      <c r="AT382" s="159" t="s">
        <v>317</v>
      </c>
      <c r="AU382" s="159" t="s">
        <v>88</v>
      </c>
      <c r="AV382" s="13" t="s">
        <v>88</v>
      </c>
      <c r="AW382" s="13" t="s">
        <v>38</v>
      </c>
      <c r="AX382" s="13" t="s">
        <v>79</v>
      </c>
      <c r="AY382" s="159" t="s">
        <v>305</v>
      </c>
    </row>
    <row r="383" spans="2:65" s="14" customFormat="1" ht="11.25">
      <c r="B383" s="165"/>
      <c r="D383" s="146" t="s">
        <v>317</v>
      </c>
      <c r="E383" s="166" t="s">
        <v>225</v>
      </c>
      <c r="F383" s="167" t="s">
        <v>338</v>
      </c>
      <c r="H383" s="168">
        <v>42.56</v>
      </c>
      <c r="I383" s="169"/>
      <c r="L383" s="165"/>
      <c r="M383" s="170"/>
      <c r="T383" s="171"/>
      <c r="AT383" s="166" t="s">
        <v>317</v>
      </c>
      <c r="AU383" s="166" t="s">
        <v>88</v>
      </c>
      <c r="AV383" s="14" t="s">
        <v>96</v>
      </c>
      <c r="AW383" s="14" t="s">
        <v>38</v>
      </c>
      <c r="AX383" s="14" t="s">
        <v>79</v>
      </c>
      <c r="AY383" s="166" t="s">
        <v>305</v>
      </c>
    </row>
    <row r="384" spans="2:65" s="15" customFormat="1" ht="11.25">
      <c r="B384" s="172"/>
      <c r="D384" s="146" t="s">
        <v>317</v>
      </c>
      <c r="E384" s="173" t="s">
        <v>42</v>
      </c>
      <c r="F384" s="174" t="s">
        <v>339</v>
      </c>
      <c r="H384" s="175">
        <v>42.56</v>
      </c>
      <c r="I384" s="176"/>
      <c r="L384" s="172"/>
      <c r="M384" s="177"/>
      <c r="T384" s="178"/>
      <c r="AT384" s="173" t="s">
        <v>317</v>
      </c>
      <c r="AU384" s="173" t="s">
        <v>88</v>
      </c>
      <c r="AV384" s="15" t="s">
        <v>311</v>
      </c>
      <c r="AW384" s="15" t="s">
        <v>38</v>
      </c>
      <c r="AX384" s="15" t="s">
        <v>86</v>
      </c>
      <c r="AY384" s="173" t="s">
        <v>305</v>
      </c>
    </row>
    <row r="385" spans="2:65" s="1" customFormat="1" ht="24.2" customHeight="1">
      <c r="B385" s="33"/>
      <c r="C385" s="133" t="s">
        <v>630</v>
      </c>
      <c r="D385" s="133" t="s">
        <v>307</v>
      </c>
      <c r="E385" s="134" t="s">
        <v>1114</v>
      </c>
      <c r="F385" s="135" t="s">
        <v>1115</v>
      </c>
      <c r="G385" s="136" t="s">
        <v>199</v>
      </c>
      <c r="H385" s="137">
        <v>50.54</v>
      </c>
      <c r="I385" s="138"/>
      <c r="J385" s="139">
        <f>ROUND(I385*H385,2)</f>
        <v>0</v>
      </c>
      <c r="K385" s="135" t="s">
        <v>310</v>
      </c>
      <c r="L385" s="33"/>
      <c r="M385" s="140" t="s">
        <v>42</v>
      </c>
      <c r="N385" s="141" t="s">
        <v>50</v>
      </c>
      <c r="P385" s="142">
        <f>O385*H385</f>
        <v>0</v>
      </c>
      <c r="Q385" s="142">
        <v>0</v>
      </c>
      <c r="R385" s="142">
        <f>Q385*H385</f>
        <v>0</v>
      </c>
      <c r="S385" s="142">
        <v>0</v>
      </c>
      <c r="T385" s="143">
        <f>S385*H385</f>
        <v>0</v>
      </c>
      <c r="AR385" s="144" t="s">
        <v>436</v>
      </c>
      <c r="AT385" s="144" t="s">
        <v>307</v>
      </c>
      <c r="AU385" s="144" t="s">
        <v>88</v>
      </c>
      <c r="AY385" s="18" t="s">
        <v>305</v>
      </c>
      <c r="BE385" s="145">
        <f>IF(N385="základní",J385,0)</f>
        <v>0</v>
      </c>
      <c r="BF385" s="145">
        <f>IF(N385="snížená",J385,0)</f>
        <v>0</v>
      </c>
      <c r="BG385" s="145">
        <f>IF(N385="zákl. přenesená",J385,0)</f>
        <v>0</v>
      </c>
      <c r="BH385" s="145">
        <f>IF(N385="sníž. přenesená",J385,0)</f>
        <v>0</v>
      </c>
      <c r="BI385" s="145">
        <f>IF(N385="nulová",J385,0)</f>
        <v>0</v>
      </c>
      <c r="BJ385" s="18" t="s">
        <v>86</v>
      </c>
      <c r="BK385" s="145">
        <f>ROUND(I385*H385,2)</f>
        <v>0</v>
      </c>
      <c r="BL385" s="18" t="s">
        <v>436</v>
      </c>
      <c r="BM385" s="144" t="s">
        <v>8571</v>
      </c>
    </row>
    <row r="386" spans="2:65" s="1" customFormat="1" ht="19.5">
      <c r="B386" s="33"/>
      <c r="D386" s="146" t="s">
        <v>313</v>
      </c>
      <c r="F386" s="147" t="s">
        <v>1117</v>
      </c>
      <c r="I386" s="148"/>
      <c r="L386" s="33"/>
      <c r="M386" s="149"/>
      <c r="T386" s="54"/>
      <c r="AT386" s="18" t="s">
        <v>313</v>
      </c>
      <c r="AU386" s="18" t="s">
        <v>88</v>
      </c>
    </row>
    <row r="387" spans="2:65" s="1" customFormat="1" ht="11.25">
      <c r="B387" s="33"/>
      <c r="D387" s="150" t="s">
        <v>315</v>
      </c>
      <c r="F387" s="151" t="s">
        <v>1118</v>
      </c>
      <c r="I387" s="148"/>
      <c r="L387" s="33"/>
      <c r="M387" s="149"/>
      <c r="T387" s="54"/>
      <c r="AT387" s="18" t="s">
        <v>315</v>
      </c>
      <c r="AU387" s="18" t="s">
        <v>88</v>
      </c>
    </row>
    <row r="388" spans="2:65" s="1" customFormat="1" ht="48.75">
      <c r="B388" s="33"/>
      <c r="D388" s="146" t="s">
        <v>4036</v>
      </c>
      <c r="F388" s="189" t="s">
        <v>8568</v>
      </c>
      <c r="I388" s="148"/>
      <c r="L388" s="33"/>
      <c r="M388" s="149"/>
      <c r="T388" s="54"/>
      <c r="AT388" s="18" t="s">
        <v>4036</v>
      </c>
      <c r="AU388" s="18" t="s">
        <v>88</v>
      </c>
    </row>
    <row r="389" spans="2:65" s="12" customFormat="1" ht="11.25">
      <c r="B389" s="152"/>
      <c r="D389" s="146" t="s">
        <v>317</v>
      </c>
      <c r="E389" s="153" t="s">
        <v>42</v>
      </c>
      <c r="F389" s="154" t="s">
        <v>8569</v>
      </c>
      <c r="H389" s="153" t="s">
        <v>42</v>
      </c>
      <c r="I389" s="155"/>
      <c r="L389" s="152"/>
      <c r="M389" s="156"/>
      <c r="T389" s="157"/>
      <c r="AT389" s="153" t="s">
        <v>317</v>
      </c>
      <c r="AU389" s="153" t="s">
        <v>88</v>
      </c>
      <c r="AV389" s="12" t="s">
        <v>86</v>
      </c>
      <c r="AW389" s="12" t="s">
        <v>38</v>
      </c>
      <c r="AX389" s="12" t="s">
        <v>79</v>
      </c>
      <c r="AY389" s="153" t="s">
        <v>305</v>
      </c>
    </row>
    <row r="390" spans="2:65" s="12" customFormat="1" ht="11.25">
      <c r="B390" s="152"/>
      <c r="D390" s="146" t="s">
        <v>317</v>
      </c>
      <c r="E390" s="153" t="s">
        <v>42</v>
      </c>
      <c r="F390" s="154" t="s">
        <v>8572</v>
      </c>
      <c r="H390" s="153" t="s">
        <v>42</v>
      </c>
      <c r="I390" s="155"/>
      <c r="L390" s="152"/>
      <c r="M390" s="156"/>
      <c r="T390" s="157"/>
      <c r="AT390" s="153" t="s">
        <v>317</v>
      </c>
      <c r="AU390" s="153" t="s">
        <v>88</v>
      </c>
      <c r="AV390" s="12" t="s">
        <v>86</v>
      </c>
      <c r="AW390" s="12" t="s">
        <v>38</v>
      </c>
      <c r="AX390" s="12" t="s">
        <v>79</v>
      </c>
      <c r="AY390" s="153" t="s">
        <v>305</v>
      </c>
    </row>
    <row r="391" spans="2:65" s="13" customFormat="1" ht="11.25">
      <c r="B391" s="158"/>
      <c r="D391" s="146" t="s">
        <v>317</v>
      </c>
      <c r="E391" s="159" t="s">
        <v>42</v>
      </c>
      <c r="F391" s="160" t="s">
        <v>197</v>
      </c>
      <c r="H391" s="161">
        <v>50.54</v>
      </c>
      <c r="I391" s="162"/>
      <c r="L391" s="158"/>
      <c r="M391" s="163"/>
      <c r="T391" s="164"/>
      <c r="AT391" s="159" t="s">
        <v>317</v>
      </c>
      <c r="AU391" s="159" t="s">
        <v>88</v>
      </c>
      <c r="AV391" s="13" t="s">
        <v>88</v>
      </c>
      <c r="AW391" s="13" t="s">
        <v>38</v>
      </c>
      <c r="AX391" s="13" t="s">
        <v>79</v>
      </c>
      <c r="AY391" s="159" t="s">
        <v>305</v>
      </c>
    </row>
    <row r="392" spans="2:65" s="14" customFormat="1" ht="11.25">
      <c r="B392" s="165"/>
      <c r="D392" s="146" t="s">
        <v>317</v>
      </c>
      <c r="E392" s="166" t="s">
        <v>222</v>
      </c>
      <c r="F392" s="167" t="s">
        <v>338</v>
      </c>
      <c r="H392" s="168">
        <v>50.54</v>
      </c>
      <c r="I392" s="169"/>
      <c r="L392" s="165"/>
      <c r="M392" s="170"/>
      <c r="T392" s="171"/>
      <c r="AT392" s="166" t="s">
        <v>317</v>
      </c>
      <c r="AU392" s="166" t="s">
        <v>88</v>
      </c>
      <c r="AV392" s="14" t="s">
        <v>96</v>
      </c>
      <c r="AW392" s="14" t="s">
        <v>38</v>
      </c>
      <c r="AX392" s="14" t="s">
        <v>79</v>
      </c>
      <c r="AY392" s="166" t="s">
        <v>305</v>
      </c>
    </row>
    <row r="393" spans="2:65" s="15" customFormat="1" ht="11.25">
      <c r="B393" s="172"/>
      <c r="D393" s="146" t="s">
        <v>317</v>
      </c>
      <c r="E393" s="173" t="s">
        <v>42</v>
      </c>
      <c r="F393" s="174" t="s">
        <v>339</v>
      </c>
      <c r="H393" s="175">
        <v>50.54</v>
      </c>
      <c r="I393" s="176"/>
      <c r="L393" s="172"/>
      <c r="M393" s="177"/>
      <c r="T393" s="178"/>
      <c r="AT393" s="173" t="s">
        <v>317</v>
      </c>
      <c r="AU393" s="173" t="s">
        <v>88</v>
      </c>
      <c r="AV393" s="15" t="s">
        <v>311</v>
      </c>
      <c r="AW393" s="15" t="s">
        <v>38</v>
      </c>
      <c r="AX393" s="15" t="s">
        <v>86</v>
      </c>
      <c r="AY393" s="173" t="s">
        <v>305</v>
      </c>
    </row>
    <row r="394" spans="2:65" s="1" customFormat="1" ht="16.5" customHeight="1">
      <c r="B394" s="33"/>
      <c r="C394" s="179" t="s">
        <v>638</v>
      </c>
      <c r="D394" s="179" t="s">
        <v>341</v>
      </c>
      <c r="E394" s="180" t="s">
        <v>1121</v>
      </c>
      <c r="F394" s="181" t="s">
        <v>1122</v>
      </c>
      <c r="G394" s="182" t="s">
        <v>453</v>
      </c>
      <c r="H394" s="183">
        <v>3.3000000000000002E-2</v>
      </c>
      <c r="I394" s="184"/>
      <c r="J394" s="185">
        <f>ROUND(I394*H394,2)</f>
        <v>0</v>
      </c>
      <c r="K394" s="181" t="s">
        <v>310</v>
      </c>
      <c r="L394" s="186"/>
      <c r="M394" s="187" t="s">
        <v>42</v>
      </c>
      <c r="N394" s="188" t="s">
        <v>50</v>
      </c>
      <c r="P394" s="142">
        <f>O394*H394</f>
        <v>0</v>
      </c>
      <c r="Q394" s="142">
        <v>1</v>
      </c>
      <c r="R394" s="142">
        <f>Q394*H394</f>
        <v>3.3000000000000002E-2</v>
      </c>
      <c r="S394" s="142">
        <v>0</v>
      </c>
      <c r="T394" s="143">
        <f>S394*H394</f>
        <v>0</v>
      </c>
      <c r="AR394" s="144" t="s">
        <v>559</v>
      </c>
      <c r="AT394" s="144" t="s">
        <v>341</v>
      </c>
      <c r="AU394" s="144" t="s">
        <v>88</v>
      </c>
      <c r="AY394" s="18" t="s">
        <v>305</v>
      </c>
      <c r="BE394" s="145">
        <f>IF(N394="základní",J394,0)</f>
        <v>0</v>
      </c>
      <c r="BF394" s="145">
        <f>IF(N394="snížená",J394,0)</f>
        <v>0</v>
      </c>
      <c r="BG394" s="145">
        <f>IF(N394="zákl. přenesená",J394,0)</f>
        <v>0</v>
      </c>
      <c r="BH394" s="145">
        <f>IF(N394="sníž. přenesená",J394,0)</f>
        <v>0</v>
      </c>
      <c r="BI394" s="145">
        <f>IF(N394="nulová",J394,0)</f>
        <v>0</v>
      </c>
      <c r="BJ394" s="18" t="s">
        <v>86</v>
      </c>
      <c r="BK394" s="145">
        <f>ROUND(I394*H394,2)</f>
        <v>0</v>
      </c>
      <c r="BL394" s="18" t="s">
        <v>436</v>
      </c>
      <c r="BM394" s="144" t="s">
        <v>8573</v>
      </c>
    </row>
    <row r="395" spans="2:65" s="1" customFormat="1" ht="11.25">
      <c r="B395" s="33"/>
      <c r="D395" s="146" t="s">
        <v>313</v>
      </c>
      <c r="F395" s="147" t="s">
        <v>1122</v>
      </c>
      <c r="I395" s="148"/>
      <c r="L395" s="33"/>
      <c r="M395" s="149"/>
      <c r="T395" s="54"/>
      <c r="AT395" s="18" t="s">
        <v>313</v>
      </c>
      <c r="AU395" s="18" t="s">
        <v>88</v>
      </c>
    </row>
    <row r="396" spans="2:65" s="12" customFormat="1" ht="11.25">
      <c r="B396" s="152"/>
      <c r="D396" s="146" t="s">
        <v>317</v>
      </c>
      <c r="E396" s="153" t="s">
        <v>42</v>
      </c>
      <c r="F396" s="154" t="s">
        <v>8574</v>
      </c>
      <c r="H396" s="153" t="s">
        <v>42</v>
      </c>
      <c r="I396" s="155"/>
      <c r="L396" s="152"/>
      <c r="M396" s="156"/>
      <c r="T396" s="157"/>
      <c r="AT396" s="153" t="s">
        <v>317</v>
      </c>
      <c r="AU396" s="153" t="s">
        <v>88</v>
      </c>
      <c r="AV396" s="12" t="s">
        <v>86</v>
      </c>
      <c r="AW396" s="12" t="s">
        <v>38</v>
      </c>
      <c r="AX396" s="12" t="s">
        <v>79</v>
      </c>
      <c r="AY396" s="153" t="s">
        <v>305</v>
      </c>
    </row>
    <row r="397" spans="2:65" s="12" customFormat="1" ht="11.25">
      <c r="B397" s="152"/>
      <c r="D397" s="146" t="s">
        <v>317</v>
      </c>
      <c r="E397" s="153" t="s">
        <v>42</v>
      </c>
      <c r="F397" s="154" t="s">
        <v>8575</v>
      </c>
      <c r="H397" s="153" t="s">
        <v>42</v>
      </c>
      <c r="I397" s="155"/>
      <c r="L397" s="152"/>
      <c r="M397" s="156"/>
      <c r="T397" s="157"/>
      <c r="AT397" s="153" t="s">
        <v>317</v>
      </c>
      <c r="AU397" s="153" t="s">
        <v>88</v>
      </c>
      <c r="AV397" s="12" t="s">
        <v>86</v>
      </c>
      <c r="AW397" s="12" t="s">
        <v>38</v>
      </c>
      <c r="AX397" s="12" t="s">
        <v>79</v>
      </c>
      <c r="AY397" s="153" t="s">
        <v>305</v>
      </c>
    </row>
    <row r="398" spans="2:65" s="13" customFormat="1" ht="11.25">
      <c r="B398" s="158"/>
      <c r="D398" s="146" t="s">
        <v>317</v>
      </c>
      <c r="E398" s="159" t="s">
        <v>42</v>
      </c>
      <c r="F398" s="160" t="s">
        <v>201</v>
      </c>
      <c r="H398" s="161">
        <v>42.56</v>
      </c>
      <c r="I398" s="162"/>
      <c r="L398" s="158"/>
      <c r="M398" s="163"/>
      <c r="T398" s="164"/>
      <c r="AT398" s="159" t="s">
        <v>317</v>
      </c>
      <c r="AU398" s="159" t="s">
        <v>88</v>
      </c>
      <c r="AV398" s="13" t="s">
        <v>88</v>
      </c>
      <c r="AW398" s="13" t="s">
        <v>38</v>
      </c>
      <c r="AX398" s="13" t="s">
        <v>79</v>
      </c>
      <c r="AY398" s="159" t="s">
        <v>305</v>
      </c>
    </row>
    <row r="399" spans="2:65" s="12" customFormat="1" ht="11.25">
      <c r="B399" s="152"/>
      <c r="D399" s="146" t="s">
        <v>317</v>
      </c>
      <c r="E399" s="153" t="s">
        <v>42</v>
      </c>
      <c r="F399" s="154" t="s">
        <v>8576</v>
      </c>
      <c r="H399" s="153" t="s">
        <v>42</v>
      </c>
      <c r="I399" s="155"/>
      <c r="L399" s="152"/>
      <c r="M399" s="156"/>
      <c r="T399" s="157"/>
      <c r="AT399" s="153" t="s">
        <v>317</v>
      </c>
      <c r="AU399" s="153" t="s">
        <v>88</v>
      </c>
      <c r="AV399" s="12" t="s">
        <v>86</v>
      </c>
      <c r="AW399" s="12" t="s">
        <v>38</v>
      </c>
      <c r="AX399" s="12" t="s">
        <v>79</v>
      </c>
      <c r="AY399" s="153" t="s">
        <v>305</v>
      </c>
    </row>
    <row r="400" spans="2:65" s="12" customFormat="1" ht="11.25">
      <c r="B400" s="152"/>
      <c r="D400" s="146" t="s">
        <v>317</v>
      </c>
      <c r="E400" s="153" t="s">
        <v>42</v>
      </c>
      <c r="F400" s="154" t="s">
        <v>8575</v>
      </c>
      <c r="H400" s="153" t="s">
        <v>42</v>
      </c>
      <c r="I400" s="155"/>
      <c r="L400" s="152"/>
      <c r="M400" s="156"/>
      <c r="T400" s="157"/>
      <c r="AT400" s="153" t="s">
        <v>317</v>
      </c>
      <c r="AU400" s="153" t="s">
        <v>88</v>
      </c>
      <c r="AV400" s="12" t="s">
        <v>86</v>
      </c>
      <c r="AW400" s="12" t="s">
        <v>38</v>
      </c>
      <c r="AX400" s="12" t="s">
        <v>79</v>
      </c>
      <c r="AY400" s="153" t="s">
        <v>305</v>
      </c>
    </row>
    <row r="401" spans="2:65" s="13" customFormat="1" ht="11.25">
      <c r="B401" s="158"/>
      <c r="D401" s="146" t="s">
        <v>317</v>
      </c>
      <c r="E401" s="159" t="s">
        <v>42</v>
      </c>
      <c r="F401" s="160" t="s">
        <v>197</v>
      </c>
      <c r="H401" s="161">
        <v>50.54</v>
      </c>
      <c r="I401" s="162"/>
      <c r="L401" s="158"/>
      <c r="M401" s="163"/>
      <c r="T401" s="164"/>
      <c r="AT401" s="159" t="s">
        <v>317</v>
      </c>
      <c r="AU401" s="159" t="s">
        <v>88</v>
      </c>
      <c r="AV401" s="13" t="s">
        <v>88</v>
      </c>
      <c r="AW401" s="13" t="s">
        <v>38</v>
      </c>
      <c r="AX401" s="13" t="s">
        <v>79</v>
      </c>
      <c r="AY401" s="159" t="s">
        <v>305</v>
      </c>
    </row>
    <row r="402" spans="2:65" s="15" customFormat="1" ht="11.25">
      <c r="B402" s="172"/>
      <c r="D402" s="146" t="s">
        <v>317</v>
      </c>
      <c r="E402" s="173" t="s">
        <v>42</v>
      </c>
      <c r="F402" s="174" t="s">
        <v>339</v>
      </c>
      <c r="H402" s="175">
        <v>93.1</v>
      </c>
      <c r="I402" s="176"/>
      <c r="L402" s="172"/>
      <c r="M402" s="177"/>
      <c r="T402" s="178"/>
      <c r="AT402" s="173" t="s">
        <v>317</v>
      </c>
      <c r="AU402" s="173" t="s">
        <v>88</v>
      </c>
      <c r="AV402" s="15" t="s">
        <v>311</v>
      </c>
      <c r="AW402" s="15" t="s">
        <v>38</v>
      </c>
      <c r="AX402" s="15" t="s">
        <v>86</v>
      </c>
      <c r="AY402" s="173" t="s">
        <v>305</v>
      </c>
    </row>
    <row r="403" spans="2:65" s="13" customFormat="1" ht="11.25">
      <c r="B403" s="158"/>
      <c r="D403" s="146" t="s">
        <v>317</v>
      </c>
      <c r="F403" s="160" t="s">
        <v>8577</v>
      </c>
      <c r="H403" s="161">
        <v>3.3000000000000002E-2</v>
      </c>
      <c r="I403" s="162"/>
      <c r="L403" s="158"/>
      <c r="M403" s="163"/>
      <c r="T403" s="164"/>
      <c r="AT403" s="159" t="s">
        <v>317</v>
      </c>
      <c r="AU403" s="159" t="s">
        <v>88</v>
      </c>
      <c r="AV403" s="13" t="s">
        <v>88</v>
      </c>
      <c r="AW403" s="13" t="s">
        <v>4</v>
      </c>
      <c r="AX403" s="13" t="s">
        <v>86</v>
      </c>
      <c r="AY403" s="159" t="s">
        <v>305</v>
      </c>
    </row>
    <row r="404" spans="2:65" s="1" customFormat="1" ht="24.2" customHeight="1">
      <c r="B404" s="33"/>
      <c r="C404" s="133" t="s">
        <v>646</v>
      </c>
      <c r="D404" s="133" t="s">
        <v>307</v>
      </c>
      <c r="E404" s="134" t="s">
        <v>1129</v>
      </c>
      <c r="F404" s="135" t="s">
        <v>1130</v>
      </c>
      <c r="G404" s="136" t="s">
        <v>199</v>
      </c>
      <c r="H404" s="137">
        <v>85.12</v>
      </c>
      <c r="I404" s="138"/>
      <c r="J404" s="139">
        <f>ROUND(I404*H404,2)</f>
        <v>0</v>
      </c>
      <c r="K404" s="135" t="s">
        <v>310</v>
      </c>
      <c r="L404" s="33"/>
      <c r="M404" s="140" t="s">
        <v>42</v>
      </c>
      <c r="N404" s="141" t="s">
        <v>50</v>
      </c>
      <c r="P404" s="142">
        <f>O404*H404</f>
        <v>0</v>
      </c>
      <c r="Q404" s="142">
        <v>4.0000000000000002E-4</v>
      </c>
      <c r="R404" s="142">
        <f>Q404*H404</f>
        <v>3.4048000000000002E-2</v>
      </c>
      <c r="S404" s="142">
        <v>0</v>
      </c>
      <c r="T404" s="143">
        <f>S404*H404</f>
        <v>0</v>
      </c>
      <c r="AR404" s="144" t="s">
        <v>436</v>
      </c>
      <c r="AT404" s="144" t="s">
        <v>307</v>
      </c>
      <c r="AU404" s="144" t="s">
        <v>88</v>
      </c>
      <c r="AY404" s="18" t="s">
        <v>305</v>
      </c>
      <c r="BE404" s="145">
        <f>IF(N404="základní",J404,0)</f>
        <v>0</v>
      </c>
      <c r="BF404" s="145">
        <f>IF(N404="snížená",J404,0)</f>
        <v>0</v>
      </c>
      <c r="BG404" s="145">
        <f>IF(N404="zákl. přenesená",J404,0)</f>
        <v>0</v>
      </c>
      <c r="BH404" s="145">
        <f>IF(N404="sníž. přenesená",J404,0)</f>
        <v>0</v>
      </c>
      <c r="BI404" s="145">
        <f>IF(N404="nulová",J404,0)</f>
        <v>0</v>
      </c>
      <c r="BJ404" s="18" t="s">
        <v>86</v>
      </c>
      <c r="BK404" s="145">
        <f>ROUND(I404*H404,2)</f>
        <v>0</v>
      </c>
      <c r="BL404" s="18" t="s">
        <v>436</v>
      </c>
      <c r="BM404" s="144" t="s">
        <v>8578</v>
      </c>
    </row>
    <row r="405" spans="2:65" s="1" customFormat="1" ht="19.5">
      <c r="B405" s="33"/>
      <c r="D405" s="146" t="s">
        <v>313</v>
      </c>
      <c r="F405" s="147" t="s">
        <v>1132</v>
      </c>
      <c r="I405" s="148"/>
      <c r="L405" s="33"/>
      <c r="M405" s="149"/>
      <c r="T405" s="54"/>
      <c r="AT405" s="18" t="s">
        <v>313</v>
      </c>
      <c r="AU405" s="18" t="s">
        <v>88</v>
      </c>
    </row>
    <row r="406" spans="2:65" s="1" customFormat="1" ht="11.25">
      <c r="B406" s="33"/>
      <c r="D406" s="150" t="s">
        <v>315</v>
      </c>
      <c r="F406" s="151" t="s">
        <v>1133</v>
      </c>
      <c r="I406" s="148"/>
      <c r="L406" s="33"/>
      <c r="M406" s="149"/>
      <c r="T406" s="54"/>
      <c r="AT406" s="18" t="s">
        <v>315</v>
      </c>
      <c r="AU406" s="18" t="s">
        <v>88</v>
      </c>
    </row>
    <row r="407" spans="2:65" s="1" customFormat="1" ht="48.75">
      <c r="B407" s="33"/>
      <c r="D407" s="146" t="s">
        <v>4036</v>
      </c>
      <c r="F407" s="189" t="s">
        <v>8579</v>
      </c>
      <c r="I407" s="148"/>
      <c r="L407" s="33"/>
      <c r="M407" s="149"/>
      <c r="T407" s="54"/>
      <c r="AT407" s="18" t="s">
        <v>4036</v>
      </c>
      <c r="AU407" s="18" t="s">
        <v>88</v>
      </c>
    </row>
    <row r="408" spans="2:65" s="12" customFormat="1" ht="11.25">
      <c r="B408" s="152"/>
      <c r="D408" s="146" t="s">
        <v>317</v>
      </c>
      <c r="E408" s="153" t="s">
        <v>42</v>
      </c>
      <c r="F408" s="154" t="s">
        <v>8569</v>
      </c>
      <c r="H408" s="153" t="s">
        <v>42</v>
      </c>
      <c r="I408" s="155"/>
      <c r="L408" s="152"/>
      <c r="M408" s="156"/>
      <c r="T408" s="157"/>
      <c r="AT408" s="153" t="s">
        <v>317</v>
      </c>
      <c r="AU408" s="153" t="s">
        <v>88</v>
      </c>
      <c r="AV408" s="12" t="s">
        <v>86</v>
      </c>
      <c r="AW408" s="12" t="s">
        <v>38</v>
      </c>
      <c r="AX408" s="12" t="s">
        <v>79</v>
      </c>
      <c r="AY408" s="153" t="s">
        <v>305</v>
      </c>
    </row>
    <row r="409" spans="2:65" s="12" customFormat="1" ht="11.25">
      <c r="B409" s="152"/>
      <c r="D409" s="146" t="s">
        <v>317</v>
      </c>
      <c r="E409" s="153" t="s">
        <v>42</v>
      </c>
      <c r="F409" s="154" t="s">
        <v>8580</v>
      </c>
      <c r="H409" s="153" t="s">
        <v>42</v>
      </c>
      <c r="I409" s="155"/>
      <c r="L409" s="152"/>
      <c r="M409" s="156"/>
      <c r="T409" s="157"/>
      <c r="AT409" s="153" t="s">
        <v>317</v>
      </c>
      <c r="AU409" s="153" t="s">
        <v>88</v>
      </c>
      <c r="AV409" s="12" t="s">
        <v>86</v>
      </c>
      <c r="AW409" s="12" t="s">
        <v>38</v>
      </c>
      <c r="AX409" s="12" t="s">
        <v>79</v>
      </c>
      <c r="AY409" s="153" t="s">
        <v>305</v>
      </c>
    </row>
    <row r="410" spans="2:65" s="12" customFormat="1" ht="11.25">
      <c r="B410" s="152"/>
      <c r="D410" s="146" t="s">
        <v>317</v>
      </c>
      <c r="E410" s="153" t="s">
        <v>42</v>
      </c>
      <c r="F410" s="154" t="s">
        <v>8581</v>
      </c>
      <c r="H410" s="153" t="s">
        <v>42</v>
      </c>
      <c r="I410" s="155"/>
      <c r="L410" s="152"/>
      <c r="M410" s="156"/>
      <c r="T410" s="157"/>
      <c r="AT410" s="153" t="s">
        <v>317</v>
      </c>
      <c r="AU410" s="153" t="s">
        <v>88</v>
      </c>
      <c r="AV410" s="12" t="s">
        <v>86</v>
      </c>
      <c r="AW410" s="12" t="s">
        <v>38</v>
      </c>
      <c r="AX410" s="12" t="s">
        <v>79</v>
      </c>
      <c r="AY410" s="153" t="s">
        <v>305</v>
      </c>
    </row>
    <row r="411" spans="2:65" s="13" customFormat="1" ht="11.25">
      <c r="B411" s="158"/>
      <c r="D411" s="146" t="s">
        <v>317</v>
      </c>
      <c r="E411" s="159" t="s">
        <v>42</v>
      </c>
      <c r="F411" s="160" t="s">
        <v>8582</v>
      </c>
      <c r="H411" s="161">
        <v>42.56</v>
      </c>
      <c r="I411" s="162"/>
      <c r="L411" s="158"/>
      <c r="M411" s="163"/>
      <c r="T411" s="164"/>
      <c r="AT411" s="159" t="s">
        <v>317</v>
      </c>
      <c r="AU411" s="159" t="s">
        <v>88</v>
      </c>
      <c r="AV411" s="13" t="s">
        <v>88</v>
      </c>
      <c r="AW411" s="13" t="s">
        <v>38</v>
      </c>
      <c r="AX411" s="13" t="s">
        <v>79</v>
      </c>
      <c r="AY411" s="159" t="s">
        <v>305</v>
      </c>
    </row>
    <row r="412" spans="2:65" s="14" customFormat="1" ht="11.25">
      <c r="B412" s="165"/>
      <c r="D412" s="146" t="s">
        <v>317</v>
      </c>
      <c r="E412" s="166" t="s">
        <v>201</v>
      </c>
      <c r="F412" s="167" t="s">
        <v>338</v>
      </c>
      <c r="H412" s="168">
        <v>42.56</v>
      </c>
      <c r="I412" s="169"/>
      <c r="L412" s="165"/>
      <c r="M412" s="170"/>
      <c r="T412" s="171"/>
      <c r="AT412" s="166" t="s">
        <v>317</v>
      </c>
      <c r="AU412" s="166" t="s">
        <v>88</v>
      </c>
      <c r="AV412" s="14" t="s">
        <v>96</v>
      </c>
      <c r="AW412" s="14" t="s">
        <v>38</v>
      </c>
      <c r="AX412" s="14" t="s">
        <v>79</v>
      </c>
      <c r="AY412" s="166" t="s">
        <v>305</v>
      </c>
    </row>
    <row r="413" spans="2:65" s="12" customFormat="1" ht="11.25">
      <c r="B413" s="152"/>
      <c r="D413" s="146" t="s">
        <v>317</v>
      </c>
      <c r="E413" s="153" t="s">
        <v>42</v>
      </c>
      <c r="F413" s="154" t="s">
        <v>8583</v>
      </c>
      <c r="H413" s="153" t="s">
        <v>42</v>
      </c>
      <c r="I413" s="155"/>
      <c r="L413" s="152"/>
      <c r="M413" s="156"/>
      <c r="T413" s="157"/>
      <c r="AT413" s="153" t="s">
        <v>317</v>
      </c>
      <c r="AU413" s="153" t="s">
        <v>88</v>
      </c>
      <c r="AV413" s="12" t="s">
        <v>86</v>
      </c>
      <c r="AW413" s="12" t="s">
        <v>38</v>
      </c>
      <c r="AX413" s="12" t="s">
        <v>79</v>
      </c>
      <c r="AY413" s="153" t="s">
        <v>305</v>
      </c>
    </row>
    <row r="414" spans="2:65" s="13" customFormat="1" ht="11.25">
      <c r="B414" s="158"/>
      <c r="D414" s="146" t="s">
        <v>317</v>
      </c>
      <c r="E414" s="159" t="s">
        <v>42</v>
      </c>
      <c r="F414" s="160" t="s">
        <v>201</v>
      </c>
      <c r="H414" s="161">
        <v>42.56</v>
      </c>
      <c r="I414" s="162"/>
      <c r="L414" s="158"/>
      <c r="M414" s="163"/>
      <c r="T414" s="164"/>
      <c r="AT414" s="159" t="s">
        <v>317</v>
      </c>
      <c r="AU414" s="159" t="s">
        <v>88</v>
      </c>
      <c r="AV414" s="13" t="s">
        <v>88</v>
      </c>
      <c r="AW414" s="13" t="s">
        <v>38</v>
      </c>
      <c r="AX414" s="13" t="s">
        <v>79</v>
      </c>
      <c r="AY414" s="159" t="s">
        <v>305</v>
      </c>
    </row>
    <row r="415" spans="2:65" s="14" customFormat="1" ht="11.25">
      <c r="B415" s="165"/>
      <c r="D415" s="146" t="s">
        <v>317</v>
      </c>
      <c r="E415" s="166" t="s">
        <v>42</v>
      </c>
      <c r="F415" s="167" t="s">
        <v>338</v>
      </c>
      <c r="H415" s="168">
        <v>42.56</v>
      </c>
      <c r="I415" s="169"/>
      <c r="L415" s="165"/>
      <c r="M415" s="170"/>
      <c r="T415" s="171"/>
      <c r="AT415" s="166" t="s">
        <v>317</v>
      </c>
      <c r="AU415" s="166" t="s">
        <v>88</v>
      </c>
      <c r="AV415" s="14" t="s">
        <v>96</v>
      </c>
      <c r="AW415" s="14" t="s">
        <v>38</v>
      </c>
      <c r="AX415" s="14" t="s">
        <v>79</v>
      </c>
      <c r="AY415" s="166" t="s">
        <v>305</v>
      </c>
    </row>
    <row r="416" spans="2:65" s="15" customFormat="1" ht="11.25">
      <c r="B416" s="172"/>
      <c r="D416" s="146" t="s">
        <v>317</v>
      </c>
      <c r="E416" s="173" t="s">
        <v>42</v>
      </c>
      <c r="F416" s="174" t="s">
        <v>339</v>
      </c>
      <c r="H416" s="175">
        <v>85.12</v>
      </c>
      <c r="I416" s="176"/>
      <c r="L416" s="172"/>
      <c r="M416" s="177"/>
      <c r="T416" s="178"/>
      <c r="AT416" s="173" t="s">
        <v>317</v>
      </c>
      <c r="AU416" s="173" t="s">
        <v>88</v>
      </c>
      <c r="AV416" s="15" t="s">
        <v>311</v>
      </c>
      <c r="AW416" s="15" t="s">
        <v>38</v>
      </c>
      <c r="AX416" s="15" t="s">
        <v>86</v>
      </c>
      <c r="AY416" s="173" t="s">
        <v>305</v>
      </c>
    </row>
    <row r="417" spans="2:65" s="1" customFormat="1" ht="24.2" customHeight="1">
      <c r="B417" s="33"/>
      <c r="C417" s="133" t="s">
        <v>651</v>
      </c>
      <c r="D417" s="133" t="s">
        <v>307</v>
      </c>
      <c r="E417" s="134" t="s">
        <v>1138</v>
      </c>
      <c r="F417" s="135" t="s">
        <v>1139</v>
      </c>
      <c r="G417" s="136" t="s">
        <v>199</v>
      </c>
      <c r="H417" s="137">
        <v>101.08</v>
      </c>
      <c r="I417" s="138"/>
      <c r="J417" s="139">
        <f>ROUND(I417*H417,2)</f>
        <v>0</v>
      </c>
      <c r="K417" s="135" t="s">
        <v>310</v>
      </c>
      <c r="L417" s="33"/>
      <c r="M417" s="140" t="s">
        <v>42</v>
      </c>
      <c r="N417" s="141" t="s">
        <v>50</v>
      </c>
      <c r="P417" s="142">
        <f>O417*H417</f>
        <v>0</v>
      </c>
      <c r="Q417" s="142">
        <v>4.0000000000000002E-4</v>
      </c>
      <c r="R417" s="142">
        <f>Q417*H417</f>
        <v>4.0432000000000003E-2</v>
      </c>
      <c r="S417" s="142">
        <v>0</v>
      </c>
      <c r="T417" s="143">
        <f>S417*H417</f>
        <v>0</v>
      </c>
      <c r="AR417" s="144" t="s">
        <v>436</v>
      </c>
      <c r="AT417" s="144" t="s">
        <v>307</v>
      </c>
      <c r="AU417" s="144" t="s">
        <v>88</v>
      </c>
      <c r="AY417" s="18" t="s">
        <v>305</v>
      </c>
      <c r="BE417" s="145">
        <f>IF(N417="základní",J417,0)</f>
        <v>0</v>
      </c>
      <c r="BF417" s="145">
        <f>IF(N417="snížená",J417,0)</f>
        <v>0</v>
      </c>
      <c r="BG417" s="145">
        <f>IF(N417="zákl. přenesená",J417,0)</f>
        <v>0</v>
      </c>
      <c r="BH417" s="145">
        <f>IF(N417="sníž. přenesená",J417,0)</f>
        <v>0</v>
      </c>
      <c r="BI417" s="145">
        <f>IF(N417="nulová",J417,0)</f>
        <v>0</v>
      </c>
      <c r="BJ417" s="18" t="s">
        <v>86</v>
      </c>
      <c r="BK417" s="145">
        <f>ROUND(I417*H417,2)</f>
        <v>0</v>
      </c>
      <c r="BL417" s="18" t="s">
        <v>436</v>
      </c>
      <c r="BM417" s="144" t="s">
        <v>8584</v>
      </c>
    </row>
    <row r="418" spans="2:65" s="1" customFormat="1" ht="19.5">
      <c r="B418" s="33"/>
      <c r="D418" s="146" t="s">
        <v>313</v>
      </c>
      <c r="F418" s="147" t="s">
        <v>1141</v>
      </c>
      <c r="I418" s="148"/>
      <c r="L418" s="33"/>
      <c r="M418" s="149"/>
      <c r="T418" s="54"/>
      <c r="AT418" s="18" t="s">
        <v>313</v>
      </c>
      <c r="AU418" s="18" t="s">
        <v>88</v>
      </c>
    </row>
    <row r="419" spans="2:65" s="1" customFormat="1" ht="11.25">
      <c r="B419" s="33"/>
      <c r="D419" s="150" t="s">
        <v>315</v>
      </c>
      <c r="F419" s="151" t="s">
        <v>1142</v>
      </c>
      <c r="I419" s="148"/>
      <c r="L419" s="33"/>
      <c r="M419" s="149"/>
      <c r="T419" s="54"/>
      <c r="AT419" s="18" t="s">
        <v>315</v>
      </c>
      <c r="AU419" s="18" t="s">
        <v>88</v>
      </c>
    </row>
    <row r="420" spans="2:65" s="1" customFormat="1" ht="48.75">
      <c r="B420" s="33"/>
      <c r="D420" s="146" t="s">
        <v>4036</v>
      </c>
      <c r="F420" s="189" t="s">
        <v>8579</v>
      </c>
      <c r="I420" s="148"/>
      <c r="L420" s="33"/>
      <c r="M420" s="149"/>
      <c r="T420" s="54"/>
      <c r="AT420" s="18" t="s">
        <v>4036</v>
      </c>
      <c r="AU420" s="18" t="s">
        <v>88</v>
      </c>
    </row>
    <row r="421" spans="2:65" s="12" customFormat="1" ht="11.25">
      <c r="B421" s="152"/>
      <c r="D421" s="146" t="s">
        <v>317</v>
      </c>
      <c r="E421" s="153" t="s">
        <v>42</v>
      </c>
      <c r="F421" s="154" t="s">
        <v>8569</v>
      </c>
      <c r="H421" s="153" t="s">
        <v>42</v>
      </c>
      <c r="I421" s="155"/>
      <c r="L421" s="152"/>
      <c r="M421" s="156"/>
      <c r="T421" s="157"/>
      <c r="AT421" s="153" t="s">
        <v>317</v>
      </c>
      <c r="AU421" s="153" t="s">
        <v>88</v>
      </c>
      <c r="AV421" s="12" t="s">
        <v>86</v>
      </c>
      <c r="AW421" s="12" t="s">
        <v>38</v>
      </c>
      <c r="AX421" s="12" t="s">
        <v>79</v>
      </c>
      <c r="AY421" s="153" t="s">
        <v>305</v>
      </c>
    </row>
    <row r="422" spans="2:65" s="12" customFormat="1" ht="11.25">
      <c r="B422" s="152"/>
      <c r="D422" s="146" t="s">
        <v>317</v>
      </c>
      <c r="E422" s="153" t="s">
        <v>42</v>
      </c>
      <c r="F422" s="154" t="s">
        <v>8585</v>
      </c>
      <c r="H422" s="153" t="s">
        <v>42</v>
      </c>
      <c r="I422" s="155"/>
      <c r="L422" s="152"/>
      <c r="M422" s="156"/>
      <c r="T422" s="157"/>
      <c r="AT422" s="153" t="s">
        <v>317</v>
      </c>
      <c r="AU422" s="153" t="s">
        <v>88</v>
      </c>
      <c r="AV422" s="12" t="s">
        <v>86</v>
      </c>
      <c r="AW422" s="12" t="s">
        <v>38</v>
      </c>
      <c r="AX422" s="12" t="s">
        <v>79</v>
      </c>
      <c r="AY422" s="153" t="s">
        <v>305</v>
      </c>
    </row>
    <row r="423" spans="2:65" s="13" customFormat="1" ht="11.25">
      <c r="B423" s="158"/>
      <c r="D423" s="146" t="s">
        <v>317</v>
      </c>
      <c r="E423" s="159" t="s">
        <v>42</v>
      </c>
      <c r="F423" s="160" t="s">
        <v>8586</v>
      </c>
      <c r="H423" s="161">
        <v>36.96</v>
      </c>
      <c r="I423" s="162"/>
      <c r="L423" s="158"/>
      <c r="M423" s="163"/>
      <c r="T423" s="164"/>
      <c r="AT423" s="159" t="s">
        <v>317</v>
      </c>
      <c r="AU423" s="159" t="s">
        <v>88</v>
      </c>
      <c r="AV423" s="13" t="s">
        <v>88</v>
      </c>
      <c r="AW423" s="13" t="s">
        <v>38</v>
      </c>
      <c r="AX423" s="13" t="s">
        <v>79</v>
      </c>
      <c r="AY423" s="159" t="s">
        <v>305</v>
      </c>
    </row>
    <row r="424" spans="2:65" s="13" customFormat="1" ht="11.25">
      <c r="B424" s="158"/>
      <c r="D424" s="146" t="s">
        <v>317</v>
      </c>
      <c r="E424" s="159" t="s">
        <v>42</v>
      </c>
      <c r="F424" s="160" t="s">
        <v>8587</v>
      </c>
      <c r="H424" s="161">
        <v>13.58</v>
      </c>
      <c r="I424" s="162"/>
      <c r="L424" s="158"/>
      <c r="M424" s="163"/>
      <c r="T424" s="164"/>
      <c r="AT424" s="159" t="s">
        <v>317</v>
      </c>
      <c r="AU424" s="159" t="s">
        <v>88</v>
      </c>
      <c r="AV424" s="13" t="s">
        <v>88</v>
      </c>
      <c r="AW424" s="13" t="s">
        <v>38</v>
      </c>
      <c r="AX424" s="13" t="s">
        <v>79</v>
      </c>
      <c r="AY424" s="159" t="s">
        <v>305</v>
      </c>
    </row>
    <row r="425" spans="2:65" s="14" customFormat="1" ht="11.25">
      <c r="B425" s="165"/>
      <c r="D425" s="146" t="s">
        <v>317</v>
      </c>
      <c r="E425" s="166" t="s">
        <v>197</v>
      </c>
      <c r="F425" s="167" t="s">
        <v>338</v>
      </c>
      <c r="H425" s="168">
        <v>50.54</v>
      </c>
      <c r="I425" s="169"/>
      <c r="L425" s="165"/>
      <c r="M425" s="170"/>
      <c r="T425" s="171"/>
      <c r="AT425" s="166" t="s">
        <v>317</v>
      </c>
      <c r="AU425" s="166" t="s">
        <v>88</v>
      </c>
      <c r="AV425" s="14" t="s">
        <v>96</v>
      </c>
      <c r="AW425" s="14" t="s">
        <v>38</v>
      </c>
      <c r="AX425" s="14" t="s">
        <v>79</v>
      </c>
      <c r="AY425" s="166" t="s">
        <v>305</v>
      </c>
    </row>
    <row r="426" spans="2:65" s="12" customFormat="1" ht="11.25">
      <c r="B426" s="152"/>
      <c r="D426" s="146" t="s">
        <v>317</v>
      </c>
      <c r="E426" s="153" t="s">
        <v>42</v>
      </c>
      <c r="F426" s="154" t="s">
        <v>8588</v>
      </c>
      <c r="H426" s="153" t="s">
        <v>42</v>
      </c>
      <c r="I426" s="155"/>
      <c r="L426" s="152"/>
      <c r="M426" s="156"/>
      <c r="T426" s="157"/>
      <c r="AT426" s="153" t="s">
        <v>317</v>
      </c>
      <c r="AU426" s="153" t="s">
        <v>88</v>
      </c>
      <c r="AV426" s="12" t="s">
        <v>86</v>
      </c>
      <c r="AW426" s="12" t="s">
        <v>38</v>
      </c>
      <c r="AX426" s="12" t="s">
        <v>79</v>
      </c>
      <c r="AY426" s="153" t="s">
        <v>305</v>
      </c>
    </row>
    <row r="427" spans="2:65" s="13" customFormat="1" ht="11.25">
      <c r="B427" s="158"/>
      <c r="D427" s="146" t="s">
        <v>317</v>
      </c>
      <c r="E427" s="159" t="s">
        <v>42</v>
      </c>
      <c r="F427" s="160" t="s">
        <v>197</v>
      </c>
      <c r="H427" s="161">
        <v>50.54</v>
      </c>
      <c r="I427" s="162"/>
      <c r="L427" s="158"/>
      <c r="M427" s="163"/>
      <c r="T427" s="164"/>
      <c r="AT427" s="159" t="s">
        <v>317</v>
      </c>
      <c r="AU427" s="159" t="s">
        <v>88</v>
      </c>
      <c r="AV427" s="13" t="s">
        <v>88</v>
      </c>
      <c r="AW427" s="13" t="s">
        <v>38</v>
      </c>
      <c r="AX427" s="13" t="s">
        <v>79</v>
      </c>
      <c r="AY427" s="159" t="s">
        <v>305</v>
      </c>
    </row>
    <row r="428" spans="2:65" s="14" customFormat="1" ht="11.25">
      <c r="B428" s="165"/>
      <c r="D428" s="146" t="s">
        <v>317</v>
      </c>
      <c r="E428" s="166" t="s">
        <v>42</v>
      </c>
      <c r="F428" s="167" t="s">
        <v>338</v>
      </c>
      <c r="H428" s="168">
        <v>50.54</v>
      </c>
      <c r="I428" s="169"/>
      <c r="L428" s="165"/>
      <c r="M428" s="170"/>
      <c r="T428" s="171"/>
      <c r="AT428" s="166" t="s">
        <v>317</v>
      </c>
      <c r="AU428" s="166" t="s">
        <v>88</v>
      </c>
      <c r="AV428" s="14" t="s">
        <v>96</v>
      </c>
      <c r="AW428" s="14" t="s">
        <v>38</v>
      </c>
      <c r="AX428" s="14" t="s">
        <v>79</v>
      </c>
      <c r="AY428" s="166" t="s">
        <v>305</v>
      </c>
    </row>
    <row r="429" spans="2:65" s="15" customFormat="1" ht="11.25">
      <c r="B429" s="172"/>
      <c r="D429" s="146" t="s">
        <v>317</v>
      </c>
      <c r="E429" s="173" t="s">
        <v>42</v>
      </c>
      <c r="F429" s="174" t="s">
        <v>339</v>
      </c>
      <c r="H429" s="175">
        <v>101.08</v>
      </c>
      <c r="I429" s="176"/>
      <c r="L429" s="172"/>
      <c r="M429" s="177"/>
      <c r="T429" s="178"/>
      <c r="AT429" s="173" t="s">
        <v>317</v>
      </c>
      <c r="AU429" s="173" t="s">
        <v>88</v>
      </c>
      <c r="AV429" s="15" t="s">
        <v>311</v>
      </c>
      <c r="AW429" s="15" t="s">
        <v>38</v>
      </c>
      <c r="AX429" s="15" t="s">
        <v>86</v>
      </c>
      <c r="AY429" s="173" t="s">
        <v>305</v>
      </c>
    </row>
    <row r="430" spans="2:65" s="1" customFormat="1" ht="44.25" customHeight="1">
      <c r="B430" s="33"/>
      <c r="C430" s="179" t="s">
        <v>661</v>
      </c>
      <c r="D430" s="179" t="s">
        <v>341</v>
      </c>
      <c r="E430" s="180" t="s">
        <v>1146</v>
      </c>
      <c r="F430" s="181" t="s">
        <v>1147</v>
      </c>
      <c r="G430" s="182" t="s">
        <v>199</v>
      </c>
      <c r="H430" s="183">
        <v>107.065</v>
      </c>
      <c r="I430" s="184"/>
      <c r="J430" s="185">
        <f>ROUND(I430*H430,2)</f>
        <v>0</v>
      </c>
      <c r="K430" s="181" t="s">
        <v>310</v>
      </c>
      <c r="L430" s="186"/>
      <c r="M430" s="187" t="s">
        <v>42</v>
      </c>
      <c r="N430" s="188" t="s">
        <v>50</v>
      </c>
      <c r="P430" s="142">
        <f>O430*H430</f>
        <v>0</v>
      </c>
      <c r="Q430" s="142">
        <v>5.4000000000000003E-3</v>
      </c>
      <c r="R430" s="142">
        <f>Q430*H430</f>
        <v>0.57815099999999997</v>
      </c>
      <c r="S430" s="142">
        <v>0</v>
      </c>
      <c r="T430" s="143">
        <f>S430*H430</f>
        <v>0</v>
      </c>
      <c r="AR430" s="144" t="s">
        <v>559</v>
      </c>
      <c r="AT430" s="144" t="s">
        <v>341</v>
      </c>
      <c r="AU430" s="144" t="s">
        <v>88</v>
      </c>
      <c r="AY430" s="18" t="s">
        <v>305</v>
      </c>
      <c r="BE430" s="145">
        <f>IF(N430="základní",J430,0)</f>
        <v>0</v>
      </c>
      <c r="BF430" s="145">
        <f>IF(N430="snížená",J430,0)</f>
        <v>0</v>
      </c>
      <c r="BG430" s="145">
        <f>IF(N430="zákl. přenesená",J430,0)</f>
        <v>0</v>
      </c>
      <c r="BH430" s="145">
        <f>IF(N430="sníž. přenesená",J430,0)</f>
        <v>0</v>
      </c>
      <c r="BI430" s="145">
        <f>IF(N430="nulová",J430,0)</f>
        <v>0</v>
      </c>
      <c r="BJ430" s="18" t="s">
        <v>86</v>
      </c>
      <c r="BK430" s="145">
        <f>ROUND(I430*H430,2)</f>
        <v>0</v>
      </c>
      <c r="BL430" s="18" t="s">
        <v>436</v>
      </c>
      <c r="BM430" s="144" t="s">
        <v>8589</v>
      </c>
    </row>
    <row r="431" spans="2:65" s="1" customFormat="1" ht="29.25">
      <c r="B431" s="33"/>
      <c r="D431" s="146" t="s">
        <v>313</v>
      </c>
      <c r="F431" s="147" t="s">
        <v>1147</v>
      </c>
      <c r="I431" s="148"/>
      <c r="L431" s="33"/>
      <c r="M431" s="149"/>
      <c r="T431" s="54"/>
      <c r="AT431" s="18" t="s">
        <v>313</v>
      </c>
      <c r="AU431" s="18" t="s">
        <v>88</v>
      </c>
    </row>
    <row r="432" spans="2:65" s="12" customFormat="1" ht="11.25">
      <c r="B432" s="152"/>
      <c r="D432" s="146" t="s">
        <v>317</v>
      </c>
      <c r="E432" s="153" t="s">
        <v>42</v>
      </c>
      <c r="F432" s="154" t="s">
        <v>8590</v>
      </c>
      <c r="H432" s="153" t="s">
        <v>42</v>
      </c>
      <c r="I432" s="155"/>
      <c r="L432" s="152"/>
      <c r="M432" s="156"/>
      <c r="T432" s="157"/>
      <c r="AT432" s="153" t="s">
        <v>317</v>
      </c>
      <c r="AU432" s="153" t="s">
        <v>88</v>
      </c>
      <c r="AV432" s="12" t="s">
        <v>86</v>
      </c>
      <c r="AW432" s="12" t="s">
        <v>38</v>
      </c>
      <c r="AX432" s="12" t="s">
        <v>79</v>
      </c>
      <c r="AY432" s="153" t="s">
        <v>305</v>
      </c>
    </row>
    <row r="433" spans="2:65" s="12" customFormat="1" ht="11.25">
      <c r="B433" s="152"/>
      <c r="D433" s="146" t="s">
        <v>317</v>
      </c>
      <c r="E433" s="153" t="s">
        <v>42</v>
      </c>
      <c r="F433" s="154" t="s">
        <v>8591</v>
      </c>
      <c r="H433" s="153" t="s">
        <v>42</v>
      </c>
      <c r="I433" s="155"/>
      <c r="L433" s="152"/>
      <c r="M433" s="156"/>
      <c r="T433" s="157"/>
      <c r="AT433" s="153" t="s">
        <v>317</v>
      </c>
      <c r="AU433" s="153" t="s">
        <v>88</v>
      </c>
      <c r="AV433" s="12" t="s">
        <v>86</v>
      </c>
      <c r="AW433" s="12" t="s">
        <v>38</v>
      </c>
      <c r="AX433" s="12" t="s">
        <v>79</v>
      </c>
      <c r="AY433" s="153" t="s">
        <v>305</v>
      </c>
    </row>
    <row r="434" spans="2:65" s="13" customFormat="1" ht="11.25">
      <c r="B434" s="158"/>
      <c r="D434" s="146" t="s">
        <v>317</v>
      </c>
      <c r="E434" s="159" t="s">
        <v>42</v>
      </c>
      <c r="F434" s="160" t="s">
        <v>201</v>
      </c>
      <c r="H434" s="161">
        <v>42.56</v>
      </c>
      <c r="I434" s="162"/>
      <c r="L434" s="158"/>
      <c r="M434" s="163"/>
      <c r="T434" s="164"/>
      <c r="AT434" s="159" t="s">
        <v>317</v>
      </c>
      <c r="AU434" s="159" t="s">
        <v>88</v>
      </c>
      <c r="AV434" s="13" t="s">
        <v>88</v>
      </c>
      <c r="AW434" s="13" t="s">
        <v>38</v>
      </c>
      <c r="AX434" s="13" t="s">
        <v>79</v>
      </c>
      <c r="AY434" s="159" t="s">
        <v>305</v>
      </c>
    </row>
    <row r="435" spans="2:65" s="12" customFormat="1" ht="11.25">
      <c r="B435" s="152"/>
      <c r="D435" s="146" t="s">
        <v>317</v>
      </c>
      <c r="E435" s="153" t="s">
        <v>42</v>
      </c>
      <c r="F435" s="154" t="s">
        <v>8592</v>
      </c>
      <c r="H435" s="153" t="s">
        <v>42</v>
      </c>
      <c r="I435" s="155"/>
      <c r="L435" s="152"/>
      <c r="M435" s="156"/>
      <c r="T435" s="157"/>
      <c r="AT435" s="153" t="s">
        <v>317</v>
      </c>
      <c r="AU435" s="153" t="s">
        <v>88</v>
      </c>
      <c r="AV435" s="12" t="s">
        <v>86</v>
      </c>
      <c r="AW435" s="12" t="s">
        <v>38</v>
      </c>
      <c r="AX435" s="12" t="s">
        <v>79</v>
      </c>
      <c r="AY435" s="153" t="s">
        <v>305</v>
      </c>
    </row>
    <row r="436" spans="2:65" s="13" customFormat="1" ht="11.25">
      <c r="B436" s="158"/>
      <c r="D436" s="146" t="s">
        <v>317</v>
      </c>
      <c r="E436" s="159" t="s">
        <v>42</v>
      </c>
      <c r="F436" s="160" t="s">
        <v>197</v>
      </c>
      <c r="H436" s="161">
        <v>50.54</v>
      </c>
      <c r="I436" s="162"/>
      <c r="L436" s="158"/>
      <c r="M436" s="163"/>
      <c r="T436" s="164"/>
      <c r="AT436" s="159" t="s">
        <v>317</v>
      </c>
      <c r="AU436" s="159" t="s">
        <v>88</v>
      </c>
      <c r="AV436" s="13" t="s">
        <v>88</v>
      </c>
      <c r="AW436" s="13" t="s">
        <v>38</v>
      </c>
      <c r="AX436" s="13" t="s">
        <v>79</v>
      </c>
      <c r="AY436" s="159" t="s">
        <v>305</v>
      </c>
    </row>
    <row r="437" spans="2:65" s="15" customFormat="1" ht="11.25">
      <c r="B437" s="172"/>
      <c r="D437" s="146" t="s">
        <v>317</v>
      </c>
      <c r="E437" s="173" t="s">
        <v>42</v>
      </c>
      <c r="F437" s="174" t="s">
        <v>339</v>
      </c>
      <c r="H437" s="175">
        <v>93.1</v>
      </c>
      <c r="I437" s="176"/>
      <c r="L437" s="172"/>
      <c r="M437" s="177"/>
      <c r="T437" s="178"/>
      <c r="AT437" s="173" t="s">
        <v>317</v>
      </c>
      <c r="AU437" s="173" t="s">
        <v>88</v>
      </c>
      <c r="AV437" s="15" t="s">
        <v>311</v>
      </c>
      <c r="AW437" s="15" t="s">
        <v>38</v>
      </c>
      <c r="AX437" s="15" t="s">
        <v>86</v>
      </c>
      <c r="AY437" s="173" t="s">
        <v>305</v>
      </c>
    </row>
    <row r="438" spans="2:65" s="13" customFormat="1" ht="11.25">
      <c r="B438" s="158"/>
      <c r="D438" s="146" t="s">
        <v>317</v>
      </c>
      <c r="F438" s="160" t="s">
        <v>8593</v>
      </c>
      <c r="H438" s="161">
        <v>107.065</v>
      </c>
      <c r="I438" s="162"/>
      <c r="L438" s="158"/>
      <c r="M438" s="163"/>
      <c r="T438" s="164"/>
      <c r="AT438" s="159" t="s">
        <v>317</v>
      </c>
      <c r="AU438" s="159" t="s">
        <v>88</v>
      </c>
      <c r="AV438" s="13" t="s">
        <v>88</v>
      </c>
      <c r="AW438" s="13" t="s">
        <v>4</v>
      </c>
      <c r="AX438" s="13" t="s">
        <v>86</v>
      </c>
      <c r="AY438" s="159" t="s">
        <v>305</v>
      </c>
    </row>
    <row r="439" spans="2:65" s="1" customFormat="1" ht="49.15" customHeight="1">
      <c r="B439" s="33"/>
      <c r="C439" s="179" t="s">
        <v>667</v>
      </c>
      <c r="D439" s="179" t="s">
        <v>341</v>
      </c>
      <c r="E439" s="180" t="s">
        <v>1281</v>
      </c>
      <c r="F439" s="181" t="s">
        <v>1282</v>
      </c>
      <c r="G439" s="182" t="s">
        <v>199</v>
      </c>
      <c r="H439" s="183">
        <v>107.065</v>
      </c>
      <c r="I439" s="184"/>
      <c r="J439" s="185">
        <f>ROUND(I439*H439,2)</f>
        <v>0</v>
      </c>
      <c r="K439" s="181" t="s">
        <v>310</v>
      </c>
      <c r="L439" s="186"/>
      <c r="M439" s="187" t="s">
        <v>42</v>
      </c>
      <c r="N439" s="188" t="s">
        <v>50</v>
      </c>
      <c r="P439" s="142">
        <f>O439*H439</f>
        <v>0</v>
      </c>
      <c r="Q439" s="142">
        <v>5.3E-3</v>
      </c>
      <c r="R439" s="142">
        <f>Q439*H439</f>
        <v>0.56744450000000002</v>
      </c>
      <c r="S439" s="142">
        <v>0</v>
      </c>
      <c r="T439" s="143">
        <f>S439*H439</f>
        <v>0</v>
      </c>
      <c r="AR439" s="144" t="s">
        <v>559</v>
      </c>
      <c r="AT439" s="144" t="s">
        <v>341</v>
      </c>
      <c r="AU439" s="144" t="s">
        <v>88</v>
      </c>
      <c r="AY439" s="18" t="s">
        <v>305</v>
      </c>
      <c r="BE439" s="145">
        <f>IF(N439="základní",J439,0)</f>
        <v>0</v>
      </c>
      <c r="BF439" s="145">
        <f>IF(N439="snížená",J439,0)</f>
        <v>0</v>
      </c>
      <c r="BG439" s="145">
        <f>IF(N439="zákl. přenesená",J439,0)</f>
        <v>0</v>
      </c>
      <c r="BH439" s="145">
        <f>IF(N439="sníž. přenesená",J439,0)</f>
        <v>0</v>
      </c>
      <c r="BI439" s="145">
        <f>IF(N439="nulová",J439,0)</f>
        <v>0</v>
      </c>
      <c r="BJ439" s="18" t="s">
        <v>86</v>
      </c>
      <c r="BK439" s="145">
        <f>ROUND(I439*H439,2)</f>
        <v>0</v>
      </c>
      <c r="BL439" s="18" t="s">
        <v>436</v>
      </c>
      <c r="BM439" s="144" t="s">
        <v>8594</v>
      </c>
    </row>
    <row r="440" spans="2:65" s="1" customFormat="1" ht="29.25">
      <c r="B440" s="33"/>
      <c r="D440" s="146" t="s">
        <v>313</v>
      </c>
      <c r="F440" s="147" t="s">
        <v>1282</v>
      </c>
      <c r="I440" s="148"/>
      <c r="L440" s="33"/>
      <c r="M440" s="149"/>
      <c r="T440" s="54"/>
      <c r="AT440" s="18" t="s">
        <v>313</v>
      </c>
      <c r="AU440" s="18" t="s">
        <v>88</v>
      </c>
    </row>
    <row r="441" spans="2:65" s="12" customFormat="1" ht="11.25">
      <c r="B441" s="152"/>
      <c r="D441" s="146" t="s">
        <v>317</v>
      </c>
      <c r="E441" s="153" t="s">
        <v>42</v>
      </c>
      <c r="F441" s="154" t="s">
        <v>8590</v>
      </c>
      <c r="H441" s="153" t="s">
        <v>42</v>
      </c>
      <c r="I441" s="155"/>
      <c r="L441" s="152"/>
      <c r="M441" s="156"/>
      <c r="T441" s="157"/>
      <c r="AT441" s="153" t="s">
        <v>317</v>
      </c>
      <c r="AU441" s="153" t="s">
        <v>88</v>
      </c>
      <c r="AV441" s="12" t="s">
        <v>86</v>
      </c>
      <c r="AW441" s="12" t="s">
        <v>38</v>
      </c>
      <c r="AX441" s="12" t="s">
        <v>79</v>
      </c>
      <c r="AY441" s="153" t="s">
        <v>305</v>
      </c>
    </row>
    <row r="442" spans="2:65" s="12" customFormat="1" ht="11.25">
      <c r="B442" s="152"/>
      <c r="D442" s="146" t="s">
        <v>317</v>
      </c>
      <c r="E442" s="153" t="s">
        <v>42</v>
      </c>
      <c r="F442" s="154" t="s">
        <v>8591</v>
      </c>
      <c r="H442" s="153" t="s">
        <v>42</v>
      </c>
      <c r="I442" s="155"/>
      <c r="L442" s="152"/>
      <c r="M442" s="156"/>
      <c r="T442" s="157"/>
      <c r="AT442" s="153" t="s">
        <v>317</v>
      </c>
      <c r="AU442" s="153" t="s">
        <v>88</v>
      </c>
      <c r="AV442" s="12" t="s">
        <v>86</v>
      </c>
      <c r="AW442" s="12" t="s">
        <v>38</v>
      </c>
      <c r="AX442" s="12" t="s">
        <v>79</v>
      </c>
      <c r="AY442" s="153" t="s">
        <v>305</v>
      </c>
    </row>
    <row r="443" spans="2:65" s="13" customFormat="1" ht="11.25">
      <c r="B443" s="158"/>
      <c r="D443" s="146" t="s">
        <v>317</v>
      </c>
      <c r="E443" s="159" t="s">
        <v>42</v>
      </c>
      <c r="F443" s="160" t="s">
        <v>201</v>
      </c>
      <c r="H443" s="161">
        <v>42.56</v>
      </c>
      <c r="I443" s="162"/>
      <c r="L443" s="158"/>
      <c r="M443" s="163"/>
      <c r="T443" s="164"/>
      <c r="AT443" s="159" t="s">
        <v>317</v>
      </c>
      <c r="AU443" s="159" t="s">
        <v>88</v>
      </c>
      <c r="AV443" s="13" t="s">
        <v>88</v>
      </c>
      <c r="AW443" s="13" t="s">
        <v>38</v>
      </c>
      <c r="AX443" s="13" t="s">
        <v>79</v>
      </c>
      <c r="AY443" s="159" t="s">
        <v>305</v>
      </c>
    </row>
    <row r="444" spans="2:65" s="12" customFormat="1" ht="11.25">
      <c r="B444" s="152"/>
      <c r="D444" s="146" t="s">
        <v>317</v>
      </c>
      <c r="E444" s="153" t="s">
        <v>42</v>
      </c>
      <c r="F444" s="154" t="s">
        <v>8592</v>
      </c>
      <c r="H444" s="153" t="s">
        <v>42</v>
      </c>
      <c r="I444" s="155"/>
      <c r="L444" s="152"/>
      <c r="M444" s="156"/>
      <c r="T444" s="157"/>
      <c r="AT444" s="153" t="s">
        <v>317</v>
      </c>
      <c r="AU444" s="153" t="s">
        <v>88</v>
      </c>
      <c r="AV444" s="12" t="s">
        <v>86</v>
      </c>
      <c r="AW444" s="12" t="s">
        <v>38</v>
      </c>
      <c r="AX444" s="12" t="s">
        <v>79</v>
      </c>
      <c r="AY444" s="153" t="s">
        <v>305</v>
      </c>
    </row>
    <row r="445" spans="2:65" s="13" customFormat="1" ht="11.25">
      <c r="B445" s="158"/>
      <c r="D445" s="146" t="s">
        <v>317</v>
      </c>
      <c r="E445" s="159" t="s">
        <v>42</v>
      </c>
      <c r="F445" s="160" t="s">
        <v>197</v>
      </c>
      <c r="H445" s="161">
        <v>50.54</v>
      </c>
      <c r="I445" s="162"/>
      <c r="L445" s="158"/>
      <c r="M445" s="163"/>
      <c r="T445" s="164"/>
      <c r="AT445" s="159" t="s">
        <v>317</v>
      </c>
      <c r="AU445" s="159" t="s">
        <v>88</v>
      </c>
      <c r="AV445" s="13" t="s">
        <v>88</v>
      </c>
      <c r="AW445" s="13" t="s">
        <v>38</v>
      </c>
      <c r="AX445" s="13" t="s">
        <v>79</v>
      </c>
      <c r="AY445" s="159" t="s">
        <v>305</v>
      </c>
    </row>
    <row r="446" spans="2:65" s="15" customFormat="1" ht="11.25">
      <c r="B446" s="172"/>
      <c r="D446" s="146" t="s">
        <v>317</v>
      </c>
      <c r="E446" s="173" t="s">
        <v>42</v>
      </c>
      <c r="F446" s="174" t="s">
        <v>339</v>
      </c>
      <c r="H446" s="175">
        <v>93.1</v>
      </c>
      <c r="I446" s="176"/>
      <c r="L446" s="172"/>
      <c r="M446" s="177"/>
      <c r="T446" s="178"/>
      <c r="AT446" s="173" t="s">
        <v>317</v>
      </c>
      <c r="AU446" s="173" t="s">
        <v>88</v>
      </c>
      <c r="AV446" s="15" t="s">
        <v>311</v>
      </c>
      <c r="AW446" s="15" t="s">
        <v>38</v>
      </c>
      <c r="AX446" s="15" t="s">
        <v>86</v>
      </c>
      <c r="AY446" s="173" t="s">
        <v>305</v>
      </c>
    </row>
    <row r="447" spans="2:65" s="13" customFormat="1" ht="11.25">
      <c r="B447" s="158"/>
      <c r="D447" s="146" t="s">
        <v>317</v>
      </c>
      <c r="F447" s="160" t="s">
        <v>8593</v>
      </c>
      <c r="H447" s="161">
        <v>107.065</v>
      </c>
      <c r="I447" s="162"/>
      <c r="L447" s="158"/>
      <c r="M447" s="163"/>
      <c r="T447" s="164"/>
      <c r="AT447" s="159" t="s">
        <v>317</v>
      </c>
      <c r="AU447" s="159" t="s">
        <v>88</v>
      </c>
      <c r="AV447" s="13" t="s">
        <v>88</v>
      </c>
      <c r="AW447" s="13" t="s">
        <v>4</v>
      </c>
      <c r="AX447" s="13" t="s">
        <v>86</v>
      </c>
      <c r="AY447" s="159" t="s">
        <v>305</v>
      </c>
    </row>
    <row r="448" spans="2:65" s="1" customFormat="1" ht="24.2" customHeight="1">
      <c r="B448" s="33"/>
      <c r="C448" s="133" t="s">
        <v>672</v>
      </c>
      <c r="D448" s="133" t="s">
        <v>307</v>
      </c>
      <c r="E448" s="134" t="s">
        <v>1185</v>
      </c>
      <c r="F448" s="135" t="s">
        <v>1186</v>
      </c>
      <c r="G448" s="136" t="s">
        <v>199</v>
      </c>
      <c r="H448" s="137">
        <v>42.56</v>
      </c>
      <c r="I448" s="138"/>
      <c r="J448" s="139">
        <f>ROUND(I448*H448,2)</f>
        <v>0</v>
      </c>
      <c r="K448" s="135" t="s">
        <v>310</v>
      </c>
      <c r="L448" s="33"/>
      <c r="M448" s="140" t="s">
        <v>42</v>
      </c>
      <c r="N448" s="141" t="s">
        <v>50</v>
      </c>
      <c r="P448" s="142">
        <f>O448*H448</f>
        <v>0</v>
      </c>
      <c r="Q448" s="142">
        <v>0</v>
      </c>
      <c r="R448" s="142">
        <f>Q448*H448</f>
        <v>0</v>
      </c>
      <c r="S448" s="142">
        <v>0</v>
      </c>
      <c r="T448" s="143">
        <f>S448*H448</f>
        <v>0</v>
      </c>
      <c r="AR448" s="144" t="s">
        <v>436</v>
      </c>
      <c r="AT448" s="144" t="s">
        <v>307</v>
      </c>
      <c r="AU448" s="144" t="s">
        <v>88</v>
      </c>
      <c r="AY448" s="18" t="s">
        <v>305</v>
      </c>
      <c r="BE448" s="145">
        <f>IF(N448="základní",J448,0)</f>
        <v>0</v>
      </c>
      <c r="BF448" s="145">
        <f>IF(N448="snížená",J448,0)</f>
        <v>0</v>
      </c>
      <c r="BG448" s="145">
        <f>IF(N448="zákl. přenesená",J448,0)</f>
        <v>0</v>
      </c>
      <c r="BH448" s="145">
        <f>IF(N448="sníž. přenesená",J448,0)</f>
        <v>0</v>
      </c>
      <c r="BI448" s="145">
        <f>IF(N448="nulová",J448,0)</f>
        <v>0</v>
      </c>
      <c r="BJ448" s="18" t="s">
        <v>86</v>
      </c>
      <c r="BK448" s="145">
        <f>ROUND(I448*H448,2)</f>
        <v>0</v>
      </c>
      <c r="BL448" s="18" t="s">
        <v>436</v>
      </c>
      <c r="BM448" s="144" t="s">
        <v>8595</v>
      </c>
    </row>
    <row r="449" spans="2:65" s="1" customFormat="1" ht="19.5">
      <c r="B449" s="33"/>
      <c r="D449" s="146" t="s">
        <v>313</v>
      </c>
      <c r="F449" s="147" t="s">
        <v>1188</v>
      </c>
      <c r="I449" s="148"/>
      <c r="L449" s="33"/>
      <c r="M449" s="149"/>
      <c r="T449" s="54"/>
      <c r="AT449" s="18" t="s">
        <v>313</v>
      </c>
      <c r="AU449" s="18" t="s">
        <v>88</v>
      </c>
    </row>
    <row r="450" spans="2:65" s="1" customFormat="1" ht="11.25">
      <c r="B450" s="33"/>
      <c r="D450" s="150" t="s">
        <v>315</v>
      </c>
      <c r="F450" s="151" t="s">
        <v>1189</v>
      </c>
      <c r="I450" s="148"/>
      <c r="L450" s="33"/>
      <c r="M450" s="149"/>
      <c r="T450" s="54"/>
      <c r="AT450" s="18" t="s">
        <v>315</v>
      </c>
      <c r="AU450" s="18" t="s">
        <v>88</v>
      </c>
    </row>
    <row r="451" spans="2:65" s="1" customFormat="1" ht="87.75">
      <c r="B451" s="33"/>
      <c r="D451" s="146" t="s">
        <v>4036</v>
      </c>
      <c r="F451" s="189" t="s">
        <v>8596</v>
      </c>
      <c r="I451" s="148"/>
      <c r="L451" s="33"/>
      <c r="M451" s="149"/>
      <c r="T451" s="54"/>
      <c r="AT451" s="18" t="s">
        <v>4036</v>
      </c>
      <c r="AU451" s="18" t="s">
        <v>88</v>
      </c>
    </row>
    <row r="452" spans="2:65" s="12" customFormat="1" ht="11.25">
      <c r="B452" s="152"/>
      <c r="D452" s="146" t="s">
        <v>317</v>
      </c>
      <c r="E452" s="153" t="s">
        <v>42</v>
      </c>
      <c r="F452" s="154" t="s">
        <v>8597</v>
      </c>
      <c r="H452" s="153" t="s">
        <v>42</v>
      </c>
      <c r="I452" s="155"/>
      <c r="L452" s="152"/>
      <c r="M452" s="156"/>
      <c r="T452" s="157"/>
      <c r="AT452" s="153" t="s">
        <v>317</v>
      </c>
      <c r="AU452" s="153" t="s">
        <v>88</v>
      </c>
      <c r="AV452" s="12" t="s">
        <v>86</v>
      </c>
      <c r="AW452" s="12" t="s">
        <v>38</v>
      </c>
      <c r="AX452" s="12" t="s">
        <v>79</v>
      </c>
      <c r="AY452" s="153" t="s">
        <v>305</v>
      </c>
    </row>
    <row r="453" spans="2:65" s="13" customFormat="1" ht="11.25">
      <c r="B453" s="158"/>
      <c r="D453" s="146" t="s">
        <v>317</v>
      </c>
      <c r="E453" s="159" t="s">
        <v>42</v>
      </c>
      <c r="F453" s="160" t="s">
        <v>201</v>
      </c>
      <c r="H453" s="161">
        <v>42.56</v>
      </c>
      <c r="I453" s="162"/>
      <c r="L453" s="158"/>
      <c r="M453" s="163"/>
      <c r="T453" s="164"/>
      <c r="AT453" s="159" t="s">
        <v>317</v>
      </c>
      <c r="AU453" s="159" t="s">
        <v>88</v>
      </c>
      <c r="AV453" s="13" t="s">
        <v>88</v>
      </c>
      <c r="AW453" s="13" t="s">
        <v>38</v>
      </c>
      <c r="AX453" s="13" t="s">
        <v>86</v>
      </c>
      <c r="AY453" s="159" t="s">
        <v>305</v>
      </c>
    </row>
    <row r="454" spans="2:65" s="1" customFormat="1" ht="24.2" customHeight="1">
      <c r="B454" s="33"/>
      <c r="C454" s="133" t="s">
        <v>679</v>
      </c>
      <c r="D454" s="133" t="s">
        <v>307</v>
      </c>
      <c r="E454" s="134" t="s">
        <v>1198</v>
      </c>
      <c r="F454" s="135" t="s">
        <v>1199</v>
      </c>
      <c r="G454" s="136" t="s">
        <v>199</v>
      </c>
      <c r="H454" s="137">
        <v>50.54</v>
      </c>
      <c r="I454" s="138"/>
      <c r="J454" s="139">
        <f>ROUND(I454*H454,2)</f>
        <v>0</v>
      </c>
      <c r="K454" s="135" t="s">
        <v>310</v>
      </c>
      <c r="L454" s="33"/>
      <c r="M454" s="140" t="s">
        <v>42</v>
      </c>
      <c r="N454" s="141" t="s">
        <v>50</v>
      </c>
      <c r="P454" s="142">
        <f>O454*H454</f>
        <v>0</v>
      </c>
      <c r="Q454" s="142">
        <v>0</v>
      </c>
      <c r="R454" s="142">
        <f>Q454*H454</f>
        <v>0</v>
      </c>
      <c r="S454" s="142">
        <v>0</v>
      </c>
      <c r="T454" s="143">
        <f>S454*H454</f>
        <v>0</v>
      </c>
      <c r="AR454" s="144" t="s">
        <v>436</v>
      </c>
      <c r="AT454" s="144" t="s">
        <v>307</v>
      </c>
      <c r="AU454" s="144" t="s">
        <v>88</v>
      </c>
      <c r="AY454" s="18" t="s">
        <v>305</v>
      </c>
      <c r="BE454" s="145">
        <f>IF(N454="základní",J454,0)</f>
        <v>0</v>
      </c>
      <c r="BF454" s="145">
        <f>IF(N454="snížená",J454,0)</f>
        <v>0</v>
      </c>
      <c r="BG454" s="145">
        <f>IF(N454="zákl. přenesená",J454,0)</f>
        <v>0</v>
      </c>
      <c r="BH454" s="145">
        <f>IF(N454="sníž. přenesená",J454,0)</f>
        <v>0</v>
      </c>
      <c r="BI454" s="145">
        <f>IF(N454="nulová",J454,0)</f>
        <v>0</v>
      </c>
      <c r="BJ454" s="18" t="s">
        <v>86</v>
      </c>
      <c r="BK454" s="145">
        <f>ROUND(I454*H454,2)</f>
        <v>0</v>
      </c>
      <c r="BL454" s="18" t="s">
        <v>436</v>
      </c>
      <c r="BM454" s="144" t="s">
        <v>8598</v>
      </c>
    </row>
    <row r="455" spans="2:65" s="1" customFormat="1" ht="19.5">
      <c r="B455" s="33"/>
      <c r="D455" s="146" t="s">
        <v>313</v>
      </c>
      <c r="F455" s="147" t="s">
        <v>1201</v>
      </c>
      <c r="I455" s="148"/>
      <c r="L455" s="33"/>
      <c r="M455" s="149"/>
      <c r="T455" s="54"/>
      <c r="AT455" s="18" t="s">
        <v>313</v>
      </c>
      <c r="AU455" s="18" t="s">
        <v>88</v>
      </c>
    </row>
    <row r="456" spans="2:65" s="1" customFormat="1" ht="11.25">
      <c r="B456" s="33"/>
      <c r="D456" s="150" t="s">
        <v>315</v>
      </c>
      <c r="F456" s="151" t="s">
        <v>1202</v>
      </c>
      <c r="I456" s="148"/>
      <c r="L456" s="33"/>
      <c r="M456" s="149"/>
      <c r="T456" s="54"/>
      <c r="AT456" s="18" t="s">
        <v>315</v>
      </c>
      <c r="AU456" s="18" t="s">
        <v>88</v>
      </c>
    </row>
    <row r="457" spans="2:65" s="1" customFormat="1" ht="87.75">
      <c r="B457" s="33"/>
      <c r="D457" s="146" t="s">
        <v>4036</v>
      </c>
      <c r="F457" s="189" t="s">
        <v>8596</v>
      </c>
      <c r="I457" s="148"/>
      <c r="L457" s="33"/>
      <c r="M457" s="149"/>
      <c r="T457" s="54"/>
      <c r="AT457" s="18" t="s">
        <v>4036</v>
      </c>
      <c r="AU457" s="18" t="s">
        <v>88</v>
      </c>
    </row>
    <row r="458" spans="2:65" s="12" customFormat="1" ht="11.25">
      <c r="B458" s="152"/>
      <c r="D458" s="146" t="s">
        <v>317</v>
      </c>
      <c r="E458" s="153" t="s">
        <v>42</v>
      </c>
      <c r="F458" s="154" t="s">
        <v>8599</v>
      </c>
      <c r="H458" s="153" t="s">
        <v>42</v>
      </c>
      <c r="I458" s="155"/>
      <c r="L458" s="152"/>
      <c r="M458" s="156"/>
      <c r="T458" s="157"/>
      <c r="AT458" s="153" t="s">
        <v>317</v>
      </c>
      <c r="AU458" s="153" t="s">
        <v>88</v>
      </c>
      <c r="AV458" s="12" t="s">
        <v>86</v>
      </c>
      <c r="AW458" s="12" t="s">
        <v>38</v>
      </c>
      <c r="AX458" s="12" t="s">
        <v>79</v>
      </c>
      <c r="AY458" s="153" t="s">
        <v>305</v>
      </c>
    </row>
    <row r="459" spans="2:65" s="13" customFormat="1" ht="11.25">
      <c r="B459" s="158"/>
      <c r="D459" s="146" t="s">
        <v>317</v>
      </c>
      <c r="E459" s="159" t="s">
        <v>42</v>
      </c>
      <c r="F459" s="160" t="s">
        <v>197</v>
      </c>
      <c r="H459" s="161">
        <v>50.54</v>
      </c>
      <c r="I459" s="162"/>
      <c r="L459" s="158"/>
      <c r="M459" s="163"/>
      <c r="T459" s="164"/>
      <c r="AT459" s="159" t="s">
        <v>317</v>
      </c>
      <c r="AU459" s="159" t="s">
        <v>88</v>
      </c>
      <c r="AV459" s="13" t="s">
        <v>88</v>
      </c>
      <c r="AW459" s="13" t="s">
        <v>38</v>
      </c>
      <c r="AX459" s="13" t="s">
        <v>79</v>
      </c>
      <c r="AY459" s="159" t="s">
        <v>305</v>
      </c>
    </row>
    <row r="460" spans="2:65" s="14" customFormat="1" ht="11.25">
      <c r="B460" s="165"/>
      <c r="D460" s="146" t="s">
        <v>317</v>
      </c>
      <c r="E460" s="166" t="s">
        <v>8600</v>
      </c>
      <c r="F460" s="167" t="s">
        <v>338</v>
      </c>
      <c r="H460" s="168">
        <v>50.54</v>
      </c>
      <c r="I460" s="169"/>
      <c r="L460" s="165"/>
      <c r="M460" s="170"/>
      <c r="T460" s="171"/>
      <c r="AT460" s="166" t="s">
        <v>317</v>
      </c>
      <c r="AU460" s="166" t="s">
        <v>88</v>
      </c>
      <c r="AV460" s="14" t="s">
        <v>96</v>
      </c>
      <c r="AW460" s="14" t="s">
        <v>38</v>
      </c>
      <c r="AX460" s="14" t="s">
        <v>79</v>
      </c>
      <c r="AY460" s="166" t="s">
        <v>305</v>
      </c>
    </row>
    <row r="461" spans="2:65" s="15" customFormat="1" ht="11.25">
      <c r="B461" s="172"/>
      <c r="D461" s="146" t="s">
        <v>317</v>
      </c>
      <c r="E461" s="173" t="s">
        <v>42</v>
      </c>
      <c r="F461" s="174" t="s">
        <v>339</v>
      </c>
      <c r="H461" s="175">
        <v>50.54</v>
      </c>
      <c r="I461" s="176"/>
      <c r="L461" s="172"/>
      <c r="M461" s="177"/>
      <c r="T461" s="178"/>
      <c r="AT461" s="173" t="s">
        <v>317</v>
      </c>
      <c r="AU461" s="173" t="s">
        <v>88</v>
      </c>
      <c r="AV461" s="15" t="s">
        <v>311</v>
      </c>
      <c r="AW461" s="15" t="s">
        <v>38</v>
      </c>
      <c r="AX461" s="15" t="s">
        <v>86</v>
      </c>
      <c r="AY461" s="173" t="s">
        <v>305</v>
      </c>
    </row>
    <row r="462" spans="2:65" s="1" customFormat="1" ht="24.2" customHeight="1">
      <c r="B462" s="33"/>
      <c r="C462" s="179" t="s">
        <v>684</v>
      </c>
      <c r="D462" s="179" t="s">
        <v>341</v>
      </c>
      <c r="E462" s="180" t="s">
        <v>1206</v>
      </c>
      <c r="F462" s="181" t="s">
        <v>1207</v>
      </c>
      <c r="G462" s="182" t="s">
        <v>199</v>
      </c>
      <c r="H462" s="183">
        <v>102.41</v>
      </c>
      <c r="I462" s="184"/>
      <c r="J462" s="185">
        <f>ROUND(I462*H462,2)</f>
        <v>0</v>
      </c>
      <c r="K462" s="181" t="s">
        <v>310</v>
      </c>
      <c r="L462" s="186"/>
      <c r="M462" s="187" t="s">
        <v>42</v>
      </c>
      <c r="N462" s="188" t="s">
        <v>50</v>
      </c>
      <c r="P462" s="142">
        <f>O462*H462</f>
        <v>0</v>
      </c>
      <c r="Q462" s="142">
        <v>2.9999999999999997E-4</v>
      </c>
      <c r="R462" s="142">
        <f>Q462*H462</f>
        <v>3.0722999999999997E-2</v>
      </c>
      <c r="S462" s="142">
        <v>0</v>
      </c>
      <c r="T462" s="143">
        <f>S462*H462</f>
        <v>0</v>
      </c>
      <c r="AR462" s="144" t="s">
        <v>559</v>
      </c>
      <c r="AT462" s="144" t="s">
        <v>341</v>
      </c>
      <c r="AU462" s="144" t="s">
        <v>88</v>
      </c>
      <c r="AY462" s="18" t="s">
        <v>305</v>
      </c>
      <c r="BE462" s="145">
        <f>IF(N462="základní",J462,0)</f>
        <v>0</v>
      </c>
      <c r="BF462" s="145">
        <f>IF(N462="snížená",J462,0)</f>
        <v>0</v>
      </c>
      <c r="BG462" s="145">
        <f>IF(N462="zákl. přenesená",J462,0)</f>
        <v>0</v>
      </c>
      <c r="BH462" s="145">
        <f>IF(N462="sníž. přenesená",J462,0)</f>
        <v>0</v>
      </c>
      <c r="BI462" s="145">
        <f>IF(N462="nulová",J462,0)</f>
        <v>0</v>
      </c>
      <c r="BJ462" s="18" t="s">
        <v>86</v>
      </c>
      <c r="BK462" s="145">
        <f>ROUND(I462*H462,2)</f>
        <v>0</v>
      </c>
      <c r="BL462" s="18" t="s">
        <v>436</v>
      </c>
      <c r="BM462" s="144" t="s">
        <v>8601</v>
      </c>
    </row>
    <row r="463" spans="2:65" s="1" customFormat="1" ht="19.5">
      <c r="B463" s="33"/>
      <c r="D463" s="146" t="s">
        <v>313</v>
      </c>
      <c r="F463" s="147" t="s">
        <v>1207</v>
      </c>
      <c r="I463" s="148"/>
      <c r="L463" s="33"/>
      <c r="M463" s="149"/>
      <c r="T463" s="54"/>
      <c r="AT463" s="18" t="s">
        <v>313</v>
      </c>
      <c r="AU463" s="18" t="s">
        <v>88</v>
      </c>
    </row>
    <row r="464" spans="2:65" s="12" customFormat="1" ht="11.25">
      <c r="B464" s="152"/>
      <c r="D464" s="146" t="s">
        <v>317</v>
      </c>
      <c r="E464" s="153" t="s">
        <v>42</v>
      </c>
      <c r="F464" s="154" t="s">
        <v>8602</v>
      </c>
      <c r="H464" s="153" t="s">
        <v>42</v>
      </c>
      <c r="I464" s="155"/>
      <c r="L464" s="152"/>
      <c r="M464" s="156"/>
      <c r="T464" s="157"/>
      <c r="AT464" s="153" t="s">
        <v>317</v>
      </c>
      <c r="AU464" s="153" t="s">
        <v>88</v>
      </c>
      <c r="AV464" s="12" t="s">
        <v>86</v>
      </c>
      <c r="AW464" s="12" t="s">
        <v>38</v>
      </c>
      <c r="AX464" s="12" t="s">
        <v>79</v>
      </c>
      <c r="AY464" s="153" t="s">
        <v>305</v>
      </c>
    </row>
    <row r="465" spans="2:65" s="12" customFormat="1" ht="11.25">
      <c r="B465" s="152"/>
      <c r="D465" s="146" t="s">
        <v>317</v>
      </c>
      <c r="E465" s="153" t="s">
        <v>42</v>
      </c>
      <c r="F465" s="154" t="s">
        <v>8603</v>
      </c>
      <c r="H465" s="153" t="s">
        <v>42</v>
      </c>
      <c r="I465" s="155"/>
      <c r="L465" s="152"/>
      <c r="M465" s="156"/>
      <c r="T465" s="157"/>
      <c r="AT465" s="153" t="s">
        <v>317</v>
      </c>
      <c r="AU465" s="153" t="s">
        <v>88</v>
      </c>
      <c r="AV465" s="12" t="s">
        <v>86</v>
      </c>
      <c r="AW465" s="12" t="s">
        <v>38</v>
      </c>
      <c r="AX465" s="12" t="s">
        <v>79</v>
      </c>
      <c r="AY465" s="153" t="s">
        <v>305</v>
      </c>
    </row>
    <row r="466" spans="2:65" s="13" customFormat="1" ht="11.25">
      <c r="B466" s="158"/>
      <c r="D466" s="146" t="s">
        <v>317</v>
      </c>
      <c r="E466" s="159" t="s">
        <v>42</v>
      </c>
      <c r="F466" s="160" t="s">
        <v>197</v>
      </c>
      <c r="H466" s="161">
        <v>50.54</v>
      </c>
      <c r="I466" s="162"/>
      <c r="L466" s="158"/>
      <c r="M466" s="163"/>
      <c r="T466" s="164"/>
      <c r="AT466" s="159" t="s">
        <v>317</v>
      </c>
      <c r="AU466" s="159" t="s">
        <v>88</v>
      </c>
      <c r="AV466" s="13" t="s">
        <v>88</v>
      </c>
      <c r="AW466" s="13" t="s">
        <v>38</v>
      </c>
      <c r="AX466" s="13" t="s">
        <v>79</v>
      </c>
      <c r="AY466" s="159" t="s">
        <v>305</v>
      </c>
    </row>
    <row r="467" spans="2:65" s="12" customFormat="1" ht="11.25">
      <c r="B467" s="152"/>
      <c r="D467" s="146" t="s">
        <v>317</v>
      </c>
      <c r="E467" s="153" t="s">
        <v>42</v>
      </c>
      <c r="F467" s="154" t="s">
        <v>8604</v>
      </c>
      <c r="H467" s="153" t="s">
        <v>42</v>
      </c>
      <c r="I467" s="155"/>
      <c r="L467" s="152"/>
      <c r="M467" s="156"/>
      <c r="T467" s="157"/>
      <c r="AT467" s="153" t="s">
        <v>317</v>
      </c>
      <c r="AU467" s="153" t="s">
        <v>88</v>
      </c>
      <c r="AV467" s="12" t="s">
        <v>86</v>
      </c>
      <c r="AW467" s="12" t="s">
        <v>38</v>
      </c>
      <c r="AX467" s="12" t="s">
        <v>79</v>
      </c>
      <c r="AY467" s="153" t="s">
        <v>305</v>
      </c>
    </row>
    <row r="468" spans="2:65" s="13" customFormat="1" ht="11.25">
      <c r="B468" s="158"/>
      <c r="D468" s="146" t="s">
        <v>317</v>
      </c>
      <c r="E468" s="159" t="s">
        <v>42</v>
      </c>
      <c r="F468" s="160" t="s">
        <v>201</v>
      </c>
      <c r="H468" s="161">
        <v>42.56</v>
      </c>
      <c r="I468" s="162"/>
      <c r="L468" s="158"/>
      <c r="M468" s="163"/>
      <c r="T468" s="164"/>
      <c r="AT468" s="159" t="s">
        <v>317</v>
      </c>
      <c r="AU468" s="159" t="s">
        <v>88</v>
      </c>
      <c r="AV468" s="13" t="s">
        <v>88</v>
      </c>
      <c r="AW468" s="13" t="s">
        <v>38</v>
      </c>
      <c r="AX468" s="13" t="s">
        <v>79</v>
      </c>
      <c r="AY468" s="159" t="s">
        <v>305</v>
      </c>
    </row>
    <row r="469" spans="2:65" s="15" customFormat="1" ht="11.25">
      <c r="B469" s="172"/>
      <c r="D469" s="146" t="s">
        <v>317</v>
      </c>
      <c r="E469" s="173" t="s">
        <v>42</v>
      </c>
      <c r="F469" s="174" t="s">
        <v>339</v>
      </c>
      <c r="H469" s="175">
        <v>93.1</v>
      </c>
      <c r="I469" s="176"/>
      <c r="L469" s="172"/>
      <c r="M469" s="177"/>
      <c r="T469" s="178"/>
      <c r="AT469" s="173" t="s">
        <v>317</v>
      </c>
      <c r="AU469" s="173" t="s">
        <v>88</v>
      </c>
      <c r="AV469" s="15" t="s">
        <v>311</v>
      </c>
      <c r="AW469" s="15" t="s">
        <v>38</v>
      </c>
      <c r="AX469" s="15" t="s">
        <v>86</v>
      </c>
      <c r="AY469" s="173" t="s">
        <v>305</v>
      </c>
    </row>
    <row r="470" spans="2:65" s="13" customFormat="1" ht="11.25">
      <c r="B470" s="158"/>
      <c r="D470" s="146" t="s">
        <v>317</v>
      </c>
      <c r="F470" s="160" t="s">
        <v>8605</v>
      </c>
      <c r="H470" s="161">
        <v>102.41</v>
      </c>
      <c r="I470" s="162"/>
      <c r="L470" s="158"/>
      <c r="M470" s="163"/>
      <c r="T470" s="164"/>
      <c r="AT470" s="159" t="s">
        <v>317</v>
      </c>
      <c r="AU470" s="159" t="s">
        <v>88</v>
      </c>
      <c r="AV470" s="13" t="s">
        <v>88</v>
      </c>
      <c r="AW470" s="13" t="s">
        <v>4</v>
      </c>
      <c r="AX470" s="13" t="s">
        <v>86</v>
      </c>
      <c r="AY470" s="159" t="s">
        <v>305</v>
      </c>
    </row>
    <row r="471" spans="2:65" s="1" customFormat="1" ht="33" customHeight="1">
      <c r="B471" s="33"/>
      <c r="C471" s="133" t="s">
        <v>692</v>
      </c>
      <c r="D471" s="133" t="s">
        <v>307</v>
      </c>
      <c r="E471" s="134" t="s">
        <v>1225</v>
      </c>
      <c r="F471" s="135" t="s">
        <v>1226</v>
      </c>
      <c r="G471" s="136" t="s">
        <v>453</v>
      </c>
      <c r="H471" s="137">
        <v>1.284</v>
      </c>
      <c r="I471" s="138"/>
      <c r="J471" s="139">
        <f>ROUND(I471*H471,2)</f>
        <v>0</v>
      </c>
      <c r="K471" s="135" t="s">
        <v>310</v>
      </c>
      <c r="L471" s="33"/>
      <c r="M471" s="140" t="s">
        <v>42</v>
      </c>
      <c r="N471" s="141" t="s">
        <v>50</v>
      </c>
      <c r="P471" s="142">
        <f>O471*H471</f>
        <v>0</v>
      </c>
      <c r="Q471" s="142">
        <v>0</v>
      </c>
      <c r="R471" s="142">
        <f>Q471*H471</f>
        <v>0</v>
      </c>
      <c r="S471" s="142">
        <v>0</v>
      </c>
      <c r="T471" s="143">
        <f>S471*H471</f>
        <v>0</v>
      </c>
      <c r="AR471" s="144" t="s">
        <v>436</v>
      </c>
      <c r="AT471" s="144" t="s">
        <v>307</v>
      </c>
      <c r="AU471" s="144" t="s">
        <v>88</v>
      </c>
      <c r="AY471" s="18" t="s">
        <v>305</v>
      </c>
      <c r="BE471" s="145">
        <f>IF(N471="základní",J471,0)</f>
        <v>0</v>
      </c>
      <c r="BF471" s="145">
        <f>IF(N471="snížená",J471,0)</f>
        <v>0</v>
      </c>
      <c r="BG471" s="145">
        <f>IF(N471="zákl. přenesená",J471,0)</f>
        <v>0</v>
      </c>
      <c r="BH471" s="145">
        <f>IF(N471="sníž. přenesená",J471,0)</f>
        <v>0</v>
      </c>
      <c r="BI471" s="145">
        <f>IF(N471="nulová",J471,0)</f>
        <v>0</v>
      </c>
      <c r="BJ471" s="18" t="s">
        <v>86</v>
      </c>
      <c r="BK471" s="145">
        <f>ROUND(I471*H471,2)</f>
        <v>0</v>
      </c>
      <c r="BL471" s="18" t="s">
        <v>436</v>
      </c>
      <c r="BM471" s="144" t="s">
        <v>8606</v>
      </c>
    </row>
    <row r="472" spans="2:65" s="1" customFormat="1" ht="29.25">
      <c r="B472" s="33"/>
      <c r="D472" s="146" t="s">
        <v>313</v>
      </c>
      <c r="F472" s="147" t="s">
        <v>1228</v>
      </c>
      <c r="I472" s="148"/>
      <c r="L472" s="33"/>
      <c r="M472" s="149"/>
      <c r="T472" s="54"/>
      <c r="AT472" s="18" t="s">
        <v>313</v>
      </c>
      <c r="AU472" s="18" t="s">
        <v>88</v>
      </c>
    </row>
    <row r="473" spans="2:65" s="1" customFormat="1" ht="11.25">
      <c r="B473" s="33"/>
      <c r="D473" s="150" t="s">
        <v>315</v>
      </c>
      <c r="F473" s="151" t="s">
        <v>1229</v>
      </c>
      <c r="I473" s="148"/>
      <c r="L473" s="33"/>
      <c r="M473" s="149"/>
      <c r="T473" s="54"/>
      <c r="AT473" s="18" t="s">
        <v>315</v>
      </c>
      <c r="AU473" s="18" t="s">
        <v>88</v>
      </c>
    </row>
    <row r="474" spans="2:65" s="1" customFormat="1" ht="156">
      <c r="B474" s="33"/>
      <c r="D474" s="146" t="s">
        <v>4036</v>
      </c>
      <c r="F474" s="189" t="s">
        <v>8607</v>
      </c>
      <c r="I474" s="148"/>
      <c r="L474" s="33"/>
      <c r="M474" s="149"/>
      <c r="T474" s="54"/>
      <c r="AT474" s="18" t="s">
        <v>4036</v>
      </c>
      <c r="AU474" s="18" t="s">
        <v>88</v>
      </c>
    </row>
    <row r="475" spans="2:65" s="11" customFormat="1" ht="22.9" customHeight="1">
      <c r="B475" s="121"/>
      <c r="D475" s="122" t="s">
        <v>78</v>
      </c>
      <c r="E475" s="131" t="s">
        <v>1230</v>
      </c>
      <c r="F475" s="131" t="s">
        <v>1231</v>
      </c>
      <c r="I475" s="124"/>
      <c r="J475" s="132">
        <f>BK475</f>
        <v>0</v>
      </c>
      <c r="L475" s="121"/>
      <c r="M475" s="126"/>
      <c r="P475" s="127">
        <f>SUM(P476:P569)</f>
        <v>0</v>
      </c>
      <c r="R475" s="127">
        <f>SUM(R476:R569)</f>
        <v>3.4053706499999996</v>
      </c>
      <c r="T475" s="128">
        <f>SUM(T476:T569)</f>
        <v>0</v>
      </c>
      <c r="AR475" s="122" t="s">
        <v>88</v>
      </c>
      <c r="AT475" s="129" t="s">
        <v>78</v>
      </c>
      <c r="AU475" s="129" t="s">
        <v>86</v>
      </c>
      <c r="AY475" s="122" t="s">
        <v>305</v>
      </c>
      <c r="BK475" s="130">
        <f>SUM(BK476:BK569)</f>
        <v>0</v>
      </c>
    </row>
    <row r="476" spans="2:65" s="1" customFormat="1" ht="24.2" customHeight="1">
      <c r="B476" s="33"/>
      <c r="C476" s="133" t="s">
        <v>697</v>
      </c>
      <c r="D476" s="133" t="s">
        <v>307</v>
      </c>
      <c r="E476" s="134" t="s">
        <v>1233</v>
      </c>
      <c r="F476" s="135" t="s">
        <v>1234</v>
      </c>
      <c r="G476" s="136" t="s">
        <v>199</v>
      </c>
      <c r="H476" s="137">
        <v>47.36</v>
      </c>
      <c r="I476" s="138"/>
      <c r="J476" s="139">
        <f>ROUND(I476*H476,2)</f>
        <v>0</v>
      </c>
      <c r="K476" s="135" t="s">
        <v>310</v>
      </c>
      <c r="L476" s="33"/>
      <c r="M476" s="140" t="s">
        <v>42</v>
      </c>
      <c r="N476" s="141" t="s">
        <v>50</v>
      </c>
      <c r="P476" s="142">
        <f>O476*H476</f>
        <v>0</v>
      </c>
      <c r="Q476" s="142">
        <v>0</v>
      </c>
      <c r="R476" s="142">
        <f>Q476*H476</f>
        <v>0</v>
      </c>
      <c r="S476" s="142">
        <v>0</v>
      </c>
      <c r="T476" s="143">
        <f>S476*H476</f>
        <v>0</v>
      </c>
      <c r="AR476" s="144" t="s">
        <v>436</v>
      </c>
      <c r="AT476" s="144" t="s">
        <v>307</v>
      </c>
      <c r="AU476" s="144" t="s">
        <v>88</v>
      </c>
      <c r="AY476" s="18" t="s">
        <v>305</v>
      </c>
      <c r="BE476" s="145">
        <f>IF(N476="základní",J476,0)</f>
        <v>0</v>
      </c>
      <c r="BF476" s="145">
        <f>IF(N476="snížená",J476,0)</f>
        <v>0</v>
      </c>
      <c r="BG476" s="145">
        <f>IF(N476="zákl. přenesená",J476,0)</f>
        <v>0</v>
      </c>
      <c r="BH476" s="145">
        <f>IF(N476="sníž. přenesená",J476,0)</f>
        <v>0</v>
      </c>
      <c r="BI476" s="145">
        <f>IF(N476="nulová",J476,0)</f>
        <v>0</v>
      </c>
      <c r="BJ476" s="18" t="s">
        <v>86</v>
      </c>
      <c r="BK476" s="145">
        <f>ROUND(I476*H476,2)</f>
        <v>0</v>
      </c>
      <c r="BL476" s="18" t="s">
        <v>436</v>
      </c>
      <c r="BM476" s="144" t="s">
        <v>8608</v>
      </c>
    </row>
    <row r="477" spans="2:65" s="1" customFormat="1" ht="19.5">
      <c r="B477" s="33"/>
      <c r="D477" s="146" t="s">
        <v>313</v>
      </c>
      <c r="F477" s="147" t="s">
        <v>1236</v>
      </c>
      <c r="I477" s="148"/>
      <c r="L477" s="33"/>
      <c r="M477" s="149"/>
      <c r="T477" s="54"/>
      <c r="AT477" s="18" t="s">
        <v>313</v>
      </c>
      <c r="AU477" s="18" t="s">
        <v>88</v>
      </c>
    </row>
    <row r="478" spans="2:65" s="1" customFormat="1" ht="11.25">
      <c r="B478" s="33"/>
      <c r="D478" s="150" t="s">
        <v>315</v>
      </c>
      <c r="F478" s="151" t="s">
        <v>1237</v>
      </c>
      <c r="I478" s="148"/>
      <c r="L478" s="33"/>
      <c r="M478" s="149"/>
      <c r="T478" s="54"/>
      <c r="AT478" s="18" t="s">
        <v>315</v>
      </c>
      <c r="AU478" s="18" t="s">
        <v>88</v>
      </c>
    </row>
    <row r="479" spans="2:65" s="12" customFormat="1" ht="11.25">
      <c r="B479" s="152"/>
      <c r="D479" s="146" t="s">
        <v>317</v>
      </c>
      <c r="E479" s="153" t="s">
        <v>42</v>
      </c>
      <c r="F479" s="154" t="s">
        <v>8609</v>
      </c>
      <c r="H479" s="153" t="s">
        <v>42</v>
      </c>
      <c r="I479" s="155"/>
      <c r="L479" s="152"/>
      <c r="M479" s="156"/>
      <c r="T479" s="157"/>
      <c r="AT479" s="153" t="s">
        <v>317</v>
      </c>
      <c r="AU479" s="153" t="s">
        <v>88</v>
      </c>
      <c r="AV479" s="12" t="s">
        <v>86</v>
      </c>
      <c r="AW479" s="12" t="s">
        <v>38</v>
      </c>
      <c r="AX479" s="12" t="s">
        <v>79</v>
      </c>
      <c r="AY479" s="153" t="s">
        <v>305</v>
      </c>
    </row>
    <row r="480" spans="2:65" s="13" customFormat="1" ht="11.25">
      <c r="B480" s="158"/>
      <c r="D480" s="146" t="s">
        <v>317</v>
      </c>
      <c r="E480" s="159" t="s">
        <v>42</v>
      </c>
      <c r="F480" s="160" t="s">
        <v>8370</v>
      </c>
      <c r="H480" s="161">
        <v>47.36</v>
      </c>
      <c r="I480" s="162"/>
      <c r="L480" s="158"/>
      <c r="M480" s="163"/>
      <c r="T480" s="164"/>
      <c r="AT480" s="159" t="s">
        <v>317</v>
      </c>
      <c r="AU480" s="159" t="s">
        <v>88</v>
      </c>
      <c r="AV480" s="13" t="s">
        <v>88</v>
      </c>
      <c r="AW480" s="13" t="s">
        <v>38</v>
      </c>
      <c r="AX480" s="13" t="s">
        <v>79</v>
      </c>
      <c r="AY480" s="159" t="s">
        <v>305</v>
      </c>
    </row>
    <row r="481" spans="2:65" s="14" customFormat="1" ht="11.25">
      <c r="B481" s="165"/>
      <c r="D481" s="146" t="s">
        <v>317</v>
      </c>
      <c r="E481" s="166" t="s">
        <v>8367</v>
      </c>
      <c r="F481" s="167" t="s">
        <v>338</v>
      </c>
      <c r="H481" s="168">
        <v>47.36</v>
      </c>
      <c r="I481" s="169"/>
      <c r="L481" s="165"/>
      <c r="M481" s="170"/>
      <c r="T481" s="171"/>
      <c r="AT481" s="166" t="s">
        <v>317</v>
      </c>
      <c r="AU481" s="166" t="s">
        <v>88</v>
      </c>
      <c r="AV481" s="14" t="s">
        <v>96</v>
      </c>
      <c r="AW481" s="14" t="s">
        <v>38</v>
      </c>
      <c r="AX481" s="14" t="s">
        <v>79</v>
      </c>
      <c r="AY481" s="166" t="s">
        <v>305</v>
      </c>
    </row>
    <row r="482" spans="2:65" s="15" customFormat="1" ht="11.25">
      <c r="B482" s="172"/>
      <c r="D482" s="146" t="s">
        <v>317</v>
      </c>
      <c r="E482" s="173" t="s">
        <v>42</v>
      </c>
      <c r="F482" s="174" t="s">
        <v>339</v>
      </c>
      <c r="H482" s="175">
        <v>47.36</v>
      </c>
      <c r="I482" s="176"/>
      <c r="L482" s="172"/>
      <c r="M482" s="177"/>
      <c r="T482" s="178"/>
      <c r="AT482" s="173" t="s">
        <v>317</v>
      </c>
      <c r="AU482" s="173" t="s">
        <v>88</v>
      </c>
      <c r="AV482" s="15" t="s">
        <v>311</v>
      </c>
      <c r="AW482" s="15" t="s">
        <v>38</v>
      </c>
      <c r="AX482" s="15" t="s">
        <v>86</v>
      </c>
      <c r="AY482" s="173" t="s">
        <v>305</v>
      </c>
    </row>
    <row r="483" spans="2:65" s="1" customFormat="1" ht="16.5" customHeight="1">
      <c r="B483" s="33"/>
      <c r="C483" s="179" t="s">
        <v>705</v>
      </c>
      <c r="D483" s="179" t="s">
        <v>341</v>
      </c>
      <c r="E483" s="180" t="s">
        <v>8610</v>
      </c>
      <c r="F483" s="181" t="s">
        <v>8611</v>
      </c>
      <c r="G483" s="182" t="s">
        <v>8612</v>
      </c>
      <c r="H483" s="183">
        <v>16.576000000000001</v>
      </c>
      <c r="I483" s="184"/>
      <c r="J483" s="185">
        <f>ROUND(I483*H483,2)</f>
        <v>0</v>
      </c>
      <c r="K483" s="181" t="s">
        <v>310</v>
      </c>
      <c r="L483" s="186"/>
      <c r="M483" s="187" t="s">
        <v>42</v>
      </c>
      <c r="N483" s="188" t="s">
        <v>50</v>
      </c>
      <c r="P483" s="142">
        <f>O483*H483</f>
        <v>0</v>
      </c>
      <c r="Q483" s="142">
        <v>1E-3</v>
      </c>
      <c r="R483" s="142">
        <f>Q483*H483</f>
        <v>1.6576E-2</v>
      </c>
      <c r="S483" s="142">
        <v>0</v>
      </c>
      <c r="T483" s="143">
        <f>S483*H483</f>
        <v>0</v>
      </c>
      <c r="AR483" s="144" t="s">
        <v>559</v>
      </c>
      <c r="AT483" s="144" t="s">
        <v>341</v>
      </c>
      <c r="AU483" s="144" t="s">
        <v>88</v>
      </c>
      <c r="AY483" s="18" t="s">
        <v>305</v>
      </c>
      <c r="BE483" s="145">
        <f>IF(N483="základní",J483,0)</f>
        <v>0</v>
      </c>
      <c r="BF483" s="145">
        <f>IF(N483="snížená",J483,0)</f>
        <v>0</v>
      </c>
      <c r="BG483" s="145">
        <f>IF(N483="zákl. přenesená",J483,0)</f>
        <v>0</v>
      </c>
      <c r="BH483" s="145">
        <f>IF(N483="sníž. přenesená",J483,0)</f>
        <v>0</v>
      </c>
      <c r="BI483" s="145">
        <f>IF(N483="nulová",J483,0)</f>
        <v>0</v>
      </c>
      <c r="BJ483" s="18" t="s">
        <v>86</v>
      </c>
      <c r="BK483" s="145">
        <f>ROUND(I483*H483,2)</f>
        <v>0</v>
      </c>
      <c r="BL483" s="18" t="s">
        <v>436</v>
      </c>
      <c r="BM483" s="144" t="s">
        <v>8613</v>
      </c>
    </row>
    <row r="484" spans="2:65" s="1" customFormat="1" ht="11.25">
      <c r="B484" s="33"/>
      <c r="D484" s="146" t="s">
        <v>313</v>
      </c>
      <c r="F484" s="147" t="s">
        <v>8611</v>
      </c>
      <c r="I484" s="148"/>
      <c r="L484" s="33"/>
      <c r="M484" s="149"/>
      <c r="T484" s="54"/>
      <c r="AT484" s="18" t="s">
        <v>313</v>
      </c>
      <c r="AU484" s="18" t="s">
        <v>88</v>
      </c>
    </row>
    <row r="485" spans="2:65" s="13" customFormat="1" ht="11.25">
      <c r="B485" s="158"/>
      <c r="D485" s="146" t="s">
        <v>317</v>
      </c>
      <c r="E485" s="159" t="s">
        <v>42</v>
      </c>
      <c r="F485" s="160" t="s">
        <v>8614</v>
      </c>
      <c r="H485" s="161">
        <v>47.36</v>
      </c>
      <c r="I485" s="162"/>
      <c r="L485" s="158"/>
      <c r="M485" s="163"/>
      <c r="T485" s="164"/>
      <c r="AT485" s="159" t="s">
        <v>317</v>
      </c>
      <c r="AU485" s="159" t="s">
        <v>88</v>
      </c>
      <c r="AV485" s="13" t="s">
        <v>88</v>
      </c>
      <c r="AW485" s="13" t="s">
        <v>38</v>
      </c>
      <c r="AX485" s="13" t="s">
        <v>86</v>
      </c>
      <c r="AY485" s="159" t="s">
        <v>305</v>
      </c>
    </row>
    <row r="486" spans="2:65" s="13" customFormat="1" ht="11.25">
      <c r="B486" s="158"/>
      <c r="D486" s="146" t="s">
        <v>317</v>
      </c>
      <c r="F486" s="160" t="s">
        <v>8615</v>
      </c>
      <c r="H486" s="161">
        <v>16.576000000000001</v>
      </c>
      <c r="I486" s="162"/>
      <c r="L486" s="158"/>
      <c r="M486" s="163"/>
      <c r="T486" s="164"/>
      <c r="AT486" s="159" t="s">
        <v>317</v>
      </c>
      <c r="AU486" s="159" t="s">
        <v>88</v>
      </c>
      <c r="AV486" s="13" t="s">
        <v>88</v>
      </c>
      <c r="AW486" s="13" t="s">
        <v>4</v>
      </c>
      <c r="AX486" s="13" t="s">
        <v>86</v>
      </c>
      <c r="AY486" s="159" t="s">
        <v>305</v>
      </c>
    </row>
    <row r="487" spans="2:65" s="1" customFormat="1" ht="24.2" customHeight="1">
      <c r="B487" s="33"/>
      <c r="C487" s="133" t="s">
        <v>710</v>
      </c>
      <c r="D487" s="133" t="s">
        <v>307</v>
      </c>
      <c r="E487" s="134" t="s">
        <v>1246</v>
      </c>
      <c r="F487" s="135" t="s">
        <v>1247</v>
      </c>
      <c r="G487" s="136" t="s">
        <v>199</v>
      </c>
      <c r="H487" s="137">
        <v>47.36</v>
      </c>
      <c r="I487" s="138"/>
      <c r="J487" s="139">
        <f>ROUND(I487*H487,2)</f>
        <v>0</v>
      </c>
      <c r="K487" s="135" t="s">
        <v>310</v>
      </c>
      <c r="L487" s="33"/>
      <c r="M487" s="140" t="s">
        <v>42</v>
      </c>
      <c r="N487" s="141" t="s">
        <v>50</v>
      </c>
      <c r="P487" s="142">
        <f>O487*H487</f>
        <v>0</v>
      </c>
      <c r="Q487" s="142">
        <v>0</v>
      </c>
      <c r="R487" s="142">
        <f>Q487*H487</f>
        <v>0</v>
      </c>
      <c r="S487" s="142">
        <v>0</v>
      </c>
      <c r="T487" s="143">
        <f>S487*H487</f>
        <v>0</v>
      </c>
      <c r="AR487" s="144" t="s">
        <v>436</v>
      </c>
      <c r="AT487" s="144" t="s">
        <v>307</v>
      </c>
      <c r="AU487" s="144" t="s">
        <v>88</v>
      </c>
      <c r="AY487" s="18" t="s">
        <v>305</v>
      </c>
      <c r="BE487" s="145">
        <f>IF(N487="základní",J487,0)</f>
        <v>0</v>
      </c>
      <c r="BF487" s="145">
        <f>IF(N487="snížená",J487,0)</f>
        <v>0</v>
      </c>
      <c r="BG487" s="145">
        <f>IF(N487="zákl. přenesená",J487,0)</f>
        <v>0</v>
      </c>
      <c r="BH487" s="145">
        <f>IF(N487="sníž. přenesená",J487,0)</f>
        <v>0</v>
      </c>
      <c r="BI487" s="145">
        <f>IF(N487="nulová",J487,0)</f>
        <v>0</v>
      </c>
      <c r="BJ487" s="18" t="s">
        <v>86</v>
      </c>
      <c r="BK487" s="145">
        <f>ROUND(I487*H487,2)</f>
        <v>0</v>
      </c>
      <c r="BL487" s="18" t="s">
        <v>436</v>
      </c>
      <c r="BM487" s="144" t="s">
        <v>8616</v>
      </c>
    </row>
    <row r="488" spans="2:65" s="1" customFormat="1" ht="19.5">
      <c r="B488" s="33"/>
      <c r="D488" s="146" t="s">
        <v>313</v>
      </c>
      <c r="F488" s="147" t="s">
        <v>1249</v>
      </c>
      <c r="I488" s="148"/>
      <c r="L488" s="33"/>
      <c r="M488" s="149"/>
      <c r="T488" s="54"/>
      <c r="AT488" s="18" t="s">
        <v>313</v>
      </c>
      <c r="AU488" s="18" t="s">
        <v>88</v>
      </c>
    </row>
    <row r="489" spans="2:65" s="1" customFormat="1" ht="11.25">
      <c r="B489" s="33"/>
      <c r="D489" s="150" t="s">
        <v>315</v>
      </c>
      <c r="F489" s="151" t="s">
        <v>1250</v>
      </c>
      <c r="I489" s="148"/>
      <c r="L489" s="33"/>
      <c r="M489" s="149"/>
      <c r="T489" s="54"/>
      <c r="AT489" s="18" t="s">
        <v>315</v>
      </c>
      <c r="AU489" s="18" t="s">
        <v>88</v>
      </c>
    </row>
    <row r="490" spans="2:65" s="12" customFormat="1" ht="11.25">
      <c r="B490" s="152"/>
      <c r="D490" s="146" t="s">
        <v>317</v>
      </c>
      <c r="E490" s="153" t="s">
        <v>42</v>
      </c>
      <c r="F490" s="154" t="s">
        <v>8617</v>
      </c>
      <c r="H490" s="153" t="s">
        <v>42</v>
      </c>
      <c r="I490" s="155"/>
      <c r="L490" s="152"/>
      <c r="M490" s="156"/>
      <c r="T490" s="157"/>
      <c r="AT490" s="153" t="s">
        <v>317</v>
      </c>
      <c r="AU490" s="153" t="s">
        <v>88</v>
      </c>
      <c r="AV490" s="12" t="s">
        <v>86</v>
      </c>
      <c r="AW490" s="12" t="s">
        <v>38</v>
      </c>
      <c r="AX490" s="12" t="s">
        <v>79</v>
      </c>
      <c r="AY490" s="153" t="s">
        <v>305</v>
      </c>
    </row>
    <row r="491" spans="2:65" s="13" customFormat="1" ht="11.25">
      <c r="B491" s="158"/>
      <c r="D491" s="146" t="s">
        <v>317</v>
      </c>
      <c r="E491" s="159" t="s">
        <v>42</v>
      </c>
      <c r="F491" s="160" t="s">
        <v>8618</v>
      </c>
      <c r="H491" s="161">
        <v>42.56</v>
      </c>
      <c r="I491" s="162"/>
      <c r="L491" s="158"/>
      <c r="M491" s="163"/>
      <c r="T491" s="164"/>
      <c r="AT491" s="159" t="s">
        <v>317</v>
      </c>
      <c r="AU491" s="159" t="s">
        <v>88</v>
      </c>
      <c r="AV491" s="13" t="s">
        <v>88</v>
      </c>
      <c r="AW491" s="13" t="s">
        <v>38</v>
      </c>
      <c r="AX491" s="13" t="s">
        <v>79</v>
      </c>
      <c r="AY491" s="159" t="s">
        <v>305</v>
      </c>
    </row>
    <row r="492" spans="2:65" s="13" customFormat="1" ht="22.5">
      <c r="B492" s="158"/>
      <c r="D492" s="146" t="s">
        <v>317</v>
      </c>
      <c r="E492" s="159" t="s">
        <v>42</v>
      </c>
      <c r="F492" s="160" t="s">
        <v>8619</v>
      </c>
      <c r="H492" s="161">
        <v>4.8</v>
      </c>
      <c r="I492" s="162"/>
      <c r="L492" s="158"/>
      <c r="M492" s="163"/>
      <c r="T492" s="164"/>
      <c r="AT492" s="159" t="s">
        <v>317</v>
      </c>
      <c r="AU492" s="159" t="s">
        <v>88</v>
      </c>
      <c r="AV492" s="13" t="s">
        <v>88</v>
      </c>
      <c r="AW492" s="13" t="s">
        <v>38</v>
      </c>
      <c r="AX492" s="13" t="s">
        <v>79</v>
      </c>
      <c r="AY492" s="159" t="s">
        <v>305</v>
      </c>
    </row>
    <row r="493" spans="2:65" s="14" customFormat="1" ht="11.25">
      <c r="B493" s="165"/>
      <c r="D493" s="146" t="s">
        <v>317</v>
      </c>
      <c r="E493" s="166" t="s">
        <v>8370</v>
      </c>
      <c r="F493" s="167" t="s">
        <v>338</v>
      </c>
      <c r="H493" s="168">
        <v>47.36</v>
      </c>
      <c r="I493" s="169"/>
      <c r="L493" s="165"/>
      <c r="M493" s="170"/>
      <c r="T493" s="171"/>
      <c r="AT493" s="166" t="s">
        <v>317</v>
      </c>
      <c r="AU493" s="166" t="s">
        <v>88</v>
      </c>
      <c r="AV493" s="14" t="s">
        <v>96</v>
      </c>
      <c r="AW493" s="14" t="s">
        <v>38</v>
      </c>
      <c r="AX493" s="14" t="s">
        <v>79</v>
      </c>
      <c r="AY493" s="166" t="s">
        <v>305</v>
      </c>
    </row>
    <row r="494" spans="2:65" s="15" customFormat="1" ht="11.25">
      <c r="B494" s="172"/>
      <c r="D494" s="146" t="s">
        <v>317</v>
      </c>
      <c r="E494" s="173" t="s">
        <v>42</v>
      </c>
      <c r="F494" s="174" t="s">
        <v>339</v>
      </c>
      <c r="H494" s="175">
        <v>47.36</v>
      </c>
      <c r="I494" s="176"/>
      <c r="L494" s="172"/>
      <c r="M494" s="177"/>
      <c r="T494" s="178"/>
      <c r="AT494" s="173" t="s">
        <v>317</v>
      </c>
      <c r="AU494" s="173" t="s">
        <v>88</v>
      </c>
      <c r="AV494" s="15" t="s">
        <v>311</v>
      </c>
      <c r="AW494" s="15" t="s">
        <v>38</v>
      </c>
      <c r="AX494" s="15" t="s">
        <v>86</v>
      </c>
      <c r="AY494" s="173" t="s">
        <v>305</v>
      </c>
    </row>
    <row r="495" spans="2:65" s="1" customFormat="1" ht="49.15" customHeight="1">
      <c r="B495" s="33"/>
      <c r="C495" s="179" t="s">
        <v>718</v>
      </c>
      <c r="D495" s="179" t="s">
        <v>341</v>
      </c>
      <c r="E495" s="180" t="s">
        <v>1254</v>
      </c>
      <c r="F495" s="181" t="s">
        <v>1255</v>
      </c>
      <c r="G495" s="182" t="s">
        <v>199</v>
      </c>
      <c r="H495" s="183">
        <v>55.198</v>
      </c>
      <c r="I495" s="184"/>
      <c r="J495" s="185">
        <f>ROUND(I495*H495,2)</f>
        <v>0</v>
      </c>
      <c r="K495" s="181" t="s">
        <v>310</v>
      </c>
      <c r="L495" s="186"/>
      <c r="M495" s="187" t="s">
        <v>42</v>
      </c>
      <c r="N495" s="188" t="s">
        <v>50</v>
      </c>
      <c r="P495" s="142">
        <f>O495*H495</f>
        <v>0</v>
      </c>
      <c r="Q495" s="142">
        <v>4.0000000000000001E-3</v>
      </c>
      <c r="R495" s="142">
        <f>Q495*H495</f>
        <v>0.22079200000000002</v>
      </c>
      <c r="S495" s="142">
        <v>0</v>
      </c>
      <c r="T495" s="143">
        <f>S495*H495</f>
        <v>0</v>
      </c>
      <c r="AR495" s="144" t="s">
        <v>559</v>
      </c>
      <c r="AT495" s="144" t="s">
        <v>341</v>
      </c>
      <c r="AU495" s="144" t="s">
        <v>88</v>
      </c>
      <c r="AY495" s="18" t="s">
        <v>305</v>
      </c>
      <c r="BE495" s="145">
        <f>IF(N495="základní",J495,0)</f>
        <v>0</v>
      </c>
      <c r="BF495" s="145">
        <f>IF(N495="snížená",J495,0)</f>
        <v>0</v>
      </c>
      <c r="BG495" s="145">
        <f>IF(N495="zákl. přenesená",J495,0)</f>
        <v>0</v>
      </c>
      <c r="BH495" s="145">
        <f>IF(N495="sníž. přenesená",J495,0)</f>
        <v>0</v>
      </c>
      <c r="BI495" s="145">
        <f>IF(N495="nulová",J495,0)</f>
        <v>0</v>
      </c>
      <c r="BJ495" s="18" t="s">
        <v>86</v>
      </c>
      <c r="BK495" s="145">
        <f>ROUND(I495*H495,2)</f>
        <v>0</v>
      </c>
      <c r="BL495" s="18" t="s">
        <v>436</v>
      </c>
      <c r="BM495" s="144" t="s">
        <v>8620</v>
      </c>
    </row>
    <row r="496" spans="2:65" s="1" customFormat="1" ht="29.25">
      <c r="B496" s="33"/>
      <c r="D496" s="146" t="s">
        <v>313</v>
      </c>
      <c r="F496" s="147" t="s">
        <v>1255</v>
      </c>
      <c r="I496" s="148"/>
      <c r="L496" s="33"/>
      <c r="M496" s="149"/>
      <c r="T496" s="54"/>
      <c r="AT496" s="18" t="s">
        <v>313</v>
      </c>
      <c r="AU496" s="18" t="s">
        <v>88</v>
      </c>
    </row>
    <row r="497" spans="2:65" s="12" customFormat="1" ht="11.25">
      <c r="B497" s="152"/>
      <c r="D497" s="146" t="s">
        <v>317</v>
      </c>
      <c r="E497" s="153" t="s">
        <v>42</v>
      </c>
      <c r="F497" s="154" t="s">
        <v>8617</v>
      </c>
      <c r="H497" s="153" t="s">
        <v>42</v>
      </c>
      <c r="I497" s="155"/>
      <c r="L497" s="152"/>
      <c r="M497" s="156"/>
      <c r="T497" s="157"/>
      <c r="AT497" s="153" t="s">
        <v>317</v>
      </c>
      <c r="AU497" s="153" t="s">
        <v>88</v>
      </c>
      <c r="AV497" s="12" t="s">
        <v>86</v>
      </c>
      <c r="AW497" s="12" t="s">
        <v>38</v>
      </c>
      <c r="AX497" s="12" t="s">
        <v>79</v>
      </c>
      <c r="AY497" s="153" t="s">
        <v>305</v>
      </c>
    </row>
    <row r="498" spans="2:65" s="13" customFormat="1" ht="11.25">
      <c r="B498" s="158"/>
      <c r="D498" s="146" t="s">
        <v>317</v>
      </c>
      <c r="E498" s="159" t="s">
        <v>42</v>
      </c>
      <c r="F498" s="160" t="s">
        <v>8370</v>
      </c>
      <c r="H498" s="161">
        <v>47.36</v>
      </c>
      <c r="I498" s="162"/>
      <c r="L498" s="158"/>
      <c r="M498" s="163"/>
      <c r="T498" s="164"/>
      <c r="AT498" s="159" t="s">
        <v>317</v>
      </c>
      <c r="AU498" s="159" t="s">
        <v>88</v>
      </c>
      <c r="AV498" s="13" t="s">
        <v>88</v>
      </c>
      <c r="AW498" s="13" t="s">
        <v>38</v>
      </c>
      <c r="AX498" s="13" t="s">
        <v>86</v>
      </c>
      <c r="AY498" s="159" t="s">
        <v>305</v>
      </c>
    </row>
    <row r="499" spans="2:65" s="13" customFormat="1" ht="11.25">
      <c r="B499" s="158"/>
      <c r="D499" s="146" t="s">
        <v>317</v>
      </c>
      <c r="F499" s="160" t="s">
        <v>8621</v>
      </c>
      <c r="H499" s="161">
        <v>55.198</v>
      </c>
      <c r="I499" s="162"/>
      <c r="L499" s="158"/>
      <c r="M499" s="163"/>
      <c r="T499" s="164"/>
      <c r="AT499" s="159" t="s">
        <v>317</v>
      </c>
      <c r="AU499" s="159" t="s">
        <v>88</v>
      </c>
      <c r="AV499" s="13" t="s">
        <v>88</v>
      </c>
      <c r="AW499" s="13" t="s">
        <v>4</v>
      </c>
      <c r="AX499" s="13" t="s">
        <v>86</v>
      </c>
      <c r="AY499" s="159" t="s">
        <v>305</v>
      </c>
    </row>
    <row r="500" spans="2:65" s="1" customFormat="1" ht="24.2" customHeight="1">
      <c r="B500" s="33"/>
      <c r="C500" s="133" t="s">
        <v>726</v>
      </c>
      <c r="D500" s="133" t="s">
        <v>307</v>
      </c>
      <c r="E500" s="134" t="s">
        <v>1259</v>
      </c>
      <c r="F500" s="135" t="s">
        <v>1260</v>
      </c>
      <c r="G500" s="136" t="s">
        <v>199</v>
      </c>
      <c r="H500" s="137">
        <v>47.36</v>
      </c>
      <c r="I500" s="138"/>
      <c r="J500" s="139">
        <f>ROUND(I500*H500,2)</f>
        <v>0</v>
      </c>
      <c r="K500" s="135" t="s">
        <v>310</v>
      </c>
      <c r="L500" s="33"/>
      <c r="M500" s="140" t="s">
        <v>42</v>
      </c>
      <c r="N500" s="141" t="s">
        <v>50</v>
      </c>
      <c r="P500" s="142">
        <f>O500*H500</f>
        <v>0</v>
      </c>
      <c r="Q500" s="142">
        <v>8.8000000000000003E-4</v>
      </c>
      <c r="R500" s="142">
        <f>Q500*H500</f>
        <v>4.16768E-2</v>
      </c>
      <c r="S500" s="142">
        <v>0</v>
      </c>
      <c r="T500" s="143">
        <f>S500*H500</f>
        <v>0</v>
      </c>
      <c r="AR500" s="144" t="s">
        <v>436</v>
      </c>
      <c r="AT500" s="144" t="s">
        <v>307</v>
      </c>
      <c r="AU500" s="144" t="s">
        <v>88</v>
      </c>
      <c r="AY500" s="18" t="s">
        <v>305</v>
      </c>
      <c r="BE500" s="145">
        <f>IF(N500="základní",J500,0)</f>
        <v>0</v>
      </c>
      <c r="BF500" s="145">
        <f>IF(N500="snížená",J500,0)</f>
        <v>0</v>
      </c>
      <c r="BG500" s="145">
        <f>IF(N500="zákl. přenesená",J500,0)</f>
        <v>0</v>
      </c>
      <c r="BH500" s="145">
        <f>IF(N500="sníž. přenesená",J500,0)</f>
        <v>0</v>
      </c>
      <c r="BI500" s="145">
        <f>IF(N500="nulová",J500,0)</f>
        <v>0</v>
      </c>
      <c r="BJ500" s="18" t="s">
        <v>86</v>
      </c>
      <c r="BK500" s="145">
        <f>ROUND(I500*H500,2)</f>
        <v>0</v>
      </c>
      <c r="BL500" s="18" t="s">
        <v>436</v>
      </c>
      <c r="BM500" s="144" t="s">
        <v>8622</v>
      </c>
    </row>
    <row r="501" spans="2:65" s="1" customFormat="1" ht="19.5">
      <c r="B501" s="33"/>
      <c r="D501" s="146" t="s">
        <v>313</v>
      </c>
      <c r="F501" s="147" t="s">
        <v>1262</v>
      </c>
      <c r="I501" s="148"/>
      <c r="L501" s="33"/>
      <c r="M501" s="149"/>
      <c r="T501" s="54"/>
      <c r="AT501" s="18" t="s">
        <v>313</v>
      </c>
      <c r="AU501" s="18" t="s">
        <v>88</v>
      </c>
    </row>
    <row r="502" spans="2:65" s="1" customFormat="1" ht="11.25">
      <c r="B502" s="33"/>
      <c r="D502" s="150" t="s">
        <v>315</v>
      </c>
      <c r="F502" s="151" t="s">
        <v>1263</v>
      </c>
      <c r="I502" s="148"/>
      <c r="L502" s="33"/>
      <c r="M502" s="149"/>
      <c r="T502" s="54"/>
      <c r="AT502" s="18" t="s">
        <v>315</v>
      </c>
      <c r="AU502" s="18" t="s">
        <v>88</v>
      </c>
    </row>
    <row r="503" spans="2:65" s="12" customFormat="1" ht="11.25">
      <c r="B503" s="152"/>
      <c r="D503" s="146" t="s">
        <v>317</v>
      </c>
      <c r="E503" s="153" t="s">
        <v>42</v>
      </c>
      <c r="F503" s="154" t="s">
        <v>8623</v>
      </c>
      <c r="H503" s="153" t="s">
        <v>42</v>
      </c>
      <c r="I503" s="155"/>
      <c r="L503" s="152"/>
      <c r="M503" s="156"/>
      <c r="T503" s="157"/>
      <c r="AT503" s="153" t="s">
        <v>317</v>
      </c>
      <c r="AU503" s="153" t="s">
        <v>88</v>
      </c>
      <c r="AV503" s="12" t="s">
        <v>86</v>
      </c>
      <c r="AW503" s="12" t="s">
        <v>38</v>
      </c>
      <c r="AX503" s="12" t="s">
        <v>79</v>
      </c>
      <c r="AY503" s="153" t="s">
        <v>305</v>
      </c>
    </row>
    <row r="504" spans="2:65" s="13" customFormat="1" ht="11.25">
      <c r="B504" s="158"/>
      <c r="D504" s="146" t="s">
        <v>317</v>
      </c>
      <c r="E504" s="159" t="s">
        <v>42</v>
      </c>
      <c r="F504" s="160" t="s">
        <v>8370</v>
      </c>
      <c r="H504" s="161">
        <v>47.36</v>
      </c>
      <c r="I504" s="162"/>
      <c r="L504" s="158"/>
      <c r="M504" s="163"/>
      <c r="T504" s="164"/>
      <c r="AT504" s="159" t="s">
        <v>317</v>
      </c>
      <c r="AU504" s="159" t="s">
        <v>88</v>
      </c>
      <c r="AV504" s="13" t="s">
        <v>88</v>
      </c>
      <c r="AW504" s="13" t="s">
        <v>38</v>
      </c>
      <c r="AX504" s="13" t="s">
        <v>86</v>
      </c>
      <c r="AY504" s="159" t="s">
        <v>305</v>
      </c>
    </row>
    <row r="505" spans="2:65" s="1" customFormat="1" ht="44.25" customHeight="1">
      <c r="B505" s="33"/>
      <c r="C505" s="179" t="s">
        <v>734</v>
      </c>
      <c r="D505" s="179" t="s">
        <v>341</v>
      </c>
      <c r="E505" s="180" t="s">
        <v>1270</v>
      </c>
      <c r="F505" s="181" t="s">
        <v>1271</v>
      </c>
      <c r="G505" s="182" t="s">
        <v>199</v>
      </c>
      <c r="H505" s="183">
        <v>55.198</v>
      </c>
      <c r="I505" s="184"/>
      <c r="J505" s="185">
        <f>ROUND(I505*H505,2)</f>
        <v>0</v>
      </c>
      <c r="K505" s="181" t="s">
        <v>310</v>
      </c>
      <c r="L505" s="186"/>
      <c r="M505" s="187" t="s">
        <v>42</v>
      </c>
      <c r="N505" s="188" t="s">
        <v>50</v>
      </c>
      <c r="P505" s="142">
        <f>O505*H505</f>
        <v>0</v>
      </c>
      <c r="Q505" s="142">
        <v>6.6E-3</v>
      </c>
      <c r="R505" s="142">
        <f>Q505*H505</f>
        <v>0.36430679999999999</v>
      </c>
      <c r="S505" s="142">
        <v>0</v>
      </c>
      <c r="T505" s="143">
        <f>S505*H505</f>
        <v>0</v>
      </c>
      <c r="AR505" s="144" t="s">
        <v>559</v>
      </c>
      <c r="AT505" s="144" t="s">
        <v>341</v>
      </c>
      <c r="AU505" s="144" t="s">
        <v>88</v>
      </c>
      <c r="AY505" s="18" t="s">
        <v>305</v>
      </c>
      <c r="BE505" s="145">
        <f>IF(N505="základní",J505,0)</f>
        <v>0</v>
      </c>
      <c r="BF505" s="145">
        <f>IF(N505="snížená",J505,0)</f>
        <v>0</v>
      </c>
      <c r="BG505" s="145">
        <f>IF(N505="zákl. přenesená",J505,0)</f>
        <v>0</v>
      </c>
      <c r="BH505" s="145">
        <f>IF(N505="sníž. přenesená",J505,0)</f>
        <v>0</v>
      </c>
      <c r="BI505" s="145">
        <f>IF(N505="nulová",J505,0)</f>
        <v>0</v>
      </c>
      <c r="BJ505" s="18" t="s">
        <v>86</v>
      </c>
      <c r="BK505" s="145">
        <f>ROUND(I505*H505,2)</f>
        <v>0</v>
      </c>
      <c r="BL505" s="18" t="s">
        <v>436</v>
      </c>
      <c r="BM505" s="144" t="s">
        <v>8624</v>
      </c>
    </row>
    <row r="506" spans="2:65" s="1" customFormat="1" ht="29.25">
      <c r="B506" s="33"/>
      <c r="D506" s="146" t="s">
        <v>313</v>
      </c>
      <c r="F506" s="147" t="s">
        <v>1271</v>
      </c>
      <c r="I506" s="148"/>
      <c r="L506" s="33"/>
      <c r="M506" s="149"/>
      <c r="T506" s="54"/>
      <c r="AT506" s="18" t="s">
        <v>313</v>
      </c>
      <c r="AU506" s="18" t="s">
        <v>88</v>
      </c>
    </row>
    <row r="507" spans="2:65" s="12" customFormat="1" ht="11.25">
      <c r="B507" s="152"/>
      <c r="D507" s="146" t="s">
        <v>317</v>
      </c>
      <c r="E507" s="153" t="s">
        <v>42</v>
      </c>
      <c r="F507" s="154" t="s">
        <v>8623</v>
      </c>
      <c r="H507" s="153" t="s">
        <v>42</v>
      </c>
      <c r="I507" s="155"/>
      <c r="L507" s="152"/>
      <c r="M507" s="156"/>
      <c r="T507" s="157"/>
      <c r="AT507" s="153" t="s">
        <v>317</v>
      </c>
      <c r="AU507" s="153" t="s">
        <v>88</v>
      </c>
      <c r="AV507" s="12" t="s">
        <v>86</v>
      </c>
      <c r="AW507" s="12" t="s">
        <v>38</v>
      </c>
      <c r="AX507" s="12" t="s">
        <v>79</v>
      </c>
      <c r="AY507" s="153" t="s">
        <v>305</v>
      </c>
    </row>
    <row r="508" spans="2:65" s="13" customFormat="1" ht="11.25">
      <c r="B508" s="158"/>
      <c r="D508" s="146" t="s">
        <v>317</v>
      </c>
      <c r="E508" s="159" t="s">
        <v>42</v>
      </c>
      <c r="F508" s="160" t="s">
        <v>8370</v>
      </c>
      <c r="H508" s="161">
        <v>47.36</v>
      </c>
      <c r="I508" s="162"/>
      <c r="L508" s="158"/>
      <c r="M508" s="163"/>
      <c r="T508" s="164"/>
      <c r="AT508" s="159" t="s">
        <v>317</v>
      </c>
      <c r="AU508" s="159" t="s">
        <v>88</v>
      </c>
      <c r="AV508" s="13" t="s">
        <v>88</v>
      </c>
      <c r="AW508" s="13" t="s">
        <v>38</v>
      </c>
      <c r="AX508" s="13" t="s">
        <v>86</v>
      </c>
      <c r="AY508" s="159" t="s">
        <v>305</v>
      </c>
    </row>
    <row r="509" spans="2:65" s="13" customFormat="1" ht="11.25">
      <c r="B509" s="158"/>
      <c r="D509" s="146" t="s">
        <v>317</v>
      </c>
      <c r="F509" s="160" t="s">
        <v>8621</v>
      </c>
      <c r="H509" s="161">
        <v>55.198</v>
      </c>
      <c r="I509" s="162"/>
      <c r="L509" s="158"/>
      <c r="M509" s="163"/>
      <c r="T509" s="164"/>
      <c r="AT509" s="159" t="s">
        <v>317</v>
      </c>
      <c r="AU509" s="159" t="s">
        <v>88</v>
      </c>
      <c r="AV509" s="13" t="s">
        <v>88</v>
      </c>
      <c r="AW509" s="13" t="s">
        <v>4</v>
      </c>
      <c r="AX509" s="13" t="s">
        <v>86</v>
      </c>
      <c r="AY509" s="159" t="s">
        <v>305</v>
      </c>
    </row>
    <row r="510" spans="2:65" s="1" customFormat="1" ht="24.2" customHeight="1">
      <c r="B510" s="33"/>
      <c r="C510" s="133" t="s">
        <v>742</v>
      </c>
      <c r="D510" s="133" t="s">
        <v>307</v>
      </c>
      <c r="E510" s="134" t="s">
        <v>1323</v>
      </c>
      <c r="F510" s="135" t="s">
        <v>1324</v>
      </c>
      <c r="G510" s="136" t="s">
        <v>199</v>
      </c>
      <c r="H510" s="137">
        <v>94.72</v>
      </c>
      <c r="I510" s="138"/>
      <c r="J510" s="139">
        <f>ROUND(I510*H510,2)</f>
        <v>0</v>
      </c>
      <c r="K510" s="135" t="s">
        <v>310</v>
      </c>
      <c r="L510" s="33"/>
      <c r="M510" s="140" t="s">
        <v>42</v>
      </c>
      <c r="N510" s="141" t="s">
        <v>50</v>
      </c>
      <c r="P510" s="142">
        <f>O510*H510</f>
        <v>0</v>
      </c>
      <c r="Q510" s="142">
        <v>0</v>
      </c>
      <c r="R510" s="142">
        <f>Q510*H510</f>
        <v>0</v>
      </c>
      <c r="S510" s="142">
        <v>0</v>
      </c>
      <c r="T510" s="143">
        <f>S510*H510</f>
        <v>0</v>
      </c>
      <c r="AR510" s="144" t="s">
        <v>436</v>
      </c>
      <c r="AT510" s="144" t="s">
        <v>307</v>
      </c>
      <c r="AU510" s="144" t="s">
        <v>88</v>
      </c>
      <c r="AY510" s="18" t="s">
        <v>305</v>
      </c>
      <c r="BE510" s="145">
        <f>IF(N510="základní",J510,0)</f>
        <v>0</v>
      </c>
      <c r="BF510" s="145">
        <f>IF(N510="snížená",J510,0)</f>
        <v>0</v>
      </c>
      <c r="BG510" s="145">
        <f>IF(N510="zákl. přenesená",J510,0)</f>
        <v>0</v>
      </c>
      <c r="BH510" s="145">
        <f>IF(N510="sníž. přenesená",J510,0)</f>
        <v>0</v>
      </c>
      <c r="BI510" s="145">
        <f>IF(N510="nulová",J510,0)</f>
        <v>0</v>
      </c>
      <c r="BJ510" s="18" t="s">
        <v>86</v>
      </c>
      <c r="BK510" s="145">
        <f>ROUND(I510*H510,2)</f>
        <v>0</v>
      </c>
      <c r="BL510" s="18" t="s">
        <v>436</v>
      </c>
      <c r="BM510" s="144" t="s">
        <v>8625</v>
      </c>
    </row>
    <row r="511" spans="2:65" s="1" customFormat="1" ht="29.25">
      <c r="B511" s="33"/>
      <c r="D511" s="146" t="s">
        <v>313</v>
      </c>
      <c r="F511" s="147" t="s">
        <v>1326</v>
      </c>
      <c r="I511" s="148"/>
      <c r="L511" s="33"/>
      <c r="M511" s="149"/>
      <c r="T511" s="54"/>
      <c r="AT511" s="18" t="s">
        <v>313</v>
      </c>
      <c r="AU511" s="18" t="s">
        <v>88</v>
      </c>
    </row>
    <row r="512" spans="2:65" s="1" customFormat="1" ht="11.25">
      <c r="B512" s="33"/>
      <c r="D512" s="150" t="s">
        <v>315</v>
      </c>
      <c r="F512" s="151" t="s">
        <v>1327</v>
      </c>
      <c r="I512" s="148"/>
      <c r="L512" s="33"/>
      <c r="M512" s="149"/>
      <c r="T512" s="54"/>
      <c r="AT512" s="18" t="s">
        <v>315</v>
      </c>
      <c r="AU512" s="18" t="s">
        <v>88</v>
      </c>
    </row>
    <row r="513" spans="2:65" s="12" customFormat="1" ht="11.25">
      <c r="B513" s="152"/>
      <c r="D513" s="146" t="s">
        <v>317</v>
      </c>
      <c r="E513" s="153" t="s">
        <v>42</v>
      </c>
      <c r="F513" s="154" t="s">
        <v>8626</v>
      </c>
      <c r="H513" s="153" t="s">
        <v>42</v>
      </c>
      <c r="I513" s="155"/>
      <c r="L513" s="152"/>
      <c r="M513" s="156"/>
      <c r="T513" s="157"/>
      <c r="AT513" s="153" t="s">
        <v>317</v>
      </c>
      <c r="AU513" s="153" t="s">
        <v>88</v>
      </c>
      <c r="AV513" s="12" t="s">
        <v>86</v>
      </c>
      <c r="AW513" s="12" t="s">
        <v>38</v>
      </c>
      <c r="AX513" s="12" t="s">
        <v>79</v>
      </c>
      <c r="AY513" s="153" t="s">
        <v>305</v>
      </c>
    </row>
    <row r="514" spans="2:65" s="13" customFormat="1" ht="11.25">
      <c r="B514" s="158"/>
      <c r="D514" s="146" t="s">
        <v>317</v>
      </c>
      <c r="E514" s="159" t="s">
        <v>42</v>
      </c>
      <c r="F514" s="160" t="s">
        <v>8370</v>
      </c>
      <c r="H514" s="161">
        <v>47.36</v>
      </c>
      <c r="I514" s="162"/>
      <c r="L514" s="158"/>
      <c r="M514" s="163"/>
      <c r="T514" s="164"/>
      <c r="AT514" s="159" t="s">
        <v>317</v>
      </c>
      <c r="AU514" s="159" t="s">
        <v>88</v>
      </c>
      <c r="AV514" s="13" t="s">
        <v>88</v>
      </c>
      <c r="AW514" s="13" t="s">
        <v>38</v>
      </c>
      <c r="AX514" s="13" t="s">
        <v>79</v>
      </c>
      <c r="AY514" s="159" t="s">
        <v>305</v>
      </c>
    </row>
    <row r="515" spans="2:65" s="12" customFormat="1" ht="22.5">
      <c r="B515" s="152"/>
      <c r="D515" s="146" t="s">
        <v>317</v>
      </c>
      <c r="E515" s="153" t="s">
        <v>42</v>
      </c>
      <c r="F515" s="154" t="s">
        <v>1330</v>
      </c>
      <c r="H515" s="153" t="s">
        <v>42</v>
      </c>
      <c r="I515" s="155"/>
      <c r="L515" s="152"/>
      <c r="M515" s="156"/>
      <c r="T515" s="157"/>
      <c r="AT515" s="153" t="s">
        <v>317</v>
      </c>
      <c r="AU515" s="153" t="s">
        <v>88</v>
      </c>
      <c r="AV515" s="12" t="s">
        <v>86</v>
      </c>
      <c r="AW515" s="12" t="s">
        <v>38</v>
      </c>
      <c r="AX515" s="12" t="s">
        <v>79</v>
      </c>
      <c r="AY515" s="153" t="s">
        <v>305</v>
      </c>
    </row>
    <row r="516" spans="2:65" s="13" customFormat="1" ht="11.25">
      <c r="B516" s="158"/>
      <c r="D516" s="146" t="s">
        <v>317</v>
      </c>
      <c r="E516" s="159" t="s">
        <v>42</v>
      </c>
      <c r="F516" s="160" t="s">
        <v>8370</v>
      </c>
      <c r="H516" s="161">
        <v>47.36</v>
      </c>
      <c r="I516" s="162"/>
      <c r="L516" s="158"/>
      <c r="M516" s="163"/>
      <c r="T516" s="164"/>
      <c r="AT516" s="159" t="s">
        <v>317</v>
      </c>
      <c r="AU516" s="159" t="s">
        <v>88</v>
      </c>
      <c r="AV516" s="13" t="s">
        <v>88</v>
      </c>
      <c r="AW516" s="13" t="s">
        <v>38</v>
      </c>
      <c r="AX516" s="13" t="s">
        <v>79</v>
      </c>
      <c r="AY516" s="159" t="s">
        <v>305</v>
      </c>
    </row>
    <row r="517" spans="2:65" s="15" customFormat="1" ht="11.25">
      <c r="B517" s="172"/>
      <c r="D517" s="146" t="s">
        <v>317</v>
      </c>
      <c r="E517" s="173" t="s">
        <v>42</v>
      </c>
      <c r="F517" s="174" t="s">
        <v>339</v>
      </c>
      <c r="H517" s="175">
        <v>94.72</v>
      </c>
      <c r="I517" s="176"/>
      <c r="L517" s="172"/>
      <c r="M517" s="177"/>
      <c r="T517" s="178"/>
      <c r="AT517" s="173" t="s">
        <v>317</v>
      </c>
      <c r="AU517" s="173" t="s">
        <v>88</v>
      </c>
      <c r="AV517" s="15" t="s">
        <v>311</v>
      </c>
      <c r="AW517" s="15" t="s">
        <v>38</v>
      </c>
      <c r="AX517" s="15" t="s">
        <v>86</v>
      </c>
      <c r="AY517" s="173" t="s">
        <v>305</v>
      </c>
    </row>
    <row r="518" spans="2:65" s="1" customFormat="1" ht="24.2" customHeight="1">
      <c r="B518" s="33"/>
      <c r="C518" s="179" t="s">
        <v>747</v>
      </c>
      <c r="D518" s="179" t="s">
        <v>341</v>
      </c>
      <c r="E518" s="180" t="s">
        <v>1335</v>
      </c>
      <c r="F518" s="181" t="s">
        <v>1336</v>
      </c>
      <c r="G518" s="182" t="s">
        <v>199</v>
      </c>
      <c r="H518" s="183">
        <v>52.095999999999997</v>
      </c>
      <c r="I518" s="184"/>
      <c r="J518" s="185">
        <f>ROUND(I518*H518,2)</f>
        <v>0</v>
      </c>
      <c r="K518" s="181" t="s">
        <v>310</v>
      </c>
      <c r="L518" s="186"/>
      <c r="M518" s="187" t="s">
        <v>42</v>
      </c>
      <c r="N518" s="188" t="s">
        <v>50</v>
      </c>
      <c r="P518" s="142">
        <f>O518*H518</f>
        <v>0</v>
      </c>
      <c r="Q518" s="142">
        <v>1E-4</v>
      </c>
      <c r="R518" s="142">
        <f>Q518*H518</f>
        <v>5.2096E-3</v>
      </c>
      <c r="S518" s="142">
        <v>0</v>
      </c>
      <c r="T518" s="143">
        <f>S518*H518</f>
        <v>0</v>
      </c>
      <c r="AR518" s="144" t="s">
        <v>559</v>
      </c>
      <c r="AT518" s="144" t="s">
        <v>341</v>
      </c>
      <c r="AU518" s="144" t="s">
        <v>88</v>
      </c>
      <c r="AY518" s="18" t="s">
        <v>305</v>
      </c>
      <c r="BE518" s="145">
        <f>IF(N518="základní",J518,0)</f>
        <v>0</v>
      </c>
      <c r="BF518" s="145">
        <f>IF(N518="snížená",J518,0)</f>
        <v>0</v>
      </c>
      <c r="BG518" s="145">
        <f>IF(N518="zákl. přenesená",J518,0)</f>
        <v>0</v>
      </c>
      <c r="BH518" s="145">
        <f>IF(N518="sníž. přenesená",J518,0)</f>
        <v>0</v>
      </c>
      <c r="BI518" s="145">
        <f>IF(N518="nulová",J518,0)</f>
        <v>0</v>
      </c>
      <c r="BJ518" s="18" t="s">
        <v>86</v>
      </c>
      <c r="BK518" s="145">
        <f>ROUND(I518*H518,2)</f>
        <v>0</v>
      </c>
      <c r="BL518" s="18" t="s">
        <v>436</v>
      </c>
      <c r="BM518" s="144" t="s">
        <v>8627</v>
      </c>
    </row>
    <row r="519" spans="2:65" s="1" customFormat="1" ht="19.5">
      <c r="B519" s="33"/>
      <c r="D519" s="146" t="s">
        <v>313</v>
      </c>
      <c r="F519" s="147" t="s">
        <v>1336</v>
      </c>
      <c r="I519" s="148"/>
      <c r="L519" s="33"/>
      <c r="M519" s="149"/>
      <c r="T519" s="54"/>
      <c r="AT519" s="18" t="s">
        <v>313</v>
      </c>
      <c r="AU519" s="18" t="s">
        <v>88</v>
      </c>
    </row>
    <row r="520" spans="2:65" s="12" customFormat="1" ht="11.25">
      <c r="B520" s="152"/>
      <c r="D520" s="146" t="s">
        <v>317</v>
      </c>
      <c r="E520" s="153" t="s">
        <v>42</v>
      </c>
      <c r="F520" s="154" t="s">
        <v>8626</v>
      </c>
      <c r="H520" s="153" t="s">
        <v>42</v>
      </c>
      <c r="I520" s="155"/>
      <c r="L520" s="152"/>
      <c r="M520" s="156"/>
      <c r="T520" s="157"/>
      <c r="AT520" s="153" t="s">
        <v>317</v>
      </c>
      <c r="AU520" s="153" t="s">
        <v>88</v>
      </c>
      <c r="AV520" s="12" t="s">
        <v>86</v>
      </c>
      <c r="AW520" s="12" t="s">
        <v>38</v>
      </c>
      <c r="AX520" s="12" t="s">
        <v>79</v>
      </c>
      <c r="AY520" s="153" t="s">
        <v>305</v>
      </c>
    </row>
    <row r="521" spans="2:65" s="13" customFormat="1" ht="11.25">
      <c r="B521" s="158"/>
      <c r="D521" s="146" t="s">
        <v>317</v>
      </c>
      <c r="E521" s="159" t="s">
        <v>42</v>
      </c>
      <c r="F521" s="160" t="s">
        <v>8370</v>
      </c>
      <c r="H521" s="161">
        <v>47.36</v>
      </c>
      <c r="I521" s="162"/>
      <c r="L521" s="158"/>
      <c r="M521" s="163"/>
      <c r="T521" s="164"/>
      <c r="AT521" s="159" t="s">
        <v>317</v>
      </c>
      <c r="AU521" s="159" t="s">
        <v>88</v>
      </c>
      <c r="AV521" s="13" t="s">
        <v>88</v>
      </c>
      <c r="AW521" s="13" t="s">
        <v>38</v>
      </c>
      <c r="AX521" s="13" t="s">
        <v>86</v>
      </c>
      <c r="AY521" s="159" t="s">
        <v>305</v>
      </c>
    </row>
    <row r="522" spans="2:65" s="13" customFormat="1" ht="11.25">
      <c r="B522" s="158"/>
      <c r="D522" s="146" t="s">
        <v>317</v>
      </c>
      <c r="F522" s="160" t="s">
        <v>8628</v>
      </c>
      <c r="H522" s="161">
        <v>52.095999999999997</v>
      </c>
      <c r="I522" s="162"/>
      <c r="L522" s="158"/>
      <c r="M522" s="163"/>
      <c r="T522" s="164"/>
      <c r="AT522" s="159" t="s">
        <v>317</v>
      </c>
      <c r="AU522" s="159" t="s">
        <v>88</v>
      </c>
      <c r="AV522" s="13" t="s">
        <v>88</v>
      </c>
      <c r="AW522" s="13" t="s">
        <v>4</v>
      </c>
      <c r="AX522" s="13" t="s">
        <v>86</v>
      </c>
      <c r="AY522" s="159" t="s">
        <v>305</v>
      </c>
    </row>
    <row r="523" spans="2:65" s="1" customFormat="1" ht="24.2" customHeight="1">
      <c r="B523" s="33"/>
      <c r="C523" s="179" t="s">
        <v>755</v>
      </c>
      <c r="D523" s="179" t="s">
        <v>341</v>
      </c>
      <c r="E523" s="180" t="s">
        <v>1206</v>
      </c>
      <c r="F523" s="181" t="s">
        <v>1207</v>
      </c>
      <c r="G523" s="182" t="s">
        <v>199</v>
      </c>
      <c r="H523" s="183">
        <v>52.095999999999997</v>
      </c>
      <c r="I523" s="184"/>
      <c r="J523" s="185">
        <f>ROUND(I523*H523,2)</f>
        <v>0</v>
      </c>
      <c r="K523" s="181" t="s">
        <v>310</v>
      </c>
      <c r="L523" s="186"/>
      <c r="M523" s="187" t="s">
        <v>42</v>
      </c>
      <c r="N523" s="188" t="s">
        <v>50</v>
      </c>
      <c r="P523" s="142">
        <f>O523*H523</f>
        <v>0</v>
      </c>
      <c r="Q523" s="142">
        <v>2.9999999999999997E-4</v>
      </c>
      <c r="R523" s="142">
        <f>Q523*H523</f>
        <v>1.5628799999999998E-2</v>
      </c>
      <c r="S523" s="142">
        <v>0</v>
      </c>
      <c r="T523" s="143">
        <f>S523*H523</f>
        <v>0</v>
      </c>
      <c r="AR523" s="144" t="s">
        <v>559</v>
      </c>
      <c r="AT523" s="144" t="s">
        <v>341</v>
      </c>
      <c r="AU523" s="144" t="s">
        <v>88</v>
      </c>
      <c r="AY523" s="18" t="s">
        <v>305</v>
      </c>
      <c r="BE523" s="145">
        <f>IF(N523="základní",J523,0)</f>
        <v>0</v>
      </c>
      <c r="BF523" s="145">
        <f>IF(N523="snížená",J523,0)</f>
        <v>0</v>
      </c>
      <c r="BG523" s="145">
        <f>IF(N523="zákl. přenesená",J523,0)</f>
        <v>0</v>
      </c>
      <c r="BH523" s="145">
        <f>IF(N523="sníž. přenesená",J523,0)</f>
        <v>0</v>
      </c>
      <c r="BI523" s="145">
        <f>IF(N523="nulová",J523,0)</f>
        <v>0</v>
      </c>
      <c r="BJ523" s="18" t="s">
        <v>86</v>
      </c>
      <c r="BK523" s="145">
        <f>ROUND(I523*H523,2)</f>
        <v>0</v>
      </c>
      <c r="BL523" s="18" t="s">
        <v>436</v>
      </c>
      <c r="BM523" s="144" t="s">
        <v>8629</v>
      </c>
    </row>
    <row r="524" spans="2:65" s="1" customFormat="1" ht="19.5">
      <c r="B524" s="33"/>
      <c r="D524" s="146" t="s">
        <v>313</v>
      </c>
      <c r="F524" s="147" t="s">
        <v>1207</v>
      </c>
      <c r="I524" s="148"/>
      <c r="L524" s="33"/>
      <c r="M524" s="149"/>
      <c r="T524" s="54"/>
      <c r="AT524" s="18" t="s">
        <v>313</v>
      </c>
      <c r="AU524" s="18" t="s">
        <v>88</v>
      </c>
    </row>
    <row r="525" spans="2:65" s="12" customFormat="1" ht="11.25">
      <c r="B525" s="152"/>
      <c r="D525" s="146" t="s">
        <v>317</v>
      </c>
      <c r="E525" s="153" t="s">
        <v>42</v>
      </c>
      <c r="F525" s="154" t="s">
        <v>8630</v>
      </c>
      <c r="H525" s="153" t="s">
        <v>42</v>
      </c>
      <c r="I525" s="155"/>
      <c r="L525" s="152"/>
      <c r="M525" s="156"/>
      <c r="T525" s="157"/>
      <c r="AT525" s="153" t="s">
        <v>317</v>
      </c>
      <c r="AU525" s="153" t="s">
        <v>88</v>
      </c>
      <c r="AV525" s="12" t="s">
        <v>86</v>
      </c>
      <c r="AW525" s="12" t="s">
        <v>38</v>
      </c>
      <c r="AX525" s="12" t="s">
        <v>79</v>
      </c>
      <c r="AY525" s="153" t="s">
        <v>305</v>
      </c>
    </row>
    <row r="526" spans="2:65" s="13" customFormat="1" ht="11.25">
      <c r="B526" s="158"/>
      <c r="D526" s="146" t="s">
        <v>317</v>
      </c>
      <c r="E526" s="159" t="s">
        <v>42</v>
      </c>
      <c r="F526" s="160" t="s">
        <v>8370</v>
      </c>
      <c r="H526" s="161">
        <v>47.36</v>
      </c>
      <c r="I526" s="162"/>
      <c r="L526" s="158"/>
      <c r="M526" s="163"/>
      <c r="T526" s="164"/>
      <c r="AT526" s="159" t="s">
        <v>317</v>
      </c>
      <c r="AU526" s="159" t="s">
        <v>88</v>
      </c>
      <c r="AV526" s="13" t="s">
        <v>88</v>
      </c>
      <c r="AW526" s="13" t="s">
        <v>38</v>
      </c>
      <c r="AX526" s="13" t="s">
        <v>86</v>
      </c>
      <c r="AY526" s="159" t="s">
        <v>305</v>
      </c>
    </row>
    <row r="527" spans="2:65" s="13" customFormat="1" ht="11.25">
      <c r="B527" s="158"/>
      <c r="D527" s="146" t="s">
        <v>317</v>
      </c>
      <c r="F527" s="160" t="s">
        <v>8628</v>
      </c>
      <c r="H527" s="161">
        <v>52.095999999999997</v>
      </c>
      <c r="I527" s="162"/>
      <c r="L527" s="158"/>
      <c r="M527" s="163"/>
      <c r="T527" s="164"/>
      <c r="AT527" s="159" t="s">
        <v>317</v>
      </c>
      <c r="AU527" s="159" t="s">
        <v>88</v>
      </c>
      <c r="AV527" s="13" t="s">
        <v>88</v>
      </c>
      <c r="AW527" s="13" t="s">
        <v>4</v>
      </c>
      <c r="AX527" s="13" t="s">
        <v>86</v>
      </c>
      <c r="AY527" s="159" t="s">
        <v>305</v>
      </c>
    </row>
    <row r="528" spans="2:65" s="1" customFormat="1" ht="33" customHeight="1">
      <c r="B528" s="33"/>
      <c r="C528" s="133" t="s">
        <v>760</v>
      </c>
      <c r="D528" s="133" t="s">
        <v>307</v>
      </c>
      <c r="E528" s="134" t="s">
        <v>1349</v>
      </c>
      <c r="F528" s="135" t="s">
        <v>1350</v>
      </c>
      <c r="G528" s="136" t="s">
        <v>199</v>
      </c>
      <c r="H528" s="137">
        <v>47.36</v>
      </c>
      <c r="I528" s="138"/>
      <c r="J528" s="139">
        <f>ROUND(I528*H528,2)</f>
        <v>0</v>
      </c>
      <c r="K528" s="135" t="s">
        <v>310</v>
      </c>
      <c r="L528" s="33"/>
      <c r="M528" s="140" t="s">
        <v>42</v>
      </c>
      <c r="N528" s="141" t="s">
        <v>50</v>
      </c>
      <c r="P528" s="142">
        <f>O528*H528</f>
        <v>0</v>
      </c>
      <c r="Q528" s="142">
        <v>0</v>
      </c>
      <c r="R528" s="142">
        <f>Q528*H528</f>
        <v>0</v>
      </c>
      <c r="S528" s="142">
        <v>0</v>
      </c>
      <c r="T528" s="143">
        <f>S528*H528</f>
        <v>0</v>
      </c>
      <c r="AR528" s="144" t="s">
        <v>436</v>
      </c>
      <c r="AT528" s="144" t="s">
        <v>307</v>
      </c>
      <c r="AU528" s="144" t="s">
        <v>88</v>
      </c>
      <c r="AY528" s="18" t="s">
        <v>305</v>
      </c>
      <c r="BE528" s="145">
        <f>IF(N528="základní",J528,0)</f>
        <v>0</v>
      </c>
      <c r="BF528" s="145">
        <f>IF(N528="snížená",J528,0)</f>
        <v>0</v>
      </c>
      <c r="BG528" s="145">
        <f>IF(N528="zákl. přenesená",J528,0)</f>
        <v>0</v>
      </c>
      <c r="BH528" s="145">
        <f>IF(N528="sníž. přenesená",J528,0)</f>
        <v>0</v>
      </c>
      <c r="BI528" s="145">
        <f>IF(N528="nulová",J528,0)</f>
        <v>0</v>
      </c>
      <c r="BJ528" s="18" t="s">
        <v>86</v>
      </c>
      <c r="BK528" s="145">
        <f>ROUND(I528*H528,2)</f>
        <v>0</v>
      </c>
      <c r="BL528" s="18" t="s">
        <v>436</v>
      </c>
      <c r="BM528" s="144" t="s">
        <v>8631</v>
      </c>
    </row>
    <row r="529" spans="2:65" s="1" customFormat="1" ht="19.5">
      <c r="B529" s="33"/>
      <c r="D529" s="146" t="s">
        <v>313</v>
      </c>
      <c r="F529" s="147" t="s">
        <v>1352</v>
      </c>
      <c r="I529" s="148"/>
      <c r="L529" s="33"/>
      <c r="M529" s="149"/>
      <c r="T529" s="54"/>
      <c r="AT529" s="18" t="s">
        <v>313</v>
      </c>
      <c r="AU529" s="18" t="s">
        <v>88</v>
      </c>
    </row>
    <row r="530" spans="2:65" s="1" customFormat="1" ht="11.25">
      <c r="B530" s="33"/>
      <c r="D530" s="150" t="s">
        <v>315</v>
      </c>
      <c r="F530" s="151" t="s">
        <v>1353</v>
      </c>
      <c r="I530" s="148"/>
      <c r="L530" s="33"/>
      <c r="M530" s="149"/>
      <c r="T530" s="54"/>
      <c r="AT530" s="18" t="s">
        <v>315</v>
      </c>
      <c r="AU530" s="18" t="s">
        <v>88</v>
      </c>
    </row>
    <row r="531" spans="2:65" s="12" customFormat="1" ht="11.25">
      <c r="B531" s="152"/>
      <c r="D531" s="146" t="s">
        <v>317</v>
      </c>
      <c r="E531" s="153" t="s">
        <v>42</v>
      </c>
      <c r="F531" s="154" t="s">
        <v>8632</v>
      </c>
      <c r="H531" s="153" t="s">
        <v>42</v>
      </c>
      <c r="I531" s="155"/>
      <c r="L531" s="152"/>
      <c r="M531" s="156"/>
      <c r="T531" s="157"/>
      <c r="AT531" s="153" t="s">
        <v>317</v>
      </c>
      <c r="AU531" s="153" t="s">
        <v>88</v>
      </c>
      <c r="AV531" s="12" t="s">
        <v>86</v>
      </c>
      <c r="AW531" s="12" t="s">
        <v>38</v>
      </c>
      <c r="AX531" s="12" t="s">
        <v>79</v>
      </c>
      <c r="AY531" s="153" t="s">
        <v>305</v>
      </c>
    </row>
    <row r="532" spans="2:65" s="13" customFormat="1" ht="11.25">
      <c r="B532" s="158"/>
      <c r="D532" s="146" t="s">
        <v>317</v>
      </c>
      <c r="E532" s="159" t="s">
        <v>42</v>
      </c>
      <c r="F532" s="160" t="s">
        <v>8370</v>
      </c>
      <c r="H532" s="161">
        <v>47.36</v>
      </c>
      <c r="I532" s="162"/>
      <c r="L532" s="158"/>
      <c r="M532" s="163"/>
      <c r="T532" s="164"/>
      <c r="AT532" s="159" t="s">
        <v>317</v>
      </c>
      <c r="AU532" s="159" t="s">
        <v>88</v>
      </c>
      <c r="AV532" s="13" t="s">
        <v>88</v>
      </c>
      <c r="AW532" s="13" t="s">
        <v>38</v>
      </c>
      <c r="AX532" s="13" t="s">
        <v>86</v>
      </c>
      <c r="AY532" s="159" t="s">
        <v>305</v>
      </c>
    </row>
    <row r="533" spans="2:65" s="1" customFormat="1" ht="37.9" customHeight="1">
      <c r="B533" s="33"/>
      <c r="C533" s="179" t="s">
        <v>768</v>
      </c>
      <c r="D533" s="179" t="s">
        <v>341</v>
      </c>
      <c r="E533" s="180" t="s">
        <v>1356</v>
      </c>
      <c r="F533" s="181" t="s">
        <v>1357</v>
      </c>
      <c r="G533" s="182" t="s">
        <v>199</v>
      </c>
      <c r="H533" s="183">
        <v>52.095999999999997</v>
      </c>
      <c r="I533" s="184"/>
      <c r="J533" s="185">
        <f>ROUND(I533*H533,2)</f>
        <v>0</v>
      </c>
      <c r="K533" s="181" t="s">
        <v>310</v>
      </c>
      <c r="L533" s="186"/>
      <c r="M533" s="187" t="s">
        <v>42</v>
      </c>
      <c r="N533" s="188" t="s">
        <v>50</v>
      </c>
      <c r="P533" s="142">
        <f>O533*H533</f>
        <v>0</v>
      </c>
      <c r="Q533" s="142">
        <v>8.0000000000000004E-4</v>
      </c>
      <c r="R533" s="142">
        <f>Q533*H533</f>
        <v>4.16768E-2</v>
      </c>
      <c r="S533" s="142">
        <v>0</v>
      </c>
      <c r="T533" s="143">
        <f>S533*H533</f>
        <v>0</v>
      </c>
      <c r="AR533" s="144" t="s">
        <v>559</v>
      </c>
      <c r="AT533" s="144" t="s">
        <v>341</v>
      </c>
      <c r="AU533" s="144" t="s">
        <v>88</v>
      </c>
      <c r="AY533" s="18" t="s">
        <v>305</v>
      </c>
      <c r="BE533" s="145">
        <f>IF(N533="základní",J533,0)</f>
        <v>0</v>
      </c>
      <c r="BF533" s="145">
        <f>IF(N533="snížená",J533,0)</f>
        <v>0</v>
      </c>
      <c r="BG533" s="145">
        <f>IF(N533="zákl. přenesená",J533,0)</f>
        <v>0</v>
      </c>
      <c r="BH533" s="145">
        <f>IF(N533="sníž. přenesená",J533,0)</f>
        <v>0</v>
      </c>
      <c r="BI533" s="145">
        <f>IF(N533="nulová",J533,0)</f>
        <v>0</v>
      </c>
      <c r="BJ533" s="18" t="s">
        <v>86</v>
      </c>
      <c r="BK533" s="145">
        <f>ROUND(I533*H533,2)</f>
        <v>0</v>
      </c>
      <c r="BL533" s="18" t="s">
        <v>436</v>
      </c>
      <c r="BM533" s="144" t="s">
        <v>8633</v>
      </c>
    </row>
    <row r="534" spans="2:65" s="1" customFormat="1" ht="19.5">
      <c r="B534" s="33"/>
      <c r="D534" s="146" t="s">
        <v>313</v>
      </c>
      <c r="F534" s="147" t="s">
        <v>1357</v>
      </c>
      <c r="I534" s="148"/>
      <c r="L534" s="33"/>
      <c r="M534" s="149"/>
      <c r="T534" s="54"/>
      <c r="AT534" s="18" t="s">
        <v>313</v>
      </c>
      <c r="AU534" s="18" t="s">
        <v>88</v>
      </c>
    </row>
    <row r="535" spans="2:65" s="13" customFormat="1" ht="11.25">
      <c r="B535" s="158"/>
      <c r="D535" s="146" t="s">
        <v>317</v>
      </c>
      <c r="F535" s="160" t="s">
        <v>8628</v>
      </c>
      <c r="H535" s="161">
        <v>52.095999999999997</v>
      </c>
      <c r="I535" s="162"/>
      <c r="L535" s="158"/>
      <c r="M535" s="163"/>
      <c r="T535" s="164"/>
      <c r="AT535" s="159" t="s">
        <v>317</v>
      </c>
      <c r="AU535" s="159" t="s">
        <v>88</v>
      </c>
      <c r="AV535" s="13" t="s">
        <v>88</v>
      </c>
      <c r="AW535" s="13" t="s">
        <v>4</v>
      </c>
      <c r="AX535" s="13" t="s">
        <v>86</v>
      </c>
      <c r="AY535" s="159" t="s">
        <v>305</v>
      </c>
    </row>
    <row r="536" spans="2:65" s="1" customFormat="1" ht="33" customHeight="1">
      <c r="B536" s="33"/>
      <c r="C536" s="133" t="s">
        <v>771</v>
      </c>
      <c r="D536" s="133" t="s">
        <v>307</v>
      </c>
      <c r="E536" s="134" t="s">
        <v>1373</v>
      </c>
      <c r="F536" s="135" t="s">
        <v>1374</v>
      </c>
      <c r="G536" s="136" t="s">
        <v>199</v>
      </c>
      <c r="H536" s="137">
        <v>47.36</v>
      </c>
      <c r="I536" s="138"/>
      <c r="J536" s="139">
        <f>ROUND(I536*H536,2)</f>
        <v>0</v>
      </c>
      <c r="K536" s="135" t="s">
        <v>310</v>
      </c>
      <c r="L536" s="33"/>
      <c r="M536" s="140" t="s">
        <v>42</v>
      </c>
      <c r="N536" s="141" t="s">
        <v>50</v>
      </c>
      <c r="P536" s="142">
        <f>O536*H536</f>
        <v>0</v>
      </c>
      <c r="Q536" s="142">
        <v>0</v>
      </c>
      <c r="R536" s="142">
        <f>Q536*H536</f>
        <v>0</v>
      </c>
      <c r="S536" s="142">
        <v>0</v>
      </c>
      <c r="T536" s="143">
        <f>S536*H536</f>
        <v>0</v>
      </c>
      <c r="AR536" s="144" t="s">
        <v>436</v>
      </c>
      <c r="AT536" s="144" t="s">
        <v>307</v>
      </c>
      <c r="AU536" s="144" t="s">
        <v>88</v>
      </c>
      <c r="AY536" s="18" t="s">
        <v>305</v>
      </c>
      <c r="BE536" s="145">
        <f>IF(N536="základní",J536,0)</f>
        <v>0</v>
      </c>
      <c r="BF536" s="145">
        <f>IF(N536="snížená",J536,0)</f>
        <v>0</v>
      </c>
      <c r="BG536" s="145">
        <f>IF(N536="zákl. přenesená",J536,0)</f>
        <v>0</v>
      </c>
      <c r="BH536" s="145">
        <f>IF(N536="sníž. přenesená",J536,0)</f>
        <v>0</v>
      </c>
      <c r="BI536" s="145">
        <f>IF(N536="nulová",J536,0)</f>
        <v>0</v>
      </c>
      <c r="BJ536" s="18" t="s">
        <v>86</v>
      </c>
      <c r="BK536" s="145">
        <f>ROUND(I536*H536,2)</f>
        <v>0</v>
      </c>
      <c r="BL536" s="18" t="s">
        <v>436</v>
      </c>
      <c r="BM536" s="144" t="s">
        <v>8634</v>
      </c>
    </row>
    <row r="537" spans="2:65" s="1" customFormat="1" ht="19.5">
      <c r="B537" s="33"/>
      <c r="D537" s="146" t="s">
        <v>313</v>
      </c>
      <c r="F537" s="147" t="s">
        <v>1376</v>
      </c>
      <c r="I537" s="148"/>
      <c r="L537" s="33"/>
      <c r="M537" s="149"/>
      <c r="T537" s="54"/>
      <c r="AT537" s="18" t="s">
        <v>313</v>
      </c>
      <c r="AU537" s="18" t="s">
        <v>88</v>
      </c>
    </row>
    <row r="538" spans="2:65" s="1" customFormat="1" ht="11.25">
      <c r="B538" s="33"/>
      <c r="D538" s="150" t="s">
        <v>315</v>
      </c>
      <c r="F538" s="151" t="s">
        <v>1377</v>
      </c>
      <c r="I538" s="148"/>
      <c r="L538" s="33"/>
      <c r="M538" s="149"/>
      <c r="T538" s="54"/>
      <c r="AT538" s="18" t="s">
        <v>315</v>
      </c>
      <c r="AU538" s="18" t="s">
        <v>88</v>
      </c>
    </row>
    <row r="539" spans="2:65" s="12" customFormat="1" ht="11.25">
      <c r="B539" s="152"/>
      <c r="D539" s="146" t="s">
        <v>317</v>
      </c>
      <c r="E539" s="153" t="s">
        <v>42</v>
      </c>
      <c r="F539" s="154" t="s">
        <v>8635</v>
      </c>
      <c r="H539" s="153" t="s">
        <v>42</v>
      </c>
      <c r="I539" s="155"/>
      <c r="L539" s="152"/>
      <c r="M539" s="156"/>
      <c r="T539" s="157"/>
      <c r="AT539" s="153" t="s">
        <v>317</v>
      </c>
      <c r="AU539" s="153" t="s">
        <v>88</v>
      </c>
      <c r="AV539" s="12" t="s">
        <v>86</v>
      </c>
      <c r="AW539" s="12" t="s">
        <v>38</v>
      </c>
      <c r="AX539" s="12" t="s">
        <v>79</v>
      </c>
      <c r="AY539" s="153" t="s">
        <v>305</v>
      </c>
    </row>
    <row r="540" spans="2:65" s="13" customFormat="1" ht="11.25">
      <c r="B540" s="158"/>
      <c r="D540" s="146" t="s">
        <v>317</v>
      </c>
      <c r="E540" s="159" t="s">
        <v>42</v>
      </c>
      <c r="F540" s="160" t="s">
        <v>8636</v>
      </c>
      <c r="H540" s="161">
        <v>47.36</v>
      </c>
      <c r="I540" s="162"/>
      <c r="L540" s="158"/>
      <c r="M540" s="163"/>
      <c r="T540" s="164"/>
      <c r="AT540" s="159" t="s">
        <v>317</v>
      </c>
      <c r="AU540" s="159" t="s">
        <v>88</v>
      </c>
      <c r="AV540" s="13" t="s">
        <v>88</v>
      </c>
      <c r="AW540" s="13" t="s">
        <v>38</v>
      </c>
      <c r="AX540" s="13" t="s">
        <v>86</v>
      </c>
      <c r="AY540" s="159" t="s">
        <v>305</v>
      </c>
    </row>
    <row r="541" spans="2:65" s="1" customFormat="1" ht="24.2" customHeight="1">
      <c r="B541" s="33"/>
      <c r="C541" s="179" t="s">
        <v>781</v>
      </c>
      <c r="D541" s="179" t="s">
        <v>341</v>
      </c>
      <c r="E541" s="180" t="s">
        <v>1381</v>
      </c>
      <c r="F541" s="181" t="s">
        <v>1382</v>
      </c>
      <c r="G541" s="182" t="s">
        <v>199</v>
      </c>
      <c r="H541" s="183">
        <v>49.728000000000002</v>
      </c>
      <c r="I541" s="184"/>
      <c r="J541" s="185">
        <f>ROUND(I541*H541,2)</f>
        <v>0</v>
      </c>
      <c r="K541" s="181" t="s">
        <v>310</v>
      </c>
      <c r="L541" s="186"/>
      <c r="M541" s="187" t="s">
        <v>42</v>
      </c>
      <c r="N541" s="188" t="s">
        <v>50</v>
      </c>
      <c r="P541" s="142">
        <f>O541*H541</f>
        <v>0</v>
      </c>
      <c r="Q541" s="142">
        <v>4.0000000000000001E-3</v>
      </c>
      <c r="R541" s="142">
        <f>Q541*H541</f>
        <v>0.19891200000000001</v>
      </c>
      <c r="S541" s="142">
        <v>0</v>
      </c>
      <c r="T541" s="143">
        <f>S541*H541</f>
        <v>0</v>
      </c>
      <c r="AR541" s="144" t="s">
        <v>559</v>
      </c>
      <c r="AT541" s="144" t="s">
        <v>341</v>
      </c>
      <c r="AU541" s="144" t="s">
        <v>88</v>
      </c>
      <c r="AY541" s="18" t="s">
        <v>305</v>
      </c>
      <c r="BE541" s="145">
        <f>IF(N541="základní",J541,0)</f>
        <v>0</v>
      </c>
      <c r="BF541" s="145">
        <f>IF(N541="snížená",J541,0)</f>
        <v>0</v>
      </c>
      <c r="BG541" s="145">
        <f>IF(N541="zákl. přenesená",J541,0)</f>
        <v>0</v>
      </c>
      <c r="BH541" s="145">
        <f>IF(N541="sníž. přenesená",J541,0)</f>
        <v>0</v>
      </c>
      <c r="BI541" s="145">
        <f>IF(N541="nulová",J541,0)</f>
        <v>0</v>
      </c>
      <c r="BJ541" s="18" t="s">
        <v>86</v>
      </c>
      <c r="BK541" s="145">
        <f>ROUND(I541*H541,2)</f>
        <v>0</v>
      </c>
      <c r="BL541" s="18" t="s">
        <v>436</v>
      </c>
      <c r="BM541" s="144" t="s">
        <v>8637</v>
      </c>
    </row>
    <row r="542" spans="2:65" s="1" customFormat="1" ht="19.5">
      <c r="B542" s="33"/>
      <c r="D542" s="146" t="s">
        <v>313</v>
      </c>
      <c r="F542" s="147" t="s">
        <v>1382</v>
      </c>
      <c r="I542" s="148"/>
      <c r="L542" s="33"/>
      <c r="M542" s="149"/>
      <c r="T542" s="54"/>
      <c r="AT542" s="18" t="s">
        <v>313</v>
      </c>
      <c r="AU542" s="18" t="s">
        <v>88</v>
      </c>
    </row>
    <row r="543" spans="2:65" s="12" customFormat="1" ht="11.25">
      <c r="B543" s="152"/>
      <c r="D543" s="146" t="s">
        <v>317</v>
      </c>
      <c r="E543" s="153" t="s">
        <v>42</v>
      </c>
      <c r="F543" s="154" t="s">
        <v>8635</v>
      </c>
      <c r="H543" s="153" t="s">
        <v>42</v>
      </c>
      <c r="I543" s="155"/>
      <c r="L543" s="152"/>
      <c r="M543" s="156"/>
      <c r="T543" s="157"/>
      <c r="AT543" s="153" t="s">
        <v>317</v>
      </c>
      <c r="AU543" s="153" t="s">
        <v>88</v>
      </c>
      <c r="AV543" s="12" t="s">
        <v>86</v>
      </c>
      <c r="AW543" s="12" t="s">
        <v>38</v>
      </c>
      <c r="AX543" s="12" t="s">
        <v>79</v>
      </c>
      <c r="AY543" s="153" t="s">
        <v>305</v>
      </c>
    </row>
    <row r="544" spans="2:65" s="13" customFormat="1" ht="11.25">
      <c r="B544" s="158"/>
      <c r="D544" s="146" t="s">
        <v>317</v>
      </c>
      <c r="E544" s="159" t="s">
        <v>42</v>
      </c>
      <c r="F544" s="160" t="s">
        <v>8636</v>
      </c>
      <c r="H544" s="161">
        <v>47.36</v>
      </c>
      <c r="I544" s="162"/>
      <c r="L544" s="158"/>
      <c r="M544" s="163"/>
      <c r="T544" s="164"/>
      <c r="AT544" s="159" t="s">
        <v>317</v>
      </c>
      <c r="AU544" s="159" t="s">
        <v>88</v>
      </c>
      <c r="AV544" s="13" t="s">
        <v>88</v>
      </c>
      <c r="AW544" s="13" t="s">
        <v>38</v>
      </c>
      <c r="AX544" s="13" t="s">
        <v>86</v>
      </c>
      <c r="AY544" s="159" t="s">
        <v>305</v>
      </c>
    </row>
    <row r="545" spans="2:65" s="13" customFormat="1" ht="11.25">
      <c r="B545" s="158"/>
      <c r="D545" s="146" t="s">
        <v>317</v>
      </c>
      <c r="F545" s="160" t="s">
        <v>8638</v>
      </c>
      <c r="H545" s="161">
        <v>49.728000000000002</v>
      </c>
      <c r="I545" s="162"/>
      <c r="L545" s="158"/>
      <c r="M545" s="163"/>
      <c r="T545" s="164"/>
      <c r="AT545" s="159" t="s">
        <v>317</v>
      </c>
      <c r="AU545" s="159" t="s">
        <v>88</v>
      </c>
      <c r="AV545" s="13" t="s">
        <v>88</v>
      </c>
      <c r="AW545" s="13" t="s">
        <v>4</v>
      </c>
      <c r="AX545" s="13" t="s">
        <v>86</v>
      </c>
      <c r="AY545" s="159" t="s">
        <v>305</v>
      </c>
    </row>
    <row r="546" spans="2:65" s="1" customFormat="1" ht="24.2" customHeight="1">
      <c r="B546" s="33"/>
      <c r="C546" s="133" t="s">
        <v>786</v>
      </c>
      <c r="D546" s="133" t="s">
        <v>307</v>
      </c>
      <c r="E546" s="134" t="s">
        <v>1398</v>
      </c>
      <c r="F546" s="135" t="s">
        <v>1399</v>
      </c>
      <c r="G546" s="136" t="s">
        <v>199</v>
      </c>
      <c r="H546" s="137">
        <v>42.56</v>
      </c>
      <c r="I546" s="138"/>
      <c r="J546" s="139">
        <f>ROUND(I546*H546,2)</f>
        <v>0</v>
      </c>
      <c r="K546" s="135" t="s">
        <v>310</v>
      </c>
      <c r="L546" s="33"/>
      <c r="M546" s="140" t="s">
        <v>42</v>
      </c>
      <c r="N546" s="141" t="s">
        <v>50</v>
      </c>
      <c r="P546" s="142">
        <f>O546*H546</f>
        <v>0</v>
      </c>
      <c r="Q546" s="142">
        <v>0</v>
      </c>
      <c r="R546" s="142">
        <f>Q546*H546</f>
        <v>0</v>
      </c>
      <c r="S546" s="142">
        <v>0</v>
      </c>
      <c r="T546" s="143">
        <f>S546*H546</f>
        <v>0</v>
      </c>
      <c r="AR546" s="144" t="s">
        <v>436</v>
      </c>
      <c r="AT546" s="144" t="s">
        <v>307</v>
      </c>
      <c r="AU546" s="144" t="s">
        <v>88</v>
      </c>
      <c r="AY546" s="18" t="s">
        <v>305</v>
      </c>
      <c r="BE546" s="145">
        <f>IF(N546="základní",J546,0)</f>
        <v>0</v>
      </c>
      <c r="BF546" s="145">
        <f>IF(N546="snížená",J546,0)</f>
        <v>0</v>
      </c>
      <c r="BG546" s="145">
        <f>IF(N546="zákl. přenesená",J546,0)</f>
        <v>0</v>
      </c>
      <c r="BH546" s="145">
        <f>IF(N546="sníž. přenesená",J546,0)</f>
        <v>0</v>
      </c>
      <c r="BI546" s="145">
        <f>IF(N546="nulová",J546,0)</f>
        <v>0</v>
      </c>
      <c r="BJ546" s="18" t="s">
        <v>86</v>
      </c>
      <c r="BK546" s="145">
        <f>ROUND(I546*H546,2)</f>
        <v>0</v>
      </c>
      <c r="BL546" s="18" t="s">
        <v>436</v>
      </c>
      <c r="BM546" s="144" t="s">
        <v>8639</v>
      </c>
    </row>
    <row r="547" spans="2:65" s="1" customFormat="1" ht="19.5">
      <c r="B547" s="33"/>
      <c r="D547" s="146" t="s">
        <v>313</v>
      </c>
      <c r="F547" s="147" t="s">
        <v>1401</v>
      </c>
      <c r="I547" s="148"/>
      <c r="L547" s="33"/>
      <c r="M547" s="149"/>
      <c r="T547" s="54"/>
      <c r="AT547" s="18" t="s">
        <v>313</v>
      </c>
      <c r="AU547" s="18" t="s">
        <v>88</v>
      </c>
    </row>
    <row r="548" spans="2:65" s="1" customFormat="1" ht="11.25">
      <c r="B548" s="33"/>
      <c r="D548" s="150" t="s">
        <v>315</v>
      </c>
      <c r="F548" s="151" t="s">
        <v>1402</v>
      </c>
      <c r="I548" s="148"/>
      <c r="L548" s="33"/>
      <c r="M548" s="149"/>
      <c r="T548" s="54"/>
      <c r="AT548" s="18" t="s">
        <v>315</v>
      </c>
      <c r="AU548" s="18" t="s">
        <v>88</v>
      </c>
    </row>
    <row r="549" spans="2:65" s="12" customFormat="1" ht="11.25">
      <c r="B549" s="152"/>
      <c r="D549" s="146" t="s">
        <v>317</v>
      </c>
      <c r="E549" s="153" t="s">
        <v>42</v>
      </c>
      <c r="F549" s="154" t="s">
        <v>8640</v>
      </c>
      <c r="H549" s="153" t="s">
        <v>42</v>
      </c>
      <c r="I549" s="155"/>
      <c r="L549" s="152"/>
      <c r="M549" s="156"/>
      <c r="T549" s="157"/>
      <c r="AT549" s="153" t="s">
        <v>317</v>
      </c>
      <c r="AU549" s="153" t="s">
        <v>88</v>
      </c>
      <c r="AV549" s="12" t="s">
        <v>86</v>
      </c>
      <c r="AW549" s="12" t="s">
        <v>38</v>
      </c>
      <c r="AX549" s="12" t="s">
        <v>79</v>
      </c>
      <c r="AY549" s="153" t="s">
        <v>305</v>
      </c>
    </row>
    <row r="550" spans="2:65" s="13" customFormat="1" ht="22.5">
      <c r="B550" s="158"/>
      <c r="D550" s="146" t="s">
        <v>317</v>
      </c>
      <c r="E550" s="159" t="s">
        <v>42</v>
      </c>
      <c r="F550" s="160" t="s">
        <v>8641</v>
      </c>
      <c r="H550" s="161">
        <v>42.56</v>
      </c>
      <c r="I550" s="162"/>
      <c r="L550" s="158"/>
      <c r="M550" s="163"/>
      <c r="T550" s="164"/>
      <c r="AT550" s="159" t="s">
        <v>317</v>
      </c>
      <c r="AU550" s="159" t="s">
        <v>88</v>
      </c>
      <c r="AV550" s="13" t="s">
        <v>88</v>
      </c>
      <c r="AW550" s="13" t="s">
        <v>38</v>
      </c>
      <c r="AX550" s="13" t="s">
        <v>86</v>
      </c>
      <c r="AY550" s="159" t="s">
        <v>305</v>
      </c>
    </row>
    <row r="551" spans="2:65" s="1" customFormat="1" ht="24.2" customHeight="1">
      <c r="B551" s="33"/>
      <c r="C551" s="179" t="s">
        <v>792</v>
      </c>
      <c r="D551" s="179" t="s">
        <v>341</v>
      </c>
      <c r="E551" s="180" t="s">
        <v>1405</v>
      </c>
      <c r="F551" s="181" t="s">
        <v>1406</v>
      </c>
      <c r="G551" s="182" t="s">
        <v>244</v>
      </c>
      <c r="H551" s="183">
        <v>4.1639999999999997</v>
      </c>
      <c r="I551" s="184"/>
      <c r="J551" s="185">
        <f>ROUND(I551*H551,2)</f>
        <v>0</v>
      </c>
      <c r="K551" s="181" t="s">
        <v>310</v>
      </c>
      <c r="L551" s="186"/>
      <c r="M551" s="187" t="s">
        <v>42</v>
      </c>
      <c r="N551" s="188" t="s">
        <v>50</v>
      </c>
      <c r="P551" s="142">
        <f>O551*H551</f>
        <v>0</v>
      </c>
      <c r="Q551" s="142">
        <v>0.6</v>
      </c>
      <c r="R551" s="142">
        <f>Q551*H551</f>
        <v>2.4983999999999997</v>
      </c>
      <c r="S551" s="142">
        <v>0</v>
      </c>
      <c r="T551" s="143">
        <f>S551*H551</f>
        <v>0</v>
      </c>
      <c r="AR551" s="144" t="s">
        <v>559</v>
      </c>
      <c r="AT551" s="144" t="s">
        <v>341</v>
      </c>
      <c r="AU551" s="144" t="s">
        <v>88</v>
      </c>
      <c r="AY551" s="18" t="s">
        <v>305</v>
      </c>
      <c r="BE551" s="145">
        <f>IF(N551="základní",J551,0)</f>
        <v>0</v>
      </c>
      <c r="BF551" s="145">
        <f>IF(N551="snížená",J551,0)</f>
        <v>0</v>
      </c>
      <c r="BG551" s="145">
        <f>IF(N551="zákl. přenesená",J551,0)</f>
        <v>0</v>
      </c>
      <c r="BH551" s="145">
        <f>IF(N551="sníž. přenesená",J551,0)</f>
        <v>0</v>
      </c>
      <c r="BI551" s="145">
        <f>IF(N551="nulová",J551,0)</f>
        <v>0</v>
      </c>
      <c r="BJ551" s="18" t="s">
        <v>86</v>
      </c>
      <c r="BK551" s="145">
        <f>ROUND(I551*H551,2)</f>
        <v>0</v>
      </c>
      <c r="BL551" s="18" t="s">
        <v>436</v>
      </c>
      <c r="BM551" s="144" t="s">
        <v>8642</v>
      </c>
    </row>
    <row r="552" spans="2:65" s="1" customFormat="1" ht="19.5">
      <c r="B552" s="33"/>
      <c r="D552" s="146" t="s">
        <v>313</v>
      </c>
      <c r="F552" s="147" t="s">
        <v>1406</v>
      </c>
      <c r="I552" s="148"/>
      <c r="L552" s="33"/>
      <c r="M552" s="149"/>
      <c r="T552" s="54"/>
      <c r="AT552" s="18" t="s">
        <v>313</v>
      </c>
      <c r="AU552" s="18" t="s">
        <v>88</v>
      </c>
    </row>
    <row r="553" spans="2:65" s="1" customFormat="1" ht="19.5">
      <c r="B553" s="33"/>
      <c r="D553" s="146" t="s">
        <v>1012</v>
      </c>
      <c r="F553" s="189" t="s">
        <v>1408</v>
      </c>
      <c r="I553" s="148"/>
      <c r="L553" s="33"/>
      <c r="M553" s="149"/>
      <c r="T553" s="54"/>
      <c r="AT553" s="18" t="s">
        <v>1012</v>
      </c>
      <c r="AU553" s="18" t="s">
        <v>88</v>
      </c>
    </row>
    <row r="554" spans="2:65" s="12" customFormat="1" ht="11.25">
      <c r="B554" s="152"/>
      <c r="D554" s="146" t="s">
        <v>317</v>
      </c>
      <c r="E554" s="153" t="s">
        <v>42</v>
      </c>
      <c r="F554" s="154" t="s">
        <v>8643</v>
      </c>
      <c r="H554" s="153" t="s">
        <v>42</v>
      </c>
      <c r="I554" s="155"/>
      <c r="L554" s="152"/>
      <c r="M554" s="156"/>
      <c r="T554" s="157"/>
      <c r="AT554" s="153" t="s">
        <v>317</v>
      </c>
      <c r="AU554" s="153" t="s">
        <v>88</v>
      </c>
      <c r="AV554" s="12" t="s">
        <v>86</v>
      </c>
      <c r="AW554" s="12" t="s">
        <v>38</v>
      </c>
      <c r="AX554" s="12" t="s">
        <v>79</v>
      </c>
      <c r="AY554" s="153" t="s">
        <v>305</v>
      </c>
    </row>
    <row r="555" spans="2:65" s="13" customFormat="1" ht="22.5">
      <c r="B555" s="158"/>
      <c r="D555" s="146" t="s">
        <v>317</v>
      </c>
      <c r="E555" s="159" t="s">
        <v>42</v>
      </c>
      <c r="F555" s="160" t="s">
        <v>8644</v>
      </c>
      <c r="H555" s="161">
        <v>4.0430000000000001</v>
      </c>
      <c r="I555" s="162"/>
      <c r="L555" s="158"/>
      <c r="M555" s="163"/>
      <c r="T555" s="164"/>
      <c r="AT555" s="159" t="s">
        <v>317</v>
      </c>
      <c r="AU555" s="159" t="s">
        <v>88</v>
      </c>
      <c r="AV555" s="13" t="s">
        <v>88</v>
      </c>
      <c r="AW555" s="13" t="s">
        <v>38</v>
      </c>
      <c r="AX555" s="13" t="s">
        <v>86</v>
      </c>
      <c r="AY555" s="159" t="s">
        <v>305</v>
      </c>
    </row>
    <row r="556" spans="2:65" s="13" customFormat="1" ht="11.25">
      <c r="B556" s="158"/>
      <c r="D556" s="146" t="s">
        <v>317</v>
      </c>
      <c r="F556" s="160" t="s">
        <v>8645</v>
      </c>
      <c r="H556" s="161">
        <v>4.1639999999999997</v>
      </c>
      <c r="I556" s="162"/>
      <c r="L556" s="158"/>
      <c r="M556" s="163"/>
      <c r="T556" s="164"/>
      <c r="AT556" s="159" t="s">
        <v>317</v>
      </c>
      <c r="AU556" s="159" t="s">
        <v>88</v>
      </c>
      <c r="AV556" s="13" t="s">
        <v>88</v>
      </c>
      <c r="AW556" s="13" t="s">
        <v>4</v>
      </c>
      <c r="AX556" s="13" t="s">
        <v>86</v>
      </c>
      <c r="AY556" s="159" t="s">
        <v>305</v>
      </c>
    </row>
    <row r="557" spans="2:65" s="1" customFormat="1" ht="24.2" customHeight="1">
      <c r="B557" s="33"/>
      <c r="C557" s="133" t="s">
        <v>800</v>
      </c>
      <c r="D557" s="133" t="s">
        <v>307</v>
      </c>
      <c r="E557" s="134" t="s">
        <v>1413</v>
      </c>
      <c r="F557" s="135" t="s">
        <v>1414</v>
      </c>
      <c r="G557" s="136" t="s">
        <v>199</v>
      </c>
      <c r="H557" s="137">
        <v>42.56</v>
      </c>
      <c r="I557" s="138"/>
      <c r="J557" s="139">
        <f>ROUND(I557*H557,2)</f>
        <v>0</v>
      </c>
      <c r="K557" s="135" t="s">
        <v>310</v>
      </c>
      <c r="L557" s="33"/>
      <c r="M557" s="140" t="s">
        <v>42</v>
      </c>
      <c r="N557" s="141" t="s">
        <v>50</v>
      </c>
      <c r="P557" s="142">
        <f>O557*H557</f>
        <v>0</v>
      </c>
      <c r="Q557" s="142">
        <v>0</v>
      </c>
      <c r="R557" s="142">
        <f>Q557*H557</f>
        <v>0</v>
      </c>
      <c r="S557" s="142">
        <v>0</v>
      </c>
      <c r="T557" s="143">
        <f>S557*H557</f>
        <v>0</v>
      </c>
      <c r="AR557" s="144" t="s">
        <v>436</v>
      </c>
      <c r="AT557" s="144" t="s">
        <v>307</v>
      </c>
      <c r="AU557" s="144" t="s">
        <v>88</v>
      </c>
      <c r="AY557" s="18" t="s">
        <v>305</v>
      </c>
      <c r="BE557" s="145">
        <f>IF(N557="základní",J557,0)</f>
        <v>0</v>
      </c>
      <c r="BF557" s="145">
        <f>IF(N557="snížená",J557,0)</f>
        <v>0</v>
      </c>
      <c r="BG557" s="145">
        <f>IF(N557="zákl. přenesená",J557,0)</f>
        <v>0</v>
      </c>
      <c r="BH557" s="145">
        <f>IF(N557="sníž. přenesená",J557,0)</f>
        <v>0</v>
      </c>
      <c r="BI557" s="145">
        <f>IF(N557="nulová",J557,0)</f>
        <v>0</v>
      </c>
      <c r="BJ557" s="18" t="s">
        <v>86</v>
      </c>
      <c r="BK557" s="145">
        <f>ROUND(I557*H557,2)</f>
        <v>0</v>
      </c>
      <c r="BL557" s="18" t="s">
        <v>436</v>
      </c>
      <c r="BM557" s="144" t="s">
        <v>8646</v>
      </c>
    </row>
    <row r="558" spans="2:65" s="1" customFormat="1" ht="19.5">
      <c r="B558" s="33"/>
      <c r="D558" s="146" t="s">
        <v>313</v>
      </c>
      <c r="F558" s="147" t="s">
        <v>1416</v>
      </c>
      <c r="I558" s="148"/>
      <c r="L558" s="33"/>
      <c r="M558" s="149"/>
      <c r="T558" s="54"/>
      <c r="AT558" s="18" t="s">
        <v>313</v>
      </c>
      <c r="AU558" s="18" t="s">
        <v>88</v>
      </c>
    </row>
    <row r="559" spans="2:65" s="1" customFormat="1" ht="11.25">
      <c r="B559" s="33"/>
      <c r="D559" s="150" t="s">
        <v>315</v>
      </c>
      <c r="F559" s="151" t="s">
        <v>1417</v>
      </c>
      <c r="I559" s="148"/>
      <c r="L559" s="33"/>
      <c r="M559" s="149"/>
      <c r="T559" s="54"/>
      <c r="AT559" s="18" t="s">
        <v>315</v>
      </c>
      <c r="AU559" s="18" t="s">
        <v>88</v>
      </c>
    </row>
    <row r="560" spans="2:65" s="12" customFormat="1" ht="11.25">
      <c r="B560" s="152"/>
      <c r="D560" s="146" t="s">
        <v>317</v>
      </c>
      <c r="E560" s="153" t="s">
        <v>42</v>
      </c>
      <c r="F560" s="154" t="s">
        <v>8640</v>
      </c>
      <c r="H560" s="153" t="s">
        <v>42</v>
      </c>
      <c r="I560" s="155"/>
      <c r="L560" s="152"/>
      <c r="M560" s="156"/>
      <c r="T560" s="157"/>
      <c r="AT560" s="153" t="s">
        <v>317</v>
      </c>
      <c r="AU560" s="153" t="s">
        <v>88</v>
      </c>
      <c r="AV560" s="12" t="s">
        <v>86</v>
      </c>
      <c r="AW560" s="12" t="s">
        <v>38</v>
      </c>
      <c r="AX560" s="12" t="s">
        <v>79</v>
      </c>
      <c r="AY560" s="153" t="s">
        <v>305</v>
      </c>
    </row>
    <row r="561" spans="2:65" s="13" customFormat="1" ht="22.5">
      <c r="B561" s="158"/>
      <c r="D561" s="146" t="s">
        <v>317</v>
      </c>
      <c r="E561" s="159" t="s">
        <v>42</v>
      </c>
      <c r="F561" s="160" t="s">
        <v>8647</v>
      </c>
      <c r="H561" s="161">
        <v>42.56</v>
      </c>
      <c r="I561" s="162"/>
      <c r="L561" s="158"/>
      <c r="M561" s="163"/>
      <c r="T561" s="164"/>
      <c r="AT561" s="159" t="s">
        <v>317</v>
      </c>
      <c r="AU561" s="159" t="s">
        <v>88</v>
      </c>
      <c r="AV561" s="13" t="s">
        <v>88</v>
      </c>
      <c r="AW561" s="13" t="s">
        <v>38</v>
      </c>
      <c r="AX561" s="13" t="s">
        <v>86</v>
      </c>
      <c r="AY561" s="159" t="s">
        <v>305</v>
      </c>
    </row>
    <row r="562" spans="2:65" s="1" customFormat="1" ht="16.5" customHeight="1">
      <c r="B562" s="33"/>
      <c r="C562" s="179" t="s">
        <v>804</v>
      </c>
      <c r="D562" s="179" t="s">
        <v>341</v>
      </c>
      <c r="E562" s="180" t="s">
        <v>1419</v>
      </c>
      <c r="F562" s="181" t="s">
        <v>1420</v>
      </c>
      <c r="G562" s="182" t="s">
        <v>199</v>
      </c>
      <c r="H562" s="183">
        <v>43.837000000000003</v>
      </c>
      <c r="I562" s="184"/>
      <c r="J562" s="185">
        <f>ROUND(I562*H562,2)</f>
        <v>0</v>
      </c>
      <c r="K562" s="181" t="s">
        <v>310</v>
      </c>
      <c r="L562" s="186"/>
      <c r="M562" s="187" t="s">
        <v>42</v>
      </c>
      <c r="N562" s="188" t="s">
        <v>50</v>
      </c>
      <c r="P562" s="142">
        <f>O562*H562</f>
        <v>0</v>
      </c>
      <c r="Q562" s="142">
        <v>5.0000000000000002E-5</v>
      </c>
      <c r="R562" s="142">
        <f>Q562*H562</f>
        <v>2.1918500000000004E-3</v>
      </c>
      <c r="S562" s="142">
        <v>0</v>
      </c>
      <c r="T562" s="143">
        <f>S562*H562</f>
        <v>0</v>
      </c>
      <c r="AR562" s="144" t="s">
        <v>559</v>
      </c>
      <c r="AT562" s="144" t="s">
        <v>341</v>
      </c>
      <c r="AU562" s="144" t="s">
        <v>88</v>
      </c>
      <c r="AY562" s="18" t="s">
        <v>305</v>
      </c>
      <c r="BE562" s="145">
        <f>IF(N562="základní",J562,0)</f>
        <v>0</v>
      </c>
      <c r="BF562" s="145">
        <f>IF(N562="snížená",J562,0)</f>
        <v>0</v>
      </c>
      <c r="BG562" s="145">
        <f>IF(N562="zákl. přenesená",J562,0)</f>
        <v>0</v>
      </c>
      <c r="BH562" s="145">
        <f>IF(N562="sníž. přenesená",J562,0)</f>
        <v>0</v>
      </c>
      <c r="BI562" s="145">
        <f>IF(N562="nulová",J562,0)</f>
        <v>0</v>
      </c>
      <c r="BJ562" s="18" t="s">
        <v>86</v>
      </c>
      <c r="BK562" s="145">
        <f>ROUND(I562*H562,2)</f>
        <v>0</v>
      </c>
      <c r="BL562" s="18" t="s">
        <v>436</v>
      </c>
      <c r="BM562" s="144" t="s">
        <v>8648</v>
      </c>
    </row>
    <row r="563" spans="2:65" s="1" customFormat="1" ht="11.25">
      <c r="B563" s="33"/>
      <c r="D563" s="146" t="s">
        <v>313</v>
      </c>
      <c r="F563" s="147" t="s">
        <v>1420</v>
      </c>
      <c r="I563" s="148"/>
      <c r="L563" s="33"/>
      <c r="M563" s="149"/>
      <c r="T563" s="54"/>
      <c r="AT563" s="18" t="s">
        <v>313</v>
      </c>
      <c r="AU563" s="18" t="s">
        <v>88</v>
      </c>
    </row>
    <row r="564" spans="2:65" s="12" customFormat="1" ht="11.25">
      <c r="B564" s="152"/>
      <c r="D564" s="146" t="s">
        <v>317</v>
      </c>
      <c r="E564" s="153" t="s">
        <v>42</v>
      </c>
      <c r="F564" s="154" t="s">
        <v>8640</v>
      </c>
      <c r="H564" s="153" t="s">
        <v>42</v>
      </c>
      <c r="I564" s="155"/>
      <c r="L564" s="152"/>
      <c r="M564" s="156"/>
      <c r="T564" s="157"/>
      <c r="AT564" s="153" t="s">
        <v>317</v>
      </c>
      <c r="AU564" s="153" t="s">
        <v>88</v>
      </c>
      <c r="AV564" s="12" t="s">
        <v>86</v>
      </c>
      <c r="AW564" s="12" t="s">
        <v>38</v>
      </c>
      <c r="AX564" s="12" t="s">
        <v>79</v>
      </c>
      <c r="AY564" s="153" t="s">
        <v>305</v>
      </c>
    </row>
    <row r="565" spans="2:65" s="13" customFormat="1" ht="22.5">
      <c r="B565" s="158"/>
      <c r="D565" s="146" t="s">
        <v>317</v>
      </c>
      <c r="E565" s="159" t="s">
        <v>42</v>
      </c>
      <c r="F565" s="160" t="s">
        <v>8647</v>
      </c>
      <c r="H565" s="161">
        <v>42.56</v>
      </c>
      <c r="I565" s="162"/>
      <c r="L565" s="158"/>
      <c r="M565" s="163"/>
      <c r="T565" s="164"/>
      <c r="AT565" s="159" t="s">
        <v>317</v>
      </c>
      <c r="AU565" s="159" t="s">
        <v>88</v>
      </c>
      <c r="AV565" s="13" t="s">
        <v>88</v>
      </c>
      <c r="AW565" s="13" t="s">
        <v>38</v>
      </c>
      <c r="AX565" s="13" t="s">
        <v>86</v>
      </c>
      <c r="AY565" s="159" t="s">
        <v>305</v>
      </c>
    </row>
    <row r="566" spans="2:65" s="13" customFormat="1" ht="11.25">
      <c r="B566" s="158"/>
      <c r="D566" s="146" t="s">
        <v>317</v>
      </c>
      <c r="F566" s="160" t="s">
        <v>8649</v>
      </c>
      <c r="H566" s="161">
        <v>43.837000000000003</v>
      </c>
      <c r="I566" s="162"/>
      <c r="L566" s="158"/>
      <c r="M566" s="163"/>
      <c r="T566" s="164"/>
      <c r="AT566" s="159" t="s">
        <v>317</v>
      </c>
      <c r="AU566" s="159" t="s">
        <v>88</v>
      </c>
      <c r="AV566" s="13" t="s">
        <v>88</v>
      </c>
      <c r="AW566" s="13" t="s">
        <v>4</v>
      </c>
      <c r="AX566" s="13" t="s">
        <v>86</v>
      </c>
      <c r="AY566" s="159" t="s">
        <v>305</v>
      </c>
    </row>
    <row r="567" spans="2:65" s="1" customFormat="1" ht="24.2" customHeight="1">
      <c r="B567" s="33"/>
      <c r="C567" s="133" t="s">
        <v>812</v>
      </c>
      <c r="D567" s="133" t="s">
        <v>307</v>
      </c>
      <c r="E567" s="134" t="s">
        <v>8650</v>
      </c>
      <c r="F567" s="135" t="s">
        <v>8651</v>
      </c>
      <c r="G567" s="136" t="s">
        <v>453</v>
      </c>
      <c r="H567" s="137">
        <v>3.4049999999999998</v>
      </c>
      <c r="I567" s="138"/>
      <c r="J567" s="139">
        <f>ROUND(I567*H567,2)</f>
        <v>0</v>
      </c>
      <c r="K567" s="135" t="s">
        <v>310</v>
      </c>
      <c r="L567" s="33"/>
      <c r="M567" s="140" t="s">
        <v>42</v>
      </c>
      <c r="N567" s="141" t="s">
        <v>50</v>
      </c>
      <c r="P567" s="142">
        <f>O567*H567</f>
        <v>0</v>
      </c>
      <c r="Q567" s="142">
        <v>0</v>
      </c>
      <c r="R567" s="142">
        <f>Q567*H567</f>
        <v>0</v>
      </c>
      <c r="S567" s="142">
        <v>0</v>
      </c>
      <c r="T567" s="143">
        <f>S567*H567</f>
        <v>0</v>
      </c>
      <c r="AR567" s="144" t="s">
        <v>436</v>
      </c>
      <c r="AT567" s="144" t="s">
        <v>307</v>
      </c>
      <c r="AU567" s="144" t="s">
        <v>88</v>
      </c>
      <c r="AY567" s="18" t="s">
        <v>305</v>
      </c>
      <c r="BE567" s="145">
        <f>IF(N567="základní",J567,0)</f>
        <v>0</v>
      </c>
      <c r="BF567" s="145">
        <f>IF(N567="snížená",J567,0)</f>
        <v>0</v>
      </c>
      <c r="BG567" s="145">
        <f>IF(N567="zákl. přenesená",J567,0)</f>
        <v>0</v>
      </c>
      <c r="BH567" s="145">
        <f>IF(N567="sníž. přenesená",J567,0)</f>
        <v>0</v>
      </c>
      <c r="BI567" s="145">
        <f>IF(N567="nulová",J567,0)</f>
        <v>0</v>
      </c>
      <c r="BJ567" s="18" t="s">
        <v>86</v>
      </c>
      <c r="BK567" s="145">
        <f>ROUND(I567*H567,2)</f>
        <v>0</v>
      </c>
      <c r="BL567" s="18" t="s">
        <v>436</v>
      </c>
      <c r="BM567" s="144" t="s">
        <v>8652</v>
      </c>
    </row>
    <row r="568" spans="2:65" s="1" customFormat="1" ht="29.25">
      <c r="B568" s="33"/>
      <c r="D568" s="146" t="s">
        <v>313</v>
      </c>
      <c r="F568" s="147" t="s">
        <v>8653</v>
      </c>
      <c r="I568" s="148"/>
      <c r="L568" s="33"/>
      <c r="M568" s="149"/>
      <c r="T568" s="54"/>
      <c r="AT568" s="18" t="s">
        <v>313</v>
      </c>
      <c r="AU568" s="18" t="s">
        <v>88</v>
      </c>
    </row>
    <row r="569" spans="2:65" s="1" customFormat="1" ht="11.25">
      <c r="B569" s="33"/>
      <c r="D569" s="150" t="s">
        <v>315</v>
      </c>
      <c r="F569" s="151" t="s">
        <v>8654</v>
      </c>
      <c r="I569" s="148"/>
      <c r="L569" s="33"/>
      <c r="M569" s="149"/>
      <c r="T569" s="54"/>
      <c r="AT569" s="18" t="s">
        <v>315</v>
      </c>
      <c r="AU569" s="18" t="s">
        <v>88</v>
      </c>
    </row>
    <row r="570" spans="2:65" s="11" customFormat="1" ht="22.9" customHeight="1">
      <c r="B570" s="121"/>
      <c r="D570" s="122" t="s">
        <v>78</v>
      </c>
      <c r="E570" s="131" t="s">
        <v>1769</v>
      </c>
      <c r="F570" s="131" t="s">
        <v>8655</v>
      </c>
      <c r="I570" s="124"/>
      <c r="J570" s="132">
        <f>BK570</f>
        <v>0</v>
      </c>
      <c r="L570" s="121"/>
      <c r="M570" s="126"/>
      <c r="P570" s="127">
        <f>P571</f>
        <v>0</v>
      </c>
      <c r="R570" s="127">
        <f>R571</f>
        <v>0</v>
      </c>
      <c r="T570" s="128">
        <f>T571</f>
        <v>0</v>
      </c>
      <c r="AR570" s="122" t="s">
        <v>88</v>
      </c>
      <c r="AT570" s="129" t="s">
        <v>78</v>
      </c>
      <c r="AU570" s="129" t="s">
        <v>86</v>
      </c>
      <c r="AY570" s="122" t="s">
        <v>305</v>
      </c>
      <c r="BK570" s="130">
        <f>BK571</f>
        <v>0</v>
      </c>
    </row>
    <row r="571" spans="2:65" s="11" customFormat="1" ht="20.85" customHeight="1">
      <c r="B571" s="121"/>
      <c r="D571" s="122" t="s">
        <v>78</v>
      </c>
      <c r="E571" s="131" t="s">
        <v>2039</v>
      </c>
      <c r="F571" s="131" t="s">
        <v>2040</v>
      </c>
      <c r="I571" s="124"/>
      <c r="J571" s="132">
        <f>BK571</f>
        <v>0</v>
      </c>
      <c r="L571" s="121"/>
      <c r="M571" s="126"/>
      <c r="P571" s="127">
        <f>SUM(P572:P580)</f>
        <v>0</v>
      </c>
      <c r="R571" s="127">
        <f>SUM(R572:R580)</f>
        <v>0</v>
      </c>
      <c r="T571" s="128">
        <f>SUM(T572:T580)</f>
        <v>0</v>
      </c>
      <c r="AR571" s="122" t="s">
        <v>88</v>
      </c>
      <c r="AT571" s="129" t="s">
        <v>78</v>
      </c>
      <c r="AU571" s="129" t="s">
        <v>88</v>
      </c>
      <c r="AY571" s="122" t="s">
        <v>305</v>
      </c>
      <c r="BK571" s="130">
        <f>SUM(BK572:BK580)</f>
        <v>0</v>
      </c>
    </row>
    <row r="572" spans="2:65" s="1" customFormat="1" ht="37.9" customHeight="1">
      <c r="B572" s="33"/>
      <c r="C572" s="133" t="s">
        <v>820</v>
      </c>
      <c r="D572" s="133" t="s">
        <v>307</v>
      </c>
      <c r="E572" s="134" t="s">
        <v>8656</v>
      </c>
      <c r="F572" s="135" t="s">
        <v>8657</v>
      </c>
      <c r="G572" s="136" t="s">
        <v>350</v>
      </c>
      <c r="H572" s="137">
        <v>1</v>
      </c>
      <c r="I572" s="138"/>
      <c r="J572" s="139">
        <f>ROUND(I572*H572,2)</f>
        <v>0</v>
      </c>
      <c r="K572" s="135" t="s">
        <v>721</v>
      </c>
      <c r="L572" s="33"/>
      <c r="M572" s="140" t="s">
        <v>42</v>
      </c>
      <c r="N572" s="141" t="s">
        <v>50</v>
      </c>
      <c r="P572" s="142">
        <f>O572*H572</f>
        <v>0</v>
      </c>
      <c r="Q572" s="142">
        <v>0</v>
      </c>
      <c r="R572" s="142">
        <f>Q572*H572</f>
        <v>0</v>
      </c>
      <c r="S572" s="142">
        <v>0</v>
      </c>
      <c r="T572" s="143">
        <f>S572*H572</f>
        <v>0</v>
      </c>
      <c r="AR572" s="144" t="s">
        <v>436</v>
      </c>
      <c r="AT572" s="144" t="s">
        <v>307</v>
      </c>
      <c r="AU572" s="144" t="s">
        <v>96</v>
      </c>
      <c r="AY572" s="18" t="s">
        <v>305</v>
      </c>
      <c r="BE572" s="145">
        <f>IF(N572="základní",J572,0)</f>
        <v>0</v>
      </c>
      <c r="BF572" s="145">
        <f>IF(N572="snížená",J572,0)</f>
        <v>0</v>
      </c>
      <c r="BG572" s="145">
        <f>IF(N572="zákl. přenesená",J572,0)</f>
        <v>0</v>
      </c>
      <c r="BH572" s="145">
        <f>IF(N572="sníž. přenesená",J572,0)</f>
        <v>0</v>
      </c>
      <c r="BI572" s="145">
        <f>IF(N572="nulová",J572,0)</f>
        <v>0</v>
      </c>
      <c r="BJ572" s="18" t="s">
        <v>86</v>
      </c>
      <c r="BK572" s="145">
        <f>ROUND(I572*H572,2)</f>
        <v>0</v>
      </c>
      <c r="BL572" s="18" t="s">
        <v>436</v>
      </c>
      <c r="BM572" s="144" t="s">
        <v>8658</v>
      </c>
    </row>
    <row r="573" spans="2:65" s="1" customFormat="1" ht="19.5">
      <c r="B573" s="33"/>
      <c r="D573" s="146" t="s">
        <v>313</v>
      </c>
      <c r="F573" s="147" t="s">
        <v>8657</v>
      </c>
      <c r="I573" s="148"/>
      <c r="L573" s="33"/>
      <c r="M573" s="149"/>
      <c r="T573" s="54"/>
      <c r="AT573" s="18" t="s">
        <v>313</v>
      </c>
      <c r="AU573" s="18" t="s">
        <v>96</v>
      </c>
    </row>
    <row r="574" spans="2:65" s="1" customFormat="1" ht="37.9" customHeight="1">
      <c r="B574" s="33"/>
      <c r="C574" s="133" t="s">
        <v>828</v>
      </c>
      <c r="D574" s="133" t="s">
        <v>307</v>
      </c>
      <c r="E574" s="134" t="s">
        <v>8659</v>
      </c>
      <c r="F574" s="135" t="s">
        <v>8660</v>
      </c>
      <c r="G574" s="136" t="s">
        <v>350</v>
      </c>
      <c r="H574" s="137">
        <v>1</v>
      </c>
      <c r="I574" s="138"/>
      <c r="J574" s="139">
        <f>ROUND(I574*H574,2)</f>
        <v>0</v>
      </c>
      <c r="K574" s="135" t="s">
        <v>721</v>
      </c>
      <c r="L574" s="33"/>
      <c r="M574" s="140" t="s">
        <v>42</v>
      </c>
      <c r="N574" s="141" t="s">
        <v>50</v>
      </c>
      <c r="P574" s="142">
        <f>O574*H574</f>
        <v>0</v>
      </c>
      <c r="Q574" s="142">
        <v>0</v>
      </c>
      <c r="R574" s="142">
        <f>Q574*H574</f>
        <v>0</v>
      </c>
      <c r="S574" s="142">
        <v>0</v>
      </c>
      <c r="T574" s="143">
        <f>S574*H574</f>
        <v>0</v>
      </c>
      <c r="AR574" s="144" t="s">
        <v>436</v>
      </c>
      <c r="AT574" s="144" t="s">
        <v>307</v>
      </c>
      <c r="AU574" s="144" t="s">
        <v>96</v>
      </c>
      <c r="AY574" s="18" t="s">
        <v>305</v>
      </c>
      <c r="BE574" s="145">
        <f>IF(N574="základní",J574,0)</f>
        <v>0</v>
      </c>
      <c r="BF574" s="145">
        <f>IF(N574="snížená",J574,0)</f>
        <v>0</v>
      </c>
      <c r="BG574" s="145">
        <f>IF(N574="zákl. přenesená",J574,0)</f>
        <v>0</v>
      </c>
      <c r="BH574" s="145">
        <f>IF(N574="sníž. přenesená",J574,0)</f>
        <v>0</v>
      </c>
      <c r="BI574" s="145">
        <f>IF(N574="nulová",J574,0)</f>
        <v>0</v>
      </c>
      <c r="BJ574" s="18" t="s">
        <v>86</v>
      </c>
      <c r="BK574" s="145">
        <f>ROUND(I574*H574,2)</f>
        <v>0</v>
      </c>
      <c r="BL574" s="18" t="s">
        <v>436</v>
      </c>
      <c r="BM574" s="144" t="s">
        <v>8661</v>
      </c>
    </row>
    <row r="575" spans="2:65" s="1" customFormat="1" ht="29.25">
      <c r="B575" s="33"/>
      <c r="D575" s="146" t="s">
        <v>313</v>
      </c>
      <c r="F575" s="147" t="s">
        <v>8660</v>
      </c>
      <c r="I575" s="148"/>
      <c r="L575" s="33"/>
      <c r="M575" s="149"/>
      <c r="T575" s="54"/>
      <c r="AT575" s="18" t="s">
        <v>313</v>
      </c>
      <c r="AU575" s="18" t="s">
        <v>96</v>
      </c>
    </row>
    <row r="576" spans="2:65" s="1" customFormat="1" ht="37.9" customHeight="1">
      <c r="B576" s="33"/>
      <c r="C576" s="133" t="s">
        <v>835</v>
      </c>
      <c r="D576" s="133" t="s">
        <v>307</v>
      </c>
      <c r="E576" s="134" t="s">
        <v>8662</v>
      </c>
      <c r="F576" s="135" t="s">
        <v>8663</v>
      </c>
      <c r="G576" s="136" t="s">
        <v>350</v>
      </c>
      <c r="H576" s="137">
        <v>1</v>
      </c>
      <c r="I576" s="138"/>
      <c r="J576" s="139">
        <f>ROUND(I576*H576,2)</f>
        <v>0</v>
      </c>
      <c r="K576" s="135" t="s">
        <v>721</v>
      </c>
      <c r="L576" s="33"/>
      <c r="M576" s="140" t="s">
        <v>42</v>
      </c>
      <c r="N576" s="141" t="s">
        <v>50</v>
      </c>
      <c r="P576" s="142">
        <f>O576*H576</f>
        <v>0</v>
      </c>
      <c r="Q576" s="142">
        <v>0</v>
      </c>
      <c r="R576" s="142">
        <f>Q576*H576</f>
        <v>0</v>
      </c>
      <c r="S576" s="142">
        <v>0</v>
      </c>
      <c r="T576" s="143">
        <f>S576*H576</f>
        <v>0</v>
      </c>
      <c r="AR576" s="144" t="s">
        <v>436</v>
      </c>
      <c r="AT576" s="144" t="s">
        <v>307</v>
      </c>
      <c r="AU576" s="144" t="s">
        <v>96</v>
      </c>
      <c r="AY576" s="18" t="s">
        <v>305</v>
      </c>
      <c r="BE576" s="145">
        <f>IF(N576="základní",J576,0)</f>
        <v>0</v>
      </c>
      <c r="BF576" s="145">
        <f>IF(N576="snížená",J576,0)</f>
        <v>0</v>
      </c>
      <c r="BG576" s="145">
        <f>IF(N576="zákl. přenesená",J576,0)</f>
        <v>0</v>
      </c>
      <c r="BH576" s="145">
        <f>IF(N576="sníž. přenesená",J576,0)</f>
        <v>0</v>
      </c>
      <c r="BI576" s="145">
        <f>IF(N576="nulová",J576,0)</f>
        <v>0</v>
      </c>
      <c r="BJ576" s="18" t="s">
        <v>86</v>
      </c>
      <c r="BK576" s="145">
        <f>ROUND(I576*H576,2)</f>
        <v>0</v>
      </c>
      <c r="BL576" s="18" t="s">
        <v>436</v>
      </c>
      <c r="BM576" s="144" t="s">
        <v>8664</v>
      </c>
    </row>
    <row r="577" spans="2:65" s="1" customFormat="1" ht="29.25">
      <c r="B577" s="33"/>
      <c r="D577" s="146" t="s">
        <v>313</v>
      </c>
      <c r="F577" s="147" t="s">
        <v>8663</v>
      </c>
      <c r="I577" s="148"/>
      <c r="L577" s="33"/>
      <c r="M577" s="149"/>
      <c r="T577" s="54"/>
      <c r="AT577" s="18" t="s">
        <v>313</v>
      </c>
      <c r="AU577" s="18" t="s">
        <v>96</v>
      </c>
    </row>
    <row r="578" spans="2:65" s="1" customFormat="1" ht="24.2" customHeight="1">
      <c r="B578" s="33"/>
      <c r="C578" s="133" t="s">
        <v>842</v>
      </c>
      <c r="D578" s="133" t="s">
        <v>307</v>
      </c>
      <c r="E578" s="134" t="s">
        <v>8665</v>
      </c>
      <c r="F578" s="135" t="s">
        <v>8666</v>
      </c>
      <c r="G578" s="136" t="s">
        <v>402</v>
      </c>
      <c r="H578" s="137">
        <v>22.25</v>
      </c>
      <c r="I578" s="138"/>
      <c r="J578" s="139">
        <f>ROUND(I578*H578,2)</f>
        <v>0</v>
      </c>
      <c r="K578" s="135" t="s">
        <v>721</v>
      </c>
      <c r="L578" s="33"/>
      <c r="M578" s="140" t="s">
        <v>42</v>
      </c>
      <c r="N578" s="141" t="s">
        <v>50</v>
      </c>
      <c r="P578" s="142">
        <f>O578*H578</f>
        <v>0</v>
      </c>
      <c r="Q578" s="142">
        <v>0</v>
      </c>
      <c r="R578" s="142">
        <f>Q578*H578</f>
        <v>0</v>
      </c>
      <c r="S578" s="142">
        <v>0</v>
      </c>
      <c r="T578" s="143">
        <f>S578*H578</f>
        <v>0</v>
      </c>
      <c r="AR578" s="144" t="s">
        <v>436</v>
      </c>
      <c r="AT578" s="144" t="s">
        <v>307</v>
      </c>
      <c r="AU578" s="144" t="s">
        <v>96</v>
      </c>
      <c r="AY578" s="18" t="s">
        <v>305</v>
      </c>
      <c r="BE578" s="145">
        <f>IF(N578="základní",J578,0)</f>
        <v>0</v>
      </c>
      <c r="BF578" s="145">
        <f>IF(N578="snížená",J578,0)</f>
        <v>0</v>
      </c>
      <c r="BG578" s="145">
        <f>IF(N578="zákl. přenesená",J578,0)</f>
        <v>0</v>
      </c>
      <c r="BH578" s="145">
        <f>IF(N578="sníž. přenesená",J578,0)</f>
        <v>0</v>
      </c>
      <c r="BI578" s="145">
        <f>IF(N578="nulová",J578,0)</f>
        <v>0</v>
      </c>
      <c r="BJ578" s="18" t="s">
        <v>86</v>
      </c>
      <c r="BK578" s="145">
        <f>ROUND(I578*H578,2)</f>
        <v>0</v>
      </c>
      <c r="BL578" s="18" t="s">
        <v>436</v>
      </c>
      <c r="BM578" s="144" t="s">
        <v>8667</v>
      </c>
    </row>
    <row r="579" spans="2:65" s="1" customFormat="1" ht="11.25">
      <c r="B579" s="33"/>
      <c r="D579" s="146" t="s">
        <v>313</v>
      </c>
      <c r="F579" s="147" t="s">
        <v>8666</v>
      </c>
      <c r="I579" s="148"/>
      <c r="L579" s="33"/>
      <c r="M579" s="149"/>
      <c r="T579" s="54"/>
      <c r="AT579" s="18" t="s">
        <v>313</v>
      </c>
      <c r="AU579" s="18" t="s">
        <v>96</v>
      </c>
    </row>
    <row r="580" spans="2:65" s="13" customFormat="1" ht="11.25">
      <c r="B580" s="158"/>
      <c r="D580" s="146" t="s">
        <v>317</v>
      </c>
      <c r="E580" s="159" t="s">
        <v>42</v>
      </c>
      <c r="F580" s="160" t="s">
        <v>8668</v>
      </c>
      <c r="H580" s="161">
        <v>22.25</v>
      </c>
      <c r="I580" s="162"/>
      <c r="L580" s="158"/>
      <c r="M580" s="163"/>
      <c r="T580" s="164"/>
      <c r="AT580" s="159" t="s">
        <v>317</v>
      </c>
      <c r="AU580" s="159" t="s">
        <v>96</v>
      </c>
      <c r="AV580" s="13" t="s">
        <v>88</v>
      </c>
      <c r="AW580" s="13" t="s">
        <v>38</v>
      </c>
      <c r="AX580" s="13" t="s">
        <v>86</v>
      </c>
      <c r="AY580" s="159" t="s">
        <v>305</v>
      </c>
    </row>
    <row r="581" spans="2:65" s="11" customFormat="1" ht="22.9" customHeight="1">
      <c r="B581" s="121"/>
      <c r="D581" s="122" t="s">
        <v>78</v>
      </c>
      <c r="E581" s="131" t="s">
        <v>3878</v>
      </c>
      <c r="F581" s="131" t="s">
        <v>3879</v>
      </c>
      <c r="I581" s="124"/>
      <c r="J581" s="132">
        <f>BK581</f>
        <v>0</v>
      </c>
      <c r="L581" s="121"/>
      <c r="M581" s="126"/>
      <c r="P581" s="127">
        <f>SUM(P582:P600)</f>
        <v>0</v>
      </c>
      <c r="R581" s="127">
        <f>SUM(R582:R600)</f>
        <v>2.49705E-2</v>
      </c>
      <c r="T581" s="128">
        <f>SUM(T582:T600)</f>
        <v>0</v>
      </c>
      <c r="AR581" s="122" t="s">
        <v>88</v>
      </c>
      <c r="AT581" s="129" t="s">
        <v>78</v>
      </c>
      <c r="AU581" s="129" t="s">
        <v>86</v>
      </c>
      <c r="AY581" s="122" t="s">
        <v>305</v>
      </c>
      <c r="BK581" s="130">
        <f>SUM(BK582:BK600)</f>
        <v>0</v>
      </c>
    </row>
    <row r="582" spans="2:65" s="1" customFormat="1" ht="21.75" customHeight="1">
      <c r="B582" s="33"/>
      <c r="C582" s="133" t="s">
        <v>849</v>
      </c>
      <c r="D582" s="133" t="s">
        <v>307</v>
      </c>
      <c r="E582" s="134" t="s">
        <v>3908</v>
      </c>
      <c r="F582" s="135" t="s">
        <v>3909</v>
      </c>
      <c r="G582" s="136" t="s">
        <v>199</v>
      </c>
      <c r="H582" s="137">
        <v>35</v>
      </c>
      <c r="I582" s="138"/>
      <c r="J582" s="139">
        <f>ROUND(I582*H582,2)</f>
        <v>0</v>
      </c>
      <c r="K582" s="135" t="s">
        <v>310</v>
      </c>
      <c r="L582" s="33"/>
      <c r="M582" s="140" t="s">
        <v>42</v>
      </c>
      <c r="N582" s="141" t="s">
        <v>50</v>
      </c>
      <c r="P582" s="142">
        <f>O582*H582</f>
        <v>0</v>
      </c>
      <c r="Q582" s="142">
        <v>0</v>
      </c>
      <c r="R582" s="142">
        <f>Q582*H582</f>
        <v>0</v>
      </c>
      <c r="S582" s="142">
        <v>0</v>
      </c>
      <c r="T582" s="143">
        <f>S582*H582</f>
        <v>0</v>
      </c>
      <c r="AR582" s="144" t="s">
        <v>436</v>
      </c>
      <c r="AT582" s="144" t="s">
        <v>307</v>
      </c>
      <c r="AU582" s="144" t="s">
        <v>88</v>
      </c>
      <c r="AY582" s="18" t="s">
        <v>305</v>
      </c>
      <c r="BE582" s="145">
        <f>IF(N582="základní",J582,0)</f>
        <v>0</v>
      </c>
      <c r="BF582" s="145">
        <f>IF(N582="snížená",J582,0)</f>
        <v>0</v>
      </c>
      <c r="BG582" s="145">
        <f>IF(N582="zákl. přenesená",J582,0)</f>
        <v>0</v>
      </c>
      <c r="BH582" s="145">
        <f>IF(N582="sníž. přenesená",J582,0)</f>
        <v>0</v>
      </c>
      <c r="BI582" s="145">
        <f>IF(N582="nulová",J582,0)</f>
        <v>0</v>
      </c>
      <c r="BJ582" s="18" t="s">
        <v>86</v>
      </c>
      <c r="BK582" s="145">
        <f>ROUND(I582*H582,2)</f>
        <v>0</v>
      </c>
      <c r="BL582" s="18" t="s">
        <v>436</v>
      </c>
      <c r="BM582" s="144" t="s">
        <v>8669</v>
      </c>
    </row>
    <row r="583" spans="2:65" s="1" customFormat="1" ht="19.5">
      <c r="B583" s="33"/>
      <c r="D583" s="146" t="s">
        <v>313</v>
      </c>
      <c r="F583" s="147" t="s">
        <v>3911</v>
      </c>
      <c r="I583" s="148"/>
      <c r="L583" s="33"/>
      <c r="M583" s="149"/>
      <c r="T583" s="54"/>
      <c r="AT583" s="18" t="s">
        <v>313</v>
      </c>
      <c r="AU583" s="18" t="s">
        <v>88</v>
      </c>
    </row>
    <row r="584" spans="2:65" s="1" customFormat="1" ht="11.25">
      <c r="B584" s="33"/>
      <c r="D584" s="150" t="s">
        <v>315</v>
      </c>
      <c r="F584" s="151" t="s">
        <v>3912</v>
      </c>
      <c r="I584" s="148"/>
      <c r="L584" s="33"/>
      <c r="M584" s="149"/>
      <c r="T584" s="54"/>
      <c r="AT584" s="18" t="s">
        <v>315</v>
      </c>
      <c r="AU584" s="18" t="s">
        <v>88</v>
      </c>
    </row>
    <row r="585" spans="2:65" s="12" customFormat="1" ht="11.25">
      <c r="B585" s="152"/>
      <c r="D585" s="146" t="s">
        <v>317</v>
      </c>
      <c r="E585" s="153" t="s">
        <v>42</v>
      </c>
      <c r="F585" s="154" t="s">
        <v>3913</v>
      </c>
      <c r="H585" s="153" t="s">
        <v>42</v>
      </c>
      <c r="I585" s="155"/>
      <c r="L585" s="152"/>
      <c r="M585" s="156"/>
      <c r="T585" s="157"/>
      <c r="AT585" s="153" t="s">
        <v>317</v>
      </c>
      <c r="AU585" s="153" t="s">
        <v>88</v>
      </c>
      <c r="AV585" s="12" t="s">
        <v>86</v>
      </c>
      <c r="AW585" s="12" t="s">
        <v>38</v>
      </c>
      <c r="AX585" s="12" t="s">
        <v>79</v>
      </c>
      <c r="AY585" s="153" t="s">
        <v>305</v>
      </c>
    </row>
    <row r="586" spans="2:65" s="13" customFormat="1" ht="11.25">
      <c r="B586" s="158"/>
      <c r="D586" s="146" t="s">
        <v>317</v>
      </c>
      <c r="E586" s="159" t="s">
        <v>42</v>
      </c>
      <c r="F586" s="160" t="s">
        <v>8670</v>
      </c>
      <c r="H586" s="161">
        <v>35</v>
      </c>
      <c r="I586" s="162"/>
      <c r="L586" s="158"/>
      <c r="M586" s="163"/>
      <c r="T586" s="164"/>
      <c r="AT586" s="159" t="s">
        <v>317</v>
      </c>
      <c r="AU586" s="159" t="s">
        <v>88</v>
      </c>
      <c r="AV586" s="13" t="s">
        <v>88</v>
      </c>
      <c r="AW586" s="13" t="s">
        <v>38</v>
      </c>
      <c r="AX586" s="13" t="s">
        <v>79</v>
      </c>
      <c r="AY586" s="159" t="s">
        <v>305</v>
      </c>
    </row>
    <row r="587" spans="2:65" s="15" customFormat="1" ht="11.25">
      <c r="B587" s="172"/>
      <c r="D587" s="146" t="s">
        <v>317</v>
      </c>
      <c r="E587" s="173" t="s">
        <v>42</v>
      </c>
      <c r="F587" s="174" t="s">
        <v>339</v>
      </c>
      <c r="H587" s="175">
        <v>35</v>
      </c>
      <c r="I587" s="176"/>
      <c r="L587" s="172"/>
      <c r="M587" s="177"/>
      <c r="T587" s="178"/>
      <c r="AT587" s="173" t="s">
        <v>317</v>
      </c>
      <c r="AU587" s="173" t="s">
        <v>88</v>
      </c>
      <c r="AV587" s="15" t="s">
        <v>311</v>
      </c>
      <c r="AW587" s="15" t="s">
        <v>38</v>
      </c>
      <c r="AX587" s="15" t="s">
        <v>86</v>
      </c>
      <c r="AY587" s="173" t="s">
        <v>305</v>
      </c>
    </row>
    <row r="588" spans="2:65" s="1" customFormat="1" ht="24.2" customHeight="1">
      <c r="B588" s="33"/>
      <c r="C588" s="133" t="s">
        <v>856</v>
      </c>
      <c r="D588" s="133" t="s">
        <v>307</v>
      </c>
      <c r="E588" s="134" t="s">
        <v>3917</v>
      </c>
      <c r="F588" s="135" t="s">
        <v>3918</v>
      </c>
      <c r="G588" s="136" t="s">
        <v>199</v>
      </c>
      <c r="H588" s="137">
        <v>40.274999999999999</v>
      </c>
      <c r="I588" s="138"/>
      <c r="J588" s="139">
        <f>ROUND(I588*H588,2)</f>
        <v>0</v>
      </c>
      <c r="K588" s="135" t="s">
        <v>310</v>
      </c>
      <c r="L588" s="33"/>
      <c r="M588" s="140" t="s">
        <v>42</v>
      </c>
      <c r="N588" s="141" t="s">
        <v>50</v>
      </c>
      <c r="P588" s="142">
        <f>O588*H588</f>
        <v>0</v>
      </c>
      <c r="Q588" s="142">
        <v>2.9E-4</v>
      </c>
      <c r="R588" s="142">
        <f>Q588*H588</f>
        <v>1.1679749999999999E-2</v>
      </c>
      <c r="S588" s="142">
        <v>0</v>
      </c>
      <c r="T588" s="143">
        <f>S588*H588</f>
        <v>0</v>
      </c>
      <c r="AR588" s="144" t="s">
        <v>436</v>
      </c>
      <c r="AT588" s="144" t="s">
        <v>307</v>
      </c>
      <c r="AU588" s="144" t="s">
        <v>88</v>
      </c>
      <c r="AY588" s="18" t="s">
        <v>305</v>
      </c>
      <c r="BE588" s="145">
        <f>IF(N588="základní",J588,0)</f>
        <v>0</v>
      </c>
      <c r="BF588" s="145">
        <f>IF(N588="snížená",J588,0)</f>
        <v>0</v>
      </c>
      <c r="BG588" s="145">
        <f>IF(N588="zákl. přenesená",J588,0)</f>
        <v>0</v>
      </c>
      <c r="BH588" s="145">
        <f>IF(N588="sníž. přenesená",J588,0)</f>
        <v>0</v>
      </c>
      <c r="BI588" s="145">
        <f>IF(N588="nulová",J588,0)</f>
        <v>0</v>
      </c>
      <c r="BJ588" s="18" t="s">
        <v>86</v>
      </c>
      <c r="BK588" s="145">
        <f>ROUND(I588*H588,2)</f>
        <v>0</v>
      </c>
      <c r="BL588" s="18" t="s">
        <v>436</v>
      </c>
      <c r="BM588" s="144" t="s">
        <v>8671</v>
      </c>
    </row>
    <row r="589" spans="2:65" s="1" customFormat="1" ht="19.5">
      <c r="B589" s="33"/>
      <c r="D589" s="146" t="s">
        <v>313</v>
      </c>
      <c r="F589" s="147" t="s">
        <v>3920</v>
      </c>
      <c r="I589" s="148"/>
      <c r="L589" s="33"/>
      <c r="M589" s="149"/>
      <c r="T589" s="54"/>
      <c r="AT589" s="18" t="s">
        <v>313</v>
      </c>
      <c r="AU589" s="18" t="s">
        <v>88</v>
      </c>
    </row>
    <row r="590" spans="2:65" s="1" customFormat="1" ht="11.25">
      <c r="B590" s="33"/>
      <c r="D590" s="150" t="s">
        <v>315</v>
      </c>
      <c r="F590" s="151" t="s">
        <v>3921</v>
      </c>
      <c r="I590" s="148"/>
      <c r="L590" s="33"/>
      <c r="M590" s="149"/>
      <c r="T590" s="54"/>
      <c r="AT590" s="18" t="s">
        <v>315</v>
      </c>
      <c r="AU590" s="18" t="s">
        <v>88</v>
      </c>
    </row>
    <row r="591" spans="2:65" s="12" customFormat="1" ht="11.25">
      <c r="B591" s="152"/>
      <c r="D591" s="146" t="s">
        <v>317</v>
      </c>
      <c r="E591" s="153" t="s">
        <v>42</v>
      </c>
      <c r="F591" s="154" t="s">
        <v>3922</v>
      </c>
      <c r="H591" s="153" t="s">
        <v>42</v>
      </c>
      <c r="I591" s="155"/>
      <c r="L591" s="152"/>
      <c r="M591" s="156"/>
      <c r="T591" s="157"/>
      <c r="AT591" s="153" t="s">
        <v>317</v>
      </c>
      <c r="AU591" s="153" t="s">
        <v>88</v>
      </c>
      <c r="AV591" s="12" t="s">
        <v>86</v>
      </c>
      <c r="AW591" s="12" t="s">
        <v>38</v>
      </c>
      <c r="AX591" s="12" t="s">
        <v>79</v>
      </c>
      <c r="AY591" s="153" t="s">
        <v>305</v>
      </c>
    </row>
    <row r="592" spans="2:65" s="13" customFormat="1" ht="11.25">
      <c r="B592" s="158"/>
      <c r="D592" s="146" t="s">
        <v>317</v>
      </c>
      <c r="E592" s="159" t="s">
        <v>42</v>
      </c>
      <c r="F592" s="160" t="s">
        <v>8672</v>
      </c>
      <c r="H592" s="161">
        <v>40.274999999999999</v>
      </c>
      <c r="I592" s="162"/>
      <c r="L592" s="158"/>
      <c r="M592" s="163"/>
      <c r="T592" s="164"/>
      <c r="AT592" s="159" t="s">
        <v>317</v>
      </c>
      <c r="AU592" s="159" t="s">
        <v>88</v>
      </c>
      <c r="AV592" s="13" t="s">
        <v>88</v>
      </c>
      <c r="AW592" s="13" t="s">
        <v>38</v>
      </c>
      <c r="AX592" s="13" t="s">
        <v>79</v>
      </c>
      <c r="AY592" s="159" t="s">
        <v>305</v>
      </c>
    </row>
    <row r="593" spans="2:65" s="15" customFormat="1" ht="11.25">
      <c r="B593" s="172"/>
      <c r="D593" s="146" t="s">
        <v>317</v>
      </c>
      <c r="E593" s="173" t="s">
        <v>42</v>
      </c>
      <c r="F593" s="174" t="s">
        <v>339</v>
      </c>
      <c r="H593" s="175">
        <v>40.274999999999999</v>
      </c>
      <c r="I593" s="176"/>
      <c r="L593" s="172"/>
      <c r="M593" s="177"/>
      <c r="T593" s="178"/>
      <c r="AT593" s="173" t="s">
        <v>317</v>
      </c>
      <c r="AU593" s="173" t="s">
        <v>88</v>
      </c>
      <c r="AV593" s="15" t="s">
        <v>311</v>
      </c>
      <c r="AW593" s="15" t="s">
        <v>38</v>
      </c>
      <c r="AX593" s="15" t="s">
        <v>86</v>
      </c>
      <c r="AY593" s="173" t="s">
        <v>305</v>
      </c>
    </row>
    <row r="594" spans="2:65" s="1" customFormat="1" ht="24.2" customHeight="1">
      <c r="B594" s="33"/>
      <c r="C594" s="133" t="s">
        <v>864</v>
      </c>
      <c r="D594" s="133" t="s">
        <v>307</v>
      </c>
      <c r="E594" s="134" t="s">
        <v>3925</v>
      </c>
      <c r="F594" s="135" t="s">
        <v>3926</v>
      </c>
      <c r="G594" s="136" t="s">
        <v>199</v>
      </c>
      <c r="H594" s="137">
        <v>40.274999999999999</v>
      </c>
      <c r="I594" s="138"/>
      <c r="J594" s="139">
        <f>ROUND(I594*H594,2)</f>
        <v>0</v>
      </c>
      <c r="K594" s="135" t="s">
        <v>310</v>
      </c>
      <c r="L594" s="33"/>
      <c r="M594" s="140" t="s">
        <v>42</v>
      </c>
      <c r="N594" s="141" t="s">
        <v>50</v>
      </c>
      <c r="P594" s="142">
        <f>O594*H594</f>
        <v>0</v>
      </c>
      <c r="Q594" s="142">
        <v>3.3E-4</v>
      </c>
      <c r="R594" s="142">
        <f>Q594*H594</f>
        <v>1.3290749999999999E-2</v>
      </c>
      <c r="S594" s="142">
        <v>0</v>
      </c>
      <c r="T594" s="143">
        <f>S594*H594</f>
        <v>0</v>
      </c>
      <c r="AR594" s="144" t="s">
        <v>436</v>
      </c>
      <c r="AT594" s="144" t="s">
        <v>307</v>
      </c>
      <c r="AU594" s="144" t="s">
        <v>88</v>
      </c>
      <c r="AY594" s="18" t="s">
        <v>305</v>
      </c>
      <c r="BE594" s="145">
        <f>IF(N594="základní",J594,0)</f>
        <v>0</v>
      </c>
      <c r="BF594" s="145">
        <f>IF(N594="snížená",J594,0)</f>
        <v>0</v>
      </c>
      <c r="BG594" s="145">
        <f>IF(N594="zákl. přenesená",J594,0)</f>
        <v>0</v>
      </c>
      <c r="BH594" s="145">
        <f>IF(N594="sníž. přenesená",J594,0)</f>
        <v>0</v>
      </c>
      <c r="BI594" s="145">
        <f>IF(N594="nulová",J594,0)</f>
        <v>0</v>
      </c>
      <c r="BJ594" s="18" t="s">
        <v>86</v>
      </c>
      <c r="BK594" s="145">
        <f>ROUND(I594*H594,2)</f>
        <v>0</v>
      </c>
      <c r="BL594" s="18" t="s">
        <v>436</v>
      </c>
      <c r="BM594" s="144" t="s">
        <v>8673</v>
      </c>
    </row>
    <row r="595" spans="2:65" s="1" customFormat="1" ht="19.5">
      <c r="B595" s="33"/>
      <c r="D595" s="146" t="s">
        <v>313</v>
      </c>
      <c r="F595" s="147" t="s">
        <v>3928</v>
      </c>
      <c r="I595" s="148"/>
      <c r="L595" s="33"/>
      <c r="M595" s="149"/>
      <c r="T595" s="54"/>
      <c r="AT595" s="18" t="s">
        <v>313</v>
      </c>
      <c r="AU595" s="18" t="s">
        <v>88</v>
      </c>
    </row>
    <row r="596" spans="2:65" s="1" customFormat="1" ht="11.25">
      <c r="B596" s="33"/>
      <c r="D596" s="150" t="s">
        <v>315</v>
      </c>
      <c r="F596" s="151" t="s">
        <v>3929</v>
      </c>
      <c r="I596" s="148"/>
      <c r="L596" s="33"/>
      <c r="M596" s="149"/>
      <c r="T596" s="54"/>
      <c r="AT596" s="18" t="s">
        <v>315</v>
      </c>
      <c r="AU596" s="18" t="s">
        <v>88</v>
      </c>
    </row>
    <row r="597" spans="2:65" s="12" customFormat="1" ht="11.25">
      <c r="B597" s="152"/>
      <c r="D597" s="146" t="s">
        <v>317</v>
      </c>
      <c r="E597" s="153" t="s">
        <v>42</v>
      </c>
      <c r="F597" s="154" t="s">
        <v>3913</v>
      </c>
      <c r="H597" s="153" t="s">
        <v>42</v>
      </c>
      <c r="I597" s="155"/>
      <c r="L597" s="152"/>
      <c r="M597" s="156"/>
      <c r="T597" s="157"/>
      <c r="AT597" s="153" t="s">
        <v>317</v>
      </c>
      <c r="AU597" s="153" t="s">
        <v>88</v>
      </c>
      <c r="AV597" s="12" t="s">
        <v>86</v>
      </c>
      <c r="AW597" s="12" t="s">
        <v>38</v>
      </c>
      <c r="AX597" s="12" t="s">
        <v>79</v>
      </c>
      <c r="AY597" s="153" t="s">
        <v>305</v>
      </c>
    </row>
    <row r="598" spans="2:65" s="13" customFormat="1" ht="11.25">
      <c r="B598" s="158"/>
      <c r="D598" s="146" t="s">
        <v>317</v>
      </c>
      <c r="E598" s="159" t="s">
        <v>42</v>
      </c>
      <c r="F598" s="160" t="s">
        <v>8670</v>
      </c>
      <c r="H598" s="161">
        <v>35</v>
      </c>
      <c r="I598" s="162"/>
      <c r="L598" s="158"/>
      <c r="M598" s="163"/>
      <c r="T598" s="164"/>
      <c r="AT598" s="159" t="s">
        <v>317</v>
      </c>
      <c r="AU598" s="159" t="s">
        <v>88</v>
      </c>
      <c r="AV598" s="13" t="s">
        <v>88</v>
      </c>
      <c r="AW598" s="13" t="s">
        <v>38</v>
      </c>
      <c r="AX598" s="13" t="s">
        <v>79</v>
      </c>
      <c r="AY598" s="159" t="s">
        <v>305</v>
      </c>
    </row>
    <row r="599" spans="2:65" s="13" customFormat="1" ht="22.5">
      <c r="B599" s="158"/>
      <c r="D599" s="146" t="s">
        <v>317</v>
      </c>
      <c r="E599" s="159" t="s">
        <v>42</v>
      </c>
      <c r="F599" s="160" t="s">
        <v>8674</v>
      </c>
      <c r="H599" s="161">
        <v>5.2750000000000004</v>
      </c>
      <c r="I599" s="162"/>
      <c r="L599" s="158"/>
      <c r="M599" s="163"/>
      <c r="T599" s="164"/>
      <c r="AT599" s="159" t="s">
        <v>317</v>
      </c>
      <c r="AU599" s="159" t="s">
        <v>88</v>
      </c>
      <c r="AV599" s="13" t="s">
        <v>88</v>
      </c>
      <c r="AW599" s="13" t="s">
        <v>38</v>
      </c>
      <c r="AX599" s="13" t="s">
        <v>79</v>
      </c>
      <c r="AY599" s="159" t="s">
        <v>305</v>
      </c>
    </row>
    <row r="600" spans="2:65" s="15" customFormat="1" ht="11.25">
      <c r="B600" s="172"/>
      <c r="D600" s="146" t="s">
        <v>317</v>
      </c>
      <c r="E600" s="173" t="s">
        <v>42</v>
      </c>
      <c r="F600" s="174" t="s">
        <v>339</v>
      </c>
      <c r="H600" s="175">
        <v>40.274999999999999</v>
      </c>
      <c r="I600" s="176"/>
      <c r="L600" s="172"/>
      <c r="M600" s="177"/>
      <c r="T600" s="178"/>
      <c r="AT600" s="173" t="s">
        <v>317</v>
      </c>
      <c r="AU600" s="173" t="s">
        <v>88</v>
      </c>
      <c r="AV600" s="15" t="s">
        <v>311</v>
      </c>
      <c r="AW600" s="15" t="s">
        <v>38</v>
      </c>
      <c r="AX600" s="15" t="s">
        <v>86</v>
      </c>
      <c r="AY600" s="173" t="s">
        <v>305</v>
      </c>
    </row>
    <row r="601" spans="2:65" s="11" customFormat="1" ht="22.9" customHeight="1">
      <c r="B601" s="121"/>
      <c r="D601" s="122" t="s">
        <v>78</v>
      </c>
      <c r="E601" s="131" t="s">
        <v>3932</v>
      </c>
      <c r="F601" s="131" t="s">
        <v>3933</v>
      </c>
      <c r="I601" s="124"/>
      <c r="J601" s="132">
        <f>BK601</f>
        <v>0</v>
      </c>
      <c r="L601" s="121"/>
      <c r="M601" s="126"/>
      <c r="P601" s="127">
        <f>SUM(P602:P613)</f>
        <v>0</v>
      </c>
      <c r="R601" s="127">
        <f>SUM(R602:R613)</f>
        <v>2.3611800000000002E-2</v>
      </c>
      <c r="T601" s="128">
        <f>SUM(T602:T613)</f>
        <v>0</v>
      </c>
      <c r="AR601" s="122" t="s">
        <v>88</v>
      </c>
      <c r="AT601" s="129" t="s">
        <v>78</v>
      </c>
      <c r="AU601" s="129" t="s">
        <v>86</v>
      </c>
      <c r="AY601" s="122" t="s">
        <v>305</v>
      </c>
      <c r="BK601" s="130">
        <f>SUM(BK602:BK613)</f>
        <v>0</v>
      </c>
    </row>
    <row r="602" spans="2:65" s="1" customFormat="1" ht="24.2" customHeight="1">
      <c r="B602" s="33"/>
      <c r="C602" s="133" t="s">
        <v>872</v>
      </c>
      <c r="D602" s="133" t="s">
        <v>307</v>
      </c>
      <c r="E602" s="134" t="s">
        <v>3935</v>
      </c>
      <c r="F602" s="135" t="s">
        <v>3936</v>
      </c>
      <c r="G602" s="136" t="s">
        <v>199</v>
      </c>
      <c r="H602" s="137">
        <v>81.42</v>
      </c>
      <c r="I602" s="138"/>
      <c r="J602" s="139">
        <f>ROUND(I602*H602,2)</f>
        <v>0</v>
      </c>
      <c r="K602" s="135" t="s">
        <v>310</v>
      </c>
      <c r="L602" s="33"/>
      <c r="M602" s="140" t="s">
        <v>42</v>
      </c>
      <c r="N602" s="141" t="s">
        <v>50</v>
      </c>
      <c r="P602" s="142">
        <f>O602*H602</f>
        <v>0</v>
      </c>
      <c r="Q602" s="142">
        <v>0</v>
      </c>
      <c r="R602" s="142">
        <f>Q602*H602</f>
        <v>0</v>
      </c>
      <c r="S602" s="142">
        <v>0</v>
      </c>
      <c r="T602" s="143">
        <f>S602*H602</f>
        <v>0</v>
      </c>
      <c r="AR602" s="144" t="s">
        <v>436</v>
      </c>
      <c r="AT602" s="144" t="s">
        <v>307</v>
      </c>
      <c r="AU602" s="144" t="s">
        <v>88</v>
      </c>
      <c r="AY602" s="18" t="s">
        <v>305</v>
      </c>
      <c r="BE602" s="145">
        <f>IF(N602="základní",J602,0)</f>
        <v>0</v>
      </c>
      <c r="BF602" s="145">
        <f>IF(N602="snížená",J602,0)</f>
        <v>0</v>
      </c>
      <c r="BG602" s="145">
        <f>IF(N602="zákl. přenesená",J602,0)</f>
        <v>0</v>
      </c>
      <c r="BH602" s="145">
        <f>IF(N602="sníž. přenesená",J602,0)</f>
        <v>0</v>
      </c>
      <c r="BI602" s="145">
        <f>IF(N602="nulová",J602,0)</f>
        <v>0</v>
      </c>
      <c r="BJ602" s="18" t="s">
        <v>86</v>
      </c>
      <c r="BK602" s="145">
        <f>ROUND(I602*H602,2)</f>
        <v>0</v>
      </c>
      <c r="BL602" s="18" t="s">
        <v>436</v>
      </c>
      <c r="BM602" s="144" t="s">
        <v>8675</v>
      </c>
    </row>
    <row r="603" spans="2:65" s="1" customFormat="1" ht="11.25">
      <c r="B603" s="33"/>
      <c r="D603" s="146" t="s">
        <v>313</v>
      </c>
      <c r="F603" s="147" t="s">
        <v>3938</v>
      </c>
      <c r="I603" s="148"/>
      <c r="L603" s="33"/>
      <c r="M603" s="149"/>
      <c r="T603" s="54"/>
      <c r="AT603" s="18" t="s">
        <v>313</v>
      </c>
      <c r="AU603" s="18" t="s">
        <v>88</v>
      </c>
    </row>
    <row r="604" spans="2:65" s="1" customFormat="1" ht="11.25">
      <c r="B604" s="33"/>
      <c r="D604" s="150" t="s">
        <v>315</v>
      </c>
      <c r="F604" s="151" t="s">
        <v>3939</v>
      </c>
      <c r="I604" s="148"/>
      <c r="L604" s="33"/>
      <c r="M604" s="149"/>
      <c r="T604" s="54"/>
      <c r="AT604" s="18" t="s">
        <v>315</v>
      </c>
      <c r="AU604" s="18" t="s">
        <v>88</v>
      </c>
    </row>
    <row r="605" spans="2:65" s="13" customFormat="1" ht="11.25">
      <c r="B605" s="158"/>
      <c r="D605" s="146" t="s">
        <v>317</v>
      </c>
      <c r="E605" s="159" t="s">
        <v>42</v>
      </c>
      <c r="F605" s="160" t="s">
        <v>205</v>
      </c>
      <c r="H605" s="161">
        <v>81.42</v>
      </c>
      <c r="I605" s="162"/>
      <c r="L605" s="158"/>
      <c r="M605" s="163"/>
      <c r="T605" s="164"/>
      <c r="AT605" s="159" t="s">
        <v>317</v>
      </c>
      <c r="AU605" s="159" t="s">
        <v>88</v>
      </c>
      <c r="AV605" s="13" t="s">
        <v>88</v>
      </c>
      <c r="AW605" s="13" t="s">
        <v>38</v>
      </c>
      <c r="AX605" s="13" t="s">
        <v>86</v>
      </c>
      <c r="AY605" s="159" t="s">
        <v>305</v>
      </c>
    </row>
    <row r="606" spans="2:65" s="1" customFormat="1" ht="24.2" customHeight="1">
      <c r="B606" s="33"/>
      <c r="C606" s="133" t="s">
        <v>880</v>
      </c>
      <c r="D606" s="133" t="s">
        <v>307</v>
      </c>
      <c r="E606" s="134" t="s">
        <v>3963</v>
      </c>
      <c r="F606" s="135" t="s">
        <v>3964</v>
      </c>
      <c r="G606" s="136" t="s">
        <v>199</v>
      </c>
      <c r="H606" s="137">
        <v>81.42</v>
      </c>
      <c r="I606" s="138"/>
      <c r="J606" s="139">
        <f>ROUND(I606*H606,2)</f>
        <v>0</v>
      </c>
      <c r="K606" s="135" t="s">
        <v>310</v>
      </c>
      <c r="L606" s="33"/>
      <c r="M606" s="140" t="s">
        <v>42</v>
      </c>
      <c r="N606" s="141" t="s">
        <v>50</v>
      </c>
      <c r="P606" s="142">
        <f>O606*H606</f>
        <v>0</v>
      </c>
      <c r="Q606" s="142">
        <v>2.9E-4</v>
      </c>
      <c r="R606" s="142">
        <f>Q606*H606</f>
        <v>2.3611800000000002E-2</v>
      </c>
      <c r="S606" s="142">
        <v>0</v>
      </c>
      <c r="T606" s="143">
        <f>S606*H606</f>
        <v>0</v>
      </c>
      <c r="AR606" s="144" t="s">
        <v>436</v>
      </c>
      <c r="AT606" s="144" t="s">
        <v>307</v>
      </c>
      <c r="AU606" s="144" t="s">
        <v>88</v>
      </c>
      <c r="AY606" s="18" t="s">
        <v>305</v>
      </c>
      <c r="BE606" s="145">
        <f>IF(N606="základní",J606,0)</f>
        <v>0</v>
      </c>
      <c r="BF606" s="145">
        <f>IF(N606="snížená",J606,0)</f>
        <v>0</v>
      </c>
      <c r="BG606" s="145">
        <f>IF(N606="zákl. přenesená",J606,0)</f>
        <v>0</v>
      </c>
      <c r="BH606" s="145">
        <f>IF(N606="sníž. přenesená",J606,0)</f>
        <v>0</v>
      </c>
      <c r="BI606" s="145">
        <f>IF(N606="nulová",J606,0)</f>
        <v>0</v>
      </c>
      <c r="BJ606" s="18" t="s">
        <v>86</v>
      </c>
      <c r="BK606" s="145">
        <f>ROUND(I606*H606,2)</f>
        <v>0</v>
      </c>
      <c r="BL606" s="18" t="s">
        <v>436</v>
      </c>
      <c r="BM606" s="144" t="s">
        <v>8676</v>
      </c>
    </row>
    <row r="607" spans="2:65" s="1" customFormat="1" ht="19.5">
      <c r="B607" s="33"/>
      <c r="D607" s="146" t="s">
        <v>313</v>
      </c>
      <c r="F607" s="147" t="s">
        <v>3966</v>
      </c>
      <c r="I607" s="148"/>
      <c r="L607" s="33"/>
      <c r="M607" s="149"/>
      <c r="T607" s="54"/>
      <c r="AT607" s="18" t="s">
        <v>313</v>
      </c>
      <c r="AU607" s="18" t="s">
        <v>88</v>
      </c>
    </row>
    <row r="608" spans="2:65" s="1" customFormat="1" ht="11.25">
      <c r="B608" s="33"/>
      <c r="D608" s="150" t="s">
        <v>315</v>
      </c>
      <c r="F608" s="151" t="s">
        <v>3967</v>
      </c>
      <c r="I608" s="148"/>
      <c r="L608" s="33"/>
      <c r="M608" s="149"/>
      <c r="T608" s="54"/>
      <c r="AT608" s="18" t="s">
        <v>315</v>
      </c>
      <c r="AU608" s="18" t="s">
        <v>88</v>
      </c>
    </row>
    <row r="609" spans="2:51" s="12" customFormat="1" ht="11.25">
      <c r="B609" s="152"/>
      <c r="D609" s="146" t="s">
        <v>317</v>
      </c>
      <c r="E609" s="153" t="s">
        <v>42</v>
      </c>
      <c r="F609" s="154" t="s">
        <v>8677</v>
      </c>
      <c r="H609" s="153" t="s">
        <v>42</v>
      </c>
      <c r="I609" s="155"/>
      <c r="L609" s="152"/>
      <c r="M609" s="156"/>
      <c r="T609" s="157"/>
      <c r="AT609" s="153" t="s">
        <v>317</v>
      </c>
      <c r="AU609" s="153" t="s">
        <v>88</v>
      </c>
      <c r="AV609" s="12" t="s">
        <v>86</v>
      </c>
      <c r="AW609" s="12" t="s">
        <v>38</v>
      </c>
      <c r="AX609" s="12" t="s">
        <v>79</v>
      </c>
      <c r="AY609" s="153" t="s">
        <v>305</v>
      </c>
    </row>
    <row r="610" spans="2:51" s="13" customFormat="1" ht="11.25">
      <c r="B610" s="158"/>
      <c r="D610" s="146" t="s">
        <v>317</v>
      </c>
      <c r="E610" s="159" t="s">
        <v>42</v>
      </c>
      <c r="F610" s="160" t="s">
        <v>8678</v>
      </c>
      <c r="H610" s="161">
        <v>35</v>
      </c>
      <c r="I610" s="162"/>
      <c r="L610" s="158"/>
      <c r="M610" s="163"/>
      <c r="T610" s="164"/>
      <c r="AT610" s="159" t="s">
        <v>317</v>
      </c>
      <c r="AU610" s="159" t="s">
        <v>88</v>
      </c>
      <c r="AV610" s="13" t="s">
        <v>88</v>
      </c>
      <c r="AW610" s="13" t="s">
        <v>38</v>
      </c>
      <c r="AX610" s="13" t="s">
        <v>79</v>
      </c>
      <c r="AY610" s="159" t="s">
        <v>305</v>
      </c>
    </row>
    <row r="611" spans="2:51" s="13" customFormat="1" ht="11.25">
      <c r="B611" s="158"/>
      <c r="D611" s="146" t="s">
        <v>317</v>
      </c>
      <c r="E611" s="159" t="s">
        <v>42</v>
      </c>
      <c r="F611" s="160" t="s">
        <v>8679</v>
      </c>
      <c r="H611" s="161">
        <v>46.42</v>
      </c>
      <c r="I611" s="162"/>
      <c r="L611" s="158"/>
      <c r="M611" s="163"/>
      <c r="T611" s="164"/>
      <c r="AT611" s="159" t="s">
        <v>317</v>
      </c>
      <c r="AU611" s="159" t="s">
        <v>88</v>
      </c>
      <c r="AV611" s="13" t="s">
        <v>88</v>
      </c>
      <c r="AW611" s="13" t="s">
        <v>38</v>
      </c>
      <c r="AX611" s="13" t="s">
        <v>79</v>
      </c>
      <c r="AY611" s="159" t="s">
        <v>305</v>
      </c>
    </row>
    <row r="612" spans="2:51" s="14" customFormat="1" ht="11.25">
      <c r="B612" s="165"/>
      <c r="D612" s="146" t="s">
        <v>317</v>
      </c>
      <c r="E612" s="166" t="s">
        <v>205</v>
      </c>
      <c r="F612" s="167" t="s">
        <v>338</v>
      </c>
      <c r="H612" s="168">
        <v>81.42</v>
      </c>
      <c r="I612" s="169"/>
      <c r="L612" s="165"/>
      <c r="M612" s="170"/>
      <c r="T612" s="171"/>
      <c r="AT612" s="166" t="s">
        <v>317</v>
      </c>
      <c r="AU612" s="166" t="s">
        <v>88</v>
      </c>
      <c r="AV612" s="14" t="s">
        <v>96</v>
      </c>
      <c r="AW612" s="14" t="s">
        <v>38</v>
      </c>
      <c r="AX612" s="14" t="s">
        <v>79</v>
      </c>
      <c r="AY612" s="166" t="s">
        <v>305</v>
      </c>
    </row>
    <row r="613" spans="2:51" s="15" customFormat="1" ht="11.25">
      <c r="B613" s="172"/>
      <c r="D613" s="146" t="s">
        <v>317</v>
      </c>
      <c r="E613" s="173" t="s">
        <v>42</v>
      </c>
      <c r="F613" s="174" t="s">
        <v>339</v>
      </c>
      <c r="H613" s="175">
        <v>81.42</v>
      </c>
      <c r="I613" s="176"/>
      <c r="L613" s="172"/>
      <c r="M613" s="190"/>
      <c r="N613" s="191"/>
      <c r="O613" s="191"/>
      <c r="P613" s="191"/>
      <c r="Q613" s="191"/>
      <c r="R613" s="191"/>
      <c r="S613" s="191"/>
      <c r="T613" s="192"/>
      <c r="AT613" s="173" t="s">
        <v>317</v>
      </c>
      <c r="AU613" s="173" t="s">
        <v>88</v>
      </c>
      <c r="AV613" s="15" t="s">
        <v>311</v>
      </c>
      <c r="AW613" s="15" t="s">
        <v>38</v>
      </c>
      <c r="AX613" s="15" t="s">
        <v>86</v>
      </c>
      <c r="AY613" s="173" t="s">
        <v>305</v>
      </c>
    </row>
    <row r="614" spans="2:51" s="1" customFormat="1" ht="6.95" customHeight="1">
      <c r="B614" s="42"/>
      <c r="C614" s="43"/>
      <c r="D614" s="43"/>
      <c r="E614" s="43"/>
      <c r="F614" s="43"/>
      <c r="G614" s="43"/>
      <c r="H614" s="43"/>
      <c r="I614" s="43"/>
      <c r="J614" s="43"/>
      <c r="K614" s="43"/>
      <c r="L614" s="33"/>
    </row>
  </sheetData>
  <sheetProtection algorithmName="SHA-512" hashValue="tE15H+8YXcCf0vq1ukqugJId/O93fd9BNMalJk+hFC3i6AlwfmSgJYK13OT+68o0Wzs11Jr+BwvIIaHw3QQGJA==" saltValue="zTG5iDadK/YBeyFl037jLmH6fBFUdxAWVcGW1CnwAkVb3OmEj6PPZtV4PtADptW2gnefRG6TfoDOwKaRF54EBQ==" spinCount="100000" sheet="1" objects="1" scenarios="1" formatColumns="0" formatRows="0" autoFilter="0"/>
  <autoFilter ref="C105:K613" xr:uid="{00000000-0009-0000-0000-00000C000000}"/>
  <mergeCells count="15">
    <mergeCell ref="E92:H92"/>
    <mergeCell ref="E96:H96"/>
    <mergeCell ref="E94:H94"/>
    <mergeCell ref="E98:H98"/>
    <mergeCell ref="L2:V2"/>
    <mergeCell ref="E31:H31"/>
    <mergeCell ref="E52:H52"/>
    <mergeCell ref="E56:H56"/>
    <mergeCell ref="E54:H54"/>
    <mergeCell ref="E58:H58"/>
    <mergeCell ref="E7:H7"/>
    <mergeCell ref="E11:H11"/>
    <mergeCell ref="E9:H9"/>
    <mergeCell ref="E13:H13"/>
    <mergeCell ref="E22:H22"/>
  </mergeCells>
  <hyperlinks>
    <hyperlink ref="F111" r:id="rId1" xr:uid="{00000000-0004-0000-0C00-000000000000}"/>
    <hyperlink ref="F119" r:id="rId2" xr:uid="{00000000-0004-0000-0C00-000001000000}"/>
    <hyperlink ref="F126" r:id="rId3" xr:uid="{00000000-0004-0000-0C00-000002000000}"/>
    <hyperlink ref="F132" r:id="rId4" xr:uid="{00000000-0004-0000-0C00-000003000000}"/>
    <hyperlink ref="F139" r:id="rId5" xr:uid="{00000000-0004-0000-0C00-000004000000}"/>
    <hyperlink ref="F149" r:id="rId6" xr:uid="{00000000-0004-0000-0C00-000005000000}"/>
    <hyperlink ref="F161" r:id="rId7" xr:uid="{00000000-0004-0000-0C00-000006000000}"/>
    <hyperlink ref="F165" r:id="rId8" xr:uid="{00000000-0004-0000-0C00-000007000000}"/>
    <hyperlink ref="F174" r:id="rId9" xr:uid="{00000000-0004-0000-0C00-000008000000}"/>
    <hyperlink ref="F183" r:id="rId10" xr:uid="{00000000-0004-0000-0C00-000009000000}"/>
    <hyperlink ref="F190" r:id="rId11" xr:uid="{00000000-0004-0000-0C00-00000A000000}"/>
    <hyperlink ref="F197" r:id="rId12" xr:uid="{00000000-0004-0000-0C00-00000B000000}"/>
    <hyperlink ref="F201" r:id="rId13" xr:uid="{00000000-0004-0000-0C00-00000C000000}"/>
    <hyperlink ref="F207" r:id="rId14" xr:uid="{00000000-0004-0000-0C00-00000D000000}"/>
    <hyperlink ref="F215" r:id="rId15" xr:uid="{00000000-0004-0000-0C00-00000E000000}"/>
    <hyperlink ref="F229" r:id="rId16" xr:uid="{00000000-0004-0000-0C00-00000F000000}"/>
    <hyperlink ref="F240" r:id="rId17" xr:uid="{00000000-0004-0000-0C00-000010000000}"/>
    <hyperlink ref="F257" r:id="rId18" xr:uid="{00000000-0004-0000-0C00-000011000000}"/>
    <hyperlink ref="F263" r:id="rId19" xr:uid="{00000000-0004-0000-0C00-000012000000}"/>
    <hyperlink ref="F270" r:id="rId20" xr:uid="{00000000-0004-0000-0C00-000013000000}"/>
    <hyperlink ref="F274" r:id="rId21" xr:uid="{00000000-0004-0000-0C00-000014000000}"/>
    <hyperlink ref="F281" r:id="rId22" xr:uid="{00000000-0004-0000-0C00-000015000000}"/>
    <hyperlink ref="F285" r:id="rId23" xr:uid="{00000000-0004-0000-0C00-000016000000}"/>
    <hyperlink ref="F291" r:id="rId24" xr:uid="{00000000-0004-0000-0C00-000017000000}"/>
    <hyperlink ref="F301" r:id="rId25" xr:uid="{00000000-0004-0000-0C00-000018000000}"/>
    <hyperlink ref="F310" r:id="rId26" xr:uid="{00000000-0004-0000-0C00-000019000000}"/>
    <hyperlink ref="F313" r:id="rId27" xr:uid="{00000000-0004-0000-0C00-00001A000000}"/>
    <hyperlink ref="F324" r:id="rId28" xr:uid="{00000000-0004-0000-0C00-00001B000000}"/>
    <hyperlink ref="F331" r:id="rId29" xr:uid="{00000000-0004-0000-0C00-00001C000000}"/>
    <hyperlink ref="F334" r:id="rId30" xr:uid="{00000000-0004-0000-0C00-00001D000000}"/>
    <hyperlink ref="F341" r:id="rId31" xr:uid="{00000000-0004-0000-0C00-00001E000000}"/>
    <hyperlink ref="F344" r:id="rId32" xr:uid="{00000000-0004-0000-0C00-00001F000000}"/>
    <hyperlink ref="F351" r:id="rId33" xr:uid="{00000000-0004-0000-0C00-000020000000}"/>
    <hyperlink ref="F357" r:id="rId34" xr:uid="{00000000-0004-0000-0C00-000021000000}"/>
    <hyperlink ref="F366" r:id="rId35" xr:uid="{00000000-0004-0000-0C00-000022000000}"/>
    <hyperlink ref="F372" r:id="rId36" xr:uid="{00000000-0004-0000-0C00-000023000000}"/>
    <hyperlink ref="F378" r:id="rId37" xr:uid="{00000000-0004-0000-0C00-000024000000}"/>
    <hyperlink ref="F387" r:id="rId38" xr:uid="{00000000-0004-0000-0C00-000025000000}"/>
    <hyperlink ref="F406" r:id="rId39" xr:uid="{00000000-0004-0000-0C00-000026000000}"/>
    <hyperlink ref="F419" r:id="rId40" xr:uid="{00000000-0004-0000-0C00-000027000000}"/>
    <hyperlink ref="F450" r:id="rId41" xr:uid="{00000000-0004-0000-0C00-000028000000}"/>
    <hyperlink ref="F456" r:id="rId42" xr:uid="{00000000-0004-0000-0C00-000029000000}"/>
    <hyperlink ref="F473" r:id="rId43" xr:uid="{00000000-0004-0000-0C00-00002A000000}"/>
    <hyperlink ref="F478" r:id="rId44" xr:uid="{00000000-0004-0000-0C00-00002B000000}"/>
    <hyperlink ref="F489" r:id="rId45" xr:uid="{00000000-0004-0000-0C00-00002C000000}"/>
    <hyperlink ref="F502" r:id="rId46" xr:uid="{00000000-0004-0000-0C00-00002D000000}"/>
    <hyperlink ref="F512" r:id="rId47" xr:uid="{00000000-0004-0000-0C00-00002E000000}"/>
    <hyperlink ref="F530" r:id="rId48" xr:uid="{00000000-0004-0000-0C00-00002F000000}"/>
    <hyperlink ref="F538" r:id="rId49" xr:uid="{00000000-0004-0000-0C00-000030000000}"/>
    <hyperlink ref="F548" r:id="rId50" xr:uid="{00000000-0004-0000-0C00-000031000000}"/>
    <hyperlink ref="F559" r:id="rId51" xr:uid="{00000000-0004-0000-0C00-000032000000}"/>
    <hyperlink ref="F569" r:id="rId52" xr:uid="{00000000-0004-0000-0C00-000033000000}"/>
    <hyperlink ref="F584" r:id="rId53" xr:uid="{00000000-0004-0000-0C00-000034000000}"/>
    <hyperlink ref="F590" r:id="rId54" xr:uid="{00000000-0004-0000-0C00-000035000000}"/>
    <hyperlink ref="F596" r:id="rId55" xr:uid="{00000000-0004-0000-0C00-000036000000}"/>
    <hyperlink ref="F604" r:id="rId56" xr:uid="{00000000-0004-0000-0C00-000037000000}"/>
    <hyperlink ref="F608" r:id="rId57" xr:uid="{00000000-0004-0000-0C00-000038000000}"/>
  </hyperlinks>
  <pageMargins left="0.39374999999999999" right="0.39374999999999999" top="0.39374999999999999" bottom="0.39374999999999999" header="0" footer="0"/>
  <pageSetup paperSize="9" scale="76" fitToHeight="100" orientation="portrait" blackAndWhite="1" r:id="rId58"/>
  <headerFooter>
    <oddFooter>&amp;CStrana &amp;P z &amp;N</oddFooter>
  </headerFooter>
  <drawing r:id="rId5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BM161"/>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95"/>
      <c r="M2" s="295"/>
      <c r="N2" s="295"/>
      <c r="O2" s="295"/>
      <c r="P2" s="295"/>
      <c r="Q2" s="295"/>
      <c r="R2" s="295"/>
      <c r="S2" s="295"/>
      <c r="T2" s="295"/>
      <c r="U2" s="295"/>
      <c r="V2" s="295"/>
      <c r="AT2" s="18" t="s">
        <v>139</v>
      </c>
    </row>
    <row r="3" spans="2:46" ht="6.95" customHeight="1">
      <c r="B3" s="19"/>
      <c r="C3" s="20"/>
      <c r="D3" s="20"/>
      <c r="E3" s="20"/>
      <c r="F3" s="20"/>
      <c r="G3" s="20"/>
      <c r="H3" s="20"/>
      <c r="I3" s="20"/>
      <c r="J3" s="20"/>
      <c r="K3" s="20"/>
      <c r="L3" s="21"/>
      <c r="AT3" s="18" t="s">
        <v>88</v>
      </c>
    </row>
    <row r="4" spans="2:46" ht="24.95" customHeight="1">
      <c r="B4" s="21"/>
      <c r="D4" s="22" t="s">
        <v>204</v>
      </c>
      <c r="L4" s="21"/>
      <c r="M4" s="92" t="s">
        <v>10</v>
      </c>
      <c r="AT4" s="18" t="s">
        <v>4</v>
      </c>
    </row>
    <row r="5" spans="2:46" ht="6.95" customHeight="1">
      <c r="B5" s="21"/>
      <c r="L5" s="21"/>
    </row>
    <row r="6" spans="2:46" ht="12" customHeight="1">
      <c r="B6" s="21"/>
      <c r="D6" s="28" t="s">
        <v>16</v>
      </c>
      <c r="L6" s="21"/>
    </row>
    <row r="7" spans="2:46" ht="16.5" customHeight="1">
      <c r="B7" s="21"/>
      <c r="E7" s="333" t="str">
        <f>'Rekapitulace stavby'!K6</f>
        <v>Domov pro seniory v Litomyšli</v>
      </c>
      <c r="F7" s="334"/>
      <c r="G7" s="334"/>
      <c r="H7" s="334"/>
      <c r="L7" s="21"/>
    </row>
    <row r="8" spans="2:46" ht="12.75">
      <c r="B8" s="21"/>
      <c r="D8" s="28" t="s">
        <v>217</v>
      </c>
      <c r="L8" s="21"/>
    </row>
    <row r="9" spans="2:46" ht="16.5" customHeight="1">
      <c r="B9" s="21"/>
      <c r="E9" s="333" t="s">
        <v>7905</v>
      </c>
      <c r="F9" s="295"/>
      <c r="G9" s="295"/>
      <c r="H9" s="295"/>
      <c r="L9" s="21"/>
    </row>
    <row r="10" spans="2:46" ht="12" customHeight="1">
      <c r="B10" s="21"/>
      <c r="D10" s="28" t="s">
        <v>224</v>
      </c>
      <c r="L10" s="21"/>
    </row>
    <row r="11" spans="2:46" s="1" customFormat="1" ht="16.5" customHeight="1">
      <c r="B11" s="33"/>
      <c r="E11" s="329" t="s">
        <v>8372</v>
      </c>
      <c r="F11" s="335"/>
      <c r="G11" s="335"/>
      <c r="H11" s="335"/>
      <c r="L11" s="33"/>
    </row>
    <row r="12" spans="2:46" s="1" customFormat="1" ht="12" customHeight="1">
      <c r="B12" s="33"/>
      <c r="D12" s="28" t="s">
        <v>231</v>
      </c>
      <c r="L12" s="33"/>
    </row>
    <row r="13" spans="2:46" s="1" customFormat="1" ht="16.5" customHeight="1">
      <c r="B13" s="33"/>
      <c r="E13" s="316" t="s">
        <v>8680</v>
      </c>
      <c r="F13" s="335"/>
      <c r="G13" s="335"/>
      <c r="H13" s="335"/>
      <c r="L13" s="33"/>
    </row>
    <row r="14" spans="2:46" s="1" customFormat="1" ht="11.25">
      <c r="B14" s="33"/>
      <c r="L14" s="33"/>
    </row>
    <row r="15" spans="2:46" s="1" customFormat="1" ht="12" customHeight="1">
      <c r="B15" s="33"/>
      <c r="D15" s="28" t="s">
        <v>18</v>
      </c>
      <c r="F15" s="26" t="s">
        <v>19</v>
      </c>
      <c r="I15" s="28" t="s">
        <v>20</v>
      </c>
      <c r="J15" s="26" t="s">
        <v>42</v>
      </c>
      <c r="L15" s="33"/>
    </row>
    <row r="16" spans="2:46" s="1" customFormat="1" ht="12" customHeight="1">
      <c r="B16" s="33"/>
      <c r="D16" s="28" t="s">
        <v>22</v>
      </c>
      <c r="F16" s="26" t="s">
        <v>23</v>
      </c>
      <c r="I16" s="28" t="s">
        <v>24</v>
      </c>
      <c r="J16" s="50" t="str">
        <f>'Rekapitulace stavby'!AN8</f>
        <v>20. 1. 2025</v>
      </c>
      <c r="L16" s="33"/>
    </row>
    <row r="17" spans="2:12" s="1" customFormat="1" ht="10.9" customHeight="1">
      <c r="B17" s="33"/>
      <c r="L17" s="33"/>
    </row>
    <row r="18" spans="2:12" s="1" customFormat="1" ht="12" customHeight="1">
      <c r="B18" s="33"/>
      <c r="D18" s="28" t="s">
        <v>26</v>
      </c>
      <c r="I18" s="28" t="s">
        <v>27</v>
      </c>
      <c r="J18" s="26" t="s">
        <v>28</v>
      </c>
      <c r="L18" s="33"/>
    </row>
    <row r="19" spans="2:12" s="1" customFormat="1" ht="18" customHeight="1">
      <c r="B19" s="33"/>
      <c r="E19" s="26" t="s">
        <v>29</v>
      </c>
      <c r="I19" s="28" t="s">
        <v>30</v>
      </c>
      <c r="J19" s="26" t="s">
        <v>31</v>
      </c>
      <c r="L19" s="33"/>
    </row>
    <row r="20" spans="2:12" s="1" customFormat="1" ht="6.95" customHeight="1">
      <c r="B20" s="33"/>
      <c r="L20" s="33"/>
    </row>
    <row r="21" spans="2:12" s="1" customFormat="1" ht="12" customHeight="1">
      <c r="B21" s="33"/>
      <c r="D21" s="28" t="s">
        <v>32</v>
      </c>
      <c r="I21" s="28" t="s">
        <v>27</v>
      </c>
      <c r="J21" s="29" t="str">
        <f>'Rekapitulace stavby'!AN13</f>
        <v>Vyplň údaj</v>
      </c>
      <c r="L21" s="33"/>
    </row>
    <row r="22" spans="2:12" s="1" customFormat="1" ht="18" customHeight="1">
      <c r="B22" s="33"/>
      <c r="E22" s="336" t="str">
        <f>'Rekapitulace stavby'!E14</f>
        <v>Vyplň údaj</v>
      </c>
      <c r="F22" s="294"/>
      <c r="G22" s="294"/>
      <c r="H22" s="294"/>
      <c r="I22" s="28" t="s">
        <v>30</v>
      </c>
      <c r="J22" s="29" t="str">
        <f>'Rekapitulace stavby'!AN14</f>
        <v>Vyplň údaj</v>
      </c>
      <c r="L22" s="33"/>
    </row>
    <row r="23" spans="2:12" s="1" customFormat="1" ht="6.95" customHeight="1">
      <c r="B23" s="33"/>
      <c r="L23" s="33"/>
    </row>
    <row r="24" spans="2:12" s="1" customFormat="1" ht="12" customHeight="1">
      <c r="B24" s="33"/>
      <c r="D24" s="28" t="s">
        <v>34</v>
      </c>
      <c r="I24" s="28" t="s">
        <v>27</v>
      </c>
      <c r="J24" s="26" t="s">
        <v>35</v>
      </c>
      <c r="L24" s="33"/>
    </row>
    <row r="25" spans="2:12" s="1" customFormat="1" ht="18" customHeight="1">
      <c r="B25" s="33"/>
      <c r="E25" s="26" t="s">
        <v>7907</v>
      </c>
      <c r="I25" s="28" t="s">
        <v>30</v>
      </c>
      <c r="J25" s="26" t="s">
        <v>37</v>
      </c>
      <c r="L25" s="33"/>
    </row>
    <row r="26" spans="2:12" s="1" customFormat="1" ht="6.95" customHeight="1">
      <c r="B26" s="33"/>
      <c r="L26" s="33"/>
    </row>
    <row r="27" spans="2:12" s="1" customFormat="1" ht="12" customHeight="1">
      <c r="B27" s="33"/>
      <c r="D27" s="28" t="s">
        <v>39</v>
      </c>
      <c r="I27" s="28" t="s">
        <v>27</v>
      </c>
      <c r="J27" s="26" t="s">
        <v>40</v>
      </c>
      <c r="L27" s="33"/>
    </row>
    <row r="28" spans="2:12" s="1" customFormat="1" ht="18" customHeight="1">
      <c r="B28" s="33"/>
      <c r="E28" s="26" t="s">
        <v>41</v>
      </c>
      <c r="I28" s="28" t="s">
        <v>30</v>
      </c>
      <c r="J28" s="26" t="s">
        <v>42</v>
      </c>
      <c r="L28" s="33"/>
    </row>
    <row r="29" spans="2:12" s="1" customFormat="1" ht="6.95" customHeight="1">
      <c r="B29" s="33"/>
      <c r="L29" s="33"/>
    </row>
    <row r="30" spans="2:12" s="1" customFormat="1" ht="12" customHeight="1">
      <c r="B30" s="33"/>
      <c r="D30" s="28" t="s">
        <v>43</v>
      </c>
      <c r="L30" s="33"/>
    </row>
    <row r="31" spans="2:12" s="7" customFormat="1" ht="16.5" customHeight="1">
      <c r="B31" s="93"/>
      <c r="E31" s="299" t="s">
        <v>42</v>
      </c>
      <c r="F31" s="299"/>
      <c r="G31" s="299"/>
      <c r="H31" s="299"/>
      <c r="L31" s="93"/>
    </row>
    <row r="32" spans="2:12" s="1" customFormat="1" ht="6.95" customHeight="1">
      <c r="B32" s="33"/>
      <c r="L32" s="33"/>
    </row>
    <row r="33" spans="2:12" s="1" customFormat="1" ht="6.95" customHeight="1">
      <c r="B33" s="33"/>
      <c r="D33" s="51"/>
      <c r="E33" s="51"/>
      <c r="F33" s="51"/>
      <c r="G33" s="51"/>
      <c r="H33" s="51"/>
      <c r="I33" s="51"/>
      <c r="J33" s="51"/>
      <c r="K33" s="51"/>
      <c r="L33" s="33"/>
    </row>
    <row r="34" spans="2:12" s="1" customFormat="1" ht="25.35" customHeight="1">
      <c r="B34" s="33"/>
      <c r="D34" s="94" t="s">
        <v>45</v>
      </c>
      <c r="J34" s="64">
        <f>ROUND(J95, 2)</f>
        <v>0</v>
      </c>
      <c r="L34" s="33"/>
    </row>
    <row r="35" spans="2:12" s="1" customFormat="1" ht="6.95" customHeight="1">
      <c r="B35" s="33"/>
      <c r="D35" s="51"/>
      <c r="E35" s="51"/>
      <c r="F35" s="51"/>
      <c r="G35" s="51"/>
      <c r="H35" s="51"/>
      <c r="I35" s="51"/>
      <c r="J35" s="51"/>
      <c r="K35" s="51"/>
      <c r="L35" s="33"/>
    </row>
    <row r="36" spans="2:12" s="1" customFormat="1" ht="14.45" customHeight="1">
      <c r="B36" s="33"/>
      <c r="F36" s="36" t="s">
        <v>47</v>
      </c>
      <c r="I36" s="36" t="s">
        <v>46</v>
      </c>
      <c r="J36" s="36" t="s">
        <v>48</v>
      </c>
      <c r="L36" s="33"/>
    </row>
    <row r="37" spans="2:12" s="1" customFormat="1" ht="14.45" customHeight="1">
      <c r="B37" s="33"/>
      <c r="D37" s="53" t="s">
        <v>49</v>
      </c>
      <c r="E37" s="28" t="s">
        <v>50</v>
      </c>
      <c r="F37" s="83">
        <f>ROUND((SUM(BE95:BE160)),  2)</f>
        <v>0</v>
      </c>
      <c r="I37" s="95">
        <v>0.21</v>
      </c>
      <c r="J37" s="83">
        <f>ROUND(((SUM(BE95:BE160))*I37),  2)</f>
        <v>0</v>
      </c>
      <c r="L37" s="33"/>
    </row>
    <row r="38" spans="2:12" s="1" customFormat="1" ht="14.45" customHeight="1">
      <c r="B38" s="33"/>
      <c r="E38" s="28" t="s">
        <v>51</v>
      </c>
      <c r="F38" s="83">
        <f>ROUND((SUM(BF95:BF160)),  2)</f>
        <v>0</v>
      </c>
      <c r="I38" s="95">
        <v>0.12</v>
      </c>
      <c r="J38" s="83">
        <f>ROUND(((SUM(BF95:BF160))*I38),  2)</f>
        <v>0</v>
      </c>
      <c r="L38" s="33"/>
    </row>
    <row r="39" spans="2:12" s="1" customFormat="1" ht="14.45" hidden="1" customHeight="1">
      <c r="B39" s="33"/>
      <c r="E39" s="28" t="s">
        <v>52</v>
      </c>
      <c r="F39" s="83">
        <f>ROUND((SUM(BG95:BG160)),  2)</f>
        <v>0</v>
      </c>
      <c r="I39" s="95">
        <v>0.21</v>
      </c>
      <c r="J39" s="83">
        <f>0</f>
        <v>0</v>
      </c>
      <c r="L39" s="33"/>
    </row>
    <row r="40" spans="2:12" s="1" customFormat="1" ht="14.45" hidden="1" customHeight="1">
      <c r="B40" s="33"/>
      <c r="E40" s="28" t="s">
        <v>53</v>
      </c>
      <c r="F40" s="83">
        <f>ROUND((SUM(BH95:BH160)),  2)</f>
        <v>0</v>
      </c>
      <c r="I40" s="95">
        <v>0.12</v>
      </c>
      <c r="J40" s="83">
        <f>0</f>
        <v>0</v>
      </c>
      <c r="L40" s="33"/>
    </row>
    <row r="41" spans="2:12" s="1" customFormat="1" ht="14.45" hidden="1" customHeight="1">
      <c r="B41" s="33"/>
      <c r="E41" s="28" t="s">
        <v>54</v>
      </c>
      <c r="F41" s="83">
        <f>ROUND((SUM(BI95:BI160)),  2)</f>
        <v>0</v>
      </c>
      <c r="I41" s="95">
        <v>0</v>
      </c>
      <c r="J41" s="83">
        <f>0</f>
        <v>0</v>
      </c>
      <c r="L41" s="33"/>
    </row>
    <row r="42" spans="2:12" s="1" customFormat="1" ht="6.95" customHeight="1">
      <c r="B42" s="33"/>
      <c r="L42" s="33"/>
    </row>
    <row r="43" spans="2:12" s="1" customFormat="1" ht="25.35" customHeight="1">
      <c r="B43" s="33"/>
      <c r="C43" s="96"/>
      <c r="D43" s="97" t="s">
        <v>55</v>
      </c>
      <c r="E43" s="55"/>
      <c r="F43" s="55"/>
      <c r="G43" s="98" t="s">
        <v>56</v>
      </c>
      <c r="H43" s="99" t="s">
        <v>57</v>
      </c>
      <c r="I43" s="55"/>
      <c r="J43" s="100">
        <f>SUM(J34:J41)</f>
        <v>0</v>
      </c>
      <c r="K43" s="101"/>
      <c r="L43" s="33"/>
    </row>
    <row r="44" spans="2:12" s="1" customFormat="1" ht="14.45" customHeight="1">
      <c r="B44" s="42"/>
      <c r="C44" s="43"/>
      <c r="D44" s="43"/>
      <c r="E44" s="43"/>
      <c r="F44" s="43"/>
      <c r="G44" s="43"/>
      <c r="H44" s="43"/>
      <c r="I44" s="43"/>
      <c r="J44" s="43"/>
      <c r="K44" s="43"/>
      <c r="L44" s="33"/>
    </row>
    <row r="48" spans="2:12" s="1" customFormat="1" ht="6.95" customHeight="1">
      <c r="B48" s="44"/>
      <c r="C48" s="45"/>
      <c r="D48" s="45"/>
      <c r="E48" s="45"/>
      <c r="F48" s="45"/>
      <c r="G48" s="45"/>
      <c r="H48" s="45"/>
      <c r="I48" s="45"/>
      <c r="J48" s="45"/>
      <c r="K48" s="45"/>
      <c r="L48" s="33"/>
    </row>
    <row r="49" spans="2:12" s="1" customFormat="1" ht="24.95" customHeight="1">
      <c r="B49" s="33"/>
      <c r="C49" s="22" t="s">
        <v>246</v>
      </c>
      <c r="L49" s="33"/>
    </row>
    <row r="50" spans="2:12" s="1" customFormat="1" ht="6.95" customHeight="1">
      <c r="B50" s="33"/>
      <c r="L50" s="33"/>
    </row>
    <row r="51" spans="2:12" s="1" customFormat="1" ht="12" customHeight="1">
      <c r="B51" s="33"/>
      <c r="C51" s="28" t="s">
        <v>16</v>
      </c>
      <c r="L51" s="33"/>
    </row>
    <row r="52" spans="2:12" s="1" customFormat="1" ht="16.5" customHeight="1">
      <c r="B52" s="33"/>
      <c r="E52" s="333" t="str">
        <f>E7</f>
        <v>Domov pro seniory v Litomyšli</v>
      </c>
      <c r="F52" s="334"/>
      <c r="G52" s="334"/>
      <c r="H52" s="334"/>
      <c r="L52" s="33"/>
    </row>
    <row r="53" spans="2:12" ht="12" customHeight="1">
      <c r="B53" s="21"/>
      <c r="C53" s="28" t="s">
        <v>217</v>
      </c>
      <c r="L53" s="21"/>
    </row>
    <row r="54" spans="2:12" ht="16.5" customHeight="1">
      <c r="B54" s="21"/>
      <c r="E54" s="333" t="s">
        <v>7905</v>
      </c>
      <c r="F54" s="295"/>
      <c r="G54" s="295"/>
      <c r="H54" s="295"/>
      <c r="L54" s="21"/>
    </row>
    <row r="55" spans="2:12" ht="12" customHeight="1">
      <c r="B55" s="21"/>
      <c r="C55" s="28" t="s">
        <v>224</v>
      </c>
      <c r="L55" s="21"/>
    </row>
    <row r="56" spans="2:12" s="1" customFormat="1" ht="16.5" customHeight="1">
      <c r="B56" s="33"/>
      <c r="E56" s="329" t="s">
        <v>8372</v>
      </c>
      <c r="F56" s="335"/>
      <c r="G56" s="335"/>
      <c r="H56" s="335"/>
      <c r="L56" s="33"/>
    </row>
    <row r="57" spans="2:12" s="1" customFormat="1" ht="12" customHeight="1">
      <c r="B57" s="33"/>
      <c r="C57" s="28" t="s">
        <v>231</v>
      </c>
      <c r="L57" s="33"/>
    </row>
    <row r="58" spans="2:12" s="1" customFormat="1" ht="16.5" customHeight="1">
      <c r="B58" s="33"/>
      <c r="E58" s="316" t="str">
        <f>E13</f>
        <v>02 - Zídky kolem zahrady</v>
      </c>
      <c r="F58" s="335"/>
      <c r="G58" s="335"/>
      <c r="H58" s="335"/>
      <c r="L58" s="33"/>
    </row>
    <row r="59" spans="2:12" s="1" customFormat="1" ht="6.95" customHeight="1">
      <c r="B59" s="33"/>
      <c r="L59" s="33"/>
    </row>
    <row r="60" spans="2:12" s="1" customFormat="1" ht="12" customHeight="1">
      <c r="B60" s="33"/>
      <c r="C60" s="28" t="s">
        <v>22</v>
      </c>
      <c r="F60" s="26" t="str">
        <f>F16</f>
        <v>Z.Kopala, 570 01 Litomyšl</v>
      </c>
      <c r="I60" s="28" t="s">
        <v>24</v>
      </c>
      <c r="J60" s="50" t="str">
        <f>IF(J16="","",J16)</f>
        <v>20. 1. 2025</v>
      </c>
      <c r="L60" s="33"/>
    </row>
    <row r="61" spans="2:12" s="1" customFormat="1" ht="6.95" customHeight="1">
      <c r="B61" s="33"/>
      <c r="L61" s="33"/>
    </row>
    <row r="62" spans="2:12" s="1" customFormat="1" ht="15.2" customHeight="1">
      <c r="B62" s="33"/>
      <c r="C62" s="28" t="s">
        <v>26</v>
      </c>
      <c r="F62" s="26" t="str">
        <f>E19</f>
        <v>Město Litomyšl</v>
      </c>
      <c r="I62" s="28" t="s">
        <v>34</v>
      </c>
      <c r="J62" s="31" t="str">
        <f>E25</f>
        <v>Deltaplan spol.s r.o.</v>
      </c>
      <c r="L62" s="33"/>
    </row>
    <row r="63" spans="2:12" s="1" customFormat="1" ht="15.2" customHeight="1">
      <c r="B63" s="33"/>
      <c r="C63" s="28" t="s">
        <v>32</v>
      </c>
      <c r="F63" s="26" t="str">
        <f>IF(E22="","",E22)</f>
        <v>Vyplň údaj</v>
      </c>
      <c r="I63" s="28" t="s">
        <v>39</v>
      </c>
      <c r="J63" s="31" t="str">
        <f>E28</f>
        <v>Ing.Štefan Sivák</v>
      </c>
      <c r="L63" s="33"/>
    </row>
    <row r="64" spans="2:12" s="1" customFormat="1" ht="10.35" customHeight="1">
      <c r="B64" s="33"/>
      <c r="L64" s="33"/>
    </row>
    <row r="65" spans="2:47" s="1" customFormat="1" ht="29.25" customHeight="1">
      <c r="B65" s="33"/>
      <c r="C65" s="102" t="s">
        <v>247</v>
      </c>
      <c r="D65" s="96"/>
      <c r="E65" s="96"/>
      <c r="F65" s="96"/>
      <c r="G65" s="96"/>
      <c r="H65" s="96"/>
      <c r="I65" s="96"/>
      <c r="J65" s="103" t="s">
        <v>248</v>
      </c>
      <c r="K65" s="96"/>
      <c r="L65" s="33"/>
    </row>
    <row r="66" spans="2:47" s="1" customFormat="1" ht="10.35" customHeight="1">
      <c r="B66" s="33"/>
      <c r="L66" s="33"/>
    </row>
    <row r="67" spans="2:47" s="1" customFormat="1" ht="22.9" customHeight="1">
      <c r="B67" s="33"/>
      <c r="C67" s="104" t="s">
        <v>77</v>
      </c>
      <c r="J67" s="64">
        <f>J95</f>
        <v>0</v>
      </c>
      <c r="L67" s="33"/>
      <c r="AU67" s="18" t="s">
        <v>249</v>
      </c>
    </row>
    <row r="68" spans="2:47" s="8" customFormat="1" ht="24.95" customHeight="1">
      <c r="B68" s="105"/>
      <c r="D68" s="106" t="s">
        <v>250</v>
      </c>
      <c r="E68" s="107"/>
      <c r="F68" s="107"/>
      <c r="G68" s="107"/>
      <c r="H68" s="107"/>
      <c r="I68" s="107"/>
      <c r="J68" s="108">
        <f>J96</f>
        <v>0</v>
      </c>
      <c r="L68" s="105"/>
    </row>
    <row r="69" spans="2:47" s="9" customFormat="1" ht="19.899999999999999" customHeight="1">
      <c r="B69" s="109"/>
      <c r="D69" s="110" t="s">
        <v>251</v>
      </c>
      <c r="E69" s="111"/>
      <c r="F69" s="111"/>
      <c r="G69" s="111"/>
      <c r="H69" s="111"/>
      <c r="I69" s="111"/>
      <c r="J69" s="112">
        <f>J97</f>
        <v>0</v>
      </c>
      <c r="L69" s="109"/>
    </row>
    <row r="70" spans="2:47" s="9" customFormat="1" ht="19.899999999999999" customHeight="1">
      <c r="B70" s="109"/>
      <c r="D70" s="110" t="s">
        <v>252</v>
      </c>
      <c r="E70" s="111"/>
      <c r="F70" s="111"/>
      <c r="G70" s="111"/>
      <c r="H70" s="111"/>
      <c r="I70" s="111"/>
      <c r="J70" s="112">
        <f>J103</f>
        <v>0</v>
      </c>
      <c r="L70" s="109"/>
    </row>
    <row r="71" spans="2:47" s="9" customFormat="1" ht="19.899999999999999" customHeight="1">
      <c r="B71" s="109"/>
      <c r="D71" s="110" t="s">
        <v>258</v>
      </c>
      <c r="E71" s="111"/>
      <c r="F71" s="111"/>
      <c r="G71" s="111"/>
      <c r="H71" s="111"/>
      <c r="I71" s="111"/>
      <c r="J71" s="112">
        <f>J157</f>
        <v>0</v>
      </c>
      <c r="L71" s="109"/>
    </row>
    <row r="72" spans="2:47" s="1" customFormat="1" ht="21.75" customHeight="1">
      <c r="B72" s="33"/>
      <c r="L72" s="33"/>
    </row>
    <row r="73" spans="2:47" s="1" customFormat="1" ht="6.95" customHeight="1">
      <c r="B73" s="42"/>
      <c r="C73" s="43"/>
      <c r="D73" s="43"/>
      <c r="E73" s="43"/>
      <c r="F73" s="43"/>
      <c r="G73" s="43"/>
      <c r="H73" s="43"/>
      <c r="I73" s="43"/>
      <c r="J73" s="43"/>
      <c r="K73" s="43"/>
      <c r="L73" s="33"/>
    </row>
    <row r="77" spans="2:47" s="1" customFormat="1" ht="6.95" customHeight="1">
      <c r="B77" s="44"/>
      <c r="C77" s="45"/>
      <c r="D77" s="45"/>
      <c r="E77" s="45"/>
      <c r="F77" s="45"/>
      <c r="G77" s="45"/>
      <c r="H77" s="45"/>
      <c r="I77" s="45"/>
      <c r="J77" s="45"/>
      <c r="K77" s="45"/>
      <c r="L77" s="33"/>
    </row>
    <row r="78" spans="2:47" s="1" customFormat="1" ht="24.95" customHeight="1">
      <c r="B78" s="33"/>
      <c r="C78" s="22" t="s">
        <v>290</v>
      </c>
      <c r="L78" s="33"/>
    </row>
    <row r="79" spans="2:47" s="1" customFormat="1" ht="6.95" customHeight="1">
      <c r="B79" s="33"/>
      <c r="L79" s="33"/>
    </row>
    <row r="80" spans="2:47" s="1" customFormat="1" ht="12" customHeight="1">
      <c r="B80" s="33"/>
      <c r="C80" s="28" t="s">
        <v>16</v>
      </c>
      <c r="L80" s="33"/>
    </row>
    <row r="81" spans="2:63" s="1" customFormat="1" ht="16.5" customHeight="1">
      <c r="B81" s="33"/>
      <c r="E81" s="333" t="str">
        <f>E7</f>
        <v>Domov pro seniory v Litomyšli</v>
      </c>
      <c r="F81" s="334"/>
      <c r="G81" s="334"/>
      <c r="H81" s="334"/>
      <c r="L81" s="33"/>
    </row>
    <row r="82" spans="2:63" ht="12" customHeight="1">
      <c r="B82" s="21"/>
      <c r="C82" s="28" t="s">
        <v>217</v>
      </c>
      <c r="L82" s="21"/>
    </row>
    <row r="83" spans="2:63" ht="16.5" customHeight="1">
      <c r="B83" s="21"/>
      <c r="E83" s="333" t="s">
        <v>7905</v>
      </c>
      <c r="F83" s="295"/>
      <c r="G83" s="295"/>
      <c r="H83" s="295"/>
      <c r="L83" s="21"/>
    </row>
    <row r="84" spans="2:63" ht="12" customHeight="1">
      <c r="B84" s="21"/>
      <c r="C84" s="28" t="s">
        <v>224</v>
      </c>
      <c r="L84" s="21"/>
    </row>
    <row r="85" spans="2:63" s="1" customFormat="1" ht="16.5" customHeight="1">
      <c r="B85" s="33"/>
      <c r="E85" s="329" t="s">
        <v>8372</v>
      </c>
      <c r="F85" s="335"/>
      <c r="G85" s="335"/>
      <c r="H85" s="335"/>
      <c r="L85" s="33"/>
    </row>
    <row r="86" spans="2:63" s="1" customFormat="1" ht="12" customHeight="1">
      <c r="B86" s="33"/>
      <c r="C86" s="28" t="s">
        <v>231</v>
      </c>
      <c r="L86" s="33"/>
    </row>
    <row r="87" spans="2:63" s="1" customFormat="1" ht="16.5" customHeight="1">
      <c r="B87" s="33"/>
      <c r="E87" s="316" t="str">
        <f>E13</f>
        <v>02 - Zídky kolem zahrady</v>
      </c>
      <c r="F87" s="335"/>
      <c r="G87" s="335"/>
      <c r="H87" s="335"/>
      <c r="L87" s="33"/>
    </row>
    <row r="88" spans="2:63" s="1" customFormat="1" ht="6.95" customHeight="1">
      <c r="B88" s="33"/>
      <c r="L88" s="33"/>
    </row>
    <row r="89" spans="2:63" s="1" customFormat="1" ht="12" customHeight="1">
      <c r="B89" s="33"/>
      <c r="C89" s="28" t="s">
        <v>22</v>
      </c>
      <c r="F89" s="26" t="str">
        <f>F16</f>
        <v>Z.Kopala, 570 01 Litomyšl</v>
      </c>
      <c r="I89" s="28" t="s">
        <v>24</v>
      </c>
      <c r="J89" s="50" t="str">
        <f>IF(J16="","",J16)</f>
        <v>20. 1. 2025</v>
      </c>
      <c r="L89" s="33"/>
    </row>
    <row r="90" spans="2:63" s="1" customFormat="1" ht="6.95" customHeight="1">
      <c r="B90" s="33"/>
      <c r="L90" s="33"/>
    </row>
    <row r="91" spans="2:63" s="1" customFormat="1" ht="15.2" customHeight="1">
      <c r="B91" s="33"/>
      <c r="C91" s="28" t="s">
        <v>26</v>
      </c>
      <c r="F91" s="26" t="str">
        <f>E19</f>
        <v>Město Litomyšl</v>
      </c>
      <c r="I91" s="28" t="s">
        <v>34</v>
      </c>
      <c r="J91" s="31" t="str">
        <f>E25</f>
        <v>Deltaplan spol.s r.o.</v>
      </c>
      <c r="L91" s="33"/>
    </row>
    <row r="92" spans="2:63" s="1" customFormat="1" ht="15.2" customHeight="1">
      <c r="B92" s="33"/>
      <c r="C92" s="28" t="s">
        <v>32</v>
      </c>
      <c r="F92" s="26" t="str">
        <f>IF(E22="","",E22)</f>
        <v>Vyplň údaj</v>
      </c>
      <c r="I92" s="28" t="s">
        <v>39</v>
      </c>
      <c r="J92" s="31" t="str">
        <f>E28</f>
        <v>Ing.Štefan Sivák</v>
      </c>
      <c r="L92" s="33"/>
    </row>
    <row r="93" spans="2:63" s="1" customFormat="1" ht="10.35" customHeight="1">
      <c r="B93" s="33"/>
      <c r="L93" s="33"/>
    </row>
    <row r="94" spans="2:63" s="10" customFormat="1" ht="29.25" customHeight="1">
      <c r="B94" s="113"/>
      <c r="C94" s="114" t="s">
        <v>291</v>
      </c>
      <c r="D94" s="115" t="s">
        <v>64</v>
      </c>
      <c r="E94" s="115" t="s">
        <v>60</v>
      </c>
      <c r="F94" s="115" t="s">
        <v>61</v>
      </c>
      <c r="G94" s="115" t="s">
        <v>292</v>
      </c>
      <c r="H94" s="115" t="s">
        <v>293</v>
      </c>
      <c r="I94" s="115" t="s">
        <v>294</v>
      </c>
      <c r="J94" s="115" t="s">
        <v>248</v>
      </c>
      <c r="K94" s="116" t="s">
        <v>295</v>
      </c>
      <c r="L94" s="113"/>
      <c r="M94" s="57" t="s">
        <v>42</v>
      </c>
      <c r="N94" s="58" t="s">
        <v>49</v>
      </c>
      <c r="O94" s="58" t="s">
        <v>296</v>
      </c>
      <c r="P94" s="58" t="s">
        <v>297</v>
      </c>
      <c r="Q94" s="58" t="s">
        <v>298</v>
      </c>
      <c r="R94" s="58" t="s">
        <v>299</v>
      </c>
      <c r="S94" s="58" t="s">
        <v>300</v>
      </c>
      <c r="T94" s="59" t="s">
        <v>301</v>
      </c>
    </row>
    <row r="95" spans="2:63" s="1" customFormat="1" ht="22.9" customHeight="1">
      <c r="B95" s="33"/>
      <c r="C95" s="62" t="s">
        <v>302</v>
      </c>
      <c r="J95" s="117">
        <f>BK95</f>
        <v>0</v>
      </c>
      <c r="L95" s="33"/>
      <c r="M95" s="60"/>
      <c r="N95" s="51"/>
      <c r="O95" s="51"/>
      <c r="P95" s="118">
        <f>P96</f>
        <v>0</v>
      </c>
      <c r="Q95" s="51"/>
      <c r="R95" s="118">
        <f>R96</f>
        <v>80.615276929999993</v>
      </c>
      <c r="S95" s="51"/>
      <c r="T95" s="119">
        <f>T96</f>
        <v>0</v>
      </c>
      <c r="AT95" s="18" t="s">
        <v>78</v>
      </c>
      <c r="AU95" s="18" t="s">
        <v>249</v>
      </c>
      <c r="BK95" s="120">
        <f>BK96</f>
        <v>0</v>
      </c>
    </row>
    <row r="96" spans="2:63" s="11" customFormat="1" ht="25.9" customHeight="1">
      <c r="B96" s="121"/>
      <c r="D96" s="122" t="s">
        <v>78</v>
      </c>
      <c r="E96" s="123" t="s">
        <v>303</v>
      </c>
      <c r="F96" s="123" t="s">
        <v>304</v>
      </c>
      <c r="I96" s="124"/>
      <c r="J96" s="125">
        <f>BK96</f>
        <v>0</v>
      </c>
      <c r="L96" s="121"/>
      <c r="M96" s="126"/>
      <c r="P96" s="127">
        <f>P97+P103+P157</f>
        <v>0</v>
      </c>
      <c r="R96" s="127">
        <f>R97+R103+R157</f>
        <v>80.615276929999993</v>
      </c>
      <c r="T96" s="128">
        <f>T97+T103+T157</f>
        <v>0</v>
      </c>
      <c r="AR96" s="122" t="s">
        <v>86</v>
      </c>
      <c r="AT96" s="129" t="s">
        <v>78</v>
      </c>
      <c r="AU96" s="129" t="s">
        <v>79</v>
      </c>
      <c r="AY96" s="122" t="s">
        <v>305</v>
      </c>
      <c r="BK96" s="130">
        <f>BK97+BK103+BK157</f>
        <v>0</v>
      </c>
    </row>
    <row r="97" spans="2:65" s="11" customFormat="1" ht="22.9" customHeight="1">
      <c r="B97" s="121"/>
      <c r="D97" s="122" t="s">
        <v>78</v>
      </c>
      <c r="E97" s="131" t="s">
        <v>86</v>
      </c>
      <c r="F97" s="131" t="s">
        <v>306</v>
      </c>
      <c r="I97" s="124"/>
      <c r="J97" s="132">
        <f>BK97</f>
        <v>0</v>
      </c>
      <c r="L97" s="121"/>
      <c r="M97" s="126"/>
      <c r="P97" s="127">
        <f>SUM(P98:P102)</f>
        <v>0</v>
      </c>
      <c r="R97" s="127">
        <f>SUM(R98:R102)</f>
        <v>0</v>
      </c>
      <c r="T97" s="128">
        <f>SUM(T98:T102)</f>
        <v>0</v>
      </c>
      <c r="AR97" s="122" t="s">
        <v>86</v>
      </c>
      <c r="AT97" s="129" t="s">
        <v>78</v>
      </c>
      <c r="AU97" s="129" t="s">
        <v>86</v>
      </c>
      <c r="AY97" s="122" t="s">
        <v>305</v>
      </c>
      <c r="BK97" s="130">
        <f>SUM(BK98:BK102)</f>
        <v>0</v>
      </c>
    </row>
    <row r="98" spans="2:65" s="1" customFormat="1" ht="24.2" customHeight="1">
      <c r="B98" s="33"/>
      <c r="C98" s="133" t="s">
        <v>86</v>
      </c>
      <c r="D98" s="133" t="s">
        <v>307</v>
      </c>
      <c r="E98" s="134" t="s">
        <v>8211</v>
      </c>
      <c r="F98" s="135" t="s">
        <v>8212</v>
      </c>
      <c r="G98" s="136" t="s">
        <v>199</v>
      </c>
      <c r="H98" s="137">
        <v>54.734999999999999</v>
      </c>
      <c r="I98" s="138"/>
      <c r="J98" s="139">
        <f>ROUND(I98*H98,2)</f>
        <v>0</v>
      </c>
      <c r="K98" s="135" t="s">
        <v>310</v>
      </c>
      <c r="L98" s="33"/>
      <c r="M98" s="140" t="s">
        <v>42</v>
      </c>
      <c r="N98" s="141" t="s">
        <v>50</v>
      </c>
      <c r="P98" s="142">
        <f>O98*H98</f>
        <v>0</v>
      </c>
      <c r="Q98" s="142">
        <v>0</v>
      </c>
      <c r="R98" s="142">
        <f>Q98*H98</f>
        <v>0</v>
      </c>
      <c r="S98" s="142">
        <v>0</v>
      </c>
      <c r="T98" s="143">
        <f>S98*H98</f>
        <v>0</v>
      </c>
      <c r="AR98" s="144" t="s">
        <v>311</v>
      </c>
      <c r="AT98" s="144" t="s">
        <v>307</v>
      </c>
      <c r="AU98" s="144" t="s">
        <v>88</v>
      </c>
      <c r="AY98" s="18" t="s">
        <v>305</v>
      </c>
      <c r="BE98" s="145">
        <f>IF(N98="základní",J98,0)</f>
        <v>0</v>
      </c>
      <c r="BF98" s="145">
        <f>IF(N98="snížená",J98,0)</f>
        <v>0</v>
      </c>
      <c r="BG98" s="145">
        <f>IF(N98="zákl. přenesená",J98,0)</f>
        <v>0</v>
      </c>
      <c r="BH98" s="145">
        <f>IF(N98="sníž. přenesená",J98,0)</f>
        <v>0</v>
      </c>
      <c r="BI98" s="145">
        <f>IF(N98="nulová",J98,0)</f>
        <v>0</v>
      </c>
      <c r="BJ98" s="18" t="s">
        <v>86</v>
      </c>
      <c r="BK98" s="145">
        <f>ROUND(I98*H98,2)</f>
        <v>0</v>
      </c>
      <c r="BL98" s="18" t="s">
        <v>311</v>
      </c>
      <c r="BM98" s="144" t="s">
        <v>8681</v>
      </c>
    </row>
    <row r="99" spans="2:65" s="1" customFormat="1" ht="19.5">
      <c r="B99" s="33"/>
      <c r="D99" s="146" t="s">
        <v>313</v>
      </c>
      <c r="F99" s="147" t="s">
        <v>8214</v>
      </c>
      <c r="I99" s="148"/>
      <c r="L99" s="33"/>
      <c r="M99" s="149"/>
      <c r="T99" s="54"/>
      <c r="AT99" s="18" t="s">
        <v>313</v>
      </c>
      <c r="AU99" s="18" t="s">
        <v>88</v>
      </c>
    </row>
    <row r="100" spans="2:65" s="1" customFormat="1" ht="11.25">
      <c r="B100" s="33"/>
      <c r="D100" s="150" t="s">
        <v>315</v>
      </c>
      <c r="F100" s="151" t="s">
        <v>8215</v>
      </c>
      <c r="I100" s="148"/>
      <c r="L100" s="33"/>
      <c r="M100" s="149"/>
      <c r="T100" s="54"/>
      <c r="AT100" s="18" t="s">
        <v>315</v>
      </c>
      <c r="AU100" s="18" t="s">
        <v>88</v>
      </c>
    </row>
    <row r="101" spans="2:65" s="12" customFormat="1" ht="11.25">
      <c r="B101" s="152"/>
      <c r="D101" s="146" t="s">
        <v>317</v>
      </c>
      <c r="E101" s="153" t="s">
        <v>42</v>
      </c>
      <c r="F101" s="154" t="s">
        <v>8376</v>
      </c>
      <c r="H101" s="153" t="s">
        <v>42</v>
      </c>
      <c r="I101" s="155"/>
      <c r="L101" s="152"/>
      <c r="M101" s="156"/>
      <c r="T101" s="157"/>
      <c r="AT101" s="153" t="s">
        <v>317</v>
      </c>
      <c r="AU101" s="153" t="s">
        <v>88</v>
      </c>
      <c r="AV101" s="12" t="s">
        <v>86</v>
      </c>
      <c r="AW101" s="12" t="s">
        <v>38</v>
      </c>
      <c r="AX101" s="12" t="s">
        <v>79</v>
      </c>
      <c r="AY101" s="153" t="s">
        <v>305</v>
      </c>
    </row>
    <row r="102" spans="2:65" s="13" customFormat="1" ht="11.25">
      <c r="B102" s="158"/>
      <c r="D102" s="146" t="s">
        <v>317</v>
      </c>
      <c r="E102" s="159" t="s">
        <v>42</v>
      </c>
      <c r="F102" s="160" t="s">
        <v>8682</v>
      </c>
      <c r="H102" s="161">
        <v>54.734999999999999</v>
      </c>
      <c r="I102" s="162"/>
      <c r="L102" s="158"/>
      <c r="M102" s="163"/>
      <c r="T102" s="164"/>
      <c r="AT102" s="159" t="s">
        <v>317</v>
      </c>
      <c r="AU102" s="159" t="s">
        <v>88</v>
      </c>
      <c r="AV102" s="13" t="s">
        <v>88</v>
      </c>
      <c r="AW102" s="13" t="s">
        <v>38</v>
      </c>
      <c r="AX102" s="13" t="s">
        <v>86</v>
      </c>
      <c r="AY102" s="159" t="s">
        <v>305</v>
      </c>
    </row>
    <row r="103" spans="2:65" s="11" customFormat="1" ht="22.9" customHeight="1">
      <c r="B103" s="121"/>
      <c r="D103" s="122" t="s">
        <v>78</v>
      </c>
      <c r="E103" s="131" t="s">
        <v>88</v>
      </c>
      <c r="F103" s="131" t="s">
        <v>385</v>
      </c>
      <c r="I103" s="124"/>
      <c r="J103" s="132">
        <f>BK103</f>
        <v>0</v>
      </c>
      <c r="L103" s="121"/>
      <c r="M103" s="126"/>
      <c r="P103" s="127">
        <f>SUM(P104:P156)</f>
        <v>0</v>
      </c>
      <c r="R103" s="127">
        <f>SUM(R104:R156)</f>
        <v>80.615276929999993</v>
      </c>
      <c r="T103" s="128">
        <f>SUM(T104:T156)</f>
        <v>0</v>
      </c>
      <c r="AR103" s="122" t="s">
        <v>86</v>
      </c>
      <c r="AT103" s="129" t="s">
        <v>78</v>
      </c>
      <c r="AU103" s="129" t="s">
        <v>86</v>
      </c>
      <c r="AY103" s="122" t="s">
        <v>305</v>
      </c>
      <c r="BK103" s="130">
        <f>SUM(BK104:BK156)</f>
        <v>0</v>
      </c>
    </row>
    <row r="104" spans="2:65" s="1" customFormat="1" ht="44.25" customHeight="1">
      <c r="B104" s="33"/>
      <c r="C104" s="133" t="s">
        <v>88</v>
      </c>
      <c r="D104" s="133" t="s">
        <v>307</v>
      </c>
      <c r="E104" s="134" t="s">
        <v>8379</v>
      </c>
      <c r="F104" s="135" t="s">
        <v>8380</v>
      </c>
      <c r="G104" s="136" t="s">
        <v>402</v>
      </c>
      <c r="H104" s="137">
        <v>45.3</v>
      </c>
      <c r="I104" s="138"/>
      <c r="J104" s="139">
        <f>ROUND(I104*H104,2)</f>
        <v>0</v>
      </c>
      <c r="K104" s="135" t="s">
        <v>310</v>
      </c>
      <c r="L104" s="33"/>
      <c r="M104" s="140" t="s">
        <v>42</v>
      </c>
      <c r="N104" s="141" t="s">
        <v>50</v>
      </c>
      <c r="P104" s="142">
        <f>O104*H104</f>
        <v>0</v>
      </c>
      <c r="Q104" s="142">
        <v>0.23777999999999999</v>
      </c>
      <c r="R104" s="142">
        <f>Q104*H104</f>
        <v>10.771433999999999</v>
      </c>
      <c r="S104" s="142">
        <v>0</v>
      </c>
      <c r="T104" s="143">
        <f>S104*H104</f>
        <v>0</v>
      </c>
      <c r="AR104" s="144" t="s">
        <v>311</v>
      </c>
      <c r="AT104" s="144" t="s">
        <v>307</v>
      </c>
      <c r="AU104" s="144" t="s">
        <v>88</v>
      </c>
      <c r="AY104" s="18" t="s">
        <v>305</v>
      </c>
      <c r="BE104" s="145">
        <f>IF(N104="základní",J104,0)</f>
        <v>0</v>
      </c>
      <c r="BF104" s="145">
        <f>IF(N104="snížená",J104,0)</f>
        <v>0</v>
      </c>
      <c r="BG104" s="145">
        <f>IF(N104="zákl. přenesená",J104,0)</f>
        <v>0</v>
      </c>
      <c r="BH104" s="145">
        <f>IF(N104="sníž. přenesená",J104,0)</f>
        <v>0</v>
      </c>
      <c r="BI104" s="145">
        <f>IF(N104="nulová",J104,0)</f>
        <v>0</v>
      </c>
      <c r="BJ104" s="18" t="s">
        <v>86</v>
      </c>
      <c r="BK104" s="145">
        <f>ROUND(I104*H104,2)</f>
        <v>0</v>
      </c>
      <c r="BL104" s="18" t="s">
        <v>311</v>
      </c>
      <c r="BM104" s="144" t="s">
        <v>8683</v>
      </c>
    </row>
    <row r="105" spans="2:65" s="1" customFormat="1" ht="39">
      <c r="B105" s="33"/>
      <c r="D105" s="146" t="s">
        <v>313</v>
      </c>
      <c r="F105" s="147" t="s">
        <v>8382</v>
      </c>
      <c r="I105" s="148"/>
      <c r="L105" s="33"/>
      <c r="M105" s="149"/>
      <c r="T105" s="54"/>
      <c r="AT105" s="18" t="s">
        <v>313</v>
      </c>
      <c r="AU105" s="18" t="s">
        <v>88</v>
      </c>
    </row>
    <row r="106" spans="2:65" s="1" customFormat="1" ht="11.25">
      <c r="B106" s="33"/>
      <c r="D106" s="150" t="s">
        <v>315</v>
      </c>
      <c r="F106" s="151" t="s">
        <v>8383</v>
      </c>
      <c r="I106" s="148"/>
      <c r="L106" s="33"/>
      <c r="M106" s="149"/>
      <c r="T106" s="54"/>
      <c r="AT106" s="18" t="s">
        <v>315</v>
      </c>
      <c r="AU106" s="18" t="s">
        <v>88</v>
      </c>
    </row>
    <row r="107" spans="2:65" s="12" customFormat="1" ht="11.25">
      <c r="B107" s="152"/>
      <c r="D107" s="146" t="s">
        <v>317</v>
      </c>
      <c r="E107" s="153" t="s">
        <v>42</v>
      </c>
      <c r="F107" s="154" t="s">
        <v>8384</v>
      </c>
      <c r="H107" s="153" t="s">
        <v>42</v>
      </c>
      <c r="I107" s="155"/>
      <c r="L107" s="152"/>
      <c r="M107" s="156"/>
      <c r="T107" s="157"/>
      <c r="AT107" s="153" t="s">
        <v>317</v>
      </c>
      <c r="AU107" s="153" t="s">
        <v>88</v>
      </c>
      <c r="AV107" s="12" t="s">
        <v>86</v>
      </c>
      <c r="AW107" s="12" t="s">
        <v>38</v>
      </c>
      <c r="AX107" s="12" t="s">
        <v>79</v>
      </c>
      <c r="AY107" s="153" t="s">
        <v>305</v>
      </c>
    </row>
    <row r="108" spans="2:65" s="13" customFormat="1" ht="11.25">
      <c r="B108" s="158"/>
      <c r="D108" s="146" t="s">
        <v>317</v>
      </c>
      <c r="E108" s="159" t="s">
        <v>42</v>
      </c>
      <c r="F108" s="160" t="s">
        <v>8684</v>
      </c>
      <c r="H108" s="161">
        <v>45.3</v>
      </c>
      <c r="I108" s="162"/>
      <c r="L108" s="158"/>
      <c r="M108" s="163"/>
      <c r="T108" s="164"/>
      <c r="AT108" s="159" t="s">
        <v>317</v>
      </c>
      <c r="AU108" s="159" t="s">
        <v>88</v>
      </c>
      <c r="AV108" s="13" t="s">
        <v>88</v>
      </c>
      <c r="AW108" s="13" t="s">
        <v>38</v>
      </c>
      <c r="AX108" s="13" t="s">
        <v>86</v>
      </c>
      <c r="AY108" s="159" t="s">
        <v>305</v>
      </c>
    </row>
    <row r="109" spans="2:65" s="1" customFormat="1" ht="24.2" customHeight="1">
      <c r="B109" s="33"/>
      <c r="C109" s="133" t="s">
        <v>96</v>
      </c>
      <c r="D109" s="133" t="s">
        <v>307</v>
      </c>
      <c r="E109" s="134" t="s">
        <v>8685</v>
      </c>
      <c r="F109" s="135" t="s">
        <v>8686</v>
      </c>
      <c r="G109" s="136" t="s">
        <v>244</v>
      </c>
      <c r="H109" s="137">
        <v>10.946999999999999</v>
      </c>
      <c r="I109" s="138"/>
      <c r="J109" s="139">
        <f>ROUND(I109*H109,2)</f>
        <v>0</v>
      </c>
      <c r="K109" s="135" t="s">
        <v>310</v>
      </c>
      <c r="L109" s="33"/>
      <c r="M109" s="140" t="s">
        <v>42</v>
      </c>
      <c r="N109" s="141" t="s">
        <v>50</v>
      </c>
      <c r="P109" s="142">
        <f>O109*H109</f>
        <v>0</v>
      </c>
      <c r="Q109" s="142">
        <v>2.45329</v>
      </c>
      <c r="R109" s="142">
        <f>Q109*H109</f>
        <v>26.856165629999996</v>
      </c>
      <c r="S109" s="142">
        <v>0</v>
      </c>
      <c r="T109" s="143">
        <f>S109*H109</f>
        <v>0</v>
      </c>
      <c r="AR109" s="144" t="s">
        <v>311</v>
      </c>
      <c r="AT109" s="144" t="s">
        <v>307</v>
      </c>
      <c r="AU109" s="144" t="s">
        <v>88</v>
      </c>
      <c r="AY109" s="18" t="s">
        <v>305</v>
      </c>
      <c r="BE109" s="145">
        <f>IF(N109="základní",J109,0)</f>
        <v>0</v>
      </c>
      <c r="BF109" s="145">
        <f>IF(N109="snížená",J109,0)</f>
        <v>0</v>
      </c>
      <c r="BG109" s="145">
        <f>IF(N109="zákl. přenesená",J109,0)</f>
        <v>0</v>
      </c>
      <c r="BH109" s="145">
        <f>IF(N109="sníž. přenesená",J109,0)</f>
        <v>0</v>
      </c>
      <c r="BI109" s="145">
        <f>IF(N109="nulová",J109,0)</f>
        <v>0</v>
      </c>
      <c r="BJ109" s="18" t="s">
        <v>86</v>
      </c>
      <c r="BK109" s="145">
        <f>ROUND(I109*H109,2)</f>
        <v>0</v>
      </c>
      <c r="BL109" s="18" t="s">
        <v>311</v>
      </c>
      <c r="BM109" s="144" t="s">
        <v>8687</v>
      </c>
    </row>
    <row r="110" spans="2:65" s="1" customFormat="1" ht="19.5">
      <c r="B110" s="33"/>
      <c r="D110" s="146" t="s">
        <v>313</v>
      </c>
      <c r="F110" s="147" t="s">
        <v>8688</v>
      </c>
      <c r="I110" s="148"/>
      <c r="L110" s="33"/>
      <c r="M110" s="149"/>
      <c r="T110" s="54"/>
      <c r="AT110" s="18" t="s">
        <v>313</v>
      </c>
      <c r="AU110" s="18" t="s">
        <v>88</v>
      </c>
    </row>
    <row r="111" spans="2:65" s="1" customFormat="1" ht="11.25">
      <c r="B111" s="33"/>
      <c r="D111" s="150" t="s">
        <v>315</v>
      </c>
      <c r="F111" s="151" t="s">
        <v>8689</v>
      </c>
      <c r="I111" s="148"/>
      <c r="L111" s="33"/>
      <c r="M111" s="149"/>
      <c r="T111" s="54"/>
      <c r="AT111" s="18" t="s">
        <v>315</v>
      </c>
      <c r="AU111" s="18" t="s">
        <v>88</v>
      </c>
    </row>
    <row r="112" spans="2:65" s="12" customFormat="1" ht="11.25">
      <c r="B112" s="152"/>
      <c r="D112" s="146" t="s">
        <v>317</v>
      </c>
      <c r="E112" s="153" t="s">
        <v>42</v>
      </c>
      <c r="F112" s="154" t="s">
        <v>8690</v>
      </c>
      <c r="H112" s="153" t="s">
        <v>42</v>
      </c>
      <c r="I112" s="155"/>
      <c r="L112" s="152"/>
      <c r="M112" s="156"/>
      <c r="T112" s="157"/>
      <c r="AT112" s="153" t="s">
        <v>317</v>
      </c>
      <c r="AU112" s="153" t="s">
        <v>88</v>
      </c>
      <c r="AV112" s="12" t="s">
        <v>86</v>
      </c>
      <c r="AW112" s="12" t="s">
        <v>38</v>
      </c>
      <c r="AX112" s="12" t="s">
        <v>79</v>
      </c>
      <c r="AY112" s="153" t="s">
        <v>305</v>
      </c>
    </row>
    <row r="113" spans="2:65" s="13" customFormat="1" ht="11.25">
      <c r="B113" s="158"/>
      <c r="D113" s="146" t="s">
        <v>317</v>
      </c>
      <c r="E113" s="159" t="s">
        <v>42</v>
      </c>
      <c r="F113" s="160" t="s">
        <v>8691</v>
      </c>
      <c r="H113" s="161">
        <v>10.946999999999999</v>
      </c>
      <c r="I113" s="162"/>
      <c r="L113" s="158"/>
      <c r="M113" s="163"/>
      <c r="T113" s="164"/>
      <c r="AT113" s="159" t="s">
        <v>317</v>
      </c>
      <c r="AU113" s="159" t="s">
        <v>88</v>
      </c>
      <c r="AV113" s="13" t="s">
        <v>88</v>
      </c>
      <c r="AW113" s="13" t="s">
        <v>38</v>
      </c>
      <c r="AX113" s="13" t="s">
        <v>86</v>
      </c>
      <c r="AY113" s="159" t="s">
        <v>305</v>
      </c>
    </row>
    <row r="114" spans="2:65" s="1" customFormat="1" ht="16.5" customHeight="1">
      <c r="B114" s="33"/>
      <c r="C114" s="133" t="s">
        <v>311</v>
      </c>
      <c r="D114" s="133" t="s">
        <v>307</v>
      </c>
      <c r="E114" s="134" t="s">
        <v>437</v>
      </c>
      <c r="F114" s="135" t="s">
        <v>438</v>
      </c>
      <c r="G114" s="136" t="s">
        <v>199</v>
      </c>
      <c r="H114" s="137">
        <v>15.86</v>
      </c>
      <c r="I114" s="138"/>
      <c r="J114" s="139">
        <f>ROUND(I114*H114,2)</f>
        <v>0</v>
      </c>
      <c r="K114" s="135" t="s">
        <v>310</v>
      </c>
      <c r="L114" s="33"/>
      <c r="M114" s="140" t="s">
        <v>42</v>
      </c>
      <c r="N114" s="141" t="s">
        <v>50</v>
      </c>
      <c r="P114" s="142">
        <f>O114*H114</f>
        <v>0</v>
      </c>
      <c r="Q114" s="142">
        <v>2.47E-3</v>
      </c>
      <c r="R114" s="142">
        <f>Q114*H114</f>
        <v>3.9174199999999999E-2</v>
      </c>
      <c r="S114" s="142">
        <v>0</v>
      </c>
      <c r="T114" s="143">
        <f>S114*H114</f>
        <v>0</v>
      </c>
      <c r="AR114" s="144" t="s">
        <v>311</v>
      </c>
      <c r="AT114" s="144" t="s">
        <v>307</v>
      </c>
      <c r="AU114" s="144" t="s">
        <v>88</v>
      </c>
      <c r="AY114" s="18" t="s">
        <v>305</v>
      </c>
      <c r="BE114" s="145">
        <f>IF(N114="základní",J114,0)</f>
        <v>0</v>
      </c>
      <c r="BF114" s="145">
        <f>IF(N114="snížená",J114,0)</f>
        <v>0</v>
      </c>
      <c r="BG114" s="145">
        <f>IF(N114="zákl. přenesená",J114,0)</f>
        <v>0</v>
      </c>
      <c r="BH114" s="145">
        <f>IF(N114="sníž. přenesená",J114,0)</f>
        <v>0</v>
      </c>
      <c r="BI114" s="145">
        <f>IF(N114="nulová",J114,0)</f>
        <v>0</v>
      </c>
      <c r="BJ114" s="18" t="s">
        <v>86</v>
      </c>
      <c r="BK114" s="145">
        <f>ROUND(I114*H114,2)</f>
        <v>0</v>
      </c>
      <c r="BL114" s="18" t="s">
        <v>311</v>
      </c>
      <c r="BM114" s="144" t="s">
        <v>8692</v>
      </c>
    </row>
    <row r="115" spans="2:65" s="1" customFormat="1" ht="11.25">
      <c r="B115" s="33"/>
      <c r="D115" s="146" t="s">
        <v>313</v>
      </c>
      <c r="F115" s="147" t="s">
        <v>440</v>
      </c>
      <c r="I115" s="148"/>
      <c r="L115" s="33"/>
      <c r="M115" s="149"/>
      <c r="T115" s="54"/>
      <c r="AT115" s="18" t="s">
        <v>313</v>
      </c>
      <c r="AU115" s="18" t="s">
        <v>88</v>
      </c>
    </row>
    <row r="116" spans="2:65" s="1" customFormat="1" ht="11.25">
      <c r="B116" s="33"/>
      <c r="D116" s="150" t="s">
        <v>315</v>
      </c>
      <c r="F116" s="151" t="s">
        <v>441</v>
      </c>
      <c r="I116" s="148"/>
      <c r="L116" s="33"/>
      <c r="M116" s="149"/>
      <c r="T116" s="54"/>
      <c r="AT116" s="18" t="s">
        <v>315</v>
      </c>
      <c r="AU116" s="18" t="s">
        <v>88</v>
      </c>
    </row>
    <row r="117" spans="2:65" s="12" customFormat="1" ht="11.25">
      <c r="B117" s="152"/>
      <c r="D117" s="146" t="s">
        <v>317</v>
      </c>
      <c r="E117" s="153" t="s">
        <v>42</v>
      </c>
      <c r="F117" s="154" t="s">
        <v>8690</v>
      </c>
      <c r="H117" s="153" t="s">
        <v>42</v>
      </c>
      <c r="I117" s="155"/>
      <c r="L117" s="152"/>
      <c r="M117" s="156"/>
      <c r="T117" s="157"/>
      <c r="AT117" s="153" t="s">
        <v>317</v>
      </c>
      <c r="AU117" s="153" t="s">
        <v>88</v>
      </c>
      <c r="AV117" s="12" t="s">
        <v>86</v>
      </c>
      <c r="AW117" s="12" t="s">
        <v>38</v>
      </c>
      <c r="AX117" s="12" t="s">
        <v>79</v>
      </c>
      <c r="AY117" s="153" t="s">
        <v>305</v>
      </c>
    </row>
    <row r="118" spans="2:65" s="13" customFormat="1" ht="11.25">
      <c r="B118" s="158"/>
      <c r="D118" s="146" t="s">
        <v>317</v>
      </c>
      <c r="E118" s="159" t="s">
        <v>42</v>
      </c>
      <c r="F118" s="160" t="s">
        <v>8693</v>
      </c>
      <c r="H118" s="161">
        <v>15.86</v>
      </c>
      <c r="I118" s="162"/>
      <c r="L118" s="158"/>
      <c r="M118" s="163"/>
      <c r="T118" s="164"/>
      <c r="AT118" s="159" t="s">
        <v>317</v>
      </c>
      <c r="AU118" s="159" t="s">
        <v>88</v>
      </c>
      <c r="AV118" s="13" t="s">
        <v>88</v>
      </c>
      <c r="AW118" s="13" t="s">
        <v>38</v>
      </c>
      <c r="AX118" s="13" t="s">
        <v>86</v>
      </c>
      <c r="AY118" s="159" t="s">
        <v>305</v>
      </c>
    </row>
    <row r="119" spans="2:65" s="1" customFormat="1" ht="16.5" customHeight="1">
      <c r="B119" s="33"/>
      <c r="C119" s="133" t="s">
        <v>340</v>
      </c>
      <c r="D119" s="133" t="s">
        <v>307</v>
      </c>
      <c r="E119" s="134" t="s">
        <v>445</v>
      </c>
      <c r="F119" s="135" t="s">
        <v>446</v>
      </c>
      <c r="G119" s="136" t="s">
        <v>199</v>
      </c>
      <c r="H119" s="137">
        <v>15.86</v>
      </c>
      <c r="I119" s="138"/>
      <c r="J119" s="139">
        <f>ROUND(I119*H119,2)</f>
        <v>0</v>
      </c>
      <c r="K119" s="135" t="s">
        <v>310</v>
      </c>
      <c r="L119" s="33"/>
      <c r="M119" s="140" t="s">
        <v>42</v>
      </c>
      <c r="N119" s="141" t="s">
        <v>50</v>
      </c>
      <c r="P119" s="142">
        <f>O119*H119</f>
        <v>0</v>
      </c>
      <c r="Q119" s="142">
        <v>0</v>
      </c>
      <c r="R119" s="142">
        <f>Q119*H119</f>
        <v>0</v>
      </c>
      <c r="S119" s="142">
        <v>0</v>
      </c>
      <c r="T119" s="143">
        <f>S119*H119</f>
        <v>0</v>
      </c>
      <c r="AR119" s="144" t="s">
        <v>311</v>
      </c>
      <c r="AT119" s="144" t="s">
        <v>307</v>
      </c>
      <c r="AU119" s="144" t="s">
        <v>88</v>
      </c>
      <c r="AY119" s="18" t="s">
        <v>305</v>
      </c>
      <c r="BE119" s="145">
        <f>IF(N119="základní",J119,0)</f>
        <v>0</v>
      </c>
      <c r="BF119" s="145">
        <f>IF(N119="snížená",J119,0)</f>
        <v>0</v>
      </c>
      <c r="BG119" s="145">
        <f>IF(N119="zákl. přenesená",J119,0)</f>
        <v>0</v>
      </c>
      <c r="BH119" s="145">
        <f>IF(N119="sníž. přenesená",J119,0)</f>
        <v>0</v>
      </c>
      <c r="BI119" s="145">
        <f>IF(N119="nulová",J119,0)</f>
        <v>0</v>
      </c>
      <c r="BJ119" s="18" t="s">
        <v>86</v>
      </c>
      <c r="BK119" s="145">
        <f>ROUND(I119*H119,2)</f>
        <v>0</v>
      </c>
      <c r="BL119" s="18" t="s">
        <v>311</v>
      </c>
      <c r="BM119" s="144" t="s">
        <v>8694</v>
      </c>
    </row>
    <row r="120" spans="2:65" s="1" customFormat="1" ht="11.25">
      <c r="B120" s="33"/>
      <c r="D120" s="146" t="s">
        <v>313</v>
      </c>
      <c r="F120" s="147" t="s">
        <v>448</v>
      </c>
      <c r="I120" s="148"/>
      <c r="L120" s="33"/>
      <c r="M120" s="149"/>
      <c r="T120" s="54"/>
      <c r="AT120" s="18" t="s">
        <v>313</v>
      </c>
      <c r="AU120" s="18" t="s">
        <v>88</v>
      </c>
    </row>
    <row r="121" spans="2:65" s="1" customFormat="1" ht="11.25">
      <c r="B121" s="33"/>
      <c r="D121" s="150" t="s">
        <v>315</v>
      </c>
      <c r="F121" s="151" t="s">
        <v>449</v>
      </c>
      <c r="I121" s="148"/>
      <c r="L121" s="33"/>
      <c r="M121" s="149"/>
      <c r="T121" s="54"/>
      <c r="AT121" s="18" t="s">
        <v>315</v>
      </c>
      <c r="AU121" s="18" t="s">
        <v>88</v>
      </c>
    </row>
    <row r="122" spans="2:65" s="1" customFormat="1" ht="21.75" customHeight="1">
      <c r="B122" s="33"/>
      <c r="C122" s="133" t="s">
        <v>347</v>
      </c>
      <c r="D122" s="133" t="s">
        <v>307</v>
      </c>
      <c r="E122" s="134" t="s">
        <v>4205</v>
      </c>
      <c r="F122" s="135" t="s">
        <v>4206</v>
      </c>
      <c r="G122" s="136" t="s">
        <v>453</v>
      </c>
      <c r="H122" s="137">
        <v>1.861</v>
      </c>
      <c r="I122" s="138"/>
      <c r="J122" s="139">
        <f>ROUND(I122*H122,2)</f>
        <v>0</v>
      </c>
      <c r="K122" s="135" t="s">
        <v>310</v>
      </c>
      <c r="L122" s="33"/>
      <c r="M122" s="140" t="s">
        <v>42</v>
      </c>
      <c r="N122" s="141" t="s">
        <v>50</v>
      </c>
      <c r="P122" s="142">
        <f>O122*H122</f>
        <v>0</v>
      </c>
      <c r="Q122" s="142">
        <v>1.0606199999999999</v>
      </c>
      <c r="R122" s="142">
        <f>Q122*H122</f>
        <v>1.9738138199999997</v>
      </c>
      <c r="S122" s="142">
        <v>0</v>
      </c>
      <c r="T122" s="143">
        <f>S122*H122</f>
        <v>0</v>
      </c>
      <c r="AR122" s="144" t="s">
        <v>311</v>
      </c>
      <c r="AT122" s="144" t="s">
        <v>307</v>
      </c>
      <c r="AU122" s="144" t="s">
        <v>88</v>
      </c>
      <c r="AY122" s="18" t="s">
        <v>305</v>
      </c>
      <c r="BE122" s="145">
        <f>IF(N122="základní",J122,0)</f>
        <v>0</v>
      </c>
      <c r="BF122" s="145">
        <f>IF(N122="snížená",J122,0)</f>
        <v>0</v>
      </c>
      <c r="BG122" s="145">
        <f>IF(N122="zákl. přenesená",J122,0)</f>
        <v>0</v>
      </c>
      <c r="BH122" s="145">
        <f>IF(N122="sníž. přenesená",J122,0)</f>
        <v>0</v>
      </c>
      <c r="BI122" s="145">
        <f>IF(N122="nulová",J122,0)</f>
        <v>0</v>
      </c>
      <c r="BJ122" s="18" t="s">
        <v>86</v>
      </c>
      <c r="BK122" s="145">
        <f>ROUND(I122*H122,2)</f>
        <v>0</v>
      </c>
      <c r="BL122" s="18" t="s">
        <v>311</v>
      </c>
      <c r="BM122" s="144" t="s">
        <v>8695</v>
      </c>
    </row>
    <row r="123" spans="2:65" s="1" customFormat="1" ht="11.25">
      <c r="B123" s="33"/>
      <c r="D123" s="146" t="s">
        <v>313</v>
      </c>
      <c r="F123" s="147" t="s">
        <v>4208</v>
      </c>
      <c r="I123" s="148"/>
      <c r="L123" s="33"/>
      <c r="M123" s="149"/>
      <c r="T123" s="54"/>
      <c r="AT123" s="18" t="s">
        <v>313</v>
      </c>
      <c r="AU123" s="18" t="s">
        <v>88</v>
      </c>
    </row>
    <row r="124" spans="2:65" s="1" customFormat="1" ht="11.25">
      <c r="B124" s="33"/>
      <c r="D124" s="150" t="s">
        <v>315</v>
      </c>
      <c r="F124" s="151" t="s">
        <v>4209</v>
      </c>
      <c r="I124" s="148"/>
      <c r="L124" s="33"/>
      <c r="M124" s="149"/>
      <c r="T124" s="54"/>
      <c r="AT124" s="18" t="s">
        <v>315</v>
      </c>
      <c r="AU124" s="18" t="s">
        <v>88</v>
      </c>
    </row>
    <row r="125" spans="2:65" s="12" customFormat="1" ht="11.25">
      <c r="B125" s="152"/>
      <c r="D125" s="146" t="s">
        <v>317</v>
      </c>
      <c r="E125" s="153" t="s">
        <v>42</v>
      </c>
      <c r="F125" s="154" t="s">
        <v>8690</v>
      </c>
      <c r="H125" s="153" t="s">
        <v>42</v>
      </c>
      <c r="I125" s="155"/>
      <c r="L125" s="152"/>
      <c r="M125" s="156"/>
      <c r="T125" s="157"/>
      <c r="AT125" s="153" t="s">
        <v>317</v>
      </c>
      <c r="AU125" s="153" t="s">
        <v>88</v>
      </c>
      <c r="AV125" s="12" t="s">
        <v>86</v>
      </c>
      <c r="AW125" s="12" t="s">
        <v>38</v>
      </c>
      <c r="AX125" s="12" t="s">
        <v>79</v>
      </c>
      <c r="AY125" s="153" t="s">
        <v>305</v>
      </c>
    </row>
    <row r="126" spans="2:65" s="12" customFormat="1" ht="11.25">
      <c r="B126" s="152"/>
      <c r="D126" s="146" t="s">
        <v>317</v>
      </c>
      <c r="E126" s="153" t="s">
        <v>42</v>
      </c>
      <c r="F126" s="154" t="s">
        <v>8696</v>
      </c>
      <c r="H126" s="153" t="s">
        <v>42</v>
      </c>
      <c r="I126" s="155"/>
      <c r="L126" s="152"/>
      <c r="M126" s="156"/>
      <c r="T126" s="157"/>
      <c r="AT126" s="153" t="s">
        <v>317</v>
      </c>
      <c r="AU126" s="153" t="s">
        <v>88</v>
      </c>
      <c r="AV126" s="12" t="s">
        <v>86</v>
      </c>
      <c r="AW126" s="12" t="s">
        <v>38</v>
      </c>
      <c r="AX126" s="12" t="s">
        <v>79</v>
      </c>
      <c r="AY126" s="153" t="s">
        <v>305</v>
      </c>
    </row>
    <row r="127" spans="2:65" s="13" customFormat="1" ht="11.25">
      <c r="B127" s="158"/>
      <c r="D127" s="146" t="s">
        <v>317</v>
      </c>
      <c r="E127" s="159" t="s">
        <v>42</v>
      </c>
      <c r="F127" s="160" t="s">
        <v>8697</v>
      </c>
      <c r="H127" s="161">
        <v>1.861</v>
      </c>
      <c r="I127" s="162"/>
      <c r="L127" s="158"/>
      <c r="M127" s="163"/>
      <c r="T127" s="164"/>
      <c r="AT127" s="159" t="s">
        <v>317</v>
      </c>
      <c r="AU127" s="159" t="s">
        <v>88</v>
      </c>
      <c r="AV127" s="13" t="s">
        <v>88</v>
      </c>
      <c r="AW127" s="13" t="s">
        <v>38</v>
      </c>
      <c r="AX127" s="13" t="s">
        <v>86</v>
      </c>
      <c r="AY127" s="159" t="s">
        <v>305</v>
      </c>
    </row>
    <row r="128" spans="2:65" s="1" customFormat="1" ht="24.2" customHeight="1">
      <c r="B128" s="33"/>
      <c r="C128" s="133" t="s">
        <v>357</v>
      </c>
      <c r="D128" s="133" t="s">
        <v>307</v>
      </c>
      <c r="E128" s="134" t="s">
        <v>8698</v>
      </c>
      <c r="F128" s="135" t="s">
        <v>8699</v>
      </c>
      <c r="G128" s="136" t="s">
        <v>244</v>
      </c>
      <c r="H128" s="137">
        <v>15.401999999999999</v>
      </c>
      <c r="I128" s="138"/>
      <c r="J128" s="139">
        <f>ROUND(I128*H128,2)</f>
        <v>0</v>
      </c>
      <c r="K128" s="135" t="s">
        <v>310</v>
      </c>
      <c r="L128" s="33"/>
      <c r="M128" s="140" t="s">
        <v>42</v>
      </c>
      <c r="N128" s="141" t="s">
        <v>50</v>
      </c>
      <c r="P128" s="142">
        <f>O128*H128</f>
        <v>0</v>
      </c>
      <c r="Q128" s="142">
        <v>2.45329</v>
      </c>
      <c r="R128" s="142">
        <f>Q128*H128</f>
        <v>37.78557258</v>
      </c>
      <c r="S128" s="142">
        <v>0</v>
      </c>
      <c r="T128" s="143">
        <f>S128*H128</f>
        <v>0</v>
      </c>
      <c r="AR128" s="144" t="s">
        <v>311</v>
      </c>
      <c r="AT128" s="144" t="s">
        <v>307</v>
      </c>
      <c r="AU128" s="144" t="s">
        <v>88</v>
      </c>
      <c r="AY128" s="18" t="s">
        <v>305</v>
      </c>
      <c r="BE128" s="145">
        <f>IF(N128="základní",J128,0)</f>
        <v>0</v>
      </c>
      <c r="BF128" s="145">
        <f>IF(N128="snížená",J128,0)</f>
        <v>0</v>
      </c>
      <c r="BG128" s="145">
        <f>IF(N128="zákl. přenesená",J128,0)</f>
        <v>0</v>
      </c>
      <c r="BH128" s="145">
        <f>IF(N128="sníž. přenesená",J128,0)</f>
        <v>0</v>
      </c>
      <c r="BI128" s="145">
        <f>IF(N128="nulová",J128,0)</f>
        <v>0</v>
      </c>
      <c r="BJ128" s="18" t="s">
        <v>86</v>
      </c>
      <c r="BK128" s="145">
        <f>ROUND(I128*H128,2)</f>
        <v>0</v>
      </c>
      <c r="BL128" s="18" t="s">
        <v>311</v>
      </c>
      <c r="BM128" s="144" t="s">
        <v>8700</v>
      </c>
    </row>
    <row r="129" spans="2:65" s="1" customFormat="1" ht="19.5">
      <c r="B129" s="33"/>
      <c r="D129" s="146" t="s">
        <v>313</v>
      </c>
      <c r="F129" s="147" t="s">
        <v>8701</v>
      </c>
      <c r="I129" s="148"/>
      <c r="L129" s="33"/>
      <c r="M129" s="149"/>
      <c r="T129" s="54"/>
      <c r="AT129" s="18" t="s">
        <v>313</v>
      </c>
      <c r="AU129" s="18" t="s">
        <v>88</v>
      </c>
    </row>
    <row r="130" spans="2:65" s="1" customFormat="1" ht="11.25">
      <c r="B130" s="33"/>
      <c r="D130" s="150" t="s">
        <v>315</v>
      </c>
      <c r="F130" s="151" t="s">
        <v>8702</v>
      </c>
      <c r="I130" s="148"/>
      <c r="L130" s="33"/>
      <c r="M130" s="149"/>
      <c r="T130" s="54"/>
      <c r="AT130" s="18" t="s">
        <v>315</v>
      </c>
      <c r="AU130" s="18" t="s">
        <v>88</v>
      </c>
    </row>
    <row r="131" spans="2:65" s="12" customFormat="1" ht="11.25">
      <c r="B131" s="152"/>
      <c r="D131" s="146" t="s">
        <v>317</v>
      </c>
      <c r="E131" s="153" t="s">
        <v>42</v>
      </c>
      <c r="F131" s="154" t="s">
        <v>8703</v>
      </c>
      <c r="H131" s="153" t="s">
        <v>42</v>
      </c>
      <c r="I131" s="155"/>
      <c r="L131" s="152"/>
      <c r="M131" s="156"/>
      <c r="T131" s="157"/>
      <c r="AT131" s="153" t="s">
        <v>317</v>
      </c>
      <c r="AU131" s="153" t="s">
        <v>88</v>
      </c>
      <c r="AV131" s="12" t="s">
        <v>86</v>
      </c>
      <c r="AW131" s="12" t="s">
        <v>38</v>
      </c>
      <c r="AX131" s="12" t="s">
        <v>79</v>
      </c>
      <c r="AY131" s="153" t="s">
        <v>305</v>
      </c>
    </row>
    <row r="132" spans="2:65" s="12" customFormat="1" ht="11.25">
      <c r="B132" s="152"/>
      <c r="D132" s="146" t="s">
        <v>317</v>
      </c>
      <c r="E132" s="153" t="s">
        <v>42</v>
      </c>
      <c r="F132" s="154" t="s">
        <v>8704</v>
      </c>
      <c r="H132" s="153" t="s">
        <v>42</v>
      </c>
      <c r="I132" s="155"/>
      <c r="L132" s="152"/>
      <c r="M132" s="156"/>
      <c r="T132" s="157"/>
      <c r="AT132" s="153" t="s">
        <v>317</v>
      </c>
      <c r="AU132" s="153" t="s">
        <v>88</v>
      </c>
      <c r="AV132" s="12" t="s">
        <v>86</v>
      </c>
      <c r="AW132" s="12" t="s">
        <v>38</v>
      </c>
      <c r="AX132" s="12" t="s">
        <v>79</v>
      </c>
      <c r="AY132" s="153" t="s">
        <v>305</v>
      </c>
    </row>
    <row r="133" spans="2:65" s="13" customFormat="1" ht="11.25">
      <c r="B133" s="158"/>
      <c r="D133" s="146" t="s">
        <v>317</v>
      </c>
      <c r="E133" s="159" t="s">
        <v>42</v>
      </c>
      <c r="F133" s="160" t="s">
        <v>8705</v>
      </c>
      <c r="H133" s="161">
        <v>14.117000000000001</v>
      </c>
      <c r="I133" s="162"/>
      <c r="L133" s="158"/>
      <c r="M133" s="163"/>
      <c r="T133" s="164"/>
      <c r="AT133" s="159" t="s">
        <v>317</v>
      </c>
      <c r="AU133" s="159" t="s">
        <v>88</v>
      </c>
      <c r="AV133" s="13" t="s">
        <v>88</v>
      </c>
      <c r="AW133" s="13" t="s">
        <v>38</v>
      </c>
      <c r="AX133" s="13" t="s">
        <v>79</v>
      </c>
      <c r="AY133" s="159" t="s">
        <v>305</v>
      </c>
    </row>
    <row r="134" spans="2:65" s="13" customFormat="1" ht="11.25">
      <c r="B134" s="158"/>
      <c r="D134" s="146" t="s">
        <v>317</v>
      </c>
      <c r="E134" s="159" t="s">
        <v>42</v>
      </c>
      <c r="F134" s="160" t="s">
        <v>8706</v>
      </c>
      <c r="H134" s="161">
        <v>0.39900000000000002</v>
      </c>
      <c r="I134" s="162"/>
      <c r="L134" s="158"/>
      <c r="M134" s="163"/>
      <c r="T134" s="164"/>
      <c r="AT134" s="159" t="s">
        <v>317</v>
      </c>
      <c r="AU134" s="159" t="s">
        <v>88</v>
      </c>
      <c r="AV134" s="13" t="s">
        <v>88</v>
      </c>
      <c r="AW134" s="13" t="s">
        <v>38</v>
      </c>
      <c r="AX134" s="13" t="s">
        <v>79</v>
      </c>
      <c r="AY134" s="159" t="s">
        <v>305</v>
      </c>
    </row>
    <row r="135" spans="2:65" s="12" customFormat="1" ht="11.25">
      <c r="B135" s="152"/>
      <c r="D135" s="146" t="s">
        <v>317</v>
      </c>
      <c r="E135" s="153" t="s">
        <v>42</v>
      </c>
      <c r="F135" s="154" t="s">
        <v>8707</v>
      </c>
      <c r="H135" s="153" t="s">
        <v>42</v>
      </c>
      <c r="I135" s="155"/>
      <c r="L135" s="152"/>
      <c r="M135" s="156"/>
      <c r="T135" s="157"/>
      <c r="AT135" s="153" t="s">
        <v>317</v>
      </c>
      <c r="AU135" s="153" t="s">
        <v>88</v>
      </c>
      <c r="AV135" s="12" t="s">
        <v>86</v>
      </c>
      <c r="AW135" s="12" t="s">
        <v>38</v>
      </c>
      <c r="AX135" s="12" t="s">
        <v>79</v>
      </c>
      <c r="AY135" s="153" t="s">
        <v>305</v>
      </c>
    </row>
    <row r="136" spans="2:65" s="13" customFormat="1" ht="11.25">
      <c r="B136" s="158"/>
      <c r="D136" s="146" t="s">
        <v>317</v>
      </c>
      <c r="E136" s="159" t="s">
        <v>42</v>
      </c>
      <c r="F136" s="160" t="s">
        <v>8708</v>
      </c>
      <c r="H136" s="161">
        <v>0.88600000000000001</v>
      </c>
      <c r="I136" s="162"/>
      <c r="L136" s="158"/>
      <c r="M136" s="163"/>
      <c r="T136" s="164"/>
      <c r="AT136" s="159" t="s">
        <v>317</v>
      </c>
      <c r="AU136" s="159" t="s">
        <v>88</v>
      </c>
      <c r="AV136" s="13" t="s">
        <v>88</v>
      </c>
      <c r="AW136" s="13" t="s">
        <v>38</v>
      </c>
      <c r="AX136" s="13" t="s">
        <v>79</v>
      </c>
      <c r="AY136" s="159" t="s">
        <v>305</v>
      </c>
    </row>
    <row r="137" spans="2:65" s="15" customFormat="1" ht="11.25">
      <c r="B137" s="172"/>
      <c r="D137" s="146" t="s">
        <v>317</v>
      </c>
      <c r="E137" s="173" t="s">
        <v>42</v>
      </c>
      <c r="F137" s="174" t="s">
        <v>339</v>
      </c>
      <c r="H137" s="175">
        <v>15.401999999999999</v>
      </c>
      <c r="I137" s="176"/>
      <c r="L137" s="172"/>
      <c r="M137" s="177"/>
      <c r="T137" s="178"/>
      <c r="AT137" s="173" t="s">
        <v>317</v>
      </c>
      <c r="AU137" s="173" t="s">
        <v>88</v>
      </c>
      <c r="AV137" s="15" t="s">
        <v>311</v>
      </c>
      <c r="AW137" s="15" t="s">
        <v>38</v>
      </c>
      <c r="AX137" s="15" t="s">
        <v>86</v>
      </c>
      <c r="AY137" s="173" t="s">
        <v>305</v>
      </c>
    </row>
    <row r="138" spans="2:65" s="1" customFormat="1" ht="16.5" customHeight="1">
      <c r="B138" s="33"/>
      <c r="C138" s="133" t="s">
        <v>344</v>
      </c>
      <c r="D138" s="133" t="s">
        <v>307</v>
      </c>
      <c r="E138" s="134" t="s">
        <v>4261</v>
      </c>
      <c r="F138" s="135" t="s">
        <v>4262</v>
      </c>
      <c r="G138" s="136" t="s">
        <v>199</v>
      </c>
      <c r="H138" s="137">
        <v>151.13</v>
      </c>
      <c r="I138" s="138"/>
      <c r="J138" s="139">
        <f>ROUND(I138*H138,2)</f>
        <v>0</v>
      </c>
      <c r="K138" s="135" t="s">
        <v>310</v>
      </c>
      <c r="L138" s="33"/>
      <c r="M138" s="140" t="s">
        <v>42</v>
      </c>
      <c r="N138" s="141" t="s">
        <v>50</v>
      </c>
      <c r="P138" s="142">
        <f>O138*H138</f>
        <v>0</v>
      </c>
      <c r="Q138" s="142">
        <v>2.7499999999999998E-3</v>
      </c>
      <c r="R138" s="142">
        <f>Q138*H138</f>
        <v>0.41560749999999996</v>
      </c>
      <c r="S138" s="142">
        <v>0</v>
      </c>
      <c r="T138" s="143">
        <f>S138*H138</f>
        <v>0</v>
      </c>
      <c r="AR138" s="144" t="s">
        <v>311</v>
      </c>
      <c r="AT138" s="144" t="s">
        <v>307</v>
      </c>
      <c r="AU138" s="144" t="s">
        <v>88</v>
      </c>
      <c r="AY138" s="18" t="s">
        <v>305</v>
      </c>
      <c r="BE138" s="145">
        <f>IF(N138="základní",J138,0)</f>
        <v>0</v>
      </c>
      <c r="BF138" s="145">
        <f>IF(N138="snížená",J138,0)</f>
        <v>0</v>
      </c>
      <c r="BG138" s="145">
        <f>IF(N138="zákl. přenesená",J138,0)</f>
        <v>0</v>
      </c>
      <c r="BH138" s="145">
        <f>IF(N138="sníž. přenesená",J138,0)</f>
        <v>0</v>
      </c>
      <c r="BI138" s="145">
        <f>IF(N138="nulová",J138,0)</f>
        <v>0</v>
      </c>
      <c r="BJ138" s="18" t="s">
        <v>86</v>
      </c>
      <c r="BK138" s="145">
        <f>ROUND(I138*H138,2)</f>
        <v>0</v>
      </c>
      <c r="BL138" s="18" t="s">
        <v>311</v>
      </c>
      <c r="BM138" s="144" t="s">
        <v>8709</v>
      </c>
    </row>
    <row r="139" spans="2:65" s="1" customFormat="1" ht="11.25">
      <c r="B139" s="33"/>
      <c r="D139" s="146" t="s">
        <v>313</v>
      </c>
      <c r="F139" s="147" t="s">
        <v>4264</v>
      </c>
      <c r="I139" s="148"/>
      <c r="L139" s="33"/>
      <c r="M139" s="149"/>
      <c r="T139" s="54"/>
      <c r="AT139" s="18" t="s">
        <v>313</v>
      </c>
      <c r="AU139" s="18" t="s">
        <v>88</v>
      </c>
    </row>
    <row r="140" spans="2:65" s="1" customFormat="1" ht="11.25">
      <c r="B140" s="33"/>
      <c r="D140" s="150" t="s">
        <v>315</v>
      </c>
      <c r="F140" s="151" t="s">
        <v>4265</v>
      </c>
      <c r="I140" s="148"/>
      <c r="L140" s="33"/>
      <c r="M140" s="149"/>
      <c r="T140" s="54"/>
      <c r="AT140" s="18" t="s">
        <v>315</v>
      </c>
      <c r="AU140" s="18" t="s">
        <v>88</v>
      </c>
    </row>
    <row r="141" spans="2:65" s="12" customFormat="1" ht="11.25">
      <c r="B141" s="152"/>
      <c r="D141" s="146" t="s">
        <v>317</v>
      </c>
      <c r="E141" s="153" t="s">
        <v>42</v>
      </c>
      <c r="F141" s="154" t="s">
        <v>8703</v>
      </c>
      <c r="H141" s="153" t="s">
        <v>42</v>
      </c>
      <c r="I141" s="155"/>
      <c r="L141" s="152"/>
      <c r="M141" s="156"/>
      <c r="T141" s="157"/>
      <c r="AT141" s="153" t="s">
        <v>317</v>
      </c>
      <c r="AU141" s="153" t="s">
        <v>88</v>
      </c>
      <c r="AV141" s="12" t="s">
        <v>86</v>
      </c>
      <c r="AW141" s="12" t="s">
        <v>38</v>
      </c>
      <c r="AX141" s="12" t="s">
        <v>79</v>
      </c>
      <c r="AY141" s="153" t="s">
        <v>305</v>
      </c>
    </row>
    <row r="142" spans="2:65" s="12" customFormat="1" ht="11.25">
      <c r="B142" s="152"/>
      <c r="D142" s="146" t="s">
        <v>317</v>
      </c>
      <c r="E142" s="153" t="s">
        <v>42</v>
      </c>
      <c r="F142" s="154" t="s">
        <v>8704</v>
      </c>
      <c r="H142" s="153" t="s">
        <v>42</v>
      </c>
      <c r="I142" s="155"/>
      <c r="L142" s="152"/>
      <c r="M142" s="156"/>
      <c r="T142" s="157"/>
      <c r="AT142" s="153" t="s">
        <v>317</v>
      </c>
      <c r="AU142" s="153" t="s">
        <v>88</v>
      </c>
      <c r="AV142" s="12" t="s">
        <v>86</v>
      </c>
      <c r="AW142" s="12" t="s">
        <v>38</v>
      </c>
      <c r="AX142" s="12" t="s">
        <v>79</v>
      </c>
      <c r="AY142" s="153" t="s">
        <v>305</v>
      </c>
    </row>
    <row r="143" spans="2:65" s="13" customFormat="1" ht="11.25">
      <c r="B143" s="158"/>
      <c r="D143" s="146" t="s">
        <v>317</v>
      </c>
      <c r="E143" s="159" t="s">
        <v>42</v>
      </c>
      <c r="F143" s="160" t="s">
        <v>8710</v>
      </c>
      <c r="H143" s="161">
        <v>138.578</v>
      </c>
      <c r="I143" s="162"/>
      <c r="L143" s="158"/>
      <c r="M143" s="163"/>
      <c r="T143" s="164"/>
      <c r="AT143" s="159" t="s">
        <v>317</v>
      </c>
      <c r="AU143" s="159" t="s">
        <v>88</v>
      </c>
      <c r="AV143" s="13" t="s">
        <v>88</v>
      </c>
      <c r="AW143" s="13" t="s">
        <v>38</v>
      </c>
      <c r="AX143" s="13" t="s">
        <v>79</v>
      </c>
      <c r="AY143" s="159" t="s">
        <v>305</v>
      </c>
    </row>
    <row r="144" spans="2:65" s="13" customFormat="1" ht="11.25">
      <c r="B144" s="158"/>
      <c r="D144" s="146" t="s">
        <v>317</v>
      </c>
      <c r="E144" s="159" t="s">
        <v>42</v>
      </c>
      <c r="F144" s="160" t="s">
        <v>8711</v>
      </c>
      <c r="H144" s="161">
        <v>5.32</v>
      </c>
      <c r="I144" s="162"/>
      <c r="L144" s="158"/>
      <c r="M144" s="163"/>
      <c r="T144" s="164"/>
      <c r="AT144" s="159" t="s">
        <v>317</v>
      </c>
      <c r="AU144" s="159" t="s">
        <v>88</v>
      </c>
      <c r="AV144" s="13" t="s">
        <v>88</v>
      </c>
      <c r="AW144" s="13" t="s">
        <v>38</v>
      </c>
      <c r="AX144" s="13" t="s">
        <v>79</v>
      </c>
      <c r="AY144" s="159" t="s">
        <v>305</v>
      </c>
    </row>
    <row r="145" spans="2:65" s="12" customFormat="1" ht="11.25">
      <c r="B145" s="152"/>
      <c r="D145" s="146" t="s">
        <v>317</v>
      </c>
      <c r="E145" s="153" t="s">
        <v>42</v>
      </c>
      <c r="F145" s="154" t="s">
        <v>8707</v>
      </c>
      <c r="H145" s="153" t="s">
        <v>42</v>
      </c>
      <c r="I145" s="155"/>
      <c r="L145" s="152"/>
      <c r="M145" s="156"/>
      <c r="T145" s="157"/>
      <c r="AT145" s="153" t="s">
        <v>317</v>
      </c>
      <c r="AU145" s="153" t="s">
        <v>88</v>
      </c>
      <c r="AV145" s="12" t="s">
        <v>86</v>
      </c>
      <c r="AW145" s="12" t="s">
        <v>38</v>
      </c>
      <c r="AX145" s="12" t="s">
        <v>79</v>
      </c>
      <c r="AY145" s="153" t="s">
        <v>305</v>
      </c>
    </row>
    <row r="146" spans="2:65" s="13" customFormat="1" ht="11.25">
      <c r="B146" s="158"/>
      <c r="D146" s="146" t="s">
        <v>317</v>
      </c>
      <c r="E146" s="159" t="s">
        <v>42</v>
      </c>
      <c r="F146" s="160" t="s">
        <v>8712</v>
      </c>
      <c r="H146" s="161">
        <v>7.2320000000000002</v>
      </c>
      <c r="I146" s="162"/>
      <c r="L146" s="158"/>
      <c r="M146" s="163"/>
      <c r="T146" s="164"/>
      <c r="AT146" s="159" t="s">
        <v>317</v>
      </c>
      <c r="AU146" s="159" t="s">
        <v>88</v>
      </c>
      <c r="AV146" s="13" t="s">
        <v>88</v>
      </c>
      <c r="AW146" s="13" t="s">
        <v>38</v>
      </c>
      <c r="AX146" s="13" t="s">
        <v>79</v>
      </c>
      <c r="AY146" s="159" t="s">
        <v>305</v>
      </c>
    </row>
    <row r="147" spans="2:65" s="15" customFormat="1" ht="11.25">
      <c r="B147" s="172"/>
      <c r="D147" s="146" t="s">
        <v>317</v>
      </c>
      <c r="E147" s="173" t="s">
        <v>42</v>
      </c>
      <c r="F147" s="174" t="s">
        <v>339</v>
      </c>
      <c r="H147" s="175">
        <v>151.13</v>
      </c>
      <c r="I147" s="176"/>
      <c r="L147" s="172"/>
      <c r="M147" s="177"/>
      <c r="T147" s="178"/>
      <c r="AT147" s="173" t="s">
        <v>317</v>
      </c>
      <c r="AU147" s="173" t="s">
        <v>88</v>
      </c>
      <c r="AV147" s="15" t="s">
        <v>311</v>
      </c>
      <c r="AW147" s="15" t="s">
        <v>38</v>
      </c>
      <c r="AX147" s="15" t="s">
        <v>86</v>
      </c>
      <c r="AY147" s="173" t="s">
        <v>305</v>
      </c>
    </row>
    <row r="148" spans="2:65" s="1" customFormat="1" ht="21.75" customHeight="1">
      <c r="B148" s="33"/>
      <c r="C148" s="133" t="s">
        <v>377</v>
      </c>
      <c r="D148" s="133" t="s">
        <v>307</v>
      </c>
      <c r="E148" s="134" t="s">
        <v>4269</v>
      </c>
      <c r="F148" s="135" t="s">
        <v>4270</v>
      </c>
      <c r="G148" s="136" t="s">
        <v>199</v>
      </c>
      <c r="H148" s="137">
        <v>151.13</v>
      </c>
      <c r="I148" s="138"/>
      <c r="J148" s="139">
        <f>ROUND(I148*H148,2)</f>
        <v>0</v>
      </c>
      <c r="K148" s="135" t="s">
        <v>310</v>
      </c>
      <c r="L148" s="33"/>
      <c r="M148" s="140" t="s">
        <v>42</v>
      </c>
      <c r="N148" s="141" t="s">
        <v>50</v>
      </c>
      <c r="P148" s="142">
        <f>O148*H148</f>
        <v>0</v>
      </c>
      <c r="Q148" s="142">
        <v>0</v>
      </c>
      <c r="R148" s="142">
        <f>Q148*H148</f>
        <v>0</v>
      </c>
      <c r="S148" s="142">
        <v>0</v>
      </c>
      <c r="T148" s="143">
        <f>S148*H148</f>
        <v>0</v>
      </c>
      <c r="AR148" s="144" t="s">
        <v>311</v>
      </c>
      <c r="AT148" s="144" t="s">
        <v>307</v>
      </c>
      <c r="AU148" s="144" t="s">
        <v>88</v>
      </c>
      <c r="AY148" s="18" t="s">
        <v>305</v>
      </c>
      <c r="BE148" s="145">
        <f>IF(N148="základní",J148,0)</f>
        <v>0</v>
      </c>
      <c r="BF148" s="145">
        <f>IF(N148="snížená",J148,0)</f>
        <v>0</v>
      </c>
      <c r="BG148" s="145">
        <f>IF(N148="zákl. přenesená",J148,0)</f>
        <v>0</v>
      </c>
      <c r="BH148" s="145">
        <f>IF(N148="sníž. přenesená",J148,0)</f>
        <v>0</v>
      </c>
      <c r="BI148" s="145">
        <f>IF(N148="nulová",J148,0)</f>
        <v>0</v>
      </c>
      <c r="BJ148" s="18" t="s">
        <v>86</v>
      </c>
      <c r="BK148" s="145">
        <f>ROUND(I148*H148,2)</f>
        <v>0</v>
      </c>
      <c r="BL148" s="18" t="s">
        <v>311</v>
      </c>
      <c r="BM148" s="144" t="s">
        <v>8713</v>
      </c>
    </row>
    <row r="149" spans="2:65" s="1" customFormat="1" ht="19.5">
      <c r="B149" s="33"/>
      <c r="D149" s="146" t="s">
        <v>313</v>
      </c>
      <c r="F149" s="147" t="s">
        <v>4272</v>
      </c>
      <c r="I149" s="148"/>
      <c r="L149" s="33"/>
      <c r="M149" s="149"/>
      <c r="T149" s="54"/>
      <c r="AT149" s="18" t="s">
        <v>313</v>
      </c>
      <c r="AU149" s="18" t="s">
        <v>88</v>
      </c>
    </row>
    <row r="150" spans="2:65" s="1" customFormat="1" ht="11.25">
      <c r="B150" s="33"/>
      <c r="D150" s="150" t="s">
        <v>315</v>
      </c>
      <c r="F150" s="151" t="s">
        <v>4273</v>
      </c>
      <c r="I150" s="148"/>
      <c r="L150" s="33"/>
      <c r="M150" s="149"/>
      <c r="T150" s="54"/>
      <c r="AT150" s="18" t="s">
        <v>315</v>
      </c>
      <c r="AU150" s="18" t="s">
        <v>88</v>
      </c>
    </row>
    <row r="151" spans="2:65" s="1" customFormat="1" ht="24.2" customHeight="1">
      <c r="B151" s="33"/>
      <c r="C151" s="133" t="s">
        <v>386</v>
      </c>
      <c r="D151" s="133" t="s">
        <v>307</v>
      </c>
      <c r="E151" s="134" t="s">
        <v>4274</v>
      </c>
      <c r="F151" s="135" t="s">
        <v>4275</v>
      </c>
      <c r="G151" s="136" t="s">
        <v>453</v>
      </c>
      <c r="H151" s="137">
        <v>2.6179999999999999</v>
      </c>
      <c r="I151" s="138"/>
      <c r="J151" s="139">
        <f>ROUND(I151*H151,2)</f>
        <v>0</v>
      </c>
      <c r="K151" s="135" t="s">
        <v>310</v>
      </c>
      <c r="L151" s="33"/>
      <c r="M151" s="140" t="s">
        <v>42</v>
      </c>
      <c r="N151" s="141" t="s">
        <v>50</v>
      </c>
      <c r="P151" s="142">
        <f>O151*H151</f>
        <v>0</v>
      </c>
      <c r="Q151" s="142">
        <v>1.0593999999999999</v>
      </c>
      <c r="R151" s="142">
        <f>Q151*H151</f>
        <v>2.7735091999999995</v>
      </c>
      <c r="S151" s="142">
        <v>0</v>
      </c>
      <c r="T151" s="143">
        <f>S151*H151</f>
        <v>0</v>
      </c>
      <c r="AR151" s="144" t="s">
        <v>311</v>
      </c>
      <c r="AT151" s="144" t="s">
        <v>307</v>
      </c>
      <c r="AU151" s="144" t="s">
        <v>88</v>
      </c>
      <c r="AY151" s="18" t="s">
        <v>305</v>
      </c>
      <c r="BE151" s="145">
        <f>IF(N151="základní",J151,0)</f>
        <v>0</v>
      </c>
      <c r="BF151" s="145">
        <f>IF(N151="snížená",J151,0)</f>
        <v>0</v>
      </c>
      <c r="BG151" s="145">
        <f>IF(N151="zákl. přenesená",J151,0)</f>
        <v>0</v>
      </c>
      <c r="BH151" s="145">
        <f>IF(N151="sníž. přenesená",J151,0)</f>
        <v>0</v>
      </c>
      <c r="BI151" s="145">
        <f>IF(N151="nulová",J151,0)</f>
        <v>0</v>
      </c>
      <c r="BJ151" s="18" t="s">
        <v>86</v>
      </c>
      <c r="BK151" s="145">
        <f>ROUND(I151*H151,2)</f>
        <v>0</v>
      </c>
      <c r="BL151" s="18" t="s">
        <v>311</v>
      </c>
      <c r="BM151" s="144" t="s">
        <v>8714</v>
      </c>
    </row>
    <row r="152" spans="2:65" s="1" customFormat="1" ht="29.25">
      <c r="B152" s="33"/>
      <c r="D152" s="146" t="s">
        <v>313</v>
      </c>
      <c r="F152" s="147" t="s">
        <v>4277</v>
      </c>
      <c r="I152" s="148"/>
      <c r="L152" s="33"/>
      <c r="M152" s="149"/>
      <c r="T152" s="54"/>
      <c r="AT152" s="18" t="s">
        <v>313</v>
      </c>
      <c r="AU152" s="18" t="s">
        <v>88</v>
      </c>
    </row>
    <row r="153" spans="2:65" s="1" customFormat="1" ht="11.25">
      <c r="B153" s="33"/>
      <c r="D153" s="150" t="s">
        <v>315</v>
      </c>
      <c r="F153" s="151" t="s">
        <v>4278</v>
      </c>
      <c r="I153" s="148"/>
      <c r="L153" s="33"/>
      <c r="M153" s="149"/>
      <c r="T153" s="54"/>
      <c r="AT153" s="18" t="s">
        <v>315</v>
      </c>
      <c r="AU153" s="18" t="s">
        <v>88</v>
      </c>
    </row>
    <row r="154" spans="2:65" s="12" customFormat="1" ht="11.25">
      <c r="B154" s="152"/>
      <c r="D154" s="146" t="s">
        <v>317</v>
      </c>
      <c r="E154" s="153" t="s">
        <v>42</v>
      </c>
      <c r="F154" s="154" t="s">
        <v>8715</v>
      </c>
      <c r="H154" s="153" t="s">
        <v>42</v>
      </c>
      <c r="I154" s="155"/>
      <c r="L154" s="152"/>
      <c r="M154" s="156"/>
      <c r="T154" s="157"/>
      <c r="AT154" s="153" t="s">
        <v>317</v>
      </c>
      <c r="AU154" s="153" t="s">
        <v>88</v>
      </c>
      <c r="AV154" s="12" t="s">
        <v>86</v>
      </c>
      <c r="AW154" s="12" t="s">
        <v>38</v>
      </c>
      <c r="AX154" s="12" t="s">
        <v>79</v>
      </c>
      <c r="AY154" s="153" t="s">
        <v>305</v>
      </c>
    </row>
    <row r="155" spans="2:65" s="12" customFormat="1" ht="11.25">
      <c r="B155" s="152"/>
      <c r="D155" s="146" t="s">
        <v>317</v>
      </c>
      <c r="E155" s="153" t="s">
        <v>42</v>
      </c>
      <c r="F155" s="154" t="s">
        <v>8696</v>
      </c>
      <c r="H155" s="153" t="s">
        <v>42</v>
      </c>
      <c r="I155" s="155"/>
      <c r="L155" s="152"/>
      <c r="M155" s="156"/>
      <c r="T155" s="157"/>
      <c r="AT155" s="153" t="s">
        <v>317</v>
      </c>
      <c r="AU155" s="153" t="s">
        <v>88</v>
      </c>
      <c r="AV155" s="12" t="s">
        <v>86</v>
      </c>
      <c r="AW155" s="12" t="s">
        <v>38</v>
      </c>
      <c r="AX155" s="12" t="s">
        <v>79</v>
      </c>
      <c r="AY155" s="153" t="s">
        <v>305</v>
      </c>
    </row>
    <row r="156" spans="2:65" s="13" customFormat="1" ht="11.25">
      <c r="B156" s="158"/>
      <c r="D156" s="146" t="s">
        <v>317</v>
      </c>
      <c r="E156" s="159" t="s">
        <v>42</v>
      </c>
      <c r="F156" s="160" t="s">
        <v>8716</v>
      </c>
      <c r="H156" s="161">
        <v>2.6179999999999999</v>
      </c>
      <c r="I156" s="162"/>
      <c r="L156" s="158"/>
      <c r="M156" s="163"/>
      <c r="T156" s="164"/>
      <c r="AT156" s="159" t="s">
        <v>317</v>
      </c>
      <c r="AU156" s="159" t="s">
        <v>88</v>
      </c>
      <c r="AV156" s="13" t="s">
        <v>88</v>
      </c>
      <c r="AW156" s="13" t="s">
        <v>38</v>
      </c>
      <c r="AX156" s="13" t="s">
        <v>86</v>
      </c>
      <c r="AY156" s="159" t="s">
        <v>305</v>
      </c>
    </row>
    <row r="157" spans="2:65" s="11" customFormat="1" ht="22.9" customHeight="1">
      <c r="B157" s="121"/>
      <c r="D157" s="122" t="s">
        <v>78</v>
      </c>
      <c r="E157" s="131" t="s">
        <v>1094</v>
      </c>
      <c r="F157" s="131" t="s">
        <v>1095</v>
      </c>
      <c r="I157" s="124"/>
      <c r="J157" s="132">
        <f>BK157</f>
        <v>0</v>
      </c>
      <c r="L157" s="121"/>
      <c r="M157" s="126"/>
      <c r="P157" s="127">
        <f>SUM(P158:P160)</f>
        <v>0</v>
      </c>
      <c r="R157" s="127">
        <f>SUM(R158:R160)</f>
        <v>0</v>
      </c>
      <c r="T157" s="128">
        <f>SUM(T158:T160)</f>
        <v>0</v>
      </c>
      <c r="AR157" s="122" t="s">
        <v>86</v>
      </c>
      <c r="AT157" s="129" t="s">
        <v>78</v>
      </c>
      <c r="AU157" s="129" t="s">
        <v>86</v>
      </c>
      <c r="AY157" s="122" t="s">
        <v>305</v>
      </c>
      <c r="BK157" s="130">
        <f>SUM(BK158:BK160)</f>
        <v>0</v>
      </c>
    </row>
    <row r="158" spans="2:65" s="1" customFormat="1" ht="16.5" customHeight="1">
      <c r="B158" s="33"/>
      <c r="C158" s="133" t="s">
        <v>394</v>
      </c>
      <c r="D158" s="133" t="s">
        <v>307</v>
      </c>
      <c r="E158" s="134" t="s">
        <v>8717</v>
      </c>
      <c r="F158" s="135" t="s">
        <v>8718</v>
      </c>
      <c r="G158" s="136" t="s">
        <v>453</v>
      </c>
      <c r="H158" s="137">
        <v>80.614999999999995</v>
      </c>
      <c r="I158" s="138"/>
      <c r="J158" s="139">
        <f>ROUND(I158*H158,2)</f>
        <v>0</v>
      </c>
      <c r="K158" s="135" t="s">
        <v>310</v>
      </c>
      <c r="L158" s="33"/>
      <c r="M158" s="140" t="s">
        <v>42</v>
      </c>
      <c r="N158" s="141" t="s">
        <v>50</v>
      </c>
      <c r="P158" s="142">
        <f>O158*H158</f>
        <v>0</v>
      </c>
      <c r="Q158" s="142">
        <v>0</v>
      </c>
      <c r="R158" s="142">
        <f>Q158*H158</f>
        <v>0</v>
      </c>
      <c r="S158" s="142">
        <v>0</v>
      </c>
      <c r="T158" s="143">
        <f>S158*H158</f>
        <v>0</v>
      </c>
      <c r="AR158" s="144" t="s">
        <v>311</v>
      </c>
      <c r="AT158" s="144" t="s">
        <v>307</v>
      </c>
      <c r="AU158" s="144" t="s">
        <v>88</v>
      </c>
      <c r="AY158" s="18" t="s">
        <v>305</v>
      </c>
      <c r="BE158" s="145">
        <f>IF(N158="základní",J158,0)</f>
        <v>0</v>
      </c>
      <c r="BF158" s="145">
        <f>IF(N158="snížená",J158,0)</f>
        <v>0</v>
      </c>
      <c r="BG158" s="145">
        <f>IF(N158="zákl. přenesená",J158,0)</f>
        <v>0</v>
      </c>
      <c r="BH158" s="145">
        <f>IF(N158="sníž. přenesená",J158,0)</f>
        <v>0</v>
      </c>
      <c r="BI158" s="145">
        <f>IF(N158="nulová",J158,0)</f>
        <v>0</v>
      </c>
      <c r="BJ158" s="18" t="s">
        <v>86</v>
      </c>
      <c r="BK158" s="145">
        <f>ROUND(I158*H158,2)</f>
        <v>0</v>
      </c>
      <c r="BL158" s="18" t="s">
        <v>311</v>
      </c>
      <c r="BM158" s="144" t="s">
        <v>8719</v>
      </c>
    </row>
    <row r="159" spans="2:65" s="1" customFormat="1" ht="39">
      <c r="B159" s="33"/>
      <c r="D159" s="146" t="s">
        <v>313</v>
      </c>
      <c r="F159" s="147" t="s">
        <v>8720</v>
      </c>
      <c r="I159" s="148"/>
      <c r="L159" s="33"/>
      <c r="M159" s="149"/>
      <c r="T159" s="54"/>
      <c r="AT159" s="18" t="s">
        <v>313</v>
      </c>
      <c r="AU159" s="18" t="s">
        <v>88</v>
      </c>
    </row>
    <row r="160" spans="2:65" s="1" customFormat="1" ht="11.25">
      <c r="B160" s="33"/>
      <c r="D160" s="150" t="s">
        <v>315</v>
      </c>
      <c r="F160" s="151" t="s">
        <v>8721</v>
      </c>
      <c r="I160" s="148"/>
      <c r="L160" s="33"/>
      <c r="M160" s="194"/>
      <c r="N160" s="195"/>
      <c r="O160" s="195"/>
      <c r="P160" s="195"/>
      <c r="Q160" s="195"/>
      <c r="R160" s="195"/>
      <c r="S160" s="195"/>
      <c r="T160" s="196"/>
      <c r="AT160" s="18" t="s">
        <v>315</v>
      </c>
      <c r="AU160" s="18" t="s">
        <v>88</v>
      </c>
    </row>
    <row r="161" spans="2:12" s="1" customFormat="1" ht="6.95" customHeight="1">
      <c r="B161" s="42"/>
      <c r="C161" s="43"/>
      <c r="D161" s="43"/>
      <c r="E161" s="43"/>
      <c r="F161" s="43"/>
      <c r="G161" s="43"/>
      <c r="H161" s="43"/>
      <c r="I161" s="43"/>
      <c r="J161" s="43"/>
      <c r="K161" s="43"/>
      <c r="L161" s="33"/>
    </row>
  </sheetData>
  <sheetProtection algorithmName="SHA-512" hashValue="TuUrccBEGTaXnpzgnO6FaHRD/5t9oF+SFu3slkmRhY6bELovps8uE/KCFuHZm+PoaHL9wn8HAy1u7eKbMccbJw==" saltValue="jzZSmYpd1aL5DGTU2LkxX/VibgflZESyGcTGLnCHQptIaj1d2y++0WpCnr8yTN3+Jrr8eUiC2LTFp3kkUMjKSA==" spinCount="100000" sheet="1" objects="1" scenarios="1" formatColumns="0" formatRows="0" autoFilter="0"/>
  <autoFilter ref="C94:K160" xr:uid="{00000000-0009-0000-0000-00000D000000}"/>
  <mergeCells count="15">
    <mergeCell ref="E81:H81"/>
    <mergeCell ref="E85:H85"/>
    <mergeCell ref="E83:H83"/>
    <mergeCell ref="E87:H87"/>
    <mergeCell ref="L2:V2"/>
    <mergeCell ref="E31:H31"/>
    <mergeCell ref="E52:H52"/>
    <mergeCell ref="E56:H56"/>
    <mergeCell ref="E54:H54"/>
    <mergeCell ref="E58:H58"/>
    <mergeCell ref="E7:H7"/>
    <mergeCell ref="E11:H11"/>
    <mergeCell ref="E9:H9"/>
    <mergeCell ref="E13:H13"/>
    <mergeCell ref="E22:H22"/>
  </mergeCells>
  <hyperlinks>
    <hyperlink ref="F100" r:id="rId1" xr:uid="{00000000-0004-0000-0D00-000000000000}"/>
    <hyperlink ref="F106" r:id="rId2" xr:uid="{00000000-0004-0000-0D00-000001000000}"/>
    <hyperlink ref="F111" r:id="rId3" xr:uid="{00000000-0004-0000-0D00-000002000000}"/>
    <hyperlink ref="F116" r:id="rId4" xr:uid="{00000000-0004-0000-0D00-000003000000}"/>
    <hyperlink ref="F121" r:id="rId5" xr:uid="{00000000-0004-0000-0D00-000004000000}"/>
    <hyperlink ref="F124" r:id="rId6" xr:uid="{00000000-0004-0000-0D00-000005000000}"/>
    <hyperlink ref="F130" r:id="rId7" xr:uid="{00000000-0004-0000-0D00-000006000000}"/>
    <hyperlink ref="F140" r:id="rId8" xr:uid="{00000000-0004-0000-0D00-000007000000}"/>
    <hyperlink ref="F150" r:id="rId9" xr:uid="{00000000-0004-0000-0D00-000008000000}"/>
    <hyperlink ref="F153" r:id="rId10" xr:uid="{00000000-0004-0000-0D00-000009000000}"/>
    <hyperlink ref="F160" r:id="rId11" xr:uid="{00000000-0004-0000-0D00-00000A000000}"/>
  </hyperlinks>
  <pageMargins left="0.39374999999999999" right="0.39374999999999999" top="0.39374999999999999" bottom="0.39374999999999999" header="0" footer="0"/>
  <pageSetup paperSize="9" scale="76" fitToHeight="100" orientation="portrait" blackAndWhite="1" r:id="rId12"/>
  <headerFooter>
    <oddFooter>&amp;CStrana &amp;P z &amp;N</oddFooter>
  </headerFooter>
  <drawing r:id="rId1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BM96"/>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95"/>
      <c r="M2" s="295"/>
      <c r="N2" s="295"/>
      <c r="O2" s="295"/>
      <c r="P2" s="295"/>
      <c r="Q2" s="295"/>
      <c r="R2" s="295"/>
      <c r="S2" s="295"/>
      <c r="T2" s="295"/>
      <c r="U2" s="295"/>
      <c r="V2" s="295"/>
      <c r="AT2" s="18" t="s">
        <v>142</v>
      </c>
    </row>
    <row r="3" spans="2:46" ht="6.95" customHeight="1">
      <c r="B3" s="19"/>
      <c r="C3" s="20"/>
      <c r="D3" s="20"/>
      <c r="E3" s="20"/>
      <c r="F3" s="20"/>
      <c r="G3" s="20"/>
      <c r="H3" s="20"/>
      <c r="I3" s="20"/>
      <c r="J3" s="20"/>
      <c r="K3" s="20"/>
      <c r="L3" s="21"/>
      <c r="AT3" s="18" t="s">
        <v>88</v>
      </c>
    </row>
    <row r="4" spans="2:46" ht="24.95" customHeight="1">
      <c r="B4" s="21"/>
      <c r="D4" s="22" t="s">
        <v>204</v>
      </c>
      <c r="L4" s="21"/>
      <c r="M4" s="92" t="s">
        <v>10</v>
      </c>
      <c r="AT4" s="18" t="s">
        <v>4</v>
      </c>
    </row>
    <row r="5" spans="2:46" ht="6.95" customHeight="1">
      <c r="B5" s="21"/>
      <c r="L5" s="21"/>
    </row>
    <row r="6" spans="2:46" ht="12" customHeight="1">
      <c r="B6" s="21"/>
      <c r="D6" s="28" t="s">
        <v>16</v>
      </c>
      <c r="L6" s="21"/>
    </row>
    <row r="7" spans="2:46" ht="16.5" customHeight="1">
      <c r="B7" s="21"/>
      <c r="E7" s="333" t="str">
        <f>'Rekapitulace stavby'!K6</f>
        <v>Domov pro seniory v Litomyšli</v>
      </c>
      <c r="F7" s="334"/>
      <c r="G7" s="334"/>
      <c r="H7" s="334"/>
      <c r="L7" s="21"/>
    </row>
    <row r="8" spans="2:46" ht="12.75">
      <c r="B8" s="21"/>
      <c r="D8" s="28" t="s">
        <v>217</v>
      </c>
      <c r="L8" s="21"/>
    </row>
    <row r="9" spans="2:46" ht="16.5" customHeight="1">
      <c r="B9" s="21"/>
      <c r="E9" s="333" t="s">
        <v>7905</v>
      </c>
      <c r="F9" s="295"/>
      <c r="G9" s="295"/>
      <c r="H9" s="295"/>
      <c r="L9" s="21"/>
    </row>
    <row r="10" spans="2:46" ht="12" customHeight="1">
      <c r="B10" s="21"/>
      <c r="D10" s="28" t="s">
        <v>224</v>
      </c>
      <c r="L10" s="21"/>
    </row>
    <row r="11" spans="2:46" s="1" customFormat="1" ht="16.5" customHeight="1">
      <c r="B11" s="33"/>
      <c r="E11" s="329" t="s">
        <v>8372</v>
      </c>
      <c r="F11" s="335"/>
      <c r="G11" s="335"/>
      <c r="H11" s="335"/>
      <c r="L11" s="33"/>
    </row>
    <row r="12" spans="2:46" s="1" customFormat="1" ht="12" customHeight="1">
      <c r="B12" s="33"/>
      <c r="D12" s="28" t="s">
        <v>231</v>
      </c>
      <c r="L12" s="33"/>
    </row>
    <row r="13" spans="2:46" s="1" customFormat="1" ht="16.5" customHeight="1">
      <c r="B13" s="33"/>
      <c r="E13" s="316" t="s">
        <v>8722</v>
      </c>
      <c r="F13" s="335"/>
      <c r="G13" s="335"/>
      <c r="H13" s="335"/>
      <c r="L13" s="33"/>
    </row>
    <row r="14" spans="2:46" s="1" customFormat="1" ht="11.25">
      <c r="B14" s="33"/>
      <c r="L14" s="33"/>
    </row>
    <row r="15" spans="2:46" s="1" customFormat="1" ht="12" customHeight="1">
      <c r="B15" s="33"/>
      <c r="D15" s="28" t="s">
        <v>18</v>
      </c>
      <c r="F15" s="26" t="s">
        <v>19</v>
      </c>
      <c r="I15" s="28" t="s">
        <v>20</v>
      </c>
      <c r="J15" s="26" t="s">
        <v>42</v>
      </c>
      <c r="L15" s="33"/>
    </row>
    <row r="16" spans="2:46" s="1" customFormat="1" ht="12" customHeight="1">
      <c r="B16" s="33"/>
      <c r="D16" s="28" t="s">
        <v>22</v>
      </c>
      <c r="F16" s="26" t="s">
        <v>23</v>
      </c>
      <c r="I16" s="28" t="s">
        <v>24</v>
      </c>
      <c r="J16" s="50" t="str">
        <f>'Rekapitulace stavby'!AN8</f>
        <v>20. 1. 2025</v>
      </c>
      <c r="L16" s="33"/>
    </row>
    <row r="17" spans="2:12" s="1" customFormat="1" ht="10.9" customHeight="1">
      <c r="B17" s="33"/>
      <c r="L17" s="33"/>
    </row>
    <row r="18" spans="2:12" s="1" customFormat="1" ht="12" customHeight="1">
      <c r="B18" s="33"/>
      <c r="D18" s="28" t="s">
        <v>26</v>
      </c>
      <c r="I18" s="28" t="s">
        <v>27</v>
      </c>
      <c r="J18" s="26" t="s">
        <v>28</v>
      </c>
      <c r="L18" s="33"/>
    </row>
    <row r="19" spans="2:12" s="1" customFormat="1" ht="18" customHeight="1">
      <c r="B19" s="33"/>
      <c r="E19" s="26" t="s">
        <v>29</v>
      </c>
      <c r="I19" s="28" t="s">
        <v>30</v>
      </c>
      <c r="J19" s="26" t="s">
        <v>31</v>
      </c>
      <c r="L19" s="33"/>
    </row>
    <row r="20" spans="2:12" s="1" customFormat="1" ht="6.95" customHeight="1">
      <c r="B20" s="33"/>
      <c r="L20" s="33"/>
    </row>
    <row r="21" spans="2:12" s="1" customFormat="1" ht="12" customHeight="1">
      <c r="B21" s="33"/>
      <c r="D21" s="28" t="s">
        <v>32</v>
      </c>
      <c r="I21" s="28" t="s">
        <v>27</v>
      </c>
      <c r="J21" s="29" t="str">
        <f>'Rekapitulace stavby'!AN13</f>
        <v>Vyplň údaj</v>
      </c>
      <c r="L21" s="33"/>
    </row>
    <row r="22" spans="2:12" s="1" customFormat="1" ht="18" customHeight="1">
      <c r="B22" s="33"/>
      <c r="E22" s="336" t="str">
        <f>'Rekapitulace stavby'!E14</f>
        <v>Vyplň údaj</v>
      </c>
      <c r="F22" s="294"/>
      <c r="G22" s="294"/>
      <c r="H22" s="294"/>
      <c r="I22" s="28" t="s">
        <v>30</v>
      </c>
      <c r="J22" s="29" t="str">
        <f>'Rekapitulace stavby'!AN14</f>
        <v>Vyplň údaj</v>
      </c>
      <c r="L22" s="33"/>
    </row>
    <row r="23" spans="2:12" s="1" customFormat="1" ht="6.95" customHeight="1">
      <c r="B23" s="33"/>
      <c r="L23" s="33"/>
    </row>
    <row r="24" spans="2:12" s="1" customFormat="1" ht="12" customHeight="1">
      <c r="B24" s="33"/>
      <c r="D24" s="28" t="s">
        <v>34</v>
      </c>
      <c r="I24" s="28" t="s">
        <v>27</v>
      </c>
      <c r="J24" s="26" t="s">
        <v>35</v>
      </c>
      <c r="L24" s="33"/>
    </row>
    <row r="25" spans="2:12" s="1" customFormat="1" ht="18" customHeight="1">
      <c r="B25" s="33"/>
      <c r="E25" s="26" t="s">
        <v>7907</v>
      </c>
      <c r="I25" s="28" t="s">
        <v>30</v>
      </c>
      <c r="J25" s="26" t="s">
        <v>37</v>
      </c>
      <c r="L25" s="33"/>
    </row>
    <row r="26" spans="2:12" s="1" customFormat="1" ht="6.95" customHeight="1">
      <c r="B26" s="33"/>
      <c r="L26" s="33"/>
    </row>
    <row r="27" spans="2:12" s="1" customFormat="1" ht="12" customHeight="1">
      <c r="B27" s="33"/>
      <c r="D27" s="28" t="s">
        <v>39</v>
      </c>
      <c r="I27" s="28" t="s">
        <v>27</v>
      </c>
      <c r="J27" s="26" t="s">
        <v>40</v>
      </c>
      <c r="L27" s="33"/>
    </row>
    <row r="28" spans="2:12" s="1" customFormat="1" ht="18" customHeight="1">
      <c r="B28" s="33"/>
      <c r="E28" s="26" t="s">
        <v>41</v>
      </c>
      <c r="I28" s="28" t="s">
        <v>30</v>
      </c>
      <c r="J28" s="26" t="s">
        <v>42</v>
      </c>
      <c r="L28" s="33"/>
    </row>
    <row r="29" spans="2:12" s="1" customFormat="1" ht="6.95" customHeight="1">
      <c r="B29" s="33"/>
      <c r="L29" s="33"/>
    </row>
    <row r="30" spans="2:12" s="1" customFormat="1" ht="12" customHeight="1">
      <c r="B30" s="33"/>
      <c r="D30" s="28" t="s">
        <v>43</v>
      </c>
      <c r="L30" s="33"/>
    </row>
    <row r="31" spans="2:12" s="7" customFormat="1" ht="16.5" customHeight="1">
      <c r="B31" s="93"/>
      <c r="E31" s="299" t="s">
        <v>42</v>
      </c>
      <c r="F31" s="299"/>
      <c r="G31" s="299"/>
      <c r="H31" s="299"/>
      <c r="L31" s="93"/>
    </row>
    <row r="32" spans="2:12" s="1" customFormat="1" ht="6.95" customHeight="1">
      <c r="B32" s="33"/>
      <c r="L32" s="33"/>
    </row>
    <row r="33" spans="2:12" s="1" customFormat="1" ht="6.95" customHeight="1">
      <c r="B33" s="33"/>
      <c r="D33" s="51"/>
      <c r="E33" s="51"/>
      <c r="F33" s="51"/>
      <c r="G33" s="51"/>
      <c r="H33" s="51"/>
      <c r="I33" s="51"/>
      <c r="J33" s="51"/>
      <c r="K33" s="51"/>
      <c r="L33" s="33"/>
    </row>
    <row r="34" spans="2:12" s="1" customFormat="1" ht="25.35" customHeight="1">
      <c r="B34" s="33"/>
      <c r="D34" s="94" t="s">
        <v>45</v>
      </c>
      <c r="J34" s="64">
        <f>ROUND(J92, 2)</f>
        <v>0</v>
      </c>
      <c r="L34" s="33"/>
    </row>
    <row r="35" spans="2:12" s="1" customFormat="1" ht="6.95" customHeight="1">
      <c r="B35" s="33"/>
      <c r="D35" s="51"/>
      <c r="E35" s="51"/>
      <c r="F35" s="51"/>
      <c r="G35" s="51"/>
      <c r="H35" s="51"/>
      <c r="I35" s="51"/>
      <c r="J35" s="51"/>
      <c r="K35" s="51"/>
      <c r="L35" s="33"/>
    </row>
    <row r="36" spans="2:12" s="1" customFormat="1" ht="14.45" customHeight="1">
      <c r="B36" s="33"/>
      <c r="F36" s="36" t="s">
        <v>47</v>
      </c>
      <c r="I36" s="36" t="s">
        <v>46</v>
      </c>
      <c r="J36" s="36" t="s">
        <v>48</v>
      </c>
      <c r="L36" s="33"/>
    </row>
    <row r="37" spans="2:12" s="1" customFormat="1" ht="14.45" customHeight="1">
      <c r="B37" s="33"/>
      <c r="D37" s="53" t="s">
        <v>49</v>
      </c>
      <c r="E37" s="28" t="s">
        <v>50</v>
      </c>
      <c r="F37" s="83">
        <f>ROUND((SUM(BE92:BE95)),  2)</f>
        <v>0</v>
      </c>
      <c r="I37" s="95">
        <v>0.21</v>
      </c>
      <c r="J37" s="83">
        <f>ROUND(((SUM(BE92:BE95))*I37),  2)</f>
        <v>0</v>
      </c>
      <c r="L37" s="33"/>
    </row>
    <row r="38" spans="2:12" s="1" customFormat="1" ht="14.45" customHeight="1">
      <c r="B38" s="33"/>
      <c r="E38" s="28" t="s">
        <v>51</v>
      </c>
      <c r="F38" s="83">
        <f>ROUND((SUM(BF92:BF95)),  2)</f>
        <v>0</v>
      </c>
      <c r="I38" s="95">
        <v>0.12</v>
      </c>
      <c r="J38" s="83">
        <f>ROUND(((SUM(BF92:BF95))*I38),  2)</f>
        <v>0</v>
      </c>
      <c r="L38" s="33"/>
    </row>
    <row r="39" spans="2:12" s="1" customFormat="1" ht="14.45" hidden="1" customHeight="1">
      <c r="B39" s="33"/>
      <c r="E39" s="28" t="s">
        <v>52</v>
      </c>
      <c r="F39" s="83">
        <f>ROUND((SUM(BG92:BG95)),  2)</f>
        <v>0</v>
      </c>
      <c r="I39" s="95">
        <v>0.21</v>
      </c>
      <c r="J39" s="83">
        <f>0</f>
        <v>0</v>
      </c>
      <c r="L39" s="33"/>
    </row>
    <row r="40" spans="2:12" s="1" customFormat="1" ht="14.45" hidden="1" customHeight="1">
      <c r="B40" s="33"/>
      <c r="E40" s="28" t="s">
        <v>53</v>
      </c>
      <c r="F40" s="83">
        <f>ROUND((SUM(BH92:BH95)),  2)</f>
        <v>0</v>
      </c>
      <c r="I40" s="95">
        <v>0.12</v>
      </c>
      <c r="J40" s="83">
        <f>0</f>
        <v>0</v>
      </c>
      <c r="L40" s="33"/>
    </row>
    <row r="41" spans="2:12" s="1" customFormat="1" ht="14.45" hidden="1" customHeight="1">
      <c r="B41" s="33"/>
      <c r="E41" s="28" t="s">
        <v>54</v>
      </c>
      <c r="F41" s="83">
        <f>ROUND((SUM(BI92:BI95)),  2)</f>
        <v>0</v>
      </c>
      <c r="I41" s="95">
        <v>0</v>
      </c>
      <c r="J41" s="83">
        <f>0</f>
        <v>0</v>
      </c>
      <c r="L41" s="33"/>
    </row>
    <row r="42" spans="2:12" s="1" customFormat="1" ht="6.95" customHeight="1">
      <c r="B42" s="33"/>
      <c r="L42" s="33"/>
    </row>
    <row r="43" spans="2:12" s="1" customFormat="1" ht="25.35" customHeight="1">
      <c r="B43" s="33"/>
      <c r="C43" s="96"/>
      <c r="D43" s="97" t="s">
        <v>55</v>
      </c>
      <c r="E43" s="55"/>
      <c r="F43" s="55"/>
      <c r="G43" s="98" t="s">
        <v>56</v>
      </c>
      <c r="H43" s="99" t="s">
        <v>57</v>
      </c>
      <c r="I43" s="55"/>
      <c r="J43" s="100">
        <f>SUM(J34:J41)</f>
        <v>0</v>
      </c>
      <c r="K43" s="101"/>
      <c r="L43" s="33"/>
    </row>
    <row r="44" spans="2:12" s="1" customFormat="1" ht="14.45" customHeight="1">
      <c r="B44" s="42"/>
      <c r="C44" s="43"/>
      <c r="D44" s="43"/>
      <c r="E44" s="43"/>
      <c r="F44" s="43"/>
      <c r="G44" s="43"/>
      <c r="H44" s="43"/>
      <c r="I44" s="43"/>
      <c r="J44" s="43"/>
      <c r="K44" s="43"/>
      <c r="L44" s="33"/>
    </row>
    <row r="48" spans="2:12" s="1" customFormat="1" ht="6.95" customHeight="1">
      <c r="B48" s="44"/>
      <c r="C48" s="45"/>
      <c r="D48" s="45"/>
      <c r="E48" s="45"/>
      <c r="F48" s="45"/>
      <c r="G48" s="45"/>
      <c r="H48" s="45"/>
      <c r="I48" s="45"/>
      <c r="J48" s="45"/>
      <c r="K48" s="45"/>
      <c r="L48" s="33"/>
    </row>
    <row r="49" spans="2:12" s="1" customFormat="1" ht="24.95" customHeight="1">
      <c r="B49" s="33"/>
      <c r="C49" s="22" t="s">
        <v>246</v>
      </c>
      <c r="L49" s="33"/>
    </row>
    <row r="50" spans="2:12" s="1" customFormat="1" ht="6.95" customHeight="1">
      <c r="B50" s="33"/>
      <c r="L50" s="33"/>
    </row>
    <row r="51" spans="2:12" s="1" customFormat="1" ht="12" customHeight="1">
      <c r="B51" s="33"/>
      <c r="C51" s="28" t="s">
        <v>16</v>
      </c>
      <c r="L51" s="33"/>
    </row>
    <row r="52" spans="2:12" s="1" customFormat="1" ht="16.5" customHeight="1">
      <c r="B52" s="33"/>
      <c r="E52" s="333" t="str">
        <f>E7</f>
        <v>Domov pro seniory v Litomyšli</v>
      </c>
      <c r="F52" s="334"/>
      <c r="G52" s="334"/>
      <c r="H52" s="334"/>
      <c r="L52" s="33"/>
    </row>
    <row r="53" spans="2:12" ht="12" customHeight="1">
      <c r="B53" s="21"/>
      <c r="C53" s="28" t="s">
        <v>217</v>
      </c>
      <c r="L53" s="21"/>
    </row>
    <row r="54" spans="2:12" ht="16.5" customHeight="1">
      <c r="B54" s="21"/>
      <c r="E54" s="333" t="s">
        <v>7905</v>
      </c>
      <c r="F54" s="295"/>
      <c r="G54" s="295"/>
      <c r="H54" s="295"/>
      <c r="L54" s="21"/>
    </row>
    <row r="55" spans="2:12" ht="12" customHeight="1">
      <c r="B55" s="21"/>
      <c r="C55" s="28" t="s">
        <v>224</v>
      </c>
      <c r="L55" s="21"/>
    </row>
    <row r="56" spans="2:12" s="1" customFormat="1" ht="16.5" customHeight="1">
      <c r="B56" s="33"/>
      <c r="E56" s="329" t="s">
        <v>8372</v>
      </c>
      <c r="F56" s="335"/>
      <c r="G56" s="335"/>
      <c r="H56" s="335"/>
      <c r="L56" s="33"/>
    </row>
    <row r="57" spans="2:12" s="1" customFormat="1" ht="12" customHeight="1">
      <c r="B57" s="33"/>
      <c r="C57" s="28" t="s">
        <v>231</v>
      </c>
      <c r="L57" s="33"/>
    </row>
    <row r="58" spans="2:12" s="1" customFormat="1" ht="16.5" customHeight="1">
      <c r="B58" s="33"/>
      <c r="E58" s="316" t="str">
        <f>E13</f>
        <v>03 - Kašna</v>
      </c>
      <c r="F58" s="335"/>
      <c r="G58" s="335"/>
      <c r="H58" s="335"/>
      <c r="L58" s="33"/>
    </row>
    <row r="59" spans="2:12" s="1" customFormat="1" ht="6.95" customHeight="1">
      <c r="B59" s="33"/>
      <c r="L59" s="33"/>
    </row>
    <row r="60" spans="2:12" s="1" customFormat="1" ht="12" customHeight="1">
      <c r="B60" s="33"/>
      <c r="C60" s="28" t="s">
        <v>22</v>
      </c>
      <c r="F60" s="26" t="str">
        <f>F16</f>
        <v>Z.Kopala, 570 01 Litomyšl</v>
      </c>
      <c r="I60" s="28" t="s">
        <v>24</v>
      </c>
      <c r="J60" s="50" t="str">
        <f>IF(J16="","",J16)</f>
        <v>20. 1. 2025</v>
      </c>
      <c r="L60" s="33"/>
    </row>
    <row r="61" spans="2:12" s="1" customFormat="1" ht="6.95" customHeight="1">
      <c r="B61" s="33"/>
      <c r="L61" s="33"/>
    </row>
    <row r="62" spans="2:12" s="1" customFormat="1" ht="15.2" customHeight="1">
      <c r="B62" s="33"/>
      <c r="C62" s="28" t="s">
        <v>26</v>
      </c>
      <c r="F62" s="26" t="str">
        <f>E19</f>
        <v>Město Litomyšl</v>
      </c>
      <c r="I62" s="28" t="s">
        <v>34</v>
      </c>
      <c r="J62" s="31" t="str">
        <f>E25</f>
        <v>Deltaplan spol.s r.o.</v>
      </c>
      <c r="L62" s="33"/>
    </row>
    <row r="63" spans="2:12" s="1" customFormat="1" ht="15.2" customHeight="1">
      <c r="B63" s="33"/>
      <c r="C63" s="28" t="s">
        <v>32</v>
      </c>
      <c r="F63" s="26" t="str">
        <f>IF(E22="","",E22)</f>
        <v>Vyplň údaj</v>
      </c>
      <c r="I63" s="28" t="s">
        <v>39</v>
      </c>
      <c r="J63" s="31" t="str">
        <f>E28</f>
        <v>Ing.Štefan Sivák</v>
      </c>
      <c r="L63" s="33"/>
    </row>
    <row r="64" spans="2:12" s="1" customFormat="1" ht="10.35" customHeight="1">
      <c r="B64" s="33"/>
      <c r="L64" s="33"/>
    </row>
    <row r="65" spans="2:47" s="1" customFormat="1" ht="29.25" customHeight="1">
      <c r="B65" s="33"/>
      <c r="C65" s="102" t="s">
        <v>247</v>
      </c>
      <c r="D65" s="96"/>
      <c r="E65" s="96"/>
      <c r="F65" s="96"/>
      <c r="G65" s="96"/>
      <c r="H65" s="96"/>
      <c r="I65" s="96"/>
      <c r="J65" s="103" t="s">
        <v>248</v>
      </c>
      <c r="K65" s="96"/>
      <c r="L65" s="33"/>
    </row>
    <row r="66" spans="2:47" s="1" customFormat="1" ht="10.35" customHeight="1">
      <c r="B66" s="33"/>
      <c r="L66" s="33"/>
    </row>
    <row r="67" spans="2:47" s="1" customFormat="1" ht="22.9" customHeight="1">
      <c r="B67" s="33"/>
      <c r="C67" s="104" t="s">
        <v>77</v>
      </c>
      <c r="J67" s="64">
        <f>J92</f>
        <v>0</v>
      </c>
      <c r="L67" s="33"/>
      <c r="AU67" s="18" t="s">
        <v>249</v>
      </c>
    </row>
    <row r="68" spans="2:47" s="8" customFormat="1" ht="24.95" customHeight="1">
      <c r="B68" s="105"/>
      <c r="D68" s="106" t="s">
        <v>8723</v>
      </c>
      <c r="E68" s="107"/>
      <c r="F68" s="107"/>
      <c r="G68" s="107"/>
      <c r="H68" s="107"/>
      <c r="I68" s="107"/>
      <c r="J68" s="108">
        <f>J93</f>
        <v>0</v>
      </c>
      <c r="L68" s="105"/>
    </row>
    <row r="69" spans="2:47" s="1" customFormat="1" ht="21.75" customHeight="1">
      <c r="B69" s="33"/>
      <c r="L69" s="33"/>
    </row>
    <row r="70" spans="2:47" s="1" customFormat="1" ht="6.95" customHeight="1">
      <c r="B70" s="42"/>
      <c r="C70" s="43"/>
      <c r="D70" s="43"/>
      <c r="E70" s="43"/>
      <c r="F70" s="43"/>
      <c r="G70" s="43"/>
      <c r="H70" s="43"/>
      <c r="I70" s="43"/>
      <c r="J70" s="43"/>
      <c r="K70" s="43"/>
      <c r="L70" s="33"/>
    </row>
    <row r="74" spans="2:47" s="1" customFormat="1" ht="6.95" customHeight="1">
      <c r="B74" s="44"/>
      <c r="C74" s="45"/>
      <c r="D74" s="45"/>
      <c r="E74" s="45"/>
      <c r="F74" s="45"/>
      <c r="G74" s="45"/>
      <c r="H74" s="45"/>
      <c r="I74" s="45"/>
      <c r="J74" s="45"/>
      <c r="K74" s="45"/>
      <c r="L74" s="33"/>
    </row>
    <row r="75" spans="2:47" s="1" customFormat="1" ht="24.95" customHeight="1">
      <c r="B75" s="33"/>
      <c r="C75" s="22" t="s">
        <v>290</v>
      </c>
      <c r="L75" s="33"/>
    </row>
    <row r="76" spans="2:47" s="1" customFormat="1" ht="6.95" customHeight="1">
      <c r="B76" s="33"/>
      <c r="L76" s="33"/>
    </row>
    <row r="77" spans="2:47" s="1" customFormat="1" ht="12" customHeight="1">
      <c r="B77" s="33"/>
      <c r="C77" s="28" t="s">
        <v>16</v>
      </c>
      <c r="L77" s="33"/>
    </row>
    <row r="78" spans="2:47" s="1" customFormat="1" ht="16.5" customHeight="1">
      <c r="B78" s="33"/>
      <c r="E78" s="333" t="str">
        <f>E7</f>
        <v>Domov pro seniory v Litomyšli</v>
      </c>
      <c r="F78" s="334"/>
      <c r="G78" s="334"/>
      <c r="H78" s="334"/>
      <c r="L78" s="33"/>
    </row>
    <row r="79" spans="2:47" ht="12" customHeight="1">
      <c r="B79" s="21"/>
      <c r="C79" s="28" t="s">
        <v>217</v>
      </c>
      <c r="L79" s="21"/>
    </row>
    <row r="80" spans="2:47" ht="16.5" customHeight="1">
      <c r="B80" s="21"/>
      <c r="E80" s="333" t="s">
        <v>7905</v>
      </c>
      <c r="F80" s="295"/>
      <c r="G80" s="295"/>
      <c r="H80" s="295"/>
      <c r="L80" s="21"/>
    </row>
    <row r="81" spans="2:65" ht="12" customHeight="1">
      <c r="B81" s="21"/>
      <c r="C81" s="28" t="s">
        <v>224</v>
      </c>
      <c r="L81" s="21"/>
    </row>
    <row r="82" spans="2:65" s="1" customFormat="1" ht="16.5" customHeight="1">
      <c r="B82" s="33"/>
      <c r="E82" s="329" t="s">
        <v>8372</v>
      </c>
      <c r="F82" s="335"/>
      <c r="G82" s="335"/>
      <c r="H82" s="335"/>
      <c r="L82" s="33"/>
    </row>
    <row r="83" spans="2:65" s="1" customFormat="1" ht="12" customHeight="1">
      <c r="B83" s="33"/>
      <c r="C83" s="28" t="s">
        <v>231</v>
      </c>
      <c r="L83" s="33"/>
    </row>
    <row r="84" spans="2:65" s="1" customFormat="1" ht="16.5" customHeight="1">
      <c r="B84" s="33"/>
      <c r="E84" s="316" t="str">
        <f>E13</f>
        <v>03 - Kašna</v>
      </c>
      <c r="F84" s="335"/>
      <c r="G84" s="335"/>
      <c r="H84" s="335"/>
      <c r="L84" s="33"/>
    </row>
    <row r="85" spans="2:65" s="1" customFormat="1" ht="6.95" customHeight="1">
      <c r="B85" s="33"/>
      <c r="L85" s="33"/>
    </row>
    <row r="86" spans="2:65" s="1" customFormat="1" ht="12" customHeight="1">
      <c r="B86" s="33"/>
      <c r="C86" s="28" t="s">
        <v>22</v>
      </c>
      <c r="F86" s="26" t="str">
        <f>F16</f>
        <v>Z.Kopala, 570 01 Litomyšl</v>
      </c>
      <c r="I86" s="28" t="s">
        <v>24</v>
      </c>
      <c r="J86" s="50" t="str">
        <f>IF(J16="","",J16)</f>
        <v>20. 1. 2025</v>
      </c>
      <c r="L86" s="33"/>
    </row>
    <row r="87" spans="2:65" s="1" customFormat="1" ht="6.95" customHeight="1">
      <c r="B87" s="33"/>
      <c r="L87" s="33"/>
    </row>
    <row r="88" spans="2:65" s="1" customFormat="1" ht="15.2" customHeight="1">
      <c r="B88" s="33"/>
      <c r="C88" s="28" t="s">
        <v>26</v>
      </c>
      <c r="F88" s="26" t="str">
        <f>E19</f>
        <v>Město Litomyšl</v>
      </c>
      <c r="I88" s="28" t="s">
        <v>34</v>
      </c>
      <c r="J88" s="31" t="str">
        <f>E25</f>
        <v>Deltaplan spol.s r.o.</v>
      </c>
      <c r="L88" s="33"/>
    </row>
    <row r="89" spans="2:65" s="1" customFormat="1" ht="15.2" customHeight="1">
      <c r="B89" s="33"/>
      <c r="C89" s="28" t="s">
        <v>32</v>
      </c>
      <c r="F89" s="26" t="str">
        <f>IF(E22="","",E22)</f>
        <v>Vyplň údaj</v>
      </c>
      <c r="I89" s="28" t="s">
        <v>39</v>
      </c>
      <c r="J89" s="31" t="str">
        <f>E28</f>
        <v>Ing.Štefan Sivák</v>
      </c>
      <c r="L89" s="33"/>
    </row>
    <row r="90" spans="2:65" s="1" customFormat="1" ht="10.35" customHeight="1">
      <c r="B90" s="33"/>
      <c r="L90" s="33"/>
    </row>
    <row r="91" spans="2:65" s="10" customFormat="1" ht="29.25" customHeight="1">
      <c r="B91" s="113"/>
      <c r="C91" s="114" t="s">
        <v>291</v>
      </c>
      <c r="D91" s="115" t="s">
        <v>64</v>
      </c>
      <c r="E91" s="115" t="s">
        <v>60</v>
      </c>
      <c r="F91" s="115" t="s">
        <v>61</v>
      </c>
      <c r="G91" s="115" t="s">
        <v>292</v>
      </c>
      <c r="H91" s="115" t="s">
        <v>293</v>
      </c>
      <c r="I91" s="115" t="s">
        <v>294</v>
      </c>
      <c r="J91" s="115" t="s">
        <v>248</v>
      </c>
      <c r="K91" s="116" t="s">
        <v>295</v>
      </c>
      <c r="L91" s="113"/>
      <c r="M91" s="57" t="s">
        <v>42</v>
      </c>
      <c r="N91" s="58" t="s">
        <v>49</v>
      </c>
      <c r="O91" s="58" t="s">
        <v>296</v>
      </c>
      <c r="P91" s="58" t="s">
        <v>297</v>
      </c>
      <c r="Q91" s="58" t="s">
        <v>298</v>
      </c>
      <c r="R91" s="58" t="s">
        <v>299</v>
      </c>
      <c r="S91" s="58" t="s">
        <v>300</v>
      </c>
      <c r="T91" s="59" t="s">
        <v>301</v>
      </c>
    </row>
    <row r="92" spans="2:65" s="1" customFormat="1" ht="22.9" customHeight="1">
      <c r="B92" s="33"/>
      <c r="C92" s="62" t="s">
        <v>302</v>
      </c>
      <c r="J92" s="117">
        <f>BK92</f>
        <v>0</v>
      </c>
      <c r="L92" s="33"/>
      <c r="M92" s="60"/>
      <c r="N92" s="51"/>
      <c r="O92" s="51"/>
      <c r="P92" s="118">
        <f>P93</f>
        <v>0</v>
      </c>
      <c r="Q92" s="51"/>
      <c r="R92" s="118">
        <f>R93</f>
        <v>0</v>
      </c>
      <c r="S92" s="51"/>
      <c r="T92" s="119">
        <f>T93</f>
        <v>0</v>
      </c>
      <c r="AT92" s="18" t="s">
        <v>78</v>
      </c>
      <c r="AU92" s="18" t="s">
        <v>249</v>
      </c>
      <c r="BK92" s="120">
        <f>BK93</f>
        <v>0</v>
      </c>
    </row>
    <row r="93" spans="2:65" s="11" customFormat="1" ht="25.9" customHeight="1">
      <c r="B93" s="121"/>
      <c r="D93" s="122" t="s">
        <v>78</v>
      </c>
      <c r="E93" s="123" t="s">
        <v>8724</v>
      </c>
      <c r="F93" s="123" t="s">
        <v>6044</v>
      </c>
      <c r="I93" s="124"/>
      <c r="J93" s="125">
        <f>BK93</f>
        <v>0</v>
      </c>
      <c r="L93" s="121"/>
      <c r="M93" s="126"/>
      <c r="P93" s="127">
        <f>SUM(P94:P95)</f>
        <v>0</v>
      </c>
      <c r="R93" s="127">
        <f>SUM(R94:R95)</f>
        <v>0</v>
      </c>
      <c r="T93" s="128">
        <f>SUM(T94:T95)</f>
        <v>0</v>
      </c>
      <c r="AR93" s="122" t="s">
        <v>311</v>
      </c>
      <c r="AT93" s="129" t="s">
        <v>78</v>
      </c>
      <c r="AU93" s="129" t="s">
        <v>79</v>
      </c>
      <c r="AY93" s="122" t="s">
        <v>305</v>
      </c>
      <c r="BK93" s="130">
        <f>SUM(BK94:BK95)</f>
        <v>0</v>
      </c>
    </row>
    <row r="94" spans="2:65" s="1" customFormat="1" ht="16.5" customHeight="1">
      <c r="B94" s="33"/>
      <c r="C94" s="133" t="s">
        <v>86</v>
      </c>
      <c r="D94" s="133" t="s">
        <v>307</v>
      </c>
      <c r="E94" s="134" t="s">
        <v>8725</v>
      </c>
      <c r="F94" s="135" t="s">
        <v>8726</v>
      </c>
      <c r="G94" s="136" t="s">
        <v>8727</v>
      </c>
      <c r="H94" s="137">
        <v>1</v>
      </c>
      <c r="I94" s="138"/>
      <c r="J94" s="139">
        <f>ROUND(I94*H94,2)</f>
        <v>0</v>
      </c>
      <c r="K94" s="135" t="s">
        <v>721</v>
      </c>
      <c r="L94" s="33"/>
      <c r="M94" s="140" t="s">
        <v>42</v>
      </c>
      <c r="N94" s="141" t="s">
        <v>50</v>
      </c>
      <c r="P94" s="142">
        <f>O94*H94</f>
        <v>0</v>
      </c>
      <c r="Q94" s="142">
        <v>0</v>
      </c>
      <c r="R94" s="142">
        <f>Q94*H94</f>
        <v>0</v>
      </c>
      <c r="S94" s="142">
        <v>0</v>
      </c>
      <c r="T94" s="143">
        <f>S94*H94</f>
        <v>0</v>
      </c>
      <c r="AR94" s="144" t="s">
        <v>311</v>
      </c>
      <c r="AT94" s="144" t="s">
        <v>307</v>
      </c>
      <c r="AU94" s="144" t="s">
        <v>86</v>
      </c>
      <c r="AY94" s="18" t="s">
        <v>305</v>
      </c>
      <c r="BE94" s="145">
        <f>IF(N94="základní",J94,0)</f>
        <v>0</v>
      </c>
      <c r="BF94" s="145">
        <f>IF(N94="snížená",J94,0)</f>
        <v>0</v>
      </c>
      <c r="BG94" s="145">
        <f>IF(N94="zákl. přenesená",J94,0)</f>
        <v>0</v>
      </c>
      <c r="BH94" s="145">
        <f>IF(N94="sníž. přenesená",J94,0)</f>
        <v>0</v>
      </c>
      <c r="BI94" s="145">
        <f>IF(N94="nulová",J94,0)</f>
        <v>0</v>
      </c>
      <c r="BJ94" s="18" t="s">
        <v>86</v>
      </c>
      <c r="BK94" s="145">
        <f>ROUND(I94*H94,2)</f>
        <v>0</v>
      </c>
      <c r="BL94" s="18" t="s">
        <v>311</v>
      </c>
      <c r="BM94" s="144" t="s">
        <v>8728</v>
      </c>
    </row>
    <row r="95" spans="2:65" s="1" customFormat="1" ht="11.25">
      <c r="B95" s="33"/>
      <c r="D95" s="146" t="s">
        <v>313</v>
      </c>
      <c r="F95" s="147" t="s">
        <v>8726</v>
      </c>
      <c r="I95" s="148"/>
      <c r="L95" s="33"/>
      <c r="M95" s="194"/>
      <c r="N95" s="195"/>
      <c r="O95" s="195"/>
      <c r="P95" s="195"/>
      <c r="Q95" s="195"/>
      <c r="R95" s="195"/>
      <c r="S95" s="195"/>
      <c r="T95" s="196"/>
      <c r="AT95" s="18" t="s">
        <v>313</v>
      </c>
      <c r="AU95" s="18" t="s">
        <v>86</v>
      </c>
    </row>
    <row r="96" spans="2:65" s="1" customFormat="1" ht="6.95" customHeight="1">
      <c r="B96" s="42"/>
      <c r="C96" s="43"/>
      <c r="D96" s="43"/>
      <c r="E96" s="43"/>
      <c r="F96" s="43"/>
      <c r="G96" s="43"/>
      <c r="H96" s="43"/>
      <c r="I96" s="43"/>
      <c r="J96" s="43"/>
      <c r="K96" s="43"/>
      <c r="L96" s="33"/>
    </row>
  </sheetData>
  <sheetProtection algorithmName="SHA-512" hashValue="+R2DjawdsGzkXHerJEyKOMzex5nn0HBS+Ym/x5Mo4rOSEgB0bAXuIjP9IAwDYbUpJ1z86JgA4sCw4fUwBshiNA==" saltValue="cuZQQMlSwChljs4ghlJIjWHV9EnASK9WZRdPUTkgnaNzfZRPlmQSR4BymEUER6M3hwWor/WN7aFvaoqXqm738w==" spinCount="100000" sheet="1" objects="1" scenarios="1" formatColumns="0" formatRows="0" autoFilter="0"/>
  <autoFilter ref="C91:K95" xr:uid="{00000000-0009-0000-0000-00000E000000}"/>
  <mergeCells count="15">
    <mergeCell ref="E78:H78"/>
    <mergeCell ref="E82:H82"/>
    <mergeCell ref="E80:H80"/>
    <mergeCell ref="E84:H84"/>
    <mergeCell ref="L2:V2"/>
    <mergeCell ref="E31:H31"/>
    <mergeCell ref="E52:H52"/>
    <mergeCell ref="E56:H56"/>
    <mergeCell ref="E54:H54"/>
    <mergeCell ref="E58:H58"/>
    <mergeCell ref="E7:H7"/>
    <mergeCell ref="E11:H11"/>
    <mergeCell ref="E9:H9"/>
    <mergeCell ref="E13:H13"/>
    <mergeCell ref="E22:H22"/>
  </mergeCells>
  <pageMargins left="0.39374999999999999" right="0.39374999999999999" top="0.39374999999999999" bottom="0.39374999999999999" header="0" footer="0"/>
  <pageSetup paperSize="9" scale="76" fitToHeight="100" orientation="portrait" blackAndWhite="1" r:id="rId1"/>
  <headerFooter>
    <oddFooter>&amp;CStrana &amp;P z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BM494"/>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95"/>
      <c r="M2" s="295"/>
      <c r="N2" s="295"/>
      <c r="O2" s="295"/>
      <c r="P2" s="295"/>
      <c r="Q2" s="295"/>
      <c r="R2" s="295"/>
      <c r="S2" s="295"/>
      <c r="T2" s="295"/>
      <c r="U2" s="295"/>
      <c r="V2" s="295"/>
      <c r="AT2" s="18" t="s">
        <v>145</v>
      </c>
    </row>
    <row r="3" spans="2:46" ht="6.95" customHeight="1">
      <c r="B3" s="19"/>
      <c r="C3" s="20"/>
      <c r="D3" s="20"/>
      <c r="E3" s="20"/>
      <c r="F3" s="20"/>
      <c r="G3" s="20"/>
      <c r="H3" s="20"/>
      <c r="I3" s="20"/>
      <c r="J3" s="20"/>
      <c r="K3" s="20"/>
      <c r="L3" s="21"/>
      <c r="AT3" s="18" t="s">
        <v>88</v>
      </c>
    </row>
    <row r="4" spans="2:46" ht="24.95" customHeight="1">
      <c r="B4" s="21"/>
      <c r="D4" s="22" t="s">
        <v>204</v>
      </c>
      <c r="L4" s="21"/>
      <c r="M4" s="92" t="s">
        <v>10</v>
      </c>
      <c r="AT4" s="18" t="s">
        <v>4</v>
      </c>
    </row>
    <row r="5" spans="2:46" ht="6.95" customHeight="1">
      <c r="B5" s="21"/>
      <c r="L5" s="21"/>
    </row>
    <row r="6" spans="2:46" ht="12" customHeight="1">
      <c r="B6" s="21"/>
      <c r="D6" s="28" t="s">
        <v>16</v>
      </c>
      <c r="L6" s="21"/>
    </row>
    <row r="7" spans="2:46" ht="16.5" customHeight="1">
      <c r="B7" s="21"/>
      <c r="E7" s="333" t="str">
        <f>'Rekapitulace stavby'!K6</f>
        <v>Domov pro seniory v Litomyšli</v>
      </c>
      <c r="F7" s="334"/>
      <c r="G7" s="334"/>
      <c r="H7" s="334"/>
      <c r="L7" s="21"/>
    </row>
    <row r="8" spans="2:46" ht="12" customHeight="1">
      <c r="B8" s="21"/>
      <c r="D8" s="28" t="s">
        <v>217</v>
      </c>
      <c r="L8" s="21"/>
    </row>
    <row r="9" spans="2:46" s="1" customFormat="1" ht="16.5" customHeight="1">
      <c r="B9" s="33"/>
      <c r="E9" s="333" t="s">
        <v>7905</v>
      </c>
      <c r="F9" s="335"/>
      <c r="G9" s="335"/>
      <c r="H9" s="335"/>
      <c r="L9" s="33"/>
    </row>
    <row r="10" spans="2:46" s="1" customFormat="1" ht="12" customHeight="1">
      <c r="B10" s="33"/>
      <c r="D10" s="28" t="s">
        <v>224</v>
      </c>
      <c r="L10" s="33"/>
    </row>
    <row r="11" spans="2:46" s="1" customFormat="1" ht="16.5" customHeight="1">
      <c r="B11" s="33"/>
      <c r="E11" s="316" t="s">
        <v>8729</v>
      </c>
      <c r="F11" s="335"/>
      <c r="G11" s="335"/>
      <c r="H11" s="335"/>
      <c r="L11" s="33"/>
    </row>
    <row r="12" spans="2:46" s="1" customFormat="1" ht="11.25">
      <c r="B12" s="33"/>
      <c r="L12" s="33"/>
    </row>
    <row r="13" spans="2:46" s="1" customFormat="1" ht="12" customHeight="1">
      <c r="B13" s="33"/>
      <c r="D13" s="28" t="s">
        <v>18</v>
      </c>
      <c r="F13" s="26" t="s">
        <v>42</v>
      </c>
      <c r="I13" s="28" t="s">
        <v>20</v>
      </c>
      <c r="J13" s="26" t="s">
        <v>42</v>
      </c>
      <c r="L13" s="33"/>
    </row>
    <row r="14" spans="2:46" s="1" customFormat="1" ht="12" customHeight="1">
      <c r="B14" s="33"/>
      <c r="D14" s="28" t="s">
        <v>22</v>
      </c>
      <c r="F14" s="26" t="s">
        <v>23</v>
      </c>
      <c r="I14" s="28" t="s">
        <v>24</v>
      </c>
      <c r="J14" s="50" t="str">
        <f>'Rekapitulace stavby'!AN8</f>
        <v>20. 1. 2025</v>
      </c>
      <c r="L14" s="33"/>
    </row>
    <row r="15" spans="2:46" s="1" customFormat="1" ht="10.9" customHeight="1">
      <c r="B15" s="33"/>
      <c r="L15" s="33"/>
    </row>
    <row r="16" spans="2:46" s="1" customFormat="1" ht="12" customHeight="1">
      <c r="B16" s="33"/>
      <c r="D16" s="28" t="s">
        <v>26</v>
      </c>
      <c r="I16" s="28" t="s">
        <v>27</v>
      </c>
      <c r="J16" s="26" t="s">
        <v>42</v>
      </c>
      <c r="L16" s="33"/>
    </row>
    <row r="17" spans="2:12" s="1" customFormat="1" ht="18" customHeight="1">
      <c r="B17" s="33"/>
      <c r="E17" s="26" t="s">
        <v>29</v>
      </c>
      <c r="I17" s="28" t="s">
        <v>30</v>
      </c>
      <c r="J17" s="26" t="s">
        <v>42</v>
      </c>
      <c r="L17" s="33"/>
    </row>
    <row r="18" spans="2:12" s="1" customFormat="1" ht="6.95" customHeight="1">
      <c r="B18" s="33"/>
      <c r="L18" s="33"/>
    </row>
    <row r="19" spans="2:12" s="1" customFormat="1" ht="12" customHeight="1">
      <c r="B19" s="33"/>
      <c r="D19" s="28" t="s">
        <v>32</v>
      </c>
      <c r="I19" s="28" t="s">
        <v>27</v>
      </c>
      <c r="J19" s="29" t="str">
        <f>'Rekapitulace stavby'!AN13</f>
        <v>Vyplň údaj</v>
      </c>
      <c r="L19" s="33"/>
    </row>
    <row r="20" spans="2:12" s="1" customFormat="1" ht="18" customHeight="1">
      <c r="B20" s="33"/>
      <c r="E20" s="336" t="str">
        <f>'Rekapitulace stavby'!E14</f>
        <v>Vyplň údaj</v>
      </c>
      <c r="F20" s="294"/>
      <c r="G20" s="294"/>
      <c r="H20" s="294"/>
      <c r="I20" s="28" t="s">
        <v>30</v>
      </c>
      <c r="J20" s="29" t="str">
        <f>'Rekapitulace stavby'!AN14</f>
        <v>Vyplň údaj</v>
      </c>
      <c r="L20" s="33"/>
    </row>
    <row r="21" spans="2:12" s="1" customFormat="1" ht="6.95" customHeight="1">
      <c r="B21" s="33"/>
      <c r="L21" s="33"/>
    </row>
    <row r="22" spans="2:12" s="1" customFormat="1" ht="12" customHeight="1">
      <c r="B22" s="33"/>
      <c r="D22" s="28" t="s">
        <v>34</v>
      </c>
      <c r="I22" s="28" t="s">
        <v>27</v>
      </c>
      <c r="J22" s="26" t="s">
        <v>42</v>
      </c>
      <c r="L22" s="33"/>
    </row>
    <row r="23" spans="2:12" s="1" customFormat="1" ht="18" customHeight="1">
      <c r="B23" s="33"/>
      <c r="E23" s="26" t="s">
        <v>4955</v>
      </c>
      <c r="I23" s="28" t="s">
        <v>30</v>
      </c>
      <c r="J23" s="26" t="s">
        <v>42</v>
      </c>
      <c r="L23" s="33"/>
    </row>
    <row r="24" spans="2:12" s="1" customFormat="1" ht="6.95" customHeight="1">
      <c r="B24" s="33"/>
      <c r="L24" s="33"/>
    </row>
    <row r="25" spans="2:12" s="1" customFormat="1" ht="12" customHeight="1">
      <c r="B25" s="33"/>
      <c r="D25" s="28" t="s">
        <v>39</v>
      </c>
      <c r="I25" s="28" t="s">
        <v>27</v>
      </c>
      <c r="J25" s="26" t="str">
        <f>IF('Rekapitulace stavby'!AN19="","",'Rekapitulace stavby'!AN19)</f>
        <v>63243393</v>
      </c>
      <c r="L25" s="33"/>
    </row>
    <row r="26" spans="2:12" s="1" customFormat="1" ht="18" customHeight="1">
      <c r="B26" s="33"/>
      <c r="E26" s="26" t="str">
        <f>IF('Rekapitulace stavby'!E20="","",'Rekapitulace stavby'!E20)</f>
        <v>Ing.Štefan Sivák</v>
      </c>
      <c r="I26" s="28" t="s">
        <v>30</v>
      </c>
      <c r="J26" s="26" t="str">
        <f>IF('Rekapitulace stavby'!AN20="","",'Rekapitulace stavby'!AN20)</f>
        <v/>
      </c>
      <c r="L26" s="33"/>
    </row>
    <row r="27" spans="2:12" s="1" customFormat="1" ht="6.95" customHeight="1">
      <c r="B27" s="33"/>
      <c r="L27" s="33"/>
    </row>
    <row r="28" spans="2:12" s="1" customFormat="1" ht="12" customHeight="1">
      <c r="B28" s="33"/>
      <c r="D28" s="28" t="s">
        <v>43</v>
      </c>
      <c r="L28" s="33"/>
    </row>
    <row r="29" spans="2:12" s="7" customFormat="1" ht="16.5" customHeight="1">
      <c r="B29" s="93"/>
      <c r="E29" s="299" t="s">
        <v>42</v>
      </c>
      <c r="F29" s="299"/>
      <c r="G29" s="299"/>
      <c r="H29" s="299"/>
      <c r="L29" s="93"/>
    </row>
    <row r="30" spans="2:12" s="1" customFormat="1" ht="6.95" customHeight="1">
      <c r="B30" s="33"/>
      <c r="L30" s="33"/>
    </row>
    <row r="31" spans="2:12" s="1" customFormat="1" ht="6.95" customHeight="1">
      <c r="B31" s="33"/>
      <c r="D31" s="51"/>
      <c r="E31" s="51"/>
      <c r="F31" s="51"/>
      <c r="G31" s="51"/>
      <c r="H31" s="51"/>
      <c r="I31" s="51"/>
      <c r="J31" s="51"/>
      <c r="K31" s="51"/>
      <c r="L31" s="33"/>
    </row>
    <row r="32" spans="2:12" s="1" customFormat="1" ht="25.35" customHeight="1">
      <c r="B32" s="33"/>
      <c r="D32" s="94" t="s">
        <v>45</v>
      </c>
      <c r="J32" s="64">
        <f>ROUND(J103, 2)</f>
        <v>0</v>
      </c>
      <c r="L32" s="33"/>
    </row>
    <row r="33" spans="2:12" s="1" customFormat="1" ht="6.95" customHeight="1">
      <c r="B33" s="33"/>
      <c r="D33" s="51"/>
      <c r="E33" s="51"/>
      <c r="F33" s="51"/>
      <c r="G33" s="51"/>
      <c r="H33" s="51"/>
      <c r="I33" s="51"/>
      <c r="J33" s="51"/>
      <c r="K33" s="51"/>
      <c r="L33" s="33"/>
    </row>
    <row r="34" spans="2:12" s="1" customFormat="1" ht="14.45" customHeight="1">
      <c r="B34" s="33"/>
      <c r="F34" s="36" t="s">
        <v>47</v>
      </c>
      <c r="I34" s="36" t="s">
        <v>46</v>
      </c>
      <c r="J34" s="36" t="s">
        <v>48</v>
      </c>
      <c r="L34" s="33"/>
    </row>
    <row r="35" spans="2:12" s="1" customFormat="1" ht="14.45" customHeight="1">
      <c r="B35" s="33"/>
      <c r="D35" s="53" t="s">
        <v>49</v>
      </c>
      <c r="E35" s="28" t="s">
        <v>50</v>
      </c>
      <c r="F35" s="83">
        <f>ROUND((SUM(BE103:BE493)),  2)</f>
        <v>0</v>
      </c>
      <c r="I35" s="95">
        <v>0.21</v>
      </c>
      <c r="J35" s="83">
        <f>ROUND(((SUM(BE103:BE493))*I35),  2)</f>
        <v>0</v>
      </c>
      <c r="L35" s="33"/>
    </row>
    <row r="36" spans="2:12" s="1" customFormat="1" ht="14.45" customHeight="1">
      <c r="B36" s="33"/>
      <c r="E36" s="28" t="s">
        <v>51</v>
      </c>
      <c r="F36" s="83">
        <f>ROUND((SUM(BF103:BF493)),  2)</f>
        <v>0</v>
      </c>
      <c r="I36" s="95">
        <v>0.12</v>
      </c>
      <c r="J36" s="83">
        <f>ROUND(((SUM(BF103:BF493))*I36),  2)</f>
        <v>0</v>
      </c>
      <c r="L36" s="33"/>
    </row>
    <row r="37" spans="2:12" s="1" customFormat="1" ht="14.45" hidden="1" customHeight="1">
      <c r="B37" s="33"/>
      <c r="E37" s="28" t="s">
        <v>52</v>
      </c>
      <c r="F37" s="83">
        <f>ROUND((SUM(BG103:BG493)),  2)</f>
        <v>0</v>
      </c>
      <c r="I37" s="95">
        <v>0.21</v>
      </c>
      <c r="J37" s="83">
        <f>0</f>
        <v>0</v>
      </c>
      <c r="L37" s="33"/>
    </row>
    <row r="38" spans="2:12" s="1" customFormat="1" ht="14.45" hidden="1" customHeight="1">
      <c r="B38" s="33"/>
      <c r="E38" s="28" t="s">
        <v>53</v>
      </c>
      <c r="F38" s="83">
        <f>ROUND((SUM(BH103:BH493)),  2)</f>
        <v>0</v>
      </c>
      <c r="I38" s="95">
        <v>0.12</v>
      </c>
      <c r="J38" s="83">
        <f>0</f>
        <v>0</v>
      </c>
      <c r="L38" s="33"/>
    </row>
    <row r="39" spans="2:12" s="1" customFormat="1" ht="14.45" hidden="1" customHeight="1">
      <c r="B39" s="33"/>
      <c r="E39" s="28" t="s">
        <v>54</v>
      </c>
      <c r="F39" s="83">
        <f>ROUND((SUM(BI103:BI493)),  2)</f>
        <v>0</v>
      </c>
      <c r="I39" s="95">
        <v>0</v>
      </c>
      <c r="J39" s="83">
        <f>0</f>
        <v>0</v>
      </c>
      <c r="L39" s="33"/>
    </row>
    <row r="40" spans="2:12" s="1" customFormat="1" ht="6.95" customHeight="1">
      <c r="B40" s="33"/>
      <c r="L40" s="33"/>
    </row>
    <row r="41" spans="2:12" s="1" customFormat="1" ht="25.35" customHeight="1">
      <c r="B41" s="33"/>
      <c r="C41" s="96"/>
      <c r="D41" s="97" t="s">
        <v>55</v>
      </c>
      <c r="E41" s="55"/>
      <c r="F41" s="55"/>
      <c r="G41" s="98" t="s">
        <v>56</v>
      </c>
      <c r="H41" s="99" t="s">
        <v>57</v>
      </c>
      <c r="I41" s="55"/>
      <c r="J41" s="100">
        <f>SUM(J32:J39)</f>
        <v>0</v>
      </c>
      <c r="K41" s="101"/>
      <c r="L41" s="33"/>
    </row>
    <row r="42" spans="2:12" s="1" customFormat="1" ht="14.45" customHeight="1">
      <c r="B42" s="42"/>
      <c r="C42" s="43"/>
      <c r="D42" s="43"/>
      <c r="E42" s="43"/>
      <c r="F42" s="43"/>
      <c r="G42" s="43"/>
      <c r="H42" s="43"/>
      <c r="I42" s="43"/>
      <c r="J42" s="43"/>
      <c r="K42" s="43"/>
      <c r="L42" s="33"/>
    </row>
    <row r="46" spans="2:12" s="1" customFormat="1" ht="6.95" customHeight="1">
      <c r="B46" s="44"/>
      <c r="C46" s="45"/>
      <c r="D46" s="45"/>
      <c r="E46" s="45"/>
      <c r="F46" s="45"/>
      <c r="G46" s="45"/>
      <c r="H46" s="45"/>
      <c r="I46" s="45"/>
      <c r="J46" s="45"/>
      <c r="K46" s="45"/>
      <c r="L46" s="33"/>
    </row>
    <row r="47" spans="2:12" s="1" customFormat="1" ht="24.95" customHeight="1">
      <c r="B47" s="33"/>
      <c r="C47" s="22" t="s">
        <v>246</v>
      </c>
      <c r="L47" s="33"/>
    </row>
    <row r="48" spans="2:12" s="1" customFormat="1" ht="6.95" customHeight="1">
      <c r="B48" s="33"/>
      <c r="L48" s="33"/>
    </row>
    <row r="49" spans="2:47" s="1" customFormat="1" ht="12" customHeight="1">
      <c r="B49" s="33"/>
      <c r="C49" s="28" t="s">
        <v>16</v>
      </c>
      <c r="L49" s="33"/>
    </row>
    <row r="50" spans="2:47" s="1" customFormat="1" ht="16.5" customHeight="1">
      <c r="B50" s="33"/>
      <c r="E50" s="333" t="str">
        <f>E7</f>
        <v>Domov pro seniory v Litomyšli</v>
      </c>
      <c r="F50" s="334"/>
      <c r="G50" s="334"/>
      <c r="H50" s="334"/>
      <c r="L50" s="33"/>
    </row>
    <row r="51" spans="2:47" ht="12" customHeight="1">
      <c r="B51" s="21"/>
      <c r="C51" s="28" t="s">
        <v>217</v>
      </c>
      <c r="L51" s="21"/>
    </row>
    <row r="52" spans="2:47" s="1" customFormat="1" ht="16.5" customHeight="1">
      <c r="B52" s="33"/>
      <c r="E52" s="333" t="s">
        <v>7905</v>
      </c>
      <c r="F52" s="335"/>
      <c r="G52" s="335"/>
      <c r="H52" s="335"/>
      <c r="L52" s="33"/>
    </row>
    <row r="53" spans="2:47" s="1" customFormat="1" ht="12" customHeight="1">
      <c r="B53" s="33"/>
      <c r="C53" s="28" t="s">
        <v>224</v>
      </c>
      <c r="L53" s="33"/>
    </row>
    <row r="54" spans="2:47" s="1" customFormat="1" ht="16.5" customHeight="1">
      <c r="B54" s="33"/>
      <c r="E54" s="316" t="str">
        <f>E11</f>
        <v>SO 151 - Sadové úpravy</v>
      </c>
      <c r="F54" s="335"/>
      <c r="G54" s="335"/>
      <c r="H54" s="335"/>
      <c r="L54" s="33"/>
    </row>
    <row r="55" spans="2:47" s="1" customFormat="1" ht="6.95" customHeight="1">
      <c r="B55" s="33"/>
      <c r="L55" s="33"/>
    </row>
    <row r="56" spans="2:47" s="1" customFormat="1" ht="12" customHeight="1">
      <c r="B56" s="33"/>
      <c r="C56" s="28" t="s">
        <v>22</v>
      </c>
      <c r="F56" s="26" t="str">
        <f>F14</f>
        <v>Z.Kopala, 570 01 Litomyšl</v>
      </c>
      <c r="I56" s="28" t="s">
        <v>24</v>
      </c>
      <c r="J56" s="50" t="str">
        <f>IF(J14="","",J14)</f>
        <v>20. 1. 2025</v>
      </c>
      <c r="L56" s="33"/>
    </row>
    <row r="57" spans="2:47" s="1" customFormat="1" ht="6.95" customHeight="1">
      <c r="B57" s="33"/>
      <c r="L57" s="33"/>
    </row>
    <row r="58" spans="2:47" s="1" customFormat="1" ht="15.2" customHeight="1">
      <c r="B58" s="33"/>
      <c r="C58" s="28" t="s">
        <v>26</v>
      </c>
      <c r="F58" s="26" t="str">
        <f>E17</f>
        <v>Město Litomyšl</v>
      </c>
      <c r="I58" s="28" t="s">
        <v>34</v>
      </c>
      <c r="J58" s="31" t="str">
        <f>E23</f>
        <v>Deltaplan Praha s.r.o.</v>
      </c>
      <c r="L58" s="33"/>
    </row>
    <row r="59" spans="2:47" s="1" customFormat="1" ht="15.2" customHeight="1">
      <c r="B59" s="33"/>
      <c r="C59" s="28" t="s">
        <v>32</v>
      </c>
      <c r="F59" s="26" t="str">
        <f>IF(E20="","",E20)</f>
        <v>Vyplň údaj</v>
      </c>
      <c r="I59" s="28" t="s">
        <v>39</v>
      </c>
      <c r="J59" s="31" t="str">
        <f>E26</f>
        <v>Ing.Štefan Sivák</v>
      </c>
      <c r="L59" s="33"/>
    </row>
    <row r="60" spans="2:47" s="1" customFormat="1" ht="10.35" customHeight="1">
      <c r="B60" s="33"/>
      <c r="L60" s="33"/>
    </row>
    <row r="61" spans="2:47" s="1" customFormat="1" ht="29.25" customHeight="1">
      <c r="B61" s="33"/>
      <c r="C61" s="102" t="s">
        <v>247</v>
      </c>
      <c r="D61" s="96"/>
      <c r="E61" s="96"/>
      <c r="F61" s="96"/>
      <c r="G61" s="96"/>
      <c r="H61" s="96"/>
      <c r="I61" s="96"/>
      <c r="J61" s="103" t="s">
        <v>248</v>
      </c>
      <c r="K61" s="96"/>
      <c r="L61" s="33"/>
    </row>
    <row r="62" spans="2:47" s="1" customFormat="1" ht="10.35" customHeight="1">
      <c r="B62" s="33"/>
      <c r="L62" s="33"/>
    </row>
    <row r="63" spans="2:47" s="1" customFormat="1" ht="22.9" customHeight="1">
      <c r="B63" s="33"/>
      <c r="C63" s="104" t="s">
        <v>77</v>
      </c>
      <c r="J63" s="64">
        <f>J103</f>
        <v>0</v>
      </c>
      <c r="L63" s="33"/>
      <c r="AU63" s="18" t="s">
        <v>249</v>
      </c>
    </row>
    <row r="64" spans="2:47" s="8" customFormat="1" ht="24.95" customHeight="1">
      <c r="B64" s="105"/>
      <c r="D64" s="106" t="s">
        <v>8730</v>
      </c>
      <c r="E64" s="107"/>
      <c r="F64" s="107"/>
      <c r="G64" s="107"/>
      <c r="H64" s="107"/>
      <c r="I64" s="107"/>
      <c r="J64" s="108">
        <f>J104</f>
        <v>0</v>
      </c>
      <c r="L64" s="105"/>
    </row>
    <row r="65" spans="2:12" s="8" customFormat="1" ht="24.95" customHeight="1">
      <c r="B65" s="105"/>
      <c r="D65" s="106" t="s">
        <v>8731</v>
      </c>
      <c r="E65" s="107"/>
      <c r="F65" s="107"/>
      <c r="G65" s="107"/>
      <c r="H65" s="107"/>
      <c r="I65" s="107"/>
      <c r="J65" s="108">
        <f>J109</f>
        <v>0</v>
      </c>
      <c r="L65" s="105"/>
    </row>
    <row r="66" spans="2:12" s="8" customFormat="1" ht="24.95" customHeight="1">
      <c r="B66" s="105"/>
      <c r="D66" s="106" t="s">
        <v>8732</v>
      </c>
      <c r="E66" s="107"/>
      <c r="F66" s="107"/>
      <c r="G66" s="107"/>
      <c r="H66" s="107"/>
      <c r="I66" s="107"/>
      <c r="J66" s="108">
        <f>J134</f>
        <v>0</v>
      </c>
      <c r="L66" s="105"/>
    </row>
    <row r="67" spans="2:12" s="8" customFormat="1" ht="24.95" customHeight="1">
      <c r="B67" s="105"/>
      <c r="D67" s="106" t="s">
        <v>8733</v>
      </c>
      <c r="E67" s="107"/>
      <c r="F67" s="107"/>
      <c r="G67" s="107"/>
      <c r="H67" s="107"/>
      <c r="I67" s="107"/>
      <c r="J67" s="108">
        <f>J177</f>
        <v>0</v>
      </c>
      <c r="L67" s="105"/>
    </row>
    <row r="68" spans="2:12" s="8" customFormat="1" ht="24.95" customHeight="1">
      <c r="B68" s="105"/>
      <c r="D68" s="106" t="s">
        <v>8734</v>
      </c>
      <c r="E68" s="107"/>
      <c r="F68" s="107"/>
      <c r="G68" s="107"/>
      <c r="H68" s="107"/>
      <c r="I68" s="107"/>
      <c r="J68" s="108">
        <f>J214</f>
        <v>0</v>
      </c>
      <c r="L68" s="105"/>
    </row>
    <row r="69" spans="2:12" s="8" customFormat="1" ht="24.95" customHeight="1">
      <c r="B69" s="105"/>
      <c r="D69" s="106" t="s">
        <v>8735</v>
      </c>
      <c r="E69" s="107"/>
      <c r="F69" s="107"/>
      <c r="G69" s="107"/>
      <c r="H69" s="107"/>
      <c r="I69" s="107"/>
      <c r="J69" s="108">
        <f>J223</f>
        <v>0</v>
      </c>
      <c r="L69" s="105"/>
    </row>
    <row r="70" spans="2:12" s="8" customFormat="1" ht="24.95" customHeight="1">
      <c r="B70" s="105"/>
      <c r="D70" s="106" t="s">
        <v>8736</v>
      </c>
      <c r="E70" s="107"/>
      <c r="F70" s="107"/>
      <c r="G70" s="107"/>
      <c r="H70" s="107"/>
      <c r="I70" s="107"/>
      <c r="J70" s="108">
        <f>J240</f>
        <v>0</v>
      </c>
      <c r="L70" s="105"/>
    </row>
    <row r="71" spans="2:12" s="8" customFormat="1" ht="24.95" customHeight="1">
      <c r="B71" s="105"/>
      <c r="D71" s="106" t="s">
        <v>8737</v>
      </c>
      <c r="E71" s="107"/>
      <c r="F71" s="107"/>
      <c r="G71" s="107"/>
      <c r="H71" s="107"/>
      <c r="I71" s="107"/>
      <c r="J71" s="108">
        <f>J307</f>
        <v>0</v>
      </c>
      <c r="L71" s="105"/>
    </row>
    <row r="72" spans="2:12" s="8" customFormat="1" ht="24.95" customHeight="1">
      <c r="B72" s="105"/>
      <c r="D72" s="106" t="s">
        <v>8738</v>
      </c>
      <c r="E72" s="107"/>
      <c r="F72" s="107"/>
      <c r="G72" s="107"/>
      <c r="H72" s="107"/>
      <c r="I72" s="107"/>
      <c r="J72" s="108">
        <f>J372</f>
        <v>0</v>
      </c>
      <c r="L72" s="105"/>
    </row>
    <row r="73" spans="2:12" s="8" customFormat="1" ht="24.95" customHeight="1">
      <c r="B73" s="105"/>
      <c r="D73" s="106" t="s">
        <v>8739</v>
      </c>
      <c r="E73" s="107"/>
      <c r="F73" s="107"/>
      <c r="G73" s="107"/>
      <c r="H73" s="107"/>
      <c r="I73" s="107"/>
      <c r="J73" s="108">
        <f>J415</f>
        <v>0</v>
      </c>
      <c r="L73" s="105"/>
    </row>
    <row r="74" spans="2:12" s="8" customFormat="1" ht="24.95" customHeight="1">
      <c r="B74" s="105"/>
      <c r="D74" s="106" t="s">
        <v>8740</v>
      </c>
      <c r="E74" s="107"/>
      <c r="F74" s="107"/>
      <c r="G74" s="107"/>
      <c r="H74" s="107"/>
      <c r="I74" s="107"/>
      <c r="J74" s="108">
        <f>J432</f>
        <v>0</v>
      </c>
      <c r="L74" s="105"/>
    </row>
    <row r="75" spans="2:12" s="8" customFormat="1" ht="24.95" customHeight="1">
      <c r="B75" s="105"/>
      <c r="D75" s="106" t="s">
        <v>8741</v>
      </c>
      <c r="E75" s="107"/>
      <c r="F75" s="107"/>
      <c r="G75" s="107"/>
      <c r="H75" s="107"/>
      <c r="I75" s="107"/>
      <c r="J75" s="108">
        <f>J459</f>
        <v>0</v>
      </c>
      <c r="L75" s="105"/>
    </row>
    <row r="76" spans="2:12" s="8" customFormat="1" ht="24.95" customHeight="1">
      <c r="B76" s="105"/>
      <c r="D76" s="106" t="s">
        <v>8742</v>
      </c>
      <c r="E76" s="107"/>
      <c r="F76" s="107"/>
      <c r="G76" s="107"/>
      <c r="H76" s="107"/>
      <c r="I76" s="107"/>
      <c r="J76" s="108">
        <f>J464</f>
        <v>0</v>
      </c>
      <c r="L76" s="105"/>
    </row>
    <row r="77" spans="2:12" s="8" customFormat="1" ht="24.95" customHeight="1">
      <c r="B77" s="105"/>
      <c r="D77" s="106" t="s">
        <v>8743</v>
      </c>
      <c r="E77" s="107"/>
      <c r="F77" s="107"/>
      <c r="G77" s="107"/>
      <c r="H77" s="107"/>
      <c r="I77" s="107"/>
      <c r="J77" s="108">
        <f>J467</f>
        <v>0</v>
      </c>
      <c r="L77" s="105"/>
    </row>
    <row r="78" spans="2:12" s="8" customFormat="1" ht="24.95" customHeight="1">
      <c r="B78" s="105"/>
      <c r="D78" s="106" t="s">
        <v>4963</v>
      </c>
      <c r="E78" s="107"/>
      <c r="F78" s="107"/>
      <c r="G78" s="107"/>
      <c r="H78" s="107"/>
      <c r="I78" s="107"/>
      <c r="J78" s="108">
        <f>J470</f>
        <v>0</v>
      </c>
      <c r="L78" s="105"/>
    </row>
    <row r="79" spans="2:12" s="9" customFormat="1" ht="19.899999999999999" customHeight="1">
      <c r="B79" s="109"/>
      <c r="D79" s="110" t="s">
        <v>4964</v>
      </c>
      <c r="E79" s="111"/>
      <c r="F79" s="111"/>
      <c r="G79" s="111"/>
      <c r="H79" s="111"/>
      <c r="I79" s="111"/>
      <c r="J79" s="112">
        <f>J471</f>
        <v>0</v>
      </c>
      <c r="L79" s="109"/>
    </row>
    <row r="80" spans="2:12" s="9" customFormat="1" ht="19.899999999999999" customHeight="1">
      <c r="B80" s="109"/>
      <c r="D80" s="110" t="s">
        <v>8744</v>
      </c>
      <c r="E80" s="111"/>
      <c r="F80" s="111"/>
      <c r="G80" s="111"/>
      <c r="H80" s="111"/>
      <c r="I80" s="111"/>
      <c r="J80" s="112">
        <f>J478</f>
        <v>0</v>
      </c>
      <c r="L80" s="109"/>
    </row>
    <row r="81" spans="2:12" s="9" customFormat="1" ht="19.899999999999999" customHeight="1">
      <c r="B81" s="109"/>
      <c r="D81" s="110" t="s">
        <v>8745</v>
      </c>
      <c r="E81" s="111"/>
      <c r="F81" s="111"/>
      <c r="G81" s="111"/>
      <c r="H81" s="111"/>
      <c r="I81" s="111"/>
      <c r="J81" s="112">
        <f>J486</f>
        <v>0</v>
      </c>
      <c r="L81" s="109"/>
    </row>
    <row r="82" spans="2:12" s="1" customFormat="1" ht="21.75" customHeight="1">
      <c r="B82" s="33"/>
      <c r="L82" s="33"/>
    </row>
    <row r="83" spans="2:12" s="1" customFormat="1" ht="6.95" customHeight="1">
      <c r="B83" s="42"/>
      <c r="C83" s="43"/>
      <c r="D83" s="43"/>
      <c r="E83" s="43"/>
      <c r="F83" s="43"/>
      <c r="G83" s="43"/>
      <c r="H83" s="43"/>
      <c r="I83" s="43"/>
      <c r="J83" s="43"/>
      <c r="K83" s="43"/>
      <c r="L83" s="33"/>
    </row>
    <row r="87" spans="2:12" s="1" customFormat="1" ht="6.95" customHeight="1">
      <c r="B87" s="44"/>
      <c r="C87" s="45"/>
      <c r="D87" s="45"/>
      <c r="E87" s="45"/>
      <c r="F87" s="45"/>
      <c r="G87" s="45"/>
      <c r="H87" s="45"/>
      <c r="I87" s="45"/>
      <c r="J87" s="45"/>
      <c r="K87" s="45"/>
      <c r="L87" s="33"/>
    </row>
    <row r="88" spans="2:12" s="1" customFormat="1" ht="24.95" customHeight="1">
      <c r="B88" s="33"/>
      <c r="C88" s="22" t="s">
        <v>290</v>
      </c>
      <c r="L88" s="33"/>
    </row>
    <row r="89" spans="2:12" s="1" customFormat="1" ht="6.95" customHeight="1">
      <c r="B89" s="33"/>
      <c r="L89" s="33"/>
    </row>
    <row r="90" spans="2:12" s="1" customFormat="1" ht="12" customHeight="1">
      <c r="B90" s="33"/>
      <c r="C90" s="28" t="s">
        <v>16</v>
      </c>
      <c r="L90" s="33"/>
    </row>
    <row r="91" spans="2:12" s="1" customFormat="1" ht="16.5" customHeight="1">
      <c r="B91" s="33"/>
      <c r="E91" s="333" t="str">
        <f>E7</f>
        <v>Domov pro seniory v Litomyšli</v>
      </c>
      <c r="F91" s="334"/>
      <c r="G91" s="334"/>
      <c r="H91" s="334"/>
      <c r="L91" s="33"/>
    </row>
    <row r="92" spans="2:12" ht="12" customHeight="1">
      <c r="B92" s="21"/>
      <c r="C92" s="28" t="s">
        <v>217</v>
      </c>
      <c r="L92" s="21"/>
    </row>
    <row r="93" spans="2:12" s="1" customFormat="1" ht="16.5" customHeight="1">
      <c r="B93" s="33"/>
      <c r="E93" s="333" t="s">
        <v>7905</v>
      </c>
      <c r="F93" s="335"/>
      <c r="G93" s="335"/>
      <c r="H93" s="335"/>
      <c r="L93" s="33"/>
    </row>
    <row r="94" spans="2:12" s="1" customFormat="1" ht="12" customHeight="1">
      <c r="B94" s="33"/>
      <c r="C94" s="28" t="s">
        <v>224</v>
      </c>
      <c r="L94" s="33"/>
    </row>
    <row r="95" spans="2:12" s="1" customFormat="1" ht="16.5" customHeight="1">
      <c r="B95" s="33"/>
      <c r="E95" s="316" t="str">
        <f>E11</f>
        <v>SO 151 - Sadové úpravy</v>
      </c>
      <c r="F95" s="335"/>
      <c r="G95" s="335"/>
      <c r="H95" s="335"/>
      <c r="L95" s="33"/>
    </row>
    <row r="96" spans="2:12" s="1" customFormat="1" ht="6.95" customHeight="1">
      <c r="B96" s="33"/>
      <c r="L96" s="33"/>
    </row>
    <row r="97" spans="2:65" s="1" customFormat="1" ht="12" customHeight="1">
      <c r="B97" s="33"/>
      <c r="C97" s="28" t="s">
        <v>22</v>
      </c>
      <c r="F97" s="26" t="str">
        <f>F14</f>
        <v>Z.Kopala, 570 01 Litomyšl</v>
      </c>
      <c r="I97" s="28" t="s">
        <v>24</v>
      </c>
      <c r="J97" s="50" t="str">
        <f>IF(J14="","",J14)</f>
        <v>20. 1. 2025</v>
      </c>
      <c r="L97" s="33"/>
    </row>
    <row r="98" spans="2:65" s="1" customFormat="1" ht="6.95" customHeight="1">
      <c r="B98" s="33"/>
      <c r="L98" s="33"/>
    </row>
    <row r="99" spans="2:65" s="1" customFormat="1" ht="15.2" customHeight="1">
      <c r="B99" s="33"/>
      <c r="C99" s="28" t="s">
        <v>26</v>
      </c>
      <c r="F99" s="26" t="str">
        <f>E17</f>
        <v>Město Litomyšl</v>
      </c>
      <c r="I99" s="28" t="s">
        <v>34</v>
      </c>
      <c r="J99" s="31" t="str">
        <f>E23</f>
        <v>Deltaplan Praha s.r.o.</v>
      </c>
      <c r="L99" s="33"/>
    </row>
    <row r="100" spans="2:65" s="1" customFormat="1" ht="15.2" customHeight="1">
      <c r="B100" s="33"/>
      <c r="C100" s="28" t="s">
        <v>32</v>
      </c>
      <c r="F100" s="26" t="str">
        <f>IF(E20="","",E20)</f>
        <v>Vyplň údaj</v>
      </c>
      <c r="I100" s="28" t="s">
        <v>39</v>
      </c>
      <c r="J100" s="31" t="str">
        <f>E26</f>
        <v>Ing.Štefan Sivák</v>
      </c>
      <c r="L100" s="33"/>
    </row>
    <row r="101" spans="2:65" s="1" customFormat="1" ht="10.35" customHeight="1">
      <c r="B101" s="33"/>
      <c r="L101" s="33"/>
    </row>
    <row r="102" spans="2:65" s="10" customFormat="1" ht="29.25" customHeight="1">
      <c r="B102" s="113"/>
      <c r="C102" s="114" t="s">
        <v>291</v>
      </c>
      <c r="D102" s="115" t="s">
        <v>64</v>
      </c>
      <c r="E102" s="115" t="s">
        <v>60</v>
      </c>
      <c r="F102" s="115" t="s">
        <v>61</v>
      </c>
      <c r="G102" s="115" t="s">
        <v>292</v>
      </c>
      <c r="H102" s="115" t="s">
        <v>293</v>
      </c>
      <c r="I102" s="115" t="s">
        <v>294</v>
      </c>
      <c r="J102" s="115" t="s">
        <v>248</v>
      </c>
      <c r="K102" s="116" t="s">
        <v>295</v>
      </c>
      <c r="L102" s="113"/>
      <c r="M102" s="57" t="s">
        <v>42</v>
      </c>
      <c r="N102" s="58" t="s">
        <v>49</v>
      </c>
      <c r="O102" s="58" t="s">
        <v>296</v>
      </c>
      <c r="P102" s="58" t="s">
        <v>297</v>
      </c>
      <c r="Q102" s="58" t="s">
        <v>298</v>
      </c>
      <c r="R102" s="58" t="s">
        <v>299</v>
      </c>
      <c r="S102" s="58" t="s">
        <v>300</v>
      </c>
      <c r="T102" s="59" t="s">
        <v>301</v>
      </c>
    </row>
    <row r="103" spans="2:65" s="1" customFormat="1" ht="22.9" customHeight="1">
      <c r="B103" s="33"/>
      <c r="C103" s="62" t="s">
        <v>302</v>
      </c>
      <c r="J103" s="117">
        <f>BK103</f>
        <v>0</v>
      </c>
      <c r="L103" s="33"/>
      <c r="M103" s="60"/>
      <c r="N103" s="51"/>
      <c r="O103" s="51"/>
      <c r="P103" s="118">
        <f>P104+P109+P134+P177+P214+P223+P240+P307+P372+P415+P432+P459+P464+P467+P470</f>
        <v>0</v>
      </c>
      <c r="Q103" s="51"/>
      <c r="R103" s="118">
        <f>R104+R109+R134+R177+R214+R223+R240+R307+R372+R415+R432+R459+R464+R467+R470</f>
        <v>0</v>
      </c>
      <c r="S103" s="51"/>
      <c r="T103" s="119">
        <f>T104+T109+T134+T177+T214+T223+T240+T307+T372+T415+T432+T459+T464+T467+T470</f>
        <v>0</v>
      </c>
      <c r="AT103" s="18" t="s">
        <v>78</v>
      </c>
      <c r="AU103" s="18" t="s">
        <v>249</v>
      </c>
      <c r="BK103" s="120">
        <f>BK104+BK109+BK134+BK177+BK214+BK223+BK240+BK307+BK372+BK415+BK432+BK459+BK464+BK467+BK470</f>
        <v>0</v>
      </c>
    </row>
    <row r="104" spans="2:65" s="11" customFormat="1" ht="25.9" customHeight="1">
      <c r="B104" s="121"/>
      <c r="D104" s="122" t="s">
        <v>78</v>
      </c>
      <c r="E104" s="123" t="s">
        <v>79</v>
      </c>
      <c r="F104" s="123" t="s">
        <v>8746</v>
      </c>
      <c r="I104" s="124"/>
      <c r="J104" s="125">
        <f>BK104</f>
        <v>0</v>
      </c>
      <c r="L104" s="121"/>
      <c r="M104" s="126"/>
      <c r="P104" s="127">
        <f>SUM(P105:P108)</f>
        <v>0</v>
      </c>
      <c r="R104" s="127">
        <f>SUM(R105:R108)</f>
        <v>0</v>
      </c>
      <c r="T104" s="128">
        <f>SUM(T105:T108)</f>
        <v>0</v>
      </c>
      <c r="AR104" s="122" t="s">
        <v>86</v>
      </c>
      <c r="AT104" s="129" t="s">
        <v>78</v>
      </c>
      <c r="AU104" s="129" t="s">
        <v>79</v>
      </c>
      <c r="AY104" s="122" t="s">
        <v>305</v>
      </c>
      <c r="BK104" s="130">
        <f>SUM(BK105:BK108)</f>
        <v>0</v>
      </c>
    </row>
    <row r="105" spans="2:65" s="1" customFormat="1" ht="16.5" customHeight="1">
      <c r="B105" s="33"/>
      <c r="C105" s="133" t="s">
        <v>86</v>
      </c>
      <c r="D105" s="133" t="s">
        <v>307</v>
      </c>
      <c r="E105" s="134" t="s">
        <v>8747</v>
      </c>
      <c r="F105" s="135" t="s">
        <v>8748</v>
      </c>
      <c r="G105" s="136" t="s">
        <v>2158</v>
      </c>
      <c r="H105" s="137">
        <v>1</v>
      </c>
      <c r="I105" s="138"/>
      <c r="J105" s="139">
        <f>ROUND(I105*H105,2)</f>
        <v>0</v>
      </c>
      <c r="K105" s="135" t="s">
        <v>721</v>
      </c>
      <c r="L105" s="33"/>
      <c r="M105" s="140" t="s">
        <v>42</v>
      </c>
      <c r="N105" s="141" t="s">
        <v>50</v>
      </c>
      <c r="P105" s="142">
        <f>O105*H105</f>
        <v>0</v>
      </c>
      <c r="Q105" s="142">
        <v>0</v>
      </c>
      <c r="R105" s="142">
        <f>Q105*H105</f>
        <v>0</v>
      </c>
      <c r="S105" s="142">
        <v>0</v>
      </c>
      <c r="T105" s="143">
        <f>S105*H105</f>
        <v>0</v>
      </c>
      <c r="AR105" s="144" t="s">
        <v>311</v>
      </c>
      <c r="AT105" s="144" t="s">
        <v>307</v>
      </c>
      <c r="AU105" s="144" t="s">
        <v>86</v>
      </c>
      <c r="AY105" s="18" t="s">
        <v>305</v>
      </c>
      <c r="BE105" s="145">
        <f>IF(N105="základní",J105,0)</f>
        <v>0</v>
      </c>
      <c r="BF105" s="145">
        <f>IF(N105="snížená",J105,0)</f>
        <v>0</v>
      </c>
      <c r="BG105" s="145">
        <f>IF(N105="zákl. přenesená",J105,0)</f>
        <v>0</v>
      </c>
      <c r="BH105" s="145">
        <f>IF(N105="sníž. přenesená",J105,0)</f>
        <v>0</v>
      </c>
      <c r="BI105" s="145">
        <f>IF(N105="nulová",J105,0)</f>
        <v>0</v>
      </c>
      <c r="BJ105" s="18" t="s">
        <v>86</v>
      </c>
      <c r="BK105" s="145">
        <f>ROUND(I105*H105,2)</f>
        <v>0</v>
      </c>
      <c r="BL105" s="18" t="s">
        <v>311</v>
      </c>
      <c r="BM105" s="144" t="s">
        <v>88</v>
      </c>
    </row>
    <row r="106" spans="2:65" s="1" customFormat="1" ht="11.25">
      <c r="B106" s="33"/>
      <c r="D106" s="146" t="s">
        <v>313</v>
      </c>
      <c r="F106" s="147" t="s">
        <v>8748</v>
      </c>
      <c r="I106" s="148"/>
      <c r="L106" s="33"/>
      <c r="M106" s="149"/>
      <c r="T106" s="54"/>
      <c r="AT106" s="18" t="s">
        <v>313</v>
      </c>
      <c r="AU106" s="18" t="s">
        <v>86</v>
      </c>
    </row>
    <row r="107" spans="2:65" s="1" customFormat="1" ht="24.2" customHeight="1">
      <c r="B107" s="33"/>
      <c r="C107" s="133" t="s">
        <v>88</v>
      </c>
      <c r="D107" s="133" t="s">
        <v>307</v>
      </c>
      <c r="E107" s="134" t="s">
        <v>8749</v>
      </c>
      <c r="F107" s="135" t="s">
        <v>8750</v>
      </c>
      <c r="G107" s="136" t="s">
        <v>2158</v>
      </c>
      <c r="H107" s="137">
        <v>1</v>
      </c>
      <c r="I107" s="138"/>
      <c r="J107" s="139">
        <f>ROUND(I107*H107,2)</f>
        <v>0</v>
      </c>
      <c r="K107" s="135" t="s">
        <v>721</v>
      </c>
      <c r="L107" s="33"/>
      <c r="M107" s="140" t="s">
        <v>42</v>
      </c>
      <c r="N107" s="141" t="s">
        <v>50</v>
      </c>
      <c r="P107" s="142">
        <f>O107*H107</f>
        <v>0</v>
      </c>
      <c r="Q107" s="142">
        <v>0</v>
      </c>
      <c r="R107" s="142">
        <f>Q107*H107</f>
        <v>0</v>
      </c>
      <c r="S107" s="142">
        <v>0</v>
      </c>
      <c r="T107" s="143">
        <f>S107*H107</f>
        <v>0</v>
      </c>
      <c r="AR107" s="144" t="s">
        <v>311</v>
      </c>
      <c r="AT107" s="144" t="s">
        <v>307</v>
      </c>
      <c r="AU107" s="144" t="s">
        <v>86</v>
      </c>
      <c r="AY107" s="18" t="s">
        <v>305</v>
      </c>
      <c r="BE107" s="145">
        <f>IF(N107="základní",J107,0)</f>
        <v>0</v>
      </c>
      <c r="BF107" s="145">
        <f>IF(N107="snížená",J107,0)</f>
        <v>0</v>
      </c>
      <c r="BG107" s="145">
        <f>IF(N107="zákl. přenesená",J107,0)</f>
        <v>0</v>
      </c>
      <c r="BH107" s="145">
        <f>IF(N107="sníž. přenesená",J107,0)</f>
        <v>0</v>
      </c>
      <c r="BI107" s="145">
        <f>IF(N107="nulová",J107,0)</f>
        <v>0</v>
      </c>
      <c r="BJ107" s="18" t="s">
        <v>86</v>
      </c>
      <c r="BK107" s="145">
        <f>ROUND(I107*H107,2)</f>
        <v>0</v>
      </c>
      <c r="BL107" s="18" t="s">
        <v>311</v>
      </c>
      <c r="BM107" s="144" t="s">
        <v>311</v>
      </c>
    </row>
    <row r="108" spans="2:65" s="1" customFormat="1" ht="11.25">
      <c r="B108" s="33"/>
      <c r="D108" s="146" t="s">
        <v>313</v>
      </c>
      <c r="F108" s="147" t="s">
        <v>8750</v>
      </c>
      <c r="I108" s="148"/>
      <c r="L108" s="33"/>
      <c r="M108" s="149"/>
      <c r="T108" s="54"/>
      <c r="AT108" s="18" t="s">
        <v>313</v>
      </c>
      <c r="AU108" s="18" t="s">
        <v>86</v>
      </c>
    </row>
    <row r="109" spans="2:65" s="11" customFormat="1" ht="25.9" customHeight="1">
      <c r="B109" s="121"/>
      <c r="D109" s="122" t="s">
        <v>78</v>
      </c>
      <c r="E109" s="123" t="s">
        <v>86</v>
      </c>
      <c r="F109" s="123" t="s">
        <v>8751</v>
      </c>
      <c r="I109" s="124"/>
      <c r="J109" s="125">
        <f>BK109</f>
        <v>0</v>
      </c>
      <c r="L109" s="121"/>
      <c r="M109" s="126"/>
      <c r="P109" s="127">
        <f>SUM(P110:P133)</f>
        <v>0</v>
      </c>
      <c r="R109" s="127">
        <f>SUM(R110:R133)</f>
        <v>0</v>
      </c>
      <c r="T109" s="128">
        <f>SUM(T110:T133)</f>
        <v>0</v>
      </c>
      <c r="AR109" s="122" t="s">
        <v>86</v>
      </c>
      <c r="AT109" s="129" t="s">
        <v>78</v>
      </c>
      <c r="AU109" s="129" t="s">
        <v>79</v>
      </c>
      <c r="AY109" s="122" t="s">
        <v>305</v>
      </c>
      <c r="BK109" s="130">
        <f>SUM(BK110:BK133)</f>
        <v>0</v>
      </c>
    </row>
    <row r="110" spans="2:65" s="1" customFormat="1" ht="21.75" customHeight="1">
      <c r="B110" s="33"/>
      <c r="C110" s="133" t="s">
        <v>96</v>
      </c>
      <c r="D110" s="133" t="s">
        <v>307</v>
      </c>
      <c r="E110" s="134" t="s">
        <v>8752</v>
      </c>
      <c r="F110" s="135" t="s">
        <v>8753</v>
      </c>
      <c r="G110" s="136" t="s">
        <v>244</v>
      </c>
      <c r="H110" s="137">
        <v>19.2</v>
      </c>
      <c r="I110" s="138"/>
      <c r="J110" s="139">
        <f>ROUND(I110*H110,2)</f>
        <v>0</v>
      </c>
      <c r="K110" s="135" t="s">
        <v>721</v>
      </c>
      <c r="L110" s="33"/>
      <c r="M110" s="140" t="s">
        <v>42</v>
      </c>
      <c r="N110" s="141" t="s">
        <v>50</v>
      </c>
      <c r="P110" s="142">
        <f>O110*H110</f>
        <v>0</v>
      </c>
      <c r="Q110" s="142">
        <v>0</v>
      </c>
      <c r="R110" s="142">
        <f>Q110*H110</f>
        <v>0</v>
      </c>
      <c r="S110" s="142">
        <v>0</v>
      </c>
      <c r="T110" s="143">
        <f>S110*H110</f>
        <v>0</v>
      </c>
      <c r="AR110" s="144" t="s">
        <v>311</v>
      </c>
      <c r="AT110" s="144" t="s">
        <v>307</v>
      </c>
      <c r="AU110" s="144" t="s">
        <v>86</v>
      </c>
      <c r="AY110" s="18" t="s">
        <v>305</v>
      </c>
      <c r="BE110" s="145">
        <f>IF(N110="základní",J110,0)</f>
        <v>0</v>
      </c>
      <c r="BF110" s="145">
        <f>IF(N110="snížená",J110,0)</f>
        <v>0</v>
      </c>
      <c r="BG110" s="145">
        <f>IF(N110="zákl. přenesená",J110,0)</f>
        <v>0</v>
      </c>
      <c r="BH110" s="145">
        <f>IF(N110="sníž. přenesená",J110,0)</f>
        <v>0</v>
      </c>
      <c r="BI110" s="145">
        <f>IF(N110="nulová",J110,0)</f>
        <v>0</v>
      </c>
      <c r="BJ110" s="18" t="s">
        <v>86</v>
      </c>
      <c r="BK110" s="145">
        <f>ROUND(I110*H110,2)</f>
        <v>0</v>
      </c>
      <c r="BL110" s="18" t="s">
        <v>311</v>
      </c>
      <c r="BM110" s="144" t="s">
        <v>347</v>
      </c>
    </row>
    <row r="111" spans="2:65" s="1" customFormat="1" ht="11.25">
      <c r="B111" s="33"/>
      <c r="D111" s="146" t="s">
        <v>313</v>
      </c>
      <c r="F111" s="147" t="s">
        <v>8753</v>
      </c>
      <c r="I111" s="148"/>
      <c r="L111" s="33"/>
      <c r="M111" s="149"/>
      <c r="T111" s="54"/>
      <c r="AT111" s="18" t="s">
        <v>313</v>
      </c>
      <c r="AU111" s="18" t="s">
        <v>86</v>
      </c>
    </row>
    <row r="112" spans="2:65" s="1" customFormat="1" ht="21.75" customHeight="1">
      <c r="B112" s="33"/>
      <c r="C112" s="133" t="s">
        <v>311</v>
      </c>
      <c r="D112" s="133" t="s">
        <v>307</v>
      </c>
      <c r="E112" s="134" t="s">
        <v>8754</v>
      </c>
      <c r="F112" s="135" t="s">
        <v>8755</v>
      </c>
      <c r="G112" s="136" t="s">
        <v>244</v>
      </c>
      <c r="H112" s="137">
        <v>19.2</v>
      </c>
      <c r="I112" s="138"/>
      <c r="J112" s="139">
        <f>ROUND(I112*H112,2)</f>
        <v>0</v>
      </c>
      <c r="K112" s="135" t="s">
        <v>721</v>
      </c>
      <c r="L112" s="33"/>
      <c r="M112" s="140" t="s">
        <v>42</v>
      </c>
      <c r="N112" s="141" t="s">
        <v>50</v>
      </c>
      <c r="P112" s="142">
        <f>O112*H112</f>
        <v>0</v>
      </c>
      <c r="Q112" s="142">
        <v>0</v>
      </c>
      <c r="R112" s="142">
        <f>Q112*H112</f>
        <v>0</v>
      </c>
      <c r="S112" s="142">
        <v>0</v>
      </c>
      <c r="T112" s="143">
        <f>S112*H112</f>
        <v>0</v>
      </c>
      <c r="AR112" s="144" t="s">
        <v>311</v>
      </c>
      <c r="AT112" s="144" t="s">
        <v>307</v>
      </c>
      <c r="AU112" s="144" t="s">
        <v>86</v>
      </c>
      <c r="AY112" s="18" t="s">
        <v>305</v>
      </c>
      <c r="BE112" s="145">
        <f>IF(N112="základní",J112,0)</f>
        <v>0</v>
      </c>
      <c r="BF112" s="145">
        <f>IF(N112="snížená",J112,0)</f>
        <v>0</v>
      </c>
      <c r="BG112" s="145">
        <f>IF(N112="zákl. přenesená",J112,0)</f>
        <v>0</v>
      </c>
      <c r="BH112" s="145">
        <f>IF(N112="sníž. přenesená",J112,0)</f>
        <v>0</v>
      </c>
      <c r="BI112" s="145">
        <f>IF(N112="nulová",J112,0)</f>
        <v>0</v>
      </c>
      <c r="BJ112" s="18" t="s">
        <v>86</v>
      </c>
      <c r="BK112" s="145">
        <f>ROUND(I112*H112,2)</f>
        <v>0</v>
      </c>
      <c r="BL112" s="18" t="s">
        <v>311</v>
      </c>
      <c r="BM112" s="144" t="s">
        <v>344</v>
      </c>
    </row>
    <row r="113" spans="2:65" s="1" customFormat="1" ht="11.25">
      <c r="B113" s="33"/>
      <c r="D113" s="146" t="s">
        <v>313</v>
      </c>
      <c r="F113" s="147" t="s">
        <v>8755</v>
      </c>
      <c r="I113" s="148"/>
      <c r="L113" s="33"/>
      <c r="M113" s="149"/>
      <c r="T113" s="54"/>
      <c r="AT113" s="18" t="s">
        <v>313</v>
      </c>
      <c r="AU113" s="18" t="s">
        <v>86</v>
      </c>
    </row>
    <row r="114" spans="2:65" s="1" customFormat="1" ht="24.2" customHeight="1">
      <c r="B114" s="33"/>
      <c r="C114" s="133" t="s">
        <v>340</v>
      </c>
      <c r="D114" s="133" t="s">
        <v>307</v>
      </c>
      <c r="E114" s="134" t="s">
        <v>8756</v>
      </c>
      <c r="F114" s="135" t="s">
        <v>8757</v>
      </c>
      <c r="G114" s="136" t="s">
        <v>244</v>
      </c>
      <c r="H114" s="137">
        <v>16.2</v>
      </c>
      <c r="I114" s="138"/>
      <c r="J114" s="139">
        <f>ROUND(I114*H114,2)</f>
        <v>0</v>
      </c>
      <c r="K114" s="135" t="s">
        <v>721</v>
      </c>
      <c r="L114" s="33"/>
      <c r="M114" s="140" t="s">
        <v>42</v>
      </c>
      <c r="N114" s="141" t="s">
        <v>50</v>
      </c>
      <c r="P114" s="142">
        <f>O114*H114</f>
        <v>0</v>
      </c>
      <c r="Q114" s="142">
        <v>0</v>
      </c>
      <c r="R114" s="142">
        <f>Q114*H114</f>
        <v>0</v>
      </c>
      <c r="S114" s="142">
        <v>0</v>
      </c>
      <c r="T114" s="143">
        <f>S114*H114</f>
        <v>0</v>
      </c>
      <c r="AR114" s="144" t="s">
        <v>311</v>
      </c>
      <c r="AT114" s="144" t="s">
        <v>307</v>
      </c>
      <c r="AU114" s="144" t="s">
        <v>86</v>
      </c>
      <c r="AY114" s="18" t="s">
        <v>305</v>
      </c>
      <c r="BE114" s="145">
        <f>IF(N114="základní",J114,0)</f>
        <v>0</v>
      </c>
      <c r="BF114" s="145">
        <f>IF(N114="snížená",J114,0)</f>
        <v>0</v>
      </c>
      <c r="BG114" s="145">
        <f>IF(N114="zákl. přenesená",J114,0)</f>
        <v>0</v>
      </c>
      <c r="BH114" s="145">
        <f>IF(N114="sníž. přenesená",J114,0)</f>
        <v>0</v>
      </c>
      <c r="BI114" s="145">
        <f>IF(N114="nulová",J114,0)</f>
        <v>0</v>
      </c>
      <c r="BJ114" s="18" t="s">
        <v>86</v>
      </c>
      <c r="BK114" s="145">
        <f>ROUND(I114*H114,2)</f>
        <v>0</v>
      </c>
      <c r="BL114" s="18" t="s">
        <v>311</v>
      </c>
      <c r="BM114" s="144" t="s">
        <v>386</v>
      </c>
    </row>
    <row r="115" spans="2:65" s="1" customFormat="1" ht="19.5">
      <c r="B115" s="33"/>
      <c r="D115" s="146" t="s">
        <v>313</v>
      </c>
      <c r="F115" s="147" t="s">
        <v>8758</v>
      </c>
      <c r="I115" s="148"/>
      <c r="L115" s="33"/>
      <c r="M115" s="149"/>
      <c r="T115" s="54"/>
      <c r="AT115" s="18" t="s">
        <v>313</v>
      </c>
      <c r="AU115" s="18" t="s">
        <v>86</v>
      </c>
    </row>
    <row r="116" spans="2:65" s="1" customFormat="1" ht="16.5" customHeight="1">
      <c r="B116" s="33"/>
      <c r="C116" s="133" t="s">
        <v>347</v>
      </c>
      <c r="D116" s="133" t="s">
        <v>307</v>
      </c>
      <c r="E116" s="134" t="s">
        <v>8759</v>
      </c>
      <c r="F116" s="135" t="s">
        <v>8760</v>
      </c>
      <c r="G116" s="136" t="s">
        <v>244</v>
      </c>
      <c r="H116" s="137">
        <v>16.2</v>
      </c>
      <c r="I116" s="138"/>
      <c r="J116" s="139">
        <f>ROUND(I116*H116,2)</f>
        <v>0</v>
      </c>
      <c r="K116" s="135" t="s">
        <v>721</v>
      </c>
      <c r="L116" s="33"/>
      <c r="M116" s="140" t="s">
        <v>42</v>
      </c>
      <c r="N116" s="141" t="s">
        <v>50</v>
      </c>
      <c r="P116" s="142">
        <f>O116*H116</f>
        <v>0</v>
      </c>
      <c r="Q116" s="142">
        <v>0</v>
      </c>
      <c r="R116" s="142">
        <f>Q116*H116</f>
        <v>0</v>
      </c>
      <c r="S116" s="142">
        <v>0</v>
      </c>
      <c r="T116" s="143">
        <f>S116*H116</f>
        <v>0</v>
      </c>
      <c r="AR116" s="144" t="s">
        <v>311</v>
      </c>
      <c r="AT116" s="144" t="s">
        <v>307</v>
      </c>
      <c r="AU116" s="144" t="s">
        <v>86</v>
      </c>
      <c r="AY116" s="18" t="s">
        <v>305</v>
      </c>
      <c r="BE116" s="145">
        <f>IF(N116="základní",J116,0)</f>
        <v>0</v>
      </c>
      <c r="BF116" s="145">
        <f>IF(N116="snížená",J116,0)</f>
        <v>0</v>
      </c>
      <c r="BG116" s="145">
        <f>IF(N116="zákl. přenesená",J116,0)</f>
        <v>0</v>
      </c>
      <c r="BH116" s="145">
        <f>IF(N116="sníž. přenesená",J116,0)</f>
        <v>0</v>
      </c>
      <c r="BI116" s="145">
        <f>IF(N116="nulová",J116,0)</f>
        <v>0</v>
      </c>
      <c r="BJ116" s="18" t="s">
        <v>86</v>
      </c>
      <c r="BK116" s="145">
        <f>ROUND(I116*H116,2)</f>
        <v>0</v>
      </c>
      <c r="BL116" s="18" t="s">
        <v>311</v>
      </c>
      <c r="BM116" s="144" t="s">
        <v>8</v>
      </c>
    </row>
    <row r="117" spans="2:65" s="1" customFormat="1" ht="11.25">
      <c r="B117" s="33"/>
      <c r="D117" s="146" t="s">
        <v>313</v>
      </c>
      <c r="F117" s="147" t="s">
        <v>8760</v>
      </c>
      <c r="I117" s="148"/>
      <c r="L117" s="33"/>
      <c r="M117" s="149"/>
      <c r="T117" s="54"/>
      <c r="AT117" s="18" t="s">
        <v>313</v>
      </c>
      <c r="AU117" s="18" t="s">
        <v>86</v>
      </c>
    </row>
    <row r="118" spans="2:65" s="1" customFormat="1" ht="21.75" customHeight="1">
      <c r="B118" s="33"/>
      <c r="C118" s="133" t="s">
        <v>357</v>
      </c>
      <c r="D118" s="133" t="s">
        <v>307</v>
      </c>
      <c r="E118" s="134" t="s">
        <v>8761</v>
      </c>
      <c r="F118" s="135" t="s">
        <v>8762</v>
      </c>
      <c r="G118" s="136" t="s">
        <v>244</v>
      </c>
      <c r="H118" s="137">
        <v>19.2</v>
      </c>
      <c r="I118" s="138"/>
      <c r="J118" s="139">
        <f>ROUND(I118*H118,2)</f>
        <v>0</v>
      </c>
      <c r="K118" s="135" t="s">
        <v>721</v>
      </c>
      <c r="L118" s="33"/>
      <c r="M118" s="140" t="s">
        <v>42</v>
      </c>
      <c r="N118" s="141" t="s">
        <v>50</v>
      </c>
      <c r="P118" s="142">
        <f>O118*H118</f>
        <v>0</v>
      </c>
      <c r="Q118" s="142">
        <v>0</v>
      </c>
      <c r="R118" s="142">
        <f>Q118*H118</f>
        <v>0</v>
      </c>
      <c r="S118" s="142">
        <v>0</v>
      </c>
      <c r="T118" s="143">
        <f>S118*H118</f>
        <v>0</v>
      </c>
      <c r="AR118" s="144" t="s">
        <v>311</v>
      </c>
      <c r="AT118" s="144" t="s">
        <v>307</v>
      </c>
      <c r="AU118" s="144" t="s">
        <v>86</v>
      </c>
      <c r="AY118" s="18" t="s">
        <v>305</v>
      </c>
      <c r="BE118" s="145">
        <f>IF(N118="základní",J118,0)</f>
        <v>0</v>
      </c>
      <c r="BF118" s="145">
        <f>IF(N118="snížená",J118,0)</f>
        <v>0</v>
      </c>
      <c r="BG118" s="145">
        <f>IF(N118="zákl. přenesená",J118,0)</f>
        <v>0</v>
      </c>
      <c r="BH118" s="145">
        <f>IF(N118="sníž. přenesená",J118,0)</f>
        <v>0</v>
      </c>
      <c r="BI118" s="145">
        <f>IF(N118="nulová",J118,0)</f>
        <v>0</v>
      </c>
      <c r="BJ118" s="18" t="s">
        <v>86</v>
      </c>
      <c r="BK118" s="145">
        <f>ROUND(I118*H118,2)</f>
        <v>0</v>
      </c>
      <c r="BL118" s="18" t="s">
        <v>311</v>
      </c>
      <c r="BM118" s="144" t="s">
        <v>418</v>
      </c>
    </row>
    <row r="119" spans="2:65" s="1" customFormat="1" ht="11.25">
      <c r="B119" s="33"/>
      <c r="D119" s="146" t="s">
        <v>313</v>
      </c>
      <c r="F119" s="147" t="s">
        <v>8762</v>
      </c>
      <c r="I119" s="148"/>
      <c r="L119" s="33"/>
      <c r="M119" s="149"/>
      <c r="T119" s="54"/>
      <c r="AT119" s="18" t="s">
        <v>313</v>
      </c>
      <c r="AU119" s="18" t="s">
        <v>86</v>
      </c>
    </row>
    <row r="120" spans="2:65" s="1" customFormat="1" ht="21.75" customHeight="1">
      <c r="B120" s="33"/>
      <c r="C120" s="133" t="s">
        <v>344</v>
      </c>
      <c r="D120" s="133" t="s">
        <v>307</v>
      </c>
      <c r="E120" s="134" t="s">
        <v>8763</v>
      </c>
      <c r="F120" s="135" t="s">
        <v>8764</v>
      </c>
      <c r="G120" s="136" t="s">
        <v>244</v>
      </c>
      <c r="H120" s="137">
        <v>9.6</v>
      </c>
      <c r="I120" s="138"/>
      <c r="J120" s="139">
        <f>ROUND(I120*H120,2)</f>
        <v>0</v>
      </c>
      <c r="K120" s="135" t="s">
        <v>721</v>
      </c>
      <c r="L120" s="33"/>
      <c r="M120" s="140" t="s">
        <v>42</v>
      </c>
      <c r="N120" s="141" t="s">
        <v>50</v>
      </c>
      <c r="P120" s="142">
        <f>O120*H120</f>
        <v>0</v>
      </c>
      <c r="Q120" s="142">
        <v>0</v>
      </c>
      <c r="R120" s="142">
        <f>Q120*H120</f>
        <v>0</v>
      </c>
      <c r="S120" s="142">
        <v>0</v>
      </c>
      <c r="T120" s="143">
        <f>S120*H120</f>
        <v>0</v>
      </c>
      <c r="AR120" s="144" t="s">
        <v>311</v>
      </c>
      <c r="AT120" s="144" t="s">
        <v>307</v>
      </c>
      <c r="AU120" s="144" t="s">
        <v>86</v>
      </c>
      <c r="AY120" s="18" t="s">
        <v>305</v>
      </c>
      <c r="BE120" s="145">
        <f>IF(N120="základní",J120,0)</f>
        <v>0</v>
      </c>
      <c r="BF120" s="145">
        <f>IF(N120="snížená",J120,0)</f>
        <v>0</v>
      </c>
      <c r="BG120" s="145">
        <f>IF(N120="zákl. přenesená",J120,0)</f>
        <v>0</v>
      </c>
      <c r="BH120" s="145">
        <f>IF(N120="sníž. přenesená",J120,0)</f>
        <v>0</v>
      </c>
      <c r="BI120" s="145">
        <f>IF(N120="nulová",J120,0)</f>
        <v>0</v>
      </c>
      <c r="BJ120" s="18" t="s">
        <v>86</v>
      </c>
      <c r="BK120" s="145">
        <f>ROUND(I120*H120,2)</f>
        <v>0</v>
      </c>
      <c r="BL120" s="18" t="s">
        <v>311</v>
      </c>
      <c r="BM120" s="144" t="s">
        <v>436</v>
      </c>
    </row>
    <row r="121" spans="2:65" s="1" customFormat="1" ht="11.25">
      <c r="B121" s="33"/>
      <c r="D121" s="146" t="s">
        <v>313</v>
      </c>
      <c r="F121" s="147" t="s">
        <v>8765</v>
      </c>
      <c r="I121" s="148"/>
      <c r="L121" s="33"/>
      <c r="M121" s="149"/>
      <c r="T121" s="54"/>
      <c r="AT121" s="18" t="s">
        <v>313</v>
      </c>
      <c r="AU121" s="18" t="s">
        <v>86</v>
      </c>
    </row>
    <row r="122" spans="2:65" s="1" customFormat="1" ht="21.75" customHeight="1">
      <c r="B122" s="33"/>
      <c r="C122" s="133" t="s">
        <v>377</v>
      </c>
      <c r="D122" s="133" t="s">
        <v>307</v>
      </c>
      <c r="E122" s="134" t="s">
        <v>8766</v>
      </c>
      <c r="F122" s="135" t="s">
        <v>8767</v>
      </c>
      <c r="G122" s="136" t="s">
        <v>402</v>
      </c>
      <c r="H122" s="137">
        <v>50</v>
      </c>
      <c r="I122" s="138"/>
      <c r="J122" s="139">
        <f>ROUND(I122*H122,2)</f>
        <v>0</v>
      </c>
      <c r="K122" s="135" t="s">
        <v>721</v>
      </c>
      <c r="L122" s="33"/>
      <c r="M122" s="140" t="s">
        <v>42</v>
      </c>
      <c r="N122" s="141" t="s">
        <v>50</v>
      </c>
      <c r="P122" s="142">
        <f>O122*H122</f>
        <v>0</v>
      </c>
      <c r="Q122" s="142">
        <v>0</v>
      </c>
      <c r="R122" s="142">
        <f>Q122*H122</f>
        <v>0</v>
      </c>
      <c r="S122" s="142">
        <v>0</v>
      </c>
      <c r="T122" s="143">
        <f>S122*H122</f>
        <v>0</v>
      </c>
      <c r="AR122" s="144" t="s">
        <v>311</v>
      </c>
      <c r="AT122" s="144" t="s">
        <v>307</v>
      </c>
      <c r="AU122" s="144" t="s">
        <v>86</v>
      </c>
      <c r="AY122" s="18" t="s">
        <v>305</v>
      </c>
      <c r="BE122" s="145">
        <f>IF(N122="základní",J122,0)</f>
        <v>0</v>
      </c>
      <c r="BF122" s="145">
        <f>IF(N122="snížená",J122,0)</f>
        <v>0</v>
      </c>
      <c r="BG122" s="145">
        <f>IF(N122="zákl. přenesená",J122,0)</f>
        <v>0</v>
      </c>
      <c r="BH122" s="145">
        <f>IF(N122="sníž. přenesená",J122,0)</f>
        <v>0</v>
      </c>
      <c r="BI122" s="145">
        <f>IF(N122="nulová",J122,0)</f>
        <v>0</v>
      </c>
      <c r="BJ122" s="18" t="s">
        <v>86</v>
      </c>
      <c r="BK122" s="145">
        <f>ROUND(I122*H122,2)</f>
        <v>0</v>
      </c>
      <c r="BL122" s="18" t="s">
        <v>311</v>
      </c>
      <c r="BM122" s="144" t="s">
        <v>450</v>
      </c>
    </row>
    <row r="123" spans="2:65" s="1" customFormat="1" ht="11.25">
      <c r="B123" s="33"/>
      <c r="D123" s="146" t="s">
        <v>313</v>
      </c>
      <c r="F123" s="147" t="s">
        <v>8767</v>
      </c>
      <c r="I123" s="148"/>
      <c r="L123" s="33"/>
      <c r="M123" s="149"/>
      <c r="T123" s="54"/>
      <c r="AT123" s="18" t="s">
        <v>313</v>
      </c>
      <c r="AU123" s="18" t="s">
        <v>86</v>
      </c>
    </row>
    <row r="124" spans="2:65" s="1" customFormat="1" ht="24.2" customHeight="1">
      <c r="B124" s="33"/>
      <c r="C124" s="133" t="s">
        <v>386</v>
      </c>
      <c r="D124" s="133" t="s">
        <v>307</v>
      </c>
      <c r="E124" s="134" t="s">
        <v>8768</v>
      </c>
      <c r="F124" s="135" t="s">
        <v>8769</v>
      </c>
      <c r="G124" s="136" t="s">
        <v>350</v>
      </c>
      <c r="H124" s="137">
        <v>2</v>
      </c>
      <c r="I124" s="138"/>
      <c r="J124" s="139">
        <f>ROUND(I124*H124,2)</f>
        <v>0</v>
      </c>
      <c r="K124" s="135" t="s">
        <v>721</v>
      </c>
      <c r="L124" s="33"/>
      <c r="M124" s="140" t="s">
        <v>42</v>
      </c>
      <c r="N124" s="141" t="s">
        <v>50</v>
      </c>
      <c r="P124" s="142">
        <f>O124*H124</f>
        <v>0</v>
      </c>
      <c r="Q124" s="142">
        <v>0</v>
      </c>
      <c r="R124" s="142">
        <f>Q124*H124</f>
        <v>0</v>
      </c>
      <c r="S124" s="142">
        <v>0</v>
      </c>
      <c r="T124" s="143">
        <f>S124*H124</f>
        <v>0</v>
      </c>
      <c r="AR124" s="144" t="s">
        <v>311</v>
      </c>
      <c r="AT124" s="144" t="s">
        <v>307</v>
      </c>
      <c r="AU124" s="144" t="s">
        <v>86</v>
      </c>
      <c r="AY124" s="18" t="s">
        <v>305</v>
      </c>
      <c r="BE124" s="145">
        <f>IF(N124="základní",J124,0)</f>
        <v>0</v>
      </c>
      <c r="BF124" s="145">
        <f>IF(N124="snížená",J124,0)</f>
        <v>0</v>
      </c>
      <c r="BG124" s="145">
        <f>IF(N124="zákl. přenesená",J124,0)</f>
        <v>0</v>
      </c>
      <c r="BH124" s="145">
        <f>IF(N124="sníž. přenesená",J124,0)</f>
        <v>0</v>
      </c>
      <c r="BI124" s="145">
        <f>IF(N124="nulová",J124,0)</f>
        <v>0</v>
      </c>
      <c r="BJ124" s="18" t="s">
        <v>86</v>
      </c>
      <c r="BK124" s="145">
        <f>ROUND(I124*H124,2)</f>
        <v>0</v>
      </c>
      <c r="BL124" s="18" t="s">
        <v>311</v>
      </c>
      <c r="BM124" s="144" t="s">
        <v>467</v>
      </c>
    </row>
    <row r="125" spans="2:65" s="1" customFormat="1" ht="19.5">
      <c r="B125" s="33"/>
      <c r="D125" s="146" t="s">
        <v>313</v>
      </c>
      <c r="F125" s="147" t="s">
        <v>8769</v>
      </c>
      <c r="I125" s="148"/>
      <c r="L125" s="33"/>
      <c r="M125" s="149"/>
      <c r="T125" s="54"/>
      <c r="AT125" s="18" t="s">
        <v>313</v>
      </c>
      <c r="AU125" s="18" t="s">
        <v>86</v>
      </c>
    </row>
    <row r="126" spans="2:65" s="1" customFormat="1" ht="16.5" customHeight="1">
      <c r="B126" s="33"/>
      <c r="C126" s="133" t="s">
        <v>394</v>
      </c>
      <c r="D126" s="133" t="s">
        <v>307</v>
      </c>
      <c r="E126" s="134" t="s">
        <v>8770</v>
      </c>
      <c r="F126" s="135" t="s">
        <v>8771</v>
      </c>
      <c r="G126" s="136" t="s">
        <v>244</v>
      </c>
      <c r="H126" s="137">
        <v>38.4</v>
      </c>
      <c r="I126" s="138"/>
      <c r="J126" s="139">
        <f>ROUND(I126*H126,2)</f>
        <v>0</v>
      </c>
      <c r="K126" s="135" t="s">
        <v>721</v>
      </c>
      <c r="L126" s="33"/>
      <c r="M126" s="140" t="s">
        <v>42</v>
      </c>
      <c r="N126" s="141" t="s">
        <v>50</v>
      </c>
      <c r="P126" s="142">
        <f>O126*H126</f>
        <v>0</v>
      </c>
      <c r="Q126" s="142">
        <v>0</v>
      </c>
      <c r="R126" s="142">
        <f>Q126*H126</f>
        <v>0</v>
      </c>
      <c r="S126" s="142">
        <v>0</v>
      </c>
      <c r="T126" s="143">
        <f>S126*H126</f>
        <v>0</v>
      </c>
      <c r="AR126" s="144" t="s">
        <v>311</v>
      </c>
      <c r="AT126" s="144" t="s">
        <v>307</v>
      </c>
      <c r="AU126" s="144" t="s">
        <v>86</v>
      </c>
      <c r="AY126" s="18" t="s">
        <v>305</v>
      </c>
      <c r="BE126" s="145">
        <f>IF(N126="základní",J126,0)</f>
        <v>0</v>
      </c>
      <c r="BF126" s="145">
        <f>IF(N126="snížená",J126,0)</f>
        <v>0</v>
      </c>
      <c r="BG126" s="145">
        <f>IF(N126="zákl. přenesená",J126,0)</f>
        <v>0</v>
      </c>
      <c r="BH126" s="145">
        <f>IF(N126="sníž. přenesená",J126,0)</f>
        <v>0</v>
      </c>
      <c r="BI126" s="145">
        <f>IF(N126="nulová",J126,0)</f>
        <v>0</v>
      </c>
      <c r="BJ126" s="18" t="s">
        <v>86</v>
      </c>
      <c r="BK126" s="145">
        <f>ROUND(I126*H126,2)</f>
        <v>0</v>
      </c>
      <c r="BL126" s="18" t="s">
        <v>311</v>
      </c>
      <c r="BM126" s="144" t="s">
        <v>482</v>
      </c>
    </row>
    <row r="127" spans="2:65" s="1" customFormat="1" ht="11.25">
      <c r="B127" s="33"/>
      <c r="D127" s="146" t="s">
        <v>313</v>
      </c>
      <c r="F127" s="147" t="s">
        <v>8771</v>
      </c>
      <c r="I127" s="148"/>
      <c r="L127" s="33"/>
      <c r="M127" s="149"/>
      <c r="T127" s="54"/>
      <c r="AT127" s="18" t="s">
        <v>313</v>
      </c>
      <c r="AU127" s="18" t="s">
        <v>86</v>
      </c>
    </row>
    <row r="128" spans="2:65" s="1" customFormat="1" ht="16.5" customHeight="1">
      <c r="B128" s="33"/>
      <c r="C128" s="133" t="s">
        <v>8</v>
      </c>
      <c r="D128" s="133" t="s">
        <v>307</v>
      </c>
      <c r="E128" s="134" t="s">
        <v>8772</v>
      </c>
      <c r="F128" s="135" t="s">
        <v>8773</v>
      </c>
      <c r="G128" s="136" t="s">
        <v>4908</v>
      </c>
      <c r="H128" s="137">
        <v>25</v>
      </c>
      <c r="I128" s="138"/>
      <c r="J128" s="139">
        <f>ROUND(I128*H128,2)</f>
        <v>0</v>
      </c>
      <c r="K128" s="135" t="s">
        <v>721</v>
      </c>
      <c r="L128" s="33"/>
      <c r="M128" s="140" t="s">
        <v>42</v>
      </c>
      <c r="N128" s="141" t="s">
        <v>50</v>
      </c>
      <c r="P128" s="142">
        <f>O128*H128</f>
        <v>0</v>
      </c>
      <c r="Q128" s="142">
        <v>0</v>
      </c>
      <c r="R128" s="142">
        <f>Q128*H128</f>
        <v>0</v>
      </c>
      <c r="S128" s="142">
        <v>0</v>
      </c>
      <c r="T128" s="143">
        <f>S128*H128</f>
        <v>0</v>
      </c>
      <c r="AR128" s="144" t="s">
        <v>311</v>
      </c>
      <c r="AT128" s="144" t="s">
        <v>307</v>
      </c>
      <c r="AU128" s="144" t="s">
        <v>86</v>
      </c>
      <c r="AY128" s="18" t="s">
        <v>305</v>
      </c>
      <c r="BE128" s="145">
        <f>IF(N128="základní",J128,0)</f>
        <v>0</v>
      </c>
      <c r="BF128" s="145">
        <f>IF(N128="snížená",J128,0)</f>
        <v>0</v>
      </c>
      <c r="BG128" s="145">
        <f>IF(N128="zákl. přenesená",J128,0)</f>
        <v>0</v>
      </c>
      <c r="BH128" s="145">
        <f>IF(N128="sníž. přenesená",J128,0)</f>
        <v>0</v>
      </c>
      <c r="BI128" s="145">
        <f>IF(N128="nulová",J128,0)</f>
        <v>0</v>
      </c>
      <c r="BJ128" s="18" t="s">
        <v>86</v>
      </c>
      <c r="BK128" s="145">
        <f>ROUND(I128*H128,2)</f>
        <v>0</v>
      </c>
      <c r="BL128" s="18" t="s">
        <v>311</v>
      </c>
      <c r="BM128" s="144" t="s">
        <v>498</v>
      </c>
    </row>
    <row r="129" spans="2:65" s="1" customFormat="1" ht="11.25">
      <c r="B129" s="33"/>
      <c r="D129" s="146" t="s">
        <v>313</v>
      </c>
      <c r="F129" s="147" t="s">
        <v>8773</v>
      </c>
      <c r="I129" s="148"/>
      <c r="L129" s="33"/>
      <c r="M129" s="149"/>
      <c r="T129" s="54"/>
      <c r="AT129" s="18" t="s">
        <v>313</v>
      </c>
      <c r="AU129" s="18" t="s">
        <v>86</v>
      </c>
    </row>
    <row r="130" spans="2:65" s="1" customFormat="1" ht="16.5" customHeight="1">
      <c r="B130" s="33"/>
      <c r="C130" s="133" t="s">
        <v>410</v>
      </c>
      <c r="D130" s="133" t="s">
        <v>307</v>
      </c>
      <c r="E130" s="134" t="s">
        <v>8774</v>
      </c>
      <c r="F130" s="135" t="s">
        <v>8775</v>
      </c>
      <c r="G130" s="136" t="s">
        <v>402</v>
      </c>
      <c r="H130" s="137">
        <v>51.5</v>
      </c>
      <c r="I130" s="138"/>
      <c r="J130" s="139">
        <f>ROUND(I130*H130,2)</f>
        <v>0</v>
      </c>
      <c r="K130" s="135" t="s">
        <v>721</v>
      </c>
      <c r="L130" s="33"/>
      <c r="M130" s="140" t="s">
        <v>42</v>
      </c>
      <c r="N130" s="141" t="s">
        <v>50</v>
      </c>
      <c r="P130" s="142">
        <f>O130*H130</f>
        <v>0</v>
      </c>
      <c r="Q130" s="142">
        <v>0</v>
      </c>
      <c r="R130" s="142">
        <f>Q130*H130</f>
        <v>0</v>
      </c>
      <c r="S130" s="142">
        <v>0</v>
      </c>
      <c r="T130" s="143">
        <f>S130*H130</f>
        <v>0</v>
      </c>
      <c r="AR130" s="144" t="s">
        <v>311</v>
      </c>
      <c r="AT130" s="144" t="s">
        <v>307</v>
      </c>
      <c r="AU130" s="144" t="s">
        <v>86</v>
      </c>
      <c r="AY130" s="18" t="s">
        <v>305</v>
      </c>
      <c r="BE130" s="145">
        <f>IF(N130="základní",J130,0)</f>
        <v>0</v>
      </c>
      <c r="BF130" s="145">
        <f>IF(N130="snížená",J130,0)</f>
        <v>0</v>
      </c>
      <c r="BG130" s="145">
        <f>IF(N130="zákl. přenesená",J130,0)</f>
        <v>0</v>
      </c>
      <c r="BH130" s="145">
        <f>IF(N130="sníž. přenesená",J130,0)</f>
        <v>0</v>
      </c>
      <c r="BI130" s="145">
        <f>IF(N130="nulová",J130,0)</f>
        <v>0</v>
      </c>
      <c r="BJ130" s="18" t="s">
        <v>86</v>
      </c>
      <c r="BK130" s="145">
        <f>ROUND(I130*H130,2)</f>
        <v>0</v>
      </c>
      <c r="BL130" s="18" t="s">
        <v>311</v>
      </c>
      <c r="BM130" s="144" t="s">
        <v>517</v>
      </c>
    </row>
    <row r="131" spans="2:65" s="1" customFormat="1" ht="11.25">
      <c r="B131" s="33"/>
      <c r="D131" s="146" t="s">
        <v>313</v>
      </c>
      <c r="F131" s="147" t="s">
        <v>8775</v>
      </c>
      <c r="I131" s="148"/>
      <c r="L131" s="33"/>
      <c r="M131" s="149"/>
      <c r="T131" s="54"/>
      <c r="AT131" s="18" t="s">
        <v>313</v>
      </c>
      <c r="AU131" s="18" t="s">
        <v>86</v>
      </c>
    </row>
    <row r="132" spans="2:65" s="13" customFormat="1" ht="11.25">
      <c r="B132" s="158"/>
      <c r="D132" s="146" t="s">
        <v>317</v>
      </c>
      <c r="E132" s="159" t="s">
        <v>42</v>
      </c>
      <c r="F132" s="160" t="s">
        <v>8776</v>
      </c>
      <c r="H132" s="161">
        <v>51.5</v>
      </c>
      <c r="I132" s="162"/>
      <c r="L132" s="158"/>
      <c r="M132" s="163"/>
      <c r="T132" s="164"/>
      <c r="AT132" s="159" t="s">
        <v>317</v>
      </c>
      <c r="AU132" s="159" t="s">
        <v>86</v>
      </c>
      <c r="AV132" s="13" t="s">
        <v>88</v>
      </c>
      <c r="AW132" s="13" t="s">
        <v>38</v>
      </c>
      <c r="AX132" s="13" t="s">
        <v>79</v>
      </c>
      <c r="AY132" s="159" t="s">
        <v>305</v>
      </c>
    </row>
    <row r="133" spans="2:65" s="15" customFormat="1" ht="11.25">
      <c r="B133" s="172"/>
      <c r="D133" s="146" t="s">
        <v>317</v>
      </c>
      <c r="E133" s="173" t="s">
        <v>42</v>
      </c>
      <c r="F133" s="174" t="s">
        <v>339</v>
      </c>
      <c r="H133" s="175">
        <v>51.5</v>
      </c>
      <c r="I133" s="176"/>
      <c r="L133" s="172"/>
      <c r="M133" s="177"/>
      <c r="T133" s="178"/>
      <c r="AT133" s="173" t="s">
        <v>317</v>
      </c>
      <c r="AU133" s="173" t="s">
        <v>86</v>
      </c>
      <c r="AV133" s="15" t="s">
        <v>311</v>
      </c>
      <c r="AW133" s="15" t="s">
        <v>38</v>
      </c>
      <c r="AX133" s="15" t="s">
        <v>86</v>
      </c>
      <c r="AY133" s="173" t="s">
        <v>305</v>
      </c>
    </row>
    <row r="134" spans="2:65" s="11" customFormat="1" ht="25.9" customHeight="1">
      <c r="B134" s="121"/>
      <c r="D134" s="122" t="s">
        <v>78</v>
      </c>
      <c r="E134" s="123" t="s">
        <v>1174</v>
      </c>
      <c r="F134" s="123" t="s">
        <v>8777</v>
      </c>
      <c r="I134" s="124"/>
      <c r="J134" s="125">
        <f>BK134</f>
        <v>0</v>
      </c>
      <c r="L134" s="121"/>
      <c r="M134" s="126"/>
      <c r="P134" s="127">
        <f>SUM(P135:P176)</f>
        <v>0</v>
      </c>
      <c r="R134" s="127">
        <f>SUM(R135:R176)</f>
        <v>0</v>
      </c>
      <c r="T134" s="128">
        <f>SUM(T135:T176)</f>
        <v>0</v>
      </c>
      <c r="AR134" s="122" t="s">
        <v>86</v>
      </c>
      <c r="AT134" s="129" t="s">
        <v>78</v>
      </c>
      <c r="AU134" s="129" t="s">
        <v>79</v>
      </c>
      <c r="AY134" s="122" t="s">
        <v>305</v>
      </c>
      <c r="BK134" s="130">
        <f>SUM(BK135:BK176)</f>
        <v>0</v>
      </c>
    </row>
    <row r="135" spans="2:65" s="1" customFormat="1" ht="24.2" customHeight="1">
      <c r="B135" s="33"/>
      <c r="C135" s="133" t="s">
        <v>418</v>
      </c>
      <c r="D135" s="133" t="s">
        <v>307</v>
      </c>
      <c r="E135" s="134" t="s">
        <v>8778</v>
      </c>
      <c r="F135" s="135" t="s">
        <v>8779</v>
      </c>
      <c r="G135" s="136" t="s">
        <v>350</v>
      </c>
      <c r="H135" s="137">
        <v>23</v>
      </c>
      <c r="I135" s="138"/>
      <c r="J135" s="139">
        <f>ROUND(I135*H135,2)</f>
        <v>0</v>
      </c>
      <c r="K135" s="135" t="s">
        <v>721</v>
      </c>
      <c r="L135" s="33"/>
      <c r="M135" s="140" t="s">
        <v>42</v>
      </c>
      <c r="N135" s="141" t="s">
        <v>50</v>
      </c>
      <c r="P135" s="142">
        <f>O135*H135</f>
        <v>0</v>
      </c>
      <c r="Q135" s="142">
        <v>0</v>
      </c>
      <c r="R135" s="142">
        <f>Q135*H135</f>
        <v>0</v>
      </c>
      <c r="S135" s="142">
        <v>0</v>
      </c>
      <c r="T135" s="143">
        <f>S135*H135</f>
        <v>0</v>
      </c>
      <c r="AR135" s="144" t="s">
        <v>311</v>
      </c>
      <c r="AT135" s="144" t="s">
        <v>307</v>
      </c>
      <c r="AU135" s="144" t="s">
        <v>86</v>
      </c>
      <c r="AY135" s="18" t="s">
        <v>305</v>
      </c>
      <c r="BE135" s="145">
        <f>IF(N135="základní",J135,0)</f>
        <v>0</v>
      </c>
      <c r="BF135" s="145">
        <f>IF(N135="snížená",J135,0)</f>
        <v>0</v>
      </c>
      <c r="BG135" s="145">
        <f>IF(N135="zákl. přenesená",J135,0)</f>
        <v>0</v>
      </c>
      <c r="BH135" s="145">
        <f>IF(N135="sníž. přenesená",J135,0)</f>
        <v>0</v>
      </c>
      <c r="BI135" s="145">
        <f>IF(N135="nulová",J135,0)</f>
        <v>0</v>
      </c>
      <c r="BJ135" s="18" t="s">
        <v>86</v>
      </c>
      <c r="BK135" s="145">
        <f>ROUND(I135*H135,2)</f>
        <v>0</v>
      </c>
      <c r="BL135" s="18" t="s">
        <v>311</v>
      </c>
      <c r="BM135" s="144" t="s">
        <v>533</v>
      </c>
    </row>
    <row r="136" spans="2:65" s="1" customFormat="1" ht="11.25">
      <c r="B136" s="33"/>
      <c r="D136" s="146" t="s">
        <v>313</v>
      </c>
      <c r="F136" s="147" t="s">
        <v>8779</v>
      </c>
      <c r="I136" s="148"/>
      <c r="L136" s="33"/>
      <c r="M136" s="149"/>
      <c r="T136" s="54"/>
      <c r="AT136" s="18" t="s">
        <v>313</v>
      </c>
      <c r="AU136" s="18" t="s">
        <v>86</v>
      </c>
    </row>
    <row r="137" spans="2:65" s="1" customFormat="1" ht="24.2" customHeight="1">
      <c r="B137" s="33"/>
      <c r="C137" s="133" t="s">
        <v>428</v>
      </c>
      <c r="D137" s="133" t="s">
        <v>307</v>
      </c>
      <c r="E137" s="134" t="s">
        <v>8780</v>
      </c>
      <c r="F137" s="135" t="s">
        <v>8781</v>
      </c>
      <c r="G137" s="136" t="s">
        <v>350</v>
      </c>
      <c r="H137" s="137">
        <v>23</v>
      </c>
      <c r="I137" s="138"/>
      <c r="J137" s="139">
        <f>ROUND(I137*H137,2)</f>
        <v>0</v>
      </c>
      <c r="K137" s="135" t="s">
        <v>721</v>
      </c>
      <c r="L137" s="33"/>
      <c r="M137" s="140" t="s">
        <v>42</v>
      </c>
      <c r="N137" s="141" t="s">
        <v>50</v>
      </c>
      <c r="P137" s="142">
        <f>O137*H137</f>
        <v>0</v>
      </c>
      <c r="Q137" s="142">
        <v>0</v>
      </c>
      <c r="R137" s="142">
        <f>Q137*H137</f>
        <v>0</v>
      </c>
      <c r="S137" s="142">
        <v>0</v>
      </c>
      <c r="T137" s="143">
        <f>S137*H137</f>
        <v>0</v>
      </c>
      <c r="AR137" s="144" t="s">
        <v>311</v>
      </c>
      <c r="AT137" s="144" t="s">
        <v>307</v>
      </c>
      <c r="AU137" s="144" t="s">
        <v>86</v>
      </c>
      <c r="AY137" s="18" t="s">
        <v>305</v>
      </c>
      <c r="BE137" s="145">
        <f>IF(N137="základní",J137,0)</f>
        <v>0</v>
      </c>
      <c r="BF137" s="145">
        <f>IF(N137="snížená",J137,0)</f>
        <v>0</v>
      </c>
      <c r="BG137" s="145">
        <f>IF(N137="zákl. přenesená",J137,0)</f>
        <v>0</v>
      </c>
      <c r="BH137" s="145">
        <f>IF(N137="sníž. přenesená",J137,0)</f>
        <v>0</v>
      </c>
      <c r="BI137" s="145">
        <f>IF(N137="nulová",J137,0)</f>
        <v>0</v>
      </c>
      <c r="BJ137" s="18" t="s">
        <v>86</v>
      </c>
      <c r="BK137" s="145">
        <f>ROUND(I137*H137,2)</f>
        <v>0</v>
      </c>
      <c r="BL137" s="18" t="s">
        <v>311</v>
      </c>
      <c r="BM137" s="144" t="s">
        <v>545</v>
      </c>
    </row>
    <row r="138" spans="2:65" s="1" customFormat="1" ht="11.25">
      <c r="B138" s="33"/>
      <c r="D138" s="146" t="s">
        <v>313</v>
      </c>
      <c r="F138" s="147" t="s">
        <v>8781</v>
      </c>
      <c r="I138" s="148"/>
      <c r="L138" s="33"/>
      <c r="M138" s="149"/>
      <c r="T138" s="54"/>
      <c r="AT138" s="18" t="s">
        <v>313</v>
      </c>
      <c r="AU138" s="18" t="s">
        <v>86</v>
      </c>
    </row>
    <row r="139" spans="2:65" s="1" customFormat="1" ht="16.5" customHeight="1">
      <c r="B139" s="33"/>
      <c r="C139" s="133" t="s">
        <v>436</v>
      </c>
      <c r="D139" s="133" t="s">
        <v>307</v>
      </c>
      <c r="E139" s="134" t="s">
        <v>8782</v>
      </c>
      <c r="F139" s="135" t="s">
        <v>8783</v>
      </c>
      <c r="G139" s="136" t="s">
        <v>350</v>
      </c>
      <c r="H139" s="137">
        <v>23</v>
      </c>
      <c r="I139" s="138"/>
      <c r="J139" s="139">
        <f>ROUND(I139*H139,2)</f>
        <v>0</v>
      </c>
      <c r="K139" s="135" t="s">
        <v>721</v>
      </c>
      <c r="L139" s="33"/>
      <c r="M139" s="140" t="s">
        <v>42</v>
      </c>
      <c r="N139" s="141" t="s">
        <v>50</v>
      </c>
      <c r="P139" s="142">
        <f>O139*H139</f>
        <v>0</v>
      </c>
      <c r="Q139" s="142">
        <v>0</v>
      </c>
      <c r="R139" s="142">
        <f>Q139*H139</f>
        <v>0</v>
      </c>
      <c r="S139" s="142">
        <v>0</v>
      </c>
      <c r="T139" s="143">
        <f>S139*H139</f>
        <v>0</v>
      </c>
      <c r="AR139" s="144" t="s">
        <v>311</v>
      </c>
      <c r="AT139" s="144" t="s">
        <v>307</v>
      </c>
      <c r="AU139" s="144" t="s">
        <v>86</v>
      </c>
      <c r="AY139" s="18" t="s">
        <v>305</v>
      </c>
      <c r="BE139" s="145">
        <f>IF(N139="základní",J139,0)</f>
        <v>0</v>
      </c>
      <c r="BF139" s="145">
        <f>IF(N139="snížená",J139,0)</f>
        <v>0</v>
      </c>
      <c r="BG139" s="145">
        <f>IF(N139="zákl. přenesená",J139,0)</f>
        <v>0</v>
      </c>
      <c r="BH139" s="145">
        <f>IF(N139="sníž. přenesená",J139,0)</f>
        <v>0</v>
      </c>
      <c r="BI139" s="145">
        <f>IF(N139="nulová",J139,0)</f>
        <v>0</v>
      </c>
      <c r="BJ139" s="18" t="s">
        <v>86</v>
      </c>
      <c r="BK139" s="145">
        <f>ROUND(I139*H139,2)</f>
        <v>0</v>
      </c>
      <c r="BL139" s="18" t="s">
        <v>311</v>
      </c>
      <c r="BM139" s="144" t="s">
        <v>559</v>
      </c>
    </row>
    <row r="140" spans="2:65" s="1" customFormat="1" ht="11.25">
      <c r="B140" s="33"/>
      <c r="D140" s="146" t="s">
        <v>313</v>
      </c>
      <c r="F140" s="147" t="s">
        <v>8783</v>
      </c>
      <c r="I140" s="148"/>
      <c r="L140" s="33"/>
      <c r="M140" s="149"/>
      <c r="T140" s="54"/>
      <c r="AT140" s="18" t="s">
        <v>313</v>
      </c>
      <c r="AU140" s="18" t="s">
        <v>86</v>
      </c>
    </row>
    <row r="141" spans="2:65" s="1" customFormat="1" ht="21.75" customHeight="1">
      <c r="B141" s="33"/>
      <c r="C141" s="133" t="s">
        <v>444</v>
      </c>
      <c r="D141" s="133" t="s">
        <v>307</v>
      </c>
      <c r="E141" s="134" t="s">
        <v>8784</v>
      </c>
      <c r="F141" s="135" t="s">
        <v>8785</v>
      </c>
      <c r="G141" s="136" t="s">
        <v>199</v>
      </c>
      <c r="H141" s="137">
        <v>17</v>
      </c>
      <c r="I141" s="138"/>
      <c r="J141" s="139">
        <f>ROUND(I141*H141,2)</f>
        <v>0</v>
      </c>
      <c r="K141" s="135" t="s">
        <v>721</v>
      </c>
      <c r="L141" s="33"/>
      <c r="M141" s="140" t="s">
        <v>42</v>
      </c>
      <c r="N141" s="141" t="s">
        <v>50</v>
      </c>
      <c r="P141" s="142">
        <f>O141*H141</f>
        <v>0</v>
      </c>
      <c r="Q141" s="142">
        <v>0</v>
      </c>
      <c r="R141" s="142">
        <f>Q141*H141</f>
        <v>0</v>
      </c>
      <c r="S141" s="142">
        <v>0</v>
      </c>
      <c r="T141" s="143">
        <f>S141*H141</f>
        <v>0</v>
      </c>
      <c r="AR141" s="144" t="s">
        <v>311</v>
      </c>
      <c r="AT141" s="144" t="s">
        <v>307</v>
      </c>
      <c r="AU141" s="144" t="s">
        <v>86</v>
      </c>
      <c r="AY141" s="18" t="s">
        <v>305</v>
      </c>
      <c r="BE141" s="145">
        <f>IF(N141="základní",J141,0)</f>
        <v>0</v>
      </c>
      <c r="BF141" s="145">
        <f>IF(N141="snížená",J141,0)</f>
        <v>0</v>
      </c>
      <c r="BG141" s="145">
        <f>IF(N141="zákl. přenesená",J141,0)</f>
        <v>0</v>
      </c>
      <c r="BH141" s="145">
        <f>IF(N141="sníž. přenesená",J141,0)</f>
        <v>0</v>
      </c>
      <c r="BI141" s="145">
        <f>IF(N141="nulová",J141,0)</f>
        <v>0</v>
      </c>
      <c r="BJ141" s="18" t="s">
        <v>86</v>
      </c>
      <c r="BK141" s="145">
        <f>ROUND(I141*H141,2)</f>
        <v>0</v>
      </c>
      <c r="BL141" s="18" t="s">
        <v>311</v>
      </c>
      <c r="BM141" s="144" t="s">
        <v>577</v>
      </c>
    </row>
    <row r="142" spans="2:65" s="1" customFormat="1" ht="11.25">
      <c r="B142" s="33"/>
      <c r="D142" s="146" t="s">
        <v>313</v>
      </c>
      <c r="F142" s="147" t="s">
        <v>8785</v>
      </c>
      <c r="I142" s="148"/>
      <c r="L142" s="33"/>
      <c r="M142" s="149"/>
      <c r="T142" s="54"/>
      <c r="AT142" s="18" t="s">
        <v>313</v>
      </c>
      <c r="AU142" s="18" t="s">
        <v>86</v>
      </c>
    </row>
    <row r="143" spans="2:65" s="1" customFormat="1" ht="16.5" customHeight="1">
      <c r="B143" s="33"/>
      <c r="C143" s="133" t="s">
        <v>450</v>
      </c>
      <c r="D143" s="133" t="s">
        <v>307</v>
      </c>
      <c r="E143" s="134" t="s">
        <v>8786</v>
      </c>
      <c r="F143" s="135" t="s">
        <v>8787</v>
      </c>
      <c r="G143" s="136" t="s">
        <v>244</v>
      </c>
      <c r="H143" s="137">
        <v>1.84</v>
      </c>
      <c r="I143" s="138"/>
      <c r="J143" s="139">
        <f>ROUND(I143*H143,2)</f>
        <v>0</v>
      </c>
      <c r="K143" s="135" t="s">
        <v>721</v>
      </c>
      <c r="L143" s="33"/>
      <c r="M143" s="140" t="s">
        <v>42</v>
      </c>
      <c r="N143" s="141" t="s">
        <v>50</v>
      </c>
      <c r="P143" s="142">
        <f>O143*H143</f>
        <v>0</v>
      </c>
      <c r="Q143" s="142">
        <v>0</v>
      </c>
      <c r="R143" s="142">
        <f>Q143*H143</f>
        <v>0</v>
      </c>
      <c r="S143" s="142">
        <v>0</v>
      </c>
      <c r="T143" s="143">
        <f>S143*H143</f>
        <v>0</v>
      </c>
      <c r="AR143" s="144" t="s">
        <v>311</v>
      </c>
      <c r="AT143" s="144" t="s">
        <v>307</v>
      </c>
      <c r="AU143" s="144" t="s">
        <v>86</v>
      </c>
      <c r="AY143" s="18" t="s">
        <v>305</v>
      </c>
      <c r="BE143" s="145">
        <f>IF(N143="základní",J143,0)</f>
        <v>0</v>
      </c>
      <c r="BF143" s="145">
        <f>IF(N143="snížená",J143,0)</f>
        <v>0</v>
      </c>
      <c r="BG143" s="145">
        <f>IF(N143="zákl. přenesená",J143,0)</f>
        <v>0</v>
      </c>
      <c r="BH143" s="145">
        <f>IF(N143="sníž. přenesená",J143,0)</f>
        <v>0</v>
      </c>
      <c r="BI143" s="145">
        <f>IF(N143="nulová",J143,0)</f>
        <v>0</v>
      </c>
      <c r="BJ143" s="18" t="s">
        <v>86</v>
      </c>
      <c r="BK143" s="145">
        <f>ROUND(I143*H143,2)</f>
        <v>0</v>
      </c>
      <c r="BL143" s="18" t="s">
        <v>311</v>
      </c>
      <c r="BM143" s="144" t="s">
        <v>593</v>
      </c>
    </row>
    <row r="144" spans="2:65" s="1" customFormat="1" ht="11.25">
      <c r="B144" s="33"/>
      <c r="D144" s="146" t="s">
        <v>313</v>
      </c>
      <c r="F144" s="147" t="s">
        <v>8787</v>
      </c>
      <c r="I144" s="148"/>
      <c r="L144" s="33"/>
      <c r="M144" s="149"/>
      <c r="T144" s="54"/>
      <c r="AT144" s="18" t="s">
        <v>313</v>
      </c>
      <c r="AU144" s="18" t="s">
        <v>86</v>
      </c>
    </row>
    <row r="145" spans="2:65" s="1" customFormat="1" ht="16.5" customHeight="1">
      <c r="B145" s="33"/>
      <c r="C145" s="133" t="s">
        <v>459</v>
      </c>
      <c r="D145" s="133" t="s">
        <v>307</v>
      </c>
      <c r="E145" s="134" t="s">
        <v>8788</v>
      </c>
      <c r="F145" s="135" t="s">
        <v>8789</v>
      </c>
      <c r="G145" s="136" t="s">
        <v>244</v>
      </c>
      <c r="H145" s="137">
        <v>1.84</v>
      </c>
      <c r="I145" s="138"/>
      <c r="J145" s="139">
        <f>ROUND(I145*H145,2)</f>
        <v>0</v>
      </c>
      <c r="K145" s="135" t="s">
        <v>721</v>
      </c>
      <c r="L145" s="33"/>
      <c r="M145" s="140" t="s">
        <v>42</v>
      </c>
      <c r="N145" s="141" t="s">
        <v>50</v>
      </c>
      <c r="P145" s="142">
        <f>O145*H145</f>
        <v>0</v>
      </c>
      <c r="Q145" s="142">
        <v>0</v>
      </c>
      <c r="R145" s="142">
        <f>Q145*H145</f>
        <v>0</v>
      </c>
      <c r="S145" s="142">
        <v>0</v>
      </c>
      <c r="T145" s="143">
        <f>S145*H145</f>
        <v>0</v>
      </c>
      <c r="AR145" s="144" t="s">
        <v>311</v>
      </c>
      <c r="AT145" s="144" t="s">
        <v>307</v>
      </c>
      <c r="AU145" s="144" t="s">
        <v>86</v>
      </c>
      <c r="AY145" s="18" t="s">
        <v>305</v>
      </c>
      <c r="BE145" s="145">
        <f>IF(N145="základní",J145,0)</f>
        <v>0</v>
      </c>
      <c r="BF145" s="145">
        <f>IF(N145="snížená",J145,0)</f>
        <v>0</v>
      </c>
      <c r="BG145" s="145">
        <f>IF(N145="zákl. přenesená",J145,0)</f>
        <v>0</v>
      </c>
      <c r="BH145" s="145">
        <f>IF(N145="sníž. přenesená",J145,0)</f>
        <v>0</v>
      </c>
      <c r="BI145" s="145">
        <f>IF(N145="nulová",J145,0)</f>
        <v>0</v>
      </c>
      <c r="BJ145" s="18" t="s">
        <v>86</v>
      </c>
      <c r="BK145" s="145">
        <f>ROUND(I145*H145,2)</f>
        <v>0</v>
      </c>
      <c r="BL145" s="18" t="s">
        <v>311</v>
      </c>
      <c r="BM145" s="144" t="s">
        <v>614</v>
      </c>
    </row>
    <row r="146" spans="2:65" s="1" customFormat="1" ht="11.25">
      <c r="B146" s="33"/>
      <c r="D146" s="146" t="s">
        <v>313</v>
      </c>
      <c r="F146" s="147" t="s">
        <v>8789</v>
      </c>
      <c r="I146" s="148"/>
      <c r="L146" s="33"/>
      <c r="M146" s="149"/>
      <c r="T146" s="54"/>
      <c r="AT146" s="18" t="s">
        <v>313</v>
      </c>
      <c r="AU146" s="18" t="s">
        <v>86</v>
      </c>
    </row>
    <row r="147" spans="2:65" s="1" customFormat="1" ht="24.2" customHeight="1">
      <c r="B147" s="33"/>
      <c r="C147" s="133" t="s">
        <v>467</v>
      </c>
      <c r="D147" s="133" t="s">
        <v>307</v>
      </c>
      <c r="E147" s="134" t="s">
        <v>8790</v>
      </c>
      <c r="F147" s="135" t="s">
        <v>8791</v>
      </c>
      <c r="G147" s="136" t="s">
        <v>199</v>
      </c>
      <c r="H147" s="137">
        <v>34.5</v>
      </c>
      <c r="I147" s="138"/>
      <c r="J147" s="139">
        <f>ROUND(I147*H147,2)</f>
        <v>0</v>
      </c>
      <c r="K147" s="135" t="s">
        <v>721</v>
      </c>
      <c r="L147" s="33"/>
      <c r="M147" s="140" t="s">
        <v>42</v>
      </c>
      <c r="N147" s="141" t="s">
        <v>50</v>
      </c>
      <c r="P147" s="142">
        <f>O147*H147</f>
        <v>0</v>
      </c>
      <c r="Q147" s="142">
        <v>0</v>
      </c>
      <c r="R147" s="142">
        <f>Q147*H147</f>
        <v>0</v>
      </c>
      <c r="S147" s="142">
        <v>0</v>
      </c>
      <c r="T147" s="143">
        <f>S147*H147</f>
        <v>0</v>
      </c>
      <c r="AR147" s="144" t="s">
        <v>311</v>
      </c>
      <c r="AT147" s="144" t="s">
        <v>307</v>
      </c>
      <c r="AU147" s="144" t="s">
        <v>86</v>
      </c>
      <c r="AY147" s="18" t="s">
        <v>305</v>
      </c>
      <c r="BE147" s="145">
        <f>IF(N147="základní",J147,0)</f>
        <v>0</v>
      </c>
      <c r="BF147" s="145">
        <f>IF(N147="snížená",J147,0)</f>
        <v>0</v>
      </c>
      <c r="BG147" s="145">
        <f>IF(N147="zákl. přenesená",J147,0)</f>
        <v>0</v>
      </c>
      <c r="BH147" s="145">
        <f>IF(N147="sníž. přenesená",J147,0)</f>
        <v>0</v>
      </c>
      <c r="BI147" s="145">
        <f>IF(N147="nulová",J147,0)</f>
        <v>0</v>
      </c>
      <c r="BJ147" s="18" t="s">
        <v>86</v>
      </c>
      <c r="BK147" s="145">
        <f>ROUND(I147*H147,2)</f>
        <v>0</v>
      </c>
      <c r="BL147" s="18" t="s">
        <v>311</v>
      </c>
      <c r="BM147" s="144" t="s">
        <v>630</v>
      </c>
    </row>
    <row r="148" spans="2:65" s="1" customFormat="1" ht="19.5">
      <c r="B148" s="33"/>
      <c r="D148" s="146" t="s">
        <v>313</v>
      </c>
      <c r="F148" s="147" t="s">
        <v>8791</v>
      </c>
      <c r="I148" s="148"/>
      <c r="L148" s="33"/>
      <c r="M148" s="149"/>
      <c r="T148" s="54"/>
      <c r="AT148" s="18" t="s">
        <v>313</v>
      </c>
      <c r="AU148" s="18" t="s">
        <v>86</v>
      </c>
    </row>
    <row r="149" spans="2:65" s="1" customFormat="1" ht="24.2" customHeight="1">
      <c r="B149" s="33"/>
      <c r="C149" s="133" t="s">
        <v>7</v>
      </c>
      <c r="D149" s="133" t="s">
        <v>307</v>
      </c>
      <c r="E149" s="134" t="s">
        <v>8792</v>
      </c>
      <c r="F149" s="135" t="s">
        <v>8793</v>
      </c>
      <c r="G149" s="136" t="s">
        <v>4908</v>
      </c>
      <c r="H149" s="137">
        <v>69</v>
      </c>
      <c r="I149" s="138"/>
      <c r="J149" s="139">
        <f>ROUND(I149*H149,2)</f>
        <v>0</v>
      </c>
      <c r="K149" s="135" t="s">
        <v>721</v>
      </c>
      <c r="L149" s="33"/>
      <c r="M149" s="140" t="s">
        <v>42</v>
      </c>
      <c r="N149" s="141" t="s">
        <v>50</v>
      </c>
      <c r="P149" s="142">
        <f>O149*H149</f>
        <v>0</v>
      </c>
      <c r="Q149" s="142">
        <v>0</v>
      </c>
      <c r="R149" s="142">
        <f>Q149*H149</f>
        <v>0</v>
      </c>
      <c r="S149" s="142">
        <v>0</v>
      </c>
      <c r="T149" s="143">
        <f>S149*H149</f>
        <v>0</v>
      </c>
      <c r="AR149" s="144" t="s">
        <v>311</v>
      </c>
      <c r="AT149" s="144" t="s">
        <v>307</v>
      </c>
      <c r="AU149" s="144" t="s">
        <v>86</v>
      </c>
      <c r="AY149" s="18" t="s">
        <v>305</v>
      </c>
      <c r="BE149" s="145">
        <f>IF(N149="základní",J149,0)</f>
        <v>0</v>
      </c>
      <c r="BF149" s="145">
        <f>IF(N149="snížená",J149,0)</f>
        <v>0</v>
      </c>
      <c r="BG149" s="145">
        <f>IF(N149="zákl. přenesená",J149,0)</f>
        <v>0</v>
      </c>
      <c r="BH149" s="145">
        <f>IF(N149="sníž. přenesená",J149,0)</f>
        <v>0</v>
      </c>
      <c r="BI149" s="145">
        <f>IF(N149="nulová",J149,0)</f>
        <v>0</v>
      </c>
      <c r="BJ149" s="18" t="s">
        <v>86</v>
      </c>
      <c r="BK149" s="145">
        <f>ROUND(I149*H149,2)</f>
        <v>0</v>
      </c>
      <c r="BL149" s="18" t="s">
        <v>311</v>
      </c>
      <c r="BM149" s="144" t="s">
        <v>646</v>
      </c>
    </row>
    <row r="150" spans="2:65" s="1" customFormat="1" ht="11.25">
      <c r="B150" s="33"/>
      <c r="D150" s="146" t="s">
        <v>313</v>
      </c>
      <c r="F150" s="147" t="s">
        <v>8793</v>
      </c>
      <c r="I150" s="148"/>
      <c r="L150" s="33"/>
      <c r="M150" s="149"/>
      <c r="T150" s="54"/>
      <c r="AT150" s="18" t="s">
        <v>313</v>
      </c>
      <c r="AU150" s="18" t="s">
        <v>86</v>
      </c>
    </row>
    <row r="151" spans="2:65" s="1" customFormat="1" ht="16.5" customHeight="1">
      <c r="B151" s="33"/>
      <c r="C151" s="133" t="s">
        <v>482</v>
      </c>
      <c r="D151" s="133" t="s">
        <v>307</v>
      </c>
      <c r="E151" s="134" t="s">
        <v>8794</v>
      </c>
      <c r="F151" s="135" t="s">
        <v>8795</v>
      </c>
      <c r="G151" s="136" t="s">
        <v>350</v>
      </c>
      <c r="H151" s="137">
        <v>23</v>
      </c>
      <c r="I151" s="138"/>
      <c r="J151" s="139">
        <f>ROUND(I151*H151,2)</f>
        <v>0</v>
      </c>
      <c r="K151" s="135" t="s">
        <v>721</v>
      </c>
      <c r="L151" s="33"/>
      <c r="M151" s="140" t="s">
        <v>42</v>
      </c>
      <c r="N151" s="141" t="s">
        <v>50</v>
      </c>
      <c r="P151" s="142">
        <f>O151*H151</f>
        <v>0</v>
      </c>
      <c r="Q151" s="142">
        <v>0</v>
      </c>
      <c r="R151" s="142">
        <f>Q151*H151</f>
        <v>0</v>
      </c>
      <c r="S151" s="142">
        <v>0</v>
      </c>
      <c r="T151" s="143">
        <f>S151*H151</f>
        <v>0</v>
      </c>
      <c r="AR151" s="144" t="s">
        <v>311</v>
      </c>
      <c r="AT151" s="144" t="s">
        <v>307</v>
      </c>
      <c r="AU151" s="144" t="s">
        <v>86</v>
      </c>
      <c r="AY151" s="18" t="s">
        <v>305</v>
      </c>
      <c r="BE151" s="145">
        <f>IF(N151="základní",J151,0)</f>
        <v>0</v>
      </c>
      <c r="BF151" s="145">
        <f>IF(N151="snížená",J151,0)</f>
        <v>0</v>
      </c>
      <c r="BG151" s="145">
        <f>IF(N151="zákl. přenesená",J151,0)</f>
        <v>0</v>
      </c>
      <c r="BH151" s="145">
        <f>IF(N151="sníž. přenesená",J151,0)</f>
        <v>0</v>
      </c>
      <c r="BI151" s="145">
        <f>IF(N151="nulová",J151,0)</f>
        <v>0</v>
      </c>
      <c r="BJ151" s="18" t="s">
        <v>86</v>
      </c>
      <c r="BK151" s="145">
        <f>ROUND(I151*H151,2)</f>
        <v>0</v>
      </c>
      <c r="BL151" s="18" t="s">
        <v>311</v>
      </c>
      <c r="BM151" s="144" t="s">
        <v>661</v>
      </c>
    </row>
    <row r="152" spans="2:65" s="1" customFormat="1" ht="11.25">
      <c r="B152" s="33"/>
      <c r="D152" s="146" t="s">
        <v>313</v>
      </c>
      <c r="F152" s="147" t="s">
        <v>8795</v>
      </c>
      <c r="I152" s="148"/>
      <c r="L152" s="33"/>
      <c r="M152" s="149"/>
      <c r="T152" s="54"/>
      <c r="AT152" s="18" t="s">
        <v>313</v>
      </c>
      <c r="AU152" s="18" t="s">
        <v>86</v>
      </c>
    </row>
    <row r="153" spans="2:65" s="1" customFormat="1" ht="16.5" customHeight="1">
      <c r="B153" s="33"/>
      <c r="C153" s="133" t="s">
        <v>490</v>
      </c>
      <c r="D153" s="133" t="s">
        <v>307</v>
      </c>
      <c r="E153" s="134" t="s">
        <v>8796</v>
      </c>
      <c r="F153" s="135" t="s">
        <v>8797</v>
      </c>
      <c r="G153" s="136" t="s">
        <v>4908</v>
      </c>
      <c r="H153" s="137">
        <v>5.75</v>
      </c>
      <c r="I153" s="138"/>
      <c r="J153" s="139">
        <f>ROUND(I153*H153,2)</f>
        <v>0</v>
      </c>
      <c r="K153" s="135" t="s">
        <v>721</v>
      </c>
      <c r="L153" s="33"/>
      <c r="M153" s="140" t="s">
        <v>42</v>
      </c>
      <c r="N153" s="141" t="s">
        <v>50</v>
      </c>
      <c r="P153" s="142">
        <f>O153*H153</f>
        <v>0</v>
      </c>
      <c r="Q153" s="142">
        <v>0</v>
      </c>
      <c r="R153" s="142">
        <f>Q153*H153</f>
        <v>0</v>
      </c>
      <c r="S153" s="142">
        <v>0</v>
      </c>
      <c r="T153" s="143">
        <f>S153*H153</f>
        <v>0</v>
      </c>
      <c r="AR153" s="144" t="s">
        <v>311</v>
      </c>
      <c r="AT153" s="144" t="s">
        <v>307</v>
      </c>
      <c r="AU153" s="144" t="s">
        <v>86</v>
      </c>
      <c r="AY153" s="18" t="s">
        <v>305</v>
      </c>
      <c r="BE153" s="145">
        <f>IF(N153="základní",J153,0)</f>
        <v>0</v>
      </c>
      <c r="BF153" s="145">
        <f>IF(N153="snížená",J153,0)</f>
        <v>0</v>
      </c>
      <c r="BG153" s="145">
        <f>IF(N153="zákl. přenesená",J153,0)</f>
        <v>0</v>
      </c>
      <c r="BH153" s="145">
        <f>IF(N153="sníž. přenesená",J153,0)</f>
        <v>0</v>
      </c>
      <c r="BI153" s="145">
        <f>IF(N153="nulová",J153,0)</f>
        <v>0</v>
      </c>
      <c r="BJ153" s="18" t="s">
        <v>86</v>
      </c>
      <c r="BK153" s="145">
        <f>ROUND(I153*H153,2)</f>
        <v>0</v>
      </c>
      <c r="BL153" s="18" t="s">
        <v>311</v>
      </c>
      <c r="BM153" s="144" t="s">
        <v>672</v>
      </c>
    </row>
    <row r="154" spans="2:65" s="1" customFormat="1" ht="11.25">
      <c r="B154" s="33"/>
      <c r="D154" s="146" t="s">
        <v>313</v>
      </c>
      <c r="F154" s="147" t="s">
        <v>8797</v>
      </c>
      <c r="I154" s="148"/>
      <c r="L154" s="33"/>
      <c r="M154" s="149"/>
      <c r="T154" s="54"/>
      <c r="AT154" s="18" t="s">
        <v>313</v>
      </c>
      <c r="AU154" s="18" t="s">
        <v>86</v>
      </c>
    </row>
    <row r="155" spans="2:65" s="1" customFormat="1" ht="16.5" customHeight="1">
      <c r="B155" s="33"/>
      <c r="C155" s="133" t="s">
        <v>498</v>
      </c>
      <c r="D155" s="133" t="s">
        <v>307</v>
      </c>
      <c r="E155" s="134" t="s">
        <v>8798</v>
      </c>
      <c r="F155" s="135" t="s">
        <v>8799</v>
      </c>
      <c r="G155" s="136" t="s">
        <v>350</v>
      </c>
      <c r="H155" s="137">
        <v>345</v>
      </c>
      <c r="I155" s="138"/>
      <c r="J155" s="139">
        <f>ROUND(I155*H155,2)</f>
        <v>0</v>
      </c>
      <c r="K155" s="135" t="s">
        <v>721</v>
      </c>
      <c r="L155" s="33"/>
      <c r="M155" s="140" t="s">
        <v>42</v>
      </c>
      <c r="N155" s="141" t="s">
        <v>50</v>
      </c>
      <c r="P155" s="142">
        <f>O155*H155</f>
        <v>0</v>
      </c>
      <c r="Q155" s="142">
        <v>0</v>
      </c>
      <c r="R155" s="142">
        <f>Q155*H155</f>
        <v>0</v>
      </c>
      <c r="S155" s="142">
        <v>0</v>
      </c>
      <c r="T155" s="143">
        <f>S155*H155</f>
        <v>0</v>
      </c>
      <c r="AR155" s="144" t="s">
        <v>311</v>
      </c>
      <c r="AT155" s="144" t="s">
        <v>307</v>
      </c>
      <c r="AU155" s="144" t="s">
        <v>86</v>
      </c>
      <c r="AY155" s="18" t="s">
        <v>305</v>
      </c>
      <c r="BE155" s="145">
        <f>IF(N155="základní",J155,0)</f>
        <v>0</v>
      </c>
      <c r="BF155" s="145">
        <f>IF(N155="snížená",J155,0)</f>
        <v>0</v>
      </c>
      <c r="BG155" s="145">
        <f>IF(N155="zákl. přenesená",J155,0)</f>
        <v>0</v>
      </c>
      <c r="BH155" s="145">
        <f>IF(N155="sníž. přenesená",J155,0)</f>
        <v>0</v>
      </c>
      <c r="BI155" s="145">
        <f>IF(N155="nulová",J155,0)</f>
        <v>0</v>
      </c>
      <c r="BJ155" s="18" t="s">
        <v>86</v>
      </c>
      <c r="BK155" s="145">
        <f>ROUND(I155*H155,2)</f>
        <v>0</v>
      </c>
      <c r="BL155" s="18" t="s">
        <v>311</v>
      </c>
      <c r="BM155" s="144" t="s">
        <v>684</v>
      </c>
    </row>
    <row r="156" spans="2:65" s="1" customFormat="1" ht="11.25">
      <c r="B156" s="33"/>
      <c r="D156" s="146" t="s">
        <v>313</v>
      </c>
      <c r="F156" s="147" t="s">
        <v>8799</v>
      </c>
      <c r="I156" s="148"/>
      <c r="L156" s="33"/>
      <c r="M156" s="149"/>
      <c r="T156" s="54"/>
      <c r="AT156" s="18" t="s">
        <v>313</v>
      </c>
      <c r="AU156" s="18" t="s">
        <v>86</v>
      </c>
    </row>
    <row r="157" spans="2:65" s="1" customFormat="1" ht="16.5" customHeight="1">
      <c r="B157" s="33"/>
      <c r="C157" s="133" t="s">
        <v>507</v>
      </c>
      <c r="D157" s="133" t="s">
        <v>307</v>
      </c>
      <c r="E157" s="134" t="s">
        <v>8800</v>
      </c>
      <c r="F157" s="135" t="s">
        <v>8801</v>
      </c>
      <c r="G157" s="136" t="s">
        <v>350</v>
      </c>
      <c r="H157" s="137">
        <v>10</v>
      </c>
      <c r="I157" s="138"/>
      <c r="J157" s="139">
        <f>ROUND(I157*H157,2)</f>
        <v>0</v>
      </c>
      <c r="K157" s="135" t="s">
        <v>721</v>
      </c>
      <c r="L157" s="33"/>
      <c r="M157" s="140" t="s">
        <v>42</v>
      </c>
      <c r="N157" s="141" t="s">
        <v>50</v>
      </c>
      <c r="P157" s="142">
        <f>O157*H157</f>
        <v>0</v>
      </c>
      <c r="Q157" s="142">
        <v>0</v>
      </c>
      <c r="R157" s="142">
        <f>Q157*H157</f>
        <v>0</v>
      </c>
      <c r="S157" s="142">
        <v>0</v>
      </c>
      <c r="T157" s="143">
        <f>S157*H157</f>
        <v>0</v>
      </c>
      <c r="AR157" s="144" t="s">
        <v>311</v>
      </c>
      <c r="AT157" s="144" t="s">
        <v>307</v>
      </c>
      <c r="AU157" s="144" t="s">
        <v>86</v>
      </c>
      <c r="AY157" s="18" t="s">
        <v>305</v>
      </c>
      <c r="BE157" s="145">
        <f>IF(N157="základní",J157,0)</f>
        <v>0</v>
      </c>
      <c r="BF157" s="145">
        <f>IF(N157="snížená",J157,0)</f>
        <v>0</v>
      </c>
      <c r="BG157" s="145">
        <f>IF(N157="zákl. přenesená",J157,0)</f>
        <v>0</v>
      </c>
      <c r="BH157" s="145">
        <f>IF(N157="sníž. přenesená",J157,0)</f>
        <v>0</v>
      </c>
      <c r="BI157" s="145">
        <f>IF(N157="nulová",J157,0)</f>
        <v>0</v>
      </c>
      <c r="BJ157" s="18" t="s">
        <v>86</v>
      </c>
      <c r="BK157" s="145">
        <f>ROUND(I157*H157,2)</f>
        <v>0</v>
      </c>
      <c r="BL157" s="18" t="s">
        <v>311</v>
      </c>
      <c r="BM157" s="144" t="s">
        <v>697</v>
      </c>
    </row>
    <row r="158" spans="2:65" s="1" customFormat="1" ht="11.25">
      <c r="B158" s="33"/>
      <c r="D158" s="146" t="s">
        <v>313</v>
      </c>
      <c r="F158" s="147" t="s">
        <v>8802</v>
      </c>
      <c r="I158" s="148"/>
      <c r="L158" s="33"/>
      <c r="M158" s="149"/>
      <c r="T158" s="54"/>
      <c r="AT158" s="18" t="s">
        <v>313</v>
      </c>
      <c r="AU158" s="18" t="s">
        <v>86</v>
      </c>
    </row>
    <row r="159" spans="2:65" s="1" customFormat="1" ht="21.75" customHeight="1">
      <c r="B159" s="33"/>
      <c r="C159" s="133" t="s">
        <v>517</v>
      </c>
      <c r="D159" s="133" t="s">
        <v>307</v>
      </c>
      <c r="E159" s="134" t="s">
        <v>8803</v>
      </c>
      <c r="F159" s="135" t="s">
        <v>8804</v>
      </c>
      <c r="G159" s="136" t="s">
        <v>350</v>
      </c>
      <c r="H159" s="137">
        <v>9</v>
      </c>
      <c r="I159" s="138"/>
      <c r="J159" s="139">
        <f>ROUND(I159*H159,2)</f>
        <v>0</v>
      </c>
      <c r="K159" s="135" t="s">
        <v>721</v>
      </c>
      <c r="L159" s="33"/>
      <c r="M159" s="140" t="s">
        <v>42</v>
      </c>
      <c r="N159" s="141" t="s">
        <v>50</v>
      </c>
      <c r="P159" s="142">
        <f>O159*H159</f>
        <v>0</v>
      </c>
      <c r="Q159" s="142">
        <v>0</v>
      </c>
      <c r="R159" s="142">
        <f>Q159*H159</f>
        <v>0</v>
      </c>
      <c r="S159" s="142">
        <v>0</v>
      </c>
      <c r="T159" s="143">
        <f>S159*H159</f>
        <v>0</v>
      </c>
      <c r="AR159" s="144" t="s">
        <v>311</v>
      </c>
      <c r="AT159" s="144" t="s">
        <v>307</v>
      </c>
      <c r="AU159" s="144" t="s">
        <v>86</v>
      </c>
      <c r="AY159" s="18" t="s">
        <v>305</v>
      </c>
      <c r="BE159" s="145">
        <f>IF(N159="základní",J159,0)</f>
        <v>0</v>
      </c>
      <c r="BF159" s="145">
        <f>IF(N159="snížená",J159,0)</f>
        <v>0</v>
      </c>
      <c r="BG159" s="145">
        <f>IF(N159="zákl. přenesená",J159,0)</f>
        <v>0</v>
      </c>
      <c r="BH159" s="145">
        <f>IF(N159="sníž. přenesená",J159,0)</f>
        <v>0</v>
      </c>
      <c r="BI159" s="145">
        <f>IF(N159="nulová",J159,0)</f>
        <v>0</v>
      </c>
      <c r="BJ159" s="18" t="s">
        <v>86</v>
      </c>
      <c r="BK159" s="145">
        <f>ROUND(I159*H159,2)</f>
        <v>0</v>
      </c>
      <c r="BL159" s="18" t="s">
        <v>311</v>
      </c>
      <c r="BM159" s="144" t="s">
        <v>710</v>
      </c>
    </row>
    <row r="160" spans="2:65" s="1" customFormat="1" ht="11.25">
      <c r="B160" s="33"/>
      <c r="D160" s="146" t="s">
        <v>313</v>
      </c>
      <c r="F160" s="147" t="s">
        <v>8805</v>
      </c>
      <c r="I160" s="148"/>
      <c r="L160" s="33"/>
      <c r="M160" s="149"/>
      <c r="T160" s="54"/>
      <c r="AT160" s="18" t="s">
        <v>313</v>
      </c>
      <c r="AU160" s="18" t="s">
        <v>86</v>
      </c>
    </row>
    <row r="161" spans="2:65" s="1" customFormat="1" ht="16.5" customHeight="1">
      <c r="B161" s="33"/>
      <c r="C161" s="133" t="s">
        <v>525</v>
      </c>
      <c r="D161" s="133" t="s">
        <v>307</v>
      </c>
      <c r="E161" s="134" t="s">
        <v>8806</v>
      </c>
      <c r="F161" s="135" t="s">
        <v>8807</v>
      </c>
      <c r="G161" s="136" t="s">
        <v>350</v>
      </c>
      <c r="H161" s="137">
        <v>4</v>
      </c>
      <c r="I161" s="138"/>
      <c r="J161" s="139">
        <f>ROUND(I161*H161,2)</f>
        <v>0</v>
      </c>
      <c r="K161" s="135" t="s">
        <v>721</v>
      </c>
      <c r="L161" s="33"/>
      <c r="M161" s="140" t="s">
        <v>42</v>
      </c>
      <c r="N161" s="141" t="s">
        <v>50</v>
      </c>
      <c r="P161" s="142">
        <f>O161*H161</f>
        <v>0</v>
      </c>
      <c r="Q161" s="142">
        <v>0</v>
      </c>
      <c r="R161" s="142">
        <f>Q161*H161</f>
        <v>0</v>
      </c>
      <c r="S161" s="142">
        <v>0</v>
      </c>
      <c r="T161" s="143">
        <f>S161*H161</f>
        <v>0</v>
      </c>
      <c r="AR161" s="144" t="s">
        <v>311</v>
      </c>
      <c r="AT161" s="144" t="s">
        <v>307</v>
      </c>
      <c r="AU161" s="144" t="s">
        <v>86</v>
      </c>
      <c r="AY161" s="18" t="s">
        <v>305</v>
      </c>
      <c r="BE161" s="145">
        <f>IF(N161="základní",J161,0)</f>
        <v>0</v>
      </c>
      <c r="BF161" s="145">
        <f>IF(N161="snížená",J161,0)</f>
        <v>0</v>
      </c>
      <c r="BG161" s="145">
        <f>IF(N161="zákl. přenesená",J161,0)</f>
        <v>0</v>
      </c>
      <c r="BH161" s="145">
        <f>IF(N161="sníž. přenesená",J161,0)</f>
        <v>0</v>
      </c>
      <c r="BI161" s="145">
        <f>IF(N161="nulová",J161,0)</f>
        <v>0</v>
      </c>
      <c r="BJ161" s="18" t="s">
        <v>86</v>
      </c>
      <c r="BK161" s="145">
        <f>ROUND(I161*H161,2)</f>
        <v>0</v>
      </c>
      <c r="BL161" s="18" t="s">
        <v>311</v>
      </c>
      <c r="BM161" s="144" t="s">
        <v>726</v>
      </c>
    </row>
    <row r="162" spans="2:65" s="1" customFormat="1" ht="11.25">
      <c r="B162" s="33"/>
      <c r="D162" s="146" t="s">
        <v>313</v>
      </c>
      <c r="F162" s="147" t="s">
        <v>8808</v>
      </c>
      <c r="I162" s="148"/>
      <c r="L162" s="33"/>
      <c r="M162" s="149"/>
      <c r="T162" s="54"/>
      <c r="AT162" s="18" t="s">
        <v>313</v>
      </c>
      <c r="AU162" s="18" t="s">
        <v>86</v>
      </c>
    </row>
    <row r="163" spans="2:65" s="1" customFormat="1" ht="16.5" customHeight="1">
      <c r="B163" s="33"/>
      <c r="C163" s="133" t="s">
        <v>533</v>
      </c>
      <c r="D163" s="133" t="s">
        <v>307</v>
      </c>
      <c r="E163" s="134" t="s">
        <v>8809</v>
      </c>
      <c r="F163" s="135" t="s">
        <v>8810</v>
      </c>
      <c r="G163" s="136" t="s">
        <v>350</v>
      </c>
      <c r="H163" s="137">
        <v>69</v>
      </c>
      <c r="I163" s="138"/>
      <c r="J163" s="139">
        <f>ROUND(I163*H163,2)</f>
        <v>0</v>
      </c>
      <c r="K163" s="135" t="s">
        <v>721</v>
      </c>
      <c r="L163" s="33"/>
      <c r="M163" s="140" t="s">
        <v>42</v>
      </c>
      <c r="N163" s="141" t="s">
        <v>50</v>
      </c>
      <c r="P163" s="142">
        <f>O163*H163</f>
        <v>0</v>
      </c>
      <c r="Q163" s="142">
        <v>0</v>
      </c>
      <c r="R163" s="142">
        <f>Q163*H163</f>
        <v>0</v>
      </c>
      <c r="S163" s="142">
        <v>0</v>
      </c>
      <c r="T163" s="143">
        <f>S163*H163</f>
        <v>0</v>
      </c>
      <c r="AR163" s="144" t="s">
        <v>311</v>
      </c>
      <c r="AT163" s="144" t="s">
        <v>307</v>
      </c>
      <c r="AU163" s="144" t="s">
        <v>86</v>
      </c>
      <c r="AY163" s="18" t="s">
        <v>305</v>
      </c>
      <c r="BE163" s="145">
        <f>IF(N163="základní",J163,0)</f>
        <v>0</v>
      </c>
      <c r="BF163" s="145">
        <f>IF(N163="snížená",J163,0)</f>
        <v>0</v>
      </c>
      <c r="BG163" s="145">
        <f>IF(N163="zákl. přenesená",J163,0)</f>
        <v>0</v>
      </c>
      <c r="BH163" s="145">
        <f>IF(N163="sníž. přenesená",J163,0)</f>
        <v>0</v>
      </c>
      <c r="BI163" s="145">
        <f>IF(N163="nulová",J163,0)</f>
        <v>0</v>
      </c>
      <c r="BJ163" s="18" t="s">
        <v>86</v>
      </c>
      <c r="BK163" s="145">
        <f>ROUND(I163*H163,2)</f>
        <v>0</v>
      </c>
      <c r="BL163" s="18" t="s">
        <v>311</v>
      </c>
      <c r="BM163" s="144" t="s">
        <v>742</v>
      </c>
    </row>
    <row r="164" spans="2:65" s="1" customFormat="1" ht="11.25">
      <c r="B164" s="33"/>
      <c r="D164" s="146" t="s">
        <v>313</v>
      </c>
      <c r="F164" s="147" t="s">
        <v>8810</v>
      </c>
      <c r="I164" s="148"/>
      <c r="L164" s="33"/>
      <c r="M164" s="149"/>
      <c r="T164" s="54"/>
      <c r="AT164" s="18" t="s">
        <v>313</v>
      </c>
      <c r="AU164" s="18" t="s">
        <v>86</v>
      </c>
    </row>
    <row r="165" spans="2:65" s="1" customFormat="1" ht="21.75" customHeight="1">
      <c r="B165" s="33"/>
      <c r="C165" s="133" t="s">
        <v>538</v>
      </c>
      <c r="D165" s="133" t="s">
        <v>307</v>
      </c>
      <c r="E165" s="134" t="s">
        <v>8811</v>
      </c>
      <c r="F165" s="135" t="s">
        <v>8812</v>
      </c>
      <c r="G165" s="136" t="s">
        <v>244</v>
      </c>
      <c r="H165" s="137">
        <v>0.48</v>
      </c>
      <c r="I165" s="138"/>
      <c r="J165" s="139">
        <f>ROUND(I165*H165,2)</f>
        <v>0</v>
      </c>
      <c r="K165" s="135" t="s">
        <v>721</v>
      </c>
      <c r="L165" s="33"/>
      <c r="M165" s="140" t="s">
        <v>42</v>
      </c>
      <c r="N165" s="141" t="s">
        <v>50</v>
      </c>
      <c r="P165" s="142">
        <f>O165*H165</f>
        <v>0</v>
      </c>
      <c r="Q165" s="142">
        <v>0</v>
      </c>
      <c r="R165" s="142">
        <f>Q165*H165</f>
        <v>0</v>
      </c>
      <c r="S165" s="142">
        <v>0</v>
      </c>
      <c r="T165" s="143">
        <f>S165*H165</f>
        <v>0</v>
      </c>
      <c r="AR165" s="144" t="s">
        <v>311</v>
      </c>
      <c r="AT165" s="144" t="s">
        <v>307</v>
      </c>
      <c r="AU165" s="144" t="s">
        <v>86</v>
      </c>
      <c r="AY165" s="18" t="s">
        <v>305</v>
      </c>
      <c r="BE165" s="145">
        <f>IF(N165="základní",J165,0)</f>
        <v>0</v>
      </c>
      <c r="BF165" s="145">
        <f>IF(N165="snížená",J165,0)</f>
        <v>0</v>
      </c>
      <c r="BG165" s="145">
        <f>IF(N165="zákl. přenesená",J165,0)</f>
        <v>0</v>
      </c>
      <c r="BH165" s="145">
        <f>IF(N165="sníž. přenesená",J165,0)</f>
        <v>0</v>
      </c>
      <c r="BI165" s="145">
        <f>IF(N165="nulová",J165,0)</f>
        <v>0</v>
      </c>
      <c r="BJ165" s="18" t="s">
        <v>86</v>
      </c>
      <c r="BK165" s="145">
        <f>ROUND(I165*H165,2)</f>
        <v>0</v>
      </c>
      <c r="BL165" s="18" t="s">
        <v>311</v>
      </c>
      <c r="BM165" s="144" t="s">
        <v>755</v>
      </c>
    </row>
    <row r="166" spans="2:65" s="1" customFormat="1" ht="11.25">
      <c r="B166" s="33"/>
      <c r="D166" s="146" t="s">
        <v>313</v>
      </c>
      <c r="F166" s="147" t="s">
        <v>8812</v>
      </c>
      <c r="I166" s="148"/>
      <c r="L166" s="33"/>
      <c r="M166" s="149"/>
      <c r="T166" s="54"/>
      <c r="AT166" s="18" t="s">
        <v>313</v>
      </c>
      <c r="AU166" s="18" t="s">
        <v>86</v>
      </c>
    </row>
    <row r="167" spans="2:65" s="1" customFormat="1" ht="16.5" customHeight="1">
      <c r="B167" s="33"/>
      <c r="C167" s="133" t="s">
        <v>545</v>
      </c>
      <c r="D167" s="133" t="s">
        <v>307</v>
      </c>
      <c r="E167" s="134" t="s">
        <v>8813</v>
      </c>
      <c r="F167" s="135" t="s">
        <v>8814</v>
      </c>
      <c r="G167" s="136" t="s">
        <v>244</v>
      </c>
      <c r="H167" s="137">
        <v>1.61</v>
      </c>
      <c r="I167" s="138"/>
      <c r="J167" s="139">
        <f>ROUND(I167*H167,2)</f>
        <v>0</v>
      </c>
      <c r="K167" s="135" t="s">
        <v>721</v>
      </c>
      <c r="L167" s="33"/>
      <c r="M167" s="140" t="s">
        <v>42</v>
      </c>
      <c r="N167" s="141" t="s">
        <v>50</v>
      </c>
      <c r="P167" s="142">
        <f>O167*H167</f>
        <v>0</v>
      </c>
      <c r="Q167" s="142">
        <v>0</v>
      </c>
      <c r="R167" s="142">
        <f>Q167*H167</f>
        <v>0</v>
      </c>
      <c r="S167" s="142">
        <v>0</v>
      </c>
      <c r="T167" s="143">
        <f>S167*H167</f>
        <v>0</v>
      </c>
      <c r="AR167" s="144" t="s">
        <v>311</v>
      </c>
      <c r="AT167" s="144" t="s">
        <v>307</v>
      </c>
      <c r="AU167" s="144" t="s">
        <v>86</v>
      </c>
      <c r="AY167" s="18" t="s">
        <v>305</v>
      </c>
      <c r="BE167" s="145">
        <f>IF(N167="základní",J167,0)</f>
        <v>0</v>
      </c>
      <c r="BF167" s="145">
        <f>IF(N167="snížená",J167,0)</f>
        <v>0</v>
      </c>
      <c r="BG167" s="145">
        <f>IF(N167="zákl. přenesená",J167,0)</f>
        <v>0</v>
      </c>
      <c r="BH167" s="145">
        <f>IF(N167="sníž. přenesená",J167,0)</f>
        <v>0</v>
      </c>
      <c r="BI167" s="145">
        <f>IF(N167="nulová",J167,0)</f>
        <v>0</v>
      </c>
      <c r="BJ167" s="18" t="s">
        <v>86</v>
      </c>
      <c r="BK167" s="145">
        <f>ROUND(I167*H167,2)</f>
        <v>0</v>
      </c>
      <c r="BL167" s="18" t="s">
        <v>311</v>
      </c>
      <c r="BM167" s="144" t="s">
        <v>768</v>
      </c>
    </row>
    <row r="168" spans="2:65" s="1" customFormat="1" ht="11.25">
      <c r="B168" s="33"/>
      <c r="D168" s="146" t="s">
        <v>313</v>
      </c>
      <c r="F168" s="147" t="s">
        <v>8814</v>
      </c>
      <c r="I168" s="148"/>
      <c r="L168" s="33"/>
      <c r="M168" s="149"/>
      <c r="T168" s="54"/>
      <c r="AT168" s="18" t="s">
        <v>313</v>
      </c>
      <c r="AU168" s="18" t="s">
        <v>86</v>
      </c>
    </row>
    <row r="169" spans="2:65" s="1" customFormat="1" ht="24.2" customHeight="1">
      <c r="B169" s="33"/>
      <c r="C169" s="133" t="s">
        <v>551</v>
      </c>
      <c r="D169" s="133" t="s">
        <v>307</v>
      </c>
      <c r="E169" s="134" t="s">
        <v>8815</v>
      </c>
      <c r="F169" s="135" t="s">
        <v>8816</v>
      </c>
      <c r="G169" s="136" t="s">
        <v>244</v>
      </c>
      <c r="H169" s="137">
        <v>2.04</v>
      </c>
      <c r="I169" s="138"/>
      <c r="J169" s="139">
        <f>ROUND(I169*H169,2)</f>
        <v>0</v>
      </c>
      <c r="K169" s="135" t="s">
        <v>721</v>
      </c>
      <c r="L169" s="33"/>
      <c r="M169" s="140" t="s">
        <v>42</v>
      </c>
      <c r="N169" s="141" t="s">
        <v>50</v>
      </c>
      <c r="P169" s="142">
        <f>O169*H169</f>
        <v>0</v>
      </c>
      <c r="Q169" s="142">
        <v>0</v>
      </c>
      <c r="R169" s="142">
        <f>Q169*H169</f>
        <v>0</v>
      </c>
      <c r="S169" s="142">
        <v>0</v>
      </c>
      <c r="T169" s="143">
        <f>S169*H169</f>
        <v>0</v>
      </c>
      <c r="AR169" s="144" t="s">
        <v>311</v>
      </c>
      <c r="AT169" s="144" t="s">
        <v>307</v>
      </c>
      <c r="AU169" s="144" t="s">
        <v>86</v>
      </c>
      <c r="AY169" s="18" t="s">
        <v>305</v>
      </c>
      <c r="BE169" s="145">
        <f>IF(N169="základní",J169,0)</f>
        <v>0</v>
      </c>
      <c r="BF169" s="145">
        <f>IF(N169="snížená",J169,0)</f>
        <v>0</v>
      </c>
      <c r="BG169" s="145">
        <f>IF(N169="zákl. přenesená",J169,0)</f>
        <v>0</v>
      </c>
      <c r="BH169" s="145">
        <f>IF(N169="sníž. přenesená",J169,0)</f>
        <v>0</v>
      </c>
      <c r="BI169" s="145">
        <f>IF(N169="nulová",J169,0)</f>
        <v>0</v>
      </c>
      <c r="BJ169" s="18" t="s">
        <v>86</v>
      </c>
      <c r="BK169" s="145">
        <f>ROUND(I169*H169,2)</f>
        <v>0</v>
      </c>
      <c r="BL169" s="18" t="s">
        <v>311</v>
      </c>
      <c r="BM169" s="144" t="s">
        <v>781</v>
      </c>
    </row>
    <row r="170" spans="2:65" s="1" customFormat="1" ht="19.5">
      <c r="B170" s="33"/>
      <c r="D170" s="146" t="s">
        <v>313</v>
      </c>
      <c r="F170" s="147" t="s">
        <v>8816</v>
      </c>
      <c r="I170" s="148"/>
      <c r="L170" s="33"/>
      <c r="M170" s="149"/>
      <c r="T170" s="54"/>
      <c r="AT170" s="18" t="s">
        <v>313</v>
      </c>
      <c r="AU170" s="18" t="s">
        <v>86</v>
      </c>
    </row>
    <row r="171" spans="2:65" s="1" customFormat="1" ht="16.5" customHeight="1">
      <c r="B171" s="33"/>
      <c r="C171" s="133" t="s">
        <v>559</v>
      </c>
      <c r="D171" s="133" t="s">
        <v>307</v>
      </c>
      <c r="E171" s="134" t="s">
        <v>8817</v>
      </c>
      <c r="F171" s="135" t="s">
        <v>8818</v>
      </c>
      <c r="G171" s="136" t="s">
        <v>199</v>
      </c>
      <c r="H171" s="137">
        <v>35.534999999999997</v>
      </c>
      <c r="I171" s="138"/>
      <c r="J171" s="139">
        <f>ROUND(I171*H171,2)</f>
        <v>0</v>
      </c>
      <c r="K171" s="135" t="s">
        <v>721</v>
      </c>
      <c r="L171" s="33"/>
      <c r="M171" s="140" t="s">
        <v>42</v>
      </c>
      <c r="N171" s="141" t="s">
        <v>50</v>
      </c>
      <c r="P171" s="142">
        <f>O171*H171</f>
        <v>0</v>
      </c>
      <c r="Q171" s="142">
        <v>0</v>
      </c>
      <c r="R171" s="142">
        <f>Q171*H171</f>
        <v>0</v>
      </c>
      <c r="S171" s="142">
        <v>0</v>
      </c>
      <c r="T171" s="143">
        <f>S171*H171</f>
        <v>0</v>
      </c>
      <c r="AR171" s="144" t="s">
        <v>311</v>
      </c>
      <c r="AT171" s="144" t="s">
        <v>307</v>
      </c>
      <c r="AU171" s="144" t="s">
        <v>86</v>
      </c>
      <c r="AY171" s="18" t="s">
        <v>305</v>
      </c>
      <c r="BE171" s="145">
        <f>IF(N171="základní",J171,0)</f>
        <v>0</v>
      </c>
      <c r="BF171" s="145">
        <f>IF(N171="snížená",J171,0)</f>
        <v>0</v>
      </c>
      <c r="BG171" s="145">
        <f>IF(N171="zákl. přenesená",J171,0)</f>
        <v>0</v>
      </c>
      <c r="BH171" s="145">
        <f>IF(N171="sníž. přenesená",J171,0)</f>
        <v>0</v>
      </c>
      <c r="BI171" s="145">
        <f>IF(N171="nulová",J171,0)</f>
        <v>0</v>
      </c>
      <c r="BJ171" s="18" t="s">
        <v>86</v>
      </c>
      <c r="BK171" s="145">
        <f>ROUND(I171*H171,2)</f>
        <v>0</v>
      </c>
      <c r="BL171" s="18" t="s">
        <v>311</v>
      </c>
      <c r="BM171" s="144" t="s">
        <v>792</v>
      </c>
    </row>
    <row r="172" spans="2:65" s="1" customFormat="1" ht="11.25">
      <c r="B172" s="33"/>
      <c r="D172" s="146" t="s">
        <v>313</v>
      </c>
      <c r="F172" s="147" t="s">
        <v>8818</v>
      </c>
      <c r="I172" s="148"/>
      <c r="L172" s="33"/>
      <c r="M172" s="149"/>
      <c r="T172" s="54"/>
      <c r="AT172" s="18" t="s">
        <v>313</v>
      </c>
      <c r="AU172" s="18" t="s">
        <v>86</v>
      </c>
    </row>
    <row r="173" spans="2:65" s="13" customFormat="1" ht="11.25">
      <c r="B173" s="158"/>
      <c r="D173" s="146" t="s">
        <v>317</v>
      </c>
      <c r="E173" s="159" t="s">
        <v>42</v>
      </c>
      <c r="F173" s="160" t="s">
        <v>8819</v>
      </c>
      <c r="H173" s="161">
        <v>35.534999999999997</v>
      </c>
      <c r="I173" s="162"/>
      <c r="L173" s="158"/>
      <c r="M173" s="163"/>
      <c r="T173" s="164"/>
      <c r="AT173" s="159" t="s">
        <v>317</v>
      </c>
      <c r="AU173" s="159" t="s">
        <v>86</v>
      </c>
      <c r="AV173" s="13" t="s">
        <v>88</v>
      </c>
      <c r="AW173" s="13" t="s">
        <v>38</v>
      </c>
      <c r="AX173" s="13" t="s">
        <v>79</v>
      </c>
      <c r="AY173" s="159" t="s">
        <v>305</v>
      </c>
    </row>
    <row r="174" spans="2:65" s="15" customFormat="1" ht="11.25">
      <c r="B174" s="172"/>
      <c r="D174" s="146" t="s">
        <v>317</v>
      </c>
      <c r="E174" s="173" t="s">
        <v>42</v>
      </c>
      <c r="F174" s="174" t="s">
        <v>339</v>
      </c>
      <c r="H174" s="175">
        <v>35.534999999999997</v>
      </c>
      <c r="I174" s="176"/>
      <c r="L174" s="172"/>
      <c r="M174" s="177"/>
      <c r="T174" s="178"/>
      <c r="AT174" s="173" t="s">
        <v>317</v>
      </c>
      <c r="AU174" s="173" t="s">
        <v>86</v>
      </c>
      <c r="AV174" s="15" t="s">
        <v>311</v>
      </c>
      <c r="AW174" s="15" t="s">
        <v>38</v>
      </c>
      <c r="AX174" s="15" t="s">
        <v>86</v>
      </c>
      <c r="AY174" s="173" t="s">
        <v>305</v>
      </c>
    </row>
    <row r="175" spans="2:65" s="1" customFormat="1" ht="16.5" customHeight="1">
      <c r="B175" s="33"/>
      <c r="C175" s="133" t="s">
        <v>569</v>
      </c>
      <c r="D175" s="133" t="s">
        <v>307</v>
      </c>
      <c r="E175" s="134" t="s">
        <v>8820</v>
      </c>
      <c r="F175" s="135" t="s">
        <v>8821</v>
      </c>
      <c r="G175" s="136" t="s">
        <v>350</v>
      </c>
      <c r="H175" s="137">
        <v>23</v>
      </c>
      <c r="I175" s="138"/>
      <c r="J175" s="139">
        <f>ROUND(I175*H175,2)</f>
        <v>0</v>
      </c>
      <c r="K175" s="135" t="s">
        <v>721</v>
      </c>
      <c r="L175" s="33"/>
      <c r="M175" s="140" t="s">
        <v>42</v>
      </c>
      <c r="N175" s="141" t="s">
        <v>50</v>
      </c>
      <c r="P175" s="142">
        <f>O175*H175</f>
        <v>0</v>
      </c>
      <c r="Q175" s="142">
        <v>0</v>
      </c>
      <c r="R175" s="142">
        <f>Q175*H175</f>
        <v>0</v>
      </c>
      <c r="S175" s="142">
        <v>0</v>
      </c>
      <c r="T175" s="143">
        <f>S175*H175</f>
        <v>0</v>
      </c>
      <c r="AR175" s="144" t="s">
        <v>311</v>
      </c>
      <c r="AT175" s="144" t="s">
        <v>307</v>
      </c>
      <c r="AU175" s="144" t="s">
        <v>86</v>
      </c>
      <c r="AY175" s="18" t="s">
        <v>305</v>
      </c>
      <c r="BE175" s="145">
        <f>IF(N175="základní",J175,0)</f>
        <v>0</v>
      </c>
      <c r="BF175" s="145">
        <f>IF(N175="snížená",J175,0)</f>
        <v>0</v>
      </c>
      <c r="BG175" s="145">
        <f>IF(N175="zákl. přenesená",J175,0)</f>
        <v>0</v>
      </c>
      <c r="BH175" s="145">
        <f>IF(N175="sníž. přenesená",J175,0)</f>
        <v>0</v>
      </c>
      <c r="BI175" s="145">
        <f>IF(N175="nulová",J175,0)</f>
        <v>0</v>
      </c>
      <c r="BJ175" s="18" t="s">
        <v>86</v>
      </c>
      <c r="BK175" s="145">
        <f>ROUND(I175*H175,2)</f>
        <v>0</v>
      </c>
      <c r="BL175" s="18" t="s">
        <v>311</v>
      </c>
      <c r="BM175" s="144" t="s">
        <v>804</v>
      </c>
    </row>
    <row r="176" spans="2:65" s="1" customFormat="1" ht="11.25">
      <c r="B176" s="33"/>
      <c r="D176" s="146" t="s">
        <v>313</v>
      </c>
      <c r="F176" s="147" t="s">
        <v>8821</v>
      </c>
      <c r="I176" s="148"/>
      <c r="L176" s="33"/>
      <c r="M176" s="149"/>
      <c r="T176" s="54"/>
      <c r="AT176" s="18" t="s">
        <v>313</v>
      </c>
      <c r="AU176" s="18" t="s">
        <v>86</v>
      </c>
    </row>
    <row r="177" spans="2:65" s="11" customFormat="1" ht="25.9" customHeight="1">
      <c r="B177" s="121"/>
      <c r="D177" s="122" t="s">
        <v>78</v>
      </c>
      <c r="E177" s="123" t="s">
        <v>1184</v>
      </c>
      <c r="F177" s="123" t="s">
        <v>8822</v>
      </c>
      <c r="I177" s="124"/>
      <c r="J177" s="125">
        <f>BK177</f>
        <v>0</v>
      </c>
      <c r="L177" s="121"/>
      <c r="M177" s="126"/>
      <c r="P177" s="127">
        <f>SUM(P178:P213)</f>
        <v>0</v>
      </c>
      <c r="R177" s="127">
        <f>SUM(R178:R213)</f>
        <v>0</v>
      </c>
      <c r="T177" s="128">
        <f>SUM(T178:T213)</f>
        <v>0</v>
      </c>
      <c r="AR177" s="122" t="s">
        <v>86</v>
      </c>
      <c r="AT177" s="129" t="s">
        <v>78</v>
      </c>
      <c r="AU177" s="129" t="s">
        <v>79</v>
      </c>
      <c r="AY177" s="122" t="s">
        <v>305</v>
      </c>
      <c r="BK177" s="130">
        <f>SUM(BK178:BK213)</f>
        <v>0</v>
      </c>
    </row>
    <row r="178" spans="2:65" s="1" customFormat="1" ht="24.2" customHeight="1">
      <c r="B178" s="33"/>
      <c r="C178" s="133" t="s">
        <v>577</v>
      </c>
      <c r="D178" s="133" t="s">
        <v>307</v>
      </c>
      <c r="E178" s="134" t="s">
        <v>8823</v>
      </c>
      <c r="F178" s="135" t="s">
        <v>8824</v>
      </c>
      <c r="G178" s="136" t="s">
        <v>350</v>
      </c>
      <c r="H178" s="137">
        <v>29</v>
      </c>
      <c r="I178" s="138"/>
      <c r="J178" s="139">
        <f>ROUND(I178*H178,2)</f>
        <v>0</v>
      </c>
      <c r="K178" s="135" t="s">
        <v>721</v>
      </c>
      <c r="L178" s="33"/>
      <c r="M178" s="140" t="s">
        <v>42</v>
      </c>
      <c r="N178" s="141" t="s">
        <v>50</v>
      </c>
      <c r="P178" s="142">
        <f>O178*H178</f>
        <v>0</v>
      </c>
      <c r="Q178" s="142">
        <v>0</v>
      </c>
      <c r="R178" s="142">
        <f>Q178*H178</f>
        <v>0</v>
      </c>
      <c r="S178" s="142">
        <v>0</v>
      </c>
      <c r="T178" s="143">
        <f>S178*H178</f>
        <v>0</v>
      </c>
      <c r="AR178" s="144" t="s">
        <v>311</v>
      </c>
      <c r="AT178" s="144" t="s">
        <v>307</v>
      </c>
      <c r="AU178" s="144" t="s">
        <v>86</v>
      </c>
      <c r="AY178" s="18" t="s">
        <v>305</v>
      </c>
      <c r="BE178" s="145">
        <f>IF(N178="základní",J178,0)</f>
        <v>0</v>
      </c>
      <c r="BF178" s="145">
        <f>IF(N178="snížená",J178,0)</f>
        <v>0</v>
      </c>
      <c r="BG178" s="145">
        <f>IF(N178="zákl. přenesená",J178,0)</f>
        <v>0</v>
      </c>
      <c r="BH178" s="145">
        <f>IF(N178="sníž. přenesená",J178,0)</f>
        <v>0</v>
      </c>
      <c r="BI178" s="145">
        <f>IF(N178="nulová",J178,0)</f>
        <v>0</v>
      </c>
      <c r="BJ178" s="18" t="s">
        <v>86</v>
      </c>
      <c r="BK178" s="145">
        <f>ROUND(I178*H178,2)</f>
        <v>0</v>
      </c>
      <c r="BL178" s="18" t="s">
        <v>311</v>
      </c>
      <c r="BM178" s="144" t="s">
        <v>820</v>
      </c>
    </row>
    <row r="179" spans="2:65" s="1" customFormat="1" ht="11.25">
      <c r="B179" s="33"/>
      <c r="D179" s="146" t="s">
        <v>313</v>
      </c>
      <c r="F179" s="147" t="s">
        <v>8824</v>
      </c>
      <c r="I179" s="148"/>
      <c r="L179" s="33"/>
      <c r="M179" s="149"/>
      <c r="T179" s="54"/>
      <c r="AT179" s="18" t="s">
        <v>313</v>
      </c>
      <c r="AU179" s="18" t="s">
        <v>86</v>
      </c>
    </row>
    <row r="180" spans="2:65" s="1" customFormat="1" ht="24.2" customHeight="1">
      <c r="B180" s="33"/>
      <c r="C180" s="133" t="s">
        <v>585</v>
      </c>
      <c r="D180" s="133" t="s">
        <v>307</v>
      </c>
      <c r="E180" s="134" t="s">
        <v>8825</v>
      </c>
      <c r="F180" s="135" t="s">
        <v>8826</v>
      </c>
      <c r="G180" s="136" t="s">
        <v>350</v>
      </c>
      <c r="H180" s="137">
        <v>1</v>
      </c>
      <c r="I180" s="138"/>
      <c r="J180" s="139">
        <f>ROUND(I180*H180,2)</f>
        <v>0</v>
      </c>
      <c r="K180" s="135" t="s">
        <v>721</v>
      </c>
      <c r="L180" s="33"/>
      <c r="M180" s="140" t="s">
        <v>42</v>
      </c>
      <c r="N180" s="141" t="s">
        <v>50</v>
      </c>
      <c r="P180" s="142">
        <f>O180*H180</f>
        <v>0</v>
      </c>
      <c r="Q180" s="142">
        <v>0</v>
      </c>
      <c r="R180" s="142">
        <f>Q180*H180</f>
        <v>0</v>
      </c>
      <c r="S180" s="142">
        <v>0</v>
      </c>
      <c r="T180" s="143">
        <f>S180*H180</f>
        <v>0</v>
      </c>
      <c r="AR180" s="144" t="s">
        <v>311</v>
      </c>
      <c r="AT180" s="144" t="s">
        <v>307</v>
      </c>
      <c r="AU180" s="144" t="s">
        <v>86</v>
      </c>
      <c r="AY180" s="18" t="s">
        <v>305</v>
      </c>
      <c r="BE180" s="145">
        <f>IF(N180="základní",J180,0)</f>
        <v>0</v>
      </c>
      <c r="BF180" s="145">
        <f>IF(N180="snížená",J180,0)</f>
        <v>0</v>
      </c>
      <c r="BG180" s="145">
        <f>IF(N180="zákl. přenesená",J180,0)</f>
        <v>0</v>
      </c>
      <c r="BH180" s="145">
        <f>IF(N180="sníž. přenesená",J180,0)</f>
        <v>0</v>
      </c>
      <c r="BI180" s="145">
        <f>IF(N180="nulová",J180,0)</f>
        <v>0</v>
      </c>
      <c r="BJ180" s="18" t="s">
        <v>86</v>
      </c>
      <c r="BK180" s="145">
        <f>ROUND(I180*H180,2)</f>
        <v>0</v>
      </c>
      <c r="BL180" s="18" t="s">
        <v>311</v>
      </c>
      <c r="BM180" s="144" t="s">
        <v>835</v>
      </c>
    </row>
    <row r="181" spans="2:65" s="1" customFormat="1" ht="11.25">
      <c r="B181" s="33"/>
      <c r="D181" s="146" t="s">
        <v>313</v>
      </c>
      <c r="F181" s="147" t="s">
        <v>8826</v>
      </c>
      <c r="I181" s="148"/>
      <c r="L181" s="33"/>
      <c r="M181" s="149"/>
      <c r="T181" s="54"/>
      <c r="AT181" s="18" t="s">
        <v>313</v>
      </c>
      <c r="AU181" s="18" t="s">
        <v>86</v>
      </c>
    </row>
    <row r="182" spans="2:65" s="1" customFormat="1" ht="24.2" customHeight="1">
      <c r="B182" s="33"/>
      <c r="C182" s="133" t="s">
        <v>593</v>
      </c>
      <c r="D182" s="133" t="s">
        <v>307</v>
      </c>
      <c r="E182" s="134" t="s">
        <v>8827</v>
      </c>
      <c r="F182" s="135" t="s">
        <v>8828</v>
      </c>
      <c r="G182" s="136" t="s">
        <v>350</v>
      </c>
      <c r="H182" s="137">
        <v>36</v>
      </c>
      <c r="I182" s="138"/>
      <c r="J182" s="139">
        <f>ROUND(I182*H182,2)</f>
        <v>0</v>
      </c>
      <c r="K182" s="135" t="s">
        <v>721</v>
      </c>
      <c r="L182" s="33"/>
      <c r="M182" s="140" t="s">
        <v>42</v>
      </c>
      <c r="N182" s="141" t="s">
        <v>50</v>
      </c>
      <c r="P182" s="142">
        <f>O182*H182</f>
        <v>0</v>
      </c>
      <c r="Q182" s="142">
        <v>0</v>
      </c>
      <c r="R182" s="142">
        <f>Q182*H182</f>
        <v>0</v>
      </c>
      <c r="S182" s="142">
        <v>0</v>
      </c>
      <c r="T182" s="143">
        <f>S182*H182</f>
        <v>0</v>
      </c>
      <c r="AR182" s="144" t="s">
        <v>311</v>
      </c>
      <c r="AT182" s="144" t="s">
        <v>307</v>
      </c>
      <c r="AU182" s="144" t="s">
        <v>86</v>
      </c>
      <c r="AY182" s="18" t="s">
        <v>305</v>
      </c>
      <c r="BE182" s="145">
        <f>IF(N182="základní",J182,0)</f>
        <v>0</v>
      </c>
      <c r="BF182" s="145">
        <f>IF(N182="snížená",J182,0)</f>
        <v>0</v>
      </c>
      <c r="BG182" s="145">
        <f>IF(N182="zákl. přenesená",J182,0)</f>
        <v>0</v>
      </c>
      <c r="BH182" s="145">
        <f>IF(N182="sníž. přenesená",J182,0)</f>
        <v>0</v>
      </c>
      <c r="BI182" s="145">
        <f>IF(N182="nulová",J182,0)</f>
        <v>0</v>
      </c>
      <c r="BJ182" s="18" t="s">
        <v>86</v>
      </c>
      <c r="BK182" s="145">
        <f>ROUND(I182*H182,2)</f>
        <v>0</v>
      </c>
      <c r="BL182" s="18" t="s">
        <v>311</v>
      </c>
      <c r="BM182" s="144" t="s">
        <v>849</v>
      </c>
    </row>
    <row r="183" spans="2:65" s="1" customFormat="1" ht="19.5">
      <c r="B183" s="33"/>
      <c r="D183" s="146" t="s">
        <v>313</v>
      </c>
      <c r="F183" s="147" t="s">
        <v>8828</v>
      </c>
      <c r="I183" s="148"/>
      <c r="L183" s="33"/>
      <c r="M183" s="149"/>
      <c r="T183" s="54"/>
      <c r="AT183" s="18" t="s">
        <v>313</v>
      </c>
      <c r="AU183" s="18" t="s">
        <v>86</v>
      </c>
    </row>
    <row r="184" spans="2:65" s="1" customFormat="1" ht="24.2" customHeight="1">
      <c r="B184" s="33"/>
      <c r="C184" s="133" t="s">
        <v>605</v>
      </c>
      <c r="D184" s="133" t="s">
        <v>307</v>
      </c>
      <c r="E184" s="134" t="s">
        <v>8829</v>
      </c>
      <c r="F184" s="135" t="s">
        <v>8830</v>
      </c>
      <c r="G184" s="136" t="s">
        <v>350</v>
      </c>
      <c r="H184" s="137">
        <v>2</v>
      </c>
      <c r="I184" s="138"/>
      <c r="J184" s="139">
        <f>ROUND(I184*H184,2)</f>
        <v>0</v>
      </c>
      <c r="K184" s="135" t="s">
        <v>721</v>
      </c>
      <c r="L184" s="33"/>
      <c r="M184" s="140" t="s">
        <v>42</v>
      </c>
      <c r="N184" s="141" t="s">
        <v>50</v>
      </c>
      <c r="P184" s="142">
        <f>O184*H184</f>
        <v>0</v>
      </c>
      <c r="Q184" s="142">
        <v>0</v>
      </c>
      <c r="R184" s="142">
        <f>Q184*H184</f>
        <v>0</v>
      </c>
      <c r="S184" s="142">
        <v>0</v>
      </c>
      <c r="T184" s="143">
        <f>S184*H184</f>
        <v>0</v>
      </c>
      <c r="AR184" s="144" t="s">
        <v>311</v>
      </c>
      <c r="AT184" s="144" t="s">
        <v>307</v>
      </c>
      <c r="AU184" s="144" t="s">
        <v>86</v>
      </c>
      <c r="AY184" s="18" t="s">
        <v>305</v>
      </c>
      <c r="BE184" s="145">
        <f>IF(N184="základní",J184,0)</f>
        <v>0</v>
      </c>
      <c r="BF184" s="145">
        <f>IF(N184="snížená",J184,0)</f>
        <v>0</v>
      </c>
      <c r="BG184" s="145">
        <f>IF(N184="zákl. přenesená",J184,0)</f>
        <v>0</v>
      </c>
      <c r="BH184" s="145">
        <f>IF(N184="sníž. přenesená",J184,0)</f>
        <v>0</v>
      </c>
      <c r="BI184" s="145">
        <f>IF(N184="nulová",J184,0)</f>
        <v>0</v>
      </c>
      <c r="BJ184" s="18" t="s">
        <v>86</v>
      </c>
      <c r="BK184" s="145">
        <f>ROUND(I184*H184,2)</f>
        <v>0</v>
      </c>
      <c r="BL184" s="18" t="s">
        <v>311</v>
      </c>
      <c r="BM184" s="144" t="s">
        <v>864</v>
      </c>
    </row>
    <row r="185" spans="2:65" s="1" customFormat="1" ht="11.25">
      <c r="B185" s="33"/>
      <c r="D185" s="146" t="s">
        <v>313</v>
      </c>
      <c r="F185" s="147" t="s">
        <v>8830</v>
      </c>
      <c r="I185" s="148"/>
      <c r="L185" s="33"/>
      <c r="M185" s="149"/>
      <c r="T185" s="54"/>
      <c r="AT185" s="18" t="s">
        <v>313</v>
      </c>
      <c r="AU185" s="18" t="s">
        <v>86</v>
      </c>
    </row>
    <row r="186" spans="2:65" s="1" customFormat="1" ht="16.5" customHeight="1">
      <c r="B186" s="33"/>
      <c r="C186" s="133" t="s">
        <v>614</v>
      </c>
      <c r="D186" s="133" t="s">
        <v>307</v>
      </c>
      <c r="E186" s="134" t="s">
        <v>8831</v>
      </c>
      <c r="F186" s="135" t="s">
        <v>8832</v>
      </c>
      <c r="G186" s="136" t="s">
        <v>350</v>
      </c>
      <c r="H186" s="137">
        <v>1</v>
      </c>
      <c r="I186" s="138"/>
      <c r="J186" s="139">
        <f>ROUND(I186*H186,2)</f>
        <v>0</v>
      </c>
      <c r="K186" s="135" t="s">
        <v>721</v>
      </c>
      <c r="L186" s="33"/>
      <c r="M186" s="140" t="s">
        <v>42</v>
      </c>
      <c r="N186" s="141" t="s">
        <v>50</v>
      </c>
      <c r="P186" s="142">
        <f>O186*H186</f>
        <v>0</v>
      </c>
      <c r="Q186" s="142">
        <v>0</v>
      </c>
      <c r="R186" s="142">
        <f>Q186*H186</f>
        <v>0</v>
      </c>
      <c r="S186" s="142">
        <v>0</v>
      </c>
      <c r="T186" s="143">
        <f>S186*H186</f>
        <v>0</v>
      </c>
      <c r="AR186" s="144" t="s">
        <v>311</v>
      </c>
      <c r="AT186" s="144" t="s">
        <v>307</v>
      </c>
      <c r="AU186" s="144" t="s">
        <v>86</v>
      </c>
      <c r="AY186" s="18" t="s">
        <v>305</v>
      </c>
      <c r="BE186" s="145">
        <f>IF(N186="základní",J186,0)</f>
        <v>0</v>
      </c>
      <c r="BF186" s="145">
        <f>IF(N186="snížená",J186,0)</f>
        <v>0</v>
      </c>
      <c r="BG186" s="145">
        <f>IF(N186="zákl. přenesená",J186,0)</f>
        <v>0</v>
      </c>
      <c r="BH186" s="145">
        <f>IF(N186="sníž. přenesená",J186,0)</f>
        <v>0</v>
      </c>
      <c r="BI186" s="145">
        <f>IF(N186="nulová",J186,0)</f>
        <v>0</v>
      </c>
      <c r="BJ186" s="18" t="s">
        <v>86</v>
      </c>
      <c r="BK186" s="145">
        <f>ROUND(I186*H186,2)</f>
        <v>0</v>
      </c>
      <c r="BL186" s="18" t="s">
        <v>311</v>
      </c>
      <c r="BM186" s="144" t="s">
        <v>880</v>
      </c>
    </row>
    <row r="187" spans="2:65" s="1" customFormat="1" ht="11.25">
      <c r="B187" s="33"/>
      <c r="D187" s="146" t="s">
        <v>313</v>
      </c>
      <c r="F187" s="147" t="s">
        <v>8832</v>
      </c>
      <c r="I187" s="148"/>
      <c r="L187" s="33"/>
      <c r="M187" s="149"/>
      <c r="T187" s="54"/>
      <c r="AT187" s="18" t="s">
        <v>313</v>
      </c>
      <c r="AU187" s="18" t="s">
        <v>86</v>
      </c>
    </row>
    <row r="188" spans="2:65" s="1" customFormat="1" ht="24.2" customHeight="1">
      <c r="B188" s="33"/>
      <c r="C188" s="133" t="s">
        <v>624</v>
      </c>
      <c r="D188" s="133" t="s">
        <v>307</v>
      </c>
      <c r="E188" s="134" t="s">
        <v>8833</v>
      </c>
      <c r="F188" s="135" t="s">
        <v>8834</v>
      </c>
      <c r="G188" s="136" t="s">
        <v>199</v>
      </c>
      <c r="H188" s="137">
        <v>14.25</v>
      </c>
      <c r="I188" s="138"/>
      <c r="J188" s="139">
        <f>ROUND(I188*H188,2)</f>
        <v>0</v>
      </c>
      <c r="K188" s="135" t="s">
        <v>721</v>
      </c>
      <c r="L188" s="33"/>
      <c r="M188" s="140" t="s">
        <v>42</v>
      </c>
      <c r="N188" s="141" t="s">
        <v>50</v>
      </c>
      <c r="P188" s="142">
        <f>O188*H188</f>
        <v>0</v>
      </c>
      <c r="Q188" s="142">
        <v>0</v>
      </c>
      <c r="R188" s="142">
        <f>Q188*H188</f>
        <v>0</v>
      </c>
      <c r="S188" s="142">
        <v>0</v>
      </c>
      <c r="T188" s="143">
        <f>S188*H188</f>
        <v>0</v>
      </c>
      <c r="AR188" s="144" t="s">
        <v>311</v>
      </c>
      <c r="AT188" s="144" t="s">
        <v>307</v>
      </c>
      <c r="AU188" s="144" t="s">
        <v>86</v>
      </c>
      <c r="AY188" s="18" t="s">
        <v>305</v>
      </c>
      <c r="BE188" s="145">
        <f>IF(N188="základní",J188,0)</f>
        <v>0</v>
      </c>
      <c r="BF188" s="145">
        <f>IF(N188="snížená",J188,0)</f>
        <v>0</v>
      </c>
      <c r="BG188" s="145">
        <f>IF(N188="zákl. přenesená",J188,0)</f>
        <v>0</v>
      </c>
      <c r="BH188" s="145">
        <f>IF(N188="sníž. přenesená",J188,0)</f>
        <v>0</v>
      </c>
      <c r="BI188" s="145">
        <f>IF(N188="nulová",J188,0)</f>
        <v>0</v>
      </c>
      <c r="BJ188" s="18" t="s">
        <v>86</v>
      </c>
      <c r="BK188" s="145">
        <f>ROUND(I188*H188,2)</f>
        <v>0</v>
      </c>
      <c r="BL188" s="18" t="s">
        <v>311</v>
      </c>
      <c r="BM188" s="144" t="s">
        <v>896</v>
      </c>
    </row>
    <row r="189" spans="2:65" s="1" customFormat="1" ht="11.25">
      <c r="B189" s="33"/>
      <c r="D189" s="146" t="s">
        <v>313</v>
      </c>
      <c r="F189" s="147" t="s">
        <v>8834</v>
      </c>
      <c r="I189" s="148"/>
      <c r="L189" s="33"/>
      <c r="M189" s="149"/>
      <c r="T189" s="54"/>
      <c r="AT189" s="18" t="s">
        <v>313</v>
      </c>
      <c r="AU189" s="18" t="s">
        <v>86</v>
      </c>
    </row>
    <row r="190" spans="2:65" s="1" customFormat="1" ht="16.5" customHeight="1">
      <c r="B190" s="33"/>
      <c r="C190" s="133" t="s">
        <v>630</v>
      </c>
      <c r="D190" s="133" t="s">
        <v>307</v>
      </c>
      <c r="E190" s="134" t="s">
        <v>8786</v>
      </c>
      <c r="F190" s="135" t="s">
        <v>8787</v>
      </c>
      <c r="G190" s="136" t="s">
        <v>244</v>
      </c>
      <c r="H190" s="137">
        <v>0.14499999999999999</v>
      </c>
      <c r="I190" s="138"/>
      <c r="J190" s="139">
        <f>ROUND(I190*H190,2)</f>
        <v>0</v>
      </c>
      <c r="K190" s="135" t="s">
        <v>721</v>
      </c>
      <c r="L190" s="33"/>
      <c r="M190" s="140" t="s">
        <v>42</v>
      </c>
      <c r="N190" s="141" t="s">
        <v>50</v>
      </c>
      <c r="P190" s="142">
        <f>O190*H190</f>
        <v>0</v>
      </c>
      <c r="Q190" s="142">
        <v>0</v>
      </c>
      <c r="R190" s="142">
        <f>Q190*H190</f>
        <v>0</v>
      </c>
      <c r="S190" s="142">
        <v>0</v>
      </c>
      <c r="T190" s="143">
        <f>S190*H190</f>
        <v>0</v>
      </c>
      <c r="AR190" s="144" t="s">
        <v>311</v>
      </c>
      <c r="AT190" s="144" t="s">
        <v>307</v>
      </c>
      <c r="AU190" s="144" t="s">
        <v>86</v>
      </c>
      <c r="AY190" s="18" t="s">
        <v>305</v>
      </c>
      <c r="BE190" s="145">
        <f>IF(N190="základní",J190,0)</f>
        <v>0</v>
      </c>
      <c r="BF190" s="145">
        <f>IF(N190="snížená",J190,0)</f>
        <v>0</v>
      </c>
      <c r="BG190" s="145">
        <f>IF(N190="zákl. přenesená",J190,0)</f>
        <v>0</v>
      </c>
      <c r="BH190" s="145">
        <f>IF(N190="sníž. přenesená",J190,0)</f>
        <v>0</v>
      </c>
      <c r="BI190" s="145">
        <f>IF(N190="nulová",J190,0)</f>
        <v>0</v>
      </c>
      <c r="BJ190" s="18" t="s">
        <v>86</v>
      </c>
      <c r="BK190" s="145">
        <f>ROUND(I190*H190,2)</f>
        <v>0</v>
      </c>
      <c r="BL190" s="18" t="s">
        <v>311</v>
      </c>
      <c r="BM190" s="144" t="s">
        <v>914</v>
      </c>
    </row>
    <row r="191" spans="2:65" s="1" customFormat="1" ht="11.25">
      <c r="B191" s="33"/>
      <c r="D191" s="146" t="s">
        <v>313</v>
      </c>
      <c r="F191" s="147" t="s">
        <v>8787</v>
      </c>
      <c r="I191" s="148"/>
      <c r="L191" s="33"/>
      <c r="M191" s="149"/>
      <c r="T191" s="54"/>
      <c r="AT191" s="18" t="s">
        <v>313</v>
      </c>
      <c r="AU191" s="18" t="s">
        <v>86</v>
      </c>
    </row>
    <row r="192" spans="2:65" s="1" customFormat="1" ht="16.5" customHeight="1">
      <c r="B192" s="33"/>
      <c r="C192" s="133" t="s">
        <v>638</v>
      </c>
      <c r="D192" s="133" t="s">
        <v>307</v>
      </c>
      <c r="E192" s="134" t="s">
        <v>8788</v>
      </c>
      <c r="F192" s="135" t="s">
        <v>8789</v>
      </c>
      <c r="G192" s="136" t="s">
        <v>244</v>
      </c>
      <c r="H192" s="137">
        <v>0.14499999999999999</v>
      </c>
      <c r="I192" s="138"/>
      <c r="J192" s="139">
        <f>ROUND(I192*H192,2)</f>
        <v>0</v>
      </c>
      <c r="K192" s="135" t="s">
        <v>721</v>
      </c>
      <c r="L192" s="33"/>
      <c r="M192" s="140" t="s">
        <v>42</v>
      </c>
      <c r="N192" s="141" t="s">
        <v>50</v>
      </c>
      <c r="P192" s="142">
        <f>O192*H192</f>
        <v>0</v>
      </c>
      <c r="Q192" s="142">
        <v>0</v>
      </c>
      <c r="R192" s="142">
        <f>Q192*H192</f>
        <v>0</v>
      </c>
      <c r="S192" s="142">
        <v>0</v>
      </c>
      <c r="T192" s="143">
        <f>S192*H192</f>
        <v>0</v>
      </c>
      <c r="AR192" s="144" t="s">
        <v>311</v>
      </c>
      <c r="AT192" s="144" t="s">
        <v>307</v>
      </c>
      <c r="AU192" s="144" t="s">
        <v>86</v>
      </c>
      <c r="AY192" s="18" t="s">
        <v>305</v>
      </c>
      <c r="BE192" s="145">
        <f>IF(N192="základní",J192,0)</f>
        <v>0</v>
      </c>
      <c r="BF192" s="145">
        <f>IF(N192="snížená",J192,0)</f>
        <v>0</v>
      </c>
      <c r="BG192" s="145">
        <f>IF(N192="zákl. přenesená",J192,0)</f>
        <v>0</v>
      </c>
      <c r="BH192" s="145">
        <f>IF(N192="sníž. přenesená",J192,0)</f>
        <v>0</v>
      </c>
      <c r="BI192" s="145">
        <f>IF(N192="nulová",J192,0)</f>
        <v>0</v>
      </c>
      <c r="BJ192" s="18" t="s">
        <v>86</v>
      </c>
      <c r="BK192" s="145">
        <f>ROUND(I192*H192,2)</f>
        <v>0</v>
      </c>
      <c r="BL192" s="18" t="s">
        <v>311</v>
      </c>
      <c r="BM192" s="144" t="s">
        <v>929</v>
      </c>
    </row>
    <row r="193" spans="2:65" s="1" customFormat="1" ht="11.25">
      <c r="B193" s="33"/>
      <c r="D193" s="146" t="s">
        <v>313</v>
      </c>
      <c r="F193" s="147" t="s">
        <v>8789</v>
      </c>
      <c r="I193" s="148"/>
      <c r="L193" s="33"/>
      <c r="M193" s="149"/>
      <c r="T193" s="54"/>
      <c r="AT193" s="18" t="s">
        <v>313</v>
      </c>
      <c r="AU193" s="18" t="s">
        <v>86</v>
      </c>
    </row>
    <row r="194" spans="2:65" s="1" customFormat="1" ht="24.2" customHeight="1">
      <c r="B194" s="33"/>
      <c r="C194" s="133" t="s">
        <v>646</v>
      </c>
      <c r="D194" s="133" t="s">
        <v>307</v>
      </c>
      <c r="E194" s="134" t="s">
        <v>8835</v>
      </c>
      <c r="F194" s="135" t="s">
        <v>8836</v>
      </c>
      <c r="G194" s="136" t="s">
        <v>350</v>
      </c>
      <c r="H194" s="137">
        <v>6</v>
      </c>
      <c r="I194" s="138"/>
      <c r="J194" s="139">
        <f>ROUND(I194*H194,2)</f>
        <v>0</v>
      </c>
      <c r="K194" s="135" t="s">
        <v>721</v>
      </c>
      <c r="L194" s="33"/>
      <c r="M194" s="140" t="s">
        <v>42</v>
      </c>
      <c r="N194" s="141" t="s">
        <v>50</v>
      </c>
      <c r="P194" s="142">
        <f>O194*H194</f>
        <v>0</v>
      </c>
      <c r="Q194" s="142">
        <v>0</v>
      </c>
      <c r="R194" s="142">
        <f>Q194*H194</f>
        <v>0</v>
      </c>
      <c r="S194" s="142">
        <v>0</v>
      </c>
      <c r="T194" s="143">
        <f>S194*H194</f>
        <v>0</v>
      </c>
      <c r="AR194" s="144" t="s">
        <v>311</v>
      </c>
      <c r="AT194" s="144" t="s">
        <v>307</v>
      </c>
      <c r="AU194" s="144" t="s">
        <v>86</v>
      </c>
      <c r="AY194" s="18" t="s">
        <v>305</v>
      </c>
      <c r="BE194" s="145">
        <f>IF(N194="základní",J194,0)</f>
        <v>0</v>
      </c>
      <c r="BF194" s="145">
        <f>IF(N194="snížená",J194,0)</f>
        <v>0</v>
      </c>
      <c r="BG194" s="145">
        <f>IF(N194="zákl. přenesená",J194,0)</f>
        <v>0</v>
      </c>
      <c r="BH194" s="145">
        <f>IF(N194="sníž. přenesená",J194,0)</f>
        <v>0</v>
      </c>
      <c r="BI194" s="145">
        <f>IF(N194="nulová",J194,0)</f>
        <v>0</v>
      </c>
      <c r="BJ194" s="18" t="s">
        <v>86</v>
      </c>
      <c r="BK194" s="145">
        <f>ROUND(I194*H194,2)</f>
        <v>0</v>
      </c>
      <c r="BL194" s="18" t="s">
        <v>311</v>
      </c>
      <c r="BM194" s="144" t="s">
        <v>948</v>
      </c>
    </row>
    <row r="195" spans="2:65" s="1" customFormat="1" ht="19.5">
      <c r="B195" s="33"/>
      <c r="D195" s="146" t="s">
        <v>313</v>
      </c>
      <c r="F195" s="147" t="s">
        <v>8837</v>
      </c>
      <c r="I195" s="148"/>
      <c r="L195" s="33"/>
      <c r="M195" s="149"/>
      <c r="T195" s="54"/>
      <c r="AT195" s="18" t="s">
        <v>313</v>
      </c>
      <c r="AU195" s="18" t="s">
        <v>86</v>
      </c>
    </row>
    <row r="196" spans="2:65" s="1" customFormat="1" ht="16.5" customHeight="1">
      <c r="B196" s="33"/>
      <c r="C196" s="133" t="s">
        <v>651</v>
      </c>
      <c r="D196" s="133" t="s">
        <v>307</v>
      </c>
      <c r="E196" s="134" t="s">
        <v>8794</v>
      </c>
      <c r="F196" s="135" t="s">
        <v>8795</v>
      </c>
      <c r="G196" s="136" t="s">
        <v>350</v>
      </c>
      <c r="H196" s="137">
        <v>30</v>
      </c>
      <c r="I196" s="138"/>
      <c r="J196" s="139">
        <f>ROUND(I196*H196,2)</f>
        <v>0</v>
      </c>
      <c r="K196" s="135" t="s">
        <v>721</v>
      </c>
      <c r="L196" s="33"/>
      <c r="M196" s="140" t="s">
        <v>42</v>
      </c>
      <c r="N196" s="141" t="s">
        <v>50</v>
      </c>
      <c r="P196" s="142">
        <f>O196*H196</f>
        <v>0</v>
      </c>
      <c r="Q196" s="142">
        <v>0</v>
      </c>
      <c r="R196" s="142">
        <f>Q196*H196</f>
        <v>0</v>
      </c>
      <c r="S196" s="142">
        <v>0</v>
      </c>
      <c r="T196" s="143">
        <f>S196*H196</f>
        <v>0</v>
      </c>
      <c r="AR196" s="144" t="s">
        <v>311</v>
      </c>
      <c r="AT196" s="144" t="s">
        <v>307</v>
      </c>
      <c r="AU196" s="144" t="s">
        <v>86</v>
      </c>
      <c r="AY196" s="18" t="s">
        <v>305</v>
      </c>
      <c r="BE196" s="145">
        <f>IF(N196="základní",J196,0)</f>
        <v>0</v>
      </c>
      <c r="BF196" s="145">
        <f>IF(N196="snížená",J196,0)</f>
        <v>0</v>
      </c>
      <c r="BG196" s="145">
        <f>IF(N196="zákl. přenesená",J196,0)</f>
        <v>0</v>
      </c>
      <c r="BH196" s="145">
        <f>IF(N196="sníž. přenesená",J196,0)</f>
        <v>0</v>
      </c>
      <c r="BI196" s="145">
        <f>IF(N196="nulová",J196,0)</f>
        <v>0</v>
      </c>
      <c r="BJ196" s="18" t="s">
        <v>86</v>
      </c>
      <c r="BK196" s="145">
        <f>ROUND(I196*H196,2)</f>
        <v>0</v>
      </c>
      <c r="BL196" s="18" t="s">
        <v>311</v>
      </c>
      <c r="BM196" s="144" t="s">
        <v>971</v>
      </c>
    </row>
    <row r="197" spans="2:65" s="1" customFormat="1" ht="11.25">
      <c r="B197" s="33"/>
      <c r="D197" s="146" t="s">
        <v>313</v>
      </c>
      <c r="F197" s="147" t="s">
        <v>8795</v>
      </c>
      <c r="I197" s="148"/>
      <c r="L197" s="33"/>
      <c r="M197" s="149"/>
      <c r="T197" s="54"/>
      <c r="AT197" s="18" t="s">
        <v>313</v>
      </c>
      <c r="AU197" s="18" t="s">
        <v>86</v>
      </c>
    </row>
    <row r="198" spans="2:65" s="1" customFormat="1" ht="16.5" customHeight="1">
      <c r="B198" s="33"/>
      <c r="C198" s="133" t="s">
        <v>661</v>
      </c>
      <c r="D198" s="133" t="s">
        <v>307</v>
      </c>
      <c r="E198" s="134" t="s">
        <v>8838</v>
      </c>
      <c r="F198" s="135" t="s">
        <v>8839</v>
      </c>
      <c r="G198" s="136" t="s">
        <v>4908</v>
      </c>
      <c r="H198" s="137">
        <v>3.8</v>
      </c>
      <c r="I198" s="138"/>
      <c r="J198" s="139">
        <f>ROUND(I198*H198,2)</f>
        <v>0</v>
      </c>
      <c r="K198" s="135" t="s">
        <v>721</v>
      </c>
      <c r="L198" s="33"/>
      <c r="M198" s="140" t="s">
        <v>42</v>
      </c>
      <c r="N198" s="141" t="s">
        <v>50</v>
      </c>
      <c r="P198" s="142">
        <f>O198*H198</f>
        <v>0</v>
      </c>
      <c r="Q198" s="142">
        <v>0</v>
      </c>
      <c r="R198" s="142">
        <f>Q198*H198</f>
        <v>0</v>
      </c>
      <c r="S198" s="142">
        <v>0</v>
      </c>
      <c r="T198" s="143">
        <f>S198*H198</f>
        <v>0</v>
      </c>
      <c r="AR198" s="144" t="s">
        <v>311</v>
      </c>
      <c r="AT198" s="144" t="s">
        <v>307</v>
      </c>
      <c r="AU198" s="144" t="s">
        <v>86</v>
      </c>
      <c r="AY198" s="18" t="s">
        <v>305</v>
      </c>
      <c r="BE198" s="145">
        <f>IF(N198="základní",J198,0)</f>
        <v>0</v>
      </c>
      <c r="BF198" s="145">
        <f>IF(N198="snížená",J198,0)</f>
        <v>0</v>
      </c>
      <c r="BG198" s="145">
        <f>IF(N198="zákl. přenesená",J198,0)</f>
        <v>0</v>
      </c>
      <c r="BH198" s="145">
        <f>IF(N198="sníž. přenesená",J198,0)</f>
        <v>0</v>
      </c>
      <c r="BI198" s="145">
        <f>IF(N198="nulová",J198,0)</f>
        <v>0</v>
      </c>
      <c r="BJ198" s="18" t="s">
        <v>86</v>
      </c>
      <c r="BK198" s="145">
        <f>ROUND(I198*H198,2)</f>
        <v>0</v>
      </c>
      <c r="BL198" s="18" t="s">
        <v>311</v>
      </c>
      <c r="BM198" s="144" t="s">
        <v>992</v>
      </c>
    </row>
    <row r="199" spans="2:65" s="1" customFormat="1" ht="11.25">
      <c r="B199" s="33"/>
      <c r="D199" s="146" t="s">
        <v>313</v>
      </c>
      <c r="F199" s="147" t="s">
        <v>8839</v>
      </c>
      <c r="I199" s="148"/>
      <c r="L199" s="33"/>
      <c r="M199" s="149"/>
      <c r="T199" s="54"/>
      <c r="AT199" s="18" t="s">
        <v>313</v>
      </c>
      <c r="AU199" s="18" t="s">
        <v>86</v>
      </c>
    </row>
    <row r="200" spans="2:65" s="1" customFormat="1" ht="16.5" customHeight="1">
      <c r="B200" s="33"/>
      <c r="C200" s="133" t="s">
        <v>667</v>
      </c>
      <c r="D200" s="133" t="s">
        <v>307</v>
      </c>
      <c r="E200" s="134" t="s">
        <v>8798</v>
      </c>
      <c r="F200" s="135" t="s">
        <v>8799</v>
      </c>
      <c r="G200" s="136" t="s">
        <v>350</v>
      </c>
      <c r="H200" s="137">
        <v>114</v>
      </c>
      <c r="I200" s="138"/>
      <c r="J200" s="139">
        <f>ROUND(I200*H200,2)</f>
        <v>0</v>
      </c>
      <c r="K200" s="135" t="s">
        <v>721</v>
      </c>
      <c r="L200" s="33"/>
      <c r="M200" s="140" t="s">
        <v>42</v>
      </c>
      <c r="N200" s="141" t="s">
        <v>50</v>
      </c>
      <c r="P200" s="142">
        <f>O200*H200</f>
        <v>0</v>
      </c>
      <c r="Q200" s="142">
        <v>0</v>
      </c>
      <c r="R200" s="142">
        <f>Q200*H200</f>
        <v>0</v>
      </c>
      <c r="S200" s="142">
        <v>0</v>
      </c>
      <c r="T200" s="143">
        <f>S200*H200</f>
        <v>0</v>
      </c>
      <c r="AR200" s="144" t="s">
        <v>311</v>
      </c>
      <c r="AT200" s="144" t="s">
        <v>307</v>
      </c>
      <c r="AU200" s="144" t="s">
        <v>86</v>
      </c>
      <c r="AY200" s="18" t="s">
        <v>305</v>
      </c>
      <c r="BE200" s="145">
        <f>IF(N200="základní",J200,0)</f>
        <v>0</v>
      </c>
      <c r="BF200" s="145">
        <f>IF(N200="snížená",J200,0)</f>
        <v>0</v>
      </c>
      <c r="BG200" s="145">
        <f>IF(N200="zákl. přenesená",J200,0)</f>
        <v>0</v>
      </c>
      <c r="BH200" s="145">
        <f>IF(N200="sníž. přenesená",J200,0)</f>
        <v>0</v>
      </c>
      <c r="BI200" s="145">
        <f>IF(N200="nulová",J200,0)</f>
        <v>0</v>
      </c>
      <c r="BJ200" s="18" t="s">
        <v>86</v>
      </c>
      <c r="BK200" s="145">
        <f>ROUND(I200*H200,2)</f>
        <v>0</v>
      </c>
      <c r="BL200" s="18" t="s">
        <v>311</v>
      </c>
      <c r="BM200" s="144" t="s">
        <v>1008</v>
      </c>
    </row>
    <row r="201" spans="2:65" s="1" customFormat="1" ht="11.25">
      <c r="B201" s="33"/>
      <c r="D201" s="146" t="s">
        <v>313</v>
      </c>
      <c r="F201" s="147" t="s">
        <v>8799</v>
      </c>
      <c r="I201" s="148"/>
      <c r="L201" s="33"/>
      <c r="M201" s="149"/>
      <c r="T201" s="54"/>
      <c r="AT201" s="18" t="s">
        <v>313</v>
      </c>
      <c r="AU201" s="18" t="s">
        <v>86</v>
      </c>
    </row>
    <row r="202" spans="2:65" s="1" customFormat="1" ht="21.75" customHeight="1">
      <c r="B202" s="33"/>
      <c r="C202" s="133" t="s">
        <v>672</v>
      </c>
      <c r="D202" s="133" t="s">
        <v>307</v>
      </c>
      <c r="E202" s="134" t="s">
        <v>8840</v>
      </c>
      <c r="F202" s="135" t="s">
        <v>8841</v>
      </c>
      <c r="G202" s="136" t="s">
        <v>350</v>
      </c>
      <c r="H202" s="137">
        <v>1</v>
      </c>
      <c r="I202" s="138"/>
      <c r="J202" s="139">
        <f>ROUND(I202*H202,2)</f>
        <v>0</v>
      </c>
      <c r="K202" s="135" t="s">
        <v>721</v>
      </c>
      <c r="L202" s="33"/>
      <c r="M202" s="140" t="s">
        <v>42</v>
      </c>
      <c r="N202" s="141" t="s">
        <v>50</v>
      </c>
      <c r="P202" s="142">
        <f>O202*H202</f>
        <v>0</v>
      </c>
      <c r="Q202" s="142">
        <v>0</v>
      </c>
      <c r="R202" s="142">
        <f>Q202*H202</f>
        <v>0</v>
      </c>
      <c r="S202" s="142">
        <v>0</v>
      </c>
      <c r="T202" s="143">
        <f>S202*H202</f>
        <v>0</v>
      </c>
      <c r="AR202" s="144" t="s">
        <v>311</v>
      </c>
      <c r="AT202" s="144" t="s">
        <v>307</v>
      </c>
      <c r="AU202" s="144" t="s">
        <v>86</v>
      </c>
      <c r="AY202" s="18" t="s">
        <v>305</v>
      </c>
      <c r="BE202" s="145">
        <f>IF(N202="základní",J202,0)</f>
        <v>0</v>
      </c>
      <c r="BF202" s="145">
        <f>IF(N202="snížená",J202,0)</f>
        <v>0</v>
      </c>
      <c r="BG202" s="145">
        <f>IF(N202="zákl. přenesená",J202,0)</f>
        <v>0</v>
      </c>
      <c r="BH202" s="145">
        <f>IF(N202="sníž. přenesená",J202,0)</f>
        <v>0</v>
      </c>
      <c r="BI202" s="145">
        <f>IF(N202="nulová",J202,0)</f>
        <v>0</v>
      </c>
      <c r="BJ202" s="18" t="s">
        <v>86</v>
      </c>
      <c r="BK202" s="145">
        <f>ROUND(I202*H202,2)</f>
        <v>0</v>
      </c>
      <c r="BL202" s="18" t="s">
        <v>311</v>
      </c>
      <c r="BM202" s="144" t="s">
        <v>1022</v>
      </c>
    </row>
    <row r="203" spans="2:65" s="1" customFormat="1" ht="11.25">
      <c r="B203" s="33"/>
      <c r="D203" s="146" t="s">
        <v>313</v>
      </c>
      <c r="F203" s="147" t="s">
        <v>8841</v>
      </c>
      <c r="I203" s="148"/>
      <c r="L203" s="33"/>
      <c r="M203" s="149"/>
      <c r="T203" s="54"/>
      <c r="AT203" s="18" t="s">
        <v>313</v>
      </c>
      <c r="AU203" s="18" t="s">
        <v>86</v>
      </c>
    </row>
    <row r="204" spans="2:65" s="1" customFormat="1" ht="16.5" customHeight="1">
      <c r="B204" s="33"/>
      <c r="C204" s="133" t="s">
        <v>679</v>
      </c>
      <c r="D204" s="133" t="s">
        <v>307</v>
      </c>
      <c r="E204" s="134" t="s">
        <v>8842</v>
      </c>
      <c r="F204" s="135" t="s">
        <v>8843</v>
      </c>
      <c r="G204" s="136" t="s">
        <v>350</v>
      </c>
      <c r="H204" s="137">
        <v>30</v>
      </c>
      <c r="I204" s="138"/>
      <c r="J204" s="139">
        <f>ROUND(I204*H204,2)</f>
        <v>0</v>
      </c>
      <c r="K204" s="135" t="s">
        <v>721</v>
      </c>
      <c r="L204" s="33"/>
      <c r="M204" s="140" t="s">
        <v>42</v>
      </c>
      <c r="N204" s="141" t="s">
        <v>50</v>
      </c>
      <c r="P204" s="142">
        <f>O204*H204</f>
        <v>0</v>
      </c>
      <c r="Q204" s="142">
        <v>0</v>
      </c>
      <c r="R204" s="142">
        <f>Q204*H204</f>
        <v>0</v>
      </c>
      <c r="S204" s="142">
        <v>0</v>
      </c>
      <c r="T204" s="143">
        <f>S204*H204</f>
        <v>0</v>
      </c>
      <c r="AR204" s="144" t="s">
        <v>311</v>
      </c>
      <c r="AT204" s="144" t="s">
        <v>307</v>
      </c>
      <c r="AU204" s="144" t="s">
        <v>86</v>
      </c>
      <c r="AY204" s="18" t="s">
        <v>305</v>
      </c>
      <c r="BE204" s="145">
        <f>IF(N204="základní",J204,0)</f>
        <v>0</v>
      </c>
      <c r="BF204" s="145">
        <f>IF(N204="snížená",J204,0)</f>
        <v>0</v>
      </c>
      <c r="BG204" s="145">
        <f>IF(N204="zákl. přenesená",J204,0)</f>
        <v>0</v>
      </c>
      <c r="BH204" s="145">
        <f>IF(N204="sníž. přenesená",J204,0)</f>
        <v>0</v>
      </c>
      <c r="BI204" s="145">
        <f>IF(N204="nulová",J204,0)</f>
        <v>0</v>
      </c>
      <c r="BJ204" s="18" t="s">
        <v>86</v>
      </c>
      <c r="BK204" s="145">
        <f>ROUND(I204*H204,2)</f>
        <v>0</v>
      </c>
      <c r="BL204" s="18" t="s">
        <v>311</v>
      </c>
      <c r="BM204" s="144" t="s">
        <v>1037</v>
      </c>
    </row>
    <row r="205" spans="2:65" s="1" customFormat="1" ht="11.25">
      <c r="B205" s="33"/>
      <c r="D205" s="146" t="s">
        <v>313</v>
      </c>
      <c r="F205" s="147" t="s">
        <v>8843</v>
      </c>
      <c r="I205" s="148"/>
      <c r="L205" s="33"/>
      <c r="M205" s="149"/>
      <c r="T205" s="54"/>
      <c r="AT205" s="18" t="s">
        <v>313</v>
      </c>
      <c r="AU205" s="18" t="s">
        <v>86</v>
      </c>
    </row>
    <row r="206" spans="2:65" s="1" customFormat="1" ht="16.5" customHeight="1">
      <c r="B206" s="33"/>
      <c r="C206" s="133" t="s">
        <v>684</v>
      </c>
      <c r="D206" s="133" t="s">
        <v>307</v>
      </c>
      <c r="E206" s="134" t="s">
        <v>8844</v>
      </c>
      <c r="F206" s="135" t="s">
        <v>8845</v>
      </c>
      <c r="G206" s="136" t="s">
        <v>350</v>
      </c>
      <c r="H206" s="137">
        <v>6</v>
      </c>
      <c r="I206" s="138"/>
      <c r="J206" s="139">
        <f>ROUND(I206*H206,2)</f>
        <v>0</v>
      </c>
      <c r="K206" s="135" t="s">
        <v>721</v>
      </c>
      <c r="L206" s="33"/>
      <c r="M206" s="140" t="s">
        <v>42</v>
      </c>
      <c r="N206" s="141" t="s">
        <v>50</v>
      </c>
      <c r="P206" s="142">
        <f>O206*H206</f>
        <v>0</v>
      </c>
      <c r="Q206" s="142">
        <v>0</v>
      </c>
      <c r="R206" s="142">
        <f>Q206*H206</f>
        <v>0</v>
      </c>
      <c r="S206" s="142">
        <v>0</v>
      </c>
      <c r="T206" s="143">
        <f>S206*H206</f>
        <v>0</v>
      </c>
      <c r="AR206" s="144" t="s">
        <v>311</v>
      </c>
      <c r="AT206" s="144" t="s">
        <v>307</v>
      </c>
      <c r="AU206" s="144" t="s">
        <v>86</v>
      </c>
      <c r="AY206" s="18" t="s">
        <v>305</v>
      </c>
      <c r="BE206" s="145">
        <f>IF(N206="základní",J206,0)</f>
        <v>0</v>
      </c>
      <c r="BF206" s="145">
        <f>IF(N206="snížená",J206,0)</f>
        <v>0</v>
      </c>
      <c r="BG206" s="145">
        <f>IF(N206="zákl. přenesená",J206,0)</f>
        <v>0</v>
      </c>
      <c r="BH206" s="145">
        <f>IF(N206="sníž. přenesená",J206,0)</f>
        <v>0</v>
      </c>
      <c r="BI206" s="145">
        <f>IF(N206="nulová",J206,0)</f>
        <v>0</v>
      </c>
      <c r="BJ206" s="18" t="s">
        <v>86</v>
      </c>
      <c r="BK206" s="145">
        <f>ROUND(I206*H206,2)</f>
        <v>0</v>
      </c>
      <c r="BL206" s="18" t="s">
        <v>311</v>
      </c>
      <c r="BM206" s="144" t="s">
        <v>1053</v>
      </c>
    </row>
    <row r="207" spans="2:65" s="1" customFormat="1" ht="11.25">
      <c r="B207" s="33"/>
      <c r="D207" s="146" t="s">
        <v>313</v>
      </c>
      <c r="F207" s="147" t="s">
        <v>8845</v>
      </c>
      <c r="I207" s="148"/>
      <c r="L207" s="33"/>
      <c r="M207" s="149"/>
      <c r="T207" s="54"/>
      <c r="AT207" s="18" t="s">
        <v>313</v>
      </c>
      <c r="AU207" s="18" t="s">
        <v>86</v>
      </c>
    </row>
    <row r="208" spans="2:65" s="1" customFormat="1" ht="24.2" customHeight="1">
      <c r="B208" s="33"/>
      <c r="C208" s="133" t="s">
        <v>692</v>
      </c>
      <c r="D208" s="133" t="s">
        <v>307</v>
      </c>
      <c r="E208" s="134" t="s">
        <v>8846</v>
      </c>
      <c r="F208" s="135" t="s">
        <v>8847</v>
      </c>
      <c r="G208" s="136" t="s">
        <v>350</v>
      </c>
      <c r="H208" s="137">
        <v>1</v>
      </c>
      <c r="I208" s="138"/>
      <c r="J208" s="139">
        <f>ROUND(I208*H208,2)</f>
        <v>0</v>
      </c>
      <c r="K208" s="135" t="s">
        <v>721</v>
      </c>
      <c r="L208" s="33"/>
      <c r="M208" s="140" t="s">
        <v>42</v>
      </c>
      <c r="N208" s="141" t="s">
        <v>50</v>
      </c>
      <c r="P208" s="142">
        <f>O208*H208</f>
        <v>0</v>
      </c>
      <c r="Q208" s="142">
        <v>0</v>
      </c>
      <c r="R208" s="142">
        <f>Q208*H208</f>
        <v>0</v>
      </c>
      <c r="S208" s="142">
        <v>0</v>
      </c>
      <c r="T208" s="143">
        <f>S208*H208</f>
        <v>0</v>
      </c>
      <c r="AR208" s="144" t="s">
        <v>311</v>
      </c>
      <c r="AT208" s="144" t="s">
        <v>307</v>
      </c>
      <c r="AU208" s="144" t="s">
        <v>86</v>
      </c>
      <c r="AY208" s="18" t="s">
        <v>305</v>
      </c>
      <c r="BE208" s="145">
        <f>IF(N208="základní",J208,0)</f>
        <v>0</v>
      </c>
      <c r="BF208" s="145">
        <f>IF(N208="snížená",J208,0)</f>
        <v>0</v>
      </c>
      <c r="BG208" s="145">
        <f>IF(N208="zákl. přenesená",J208,0)</f>
        <v>0</v>
      </c>
      <c r="BH208" s="145">
        <f>IF(N208="sníž. přenesená",J208,0)</f>
        <v>0</v>
      </c>
      <c r="BI208" s="145">
        <f>IF(N208="nulová",J208,0)</f>
        <v>0</v>
      </c>
      <c r="BJ208" s="18" t="s">
        <v>86</v>
      </c>
      <c r="BK208" s="145">
        <f>ROUND(I208*H208,2)</f>
        <v>0</v>
      </c>
      <c r="BL208" s="18" t="s">
        <v>311</v>
      </c>
      <c r="BM208" s="144" t="s">
        <v>1071</v>
      </c>
    </row>
    <row r="209" spans="2:65" s="1" customFormat="1" ht="11.25">
      <c r="B209" s="33"/>
      <c r="D209" s="146" t="s">
        <v>313</v>
      </c>
      <c r="F209" s="147" t="s">
        <v>8847</v>
      </c>
      <c r="I209" s="148"/>
      <c r="L209" s="33"/>
      <c r="M209" s="149"/>
      <c r="T209" s="54"/>
      <c r="AT209" s="18" t="s">
        <v>313</v>
      </c>
      <c r="AU209" s="18" t="s">
        <v>86</v>
      </c>
    </row>
    <row r="210" spans="2:65" s="1" customFormat="1" ht="16.5" customHeight="1">
      <c r="B210" s="33"/>
      <c r="C210" s="133" t="s">
        <v>697</v>
      </c>
      <c r="D210" s="133" t="s">
        <v>307</v>
      </c>
      <c r="E210" s="134" t="s">
        <v>8848</v>
      </c>
      <c r="F210" s="135" t="s">
        <v>8849</v>
      </c>
      <c r="G210" s="136" t="s">
        <v>244</v>
      </c>
      <c r="H210" s="137">
        <v>0.1</v>
      </c>
      <c r="I210" s="138"/>
      <c r="J210" s="139">
        <f>ROUND(I210*H210,2)</f>
        <v>0</v>
      </c>
      <c r="K210" s="135" t="s">
        <v>721</v>
      </c>
      <c r="L210" s="33"/>
      <c r="M210" s="140" t="s">
        <v>42</v>
      </c>
      <c r="N210" s="141" t="s">
        <v>50</v>
      </c>
      <c r="P210" s="142">
        <f>O210*H210</f>
        <v>0</v>
      </c>
      <c r="Q210" s="142">
        <v>0</v>
      </c>
      <c r="R210" s="142">
        <f>Q210*H210</f>
        <v>0</v>
      </c>
      <c r="S210" s="142">
        <v>0</v>
      </c>
      <c r="T210" s="143">
        <f>S210*H210</f>
        <v>0</v>
      </c>
      <c r="AR210" s="144" t="s">
        <v>311</v>
      </c>
      <c r="AT210" s="144" t="s">
        <v>307</v>
      </c>
      <c r="AU210" s="144" t="s">
        <v>86</v>
      </c>
      <c r="AY210" s="18" t="s">
        <v>305</v>
      </c>
      <c r="BE210" s="145">
        <f>IF(N210="základní",J210,0)</f>
        <v>0</v>
      </c>
      <c r="BF210" s="145">
        <f>IF(N210="snížená",J210,0)</f>
        <v>0</v>
      </c>
      <c r="BG210" s="145">
        <f>IF(N210="zákl. přenesená",J210,0)</f>
        <v>0</v>
      </c>
      <c r="BH210" s="145">
        <f>IF(N210="sníž. přenesená",J210,0)</f>
        <v>0</v>
      </c>
      <c r="BI210" s="145">
        <f>IF(N210="nulová",J210,0)</f>
        <v>0</v>
      </c>
      <c r="BJ210" s="18" t="s">
        <v>86</v>
      </c>
      <c r="BK210" s="145">
        <f>ROUND(I210*H210,2)</f>
        <v>0</v>
      </c>
      <c r="BL210" s="18" t="s">
        <v>311</v>
      </c>
      <c r="BM210" s="144" t="s">
        <v>1084</v>
      </c>
    </row>
    <row r="211" spans="2:65" s="1" customFormat="1" ht="11.25">
      <c r="B211" s="33"/>
      <c r="D211" s="146" t="s">
        <v>313</v>
      </c>
      <c r="F211" s="147" t="s">
        <v>8849</v>
      </c>
      <c r="I211" s="148"/>
      <c r="L211" s="33"/>
      <c r="M211" s="149"/>
      <c r="T211" s="54"/>
      <c r="AT211" s="18" t="s">
        <v>313</v>
      </c>
      <c r="AU211" s="18" t="s">
        <v>86</v>
      </c>
    </row>
    <row r="212" spans="2:65" s="1" customFormat="1" ht="16.5" customHeight="1">
      <c r="B212" s="33"/>
      <c r="C212" s="133" t="s">
        <v>705</v>
      </c>
      <c r="D212" s="133" t="s">
        <v>307</v>
      </c>
      <c r="E212" s="134" t="s">
        <v>8850</v>
      </c>
      <c r="F212" s="135" t="s">
        <v>8851</v>
      </c>
      <c r="G212" s="136" t="s">
        <v>244</v>
      </c>
      <c r="H212" s="137">
        <v>0.998</v>
      </c>
      <c r="I212" s="138"/>
      <c r="J212" s="139">
        <f>ROUND(I212*H212,2)</f>
        <v>0</v>
      </c>
      <c r="K212" s="135" t="s">
        <v>721</v>
      </c>
      <c r="L212" s="33"/>
      <c r="M212" s="140" t="s">
        <v>42</v>
      </c>
      <c r="N212" s="141" t="s">
        <v>50</v>
      </c>
      <c r="P212" s="142">
        <f>O212*H212</f>
        <v>0</v>
      </c>
      <c r="Q212" s="142">
        <v>0</v>
      </c>
      <c r="R212" s="142">
        <f>Q212*H212</f>
        <v>0</v>
      </c>
      <c r="S212" s="142">
        <v>0</v>
      </c>
      <c r="T212" s="143">
        <f>S212*H212</f>
        <v>0</v>
      </c>
      <c r="AR212" s="144" t="s">
        <v>311</v>
      </c>
      <c r="AT212" s="144" t="s">
        <v>307</v>
      </c>
      <c r="AU212" s="144" t="s">
        <v>86</v>
      </c>
      <c r="AY212" s="18" t="s">
        <v>305</v>
      </c>
      <c r="BE212" s="145">
        <f>IF(N212="základní",J212,0)</f>
        <v>0</v>
      </c>
      <c r="BF212" s="145">
        <f>IF(N212="snížená",J212,0)</f>
        <v>0</v>
      </c>
      <c r="BG212" s="145">
        <f>IF(N212="zákl. přenesená",J212,0)</f>
        <v>0</v>
      </c>
      <c r="BH212" s="145">
        <f>IF(N212="sníž. přenesená",J212,0)</f>
        <v>0</v>
      </c>
      <c r="BI212" s="145">
        <f>IF(N212="nulová",J212,0)</f>
        <v>0</v>
      </c>
      <c r="BJ212" s="18" t="s">
        <v>86</v>
      </c>
      <c r="BK212" s="145">
        <f>ROUND(I212*H212,2)</f>
        <v>0</v>
      </c>
      <c r="BL212" s="18" t="s">
        <v>311</v>
      </c>
      <c r="BM212" s="144" t="s">
        <v>1106</v>
      </c>
    </row>
    <row r="213" spans="2:65" s="1" customFormat="1" ht="11.25">
      <c r="B213" s="33"/>
      <c r="D213" s="146" t="s">
        <v>313</v>
      </c>
      <c r="F213" s="147" t="s">
        <v>8851</v>
      </c>
      <c r="I213" s="148"/>
      <c r="L213" s="33"/>
      <c r="M213" s="149"/>
      <c r="T213" s="54"/>
      <c r="AT213" s="18" t="s">
        <v>313</v>
      </c>
      <c r="AU213" s="18" t="s">
        <v>86</v>
      </c>
    </row>
    <row r="214" spans="2:65" s="11" customFormat="1" ht="25.9" customHeight="1">
      <c r="B214" s="121"/>
      <c r="D214" s="122" t="s">
        <v>78</v>
      </c>
      <c r="E214" s="123" t="s">
        <v>8</v>
      </c>
      <c r="F214" s="123" t="s">
        <v>8852</v>
      </c>
      <c r="I214" s="124"/>
      <c r="J214" s="125">
        <f>BK214</f>
        <v>0</v>
      </c>
      <c r="L214" s="121"/>
      <c r="M214" s="126"/>
      <c r="P214" s="127">
        <f>SUM(P215:P222)</f>
        <v>0</v>
      </c>
      <c r="R214" s="127">
        <f>SUM(R215:R222)</f>
        <v>0</v>
      </c>
      <c r="T214" s="128">
        <f>SUM(T215:T222)</f>
        <v>0</v>
      </c>
      <c r="AR214" s="122" t="s">
        <v>86</v>
      </c>
      <c r="AT214" s="129" t="s">
        <v>78</v>
      </c>
      <c r="AU214" s="129" t="s">
        <v>79</v>
      </c>
      <c r="AY214" s="122" t="s">
        <v>305</v>
      </c>
      <c r="BK214" s="130">
        <f>SUM(BK215:BK222)</f>
        <v>0</v>
      </c>
    </row>
    <row r="215" spans="2:65" s="1" customFormat="1" ht="16.5" customHeight="1">
      <c r="B215" s="33"/>
      <c r="C215" s="133" t="s">
        <v>710</v>
      </c>
      <c r="D215" s="133" t="s">
        <v>307</v>
      </c>
      <c r="E215" s="134" t="s">
        <v>8853</v>
      </c>
      <c r="F215" s="135" t="s">
        <v>8854</v>
      </c>
      <c r="G215" s="136" t="s">
        <v>350</v>
      </c>
      <c r="H215" s="137">
        <v>4000</v>
      </c>
      <c r="I215" s="138"/>
      <c r="J215" s="139">
        <f>ROUND(I215*H215,2)</f>
        <v>0</v>
      </c>
      <c r="K215" s="135" t="s">
        <v>721</v>
      </c>
      <c r="L215" s="33"/>
      <c r="M215" s="140" t="s">
        <v>42</v>
      </c>
      <c r="N215" s="141" t="s">
        <v>50</v>
      </c>
      <c r="P215" s="142">
        <f>O215*H215</f>
        <v>0</v>
      </c>
      <c r="Q215" s="142">
        <v>0</v>
      </c>
      <c r="R215" s="142">
        <f>Q215*H215</f>
        <v>0</v>
      </c>
      <c r="S215" s="142">
        <v>0</v>
      </c>
      <c r="T215" s="143">
        <f>S215*H215</f>
        <v>0</v>
      </c>
      <c r="AR215" s="144" t="s">
        <v>311</v>
      </c>
      <c r="AT215" s="144" t="s">
        <v>307</v>
      </c>
      <c r="AU215" s="144" t="s">
        <v>86</v>
      </c>
      <c r="AY215" s="18" t="s">
        <v>305</v>
      </c>
      <c r="BE215" s="145">
        <f>IF(N215="základní",J215,0)</f>
        <v>0</v>
      </c>
      <c r="BF215" s="145">
        <f>IF(N215="snížená",J215,0)</f>
        <v>0</v>
      </c>
      <c r="BG215" s="145">
        <f>IF(N215="zákl. přenesená",J215,0)</f>
        <v>0</v>
      </c>
      <c r="BH215" s="145">
        <f>IF(N215="sníž. přenesená",J215,0)</f>
        <v>0</v>
      </c>
      <c r="BI215" s="145">
        <f>IF(N215="nulová",J215,0)</f>
        <v>0</v>
      </c>
      <c r="BJ215" s="18" t="s">
        <v>86</v>
      </c>
      <c r="BK215" s="145">
        <f>ROUND(I215*H215,2)</f>
        <v>0</v>
      </c>
      <c r="BL215" s="18" t="s">
        <v>311</v>
      </c>
      <c r="BM215" s="144" t="s">
        <v>1120</v>
      </c>
    </row>
    <row r="216" spans="2:65" s="1" customFormat="1" ht="11.25">
      <c r="B216" s="33"/>
      <c r="D216" s="146" t="s">
        <v>313</v>
      </c>
      <c r="F216" s="147" t="s">
        <v>8854</v>
      </c>
      <c r="I216" s="148"/>
      <c r="L216" s="33"/>
      <c r="M216" s="149"/>
      <c r="T216" s="54"/>
      <c r="AT216" s="18" t="s">
        <v>313</v>
      </c>
      <c r="AU216" s="18" t="s">
        <v>86</v>
      </c>
    </row>
    <row r="217" spans="2:65" s="1" customFormat="1" ht="16.5" customHeight="1">
      <c r="B217" s="33"/>
      <c r="C217" s="133" t="s">
        <v>718</v>
      </c>
      <c r="D217" s="133" t="s">
        <v>307</v>
      </c>
      <c r="E217" s="134" t="s">
        <v>8855</v>
      </c>
      <c r="F217" s="135" t="s">
        <v>8856</v>
      </c>
      <c r="G217" s="136" t="s">
        <v>350</v>
      </c>
      <c r="H217" s="137">
        <v>1000</v>
      </c>
      <c r="I217" s="138"/>
      <c r="J217" s="139">
        <f>ROUND(I217*H217,2)</f>
        <v>0</v>
      </c>
      <c r="K217" s="135" t="s">
        <v>721</v>
      </c>
      <c r="L217" s="33"/>
      <c r="M217" s="140" t="s">
        <v>42</v>
      </c>
      <c r="N217" s="141" t="s">
        <v>50</v>
      </c>
      <c r="P217" s="142">
        <f>O217*H217</f>
        <v>0</v>
      </c>
      <c r="Q217" s="142">
        <v>0</v>
      </c>
      <c r="R217" s="142">
        <f>Q217*H217</f>
        <v>0</v>
      </c>
      <c r="S217" s="142">
        <v>0</v>
      </c>
      <c r="T217" s="143">
        <f>S217*H217</f>
        <v>0</v>
      </c>
      <c r="AR217" s="144" t="s">
        <v>311</v>
      </c>
      <c r="AT217" s="144" t="s">
        <v>307</v>
      </c>
      <c r="AU217" s="144" t="s">
        <v>86</v>
      </c>
      <c r="AY217" s="18" t="s">
        <v>305</v>
      </c>
      <c r="BE217" s="145">
        <f>IF(N217="základní",J217,0)</f>
        <v>0</v>
      </c>
      <c r="BF217" s="145">
        <f>IF(N217="snížená",J217,0)</f>
        <v>0</v>
      </c>
      <c r="BG217" s="145">
        <f>IF(N217="zákl. přenesená",J217,0)</f>
        <v>0</v>
      </c>
      <c r="BH217" s="145">
        <f>IF(N217="sníž. přenesená",J217,0)</f>
        <v>0</v>
      </c>
      <c r="BI217" s="145">
        <f>IF(N217="nulová",J217,0)</f>
        <v>0</v>
      </c>
      <c r="BJ217" s="18" t="s">
        <v>86</v>
      </c>
      <c r="BK217" s="145">
        <f>ROUND(I217*H217,2)</f>
        <v>0</v>
      </c>
      <c r="BL217" s="18" t="s">
        <v>311</v>
      </c>
      <c r="BM217" s="144" t="s">
        <v>1137</v>
      </c>
    </row>
    <row r="218" spans="2:65" s="1" customFormat="1" ht="11.25">
      <c r="B218" s="33"/>
      <c r="D218" s="146" t="s">
        <v>313</v>
      </c>
      <c r="F218" s="147" t="s">
        <v>8856</v>
      </c>
      <c r="I218" s="148"/>
      <c r="L218" s="33"/>
      <c r="M218" s="149"/>
      <c r="T218" s="54"/>
      <c r="AT218" s="18" t="s">
        <v>313</v>
      </c>
      <c r="AU218" s="18" t="s">
        <v>86</v>
      </c>
    </row>
    <row r="219" spans="2:65" s="1" customFormat="1" ht="16.5" customHeight="1">
      <c r="B219" s="33"/>
      <c r="C219" s="133" t="s">
        <v>726</v>
      </c>
      <c r="D219" s="133" t="s">
        <v>307</v>
      </c>
      <c r="E219" s="134" t="s">
        <v>8857</v>
      </c>
      <c r="F219" s="135" t="s">
        <v>8858</v>
      </c>
      <c r="G219" s="136" t="s">
        <v>350</v>
      </c>
      <c r="H219" s="137">
        <v>1500</v>
      </c>
      <c r="I219" s="138"/>
      <c r="J219" s="139">
        <f>ROUND(I219*H219,2)</f>
        <v>0</v>
      </c>
      <c r="K219" s="135" t="s">
        <v>721</v>
      </c>
      <c r="L219" s="33"/>
      <c r="M219" s="140" t="s">
        <v>42</v>
      </c>
      <c r="N219" s="141" t="s">
        <v>50</v>
      </c>
      <c r="P219" s="142">
        <f>O219*H219</f>
        <v>0</v>
      </c>
      <c r="Q219" s="142">
        <v>0</v>
      </c>
      <c r="R219" s="142">
        <f>Q219*H219</f>
        <v>0</v>
      </c>
      <c r="S219" s="142">
        <v>0</v>
      </c>
      <c r="T219" s="143">
        <f>S219*H219</f>
        <v>0</v>
      </c>
      <c r="AR219" s="144" t="s">
        <v>311</v>
      </c>
      <c r="AT219" s="144" t="s">
        <v>307</v>
      </c>
      <c r="AU219" s="144" t="s">
        <v>86</v>
      </c>
      <c r="AY219" s="18" t="s">
        <v>305</v>
      </c>
      <c r="BE219" s="145">
        <f>IF(N219="základní",J219,0)</f>
        <v>0</v>
      </c>
      <c r="BF219" s="145">
        <f>IF(N219="snížená",J219,0)</f>
        <v>0</v>
      </c>
      <c r="BG219" s="145">
        <f>IF(N219="zákl. přenesená",J219,0)</f>
        <v>0</v>
      </c>
      <c r="BH219" s="145">
        <f>IF(N219="sníž. přenesená",J219,0)</f>
        <v>0</v>
      </c>
      <c r="BI219" s="145">
        <f>IF(N219="nulová",J219,0)</f>
        <v>0</v>
      </c>
      <c r="BJ219" s="18" t="s">
        <v>86</v>
      </c>
      <c r="BK219" s="145">
        <f>ROUND(I219*H219,2)</f>
        <v>0</v>
      </c>
      <c r="BL219" s="18" t="s">
        <v>311</v>
      </c>
      <c r="BM219" s="144" t="s">
        <v>1152</v>
      </c>
    </row>
    <row r="220" spans="2:65" s="1" customFormat="1" ht="11.25">
      <c r="B220" s="33"/>
      <c r="D220" s="146" t="s">
        <v>313</v>
      </c>
      <c r="F220" s="147" t="s">
        <v>8858</v>
      </c>
      <c r="I220" s="148"/>
      <c r="L220" s="33"/>
      <c r="M220" s="149"/>
      <c r="T220" s="54"/>
      <c r="AT220" s="18" t="s">
        <v>313</v>
      </c>
      <c r="AU220" s="18" t="s">
        <v>86</v>
      </c>
    </row>
    <row r="221" spans="2:65" s="1" customFormat="1" ht="16.5" customHeight="1">
      <c r="B221" s="33"/>
      <c r="C221" s="133" t="s">
        <v>734</v>
      </c>
      <c r="D221" s="133" t="s">
        <v>307</v>
      </c>
      <c r="E221" s="134" t="s">
        <v>8859</v>
      </c>
      <c r="F221" s="135" t="s">
        <v>8860</v>
      </c>
      <c r="G221" s="136" t="s">
        <v>350</v>
      </c>
      <c r="H221" s="137">
        <v>1500</v>
      </c>
      <c r="I221" s="138"/>
      <c r="J221" s="139">
        <f>ROUND(I221*H221,2)</f>
        <v>0</v>
      </c>
      <c r="K221" s="135" t="s">
        <v>721</v>
      </c>
      <c r="L221" s="33"/>
      <c r="M221" s="140" t="s">
        <v>42</v>
      </c>
      <c r="N221" s="141" t="s">
        <v>50</v>
      </c>
      <c r="P221" s="142">
        <f>O221*H221</f>
        <v>0</v>
      </c>
      <c r="Q221" s="142">
        <v>0</v>
      </c>
      <c r="R221" s="142">
        <f>Q221*H221</f>
        <v>0</v>
      </c>
      <c r="S221" s="142">
        <v>0</v>
      </c>
      <c r="T221" s="143">
        <f>S221*H221</f>
        <v>0</v>
      </c>
      <c r="AR221" s="144" t="s">
        <v>311</v>
      </c>
      <c r="AT221" s="144" t="s">
        <v>307</v>
      </c>
      <c r="AU221" s="144" t="s">
        <v>86</v>
      </c>
      <c r="AY221" s="18" t="s">
        <v>305</v>
      </c>
      <c r="BE221" s="145">
        <f>IF(N221="základní",J221,0)</f>
        <v>0</v>
      </c>
      <c r="BF221" s="145">
        <f>IF(N221="snížená",J221,0)</f>
        <v>0</v>
      </c>
      <c r="BG221" s="145">
        <f>IF(N221="zákl. přenesená",J221,0)</f>
        <v>0</v>
      </c>
      <c r="BH221" s="145">
        <f>IF(N221="sníž. přenesená",J221,0)</f>
        <v>0</v>
      </c>
      <c r="BI221" s="145">
        <f>IF(N221="nulová",J221,0)</f>
        <v>0</v>
      </c>
      <c r="BJ221" s="18" t="s">
        <v>86</v>
      </c>
      <c r="BK221" s="145">
        <f>ROUND(I221*H221,2)</f>
        <v>0</v>
      </c>
      <c r="BL221" s="18" t="s">
        <v>311</v>
      </c>
      <c r="BM221" s="144" t="s">
        <v>1166</v>
      </c>
    </row>
    <row r="222" spans="2:65" s="1" customFormat="1" ht="11.25">
      <c r="B222" s="33"/>
      <c r="D222" s="146" t="s">
        <v>313</v>
      </c>
      <c r="F222" s="147" t="s">
        <v>8860</v>
      </c>
      <c r="I222" s="148"/>
      <c r="L222" s="33"/>
      <c r="M222" s="149"/>
      <c r="T222" s="54"/>
      <c r="AT222" s="18" t="s">
        <v>313</v>
      </c>
      <c r="AU222" s="18" t="s">
        <v>86</v>
      </c>
    </row>
    <row r="223" spans="2:65" s="11" customFormat="1" ht="25.9" customHeight="1">
      <c r="B223" s="121"/>
      <c r="D223" s="122" t="s">
        <v>78</v>
      </c>
      <c r="E223" s="123" t="s">
        <v>410</v>
      </c>
      <c r="F223" s="123" t="s">
        <v>8861</v>
      </c>
      <c r="I223" s="124"/>
      <c r="J223" s="125">
        <f>BK223</f>
        <v>0</v>
      </c>
      <c r="L223" s="121"/>
      <c r="M223" s="126"/>
      <c r="P223" s="127">
        <f>SUM(P224:P239)</f>
        <v>0</v>
      </c>
      <c r="R223" s="127">
        <f>SUM(R224:R239)</f>
        <v>0</v>
      </c>
      <c r="T223" s="128">
        <f>SUM(T224:T239)</f>
        <v>0</v>
      </c>
      <c r="AR223" s="122" t="s">
        <v>86</v>
      </c>
      <c r="AT223" s="129" t="s">
        <v>78</v>
      </c>
      <c r="AU223" s="129" t="s">
        <v>79</v>
      </c>
      <c r="AY223" s="122" t="s">
        <v>305</v>
      </c>
      <c r="BK223" s="130">
        <f>SUM(BK224:BK239)</f>
        <v>0</v>
      </c>
    </row>
    <row r="224" spans="2:65" s="1" customFormat="1" ht="24.2" customHeight="1">
      <c r="B224" s="33"/>
      <c r="C224" s="133" t="s">
        <v>742</v>
      </c>
      <c r="D224" s="133" t="s">
        <v>307</v>
      </c>
      <c r="E224" s="134" t="s">
        <v>8862</v>
      </c>
      <c r="F224" s="135" t="s">
        <v>8863</v>
      </c>
      <c r="G224" s="136" t="s">
        <v>350</v>
      </c>
      <c r="H224" s="137">
        <v>40</v>
      </c>
      <c r="I224" s="138"/>
      <c r="J224" s="139">
        <f>ROUND(I224*H224,2)</f>
        <v>0</v>
      </c>
      <c r="K224" s="135" t="s">
        <v>721</v>
      </c>
      <c r="L224" s="33"/>
      <c r="M224" s="140" t="s">
        <v>42</v>
      </c>
      <c r="N224" s="141" t="s">
        <v>50</v>
      </c>
      <c r="P224" s="142">
        <f>O224*H224</f>
        <v>0</v>
      </c>
      <c r="Q224" s="142">
        <v>0</v>
      </c>
      <c r="R224" s="142">
        <f>Q224*H224</f>
        <v>0</v>
      </c>
      <c r="S224" s="142">
        <v>0</v>
      </c>
      <c r="T224" s="143">
        <f>S224*H224</f>
        <v>0</v>
      </c>
      <c r="AR224" s="144" t="s">
        <v>311</v>
      </c>
      <c r="AT224" s="144" t="s">
        <v>307</v>
      </c>
      <c r="AU224" s="144" t="s">
        <v>86</v>
      </c>
      <c r="AY224" s="18" t="s">
        <v>305</v>
      </c>
      <c r="BE224" s="145">
        <f>IF(N224="základní",J224,0)</f>
        <v>0</v>
      </c>
      <c r="BF224" s="145">
        <f>IF(N224="snížená",J224,0)</f>
        <v>0</v>
      </c>
      <c r="BG224" s="145">
        <f>IF(N224="zákl. přenesená",J224,0)</f>
        <v>0</v>
      </c>
      <c r="BH224" s="145">
        <f>IF(N224="sníž. přenesená",J224,0)</f>
        <v>0</v>
      </c>
      <c r="BI224" s="145">
        <f>IF(N224="nulová",J224,0)</f>
        <v>0</v>
      </c>
      <c r="BJ224" s="18" t="s">
        <v>86</v>
      </c>
      <c r="BK224" s="145">
        <f>ROUND(I224*H224,2)</f>
        <v>0</v>
      </c>
      <c r="BL224" s="18" t="s">
        <v>311</v>
      </c>
      <c r="BM224" s="144" t="s">
        <v>1184</v>
      </c>
    </row>
    <row r="225" spans="2:65" s="1" customFormat="1" ht="11.25">
      <c r="B225" s="33"/>
      <c r="D225" s="146" t="s">
        <v>313</v>
      </c>
      <c r="F225" s="147" t="s">
        <v>8863</v>
      </c>
      <c r="I225" s="148"/>
      <c r="L225" s="33"/>
      <c r="M225" s="149"/>
      <c r="T225" s="54"/>
      <c r="AT225" s="18" t="s">
        <v>313</v>
      </c>
      <c r="AU225" s="18" t="s">
        <v>86</v>
      </c>
    </row>
    <row r="226" spans="2:65" s="1" customFormat="1" ht="16.5" customHeight="1">
      <c r="B226" s="33"/>
      <c r="C226" s="133" t="s">
        <v>747</v>
      </c>
      <c r="D226" s="133" t="s">
        <v>307</v>
      </c>
      <c r="E226" s="134" t="s">
        <v>8853</v>
      </c>
      <c r="F226" s="135" t="s">
        <v>8854</v>
      </c>
      <c r="G226" s="136" t="s">
        <v>350</v>
      </c>
      <c r="H226" s="137">
        <v>150</v>
      </c>
      <c r="I226" s="138"/>
      <c r="J226" s="139">
        <f>ROUND(I226*H226,2)</f>
        <v>0</v>
      </c>
      <c r="K226" s="135" t="s">
        <v>721</v>
      </c>
      <c r="L226" s="33"/>
      <c r="M226" s="140" t="s">
        <v>42</v>
      </c>
      <c r="N226" s="141" t="s">
        <v>50</v>
      </c>
      <c r="P226" s="142">
        <f>O226*H226</f>
        <v>0</v>
      </c>
      <c r="Q226" s="142">
        <v>0</v>
      </c>
      <c r="R226" s="142">
        <f>Q226*H226</f>
        <v>0</v>
      </c>
      <c r="S226" s="142">
        <v>0</v>
      </c>
      <c r="T226" s="143">
        <f>S226*H226</f>
        <v>0</v>
      </c>
      <c r="AR226" s="144" t="s">
        <v>311</v>
      </c>
      <c r="AT226" s="144" t="s">
        <v>307</v>
      </c>
      <c r="AU226" s="144" t="s">
        <v>86</v>
      </c>
      <c r="AY226" s="18" t="s">
        <v>305</v>
      </c>
      <c r="BE226" s="145">
        <f>IF(N226="základní",J226,0)</f>
        <v>0</v>
      </c>
      <c r="BF226" s="145">
        <f>IF(N226="snížená",J226,0)</f>
        <v>0</v>
      </c>
      <c r="BG226" s="145">
        <f>IF(N226="zákl. přenesená",J226,0)</f>
        <v>0</v>
      </c>
      <c r="BH226" s="145">
        <f>IF(N226="sníž. přenesená",J226,0)</f>
        <v>0</v>
      </c>
      <c r="BI226" s="145">
        <f>IF(N226="nulová",J226,0)</f>
        <v>0</v>
      </c>
      <c r="BJ226" s="18" t="s">
        <v>86</v>
      </c>
      <c r="BK226" s="145">
        <f>ROUND(I226*H226,2)</f>
        <v>0</v>
      </c>
      <c r="BL226" s="18" t="s">
        <v>311</v>
      </c>
      <c r="BM226" s="144" t="s">
        <v>1197</v>
      </c>
    </row>
    <row r="227" spans="2:65" s="1" customFormat="1" ht="11.25">
      <c r="B227" s="33"/>
      <c r="D227" s="146" t="s">
        <v>313</v>
      </c>
      <c r="F227" s="147" t="s">
        <v>8854</v>
      </c>
      <c r="I227" s="148"/>
      <c r="L227" s="33"/>
      <c r="M227" s="149"/>
      <c r="T227" s="54"/>
      <c r="AT227" s="18" t="s">
        <v>313</v>
      </c>
      <c r="AU227" s="18" t="s">
        <v>86</v>
      </c>
    </row>
    <row r="228" spans="2:65" s="1" customFormat="1" ht="16.5" customHeight="1">
      <c r="B228" s="33"/>
      <c r="C228" s="133" t="s">
        <v>755</v>
      </c>
      <c r="D228" s="133" t="s">
        <v>307</v>
      </c>
      <c r="E228" s="134" t="s">
        <v>8864</v>
      </c>
      <c r="F228" s="135" t="s">
        <v>8865</v>
      </c>
      <c r="G228" s="136" t="s">
        <v>199</v>
      </c>
      <c r="H228" s="137">
        <v>24.5</v>
      </c>
      <c r="I228" s="138"/>
      <c r="J228" s="139">
        <f>ROUND(I228*H228,2)</f>
        <v>0</v>
      </c>
      <c r="K228" s="135" t="s">
        <v>721</v>
      </c>
      <c r="L228" s="33"/>
      <c r="M228" s="140" t="s">
        <v>42</v>
      </c>
      <c r="N228" s="141" t="s">
        <v>50</v>
      </c>
      <c r="P228" s="142">
        <f>O228*H228</f>
        <v>0</v>
      </c>
      <c r="Q228" s="142">
        <v>0</v>
      </c>
      <c r="R228" s="142">
        <f>Q228*H228</f>
        <v>0</v>
      </c>
      <c r="S228" s="142">
        <v>0</v>
      </c>
      <c r="T228" s="143">
        <f>S228*H228</f>
        <v>0</v>
      </c>
      <c r="AR228" s="144" t="s">
        <v>311</v>
      </c>
      <c r="AT228" s="144" t="s">
        <v>307</v>
      </c>
      <c r="AU228" s="144" t="s">
        <v>86</v>
      </c>
      <c r="AY228" s="18" t="s">
        <v>305</v>
      </c>
      <c r="BE228" s="145">
        <f>IF(N228="základní",J228,0)</f>
        <v>0</v>
      </c>
      <c r="BF228" s="145">
        <f>IF(N228="snížená",J228,0)</f>
        <v>0</v>
      </c>
      <c r="BG228" s="145">
        <f>IF(N228="zákl. přenesená",J228,0)</f>
        <v>0</v>
      </c>
      <c r="BH228" s="145">
        <f>IF(N228="sníž. přenesená",J228,0)</f>
        <v>0</v>
      </c>
      <c r="BI228" s="145">
        <f>IF(N228="nulová",J228,0)</f>
        <v>0</v>
      </c>
      <c r="BJ228" s="18" t="s">
        <v>86</v>
      </c>
      <c r="BK228" s="145">
        <f>ROUND(I228*H228,2)</f>
        <v>0</v>
      </c>
      <c r="BL228" s="18" t="s">
        <v>311</v>
      </c>
      <c r="BM228" s="144" t="s">
        <v>1210</v>
      </c>
    </row>
    <row r="229" spans="2:65" s="1" customFormat="1" ht="11.25">
      <c r="B229" s="33"/>
      <c r="D229" s="146" t="s">
        <v>313</v>
      </c>
      <c r="F229" s="147" t="s">
        <v>8865</v>
      </c>
      <c r="I229" s="148"/>
      <c r="L229" s="33"/>
      <c r="M229" s="149"/>
      <c r="T229" s="54"/>
      <c r="AT229" s="18" t="s">
        <v>313</v>
      </c>
      <c r="AU229" s="18" t="s">
        <v>86</v>
      </c>
    </row>
    <row r="230" spans="2:65" s="1" customFormat="1" ht="16.5" customHeight="1">
      <c r="B230" s="33"/>
      <c r="C230" s="133" t="s">
        <v>760</v>
      </c>
      <c r="D230" s="133" t="s">
        <v>307</v>
      </c>
      <c r="E230" s="134" t="s">
        <v>8866</v>
      </c>
      <c r="F230" s="135" t="s">
        <v>8867</v>
      </c>
      <c r="G230" s="136" t="s">
        <v>350</v>
      </c>
      <c r="H230" s="137">
        <v>24.5</v>
      </c>
      <c r="I230" s="138"/>
      <c r="J230" s="139">
        <f>ROUND(I230*H230,2)</f>
        <v>0</v>
      </c>
      <c r="K230" s="135" t="s">
        <v>721</v>
      </c>
      <c r="L230" s="33"/>
      <c r="M230" s="140" t="s">
        <v>42</v>
      </c>
      <c r="N230" s="141" t="s">
        <v>50</v>
      </c>
      <c r="P230" s="142">
        <f>O230*H230</f>
        <v>0</v>
      </c>
      <c r="Q230" s="142">
        <v>0</v>
      </c>
      <c r="R230" s="142">
        <f>Q230*H230</f>
        <v>0</v>
      </c>
      <c r="S230" s="142">
        <v>0</v>
      </c>
      <c r="T230" s="143">
        <f>S230*H230</f>
        <v>0</v>
      </c>
      <c r="AR230" s="144" t="s">
        <v>311</v>
      </c>
      <c r="AT230" s="144" t="s">
        <v>307</v>
      </c>
      <c r="AU230" s="144" t="s">
        <v>86</v>
      </c>
      <c r="AY230" s="18" t="s">
        <v>305</v>
      </c>
      <c r="BE230" s="145">
        <f>IF(N230="základní",J230,0)</f>
        <v>0</v>
      </c>
      <c r="BF230" s="145">
        <f>IF(N230="snížená",J230,0)</f>
        <v>0</v>
      </c>
      <c r="BG230" s="145">
        <f>IF(N230="zákl. přenesená",J230,0)</f>
        <v>0</v>
      </c>
      <c r="BH230" s="145">
        <f>IF(N230="sníž. přenesená",J230,0)</f>
        <v>0</v>
      </c>
      <c r="BI230" s="145">
        <f>IF(N230="nulová",J230,0)</f>
        <v>0</v>
      </c>
      <c r="BJ230" s="18" t="s">
        <v>86</v>
      </c>
      <c r="BK230" s="145">
        <f>ROUND(I230*H230,2)</f>
        <v>0</v>
      </c>
      <c r="BL230" s="18" t="s">
        <v>311</v>
      </c>
      <c r="BM230" s="144" t="s">
        <v>1224</v>
      </c>
    </row>
    <row r="231" spans="2:65" s="1" customFormat="1" ht="11.25">
      <c r="B231" s="33"/>
      <c r="D231" s="146" t="s">
        <v>313</v>
      </c>
      <c r="F231" s="147" t="s">
        <v>8867</v>
      </c>
      <c r="I231" s="148"/>
      <c r="L231" s="33"/>
      <c r="M231" s="149"/>
      <c r="T231" s="54"/>
      <c r="AT231" s="18" t="s">
        <v>313</v>
      </c>
      <c r="AU231" s="18" t="s">
        <v>86</v>
      </c>
    </row>
    <row r="232" spans="2:65" s="1" customFormat="1" ht="16.5" customHeight="1">
      <c r="B232" s="33"/>
      <c r="C232" s="133" t="s">
        <v>768</v>
      </c>
      <c r="D232" s="133" t="s">
        <v>307</v>
      </c>
      <c r="E232" s="134" t="s">
        <v>8798</v>
      </c>
      <c r="F232" s="135" t="s">
        <v>8799</v>
      </c>
      <c r="G232" s="136" t="s">
        <v>350</v>
      </c>
      <c r="H232" s="137">
        <v>40</v>
      </c>
      <c r="I232" s="138"/>
      <c r="J232" s="139">
        <f>ROUND(I232*H232,2)</f>
        <v>0</v>
      </c>
      <c r="K232" s="135" t="s">
        <v>721</v>
      </c>
      <c r="L232" s="33"/>
      <c r="M232" s="140" t="s">
        <v>42</v>
      </c>
      <c r="N232" s="141" t="s">
        <v>50</v>
      </c>
      <c r="P232" s="142">
        <f>O232*H232</f>
        <v>0</v>
      </c>
      <c r="Q232" s="142">
        <v>0</v>
      </c>
      <c r="R232" s="142">
        <f>Q232*H232</f>
        <v>0</v>
      </c>
      <c r="S232" s="142">
        <v>0</v>
      </c>
      <c r="T232" s="143">
        <f>S232*H232</f>
        <v>0</v>
      </c>
      <c r="AR232" s="144" t="s">
        <v>311</v>
      </c>
      <c r="AT232" s="144" t="s">
        <v>307</v>
      </c>
      <c r="AU232" s="144" t="s">
        <v>86</v>
      </c>
      <c r="AY232" s="18" t="s">
        <v>305</v>
      </c>
      <c r="BE232" s="145">
        <f>IF(N232="základní",J232,0)</f>
        <v>0</v>
      </c>
      <c r="BF232" s="145">
        <f>IF(N232="snížená",J232,0)</f>
        <v>0</v>
      </c>
      <c r="BG232" s="145">
        <f>IF(N232="zákl. přenesená",J232,0)</f>
        <v>0</v>
      </c>
      <c r="BH232" s="145">
        <f>IF(N232="sníž. přenesená",J232,0)</f>
        <v>0</v>
      </c>
      <c r="BI232" s="145">
        <f>IF(N232="nulová",J232,0)</f>
        <v>0</v>
      </c>
      <c r="BJ232" s="18" t="s">
        <v>86</v>
      </c>
      <c r="BK232" s="145">
        <f>ROUND(I232*H232,2)</f>
        <v>0</v>
      </c>
      <c r="BL232" s="18" t="s">
        <v>311</v>
      </c>
      <c r="BM232" s="144" t="s">
        <v>1242</v>
      </c>
    </row>
    <row r="233" spans="2:65" s="1" customFormat="1" ht="11.25">
      <c r="B233" s="33"/>
      <c r="D233" s="146" t="s">
        <v>313</v>
      </c>
      <c r="F233" s="147" t="s">
        <v>8799</v>
      </c>
      <c r="I233" s="148"/>
      <c r="L233" s="33"/>
      <c r="M233" s="149"/>
      <c r="T233" s="54"/>
      <c r="AT233" s="18" t="s">
        <v>313</v>
      </c>
      <c r="AU233" s="18" t="s">
        <v>86</v>
      </c>
    </row>
    <row r="234" spans="2:65" s="1" customFormat="1" ht="16.5" customHeight="1">
      <c r="B234" s="33"/>
      <c r="C234" s="133" t="s">
        <v>771</v>
      </c>
      <c r="D234" s="133" t="s">
        <v>307</v>
      </c>
      <c r="E234" s="134" t="s">
        <v>8868</v>
      </c>
      <c r="F234" s="135" t="s">
        <v>8869</v>
      </c>
      <c r="G234" s="136" t="s">
        <v>350</v>
      </c>
      <c r="H234" s="137">
        <v>40</v>
      </c>
      <c r="I234" s="138"/>
      <c r="J234" s="139">
        <f>ROUND(I234*H234,2)</f>
        <v>0</v>
      </c>
      <c r="K234" s="135" t="s">
        <v>721</v>
      </c>
      <c r="L234" s="33"/>
      <c r="M234" s="140" t="s">
        <v>42</v>
      </c>
      <c r="N234" s="141" t="s">
        <v>50</v>
      </c>
      <c r="P234" s="142">
        <f>O234*H234</f>
        <v>0</v>
      </c>
      <c r="Q234" s="142">
        <v>0</v>
      </c>
      <c r="R234" s="142">
        <f>Q234*H234</f>
        <v>0</v>
      </c>
      <c r="S234" s="142">
        <v>0</v>
      </c>
      <c r="T234" s="143">
        <f>S234*H234</f>
        <v>0</v>
      </c>
      <c r="AR234" s="144" t="s">
        <v>311</v>
      </c>
      <c r="AT234" s="144" t="s">
        <v>307</v>
      </c>
      <c r="AU234" s="144" t="s">
        <v>86</v>
      </c>
      <c r="AY234" s="18" t="s">
        <v>305</v>
      </c>
      <c r="BE234" s="145">
        <f>IF(N234="základní",J234,0)</f>
        <v>0</v>
      </c>
      <c r="BF234" s="145">
        <f>IF(N234="snížená",J234,0)</f>
        <v>0</v>
      </c>
      <c r="BG234" s="145">
        <f>IF(N234="zákl. přenesená",J234,0)</f>
        <v>0</v>
      </c>
      <c r="BH234" s="145">
        <f>IF(N234="sníž. přenesená",J234,0)</f>
        <v>0</v>
      </c>
      <c r="BI234" s="145">
        <f>IF(N234="nulová",J234,0)</f>
        <v>0</v>
      </c>
      <c r="BJ234" s="18" t="s">
        <v>86</v>
      </c>
      <c r="BK234" s="145">
        <f>ROUND(I234*H234,2)</f>
        <v>0</v>
      </c>
      <c r="BL234" s="18" t="s">
        <v>311</v>
      </c>
      <c r="BM234" s="144" t="s">
        <v>1253</v>
      </c>
    </row>
    <row r="235" spans="2:65" s="1" customFormat="1" ht="11.25">
      <c r="B235" s="33"/>
      <c r="D235" s="146" t="s">
        <v>313</v>
      </c>
      <c r="F235" s="147" t="s">
        <v>8869</v>
      </c>
      <c r="I235" s="148"/>
      <c r="L235" s="33"/>
      <c r="M235" s="149"/>
      <c r="T235" s="54"/>
      <c r="AT235" s="18" t="s">
        <v>313</v>
      </c>
      <c r="AU235" s="18" t="s">
        <v>86</v>
      </c>
    </row>
    <row r="236" spans="2:65" s="1" customFormat="1" ht="16.5" customHeight="1">
      <c r="B236" s="33"/>
      <c r="C236" s="133" t="s">
        <v>781</v>
      </c>
      <c r="D236" s="133" t="s">
        <v>307</v>
      </c>
      <c r="E236" s="134" t="s">
        <v>8870</v>
      </c>
      <c r="F236" s="135" t="s">
        <v>8871</v>
      </c>
      <c r="G236" s="136" t="s">
        <v>350</v>
      </c>
      <c r="H236" s="137">
        <v>150</v>
      </c>
      <c r="I236" s="138"/>
      <c r="J236" s="139">
        <f>ROUND(I236*H236,2)</f>
        <v>0</v>
      </c>
      <c r="K236" s="135" t="s">
        <v>721</v>
      </c>
      <c r="L236" s="33"/>
      <c r="M236" s="140" t="s">
        <v>42</v>
      </c>
      <c r="N236" s="141" t="s">
        <v>50</v>
      </c>
      <c r="P236" s="142">
        <f>O236*H236</f>
        <v>0</v>
      </c>
      <c r="Q236" s="142">
        <v>0</v>
      </c>
      <c r="R236" s="142">
        <f>Q236*H236</f>
        <v>0</v>
      </c>
      <c r="S236" s="142">
        <v>0</v>
      </c>
      <c r="T236" s="143">
        <f>S236*H236</f>
        <v>0</v>
      </c>
      <c r="AR236" s="144" t="s">
        <v>311</v>
      </c>
      <c r="AT236" s="144" t="s">
        <v>307</v>
      </c>
      <c r="AU236" s="144" t="s">
        <v>86</v>
      </c>
      <c r="AY236" s="18" t="s">
        <v>305</v>
      </c>
      <c r="BE236" s="145">
        <f>IF(N236="základní",J236,0)</f>
        <v>0</v>
      </c>
      <c r="BF236" s="145">
        <f>IF(N236="snížená",J236,0)</f>
        <v>0</v>
      </c>
      <c r="BG236" s="145">
        <f>IF(N236="zákl. přenesená",J236,0)</f>
        <v>0</v>
      </c>
      <c r="BH236" s="145">
        <f>IF(N236="sníž. přenesená",J236,0)</f>
        <v>0</v>
      </c>
      <c r="BI236" s="145">
        <f>IF(N236="nulová",J236,0)</f>
        <v>0</v>
      </c>
      <c r="BJ236" s="18" t="s">
        <v>86</v>
      </c>
      <c r="BK236" s="145">
        <f>ROUND(I236*H236,2)</f>
        <v>0</v>
      </c>
      <c r="BL236" s="18" t="s">
        <v>311</v>
      </c>
      <c r="BM236" s="144" t="s">
        <v>1269</v>
      </c>
    </row>
    <row r="237" spans="2:65" s="1" customFormat="1" ht="11.25">
      <c r="B237" s="33"/>
      <c r="D237" s="146" t="s">
        <v>313</v>
      </c>
      <c r="F237" s="147" t="s">
        <v>8871</v>
      </c>
      <c r="I237" s="148"/>
      <c r="L237" s="33"/>
      <c r="M237" s="149"/>
      <c r="T237" s="54"/>
      <c r="AT237" s="18" t="s">
        <v>313</v>
      </c>
      <c r="AU237" s="18" t="s">
        <v>86</v>
      </c>
    </row>
    <row r="238" spans="2:65" s="1" customFormat="1" ht="21.75" customHeight="1">
      <c r="B238" s="33"/>
      <c r="C238" s="133" t="s">
        <v>786</v>
      </c>
      <c r="D238" s="133" t="s">
        <v>307</v>
      </c>
      <c r="E238" s="134" t="s">
        <v>8811</v>
      </c>
      <c r="F238" s="135" t="s">
        <v>8812</v>
      </c>
      <c r="G238" s="136" t="s">
        <v>244</v>
      </c>
      <c r="H238" s="137">
        <v>0.72</v>
      </c>
      <c r="I238" s="138"/>
      <c r="J238" s="139">
        <f>ROUND(I238*H238,2)</f>
        <v>0</v>
      </c>
      <c r="K238" s="135" t="s">
        <v>721</v>
      </c>
      <c r="L238" s="33"/>
      <c r="M238" s="140" t="s">
        <v>42</v>
      </c>
      <c r="N238" s="141" t="s">
        <v>50</v>
      </c>
      <c r="P238" s="142">
        <f>O238*H238</f>
        <v>0</v>
      </c>
      <c r="Q238" s="142">
        <v>0</v>
      </c>
      <c r="R238" s="142">
        <f>Q238*H238</f>
        <v>0</v>
      </c>
      <c r="S238" s="142">
        <v>0</v>
      </c>
      <c r="T238" s="143">
        <f>S238*H238</f>
        <v>0</v>
      </c>
      <c r="AR238" s="144" t="s">
        <v>311</v>
      </c>
      <c r="AT238" s="144" t="s">
        <v>307</v>
      </c>
      <c r="AU238" s="144" t="s">
        <v>86</v>
      </c>
      <c r="AY238" s="18" t="s">
        <v>305</v>
      </c>
      <c r="BE238" s="145">
        <f>IF(N238="základní",J238,0)</f>
        <v>0</v>
      </c>
      <c r="BF238" s="145">
        <f>IF(N238="snížená",J238,0)</f>
        <v>0</v>
      </c>
      <c r="BG238" s="145">
        <f>IF(N238="zákl. přenesená",J238,0)</f>
        <v>0</v>
      </c>
      <c r="BH238" s="145">
        <f>IF(N238="sníž. přenesená",J238,0)</f>
        <v>0</v>
      </c>
      <c r="BI238" s="145">
        <f>IF(N238="nulová",J238,0)</f>
        <v>0</v>
      </c>
      <c r="BJ238" s="18" t="s">
        <v>86</v>
      </c>
      <c r="BK238" s="145">
        <f>ROUND(I238*H238,2)</f>
        <v>0</v>
      </c>
      <c r="BL238" s="18" t="s">
        <v>311</v>
      </c>
      <c r="BM238" s="144" t="s">
        <v>1280</v>
      </c>
    </row>
    <row r="239" spans="2:65" s="1" customFormat="1" ht="11.25">
      <c r="B239" s="33"/>
      <c r="D239" s="146" t="s">
        <v>313</v>
      </c>
      <c r="F239" s="147" t="s">
        <v>8812</v>
      </c>
      <c r="I239" s="148"/>
      <c r="L239" s="33"/>
      <c r="M239" s="149"/>
      <c r="T239" s="54"/>
      <c r="AT239" s="18" t="s">
        <v>313</v>
      </c>
      <c r="AU239" s="18" t="s">
        <v>86</v>
      </c>
    </row>
    <row r="240" spans="2:65" s="11" customFormat="1" ht="25.9" customHeight="1">
      <c r="B240" s="121"/>
      <c r="D240" s="122" t="s">
        <v>78</v>
      </c>
      <c r="E240" s="123" t="s">
        <v>418</v>
      </c>
      <c r="F240" s="123" t="s">
        <v>8872</v>
      </c>
      <c r="I240" s="124"/>
      <c r="J240" s="125">
        <f>BK240</f>
        <v>0</v>
      </c>
      <c r="L240" s="121"/>
      <c r="M240" s="126"/>
      <c r="P240" s="127">
        <f>SUM(P241:P306)</f>
        <v>0</v>
      </c>
      <c r="R240" s="127">
        <f>SUM(R241:R306)</f>
        <v>0</v>
      </c>
      <c r="T240" s="128">
        <f>SUM(T241:T306)</f>
        <v>0</v>
      </c>
      <c r="AR240" s="122" t="s">
        <v>86</v>
      </c>
      <c r="AT240" s="129" t="s">
        <v>78</v>
      </c>
      <c r="AU240" s="129" t="s">
        <v>79</v>
      </c>
      <c r="AY240" s="122" t="s">
        <v>305</v>
      </c>
      <c r="BK240" s="130">
        <f>SUM(BK241:BK306)</f>
        <v>0</v>
      </c>
    </row>
    <row r="241" spans="2:65" s="1" customFormat="1" ht="16.5" customHeight="1">
      <c r="B241" s="33"/>
      <c r="C241" s="133" t="s">
        <v>792</v>
      </c>
      <c r="D241" s="133" t="s">
        <v>307</v>
      </c>
      <c r="E241" s="134" t="s">
        <v>8873</v>
      </c>
      <c r="F241" s="135" t="s">
        <v>8874</v>
      </c>
      <c r="G241" s="136" t="s">
        <v>350</v>
      </c>
      <c r="H241" s="137">
        <v>306</v>
      </c>
      <c r="I241" s="138"/>
      <c r="J241" s="139">
        <f>ROUND(I241*H241,2)</f>
        <v>0</v>
      </c>
      <c r="K241" s="135" t="s">
        <v>721</v>
      </c>
      <c r="L241" s="33"/>
      <c r="M241" s="140" t="s">
        <v>42</v>
      </c>
      <c r="N241" s="141" t="s">
        <v>50</v>
      </c>
      <c r="P241" s="142">
        <f>O241*H241</f>
        <v>0</v>
      </c>
      <c r="Q241" s="142">
        <v>0</v>
      </c>
      <c r="R241" s="142">
        <f>Q241*H241</f>
        <v>0</v>
      </c>
      <c r="S241" s="142">
        <v>0</v>
      </c>
      <c r="T241" s="143">
        <f>S241*H241</f>
        <v>0</v>
      </c>
      <c r="AR241" s="144" t="s">
        <v>311</v>
      </c>
      <c r="AT241" s="144" t="s">
        <v>307</v>
      </c>
      <c r="AU241" s="144" t="s">
        <v>86</v>
      </c>
      <c r="AY241" s="18" t="s">
        <v>305</v>
      </c>
      <c r="BE241" s="145">
        <f>IF(N241="základní",J241,0)</f>
        <v>0</v>
      </c>
      <c r="BF241" s="145">
        <f>IF(N241="snížená",J241,0)</f>
        <v>0</v>
      </c>
      <c r="BG241" s="145">
        <f>IF(N241="zákl. přenesená",J241,0)</f>
        <v>0</v>
      </c>
      <c r="BH241" s="145">
        <f>IF(N241="sníž. přenesená",J241,0)</f>
        <v>0</v>
      </c>
      <c r="BI241" s="145">
        <f>IF(N241="nulová",J241,0)</f>
        <v>0</v>
      </c>
      <c r="BJ241" s="18" t="s">
        <v>86</v>
      </c>
      <c r="BK241" s="145">
        <f>ROUND(I241*H241,2)</f>
        <v>0</v>
      </c>
      <c r="BL241" s="18" t="s">
        <v>311</v>
      </c>
      <c r="BM241" s="144" t="s">
        <v>1293</v>
      </c>
    </row>
    <row r="242" spans="2:65" s="1" customFormat="1" ht="11.25">
      <c r="B242" s="33"/>
      <c r="D242" s="146" t="s">
        <v>313</v>
      </c>
      <c r="F242" s="147" t="s">
        <v>8875</v>
      </c>
      <c r="I242" s="148"/>
      <c r="L242" s="33"/>
      <c r="M242" s="149"/>
      <c r="T242" s="54"/>
      <c r="AT242" s="18" t="s">
        <v>313</v>
      </c>
      <c r="AU242" s="18" t="s">
        <v>86</v>
      </c>
    </row>
    <row r="243" spans="2:65" s="13" customFormat="1" ht="11.25">
      <c r="B243" s="158"/>
      <c r="D243" s="146" t="s">
        <v>317</v>
      </c>
      <c r="E243" s="159" t="s">
        <v>42</v>
      </c>
      <c r="F243" s="160" t="s">
        <v>2213</v>
      </c>
      <c r="H243" s="161">
        <v>306</v>
      </c>
      <c r="I243" s="162"/>
      <c r="L243" s="158"/>
      <c r="M243" s="163"/>
      <c r="T243" s="164"/>
      <c r="AT243" s="159" t="s">
        <v>317</v>
      </c>
      <c r="AU243" s="159" t="s">
        <v>86</v>
      </c>
      <c r="AV243" s="13" t="s">
        <v>88</v>
      </c>
      <c r="AW243" s="13" t="s">
        <v>38</v>
      </c>
      <c r="AX243" s="13" t="s">
        <v>79</v>
      </c>
      <c r="AY243" s="159" t="s">
        <v>305</v>
      </c>
    </row>
    <row r="244" spans="2:65" s="15" customFormat="1" ht="11.25">
      <c r="B244" s="172"/>
      <c r="D244" s="146" t="s">
        <v>317</v>
      </c>
      <c r="E244" s="173" t="s">
        <v>42</v>
      </c>
      <c r="F244" s="174" t="s">
        <v>339</v>
      </c>
      <c r="H244" s="175">
        <v>306</v>
      </c>
      <c r="I244" s="176"/>
      <c r="L244" s="172"/>
      <c r="M244" s="177"/>
      <c r="T244" s="178"/>
      <c r="AT244" s="173" t="s">
        <v>317</v>
      </c>
      <c r="AU244" s="173" t="s">
        <v>86</v>
      </c>
      <c r="AV244" s="15" t="s">
        <v>311</v>
      </c>
      <c r="AW244" s="15" t="s">
        <v>38</v>
      </c>
      <c r="AX244" s="15" t="s">
        <v>86</v>
      </c>
      <c r="AY244" s="173" t="s">
        <v>305</v>
      </c>
    </row>
    <row r="245" spans="2:65" s="1" customFormat="1" ht="16.5" customHeight="1">
      <c r="B245" s="33"/>
      <c r="C245" s="133" t="s">
        <v>800</v>
      </c>
      <c r="D245" s="133" t="s">
        <v>307</v>
      </c>
      <c r="E245" s="134" t="s">
        <v>8853</v>
      </c>
      <c r="F245" s="135" t="s">
        <v>8854</v>
      </c>
      <c r="G245" s="136" t="s">
        <v>350</v>
      </c>
      <c r="H245" s="137">
        <v>812</v>
      </c>
      <c r="I245" s="138"/>
      <c r="J245" s="139">
        <f>ROUND(I245*H245,2)</f>
        <v>0</v>
      </c>
      <c r="K245" s="135" t="s">
        <v>721</v>
      </c>
      <c r="L245" s="33"/>
      <c r="M245" s="140" t="s">
        <v>42</v>
      </c>
      <c r="N245" s="141" t="s">
        <v>50</v>
      </c>
      <c r="P245" s="142">
        <f>O245*H245</f>
        <v>0</v>
      </c>
      <c r="Q245" s="142">
        <v>0</v>
      </c>
      <c r="R245" s="142">
        <f>Q245*H245</f>
        <v>0</v>
      </c>
      <c r="S245" s="142">
        <v>0</v>
      </c>
      <c r="T245" s="143">
        <f>S245*H245</f>
        <v>0</v>
      </c>
      <c r="AR245" s="144" t="s">
        <v>311</v>
      </c>
      <c r="AT245" s="144" t="s">
        <v>307</v>
      </c>
      <c r="AU245" s="144" t="s">
        <v>86</v>
      </c>
      <c r="AY245" s="18" t="s">
        <v>305</v>
      </c>
      <c r="BE245" s="145">
        <f>IF(N245="základní",J245,0)</f>
        <v>0</v>
      </c>
      <c r="BF245" s="145">
        <f>IF(N245="snížená",J245,0)</f>
        <v>0</v>
      </c>
      <c r="BG245" s="145">
        <f>IF(N245="zákl. přenesená",J245,0)</f>
        <v>0</v>
      </c>
      <c r="BH245" s="145">
        <f>IF(N245="sníž. přenesená",J245,0)</f>
        <v>0</v>
      </c>
      <c r="BI245" s="145">
        <f>IF(N245="nulová",J245,0)</f>
        <v>0</v>
      </c>
      <c r="BJ245" s="18" t="s">
        <v>86</v>
      </c>
      <c r="BK245" s="145">
        <f>ROUND(I245*H245,2)</f>
        <v>0</v>
      </c>
      <c r="BL245" s="18" t="s">
        <v>311</v>
      </c>
      <c r="BM245" s="144" t="s">
        <v>1304</v>
      </c>
    </row>
    <row r="246" spans="2:65" s="1" customFormat="1" ht="11.25">
      <c r="B246" s="33"/>
      <c r="D246" s="146" t="s">
        <v>313</v>
      </c>
      <c r="F246" s="147" t="s">
        <v>8854</v>
      </c>
      <c r="I246" s="148"/>
      <c r="L246" s="33"/>
      <c r="M246" s="149"/>
      <c r="T246" s="54"/>
      <c r="AT246" s="18" t="s">
        <v>313</v>
      </c>
      <c r="AU246" s="18" t="s">
        <v>86</v>
      </c>
    </row>
    <row r="247" spans="2:65" s="1" customFormat="1" ht="21.75" customHeight="1">
      <c r="B247" s="33"/>
      <c r="C247" s="133" t="s">
        <v>804</v>
      </c>
      <c r="D247" s="133" t="s">
        <v>307</v>
      </c>
      <c r="E247" s="134" t="s">
        <v>8876</v>
      </c>
      <c r="F247" s="135" t="s">
        <v>8877</v>
      </c>
      <c r="G247" s="136" t="s">
        <v>199</v>
      </c>
      <c r="H247" s="137">
        <v>52.9</v>
      </c>
      <c r="I247" s="138"/>
      <c r="J247" s="139">
        <f>ROUND(I247*H247,2)</f>
        <v>0</v>
      </c>
      <c r="K247" s="135" t="s">
        <v>721</v>
      </c>
      <c r="L247" s="33"/>
      <c r="M247" s="140" t="s">
        <v>42</v>
      </c>
      <c r="N247" s="141" t="s">
        <v>50</v>
      </c>
      <c r="P247" s="142">
        <f>O247*H247</f>
        <v>0</v>
      </c>
      <c r="Q247" s="142">
        <v>0</v>
      </c>
      <c r="R247" s="142">
        <f>Q247*H247</f>
        <v>0</v>
      </c>
      <c r="S247" s="142">
        <v>0</v>
      </c>
      <c r="T247" s="143">
        <f>S247*H247</f>
        <v>0</v>
      </c>
      <c r="AR247" s="144" t="s">
        <v>311</v>
      </c>
      <c r="AT247" s="144" t="s">
        <v>307</v>
      </c>
      <c r="AU247" s="144" t="s">
        <v>86</v>
      </c>
      <c r="AY247" s="18" t="s">
        <v>305</v>
      </c>
      <c r="BE247" s="145">
        <f>IF(N247="základní",J247,0)</f>
        <v>0</v>
      </c>
      <c r="BF247" s="145">
        <f>IF(N247="snížená",J247,0)</f>
        <v>0</v>
      </c>
      <c r="BG247" s="145">
        <f>IF(N247="zákl. přenesená",J247,0)</f>
        <v>0</v>
      </c>
      <c r="BH247" s="145">
        <f>IF(N247="sníž. přenesená",J247,0)</f>
        <v>0</v>
      </c>
      <c r="BI247" s="145">
        <f>IF(N247="nulová",J247,0)</f>
        <v>0</v>
      </c>
      <c r="BJ247" s="18" t="s">
        <v>86</v>
      </c>
      <c r="BK247" s="145">
        <f>ROUND(I247*H247,2)</f>
        <v>0</v>
      </c>
      <c r="BL247" s="18" t="s">
        <v>311</v>
      </c>
      <c r="BM247" s="144" t="s">
        <v>1317</v>
      </c>
    </row>
    <row r="248" spans="2:65" s="1" customFormat="1" ht="11.25">
      <c r="B248" s="33"/>
      <c r="D248" s="146" t="s">
        <v>313</v>
      </c>
      <c r="F248" s="147" t="s">
        <v>8877</v>
      </c>
      <c r="I248" s="148"/>
      <c r="L248" s="33"/>
      <c r="M248" s="149"/>
      <c r="T248" s="54"/>
      <c r="AT248" s="18" t="s">
        <v>313</v>
      </c>
      <c r="AU248" s="18" t="s">
        <v>86</v>
      </c>
    </row>
    <row r="249" spans="2:65" s="1" customFormat="1" ht="21.75" customHeight="1">
      <c r="B249" s="33"/>
      <c r="C249" s="133" t="s">
        <v>812</v>
      </c>
      <c r="D249" s="133" t="s">
        <v>307</v>
      </c>
      <c r="E249" s="134" t="s">
        <v>8878</v>
      </c>
      <c r="F249" s="135" t="s">
        <v>8879</v>
      </c>
      <c r="G249" s="136" t="s">
        <v>199</v>
      </c>
      <c r="H249" s="137">
        <v>52.9</v>
      </c>
      <c r="I249" s="138"/>
      <c r="J249" s="139">
        <f>ROUND(I249*H249,2)</f>
        <v>0</v>
      </c>
      <c r="K249" s="135" t="s">
        <v>721</v>
      </c>
      <c r="L249" s="33"/>
      <c r="M249" s="140" t="s">
        <v>42</v>
      </c>
      <c r="N249" s="141" t="s">
        <v>50</v>
      </c>
      <c r="P249" s="142">
        <f>O249*H249</f>
        <v>0</v>
      </c>
      <c r="Q249" s="142">
        <v>0</v>
      </c>
      <c r="R249" s="142">
        <f>Q249*H249</f>
        <v>0</v>
      </c>
      <c r="S249" s="142">
        <v>0</v>
      </c>
      <c r="T249" s="143">
        <f>S249*H249</f>
        <v>0</v>
      </c>
      <c r="AR249" s="144" t="s">
        <v>311</v>
      </c>
      <c r="AT249" s="144" t="s">
        <v>307</v>
      </c>
      <c r="AU249" s="144" t="s">
        <v>86</v>
      </c>
      <c r="AY249" s="18" t="s">
        <v>305</v>
      </c>
      <c r="BE249" s="145">
        <f>IF(N249="základní",J249,0)</f>
        <v>0</v>
      </c>
      <c r="BF249" s="145">
        <f>IF(N249="snížená",J249,0)</f>
        <v>0</v>
      </c>
      <c r="BG249" s="145">
        <f>IF(N249="zákl. přenesená",J249,0)</f>
        <v>0</v>
      </c>
      <c r="BH249" s="145">
        <f>IF(N249="sníž. přenesená",J249,0)</f>
        <v>0</v>
      </c>
      <c r="BI249" s="145">
        <f>IF(N249="nulová",J249,0)</f>
        <v>0</v>
      </c>
      <c r="BJ249" s="18" t="s">
        <v>86</v>
      </c>
      <c r="BK249" s="145">
        <f>ROUND(I249*H249,2)</f>
        <v>0</v>
      </c>
      <c r="BL249" s="18" t="s">
        <v>311</v>
      </c>
      <c r="BM249" s="144" t="s">
        <v>1334</v>
      </c>
    </row>
    <row r="250" spans="2:65" s="1" customFormat="1" ht="11.25">
      <c r="B250" s="33"/>
      <c r="D250" s="146" t="s">
        <v>313</v>
      </c>
      <c r="F250" s="147" t="s">
        <v>8879</v>
      </c>
      <c r="I250" s="148"/>
      <c r="L250" s="33"/>
      <c r="M250" s="149"/>
      <c r="T250" s="54"/>
      <c r="AT250" s="18" t="s">
        <v>313</v>
      </c>
      <c r="AU250" s="18" t="s">
        <v>86</v>
      </c>
    </row>
    <row r="251" spans="2:65" s="1" customFormat="1" ht="21.75" customHeight="1">
      <c r="B251" s="33"/>
      <c r="C251" s="133" t="s">
        <v>820</v>
      </c>
      <c r="D251" s="133" t="s">
        <v>307</v>
      </c>
      <c r="E251" s="134" t="s">
        <v>8880</v>
      </c>
      <c r="F251" s="135" t="s">
        <v>8881</v>
      </c>
      <c r="G251" s="136" t="s">
        <v>199</v>
      </c>
      <c r="H251" s="137">
        <v>52.9</v>
      </c>
      <c r="I251" s="138"/>
      <c r="J251" s="139">
        <f>ROUND(I251*H251,2)</f>
        <v>0</v>
      </c>
      <c r="K251" s="135" t="s">
        <v>721</v>
      </c>
      <c r="L251" s="33"/>
      <c r="M251" s="140" t="s">
        <v>42</v>
      </c>
      <c r="N251" s="141" t="s">
        <v>50</v>
      </c>
      <c r="P251" s="142">
        <f>O251*H251</f>
        <v>0</v>
      </c>
      <c r="Q251" s="142">
        <v>0</v>
      </c>
      <c r="R251" s="142">
        <f>Q251*H251</f>
        <v>0</v>
      </c>
      <c r="S251" s="142">
        <v>0</v>
      </c>
      <c r="T251" s="143">
        <f>S251*H251</f>
        <v>0</v>
      </c>
      <c r="AR251" s="144" t="s">
        <v>311</v>
      </c>
      <c r="AT251" s="144" t="s">
        <v>307</v>
      </c>
      <c r="AU251" s="144" t="s">
        <v>86</v>
      </c>
      <c r="AY251" s="18" t="s">
        <v>305</v>
      </c>
      <c r="BE251" s="145">
        <f>IF(N251="základní",J251,0)</f>
        <v>0</v>
      </c>
      <c r="BF251" s="145">
        <f>IF(N251="snížená",J251,0)</f>
        <v>0</v>
      </c>
      <c r="BG251" s="145">
        <f>IF(N251="zákl. přenesená",J251,0)</f>
        <v>0</v>
      </c>
      <c r="BH251" s="145">
        <f>IF(N251="sníž. přenesená",J251,0)</f>
        <v>0</v>
      </c>
      <c r="BI251" s="145">
        <f>IF(N251="nulová",J251,0)</f>
        <v>0</v>
      </c>
      <c r="BJ251" s="18" t="s">
        <v>86</v>
      </c>
      <c r="BK251" s="145">
        <f>ROUND(I251*H251,2)</f>
        <v>0</v>
      </c>
      <c r="BL251" s="18" t="s">
        <v>311</v>
      </c>
      <c r="BM251" s="144" t="s">
        <v>1343</v>
      </c>
    </row>
    <row r="252" spans="2:65" s="1" customFormat="1" ht="11.25">
      <c r="B252" s="33"/>
      <c r="D252" s="146" t="s">
        <v>313</v>
      </c>
      <c r="F252" s="147" t="s">
        <v>8881</v>
      </c>
      <c r="I252" s="148"/>
      <c r="L252" s="33"/>
      <c r="M252" s="149"/>
      <c r="T252" s="54"/>
      <c r="AT252" s="18" t="s">
        <v>313</v>
      </c>
      <c r="AU252" s="18" t="s">
        <v>86</v>
      </c>
    </row>
    <row r="253" spans="2:65" s="1" customFormat="1" ht="24.2" customHeight="1">
      <c r="B253" s="33"/>
      <c r="C253" s="133" t="s">
        <v>828</v>
      </c>
      <c r="D253" s="133" t="s">
        <v>307</v>
      </c>
      <c r="E253" s="134" t="s">
        <v>8882</v>
      </c>
      <c r="F253" s="135" t="s">
        <v>8883</v>
      </c>
      <c r="G253" s="136" t="s">
        <v>2158</v>
      </c>
      <c r="H253" s="137">
        <v>1</v>
      </c>
      <c r="I253" s="138"/>
      <c r="J253" s="139">
        <f>ROUND(I253*H253,2)</f>
        <v>0</v>
      </c>
      <c r="K253" s="135" t="s">
        <v>721</v>
      </c>
      <c r="L253" s="33"/>
      <c r="M253" s="140" t="s">
        <v>42</v>
      </c>
      <c r="N253" s="141" t="s">
        <v>50</v>
      </c>
      <c r="P253" s="142">
        <f>O253*H253</f>
        <v>0</v>
      </c>
      <c r="Q253" s="142">
        <v>0</v>
      </c>
      <c r="R253" s="142">
        <f>Q253*H253</f>
        <v>0</v>
      </c>
      <c r="S253" s="142">
        <v>0</v>
      </c>
      <c r="T253" s="143">
        <f>S253*H253</f>
        <v>0</v>
      </c>
      <c r="AR253" s="144" t="s">
        <v>311</v>
      </c>
      <c r="AT253" s="144" t="s">
        <v>307</v>
      </c>
      <c r="AU253" s="144" t="s">
        <v>86</v>
      </c>
      <c r="AY253" s="18" t="s">
        <v>305</v>
      </c>
      <c r="BE253" s="145">
        <f>IF(N253="základní",J253,0)</f>
        <v>0</v>
      </c>
      <c r="BF253" s="145">
        <f>IF(N253="snížená",J253,0)</f>
        <v>0</v>
      </c>
      <c r="BG253" s="145">
        <f>IF(N253="zákl. přenesená",J253,0)</f>
        <v>0</v>
      </c>
      <c r="BH253" s="145">
        <f>IF(N253="sníž. přenesená",J253,0)</f>
        <v>0</v>
      </c>
      <c r="BI253" s="145">
        <f>IF(N253="nulová",J253,0)</f>
        <v>0</v>
      </c>
      <c r="BJ253" s="18" t="s">
        <v>86</v>
      </c>
      <c r="BK253" s="145">
        <f>ROUND(I253*H253,2)</f>
        <v>0</v>
      </c>
      <c r="BL253" s="18" t="s">
        <v>311</v>
      </c>
      <c r="BM253" s="144" t="s">
        <v>1355</v>
      </c>
    </row>
    <row r="254" spans="2:65" s="1" customFormat="1" ht="19.5">
      <c r="B254" s="33"/>
      <c r="D254" s="146" t="s">
        <v>313</v>
      </c>
      <c r="F254" s="147" t="s">
        <v>8883</v>
      </c>
      <c r="I254" s="148"/>
      <c r="L254" s="33"/>
      <c r="M254" s="149"/>
      <c r="T254" s="54"/>
      <c r="AT254" s="18" t="s">
        <v>313</v>
      </c>
      <c r="AU254" s="18" t="s">
        <v>86</v>
      </c>
    </row>
    <row r="255" spans="2:65" s="1" customFormat="1" ht="16.5" customHeight="1">
      <c r="B255" s="33"/>
      <c r="C255" s="133" t="s">
        <v>835</v>
      </c>
      <c r="D255" s="133" t="s">
        <v>307</v>
      </c>
      <c r="E255" s="134" t="s">
        <v>8866</v>
      </c>
      <c r="F255" s="135" t="s">
        <v>8867</v>
      </c>
      <c r="G255" s="136" t="s">
        <v>350</v>
      </c>
      <c r="H255" s="137">
        <v>52.9</v>
      </c>
      <c r="I255" s="138"/>
      <c r="J255" s="139">
        <f>ROUND(I255*H255,2)</f>
        <v>0</v>
      </c>
      <c r="K255" s="135" t="s">
        <v>721</v>
      </c>
      <c r="L255" s="33"/>
      <c r="M255" s="140" t="s">
        <v>42</v>
      </c>
      <c r="N255" s="141" t="s">
        <v>50</v>
      </c>
      <c r="P255" s="142">
        <f>O255*H255</f>
        <v>0</v>
      </c>
      <c r="Q255" s="142">
        <v>0</v>
      </c>
      <c r="R255" s="142">
        <f>Q255*H255</f>
        <v>0</v>
      </c>
      <c r="S255" s="142">
        <v>0</v>
      </c>
      <c r="T255" s="143">
        <f>S255*H255</f>
        <v>0</v>
      </c>
      <c r="AR255" s="144" t="s">
        <v>311</v>
      </c>
      <c r="AT255" s="144" t="s">
        <v>307</v>
      </c>
      <c r="AU255" s="144" t="s">
        <v>86</v>
      </c>
      <c r="AY255" s="18" t="s">
        <v>305</v>
      </c>
      <c r="BE255" s="145">
        <f>IF(N255="základní",J255,0)</f>
        <v>0</v>
      </c>
      <c r="BF255" s="145">
        <f>IF(N255="snížená",J255,0)</f>
        <v>0</v>
      </c>
      <c r="BG255" s="145">
        <f>IF(N255="zákl. přenesená",J255,0)</f>
        <v>0</v>
      </c>
      <c r="BH255" s="145">
        <f>IF(N255="sníž. přenesená",J255,0)</f>
        <v>0</v>
      </c>
      <c r="BI255" s="145">
        <f>IF(N255="nulová",J255,0)</f>
        <v>0</v>
      </c>
      <c r="BJ255" s="18" t="s">
        <v>86</v>
      </c>
      <c r="BK255" s="145">
        <f>ROUND(I255*H255,2)</f>
        <v>0</v>
      </c>
      <c r="BL255" s="18" t="s">
        <v>311</v>
      </c>
      <c r="BM255" s="144" t="s">
        <v>1367</v>
      </c>
    </row>
    <row r="256" spans="2:65" s="1" customFormat="1" ht="11.25">
      <c r="B256" s="33"/>
      <c r="D256" s="146" t="s">
        <v>313</v>
      </c>
      <c r="F256" s="147" t="s">
        <v>8867</v>
      </c>
      <c r="I256" s="148"/>
      <c r="L256" s="33"/>
      <c r="M256" s="149"/>
      <c r="T256" s="54"/>
      <c r="AT256" s="18" t="s">
        <v>313</v>
      </c>
      <c r="AU256" s="18" t="s">
        <v>86</v>
      </c>
    </row>
    <row r="257" spans="2:65" s="1" customFormat="1" ht="24.2" customHeight="1">
      <c r="B257" s="33"/>
      <c r="C257" s="133" t="s">
        <v>842</v>
      </c>
      <c r="D257" s="133" t="s">
        <v>307</v>
      </c>
      <c r="E257" s="134" t="s">
        <v>8884</v>
      </c>
      <c r="F257" s="135" t="s">
        <v>8885</v>
      </c>
      <c r="G257" s="136" t="s">
        <v>350</v>
      </c>
      <c r="H257" s="137">
        <v>306</v>
      </c>
      <c r="I257" s="138"/>
      <c r="J257" s="139">
        <f>ROUND(I257*H257,2)</f>
        <v>0</v>
      </c>
      <c r="K257" s="135" t="s">
        <v>721</v>
      </c>
      <c r="L257" s="33"/>
      <c r="M257" s="140" t="s">
        <v>42</v>
      </c>
      <c r="N257" s="141" t="s">
        <v>50</v>
      </c>
      <c r="P257" s="142">
        <f>O257*H257</f>
        <v>0</v>
      </c>
      <c r="Q257" s="142">
        <v>0</v>
      </c>
      <c r="R257" s="142">
        <f>Q257*H257</f>
        <v>0</v>
      </c>
      <c r="S257" s="142">
        <v>0</v>
      </c>
      <c r="T257" s="143">
        <f>S257*H257</f>
        <v>0</v>
      </c>
      <c r="AR257" s="144" t="s">
        <v>311</v>
      </c>
      <c r="AT257" s="144" t="s">
        <v>307</v>
      </c>
      <c r="AU257" s="144" t="s">
        <v>86</v>
      </c>
      <c r="AY257" s="18" t="s">
        <v>305</v>
      </c>
      <c r="BE257" s="145">
        <f>IF(N257="základní",J257,0)</f>
        <v>0</v>
      </c>
      <c r="BF257" s="145">
        <f>IF(N257="snížená",J257,0)</f>
        <v>0</v>
      </c>
      <c r="BG257" s="145">
        <f>IF(N257="zákl. přenesená",J257,0)</f>
        <v>0</v>
      </c>
      <c r="BH257" s="145">
        <f>IF(N257="sníž. přenesená",J257,0)</f>
        <v>0</v>
      </c>
      <c r="BI257" s="145">
        <f>IF(N257="nulová",J257,0)</f>
        <v>0</v>
      </c>
      <c r="BJ257" s="18" t="s">
        <v>86</v>
      </c>
      <c r="BK257" s="145">
        <f>ROUND(I257*H257,2)</f>
        <v>0</v>
      </c>
      <c r="BL257" s="18" t="s">
        <v>311</v>
      </c>
      <c r="BM257" s="144" t="s">
        <v>1380</v>
      </c>
    </row>
    <row r="258" spans="2:65" s="1" customFormat="1" ht="11.25">
      <c r="B258" s="33"/>
      <c r="D258" s="146" t="s">
        <v>313</v>
      </c>
      <c r="F258" s="147" t="s">
        <v>8885</v>
      </c>
      <c r="I258" s="148"/>
      <c r="L258" s="33"/>
      <c r="M258" s="149"/>
      <c r="T258" s="54"/>
      <c r="AT258" s="18" t="s">
        <v>313</v>
      </c>
      <c r="AU258" s="18" t="s">
        <v>86</v>
      </c>
    </row>
    <row r="259" spans="2:65" s="1" customFormat="1" ht="24.2" customHeight="1">
      <c r="B259" s="33"/>
      <c r="C259" s="133" t="s">
        <v>849</v>
      </c>
      <c r="D259" s="133" t="s">
        <v>307</v>
      </c>
      <c r="E259" s="134" t="s">
        <v>8792</v>
      </c>
      <c r="F259" s="135" t="s">
        <v>8793</v>
      </c>
      <c r="G259" s="136" t="s">
        <v>4908</v>
      </c>
      <c r="H259" s="137">
        <v>13.225</v>
      </c>
      <c r="I259" s="138"/>
      <c r="J259" s="139">
        <f>ROUND(I259*H259,2)</f>
        <v>0</v>
      </c>
      <c r="K259" s="135" t="s">
        <v>721</v>
      </c>
      <c r="L259" s="33"/>
      <c r="M259" s="140" t="s">
        <v>42</v>
      </c>
      <c r="N259" s="141" t="s">
        <v>50</v>
      </c>
      <c r="P259" s="142">
        <f>O259*H259</f>
        <v>0</v>
      </c>
      <c r="Q259" s="142">
        <v>0</v>
      </c>
      <c r="R259" s="142">
        <f>Q259*H259</f>
        <v>0</v>
      </c>
      <c r="S259" s="142">
        <v>0</v>
      </c>
      <c r="T259" s="143">
        <f>S259*H259</f>
        <v>0</v>
      </c>
      <c r="AR259" s="144" t="s">
        <v>311</v>
      </c>
      <c r="AT259" s="144" t="s">
        <v>307</v>
      </c>
      <c r="AU259" s="144" t="s">
        <v>86</v>
      </c>
      <c r="AY259" s="18" t="s">
        <v>305</v>
      </c>
      <c r="BE259" s="145">
        <f>IF(N259="základní",J259,0)</f>
        <v>0</v>
      </c>
      <c r="BF259" s="145">
        <f>IF(N259="snížená",J259,0)</f>
        <v>0</v>
      </c>
      <c r="BG259" s="145">
        <f>IF(N259="zákl. přenesená",J259,0)</f>
        <v>0</v>
      </c>
      <c r="BH259" s="145">
        <f>IF(N259="sníž. přenesená",J259,0)</f>
        <v>0</v>
      </c>
      <c r="BI259" s="145">
        <f>IF(N259="nulová",J259,0)</f>
        <v>0</v>
      </c>
      <c r="BJ259" s="18" t="s">
        <v>86</v>
      </c>
      <c r="BK259" s="145">
        <f>ROUND(I259*H259,2)</f>
        <v>0</v>
      </c>
      <c r="BL259" s="18" t="s">
        <v>311</v>
      </c>
      <c r="BM259" s="144" t="s">
        <v>1392</v>
      </c>
    </row>
    <row r="260" spans="2:65" s="1" customFormat="1" ht="11.25">
      <c r="B260" s="33"/>
      <c r="D260" s="146" t="s">
        <v>313</v>
      </c>
      <c r="F260" s="147" t="s">
        <v>8793</v>
      </c>
      <c r="I260" s="148"/>
      <c r="L260" s="33"/>
      <c r="M260" s="149"/>
      <c r="T260" s="54"/>
      <c r="AT260" s="18" t="s">
        <v>313</v>
      </c>
      <c r="AU260" s="18" t="s">
        <v>86</v>
      </c>
    </row>
    <row r="261" spans="2:65" s="1" customFormat="1" ht="16.5" customHeight="1">
      <c r="B261" s="33"/>
      <c r="C261" s="133" t="s">
        <v>856</v>
      </c>
      <c r="D261" s="133" t="s">
        <v>307</v>
      </c>
      <c r="E261" s="134" t="s">
        <v>8886</v>
      </c>
      <c r="F261" s="135" t="s">
        <v>8887</v>
      </c>
      <c r="G261" s="136" t="s">
        <v>4908</v>
      </c>
      <c r="H261" s="137">
        <v>5.29</v>
      </c>
      <c r="I261" s="138"/>
      <c r="J261" s="139">
        <f>ROUND(I261*H261,2)</f>
        <v>0</v>
      </c>
      <c r="K261" s="135" t="s">
        <v>721</v>
      </c>
      <c r="L261" s="33"/>
      <c r="M261" s="140" t="s">
        <v>42</v>
      </c>
      <c r="N261" s="141" t="s">
        <v>50</v>
      </c>
      <c r="P261" s="142">
        <f>O261*H261</f>
        <v>0</v>
      </c>
      <c r="Q261" s="142">
        <v>0</v>
      </c>
      <c r="R261" s="142">
        <f>Q261*H261</f>
        <v>0</v>
      </c>
      <c r="S261" s="142">
        <v>0</v>
      </c>
      <c r="T261" s="143">
        <f>S261*H261</f>
        <v>0</v>
      </c>
      <c r="AR261" s="144" t="s">
        <v>311</v>
      </c>
      <c r="AT261" s="144" t="s">
        <v>307</v>
      </c>
      <c r="AU261" s="144" t="s">
        <v>86</v>
      </c>
      <c r="AY261" s="18" t="s">
        <v>305</v>
      </c>
      <c r="BE261" s="145">
        <f>IF(N261="základní",J261,0)</f>
        <v>0</v>
      </c>
      <c r="BF261" s="145">
        <f>IF(N261="snížená",J261,0)</f>
        <v>0</v>
      </c>
      <c r="BG261" s="145">
        <f>IF(N261="zákl. přenesená",J261,0)</f>
        <v>0</v>
      </c>
      <c r="BH261" s="145">
        <f>IF(N261="sníž. přenesená",J261,0)</f>
        <v>0</v>
      </c>
      <c r="BI261" s="145">
        <f>IF(N261="nulová",J261,0)</f>
        <v>0</v>
      </c>
      <c r="BJ261" s="18" t="s">
        <v>86</v>
      </c>
      <c r="BK261" s="145">
        <f>ROUND(I261*H261,2)</f>
        <v>0</v>
      </c>
      <c r="BL261" s="18" t="s">
        <v>311</v>
      </c>
      <c r="BM261" s="144" t="s">
        <v>1404</v>
      </c>
    </row>
    <row r="262" spans="2:65" s="1" customFormat="1" ht="11.25">
      <c r="B262" s="33"/>
      <c r="D262" s="146" t="s">
        <v>313</v>
      </c>
      <c r="F262" s="147" t="s">
        <v>8887</v>
      </c>
      <c r="I262" s="148"/>
      <c r="L262" s="33"/>
      <c r="M262" s="149"/>
      <c r="T262" s="54"/>
      <c r="AT262" s="18" t="s">
        <v>313</v>
      </c>
      <c r="AU262" s="18" t="s">
        <v>86</v>
      </c>
    </row>
    <row r="263" spans="2:65" s="13" customFormat="1" ht="11.25">
      <c r="B263" s="158"/>
      <c r="D263" s="146" t="s">
        <v>317</v>
      </c>
      <c r="E263" s="159" t="s">
        <v>42</v>
      </c>
      <c r="F263" s="160" t="s">
        <v>8888</v>
      </c>
      <c r="H263" s="161">
        <v>5.29</v>
      </c>
      <c r="I263" s="162"/>
      <c r="L263" s="158"/>
      <c r="M263" s="163"/>
      <c r="T263" s="164"/>
      <c r="AT263" s="159" t="s">
        <v>317</v>
      </c>
      <c r="AU263" s="159" t="s">
        <v>86</v>
      </c>
      <c r="AV263" s="13" t="s">
        <v>88</v>
      </c>
      <c r="AW263" s="13" t="s">
        <v>38</v>
      </c>
      <c r="AX263" s="13" t="s">
        <v>79</v>
      </c>
      <c r="AY263" s="159" t="s">
        <v>305</v>
      </c>
    </row>
    <row r="264" spans="2:65" s="15" customFormat="1" ht="11.25">
      <c r="B264" s="172"/>
      <c r="D264" s="146" t="s">
        <v>317</v>
      </c>
      <c r="E264" s="173" t="s">
        <v>42</v>
      </c>
      <c r="F264" s="174" t="s">
        <v>339</v>
      </c>
      <c r="H264" s="175">
        <v>5.29</v>
      </c>
      <c r="I264" s="176"/>
      <c r="L264" s="172"/>
      <c r="M264" s="177"/>
      <c r="T264" s="178"/>
      <c r="AT264" s="173" t="s">
        <v>317</v>
      </c>
      <c r="AU264" s="173" t="s">
        <v>86</v>
      </c>
      <c r="AV264" s="15" t="s">
        <v>311</v>
      </c>
      <c r="AW264" s="15" t="s">
        <v>38</v>
      </c>
      <c r="AX264" s="15" t="s">
        <v>86</v>
      </c>
      <c r="AY264" s="173" t="s">
        <v>305</v>
      </c>
    </row>
    <row r="265" spans="2:65" s="1" customFormat="1" ht="16.5" customHeight="1">
      <c r="B265" s="33"/>
      <c r="C265" s="133" t="s">
        <v>864</v>
      </c>
      <c r="D265" s="133" t="s">
        <v>307</v>
      </c>
      <c r="E265" s="134" t="s">
        <v>8889</v>
      </c>
      <c r="F265" s="135" t="s">
        <v>8890</v>
      </c>
      <c r="G265" s="136" t="s">
        <v>350</v>
      </c>
      <c r="H265" s="137">
        <v>30</v>
      </c>
      <c r="I265" s="138"/>
      <c r="J265" s="139">
        <f>ROUND(I265*H265,2)</f>
        <v>0</v>
      </c>
      <c r="K265" s="135" t="s">
        <v>721</v>
      </c>
      <c r="L265" s="33"/>
      <c r="M265" s="140" t="s">
        <v>42</v>
      </c>
      <c r="N265" s="141" t="s">
        <v>50</v>
      </c>
      <c r="P265" s="142">
        <f>O265*H265</f>
        <v>0</v>
      </c>
      <c r="Q265" s="142">
        <v>0</v>
      </c>
      <c r="R265" s="142">
        <f>Q265*H265</f>
        <v>0</v>
      </c>
      <c r="S265" s="142">
        <v>0</v>
      </c>
      <c r="T265" s="143">
        <f>S265*H265</f>
        <v>0</v>
      </c>
      <c r="AR265" s="144" t="s">
        <v>311</v>
      </c>
      <c r="AT265" s="144" t="s">
        <v>307</v>
      </c>
      <c r="AU265" s="144" t="s">
        <v>86</v>
      </c>
      <c r="AY265" s="18" t="s">
        <v>305</v>
      </c>
      <c r="BE265" s="145">
        <f>IF(N265="základní",J265,0)</f>
        <v>0</v>
      </c>
      <c r="BF265" s="145">
        <f>IF(N265="snížená",J265,0)</f>
        <v>0</v>
      </c>
      <c r="BG265" s="145">
        <f>IF(N265="zákl. přenesená",J265,0)</f>
        <v>0</v>
      </c>
      <c r="BH265" s="145">
        <f>IF(N265="sníž. přenesená",J265,0)</f>
        <v>0</v>
      </c>
      <c r="BI265" s="145">
        <f>IF(N265="nulová",J265,0)</f>
        <v>0</v>
      </c>
      <c r="BJ265" s="18" t="s">
        <v>86</v>
      </c>
      <c r="BK265" s="145">
        <f>ROUND(I265*H265,2)</f>
        <v>0</v>
      </c>
      <c r="BL265" s="18" t="s">
        <v>311</v>
      </c>
      <c r="BM265" s="144" t="s">
        <v>1418</v>
      </c>
    </row>
    <row r="266" spans="2:65" s="1" customFormat="1" ht="11.25">
      <c r="B266" s="33"/>
      <c r="D266" s="146" t="s">
        <v>313</v>
      </c>
      <c r="F266" s="147" t="s">
        <v>8890</v>
      </c>
      <c r="I266" s="148"/>
      <c r="L266" s="33"/>
      <c r="M266" s="149"/>
      <c r="T266" s="54"/>
      <c r="AT266" s="18" t="s">
        <v>313</v>
      </c>
      <c r="AU266" s="18" t="s">
        <v>86</v>
      </c>
    </row>
    <row r="267" spans="2:65" s="1" customFormat="1" ht="16.5" customHeight="1">
      <c r="B267" s="33"/>
      <c r="C267" s="133" t="s">
        <v>872</v>
      </c>
      <c r="D267" s="133" t="s">
        <v>307</v>
      </c>
      <c r="E267" s="134" t="s">
        <v>8891</v>
      </c>
      <c r="F267" s="135" t="s">
        <v>8892</v>
      </c>
      <c r="G267" s="136" t="s">
        <v>350</v>
      </c>
      <c r="H267" s="137">
        <v>13</v>
      </c>
      <c r="I267" s="138"/>
      <c r="J267" s="139">
        <f>ROUND(I267*H267,2)</f>
        <v>0</v>
      </c>
      <c r="K267" s="135" t="s">
        <v>721</v>
      </c>
      <c r="L267" s="33"/>
      <c r="M267" s="140" t="s">
        <v>42</v>
      </c>
      <c r="N267" s="141" t="s">
        <v>50</v>
      </c>
      <c r="P267" s="142">
        <f>O267*H267</f>
        <v>0</v>
      </c>
      <c r="Q267" s="142">
        <v>0</v>
      </c>
      <c r="R267" s="142">
        <f>Q267*H267</f>
        <v>0</v>
      </c>
      <c r="S267" s="142">
        <v>0</v>
      </c>
      <c r="T267" s="143">
        <f>S267*H267</f>
        <v>0</v>
      </c>
      <c r="AR267" s="144" t="s">
        <v>311</v>
      </c>
      <c r="AT267" s="144" t="s">
        <v>307</v>
      </c>
      <c r="AU267" s="144" t="s">
        <v>86</v>
      </c>
      <c r="AY267" s="18" t="s">
        <v>305</v>
      </c>
      <c r="BE267" s="145">
        <f>IF(N267="základní",J267,0)</f>
        <v>0</v>
      </c>
      <c r="BF267" s="145">
        <f>IF(N267="snížená",J267,0)</f>
        <v>0</v>
      </c>
      <c r="BG267" s="145">
        <f>IF(N267="zákl. přenesená",J267,0)</f>
        <v>0</v>
      </c>
      <c r="BH267" s="145">
        <f>IF(N267="sníž. přenesená",J267,0)</f>
        <v>0</v>
      </c>
      <c r="BI267" s="145">
        <f>IF(N267="nulová",J267,0)</f>
        <v>0</v>
      </c>
      <c r="BJ267" s="18" t="s">
        <v>86</v>
      </c>
      <c r="BK267" s="145">
        <f>ROUND(I267*H267,2)</f>
        <v>0</v>
      </c>
      <c r="BL267" s="18" t="s">
        <v>311</v>
      </c>
      <c r="BM267" s="144" t="s">
        <v>1431</v>
      </c>
    </row>
    <row r="268" spans="2:65" s="1" customFormat="1" ht="11.25">
      <c r="B268" s="33"/>
      <c r="D268" s="146" t="s">
        <v>313</v>
      </c>
      <c r="F268" s="147" t="s">
        <v>8892</v>
      </c>
      <c r="I268" s="148"/>
      <c r="L268" s="33"/>
      <c r="M268" s="149"/>
      <c r="T268" s="54"/>
      <c r="AT268" s="18" t="s">
        <v>313</v>
      </c>
      <c r="AU268" s="18" t="s">
        <v>86</v>
      </c>
    </row>
    <row r="269" spans="2:65" s="1" customFormat="1" ht="16.5" customHeight="1">
      <c r="B269" s="33"/>
      <c r="C269" s="133" t="s">
        <v>880</v>
      </c>
      <c r="D269" s="133" t="s">
        <v>307</v>
      </c>
      <c r="E269" s="134" t="s">
        <v>8893</v>
      </c>
      <c r="F269" s="135" t="s">
        <v>8894</v>
      </c>
      <c r="G269" s="136" t="s">
        <v>350</v>
      </c>
      <c r="H269" s="137">
        <v>24</v>
      </c>
      <c r="I269" s="138"/>
      <c r="J269" s="139">
        <f>ROUND(I269*H269,2)</f>
        <v>0</v>
      </c>
      <c r="K269" s="135" t="s">
        <v>721</v>
      </c>
      <c r="L269" s="33"/>
      <c r="M269" s="140" t="s">
        <v>42</v>
      </c>
      <c r="N269" s="141" t="s">
        <v>50</v>
      </c>
      <c r="P269" s="142">
        <f>O269*H269</f>
        <v>0</v>
      </c>
      <c r="Q269" s="142">
        <v>0</v>
      </c>
      <c r="R269" s="142">
        <f>Q269*H269</f>
        <v>0</v>
      </c>
      <c r="S269" s="142">
        <v>0</v>
      </c>
      <c r="T269" s="143">
        <f>S269*H269</f>
        <v>0</v>
      </c>
      <c r="AR269" s="144" t="s">
        <v>311</v>
      </c>
      <c r="AT269" s="144" t="s">
        <v>307</v>
      </c>
      <c r="AU269" s="144" t="s">
        <v>86</v>
      </c>
      <c r="AY269" s="18" t="s">
        <v>305</v>
      </c>
      <c r="BE269" s="145">
        <f>IF(N269="základní",J269,0)</f>
        <v>0</v>
      </c>
      <c r="BF269" s="145">
        <f>IF(N269="snížená",J269,0)</f>
        <v>0</v>
      </c>
      <c r="BG269" s="145">
        <f>IF(N269="zákl. přenesená",J269,0)</f>
        <v>0</v>
      </c>
      <c r="BH269" s="145">
        <f>IF(N269="sníž. přenesená",J269,0)</f>
        <v>0</v>
      </c>
      <c r="BI269" s="145">
        <f>IF(N269="nulová",J269,0)</f>
        <v>0</v>
      </c>
      <c r="BJ269" s="18" t="s">
        <v>86</v>
      </c>
      <c r="BK269" s="145">
        <f>ROUND(I269*H269,2)</f>
        <v>0</v>
      </c>
      <c r="BL269" s="18" t="s">
        <v>311</v>
      </c>
      <c r="BM269" s="144" t="s">
        <v>1444</v>
      </c>
    </row>
    <row r="270" spans="2:65" s="1" customFormat="1" ht="11.25">
      <c r="B270" s="33"/>
      <c r="D270" s="146" t="s">
        <v>313</v>
      </c>
      <c r="F270" s="147" t="s">
        <v>8894</v>
      </c>
      <c r="I270" s="148"/>
      <c r="L270" s="33"/>
      <c r="M270" s="149"/>
      <c r="T270" s="54"/>
      <c r="AT270" s="18" t="s">
        <v>313</v>
      </c>
      <c r="AU270" s="18" t="s">
        <v>86</v>
      </c>
    </row>
    <row r="271" spans="2:65" s="1" customFormat="1" ht="16.5" customHeight="1">
      <c r="B271" s="33"/>
      <c r="C271" s="133" t="s">
        <v>888</v>
      </c>
      <c r="D271" s="133" t="s">
        <v>307</v>
      </c>
      <c r="E271" s="134" t="s">
        <v>8895</v>
      </c>
      <c r="F271" s="135" t="s">
        <v>8896</v>
      </c>
      <c r="G271" s="136" t="s">
        <v>350</v>
      </c>
      <c r="H271" s="137">
        <v>16</v>
      </c>
      <c r="I271" s="138"/>
      <c r="J271" s="139">
        <f>ROUND(I271*H271,2)</f>
        <v>0</v>
      </c>
      <c r="K271" s="135" t="s">
        <v>721</v>
      </c>
      <c r="L271" s="33"/>
      <c r="M271" s="140" t="s">
        <v>42</v>
      </c>
      <c r="N271" s="141" t="s">
        <v>50</v>
      </c>
      <c r="P271" s="142">
        <f>O271*H271</f>
        <v>0</v>
      </c>
      <c r="Q271" s="142">
        <v>0</v>
      </c>
      <c r="R271" s="142">
        <f>Q271*H271</f>
        <v>0</v>
      </c>
      <c r="S271" s="142">
        <v>0</v>
      </c>
      <c r="T271" s="143">
        <f>S271*H271</f>
        <v>0</v>
      </c>
      <c r="AR271" s="144" t="s">
        <v>311</v>
      </c>
      <c r="AT271" s="144" t="s">
        <v>307</v>
      </c>
      <c r="AU271" s="144" t="s">
        <v>86</v>
      </c>
      <c r="AY271" s="18" t="s">
        <v>305</v>
      </c>
      <c r="BE271" s="145">
        <f>IF(N271="základní",J271,0)</f>
        <v>0</v>
      </c>
      <c r="BF271" s="145">
        <f>IF(N271="snížená",J271,0)</f>
        <v>0</v>
      </c>
      <c r="BG271" s="145">
        <f>IF(N271="zákl. přenesená",J271,0)</f>
        <v>0</v>
      </c>
      <c r="BH271" s="145">
        <f>IF(N271="sníž. přenesená",J271,0)</f>
        <v>0</v>
      </c>
      <c r="BI271" s="145">
        <f>IF(N271="nulová",J271,0)</f>
        <v>0</v>
      </c>
      <c r="BJ271" s="18" t="s">
        <v>86</v>
      </c>
      <c r="BK271" s="145">
        <f>ROUND(I271*H271,2)</f>
        <v>0</v>
      </c>
      <c r="BL271" s="18" t="s">
        <v>311</v>
      </c>
      <c r="BM271" s="144" t="s">
        <v>1457</v>
      </c>
    </row>
    <row r="272" spans="2:65" s="1" customFormat="1" ht="11.25">
      <c r="B272" s="33"/>
      <c r="D272" s="146" t="s">
        <v>313</v>
      </c>
      <c r="F272" s="147" t="s">
        <v>8896</v>
      </c>
      <c r="I272" s="148"/>
      <c r="L272" s="33"/>
      <c r="M272" s="149"/>
      <c r="T272" s="54"/>
      <c r="AT272" s="18" t="s">
        <v>313</v>
      </c>
      <c r="AU272" s="18" t="s">
        <v>86</v>
      </c>
    </row>
    <row r="273" spans="2:65" s="1" customFormat="1" ht="16.5" customHeight="1">
      <c r="B273" s="33"/>
      <c r="C273" s="133" t="s">
        <v>896</v>
      </c>
      <c r="D273" s="133" t="s">
        <v>307</v>
      </c>
      <c r="E273" s="134" t="s">
        <v>8897</v>
      </c>
      <c r="F273" s="135" t="s">
        <v>8898</v>
      </c>
      <c r="G273" s="136" t="s">
        <v>350</v>
      </c>
      <c r="H273" s="137">
        <v>30</v>
      </c>
      <c r="I273" s="138"/>
      <c r="J273" s="139">
        <f>ROUND(I273*H273,2)</f>
        <v>0</v>
      </c>
      <c r="K273" s="135" t="s">
        <v>721</v>
      </c>
      <c r="L273" s="33"/>
      <c r="M273" s="140" t="s">
        <v>42</v>
      </c>
      <c r="N273" s="141" t="s">
        <v>50</v>
      </c>
      <c r="P273" s="142">
        <f>O273*H273</f>
        <v>0</v>
      </c>
      <c r="Q273" s="142">
        <v>0</v>
      </c>
      <c r="R273" s="142">
        <f>Q273*H273</f>
        <v>0</v>
      </c>
      <c r="S273" s="142">
        <v>0</v>
      </c>
      <c r="T273" s="143">
        <f>S273*H273</f>
        <v>0</v>
      </c>
      <c r="AR273" s="144" t="s">
        <v>311</v>
      </c>
      <c r="AT273" s="144" t="s">
        <v>307</v>
      </c>
      <c r="AU273" s="144" t="s">
        <v>86</v>
      </c>
      <c r="AY273" s="18" t="s">
        <v>305</v>
      </c>
      <c r="BE273" s="145">
        <f>IF(N273="základní",J273,0)</f>
        <v>0</v>
      </c>
      <c r="BF273" s="145">
        <f>IF(N273="snížená",J273,0)</f>
        <v>0</v>
      </c>
      <c r="BG273" s="145">
        <f>IF(N273="zákl. přenesená",J273,0)</f>
        <v>0</v>
      </c>
      <c r="BH273" s="145">
        <f>IF(N273="sníž. přenesená",J273,0)</f>
        <v>0</v>
      </c>
      <c r="BI273" s="145">
        <f>IF(N273="nulová",J273,0)</f>
        <v>0</v>
      </c>
      <c r="BJ273" s="18" t="s">
        <v>86</v>
      </c>
      <c r="BK273" s="145">
        <f>ROUND(I273*H273,2)</f>
        <v>0</v>
      </c>
      <c r="BL273" s="18" t="s">
        <v>311</v>
      </c>
      <c r="BM273" s="144" t="s">
        <v>1479</v>
      </c>
    </row>
    <row r="274" spans="2:65" s="1" customFormat="1" ht="11.25">
      <c r="B274" s="33"/>
      <c r="D274" s="146" t="s">
        <v>313</v>
      </c>
      <c r="F274" s="147" t="s">
        <v>8898</v>
      </c>
      <c r="I274" s="148"/>
      <c r="L274" s="33"/>
      <c r="M274" s="149"/>
      <c r="T274" s="54"/>
      <c r="AT274" s="18" t="s">
        <v>313</v>
      </c>
      <c r="AU274" s="18" t="s">
        <v>86</v>
      </c>
    </row>
    <row r="275" spans="2:65" s="1" customFormat="1" ht="16.5" customHeight="1">
      <c r="B275" s="33"/>
      <c r="C275" s="133" t="s">
        <v>904</v>
      </c>
      <c r="D275" s="133" t="s">
        <v>307</v>
      </c>
      <c r="E275" s="134" t="s">
        <v>8899</v>
      </c>
      <c r="F275" s="135" t="s">
        <v>8900</v>
      </c>
      <c r="G275" s="136" t="s">
        <v>350</v>
      </c>
      <c r="H275" s="137">
        <v>13</v>
      </c>
      <c r="I275" s="138"/>
      <c r="J275" s="139">
        <f>ROUND(I275*H275,2)</f>
        <v>0</v>
      </c>
      <c r="K275" s="135" t="s">
        <v>721</v>
      </c>
      <c r="L275" s="33"/>
      <c r="M275" s="140" t="s">
        <v>42</v>
      </c>
      <c r="N275" s="141" t="s">
        <v>50</v>
      </c>
      <c r="P275" s="142">
        <f>O275*H275</f>
        <v>0</v>
      </c>
      <c r="Q275" s="142">
        <v>0</v>
      </c>
      <c r="R275" s="142">
        <f>Q275*H275</f>
        <v>0</v>
      </c>
      <c r="S275" s="142">
        <v>0</v>
      </c>
      <c r="T275" s="143">
        <f>S275*H275</f>
        <v>0</v>
      </c>
      <c r="AR275" s="144" t="s">
        <v>311</v>
      </c>
      <c r="AT275" s="144" t="s">
        <v>307</v>
      </c>
      <c r="AU275" s="144" t="s">
        <v>86</v>
      </c>
      <c r="AY275" s="18" t="s">
        <v>305</v>
      </c>
      <c r="BE275" s="145">
        <f>IF(N275="základní",J275,0)</f>
        <v>0</v>
      </c>
      <c r="BF275" s="145">
        <f>IF(N275="snížená",J275,0)</f>
        <v>0</v>
      </c>
      <c r="BG275" s="145">
        <f>IF(N275="zákl. přenesená",J275,0)</f>
        <v>0</v>
      </c>
      <c r="BH275" s="145">
        <f>IF(N275="sníž. přenesená",J275,0)</f>
        <v>0</v>
      </c>
      <c r="BI275" s="145">
        <f>IF(N275="nulová",J275,0)</f>
        <v>0</v>
      </c>
      <c r="BJ275" s="18" t="s">
        <v>86</v>
      </c>
      <c r="BK275" s="145">
        <f>ROUND(I275*H275,2)</f>
        <v>0</v>
      </c>
      <c r="BL275" s="18" t="s">
        <v>311</v>
      </c>
      <c r="BM275" s="144" t="s">
        <v>1490</v>
      </c>
    </row>
    <row r="276" spans="2:65" s="1" customFormat="1" ht="11.25">
      <c r="B276" s="33"/>
      <c r="D276" s="146" t="s">
        <v>313</v>
      </c>
      <c r="F276" s="147" t="s">
        <v>8900</v>
      </c>
      <c r="I276" s="148"/>
      <c r="L276" s="33"/>
      <c r="M276" s="149"/>
      <c r="T276" s="54"/>
      <c r="AT276" s="18" t="s">
        <v>313</v>
      </c>
      <c r="AU276" s="18" t="s">
        <v>86</v>
      </c>
    </row>
    <row r="277" spans="2:65" s="1" customFormat="1" ht="16.5" customHeight="1">
      <c r="B277" s="33"/>
      <c r="C277" s="133" t="s">
        <v>914</v>
      </c>
      <c r="D277" s="133" t="s">
        <v>307</v>
      </c>
      <c r="E277" s="134" t="s">
        <v>8901</v>
      </c>
      <c r="F277" s="135" t="s">
        <v>8902</v>
      </c>
      <c r="G277" s="136" t="s">
        <v>350</v>
      </c>
      <c r="H277" s="137">
        <v>23</v>
      </c>
      <c r="I277" s="138"/>
      <c r="J277" s="139">
        <f>ROUND(I277*H277,2)</f>
        <v>0</v>
      </c>
      <c r="K277" s="135" t="s">
        <v>721</v>
      </c>
      <c r="L277" s="33"/>
      <c r="M277" s="140" t="s">
        <v>42</v>
      </c>
      <c r="N277" s="141" t="s">
        <v>50</v>
      </c>
      <c r="P277" s="142">
        <f>O277*H277</f>
        <v>0</v>
      </c>
      <c r="Q277" s="142">
        <v>0</v>
      </c>
      <c r="R277" s="142">
        <f>Q277*H277</f>
        <v>0</v>
      </c>
      <c r="S277" s="142">
        <v>0</v>
      </c>
      <c r="T277" s="143">
        <f>S277*H277</f>
        <v>0</v>
      </c>
      <c r="AR277" s="144" t="s">
        <v>311</v>
      </c>
      <c r="AT277" s="144" t="s">
        <v>307</v>
      </c>
      <c r="AU277" s="144" t="s">
        <v>86</v>
      </c>
      <c r="AY277" s="18" t="s">
        <v>305</v>
      </c>
      <c r="BE277" s="145">
        <f>IF(N277="základní",J277,0)</f>
        <v>0</v>
      </c>
      <c r="BF277" s="145">
        <f>IF(N277="snížená",J277,0)</f>
        <v>0</v>
      </c>
      <c r="BG277" s="145">
        <f>IF(N277="zákl. přenesená",J277,0)</f>
        <v>0</v>
      </c>
      <c r="BH277" s="145">
        <f>IF(N277="sníž. přenesená",J277,0)</f>
        <v>0</v>
      </c>
      <c r="BI277" s="145">
        <f>IF(N277="nulová",J277,0)</f>
        <v>0</v>
      </c>
      <c r="BJ277" s="18" t="s">
        <v>86</v>
      </c>
      <c r="BK277" s="145">
        <f>ROUND(I277*H277,2)</f>
        <v>0</v>
      </c>
      <c r="BL277" s="18" t="s">
        <v>311</v>
      </c>
      <c r="BM277" s="144" t="s">
        <v>1500</v>
      </c>
    </row>
    <row r="278" spans="2:65" s="1" customFormat="1" ht="11.25">
      <c r="B278" s="33"/>
      <c r="D278" s="146" t="s">
        <v>313</v>
      </c>
      <c r="F278" s="147" t="s">
        <v>8902</v>
      </c>
      <c r="I278" s="148"/>
      <c r="L278" s="33"/>
      <c r="M278" s="149"/>
      <c r="T278" s="54"/>
      <c r="AT278" s="18" t="s">
        <v>313</v>
      </c>
      <c r="AU278" s="18" t="s">
        <v>86</v>
      </c>
    </row>
    <row r="279" spans="2:65" s="1" customFormat="1" ht="16.5" customHeight="1">
      <c r="B279" s="33"/>
      <c r="C279" s="133" t="s">
        <v>923</v>
      </c>
      <c r="D279" s="133" t="s">
        <v>307</v>
      </c>
      <c r="E279" s="134" t="s">
        <v>8903</v>
      </c>
      <c r="F279" s="135" t="s">
        <v>8904</v>
      </c>
      <c r="G279" s="136" t="s">
        <v>350</v>
      </c>
      <c r="H279" s="137">
        <v>13</v>
      </c>
      <c r="I279" s="138"/>
      <c r="J279" s="139">
        <f>ROUND(I279*H279,2)</f>
        <v>0</v>
      </c>
      <c r="K279" s="135" t="s">
        <v>721</v>
      </c>
      <c r="L279" s="33"/>
      <c r="M279" s="140" t="s">
        <v>42</v>
      </c>
      <c r="N279" s="141" t="s">
        <v>50</v>
      </c>
      <c r="P279" s="142">
        <f>O279*H279</f>
        <v>0</v>
      </c>
      <c r="Q279" s="142">
        <v>0</v>
      </c>
      <c r="R279" s="142">
        <f>Q279*H279</f>
        <v>0</v>
      </c>
      <c r="S279" s="142">
        <v>0</v>
      </c>
      <c r="T279" s="143">
        <f>S279*H279</f>
        <v>0</v>
      </c>
      <c r="AR279" s="144" t="s">
        <v>311</v>
      </c>
      <c r="AT279" s="144" t="s">
        <v>307</v>
      </c>
      <c r="AU279" s="144" t="s">
        <v>86</v>
      </c>
      <c r="AY279" s="18" t="s">
        <v>305</v>
      </c>
      <c r="BE279" s="145">
        <f>IF(N279="základní",J279,0)</f>
        <v>0</v>
      </c>
      <c r="BF279" s="145">
        <f>IF(N279="snížená",J279,0)</f>
        <v>0</v>
      </c>
      <c r="BG279" s="145">
        <f>IF(N279="zákl. přenesená",J279,0)</f>
        <v>0</v>
      </c>
      <c r="BH279" s="145">
        <f>IF(N279="sníž. přenesená",J279,0)</f>
        <v>0</v>
      </c>
      <c r="BI279" s="145">
        <f>IF(N279="nulová",J279,0)</f>
        <v>0</v>
      </c>
      <c r="BJ279" s="18" t="s">
        <v>86</v>
      </c>
      <c r="BK279" s="145">
        <f>ROUND(I279*H279,2)</f>
        <v>0</v>
      </c>
      <c r="BL279" s="18" t="s">
        <v>311</v>
      </c>
      <c r="BM279" s="144" t="s">
        <v>1510</v>
      </c>
    </row>
    <row r="280" spans="2:65" s="1" customFormat="1" ht="11.25">
      <c r="B280" s="33"/>
      <c r="D280" s="146" t="s">
        <v>313</v>
      </c>
      <c r="F280" s="147" t="s">
        <v>8904</v>
      </c>
      <c r="I280" s="148"/>
      <c r="L280" s="33"/>
      <c r="M280" s="149"/>
      <c r="T280" s="54"/>
      <c r="AT280" s="18" t="s">
        <v>313</v>
      </c>
      <c r="AU280" s="18" t="s">
        <v>86</v>
      </c>
    </row>
    <row r="281" spans="2:65" s="1" customFormat="1" ht="16.5" customHeight="1">
      <c r="B281" s="33"/>
      <c r="C281" s="133" t="s">
        <v>929</v>
      </c>
      <c r="D281" s="133" t="s">
        <v>307</v>
      </c>
      <c r="E281" s="134" t="s">
        <v>8905</v>
      </c>
      <c r="F281" s="135" t="s">
        <v>8906</v>
      </c>
      <c r="G281" s="136" t="s">
        <v>350</v>
      </c>
      <c r="H281" s="137">
        <v>81</v>
      </c>
      <c r="I281" s="138"/>
      <c r="J281" s="139">
        <f>ROUND(I281*H281,2)</f>
        <v>0</v>
      </c>
      <c r="K281" s="135" t="s">
        <v>721</v>
      </c>
      <c r="L281" s="33"/>
      <c r="M281" s="140" t="s">
        <v>42</v>
      </c>
      <c r="N281" s="141" t="s">
        <v>50</v>
      </c>
      <c r="P281" s="142">
        <f>O281*H281</f>
        <v>0</v>
      </c>
      <c r="Q281" s="142">
        <v>0</v>
      </c>
      <c r="R281" s="142">
        <f>Q281*H281</f>
        <v>0</v>
      </c>
      <c r="S281" s="142">
        <v>0</v>
      </c>
      <c r="T281" s="143">
        <f>S281*H281</f>
        <v>0</v>
      </c>
      <c r="AR281" s="144" t="s">
        <v>311</v>
      </c>
      <c r="AT281" s="144" t="s">
        <v>307</v>
      </c>
      <c r="AU281" s="144" t="s">
        <v>86</v>
      </c>
      <c r="AY281" s="18" t="s">
        <v>305</v>
      </c>
      <c r="BE281" s="145">
        <f>IF(N281="základní",J281,0)</f>
        <v>0</v>
      </c>
      <c r="BF281" s="145">
        <f>IF(N281="snížená",J281,0)</f>
        <v>0</v>
      </c>
      <c r="BG281" s="145">
        <f>IF(N281="zákl. přenesená",J281,0)</f>
        <v>0</v>
      </c>
      <c r="BH281" s="145">
        <f>IF(N281="sníž. přenesená",J281,0)</f>
        <v>0</v>
      </c>
      <c r="BI281" s="145">
        <f>IF(N281="nulová",J281,0)</f>
        <v>0</v>
      </c>
      <c r="BJ281" s="18" t="s">
        <v>86</v>
      </c>
      <c r="BK281" s="145">
        <f>ROUND(I281*H281,2)</f>
        <v>0</v>
      </c>
      <c r="BL281" s="18" t="s">
        <v>311</v>
      </c>
      <c r="BM281" s="144" t="s">
        <v>1520</v>
      </c>
    </row>
    <row r="282" spans="2:65" s="1" customFormat="1" ht="11.25">
      <c r="B282" s="33"/>
      <c r="D282" s="146" t="s">
        <v>313</v>
      </c>
      <c r="F282" s="147" t="s">
        <v>8906</v>
      </c>
      <c r="I282" s="148"/>
      <c r="L282" s="33"/>
      <c r="M282" s="149"/>
      <c r="T282" s="54"/>
      <c r="AT282" s="18" t="s">
        <v>313</v>
      </c>
      <c r="AU282" s="18" t="s">
        <v>86</v>
      </c>
    </row>
    <row r="283" spans="2:65" s="1" customFormat="1" ht="16.5" customHeight="1">
      <c r="B283" s="33"/>
      <c r="C283" s="133" t="s">
        <v>938</v>
      </c>
      <c r="D283" s="133" t="s">
        <v>307</v>
      </c>
      <c r="E283" s="134" t="s">
        <v>8907</v>
      </c>
      <c r="F283" s="135" t="s">
        <v>8908</v>
      </c>
      <c r="G283" s="136" t="s">
        <v>350</v>
      </c>
      <c r="H283" s="137">
        <v>24</v>
      </c>
      <c r="I283" s="138"/>
      <c r="J283" s="139">
        <f>ROUND(I283*H283,2)</f>
        <v>0</v>
      </c>
      <c r="K283" s="135" t="s">
        <v>721</v>
      </c>
      <c r="L283" s="33"/>
      <c r="M283" s="140" t="s">
        <v>42</v>
      </c>
      <c r="N283" s="141" t="s">
        <v>50</v>
      </c>
      <c r="P283" s="142">
        <f>O283*H283</f>
        <v>0</v>
      </c>
      <c r="Q283" s="142">
        <v>0</v>
      </c>
      <c r="R283" s="142">
        <f>Q283*H283</f>
        <v>0</v>
      </c>
      <c r="S283" s="142">
        <v>0</v>
      </c>
      <c r="T283" s="143">
        <f>S283*H283</f>
        <v>0</v>
      </c>
      <c r="AR283" s="144" t="s">
        <v>311</v>
      </c>
      <c r="AT283" s="144" t="s">
        <v>307</v>
      </c>
      <c r="AU283" s="144" t="s">
        <v>86</v>
      </c>
      <c r="AY283" s="18" t="s">
        <v>305</v>
      </c>
      <c r="BE283" s="145">
        <f>IF(N283="základní",J283,0)</f>
        <v>0</v>
      </c>
      <c r="BF283" s="145">
        <f>IF(N283="snížená",J283,0)</f>
        <v>0</v>
      </c>
      <c r="BG283" s="145">
        <f>IF(N283="zákl. přenesená",J283,0)</f>
        <v>0</v>
      </c>
      <c r="BH283" s="145">
        <f>IF(N283="sníž. přenesená",J283,0)</f>
        <v>0</v>
      </c>
      <c r="BI283" s="145">
        <f>IF(N283="nulová",J283,0)</f>
        <v>0</v>
      </c>
      <c r="BJ283" s="18" t="s">
        <v>86</v>
      </c>
      <c r="BK283" s="145">
        <f>ROUND(I283*H283,2)</f>
        <v>0</v>
      </c>
      <c r="BL283" s="18" t="s">
        <v>311</v>
      </c>
      <c r="BM283" s="144" t="s">
        <v>1541</v>
      </c>
    </row>
    <row r="284" spans="2:65" s="1" customFormat="1" ht="11.25">
      <c r="B284" s="33"/>
      <c r="D284" s="146" t="s">
        <v>313</v>
      </c>
      <c r="F284" s="147" t="s">
        <v>8908</v>
      </c>
      <c r="I284" s="148"/>
      <c r="L284" s="33"/>
      <c r="M284" s="149"/>
      <c r="T284" s="54"/>
      <c r="AT284" s="18" t="s">
        <v>313</v>
      </c>
      <c r="AU284" s="18" t="s">
        <v>86</v>
      </c>
    </row>
    <row r="285" spans="2:65" s="1" customFormat="1" ht="16.5" customHeight="1">
      <c r="B285" s="33"/>
      <c r="C285" s="133" t="s">
        <v>948</v>
      </c>
      <c r="D285" s="133" t="s">
        <v>307</v>
      </c>
      <c r="E285" s="134" t="s">
        <v>8909</v>
      </c>
      <c r="F285" s="135" t="s">
        <v>8910</v>
      </c>
      <c r="G285" s="136" t="s">
        <v>350</v>
      </c>
      <c r="H285" s="137">
        <v>39</v>
      </c>
      <c r="I285" s="138"/>
      <c r="J285" s="139">
        <f>ROUND(I285*H285,2)</f>
        <v>0</v>
      </c>
      <c r="K285" s="135" t="s">
        <v>721</v>
      </c>
      <c r="L285" s="33"/>
      <c r="M285" s="140" t="s">
        <v>42</v>
      </c>
      <c r="N285" s="141" t="s">
        <v>50</v>
      </c>
      <c r="P285" s="142">
        <f>O285*H285</f>
        <v>0</v>
      </c>
      <c r="Q285" s="142">
        <v>0</v>
      </c>
      <c r="R285" s="142">
        <f>Q285*H285</f>
        <v>0</v>
      </c>
      <c r="S285" s="142">
        <v>0</v>
      </c>
      <c r="T285" s="143">
        <f>S285*H285</f>
        <v>0</v>
      </c>
      <c r="AR285" s="144" t="s">
        <v>311</v>
      </c>
      <c r="AT285" s="144" t="s">
        <v>307</v>
      </c>
      <c r="AU285" s="144" t="s">
        <v>86</v>
      </c>
      <c r="AY285" s="18" t="s">
        <v>305</v>
      </c>
      <c r="BE285" s="145">
        <f>IF(N285="základní",J285,0)</f>
        <v>0</v>
      </c>
      <c r="BF285" s="145">
        <f>IF(N285="snížená",J285,0)</f>
        <v>0</v>
      </c>
      <c r="BG285" s="145">
        <f>IF(N285="zákl. přenesená",J285,0)</f>
        <v>0</v>
      </c>
      <c r="BH285" s="145">
        <f>IF(N285="sníž. přenesená",J285,0)</f>
        <v>0</v>
      </c>
      <c r="BI285" s="145">
        <f>IF(N285="nulová",J285,0)</f>
        <v>0</v>
      </c>
      <c r="BJ285" s="18" t="s">
        <v>86</v>
      </c>
      <c r="BK285" s="145">
        <f>ROUND(I285*H285,2)</f>
        <v>0</v>
      </c>
      <c r="BL285" s="18" t="s">
        <v>311</v>
      </c>
      <c r="BM285" s="144" t="s">
        <v>1549</v>
      </c>
    </row>
    <row r="286" spans="2:65" s="1" customFormat="1" ht="11.25">
      <c r="B286" s="33"/>
      <c r="D286" s="146" t="s">
        <v>313</v>
      </c>
      <c r="F286" s="147" t="s">
        <v>8910</v>
      </c>
      <c r="I286" s="148"/>
      <c r="L286" s="33"/>
      <c r="M286" s="149"/>
      <c r="T286" s="54"/>
      <c r="AT286" s="18" t="s">
        <v>313</v>
      </c>
      <c r="AU286" s="18" t="s">
        <v>86</v>
      </c>
    </row>
    <row r="287" spans="2:65" s="1" customFormat="1" ht="16.5" customHeight="1">
      <c r="B287" s="33"/>
      <c r="C287" s="133" t="s">
        <v>956</v>
      </c>
      <c r="D287" s="133" t="s">
        <v>307</v>
      </c>
      <c r="E287" s="134" t="s">
        <v>8911</v>
      </c>
      <c r="F287" s="135" t="s">
        <v>8912</v>
      </c>
      <c r="G287" s="136" t="s">
        <v>5668</v>
      </c>
      <c r="H287" s="137">
        <v>23</v>
      </c>
      <c r="I287" s="138"/>
      <c r="J287" s="139">
        <f>ROUND(I287*H287,2)</f>
        <v>0</v>
      </c>
      <c r="K287" s="135" t="s">
        <v>721</v>
      </c>
      <c r="L287" s="33"/>
      <c r="M287" s="140" t="s">
        <v>42</v>
      </c>
      <c r="N287" s="141" t="s">
        <v>50</v>
      </c>
      <c r="P287" s="142">
        <f>O287*H287</f>
        <v>0</v>
      </c>
      <c r="Q287" s="142">
        <v>0</v>
      </c>
      <c r="R287" s="142">
        <f>Q287*H287</f>
        <v>0</v>
      </c>
      <c r="S287" s="142">
        <v>0</v>
      </c>
      <c r="T287" s="143">
        <f>S287*H287</f>
        <v>0</v>
      </c>
      <c r="AR287" s="144" t="s">
        <v>311</v>
      </c>
      <c r="AT287" s="144" t="s">
        <v>307</v>
      </c>
      <c r="AU287" s="144" t="s">
        <v>86</v>
      </c>
      <c r="AY287" s="18" t="s">
        <v>305</v>
      </c>
      <c r="BE287" s="145">
        <f>IF(N287="základní",J287,0)</f>
        <v>0</v>
      </c>
      <c r="BF287" s="145">
        <f>IF(N287="snížená",J287,0)</f>
        <v>0</v>
      </c>
      <c r="BG287" s="145">
        <f>IF(N287="zákl. přenesená",J287,0)</f>
        <v>0</v>
      </c>
      <c r="BH287" s="145">
        <f>IF(N287="sníž. přenesená",J287,0)</f>
        <v>0</v>
      </c>
      <c r="BI287" s="145">
        <f>IF(N287="nulová",J287,0)</f>
        <v>0</v>
      </c>
      <c r="BJ287" s="18" t="s">
        <v>86</v>
      </c>
      <c r="BK287" s="145">
        <f>ROUND(I287*H287,2)</f>
        <v>0</v>
      </c>
      <c r="BL287" s="18" t="s">
        <v>311</v>
      </c>
      <c r="BM287" s="144" t="s">
        <v>1560</v>
      </c>
    </row>
    <row r="288" spans="2:65" s="1" customFormat="1" ht="11.25">
      <c r="B288" s="33"/>
      <c r="D288" s="146" t="s">
        <v>313</v>
      </c>
      <c r="F288" s="147" t="s">
        <v>8912</v>
      </c>
      <c r="I288" s="148"/>
      <c r="L288" s="33"/>
      <c r="M288" s="149"/>
      <c r="T288" s="54"/>
      <c r="AT288" s="18" t="s">
        <v>313</v>
      </c>
      <c r="AU288" s="18" t="s">
        <v>86</v>
      </c>
    </row>
    <row r="289" spans="2:65" s="1" customFormat="1" ht="16.5" customHeight="1">
      <c r="B289" s="33"/>
      <c r="C289" s="133" t="s">
        <v>971</v>
      </c>
      <c r="D289" s="133" t="s">
        <v>307</v>
      </c>
      <c r="E289" s="134" t="s">
        <v>8913</v>
      </c>
      <c r="F289" s="135" t="s">
        <v>8914</v>
      </c>
      <c r="G289" s="136" t="s">
        <v>350</v>
      </c>
      <c r="H289" s="137">
        <v>52</v>
      </c>
      <c r="I289" s="138"/>
      <c r="J289" s="139">
        <f>ROUND(I289*H289,2)</f>
        <v>0</v>
      </c>
      <c r="K289" s="135" t="s">
        <v>721</v>
      </c>
      <c r="L289" s="33"/>
      <c r="M289" s="140" t="s">
        <v>42</v>
      </c>
      <c r="N289" s="141" t="s">
        <v>50</v>
      </c>
      <c r="P289" s="142">
        <f>O289*H289</f>
        <v>0</v>
      </c>
      <c r="Q289" s="142">
        <v>0</v>
      </c>
      <c r="R289" s="142">
        <f>Q289*H289</f>
        <v>0</v>
      </c>
      <c r="S289" s="142">
        <v>0</v>
      </c>
      <c r="T289" s="143">
        <f>S289*H289</f>
        <v>0</v>
      </c>
      <c r="AR289" s="144" t="s">
        <v>311</v>
      </c>
      <c r="AT289" s="144" t="s">
        <v>307</v>
      </c>
      <c r="AU289" s="144" t="s">
        <v>86</v>
      </c>
      <c r="AY289" s="18" t="s">
        <v>305</v>
      </c>
      <c r="BE289" s="145">
        <f>IF(N289="základní",J289,0)</f>
        <v>0</v>
      </c>
      <c r="BF289" s="145">
        <f>IF(N289="snížená",J289,0)</f>
        <v>0</v>
      </c>
      <c r="BG289" s="145">
        <f>IF(N289="zákl. přenesená",J289,0)</f>
        <v>0</v>
      </c>
      <c r="BH289" s="145">
        <f>IF(N289="sníž. přenesená",J289,0)</f>
        <v>0</v>
      </c>
      <c r="BI289" s="145">
        <f>IF(N289="nulová",J289,0)</f>
        <v>0</v>
      </c>
      <c r="BJ289" s="18" t="s">
        <v>86</v>
      </c>
      <c r="BK289" s="145">
        <f>ROUND(I289*H289,2)</f>
        <v>0</v>
      </c>
      <c r="BL289" s="18" t="s">
        <v>311</v>
      </c>
      <c r="BM289" s="144" t="s">
        <v>1584</v>
      </c>
    </row>
    <row r="290" spans="2:65" s="1" customFormat="1" ht="11.25">
      <c r="B290" s="33"/>
      <c r="D290" s="146" t="s">
        <v>313</v>
      </c>
      <c r="F290" s="147" t="s">
        <v>8914</v>
      </c>
      <c r="I290" s="148"/>
      <c r="L290" s="33"/>
      <c r="M290" s="149"/>
      <c r="T290" s="54"/>
      <c r="AT290" s="18" t="s">
        <v>313</v>
      </c>
      <c r="AU290" s="18" t="s">
        <v>86</v>
      </c>
    </row>
    <row r="291" spans="2:65" s="1" customFormat="1" ht="16.5" customHeight="1">
      <c r="B291" s="33"/>
      <c r="C291" s="133" t="s">
        <v>984</v>
      </c>
      <c r="D291" s="133" t="s">
        <v>307</v>
      </c>
      <c r="E291" s="134" t="s">
        <v>8915</v>
      </c>
      <c r="F291" s="135" t="s">
        <v>8916</v>
      </c>
      <c r="G291" s="136" t="s">
        <v>350</v>
      </c>
      <c r="H291" s="137">
        <v>180</v>
      </c>
      <c r="I291" s="138"/>
      <c r="J291" s="139">
        <f>ROUND(I291*H291,2)</f>
        <v>0</v>
      </c>
      <c r="K291" s="135" t="s">
        <v>721</v>
      </c>
      <c r="L291" s="33"/>
      <c r="M291" s="140" t="s">
        <v>42</v>
      </c>
      <c r="N291" s="141" t="s">
        <v>50</v>
      </c>
      <c r="P291" s="142">
        <f>O291*H291</f>
        <v>0</v>
      </c>
      <c r="Q291" s="142">
        <v>0</v>
      </c>
      <c r="R291" s="142">
        <f>Q291*H291</f>
        <v>0</v>
      </c>
      <c r="S291" s="142">
        <v>0</v>
      </c>
      <c r="T291" s="143">
        <f>S291*H291</f>
        <v>0</v>
      </c>
      <c r="AR291" s="144" t="s">
        <v>311</v>
      </c>
      <c r="AT291" s="144" t="s">
        <v>307</v>
      </c>
      <c r="AU291" s="144" t="s">
        <v>86</v>
      </c>
      <c r="AY291" s="18" t="s">
        <v>305</v>
      </c>
      <c r="BE291" s="145">
        <f>IF(N291="základní",J291,0)</f>
        <v>0</v>
      </c>
      <c r="BF291" s="145">
        <f>IF(N291="snížená",J291,0)</f>
        <v>0</v>
      </c>
      <c r="BG291" s="145">
        <f>IF(N291="zákl. přenesená",J291,0)</f>
        <v>0</v>
      </c>
      <c r="BH291" s="145">
        <f>IF(N291="sníž. přenesená",J291,0)</f>
        <v>0</v>
      </c>
      <c r="BI291" s="145">
        <f>IF(N291="nulová",J291,0)</f>
        <v>0</v>
      </c>
      <c r="BJ291" s="18" t="s">
        <v>86</v>
      </c>
      <c r="BK291" s="145">
        <f>ROUND(I291*H291,2)</f>
        <v>0</v>
      </c>
      <c r="BL291" s="18" t="s">
        <v>311</v>
      </c>
      <c r="BM291" s="144" t="s">
        <v>1593</v>
      </c>
    </row>
    <row r="292" spans="2:65" s="1" customFormat="1" ht="11.25">
      <c r="B292" s="33"/>
      <c r="D292" s="146" t="s">
        <v>313</v>
      </c>
      <c r="F292" s="147" t="s">
        <v>8916</v>
      </c>
      <c r="I292" s="148"/>
      <c r="L292" s="33"/>
      <c r="M292" s="149"/>
      <c r="T292" s="54"/>
      <c r="AT292" s="18" t="s">
        <v>313</v>
      </c>
      <c r="AU292" s="18" t="s">
        <v>86</v>
      </c>
    </row>
    <row r="293" spans="2:65" s="1" customFormat="1" ht="16.5" customHeight="1">
      <c r="B293" s="33"/>
      <c r="C293" s="133" t="s">
        <v>992</v>
      </c>
      <c r="D293" s="133" t="s">
        <v>307</v>
      </c>
      <c r="E293" s="134" t="s">
        <v>8917</v>
      </c>
      <c r="F293" s="135" t="s">
        <v>8918</v>
      </c>
      <c r="G293" s="136" t="s">
        <v>350</v>
      </c>
      <c r="H293" s="137">
        <v>128</v>
      </c>
      <c r="I293" s="138"/>
      <c r="J293" s="139">
        <f>ROUND(I293*H293,2)</f>
        <v>0</v>
      </c>
      <c r="K293" s="135" t="s">
        <v>721</v>
      </c>
      <c r="L293" s="33"/>
      <c r="M293" s="140" t="s">
        <v>42</v>
      </c>
      <c r="N293" s="141" t="s">
        <v>50</v>
      </c>
      <c r="P293" s="142">
        <f>O293*H293</f>
        <v>0</v>
      </c>
      <c r="Q293" s="142">
        <v>0</v>
      </c>
      <c r="R293" s="142">
        <f>Q293*H293</f>
        <v>0</v>
      </c>
      <c r="S293" s="142">
        <v>0</v>
      </c>
      <c r="T293" s="143">
        <f>S293*H293</f>
        <v>0</v>
      </c>
      <c r="AR293" s="144" t="s">
        <v>311</v>
      </c>
      <c r="AT293" s="144" t="s">
        <v>307</v>
      </c>
      <c r="AU293" s="144" t="s">
        <v>86</v>
      </c>
      <c r="AY293" s="18" t="s">
        <v>305</v>
      </c>
      <c r="BE293" s="145">
        <f>IF(N293="základní",J293,0)</f>
        <v>0</v>
      </c>
      <c r="BF293" s="145">
        <f>IF(N293="snížená",J293,0)</f>
        <v>0</v>
      </c>
      <c r="BG293" s="145">
        <f>IF(N293="zákl. přenesená",J293,0)</f>
        <v>0</v>
      </c>
      <c r="BH293" s="145">
        <f>IF(N293="sníž. přenesená",J293,0)</f>
        <v>0</v>
      </c>
      <c r="BI293" s="145">
        <f>IF(N293="nulová",J293,0)</f>
        <v>0</v>
      </c>
      <c r="BJ293" s="18" t="s">
        <v>86</v>
      </c>
      <c r="BK293" s="145">
        <f>ROUND(I293*H293,2)</f>
        <v>0</v>
      </c>
      <c r="BL293" s="18" t="s">
        <v>311</v>
      </c>
      <c r="BM293" s="144" t="s">
        <v>1602</v>
      </c>
    </row>
    <row r="294" spans="2:65" s="1" customFormat="1" ht="11.25">
      <c r="B294" s="33"/>
      <c r="D294" s="146" t="s">
        <v>313</v>
      </c>
      <c r="F294" s="147" t="s">
        <v>8918</v>
      </c>
      <c r="I294" s="148"/>
      <c r="L294" s="33"/>
      <c r="M294" s="149"/>
      <c r="T294" s="54"/>
      <c r="AT294" s="18" t="s">
        <v>313</v>
      </c>
      <c r="AU294" s="18" t="s">
        <v>86</v>
      </c>
    </row>
    <row r="295" spans="2:65" s="1" customFormat="1" ht="16.5" customHeight="1">
      <c r="B295" s="33"/>
      <c r="C295" s="133" t="s">
        <v>1000</v>
      </c>
      <c r="D295" s="133" t="s">
        <v>307</v>
      </c>
      <c r="E295" s="134" t="s">
        <v>8919</v>
      </c>
      <c r="F295" s="135" t="s">
        <v>8920</v>
      </c>
      <c r="G295" s="136" t="s">
        <v>350</v>
      </c>
      <c r="H295" s="137">
        <v>42</v>
      </c>
      <c r="I295" s="138"/>
      <c r="J295" s="139">
        <f>ROUND(I295*H295,2)</f>
        <v>0</v>
      </c>
      <c r="K295" s="135" t="s">
        <v>721</v>
      </c>
      <c r="L295" s="33"/>
      <c r="M295" s="140" t="s">
        <v>42</v>
      </c>
      <c r="N295" s="141" t="s">
        <v>50</v>
      </c>
      <c r="P295" s="142">
        <f>O295*H295</f>
        <v>0</v>
      </c>
      <c r="Q295" s="142">
        <v>0</v>
      </c>
      <c r="R295" s="142">
        <f>Q295*H295</f>
        <v>0</v>
      </c>
      <c r="S295" s="142">
        <v>0</v>
      </c>
      <c r="T295" s="143">
        <f>S295*H295</f>
        <v>0</v>
      </c>
      <c r="AR295" s="144" t="s">
        <v>311</v>
      </c>
      <c r="AT295" s="144" t="s">
        <v>307</v>
      </c>
      <c r="AU295" s="144" t="s">
        <v>86</v>
      </c>
      <c r="AY295" s="18" t="s">
        <v>305</v>
      </c>
      <c r="BE295" s="145">
        <f>IF(N295="základní",J295,0)</f>
        <v>0</v>
      </c>
      <c r="BF295" s="145">
        <f>IF(N295="snížená",J295,0)</f>
        <v>0</v>
      </c>
      <c r="BG295" s="145">
        <f>IF(N295="zákl. přenesená",J295,0)</f>
        <v>0</v>
      </c>
      <c r="BH295" s="145">
        <f>IF(N295="sníž. přenesená",J295,0)</f>
        <v>0</v>
      </c>
      <c r="BI295" s="145">
        <f>IF(N295="nulová",J295,0)</f>
        <v>0</v>
      </c>
      <c r="BJ295" s="18" t="s">
        <v>86</v>
      </c>
      <c r="BK295" s="145">
        <f>ROUND(I295*H295,2)</f>
        <v>0</v>
      </c>
      <c r="BL295" s="18" t="s">
        <v>311</v>
      </c>
      <c r="BM295" s="144" t="s">
        <v>1612</v>
      </c>
    </row>
    <row r="296" spans="2:65" s="1" customFormat="1" ht="11.25">
      <c r="B296" s="33"/>
      <c r="D296" s="146" t="s">
        <v>313</v>
      </c>
      <c r="F296" s="147" t="s">
        <v>8920</v>
      </c>
      <c r="I296" s="148"/>
      <c r="L296" s="33"/>
      <c r="M296" s="149"/>
      <c r="T296" s="54"/>
      <c r="AT296" s="18" t="s">
        <v>313</v>
      </c>
      <c r="AU296" s="18" t="s">
        <v>86</v>
      </c>
    </row>
    <row r="297" spans="2:65" s="1" customFormat="1" ht="16.5" customHeight="1">
      <c r="B297" s="33"/>
      <c r="C297" s="133" t="s">
        <v>1008</v>
      </c>
      <c r="D297" s="133" t="s">
        <v>307</v>
      </c>
      <c r="E297" s="134" t="s">
        <v>8921</v>
      </c>
      <c r="F297" s="135" t="s">
        <v>8922</v>
      </c>
      <c r="G297" s="136" t="s">
        <v>350</v>
      </c>
      <c r="H297" s="137">
        <v>260</v>
      </c>
      <c r="I297" s="138"/>
      <c r="J297" s="139">
        <f>ROUND(I297*H297,2)</f>
        <v>0</v>
      </c>
      <c r="K297" s="135" t="s">
        <v>721</v>
      </c>
      <c r="L297" s="33"/>
      <c r="M297" s="140" t="s">
        <v>42</v>
      </c>
      <c r="N297" s="141" t="s">
        <v>50</v>
      </c>
      <c r="P297" s="142">
        <f>O297*H297</f>
        <v>0</v>
      </c>
      <c r="Q297" s="142">
        <v>0</v>
      </c>
      <c r="R297" s="142">
        <f>Q297*H297</f>
        <v>0</v>
      </c>
      <c r="S297" s="142">
        <v>0</v>
      </c>
      <c r="T297" s="143">
        <f>S297*H297</f>
        <v>0</v>
      </c>
      <c r="AR297" s="144" t="s">
        <v>311</v>
      </c>
      <c r="AT297" s="144" t="s">
        <v>307</v>
      </c>
      <c r="AU297" s="144" t="s">
        <v>86</v>
      </c>
      <c r="AY297" s="18" t="s">
        <v>305</v>
      </c>
      <c r="BE297" s="145">
        <f>IF(N297="základní",J297,0)</f>
        <v>0</v>
      </c>
      <c r="BF297" s="145">
        <f>IF(N297="snížená",J297,0)</f>
        <v>0</v>
      </c>
      <c r="BG297" s="145">
        <f>IF(N297="zákl. přenesená",J297,0)</f>
        <v>0</v>
      </c>
      <c r="BH297" s="145">
        <f>IF(N297="sníž. přenesená",J297,0)</f>
        <v>0</v>
      </c>
      <c r="BI297" s="145">
        <f>IF(N297="nulová",J297,0)</f>
        <v>0</v>
      </c>
      <c r="BJ297" s="18" t="s">
        <v>86</v>
      </c>
      <c r="BK297" s="145">
        <f>ROUND(I297*H297,2)</f>
        <v>0</v>
      </c>
      <c r="BL297" s="18" t="s">
        <v>311</v>
      </c>
      <c r="BM297" s="144" t="s">
        <v>1634</v>
      </c>
    </row>
    <row r="298" spans="2:65" s="1" customFormat="1" ht="11.25">
      <c r="B298" s="33"/>
      <c r="D298" s="146" t="s">
        <v>313</v>
      </c>
      <c r="F298" s="147" t="s">
        <v>8922</v>
      </c>
      <c r="I298" s="148"/>
      <c r="L298" s="33"/>
      <c r="M298" s="149"/>
      <c r="T298" s="54"/>
      <c r="AT298" s="18" t="s">
        <v>313</v>
      </c>
      <c r="AU298" s="18" t="s">
        <v>86</v>
      </c>
    </row>
    <row r="299" spans="2:65" s="1" customFormat="1" ht="16.5" customHeight="1">
      <c r="B299" s="33"/>
      <c r="C299" s="133" t="s">
        <v>1016</v>
      </c>
      <c r="D299" s="133" t="s">
        <v>307</v>
      </c>
      <c r="E299" s="134" t="s">
        <v>8923</v>
      </c>
      <c r="F299" s="135" t="s">
        <v>8924</v>
      </c>
      <c r="G299" s="136" t="s">
        <v>350</v>
      </c>
      <c r="H299" s="137">
        <v>127</v>
      </c>
      <c r="I299" s="138"/>
      <c r="J299" s="139">
        <f>ROUND(I299*H299,2)</f>
        <v>0</v>
      </c>
      <c r="K299" s="135" t="s">
        <v>721</v>
      </c>
      <c r="L299" s="33"/>
      <c r="M299" s="140" t="s">
        <v>42</v>
      </c>
      <c r="N299" s="141" t="s">
        <v>50</v>
      </c>
      <c r="P299" s="142">
        <f>O299*H299</f>
        <v>0</v>
      </c>
      <c r="Q299" s="142">
        <v>0</v>
      </c>
      <c r="R299" s="142">
        <f>Q299*H299</f>
        <v>0</v>
      </c>
      <c r="S299" s="142">
        <v>0</v>
      </c>
      <c r="T299" s="143">
        <f>S299*H299</f>
        <v>0</v>
      </c>
      <c r="AR299" s="144" t="s">
        <v>311</v>
      </c>
      <c r="AT299" s="144" t="s">
        <v>307</v>
      </c>
      <c r="AU299" s="144" t="s">
        <v>86</v>
      </c>
      <c r="AY299" s="18" t="s">
        <v>305</v>
      </c>
      <c r="BE299" s="145">
        <f>IF(N299="základní",J299,0)</f>
        <v>0</v>
      </c>
      <c r="BF299" s="145">
        <f>IF(N299="snížená",J299,0)</f>
        <v>0</v>
      </c>
      <c r="BG299" s="145">
        <f>IF(N299="zákl. přenesená",J299,0)</f>
        <v>0</v>
      </c>
      <c r="BH299" s="145">
        <f>IF(N299="sníž. přenesená",J299,0)</f>
        <v>0</v>
      </c>
      <c r="BI299" s="145">
        <f>IF(N299="nulová",J299,0)</f>
        <v>0</v>
      </c>
      <c r="BJ299" s="18" t="s">
        <v>86</v>
      </c>
      <c r="BK299" s="145">
        <f>ROUND(I299*H299,2)</f>
        <v>0</v>
      </c>
      <c r="BL299" s="18" t="s">
        <v>311</v>
      </c>
      <c r="BM299" s="144" t="s">
        <v>1649</v>
      </c>
    </row>
    <row r="300" spans="2:65" s="1" customFormat="1" ht="11.25">
      <c r="B300" s="33"/>
      <c r="D300" s="146" t="s">
        <v>313</v>
      </c>
      <c r="F300" s="147" t="s">
        <v>8924</v>
      </c>
      <c r="I300" s="148"/>
      <c r="L300" s="33"/>
      <c r="M300" s="149"/>
      <c r="T300" s="54"/>
      <c r="AT300" s="18" t="s">
        <v>313</v>
      </c>
      <c r="AU300" s="18" t="s">
        <v>86</v>
      </c>
    </row>
    <row r="301" spans="2:65" s="1" customFormat="1" ht="21.75" customHeight="1">
      <c r="B301" s="33"/>
      <c r="C301" s="133" t="s">
        <v>1022</v>
      </c>
      <c r="D301" s="133" t="s">
        <v>307</v>
      </c>
      <c r="E301" s="134" t="s">
        <v>8925</v>
      </c>
      <c r="F301" s="135" t="s">
        <v>8812</v>
      </c>
      <c r="G301" s="136" t="s">
        <v>244</v>
      </c>
      <c r="H301" s="137">
        <v>3.7029999999999998</v>
      </c>
      <c r="I301" s="138"/>
      <c r="J301" s="139">
        <f>ROUND(I301*H301,2)</f>
        <v>0</v>
      </c>
      <c r="K301" s="135" t="s">
        <v>721</v>
      </c>
      <c r="L301" s="33"/>
      <c r="M301" s="140" t="s">
        <v>42</v>
      </c>
      <c r="N301" s="141" t="s">
        <v>50</v>
      </c>
      <c r="P301" s="142">
        <f>O301*H301</f>
        <v>0</v>
      </c>
      <c r="Q301" s="142">
        <v>0</v>
      </c>
      <c r="R301" s="142">
        <f>Q301*H301</f>
        <v>0</v>
      </c>
      <c r="S301" s="142">
        <v>0</v>
      </c>
      <c r="T301" s="143">
        <f>S301*H301</f>
        <v>0</v>
      </c>
      <c r="AR301" s="144" t="s">
        <v>311</v>
      </c>
      <c r="AT301" s="144" t="s">
        <v>307</v>
      </c>
      <c r="AU301" s="144" t="s">
        <v>86</v>
      </c>
      <c r="AY301" s="18" t="s">
        <v>305</v>
      </c>
      <c r="BE301" s="145">
        <f>IF(N301="základní",J301,0)</f>
        <v>0</v>
      </c>
      <c r="BF301" s="145">
        <f>IF(N301="snížená",J301,0)</f>
        <v>0</v>
      </c>
      <c r="BG301" s="145">
        <f>IF(N301="zákl. přenesená",J301,0)</f>
        <v>0</v>
      </c>
      <c r="BH301" s="145">
        <f>IF(N301="sníž. přenesená",J301,0)</f>
        <v>0</v>
      </c>
      <c r="BI301" s="145">
        <f>IF(N301="nulová",J301,0)</f>
        <v>0</v>
      </c>
      <c r="BJ301" s="18" t="s">
        <v>86</v>
      </c>
      <c r="BK301" s="145">
        <f>ROUND(I301*H301,2)</f>
        <v>0</v>
      </c>
      <c r="BL301" s="18" t="s">
        <v>311</v>
      </c>
      <c r="BM301" s="144" t="s">
        <v>1663</v>
      </c>
    </row>
    <row r="302" spans="2:65" s="1" customFormat="1" ht="11.25">
      <c r="B302" s="33"/>
      <c r="D302" s="146" t="s">
        <v>313</v>
      </c>
      <c r="F302" s="147" t="s">
        <v>8812</v>
      </c>
      <c r="I302" s="148"/>
      <c r="L302" s="33"/>
      <c r="M302" s="149"/>
      <c r="T302" s="54"/>
      <c r="AT302" s="18" t="s">
        <v>313</v>
      </c>
      <c r="AU302" s="18" t="s">
        <v>86</v>
      </c>
    </row>
    <row r="303" spans="2:65" s="1" customFormat="1" ht="16.5" customHeight="1">
      <c r="B303" s="33"/>
      <c r="C303" s="133" t="s">
        <v>1030</v>
      </c>
      <c r="D303" s="133" t="s">
        <v>307</v>
      </c>
      <c r="E303" s="134" t="s">
        <v>8926</v>
      </c>
      <c r="F303" s="135" t="s">
        <v>8927</v>
      </c>
      <c r="G303" s="136" t="s">
        <v>244</v>
      </c>
      <c r="H303" s="137">
        <v>15.87</v>
      </c>
      <c r="I303" s="138"/>
      <c r="J303" s="139">
        <f>ROUND(I303*H303,2)</f>
        <v>0</v>
      </c>
      <c r="K303" s="135" t="s">
        <v>721</v>
      </c>
      <c r="L303" s="33"/>
      <c r="M303" s="140" t="s">
        <v>42</v>
      </c>
      <c r="N303" s="141" t="s">
        <v>50</v>
      </c>
      <c r="P303" s="142">
        <f>O303*H303</f>
        <v>0</v>
      </c>
      <c r="Q303" s="142">
        <v>0</v>
      </c>
      <c r="R303" s="142">
        <f>Q303*H303</f>
        <v>0</v>
      </c>
      <c r="S303" s="142">
        <v>0</v>
      </c>
      <c r="T303" s="143">
        <f>S303*H303</f>
        <v>0</v>
      </c>
      <c r="AR303" s="144" t="s">
        <v>311</v>
      </c>
      <c r="AT303" s="144" t="s">
        <v>307</v>
      </c>
      <c r="AU303" s="144" t="s">
        <v>86</v>
      </c>
      <c r="AY303" s="18" t="s">
        <v>305</v>
      </c>
      <c r="BE303" s="145">
        <f>IF(N303="základní",J303,0)</f>
        <v>0</v>
      </c>
      <c r="BF303" s="145">
        <f>IF(N303="snížená",J303,0)</f>
        <v>0</v>
      </c>
      <c r="BG303" s="145">
        <f>IF(N303="zákl. přenesená",J303,0)</f>
        <v>0</v>
      </c>
      <c r="BH303" s="145">
        <f>IF(N303="sníž. přenesená",J303,0)</f>
        <v>0</v>
      </c>
      <c r="BI303" s="145">
        <f>IF(N303="nulová",J303,0)</f>
        <v>0</v>
      </c>
      <c r="BJ303" s="18" t="s">
        <v>86</v>
      </c>
      <c r="BK303" s="145">
        <f>ROUND(I303*H303,2)</f>
        <v>0</v>
      </c>
      <c r="BL303" s="18" t="s">
        <v>311</v>
      </c>
      <c r="BM303" s="144" t="s">
        <v>1677</v>
      </c>
    </row>
    <row r="304" spans="2:65" s="1" customFormat="1" ht="11.25">
      <c r="B304" s="33"/>
      <c r="D304" s="146" t="s">
        <v>313</v>
      </c>
      <c r="F304" s="147" t="s">
        <v>8927</v>
      </c>
      <c r="I304" s="148"/>
      <c r="L304" s="33"/>
      <c r="M304" s="149"/>
      <c r="T304" s="54"/>
      <c r="AT304" s="18" t="s">
        <v>313</v>
      </c>
      <c r="AU304" s="18" t="s">
        <v>86</v>
      </c>
    </row>
    <row r="305" spans="2:65" s="13" customFormat="1" ht="11.25">
      <c r="B305" s="158"/>
      <c r="D305" s="146" t="s">
        <v>317</v>
      </c>
      <c r="E305" s="159" t="s">
        <v>42</v>
      </c>
      <c r="F305" s="160" t="s">
        <v>8928</v>
      </c>
      <c r="H305" s="161">
        <v>15.87</v>
      </c>
      <c r="I305" s="162"/>
      <c r="L305" s="158"/>
      <c r="M305" s="163"/>
      <c r="T305" s="164"/>
      <c r="AT305" s="159" t="s">
        <v>317</v>
      </c>
      <c r="AU305" s="159" t="s">
        <v>86</v>
      </c>
      <c r="AV305" s="13" t="s">
        <v>88</v>
      </c>
      <c r="AW305" s="13" t="s">
        <v>38</v>
      </c>
      <c r="AX305" s="13" t="s">
        <v>79</v>
      </c>
      <c r="AY305" s="159" t="s">
        <v>305</v>
      </c>
    </row>
    <row r="306" spans="2:65" s="15" customFormat="1" ht="11.25">
      <c r="B306" s="172"/>
      <c r="D306" s="146" t="s">
        <v>317</v>
      </c>
      <c r="E306" s="173" t="s">
        <v>42</v>
      </c>
      <c r="F306" s="174" t="s">
        <v>339</v>
      </c>
      <c r="H306" s="175">
        <v>15.87</v>
      </c>
      <c r="I306" s="176"/>
      <c r="L306" s="172"/>
      <c r="M306" s="177"/>
      <c r="T306" s="178"/>
      <c r="AT306" s="173" t="s">
        <v>317</v>
      </c>
      <c r="AU306" s="173" t="s">
        <v>86</v>
      </c>
      <c r="AV306" s="15" t="s">
        <v>311</v>
      </c>
      <c r="AW306" s="15" t="s">
        <v>38</v>
      </c>
      <c r="AX306" s="15" t="s">
        <v>86</v>
      </c>
      <c r="AY306" s="173" t="s">
        <v>305</v>
      </c>
    </row>
    <row r="307" spans="2:65" s="11" customFormat="1" ht="25.9" customHeight="1">
      <c r="B307" s="121"/>
      <c r="D307" s="122" t="s">
        <v>78</v>
      </c>
      <c r="E307" s="123" t="s">
        <v>428</v>
      </c>
      <c r="F307" s="123" t="s">
        <v>8929</v>
      </c>
      <c r="I307" s="124"/>
      <c r="J307" s="125">
        <f>BK307</f>
        <v>0</v>
      </c>
      <c r="L307" s="121"/>
      <c r="M307" s="126"/>
      <c r="P307" s="127">
        <f>SUM(P308:P371)</f>
        <v>0</v>
      </c>
      <c r="R307" s="127">
        <f>SUM(R308:R371)</f>
        <v>0</v>
      </c>
      <c r="T307" s="128">
        <f>SUM(T308:T371)</f>
        <v>0</v>
      </c>
      <c r="AR307" s="122" t="s">
        <v>86</v>
      </c>
      <c r="AT307" s="129" t="s">
        <v>78</v>
      </c>
      <c r="AU307" s="129" t="s">
        <v>79</v>
      </c>
      <c r="AY307" s="122" t="s">
        <v>305</v>
      </c>
      <c r="BK307" s="130">
        <f>SUM(BK308:BK371)</f>
        <v>0</v>
      </c>
    </row>
    <row r="308" spans="2:65" s="1" customFormat="1" ht="24.2" customHeight="1">
      <c r="B308" s="33"/>
      <c r="C308" s="133" t="s">
        <v>1037</v>
      </c>
      <c r="D308" s="133" t="s">
        <v>307</v>
      </c>
      <c r="E308" s="134" t="s">
        <v>8823</v>
      </c>
      <c r="F308" s="135" t="s">
        <v>8824</v>
      </c>
      <c r="G308" s="136" t="s">
        <v>350</v>
      </c>
      <c r="H308" s="137">
        <v>1</v>
      </c>
      <c r="I308" s="138"/>
      <c r="J308" s="139">
        <f>ROUND(I308*H308,2)</f>
        <v>0</v>
      </c>
      <c r="K308" s="135" t="s">
        <v>721</v>
      </c>
      <c r="L308" s="33"/>
      <c r="M308" s="140" t="s">
        <v>42</v>
      </c>
      <c r="N308" s="141" t="s">
        <v>50</v>
      </c>
      <c r="P308" s="142">
        <f>O308*H308</f>
        <v>0</v>
      </c>
      <c r="Q308" s="142">
        <v>0</v>
      </c>
      <c r="R308" s="142">
        <f>Q308*H308</f>
        <v>0</v>
      </c>
      <c r="S308" s="142">
        <v>0</v>
      </c>
      <c r="T308" s="143">
        <f>S308*H308</f>
        <v>0</v>
      </c>
      <c r="AR308" s="144" t="s">
        <v>311</v>
      </c>
      <c r="AT308" s="144" t="s">
        <v>307</v>
      </c>
      <c r="AU308" s="144" t="s">
        <v>86</v>
      </c>
      <c r="AY308" s="18" t="s">
        <v>305</v>
      </c>
      <c r="BE308" s="145">
        <f>IF(N308="základní",J308,0)</f>
        <v>0</v>
      </c>
      <c r="BF308" s="145">
        <f>IF(N308="snížená",J308,0)</f>
        <v>0</v>
      </c>
      <c r="BG308" s="145">
        <f>IF(N308="zákl. přenesená",J308,0)</f>
        <v>0</v>
      </c>
      <c r="BH308" s="145">
        <f>IF(N308="sníž. přenesená",J308,0)</f>
        <v>0</v>
      </c>
      <c r="BI308" s="145">
        <f>IF(N308="nulová",J308,0)</f>
        <v>0</v>
      </c>
      <c r="BJ308" s="18" t="s">
        <v>86</v>
      </c>
      <c r="BK308" s="145">
        <f>ROUND(I308*H308,2)</f>
        <v>0</v>
      </c>
      <c r="BL308" s="18" t="s">
        <v>311</v>
      </c>
      <c r="BM308" s="144" t="s">
        <v>1688</v>
      </c>
    </row>
    <row r="309" spans="2:65" s="1" customFormat="1" ht="11.25">
      <c r="B309" s="33"/>
      <c r="D309" s="146" t="s">
        <v>313</v>
      </c>
      <c r="F309" s="147" t="s">
        <v>8824</v>
      </c>
      <c r="I309" s="148"/>
      <c r="L309" s="33"/>
      <c r="M309" s="149"/>
      <c r="T309" s="54"/>
      <c r="AT309" s="18" t="s">
        <v>313</v>
      </c>
      <c r="AU309" s="18" t="s">
        <v>86</v>
      </c>
    </row>
    <row r="310" spans="2:65" s="1" customFormat="1" ht="16.5" customHeight="1">
      <c r="B310" s="33"/>
      <c r="C310" s="133" t="s">
        <v>1043</v>
      </c>
      <c r="D310" s="133" t="s">
        <v>307</v>
      </c>
      <c r="E310" s="134" t="s">
        <v>8873</v>
      </c>
      <c r="F310" s="135" t="s">
        <v>8874</v>
      </c>
      <c r="G310" s="136" t="s">
        <v>350</v>
      </c>
      <c r="H310" s="137">
        <v>146</v>
      </c>
      <c r="I310" s="138"/>
      <c r="J310" s="139">
        <f>ROUND(I310*H310,2)</f>
        <v>0</v>
      </c>
      <c r="K310" s="135" t="s">
        <v>721</v>
      </c>
      <c r="L310" s="33"/>
      <c r="M310" s="140" t="s">
        <v>42</v>
      </c>
      <c r="N310" s="141" t="s">
        <v>50</v>
      </c>
      <c r="P310" s="142">
        <f>O310*H310</f>
        <v>0</v>
      </c>
      <c r="Q310" s="142">
        <v>0</v>
      </c>
      <c r="R310" s="142">
        <f>Q310*H310</f>
        <v>0</v>
      </c>
      <c r="S310" s="142">
        <v>0</v>
      </c>
      <c r="T310" s="143">
        <f>S310*H310</f>
        <v>0</v>
      </c>
      <c r="AR310" s="144" t="s">
        <v>311</v>
      </c>
      <c r="AT310" s="144" t="s">
        <v>307</v>
      </c>
      <c r="AU310" s="144" t="s">
        <v>86</v>
      </c>
      <c r="AY310" s="18" t="s">
        <v>305</v>
      </c>
      <c r="BE310" s="145">
        <f>IF(N310="základní",J310,0)</f>
        <v>0</v>
      </c>
      <c r="BF310" s="145">
        <f>IF(N310="snížená",J310,0)</f>
        <v>0</v>
      </c>
      <c r="BG310" s="145">
        <f>IF(N310="zákl. přenesená",J310,0)</f>
        <v>0</v>
      </c>
      <c r="BH310" s="145">
        <f>IF(N310="sníž. přenesená",J310,0)</f>
        <v>0</v>
      </c>
      <c r="BI310" s="145">
        <f>IF(N310="nulová",J310,0)</f>
        <v>0</v>
      </c>
      <c r="BJ310" s="18" t="s">
        <v>86</v>
      </c>
      <c r="BK310" s="145">
        <f>ROUND(I310*H310,2)</f>
        <v>0</v>
      </c>
      <c r="BL310" s="18" t="s">
        <v>311</v>
      </c>
      <c r="BM310" s="144" t="s">
        <v>1701</v>
      </c>
    </row>
    <row r="311" spans="2:65" s="1" customFormat="1" ht="11.25">
      <c r="B311" s="33"/>
      <c r="D311" s="146" t="s">
        <v>313</v>
      </c>
      <c r="F311" s="147" t="s">
        <v>8875</v>
      </c>
      <c r="I311" s="148"/>
      <c r="L311" s="33"/>
      <c r="M311" s="149"/>
      <c r="T311" s="54"/>
      <c r="AT311" s="18" t="s">
        <v>313</v>
      </c>
      <c r="AU311" s="18" t="s">
        <v>86</v>
      </c>
    </row>
    <row r="312" spans="2:65" s="1" customFormat="1" ht="16.5" customHeight="1">
      <c r="B312" s="33"/>
      <c r="C312" s="133" t="s">
        <v>1053</v>
      </c>
      <c r="D312" s="133" t="s">
        <v>307</v>
      </c>
      <c r="E312" s="134" t="s">
        <v>8853</v>
      </c>
      <c r="F312" s="135" t="s">
        <v>8854</v>
      </c>
      <c r="G312" s="136" t="s">
        <v>350</v>
      </c>
      <c r="H312" s="137">
        <v>337</v>
      </c>
      <c r="I312" s="138"/>
      <c r="J312" s="139">
        <f>ROUND(I312*H312,2)</f>
        <v>0</v>
      </c>
      <c r="K312" s="135" t="s">
        <v>721</v>
      </c>
      <c r="L312" s="33"/>
      <c r="M312" s="140" t="s">
        <v>42</v>
      </c>
      <c r="N312" s="141" t="s">
        <v>50</v>
      </c>
      <c r="P312" s="142">
        <f>O312*H312</f>
        <v>0</v>
      </c>
      <c r="Q312" s="142">
        <v>0</v>
      </c>
      <c r="R312" s="142">
        <f>Q312*H312</f>
        <v>0</v>
      </c>
      <c r="S312" s="142">
        <v>0</v>
      </c>
      <c r="T312" s="143">
        <f>S312*H312</f>
        <v>0</v>
      </c>
      <c r="AR312" s="144" t="s">
        <v>311</v>
      </c>
      <c r="AT312" s="144" t="s">
        <v>307</v>
      </c>
      <c r="AU312" s="144" t="s">
        <v>86</v>
      </c>
      <c r="AY312" s="18" t="s">
        <v>305</v>
      </c>
      <c r="BE312" s="145">
        <f>IF(N312="základní",J312,0)</f>
        <v>0</v>
      </c>
      <c r="BF312" s="145">
        <f>IF(N312="snížená",J312,0)</f>
        <v>0</v>
      </c>
      <c r="BG312" s="145">
        <f>IF(N312="zákl. přenesená",J312,0)</f>
        <v>0</v>
      </c>
      <c r="BH312" s="145">
        <f>IF(N312="sníž. přenesená",J312,0)</f>
        <v>0</v>
      </c>
      <c r="BI312" s="145">
        <f>IF(N312="nulová",J312,0)</f>
        <v>0</v>
      </c>
      <c r="BJ312" s="18" t="s">
        <v>86</v>
      </c>
      <c r="BK312" s="145">
        <f>ROUND(I312*H312,2)</f>
        <v>0</v>
      </c>
      <c r="BL312" s="18" t="s">
        <v>311</v>
      </c>
      <c r="BM312" s="144" t="s">
        <v>1717</v>
      </c>
    </row>
    <row r="313" spans="2:65" s="1" customFormat="1" ht="11.25">
      <c r="B313" s="33"/>
      <c r="D313" s="146" t="s">
        <v>313</v>
      </c>
      <c r="F313" s="147" t="s">
        <v>8854</v>
      </c>
      <c r="I313" s="148"/>
      <c r="L313" s="33"/>
      <c r="M313" s="149"/>
      <c r="T313" s="54"/>
      <c r="AT313" s="18" t="s">
        <v>313</v>
      </c>
      <c r="AU313" s="18" t="s">
        <v>86</v>
      </c>
    </row>
    <row r="314" spans="2:65" s="1" customFormat="1" ht="21.75" customHeight="1">
      <c r="B314" s="33"/>
      <c r="C314" s="133" t="s">
        <v>1063</v>
      </c>
      <c r="D314" s="133" t="s">
        <v>307</v>
      </c>
      <c r="E314" s="134" t="s">
        <v>8878</v>
      </c>
      <c r="F314" s="135" t="s">
        <v>8879</v>
      </c>
      <c r="G314" s="136" t="s">
        <v>199</v>
      </c>
      <c r="H314" s="137">
        <v>20.6</v>
      </c>
      <c r="I314" s="138"/>
      <c r="J314" s="139">
        <f>ROUND(I314*H314,2)</f>
        <v>0</v>
      </c>
      <c r="K314" s="135" t="s">
        <v>721</v>
      </c>
      <c r="L314" s="33"/>
      <c r="M314" s="140" t="s">
        <v>42</v>
      </c>
      <c r="N314" s="141" t="s">
        <v>50</v>
      </c>
      <c r="P314" s="142">
        <f>O314*H314</f>
        <v>0</v>
      </c>
      <c r="Q314" s="142">
        <v>0</v>
      </c>
      <c r="R314" s="142">
        <f>Q314*H314</f>
        <v>0</v>
      </c>
      <c r="S314" s="142">
        <v>0</v>
      </c>
      <c r="T314" s="143">
        <f>S314*H314</f>
        <v>0</v>
      </c>
      <c r="AR314" s="144" t="s">
        <v>311</v>
      </c>
      <c r="AT314" s="144" t="s">
        <v>307</v>
      </c>
      <c r="AU314" s="144" t="s">
        <v>86</v>
      </c>
      <c r="AY314" s="18" t="s">
        <v>305</v>
      </c>
      <c r="BE314" s="145">
        <f>IF(N314="základní",J314,0)</f>
        <v>0</v>
      </c>
      <c r="BF314" s="145">
        <f>IF(N314="snížená",J314,0)</f>
        <v>0</v>
      </c>
      <c r="BG314" s="145">
        <f>IF(N314="zákl. přenesená",J314,0)</f>
        <v>0</v>
      </c>
      <c r="BH314" s="145">
        <f>IF(N314="sníž. přenesená",J314,0)</f>
        <v>0</v>
      </c>
      <c r="BI314" s="145">
        <f>IF(N314="nulová",J314,0)</f>
        <v>0</v>
      </c>
      <c r="BJ314" s="18" t="s">
        <v>86</v>
      </c>
      <c r="BK314" s="145">
        <f>ROUND(I314*H314,2)</f>
        <v>0</v>
      </c>
      <c r="BL314" s="18" t="s">
        <v>311</v>
      </c>
      <c r="BM314" s="144" t="s">
        <v>1730</v>
      </c>
    </row>
    <row r="315" spans="2:65" s="1" customFormat="1" ht="11.25">
      <c r="B315" s="33"/>
      <c r="D315" s="146" t="s">
        <v>313</v>
      </c>
      <c r="F315" s="147" t="s">
        <v>8879</v>
      </c>
      <c r="I315" s="148"/>
      <c r="L315" s="33"/>
      <c r="M315" s="149"/>
      <c r="T315" s="54"/>
      <c r="AT315" s="18" t="s">
        <v>313</v>
      </c>
      <c r="AU315" s="18" t="s">
        <v>86</v>
      </c>
    </row>
    <row r="316" spans="2:65" s="1" customFormat="1" ht="21.75" customHeight="1">
      <c r="B316" s="33"/>
      <c r="C316" s="133" t="s">
        <v>1071</v>
      </c>
      <c r="D316" s="133" t="s">
        <v>307</v>
      </c>
      <c r="E316" s="134" t="s">
        <v>8930</v>
      </c>
      <c r="F316" s="135" t="s">
        <v>8931</v>
      </c>
      <c r="G316" s="136" t="s">
        <v>199</v>
      </c>
      <c r="H316" s="137">
        <v>4.4000000000000004</v>
      </c>
      <c r="I316" s="138"/>
      <c r="J316" s="139">
        <f>ROUND(I316*H316,2)</f>
        <v>0</v>
      </c>
      <c r="K316" s="135" t="s">
        <v>721</v>
      </c>
      <c r="L316" s="33"/>
      <c r="M316" s="140" t="s">
        <v>42</v>
      </c>
      <c r="N316" s="141" t="s">
        <v>50</v>
      </c>
      <c r="P316" s="142">
        <f>O316*H316</f>
        <v>0</v>
      </c>
      <c r="Q316" s="142">
        <v>0</v>
      </c>
      <c r="R316" s="142">
        <f>Q316*H316</f>
        <v>0</v>
      </c>
      <c r="S316" s="142">
        <v>0</v>
      </c>
      <c r="T316" s="143">
        <f>S316*H316</f>
        <v>0</v>
      </c>
      <c r="AR316" s="144" t="s">
        <v>311</v>
      </c>
      <c r="AT316" s="144" t="s">
        <v>307</v>
      </c>
      <c r="AU316" s="144" t="s">
        <v>86</v>
      </c>
      <c r="AY316" s="18" t="s">
        <v>305</v>
      </c>
      <c r="BE316" s="145">
        <f>IF(N316="základní",J316,0)</f>
        <v>0</v>
      </c>
      <c r="BF316" s="145">
        <f>IF(N316="snížená",J316,0)</f>
        <v>0</v>
      </c>
      <c r="BG316" s="145">
        <f>IF(N316="zákl. přenesená",J316,0)</f>
        <v>0</v>
      </c>
      <c r="BH316" s="145">
        <f>IF(N316="sníž. přenesená",J316,0)</f>
        <v>0</v>
      </c>
      <c r="BI316" s="145">
        <f>IF(N316="nulová",J316,0)</f>
        <v>0</v>
      </c>
      <c r="BJ316" s="18" t="s">
        <v>86</v>
      </c>
      <c r="BK316" s="145">
        <f>ROUND(I316*H316,2)</f>
        <v>0</v>
      </c>
      <c r="BL316" s="18" t="s">
        <v>311</v>
      </c>
      <c r="BM316" s="144" t="s">
        <v>1742</v>
      </c>
    </row>
    <row r="317" spans="2:65" s="1" customFormat="1" ht="11.25">
      <c r="B317" s="33"/>
      <c r="D317" s="146" t="s">
        <v>313</v>
      </c>
      <c r="F317" s="147" t="s">
        <v>8931</v>
      </c>
      <c r="I317" s="148"/>
      <c r="L317" s="33"/>
      <c r="M317" s="149"/>
      <c r="T317" s="54"/>
      <c r="AT317" s="18" t="s">
        <v>313</v>
      </c>
      <c r="AU317" s="18" t="s">
        <v>86</v>
      </c>
    </row>
    <row r="318" spans="2:65" s="1" customFormat="1" ht="16.5" customHeight="1">
      <c r="B318" s="33"/>
      <c r="C318" s="133" t="s">
        <v>1078</v>
      </c>
      <c r="D318" s="133" t="s">
        <v>307</v>
      </c>
      <c r="E318" s="134" t="s">
        <v>8932</v>
      </c>
      <c r="F318" s="135" t="s">
        <v>8933</v>
      </c>
      <c r="G318" s="136" t="s">
        <v>2158</v>
      </c>
      <c r="H318" s="137">
        <v>4</v>
      </c>
      <c r="I318" s="138"/>
      <c r="J318" s="139">
        <f>ROUND(I318*H318,2)</f>
        <v>0</v>
      </c>
      <c r="K318" s="135" t="s">
        <v>721</v>
      </c>
      <c r="L318" s="33"/>
      <c r="M318" s="140" t="s">
        <v>42</v>
      </c>
      <c r="N318" s="141" t="s">
        <v>50</v>
      </c>
      <c r="P318" s="142">
        <f>O318*H318</f>
        <v>0</v>
      </c>
      <c r="Q318" s="142">
        <v>0</v>
      </c>
      <c r="R318" s="142">
        <f>Q318*H318</f>
        <v>0</v>
      </c>
      <c r="S318" s="142">
        <v>0</v>
      </c>
      <c r="T318" s="143">
        <f>S318*H318</f>
        <v>0</v>
      </c>
      <c r="AR318" s="144" t="s">
        <v>311</v>
      </c>
      <c r="AT318" s="144" t="s">
        <v>307</v>
      </c>
      <c r="AU318" s="144" t="s">
        <v>86</v>
      </c>
      <c r="AY318" s="18" t="s">
        <v>305</v>
      </c>
      <c r="BE318" s="145">
        <f>IF(N318="základní",J318,0)</f>
        <v>0</v>
      </c>
      <c r="BF318" s="145">
        <f>IF(N318="snížená",J318,0)</f>
        <v>0</v>
      </c>
      <c r="BG318" s="145">
        <f>IF(N318="zákl. přenesená",J318,0)</f>
        <v>0</v>
      </c>
      <c r="BH318" s="145">
        <f>IF(N318="sníž. přenesená",J318,0)</f>
        <v>0</v>
      </c>
      <c r="BI318" s="145">
        <f>IF(N318="nulová",J318,0)</f>
        <v>0</v>
      </c>
      <c r="BJ318" s="18" t="s">
        <v>86</v>
      </c>
      <c r="BK318" s="145">
        <f>ROUND(I318*H318,2)</f>
        <v>0</v>
      </c>
      <c r="BL318" s="18" t="s">
        <v>311</v>
      </c>
      <c r="BM318" s="144" t="s">
        <v>1755</v>
      </c>
    </row>
    <row r="319" spans="2:65" s="1" customFormat="1" ht="11.25">
      <c r="B319" s="33"/>
      <c r="D319" s="146" t="s">
        <v>313</v>
      </c>
      <c r="F319" s="147" t="s">
        <v>8933</v>
      </c>
      <c r="I319" s="148"/>
      <c r="L319" s="33"/>
      <c r="M319" s="149"/>
      <c r="T319" s="54"/>
      <c r="AT319" s="18" t="s">
        <v>313</v>
      </c>
      <c r="AU319" s="18" t="s">
        <v>86</v>
      </c>
    </row>
    <row r="320" spans="2:65" s="1" customFormat="1" ht="16.5" customHeight="1">
      <c r="B320" s="33"/>
      <c r="C320" s="133" t="s">
        <v>1084</v>
      </c>
      <c r="D320" s="133" t="s">
        <v>307</v>
      </c>
      <c r="E320" s="134" t="s">
        <v>8934</v>
      </c>
      <c r="F320" s="135" t="s">
        <v>8935</v>
      </c>
      <c r="G320" s="136" t="s">
        <v>199</v>
      </c>
      <c r="H320" s="137">
        <v>20.6</v>
      </c>
      <c r="I320" s="138"/>
      <c r="J320" s="139">
        <f>ROUND(I320*H320,2)</f>
        <v>0</v>
      </c>
      <c r="K320" s="135" t="s">
        <v>721</v>
      </c>
      <c r="L320" s="33"/>
      <c r="M320" s="140" t="s">
        <v>42</v>
      </c>
      <c r="N320" s="141" t="s">
        <v>50</v>
      </c>
      <c r="P320" s="142">
        <f>O320*H320</f>
        <v>0</v>
      </c>
      <c r="Q320" s="142">
        <v>0</v>
      </c>
      <c r="R320" s="142">
        <f>Q320*H320</f>
        <v>0</v>
      </c>
      <c r="S320" s="142">
        <v>0</v>
      </c>
      <c r="T320" s="143">
        <f>S320*H320</f>
        <v>0</v>
      </c>
      <c r="AR320" s="144" t="s">
        <v>311</v>
      </c>
      <c r="AT320" s="144" t="s">
        <v>307</v>
      </c>
      <c r="AU320" s="144" t="s">
        <v>86</v>
      </c>
      <c r="AY320" s="18" t="s">
        <v>305</v>
      </c>
      <c r="BE320" s="145">
        <f>IF(N320="základní",J320,0)</f>
        <v>0</v>
      </c>
      <c r="BF320" s="145">
        <f>IF(N320="snížená",J320,0)</f>
        <v>0</v>
      </c>
      <c r="BG320" s="145">
        <f>IF(N320="zákl. přenesená",J320,0)</f>
        <v>0</v>
      </c>
      <c r="BH320" s="145">
        <f>IF(N320="sníž. přenesená",J320,0)</f>
        <v>0</v>
      </c>
      <c r="BI320" s="145">
        <f>IF(N320="nulová",J320,0)</f>
        <v>0</v>
      </c>
      <c r="BJ320" s="18" t="s">
        <v>86</v>
      </c>
      <c r="BK320" s="145">
        <f>ROUND(I320*H320,2)</f>
        <v>0</v>
      </c>
      <c r="BL320" s="18" t="s">
        <v>311</v>
      </c>
      <c r="BM320" s="144" t="s">
        <v>1773</v>
      </c>
    </row>
    <row r="321" spans="2:65" s="1" customFormat="1" ht="11.25">
      <c r="B321" s="33"/>
      <c r="D321" s="146" t="s">
        <v>313</v>
      </c>
      <c r="F321" s="147" t="s">
        <v>8935</v>
      </c>
      <c r="I321" s="148"/>
      <c r="L321" s="33"/>
      <c r="M321" s="149"/>
      <c r="T321" s="54"/>
      <c r="AT321" s="18" t="s">
        <v>313</v>
      </c>
      <c r="AU321" s="18" t="s">
        <v>86</v>
      </c>
    </row>
    <row r="322" spans="2:65" s="1" customFormat="1" ht="24.2" customHeight="1">
      <c r="B322" s="33"/>
      <c r="C322" s="133" t="s">
        <v>1096</v>
      </c>
      <c r="D322" s="133" t="s">
        <v>307</v>
      </c>
      <c r="E322" s="134" t="s">
        <v>8936</v>
      </c>
      <c r="F322" s="135" t="s">
        <v>8937</v>
      </c>
      <c r="G322" s="136" t="s">
        <v>402</v>
      </c>
      <c r="H322" s="137">
        <v>2.75</v>
      </c>
      <c r="I322" s="138"/>
      <c r="J322" s="139">
        <f>ROUND(I322*H322,2)</f>
        <v>0</v>
      </c>
      <c r="K322" s="135" t="s">
        <v>721</v>
      </c>
      <c r="L322" s="33"/>
      <c r="M322" s="140" t="s">
        <v>42</v>
      </c>
      <c r="N322" s="141" t="s">
        <v>50</v>
      </c>
      <c r="P322" s="142">
        <f>O322*H322</f>
        <v>0</v>
      </c>
      <c r="Q322" s="142">
        <v>0</v>
      </c>
      <c r="R322" s="142">
        <f>Q322*H322</f>
        <v>0</v>
      </c>
      <c r="S322" s="142">
        <v>0</v>
      </c>
      <c r="T322" s="143">
        <f>S322*H322</f>
        <v>0</v>
      </c>
      <c r="AR322" s="144" t="s">
        <v>311</v>
      </c>
      <c r="AT322" s="144" t="s">
        <v>307</v>
      </c>
      <c r="AU322" s="144" t="s">
        <v>86</v>
      </c>
      <c r="AY322" s="18" t="s">
        <v>305</v>
      </c>
      <c r="BE322" s="145">
        <f>IF(N322="základní",J322,0)</f>
        <v>0</v>
      </c>
      <c r="BF322" s="145">
        <f>IF(N322="snížená",J322,0)</f>
        <v>0</v>
      </c>
      <c r="BG322" s="145">
        <f>IF(N322="zákl. přenesená",J322,0)</f>
        <v>0</v>
      </c>
      <c r="BH322" s="145">
        <f>IF(N322="sníž. přenesená",J322,0)</f>
        <v>0</v>
      </c>
      <c r="BI322" s="145">
        <f>IF(N322="nulová",J322,0)</f>
        <v>0</v>
      </c>
      <c r="BJ322" s="18" t="s">
        <v>86</v>
      </c>
      <c r="BK322" s="145">
        <f>ROUND(I322*H322,2)</f>
        <v>0</v>
      </c>
      <c r="BL322" s="18" t="s">
        <v>311</v>
      </c>
      <c r="BM322" s="144" t="s">
        <v>1783</v>
      </c>
    </row>
    <row r="323" spans="2:65" s="1" customFormat="1" ht="19.5">
      <c r="B323" s="33"/>
      <c r="D323" s="146" t="s">
        <v>313</v>
      </c>
      <c r="F323" s="147" t="s">
        <v>8937</v>
      </c>
      <c r="I323" s="148"/>
      <c r="L323" s="33"/>
      <c r="M323" s="149"/>
      <c r="T323" s="54"/>
      <c r="AT323" s="18" t="s">
        <v>313</v>
      </c>
      <c r="AU323" s="18" t="s">
        <v>86</v>
      </c>
    </row>
    <row r="324" spans="2:65" s="1" customFormat="1" ht="24.2" customHeight="1">
      <c r="B324" s="33"/>
      <c r="C324" s="133" t="s">
        <v>1106</v>
      </c>
      <c r="D324" s="133" t="s">
        <v>307</v>
      </c>
      <c r="E324" s="134" t="s">
        <v>8884</v>
      </c>
      <c r="F324" s="135" t="s">
        <v>8885</v>
      </c>
      <c r="G324" s="136" t="s">
        <v>350</v>
      </c>
      <c r="H324" s="137">
        <v>215</v>
      </c>
      <c r="I324" s="138"/>
      <c r="J324" s="139">
        <f>ROUND(I324*H324,2)</f>
        <v>0</v>
      </c>
      <c r="K324" s="135" t="s">
        <v>721</v>
      </c>
      <c r="L324" s="33"/>
      <c r="M324" s="140" t="s">
        <v>42</v>
      </c>
      <c r="N324" s="141" t="s">
        <v>50</v>
      </c>
      <c r="P324" s="142">
        <f>O324*H324</f>
        <v>0</v>
      </c>
      <c r="Q324" s="142">
        <v>0</v>
      </c>
      <c r="R324" s="142">
        <f>Q324*H324</f>
        <v>0</v>
      </c>
      <c r="S324" s="142">
        <v>0</v>
      </c>
      <c r="T324" s="143">
        <f>S324*H324</f>
        <v>0</v>
      </c>
      <c r="AR324" s="144" t="s">
        <v>311</v>
      </c>
      <c r="AT324" s="144" t="s">
        <v>307</v>
      </c>
      <c r="AU324" s="144" t="s">
        <v>86</v>
      </c>
      <c r="AY324" s="18" t="s">
        <v>305</v>
      </c>
      <c r="BE324" s="145">
        <f>IF(N324="základní",J324,0)</f>
        <v>0</v>
      </c>
      <c r="BF324" s="145">
        <f>IF(N324="snížená",J324,0)</f>
        <v>0</v>
      </c>
      <c r="BG324" s="145">
        <f>IF(N324="zákl. přenesená",J324,0)</f>
        <v>0</v>
      </c>
      <c r="BH324" s="145">
        <f>IF(N324="sníž. přenesená",J324,0)</f>
        <v>0</v>
      </c>
      <c r="BI324" s="145">
        <f>IF(N324="nulová",J324,0)</f>
        <v>0</v>
      </c>
      <c r="BJ324" s="18" t="s">
        <v>86</v>
      </c>
      <c r="BK324" s="145">
        <f>ROUND(I324*H324,2)</f>
        <v>0</v>
      </c>
      <c r="BL324" s="18" t="s">
        <v>311</v>
      </c>
      <c r="BM324" s="144" t="s">
        <v>1791</v>
      </c>
    </row>
    <row r="325" spans="2:65" s="1" customFormat="1" ht="11.25">
      <c r="B325" s="33"/>
      <c r="D325" s="146" t="s">
        <v>313</v>
      </c>
      <c r="F325" s="147" t="s">
        <v>8885</v>
      </c>
      <c r="I325" s="148"/>
      <c r="L325" s="33"/>
      <c r="M325" s="149"/>
      <c r="T325" s="54"/>
      <c r="AT325" s="18" t="s">
        <v>313</v>
      </c>
      <c r="AU325" s="18" t="s">
        <v>86</v>
      </c>
    </row>
    <row r="326" spans="2:65" s="13" customFormat="1" ht="11.25">
      <c r="B326" s="158"/>
      <c r="D326" s="146" t="s">
        <v>317</v>
      </c>
      <c r="E326" s="159" t="s">
        <v>42</v>
      </c>
      <c r="F326" s="160" t="s">
        <v>8938</v>
      </c>
      <c r="H326" s="161">
        <v>215</v>
      </c>
      <c r="I326" s="162"/>
      <c r="L326" s="158"/>
      <c r="M326" s="163"/>
      <c r="T326" s="164"/>
      <c r="AT326" s="159" t="s">
        <v>317</v>
      </c>
      <c r="AU326" s="159" t="s">
        <v>86</v>
      </c>
      <c r="AV326" s="13" t="s">
        <v>88</v>
      </c>
      <c r="AW326" s="13" t="s">
        <v>38</v>
      </c>
      <c r="AX326" s="13" t="s">
        <v>79</v>
      </c>
      <c r="AY326" s="159" t="s">
        <v>305</v>
      </c>
    </row>
    <row r="327" spans="2:65" s="15" customFormat="1" ht="11.25">
      <c r="B327" s="172"/>
      <c r="D327" s="146" t="s">
        <v>317</v>
      </c>
      <c r="E327" s="173" t="s">
        <v>42</v>
      </c>
      <c r="F327" s="174" t="s">
        <v>339</v>
      </c>
      <c r="H327" s="175">
        <v>215</v>
      </c>
      <c r="I327" s="176"/>
      <c r="L327" s="172"/>
      <c r="M327" s="177"/>
      <c r="T327" s="178"/>
      <c r="AT327" s="173" t="s">
        <v>317</v>
      </c>
      <c r="AU327" s="173" t="s">
        <v>86</v>
      </c>
      <c r="AV327" s="15" t="s">
        <v>311</v>
      </c>
      <c r="AW327" s="15" t="s">
        <v>38</v>
      </c>
      <c r="AX327" s="15" t="s">
        <v>86</v>
      </c>
      <c r="AY327" s="173" t="s">
        <v>305</v>
      </c>
    </row>
    <row r="328" spans="2:65" s="1" customFormat="1" ht="16.5" customHeight="1">
      <c r="B328" s="33"/>
      <c r="C328" s="133" t="s">
        <v>1113</v>
      </c>
      <c r="D328" s="133" t="s">
        <v>307</v>
      </c>
      <c r="E328" s="134" t="s">
        <v>8886</v>
      </c>
      <c r="F328" s="135" t="s">
        <v>8887</v>
      </c>
      <c r="G328" s="136" t="s">
        <v>4908</v>
      </c>
      <c r="H328" s="137">
        <v>2.46</v>
      </c>
      <c r="I328" s="138"/>
      <c r="J328" s="139">
        <f>ROUND(I328*H328,2)</f>
        <v>0</v>
      </c>
      <c r="K328" s="135" t="s">
        <v>721</v>
      </c>
      <c r="L328" s="33"/>
      <c r="M328" s="140" t="s">
        <v>42</v>
      </c>
      <c r="N328" s="141" t="s">
        <v>50</v>
      </c>
      <c r="P328" s="142">
        <f>O328*H328</f>
        <v>0</v>
      </c>
      <c r="Q328" s="142">
        <v>0</v>
      </c>
      <c r="R328" s="142">
        <f>Q328*H328</f>
        <v>0</v>
      </c>
      <c r="S328" s="142">
        <v>0</v>
      </c>
      <c r="T328" s="143">
        <f>S328*H328</f>
        <v>0</v>
      </c>
      <c r="AR328" s="144" t="s">
        <v>311</v>
      </c>
      <c r="AT328" s="144" t="s">
        <v>307</v>
      </c>
      <c r="AU328" s="144" t="s">
        <v>86</v>
      </c>
      <c r="AY328" s="18" t="s">
        <v>305</v>
      </c>
      <c r="BE328" s="145">
        <f>IF(N328="základní",J328,0)</f>
        <v>0</v>
      </c>
      <c r="BF328" s="145">
        <f>IF(N328="snížená",J328,0)</f>
        <v>0</v>
      </c>
      <c r="BG328" s="145">
        <f>IF(N328="zákl. přenesená",J328,0)</f>
        <v>0</v>
      </c>
      <c r="BH328" s="145">
        <f>IF(N328="sníž. přenesená",J328,0)</f>
        <v>0</v>
      </c>
      <c r="BI328" s="145">
        <f>IF(N328="nulová",J328,0)</f>
        <v>0</v>
      </c>
      <c r="BJ328" s="18" t="s">
        <v>86</v>
      </c>
      <c r="BK328" s="145">
        <f>ROUND(I328*H328,2)</f>
        <v>0</v>
      </c>
      <c r="BL328" s="18" t="s">
        <v>311</v>
      </c>
      <c r="BM328" s="144" t="s">
        <v>1799</v>
      </c>
    </row>
    <row r="329" spans="2:65" s="1" customFormat="1" ht="11.25">
      <c r="B329" s="33"/>
      <c r="D329" s="146" t="s">
        <v>313</v>
      </c>
      <c r="F329" s="147" t="s">
        <v>8887</v>
      </c>
      <c r="I329" s="148"/>
      <c r="L329" s="33"/>
      <c r="M329" s="149"/>
      <c r="T329" s="54"/>
      <c r="AT329" s="18" t="s">
        <v>313</v>
      </c>
      <c r="AU329" s="18" t="s">
        <v>86</v>
      </c>
    </row>
    <row r="330" spans="2:65" s="1" customFormat="1" ht="16.5" customHeight="1">
      <c r="B330" s="33"/>
      <c r="C330" s="133" t="s">
        <v>1120</v>
      </c>
      <c r="D330" s="133" t="s">
        <v>307</v>
      </c>
      <c r="E330" s="134" t="s">
        <v>8939</v>
      </c>
      <c r="F330" s="135" t="s">
        <v>8890</v>
      </c>
      <c r="G330" s="136" t="s">
        <v>350</v>
      </c>
      <c r="H330" s="137">
        <v>29</v>
      </c>
      <c r="I330" s="138"/>
      <c r="J330" s="139">
        <f>ROUND(I330*H330,2)</f>
        <v>0</v>
      </c>
      <c r="K330" s="135" t="s">
        <v>721</v>
      </c>
      <c r="L330" s="33"/>
      <c r="M330" s="140" t="s">
        <v>42</v>
      </c>
      <c r="N330" s="141" t="s">
        <v>50</v>
      </c>
      <c r="P330" s="142">
        <f>O330*H330</f>
        <v>0</v>
      </c>
      <c r="Q330" s="142">
        <v>0</v>
      </c>
      <c r="R330" s="142">
        <f>Q330*H330</f>
        <v>0</v>
      </c>
      <c r="S330" s="142">
        <v>0</v>
      </c>
      <c r="T330" s="143">
        <f>S330*H330</f>
        <v>0</v>
      </c>
      <c r="AR330" s="144" t="s">
        <v>311</v>
      </c>
      <c r="AT330" s="144" t="s">
        <v>307</v>
      </c>
      <c r="AU330" s="144" t="s">
        <v>86</v>
      </c>
      <c r="AY330" s="18" t="s">
        <v>305</v>
      </c>
      <c r="BE330" s="145">
        <f>IF(N330="základní",J330,0)</f>
        <v>0</v>
      </c>
      <c r="BF330" s="145">
        <f>IF(N330="snížená",J330,0)</f>
        <v>0</v>
      </c>
      <c r="BG330" s="145">
        <f>IF(N330="zákl. přenesená",J330,0)</f>
        <v>0</v>
      </c>
      <c r="BH330" s="145">
        <f>IF(N330="sníž. přenesená",J330,0)</f>
        <v>0</v>
      </c>
      <c r="BI330" s="145">
        <f>IF(N330="nulová",J330,0)</f>
        <v>0</v>
      </c>
      <c r="BJ330" s="18" t="s">
        <v>86</v>
      </c>
      <c r="BK330" s="145">
        <f>ROUND(I330*H330,2)</f>
        <v>0</v>
      </c>
      <c r="BL330" s="18" t="s">
        <v>311</v>
      </c>
      <c r="BM330" s="144" t="s">
        <v>1807</v>
      </c>
    </row>
    <row r="331" spans="2:65" s="1" customFormat="1" ht="11.25">
      <c r="B331" s="33"/>
      <c r="D331" s="146" t="s">
        <v>313</v>
      </c>
      <c r="F331" s="147" t="s">
        <v>8890</v>
      </c>
      <c r="I331" s="148"/>
      <c r="L331" s="33"/>
      <c r="M331" s="149"/>
      <c r="T331" s="54"/>
      <c r="AT331" s="18" t="s">
        <v>313</v>
      </c>
      <c r="AU331" s="18" t="s">
        <v>86</v>
      </c>
    </row>
    <row r="332" spans="2:65" s="1" customFormat="1" ht="16.5" customHeight="1">
      <c r="B332" s="33"/>
      <c r="C332" s="133" t="s">
        <v>1128</v>
      </c>
      <c r="D332" s="133" t="s">
        <v>307</v>
      </c>
      <c r="E332" s="134" t="s">
        <v>8940</v>
      </c>
      <c r="F332" s="135" t="s">
        <v>8892</v>
      </c>
      <c r="G332" s="136" t="s">
        <v>350</v>
      </c>
      <c r="H332" s="137">
        <v>15</v>
      </c>
      <c r="I332" s="138"/>
      <c r="J332" s="139">
        <f>ROUND(I332*H332,2)</f>
        <v>0</v>
      </c>
      <c r="K332" s="135" t="s">
        <v>721</v>
      </c>
      <c r="L332" s="33"/>
      <c r="M332" s="140" t="s">
        <v>42</v>
      </c>
      <c r="N332" s="141" t="s">
        <v>50</v>
      </c>
      <c r="P332" s="142">
        <f>O332*H332</f>
        <v>0</v>
      </c>
      <c r="Q332" s="142">
        <v>0</v>
      </c>
      <c r="R332" s="142">
        <f>Q332*H332</f>
        <v>0</v>
      </c>
      <c r="S332" s="142">
        <v>0</v>
      </c>
      <c r="T332" s="143">
        <f>S332*H332</f>
        <v>0</v>
      </c>
      <c r="AR332" s="144" t="s">
        <v>311</v>
      </c>
      <c r="AT332" s="144" t="s">
        <v>307</v>
      </c>
      <c r="AU332" s="144" t="s">
        <v>86</v>
      </c>
      <c r="AY332" s="18" t="s">
        <v>305</v>
      </c>
      <c r="BE332" s="145">
        <f>IF(N332="základní",J332,0)</f>
        <v>0</v>
      </c>
      <c r="BF332" s="145">
        <f>IF(N332="snížená",J332,0)</f>
        <v>0</v>
      </c>
      <c r="BG332" s="145">
        <f>IF(N332="zákl. přenesená",J332,0)</f>
        <v>0</v>
      </c>
      <c r="BH332" s="145">
        <f>IF(N332="sníž. přenesená",J332,0)</f>
        <v>0</v>
      </c>
      <c r="BI332" s="145">
        <f>IF(N332="nulová",J332,0)</f>
        <v>0</v>
      </c>
      <c r="BJ332" s="18" t="s">
        <v>86</v>
      </c>
      <c r="BK332" s="145">
        <f>ROUND(I332*H332,2)</f>
        <v>0</v>
      </c>
      <c r="BL332" s="18" t="s">
        <v>311</v>
      </c>
      <c r="BM332" s="144" t="s">
        <v>1815</v>
      </c>
    </row>
    <row r="333" spans="2:65" s="1" customFormat="1" ht="11.25">
      <c r="B333" s="33"/>
      <c r="D333" s="146" t="s">
        <v>313</v>
      </c>
      <c r="F333" s="147" t="s">
        <v>8892</v>
      </c>
      <c r="I333" s="148"/>
      <c r="L333" s="33"/>
      <c r="M333" s="149"/>
      <c r="T333" s="54"/>
      <c r="AT333" s="18" t="s">
        <v>313</v>
      </c>
      <c r="AU333" s="18" t="s">
        <v>86</v>
      </c>
    </row>
    <row r="334" spans="2:65" s="1" customFormat="1" ht="16.5" customHeight="1">
      <c r="B334" s="33"/>
      <c r="C334" s="133" t="s">
        <v>1137</v>
      </c>
      <c r="D334" s="133" t="s">
        <v>307</v>
      </c>
      <c r="E334" s="134" t="s">
        <v>8941</v>
      </c>
      <c r="F334" s="135" t="s">
        <v>8942</v>
      </c>
      <c r="G334" s="136" t="s">
        <v>5668</v>
      </c>
      <c r="H334" s="137">
        <v>8</v>
      </c>
      <c r="I334" s="138"/>
      <c r="J334" s="139">
        <f>ROUND(I334*H334,2)</f>
        <v>0</v>
      </c>
      <c r="K334" s="135" t="s">
        <v>721</v>
      </c>
      <c r="L334" s="33"/>
      <c r="M334" s="140" t="s">
        <v>42</v>
      </c>
      <c r="N334" s="141" t="s">
        <v>50</v>
      </c>
      <c r="P334" s="142">
        <f>O334*H334</f>
        <v>0</v>
      </c>
      <c r="Q334" s="142">
        <v>0</v>
      </c>
      <c r="R334" s="142">
        <f>Q334*H334</f>
        <v>0</v>
      </c>
      <c r="S334" s="142">
        <v>0</v>
      </c>
      <c r="T334" s="143">
        <f>S334*H334</f>
        <v>0</v>
      </c>
      <c r="AR334" s="144" t="s">
        <v>311</v>
      </c>
      <c r="AT334" s="144" t="s">
        <v>307</v>
      </c>
      <c r="AU334" s="144" t="s">
        <v>86</v>
      </c>
      <c r="AY334" s="18" t="s">
        <v>305</v>
      </c>
      <c r="BE334" s="145">
        <f>IF(N334="základní",J334,0)</f>
        <v>0</v>
      </c>
      <c r="BF334" s="145">
        <f>IF(N334="snížená",J334,0)</f>
        <v>0</v>
      </c>
      <c r="BG334" s="145">
        <f>IF(N334="zákl. přenesená",J334,0)</f>
        <v>0</v>
      </c>
      <c r="BH334" s="145">
        <f>IF(N334="sníž. přenesená",J334,0)</f>
        <v>0</v>
      </c>
      <c r="BI334" s="145">
        <f>IF(N334="nulová",J334,0)</f>
        <v>0</v>
      </c>
      <c r="BJ334" s="18" t="s">
        <v>86</v>
      </c>
      <c r="BK334" s="145">
        <f>ROUND(I334*H334,2)</f>
        <v>0</v>
      </c>
      <c r="BL334" s="18" t="s">
        <v>311</v>
      </c>
      <c r="BM334" s="144" t="s">
        <v>1825</v>
      </c>
    </row>
    <row r="335" spans="2:65" s="1" customFormat="1" ht="11.25">
      <c r="B335" s="33"/>
      <c r="D335" s="146" t="s">
        <v>313</v>
      </c>
      <c r="F335" s="147" t="s">
        <v>8942</v>
      </c>
      <c r="I335" s="148"/>
      <c r="L335" s="33"/>
      <c r="M335" s="149"/>
      <c r="T335" s="54"/>
      <c r="AT335" s="18" t="s">
        <v>313</v>
      </c>
      <c r="AU335" s="18" t="s">
        <v>86</v>
      </c>
    </row>
    <row r="336" spans="2:65" s="1" customFormat="1" ht="16.5" customHeight="1">
      <c r="B336" s="33"/>
      <c r="C336" s="133" t="s">
        <v>1145</v>
      </c>
      <c r="D336" s="133" t="s">
        <v>307</v>
      </c>
      <c r="E336" s="134" t="s">
        <v>8943</v>
      </c>
      <c r="F336" s="135" t="s">
        <v>8944</v>
      </c>
      <c r="G336" s="136" t="s">
        <v>350</v>
      </c>
      <c r="H336" s="137">
        <v>22</v>
      </c>
      <c r="I336" s="138"/>
      <c r="J336" s="139">
        <f>ROUND(I336*H336,2)</f>
        <v>0</v>
      </c>
      <c r="K336" s="135" t="s">
        <v>721</v>
      </c>
      <c r="L336" s="33"/>
      <c r="M336" s="140" t="s">
        <v>42</v>
      </c>
      <c r="N336" s="141" t="s">
        <v>50</v>
      </c>
      <c r="P336" s="142">
        <f>O336*H336</f>
        <v>0</v>
      </c>
      <c r="Q336" s="142">
        <v>0</v>
      </c>
      <c r="R336" s="142">
        <f>Q336*H336</f>
        <v>0</v>
      </c>
      <c r="S336" s="142">
        <v>0</v>
      </c>
      <c r="T336" s="143">
        <f>S336*H336</f>
        <v>0</v>
      </c>
      <c r="AR336" s="144" t="s">
        <v>311</v>
      </c>
      <c r="AT336" s="144" t="s">
        <v>307</v>
      </c>
      <c r="AU336" s="144" t="s">
        <v>86</v>
      </c>
      <c r="AY336" s="18" t="s">
        <v>305</v>
      </c>
      <c r="BE336" s="145">
        <f>IF(N336="základní",J336,0)</f>
        <v>0</v>
      </c>
      <c r="BF336" s="145">
        <f>IF(N336="snížená",J336,0)</f>
        <v>0</v>
      </c>
      <c r="BG336" s="145">
        <f>IF(N336="zákl. přenesená",J336,0)</f>
        <v>0</v>
      </c>
      <c r="BH336" s="145">
        <f>IF(N336="sníž. přenesená",J336,0)</f>
        <v>0</v>
      </c>
      <c r="BI336" s="145">
        <f>IF(N336="nulová",J336,0)</f>
        <v>0</v>
      </c>
      <c r="BJ336" s="18" t="s">
        <v>86</v>
      </c>
      <c r="BK336" s="145">
        <f>ROUND(I336*H336,2)</f>
        <v>0</v>
      </c>
      <c r="BL336" s="18" t="s">
        <v>311</v>
      </c>
      <c r="BM336" s="144" t="s">
        <v>1833</v>
      </c>
    </row>
    <row r="337" spans="2:65" s="1" customFormat="1" ht="11.25">
      <c r="B337" s="33"/>
      <c r="D337" s="146" t="s">
        <v>313</v>
      </c>
      <c r="F337" s="147" t="s">
        <v>8944</v>
      </c>
      <c r="I337" s="148"/>
      <c r="L337" s="33"/>
      <c r="M337" s="149"/>
      <c r="T337" s="54"/>
      <c r="AT337" s="18" t="s">
        <v>313</v>
      </c>
      <c r="AU337" s="18" t="s">
        <v>86</v>
      </c>
    </row>
    <row r="338" spans="2:65" s="1" customFormat="1" ht="16.5" customHeight="1">
      <c r="B338" s="33"/>
      <c r="C338" s="133" t="s">
        <v>1152</v>
      </c>
      <c r="D338" s="133" t="s">
        <v>307</v>
      </c>
      <c r="E338" s="134" t="s">
        <v>8945</v>
      </c>
      <c r="F338" s="135" t="s">
        <v>8946</v>
      </c>
      <c r="G338" s="136" t="s">
        <v>350</v>
      </c>
      <c r="H338" s="137">
        <v>30</v>
      </c>
      <c r="I338" s="138"/>
      <c r="J338" s="139">
        <f>ROUND(I338*H338,2)</f>
        <v>0</v>
      </c>
      <c r="K338" s="135" t="s">
        <v>721</v>
      </c>
      <c r="L338" s="33"/>
      <c r="M338" s="140" t="s">
        <v>42</v>
      </c>
      <c r="N338" s="141" t="s">
        <v>50</v>
      </c>
      <c r="P338" s="142">
        <f>O338*H338</f>
        <v>0</v>
      </c>
      <c r="Q338" s="142">
        <v>0</v>
      </c>
      <c r="R338" s="142">
        <f>Q338*H338</f>
        <v>0</v>
      </c>
      <c r="S338" s="142">
        <v>0</v>
      </c>
      <c r="T338" s="143">
        <f>S338*H338</f>
        <v>0</v>
      </c>
      <c r="AR338" s="144" t="s">
        <v>311</v>
      </c>
      <c r="AT338" s="144" t="s">
        <v>307</v>
      </c>
      <c r="AU338" s="144" t="s">
        <v>86</v>
      </c>
      <c r="AY338" s="18" t="s">
        <v>305</v>
      </c>
      <c r="BE338" s="145">
        <f>IF(N338="základní",J338,0)</f>
        <v>0</v>
      </c>
      <c r="BF338" s="145">
        <f>IF(N338="snížená",J338,0)</f>
        <v>0</v>
      </c>
      <c r="BG338" s="145">
        <f>IF(N338="zákl. přenesená",J338,0)</f>
        <v>0</v>
      </c>
      <c r="BH338" s="145">
        <f>IF(N338="sníž. přenesená",J338,0)</f>
        <v>0</v>
      </c>
      <c r="BI338" s="145">
        <f>IF(N338="nulová",J338,0)</f>
        <v>0</v>
      </c>
      <c r="BJ338" s="18" t="s">
        <v>86</v>
      </c>
      <c r="BK338" s="145">
        <f>ROUND(I338*H338,2)</f>
        <v>0</v>
      </c>
      <c r="BL338" s="18" t="s">
        <v>311</v>
      </c>
      <c r="BM338" s="144" t="s">
        <v>1841</v>
      </c>
    </row>
    <row r="339" spans="2:65" s="1" customFormat="1" ht="11.25">
      <c r="B339" s="33"/>
      <c r="D339" s="146" t="s">
        <v>313</v>
      </c>
      <c r="F339" s="147" t="s">
        <v>8946</v>
      </c>
      <c r="I339" s="148"/>
      <c r="L339" s="33"/>
      <c r="M339" s="149"/>
      <c r="T339" s="54"/>
      <c r="AT339" s="18" t="s">
        <v>313</v>
      </c>
      <c r="AU339" s="18" t="s">
        <v>86</v>
      </c>
    </row>
    <row r="340" spans="2:65" s="1" customFormat="1" ht="16.5" customHeight="1">
      <c r="B340" s="33"/>
      <c r="C340" s="133" t="s">
        <v>1158</v>
      </c>
      <c r="D340" s="133" t="s">
        <v>307</v>
      </c>
      <c r="E340" s="134" t="s">
        <v>8947</v>
      </c>
      <c r="F340" s="135" t="s">
        <v>8948</v>
      </c>
      <c r="G340" s="136" t="s">
        <v>350</v>
      </c>
      <c r="H340" s="137">
        <v>1</v>
      </c>
      <c r="I340" s="138"/>
      <c r="J340" s="139">
        <f>ROUND(I340*H340,2)</f>
        <v>0</v>
      </c>
      <c r="K340" s="135" t="s">
        <v>721</v>
      </c>
      <c r="L340" s="33"/>
      <c r="M340" s="140" t="s">
        <v>42</v>
      </c>
      <c r="N340" s="141" t="s">
        <v>50</v>
      </c>
      <c r="P340" s="142">
        <f>O340*H340</f>
        <v>0</v>
      </c>
      <c r="Q340" s="142">
        <v>0</v>
      </c>
      <c r="R340" s="142">
        <f>Q340*H340</f>
        <v>0</v>
      </c>
      <c r="S340" s="142">
        <v>0</v>
      </c>
      <c r="T340" s="143">
        <f>S340*H340</f>
        <v>0</v>
      </c>
      <c r="AR340" s="144" t="s">
        <v>311</v>
      </c>
      <c r="AT340" s="144" t="s">
        <v>307</v>
      </c>
      <c r="AU340" s="144" t="s">
        <v>86</v>
      </c>
      <c r="AY340" s="18" t="s">
        <v>305</v>
      </c>
      <c r="BE340" s="145">
        <f>IF(N340="základní",J340,0)</f>
        <v>0</v>
      </c>
      <c r="BF340" s="145">
        <f>IF(N340="snížená",J340,0)</f>
        <v>0</v>
      </c>
      <c r="BG340" s="145">
        <f>IF(N340="zákl. přenesená",J340,0)</f>
        <v>0</v>
      </c>
      <c r="BH340" s="145">
        <f>IF(N340="sníž. přenesená",J340,0)</f>
        <v>0</v>
      </c>
      <c r="BI340" s="145">
        <f>IF(N340="nulová",J340,0)</f>
        <v>0</v>
      </c>
      <c r="BJ340" s="18" t="s">
        <v>86</v>
      </c>
      <c r="BK340" s="145">
        <f>ROUND(I340*H340,2)</f>
        <v>0</v>
      </c>
      <c r="BL340" s="18" t="s">
        <v>311</v>
      </c>
      <c r="BM340" s="144" t="s">
        <v>1849</v>
      </c>
    </row>
    <row r="341" spans="2:65" s="1" customFormat="1" ht="11.25">
      <c r="B341" s="33"/>
      <c r="D341" s="146" t="s">
        <v>313</v>
      </c>
      <c r="F341" s="147" t="s">
        <v>8948</v>
      </c>
      <c r="I341" s="148"/>
      <c r="L341" s="33"/>
      <c r="M341" s="149"/>
      <c r="T341" s="54"/>
      <c r="AT341" s="18" t="s">
        <v>313</v>
      </c>
      <c r="AU341" s="18" t="s">
        <v>86</v>
      </c>
    </row>
    <row r="342" spans="2:65" s="1" customFormat="1" ht="16.5" customHeight="1">
      <c r="B342" s="33"/>
      <c r="C342" s="133" t="s">
        <v>1166</v>
      </c>
      <c r="D342" s="133" t="s">
        <v>307</v>
      </c>
      <c r="E342" s="134" t="s">
        <v>8949</v>
      </c>
      <c r="F342" s="135" t="s">
        <v>8950</v>
      </c>
      <c r="G342" s="136" t="s">
        <v>350</v>
      </c>
      <c r="H342" s="137">
        <v>17</v>
      </c>
      <c r="I342" s="138"/>
      <c r="J342" s="139">
        <f>ROUND(I342*H342,2)</f>
        <v>0</v>
      </c>
      <c r="K342" s="135" t="s">
        <v>721</v>
      </c>
      <c r="L342" s="33"/>
      <c r="M342" s="140" t="s">
        <v>42</v>
      </c>
      <c r="N342" s="141" t="s">
        <v>50</v>
      </c>
      <c r="P342" s="142">
        <f>O342*H342</f>
        <v>0</v>
      </c>
      <c r="Q342" s="142">
        <v>0</v>
      </c>
      <c r="R342" s="142">
        <f>Q342*H342</f>
        <v>0</v>
      </c>
      <c r="S342" s="142">
        <v>0</v>
      </c>
      <c r="T342" s="143">
        <f>S342*H342</f>
        <v>0</v>
      </c>
      <c r="AR342" s="144" t="s">
        <v>311</v>
      </c>
      <c r="AT342" s="144" t="s">
        <v>307</v>
      </c>
      <c r="AU342" s="144" t="s">
        <v>86</v>
      </c>
      <c r="AY342" s="18" t="s">
        <v>305</v>
      </c>
      <c r="BE342" s="145">
        <f>IF(N342="základní",J342,0)</f>
        <v>0</v>
      </c>
      <c r="BF342" s="145">
        <f>IF(N342="snížená",J342,0)</f>
        <v>0</v>
      </c>
      <c r="BG342" s="145">
        <f>IF(N342="zákl. přenesená",J342,0)</f>
        <v>0</v>
      </c>
      <c r="BH342" s="145">
        <f>IF(N342="sníž. přenesená",J342,0)</f>
        <v>0</v>
      </c>
      <c r="BI342" s="145">
        <f>IF(N342="nulová",J342,0)</f>
        <v>0</v>
      </c>
      <c r="BJ342" s="18" t="s">
        <v>86</v>
      </c>
      <c r="BK342" s="145">
        <f>ROUND(I342*H342,2)</f>
        <v>0</v>
      </c>
      <c r="BL342" s="18" t="s">
        <v>311</v>
      </c>
      <c r="BM342" s="144" t="s">
        <v>1857</v>
      </c>
    </row>
    <row r="343" spans="2:65" s="1" customFormat="1" ht="11.25">
      <c r="B343" s="33"/>
      <c r="D343" s="146" t="s">
        <v>313</v>
      </c>
      <c r="F343" s="147" t="s">
        <v>8950</v>
      </c>
      <c r="I343" s="148"/>
      <c r="L343" s="33"/>
      <c r="M343" s="149"/>
      <c r="T343" s="54"/>
      <c r="AT343" s="18" t="s">
        <v>313</v>
      </c>
      <c r="AU343" s="18" t="s">
        <v>86</v>
      </c>
    </row>
    <row r="344" spans="2:65" s="1" customFormat="1" ht="16.5" customHeight="1">
      <c r="B344" s="33"/>
      <c r="C344" s="133" t="s">
        <v>1174</v>
      </c>
      <c r="D344" s="133" t="s">
        <v>307</v>
      </c>
      <c r="E344" s="134" t="s">
        <v>8951</v>
      </c>
      <c r="F344" s="135" t="s">
        <v>8952</v>
      </c>
      <c r="G344" s="136" t="s">
        <v>350</v>
      </c>
      <c r="H344" s="137">
        <v>19</v>
      </c>
      <c r="I344" s="138"/>
      <c r="J344" s="139">
        <f>ROUND(I344*H344,2)</f>
        <v>0</v>
      </c>
      <c r="K344" s="135" t="s">
        <v>721</v>
      </c>
      <c r="L344" s="33"/>
      <c r="M344" s="140" t="s">
        <v>42</v>
      </c>
      <c r="N344" s="141" t="s">
        <v>50</v>
      </c>
      <c r="P344" s="142">
        <f>O344*H344</f>
        <v>0</v>
      </c>
      <c r="Q344" s="142">
        <v>0</v>
      </c>
      <c r="R344" s="142">
        <f>Q344*H344</f>
        <v>0</v>
      </c>
      <c r="S344" s="142">
        <v>0</v>
      </c>
      <c r="T344" s="143">
        <f>S344*H344</f>
        <v>0</v>
      </c>
      <c r="AR344" s="144" t="s">
        <v>311</v>
      </c>
      <c r="AT344" s="144" t="s">
        <v>307</v>
      </c>
      <c r="AU344" s="144" t="s">
        <v>86</v>
      </c>
      <c r="AY344" s="18" t="s">
        <v>305</v>
      </c>
      <c r="BE344" s="145">
        <f>IF(N344="základní",J344,0)</f>
        <v>0</v>
      </c>
      <c r="BF344" s="145">
        <f>IF(N344="snížená",J344,0)</f>
        <v>0</v>
      </c>
      <c r="BG344" s="145">
        <f>IF(N344="zákl. přenesená",J344,0)</f>
        <v>0</v>
      </c>
      <c r="BH344" s="145">
        <f>IF(N344="sníž. přenesená",J344,0)</f>
        <v>0</v>
      </c>
      <c r="BI344" s="145">
        <f>IF(N344="nulová",J344,0)</f>
        <v>0</v>
      </c>
      <c r="BJ344" s="18" t="s">
        <v>86</v>
      </c>
      <c r="BK344" s="145">
        <f>ROUND(I344*H344,2)</f>
        <v>0</v>
      </c>
      <c r="BL344" s="18" t="s">
        <v>311</v>
      </c>
      <c r="BM344" s="144" t="s">
        <v>1865</v>
      </c>
    </row>
    <row r="345" spans="2:65" s="1" customFormat="1" ht="11.25">
      <c r="B345" s="33"/>
      <c r="D345" s="146" t="s">
        <v>313</v>
      </c>
      <c r="F345" s="147" t="s">
        <v>8952</v>
      </c>
      <c r="I345" s="148"/>
      <c r="L345" s="33"/>
      <c r="M345" s="149"/>
      <c r="T345" s="54"/>
      <c r="AT345" s="18" t="s">
        <v>313</v>
      </c>
      <c r="AU345" s="18" t="s">
        <v>86</v>
      </c>
    </row>
    <row r="346" spans="2:65" s="1" customFormat="1" ht="16.5" customHeight="1">
      <c r="B346" s="33"/>
      <c r="C346" s="133" t="s">
        <v>1184</v>
      </c>
      <c r="D346" s="133" t="s">
        <v>307</v>
      </c>
      <c r="E346" s="134" t="s">
        <v>8953</v>
      </c>
      <c r="F346" s="135" t="s">
        <v>8954</v>
      </c>
      <c r="G346" s="136" t="s">
        <v>350</v>
      </c>
      <c r="H346" s="137">
        <v>1</v>
      </c>
      <c r="I346" s="138"/>
      <c r="J346" s="139">
        <f>ROUND(I346*H346,2)</f>
        <v>0</v>
      </c>
      <c r="K346" s="135" t="s">
        <v>721</v>
      </c>
      <c r="L346" s="33"/>
      <c r="M346" s="140" t="s">
        <v>42</v>
      </c>
      <c r="N346" s="141" t="s">
        <v>50</v>
      </c>
      <c r="P346" s="142">
        <f>O346*H346</f>
        <v>0</v>
      </c>
      <c r="Q346" s="142">
        <v>0</v>
      </c>
      <c r="R346" s="142">
        <f>Q346*H346</f>
        <v>0</v>
      </c>
      <c r="S346" s="142">
        <v>0</v>
      </c>
      <c r="T346" s="143">
        <f>S346*H346</f>
        <v>0</v>
      </c>
      <c r="AR346" s="144" t="s">
        <v>311</v>
      </c>
      <c r="AT346" s="144" t="s">
        <v>307</v>
      </c>
      <c r="AU346" s="144" t="s">
        <v>86</v>
      </c>
      <c r="AY346" s="18" t="s">
        <v>305</v>
      </c>
      <c r="BE346" s="145">
        <f>IF(N346="základní",J346,0)</f>
        <v>0</v>
      </c>
      <c r="BF346" s="145">
        <f>IF(N346="snížená",J346,0)</f>
        <v>0</v>
      </c>
      <c r="BG346" s="145">
        <f>IF(N346="zákl. přenesená",J346,0)</f>
        <v>0</v>
      </c>
      <c r="BH346" s="145">
        <f>IF(N346="sníž. přenesená",J346,0)</f>
        <v>0</v>
      </c>
      <c r="BI346" s="145">
        <f>IF(N346="nulová",J346,0)</f>
        <v>0</v>
      </c>
      <c r="BJ346" s="18" t="s">
        <v>86</v>
      </c>
      <c r="BK346" s="145">
        <f>ROUND(I346*H346,2)</f>
        <v>0</v>
      </c>
      <c r="BL346" s="18" t="s">
        <v>311</v>
      </c>
      <c r="BM346" s="144" t="s">
        <v>1873</v>
      </c>
    </row>
    <row r="347" spans="2:65" s="1" customFormat="1" ht="11.25">
      <c r="B347" s="33"/>
      <c r="D347" s="146" t="s">
        <v>313</v>
      </c>
      <c r="F347" s="147" t="s">
        <v>8954</v>
      </c>
      <c r="I347" s="148"/>
      <c r="L347" s="33"/>
      <c r="M347" s="149"/>
      <c r="T347" s="54"/>
      <c r="AT347" s="18" t="s">
        <v>313</v>
      </c>
      <c r="AU347" s="18" t="s">
        <v>86</v>
      </c>
    </row>
    <row r="348" spans="2:65" s="1" customFormat="1" ht="16.5" customHeight="1">
      <c r="B348" s="33"/>
      <c r="C348" s="133" t="s">
        <v>1192</v>
      </c>
      <c r="D348" s="133" t="s">
        <v>307</v>
      </c>
      <c r="E348" s="134" t="s">
        <v>8955</v>
      </c>
      <c r="F348" s="135" t="s">
        <v>8956</v>
      </c>
      <c r="G348" s="136" t="s">
        <v>350</v>
      </c>
      <c r="H348" s="137">
        <v>3</v>
      </c>
      <c r="I348" s="138"/>
      <c r="J348" s="139">
        <f>ROUND(I348*H348,2)</f>
        <v>0</v>
      </c>
      <c r="K348" s="135" t="s">
        <v>721</v>
      </c>
      <c r="L348" s="33"/>
      <c r="M348" s="140" t="s">
        <v>42</v>
      </c>
      <c r="N348" s="141" t="s">
        <v>50</v>
      </c>
      <c r="P348" s="142">
        <f>O348*H348</f>
        <v>0</v>
      </c>
      <c r="Q348" s="142">
        <v>0</v>
      </c>
      <c r="R348" s="142">
        <f>Q348*H348</f>
        <v>0</v>
      </c>
      <c r="S348" s="142">
        <v>0</v>
      </c>
      <c r="T348" s="143">
        <f>S348*H348</f>
        <v>0</v>
      </c>
      <c r="AR348" s="144" t="s">
        <v>311</v>
      </c>
      <c r="AT348" s="144" t="s">
        <v>307</v>
      </c>
      <c r="AU348" s="144" t="s">
        <v>86</v>
      </c>
      <c r="AY348" s="18" t="s">
        <v>305</v>
      </c>
      <c r="BE348" s="145">
        <f>IF(N348="základní",J348,0)</f>
        <v>0</v>
      </c>
      <c r="BF348" s="145">
        <f>IF(N348="snížená",J348,0)</f>
        <v>0</v>
      </c>
      <c r="BG348" s="145">
        <f>IF(N348="zákl. přenesená",J348,0)</f>
        <v>0</v>
      </c>
      <c r="BH348" s="145">
        <f>IF(N348="sníž. přenesená",J348,0)</f>
        <v>0</v>
      </c>
      <c r="BI348" s="145">
        <f>IF(N348="nulová",J348,0)</f>
        <v>0</v>
      </c>
      <c r="BJ348" s="18" t="s">
        <v>86</v>
      </c>
      <c r="BK348" s="145">
        <f>ROUND(I348*H348,2)</f>
        <v>0</v>
      </c>
      <c r="BL348" s="18" t="s">
        <v>311</v>
      </c>
      <c r="BM348" s="144" t="s">
        <v>1881</v>
      </c>
    </row>
    <row r="349" spans="2:65" s="1" customFormat="1" ht="11.25">
      <c r="B349" s="33"/>
      <c r="D349" s="146" t="s">
        <v>313</v>
      </c>
      <c r="F349" s="147" t="s">
        <v>8956</v>
      </c>
      <c r="I349" s="148"/>
      <c r="L349" s="33"/>
      <c r="M349" s="149"/>
      <c r="T349" s="54"/>
      <c r="AT349" s="18" t="s">
        <v>313</v>
      </c>
      <c r="AU349" s="18" t="s">
        <v>86</v>
      </c>
    </row>
    <row r="350" spans="2:65" s="1" customFormat="1" ht="16.5" customHeight="1">
      <c r="B350" s="33"/>
      <c r="C350" s="133" t="s">
        <v>1197</v>
      </c>
      <c r="D350" s="133" t="s">
        <v>307</v>
      </c>
      <c r="E350" s="134" t="s">
        <v>8957</v>
      </c>
      <c r="F350" s="135" t="s">
        <v>8958</v>
      </c>
      <c r="G350" s="136" t="s">
        <v>350</v>
      </c>
      <c r="H350" s="137">
        <v>1</v>
      </c>
      <c r="I350" s="138"/>
      <c r="J350" s="139">
        <f>ROUND(I350*H350,2)</f>
        <v>0</v>
      </c>
      <c r="K350" s="135" t="s">
        <v>721</v>
      </c>
      <c r="L350" s="33"/>
      <c r="M350" s="140" t="s">
        <v>42</v>
      </c>
      <c r="N350" s="141" t="s">
        <v>50</v>
      </c>
      <c r="P350" s="142">
        <f>O350*H350</f>
        <v>0</v>
      </c>
      <c r="Q350" s="142">
        <v>0</v>
      </c>
      <c r="R350" s="142">
        <f>Q350*H350</f>
        <v>0</v>
      </c>
      <c r="S350" s="142">
        <v>0</v>
      </c>
      <c r="T350" s="143">
        <f>S350*H350</f>
        <v>0</v>
      </c>
      <c r="AR350" s="144" t="s">
        <v>311</v>
      </c>
      <c r="AT350" s="144" t="s">
        <v>307</v>
      </c>
      <c r="AU350" s="144" t="s">
        <v>86</v>
      </c>
      <c r="AY350" s="18" t="s">
        <v>305</v>
      </c>
      <c r="BE350" s="145">
        <f>IF(N350="základní",J350,0)</f>
        <v>0</v>
      </c>
      <c r="BF350" s="145">
        <f>IF(N350="snížená",J350,0)</f>
        <v>0</v>
      </c>
      <c r="BG350" s="145">
        <f>IF(N350="zákl. přenesená",J350,0)</f>
        <v>0</v>
      </c>
      <c r="BH350" s="145">
        <f>IF(N350="sníž. přenesená",J350,0)</f>
        <v>0</v>
      </c>
      <c r="BI350" s="145">
        <f>IF(N350="nulová",J350,0)</f>
        <v>0</v>
      </c>
      <c r="BJ350" s="18" t="s">
        <v>86</v>
      </c>
      <c r="BK350" s="145">
        <f>ROUND(I350*H350,2)</f>
        <v>0</v>
      </c>
      <c r="BL350" s="18" t="s">
        <v>311</v>
      </c>
      <c r="BM350" s="144" t="s">
        <v>1889</v>
      </c>
    </row>
    <row r="351" spans="2:65" s="1" customFormat="1" ht="11.25">
      <c r="B351" s="33"/>
      <c r="D351" s="146" t="s">
        <v>313</v>
      </c>
      <c r="F351" s="147" t="s">
        <v>8958</v>
      </c>
      <c r="I351" s="148"/>
      <c r="L351" s="33"/>
      <c r="M351" s="149"/>
      <c r="T351" s="54"/>
      <c r="AT351" s="18" t="s">
        <v>313</v>
      </c>
      <c r="AU351" s="18" t="s">
        <v>86</v>
      </c>
    </row>
    <row r="352" spans="2:65" s="1" customFormat="1" ht="16.5" customHeight="1">
      <c r="B352" s="33"/>
      <c r="C352" s="133" t="s">
        <v>1205</v>
      </c>
      <c r="D352" s="133" t="s">
        <v>307</v>
      </c>
      <c r="E352" s="134" t="s">
        <v>8959</v>
      </c>
      <c r="F352" s="135" t="s">
        <v>8960</v>
      </c>
      <c r="G352" s="136" t="s">
        <v>350</v>
      </c>
      <c r="H352" s="137">
        <v>1</v>
      </c>
      <c r="I352" s="138"/>
      <c r="J352" s="139">
        <f>ROUND(I352*H352,2)</f>
        <v>0</v>
      </c>
      <c r="K352" s="135" t="s">
        <v>721</v>
      </c>
      <c r="L352" s="33"/>
      <c r="M352" s="140" t="s">
        <v>42</v>
      </c>
      <c r="N352" s="141" t="s">
        <v>50</v>
      </c>
      <c r="P352" s="142">
        <f>O352*H352</f>
        <v>0</v>
      </c>
      <c r="Q352" s="142">
        <v>0</v>
      </c>
      <c r="R352" s="142">
        <f>Q352*H352</f>
        <v>0</v>
      </c>
      <c r="S352" s="142">
        <v>0</v>
      </c>
      <c r="T352" s="143">
        <f>S352*H352</f>
        <v>0</v>
      </c>
      <c r="AR352" s="144" t="s">
        <v>311</v>
      </c>
      <c r="AT352" s="144" t="s">
        <v>307</v>
      </c>
      <c r="AU352" s="144" t="s">
        <v>86</v>
      </c>
      <c r="AY352" s="18" t="s">
        <v>305</v>
      </c>
      <c r="BE352" s="145">
        <f>IF(N352="základní",J352,0)</f>
        <v>0</v>
      </c>
      <c r="BF352" s="145">
        <f>IF(N352="snížená",J352,0)</f>
        <v>0</v>
      </c>
      <c r="BG352" s="145">
        <f>IF(N352="zákl. přenesená",J352,0)</f>
        <v>0</v>
      </c>
      <c r="BH352" s="145">
        <f>IF(N352="sníž. přenesená",J352,0)</f>
        <v>0</v>
      </c>
      <c r="BI352" s="145">
        <f>IF(N352="nulová",J352,0)</f>
        <v>0</v>
      </c>
      <c r="BJ352" s="18" t="s">
        <v>86</v>
      </c>
      <c r="BK352" s="145">
        <f>ROUND(I352*H352,2)</f>
        <v>0</v>
      </c>
      <c r="BL352" s="18" t="s">
        <v>311</v>
      </c>
      <c r="BM352" s="144" t="s">
        <v>1897</v>
      </c>
    </row>
    <row r="353" spans="2:65" s="1" customFormat="1" ht="11.25">
      <c r="B353" s="33"/>
      <c r="D353" s="146" t="s">
        <v>313</v>
      </c>
      <c r="F353" s="147" t="s">
        <v>8960</v>
      </c>
      <c r="I353" s="148"/>
      <c r="L353" s="33"/>
      <c r="M353" s="149"/>
      <c r="T353" s="54"/>
      <c r="AT353" s="18" t="s">
        <v>313</v>
      </c>
      <c r="AU353" s="18" t="s">
        <v>86</v>
      </c>
    </row>
    <row r="354" spans="2:65" s="1" customFormat="1" ht="16.5" customHeight="1">
      <c r="B354" s="33"/>
      <c r="C354" s="133" t="s">
        <v>1210</v>
      </c>
      <c r="D354" s="133" t="s">
        <v>307</v>
      </c>
      <c r="E354" s="134" t="s">
        <v>8961</v>
      </c>
      <c r="F354" s="135" t="s">
        <v>8962</v>
      </c>
      <c r="G354" s="136" t="s">
        <v>350</v>
      </c>
      <c r="H354" s="137">
        <v>85</v>
      </c>
      <c r="I354" s="138"/>
      <c r="J354" s="139">
        <f>ROUND(I354*H354,2)</f>
        <v>0</v>
      </c>
      <c r="K354" s="135" t="s">
        <v>721</v>
      </c>
      <c r="L354" s="33"/>
      <c r="M354" s="140" t="s">
        <v>42</v>
      </c>
      <c r="N354" s="141" t="s">
        <v>50</v>
      </c>
      <c r="P354" s="142">
        <f>O354*H354</f>
        <v>0</v>
      </c>
      <c r="Q354" s="142">
        <v>0</v>
      </c>
      <c r="R354" s="142">
        <f>Q354*H354</f>
        <v>0</v>
      </c>
      <c r="S354" s="142">
        <v>0</v>
      </c>
      <c r="T354" s="143">
        <f>S354*H354</f>
        <v>0</v>
      </c>
      <c r="AR354" s="144" t="s">
        <v>311</v>
      </c>
      <c r="AT354" s="144" t="s">
        <v>307</v>
      </c>
      <c r="AU354" s="144" t="s">
        <v>86</v>
      </c>
      <c r="AY354" s="18" t="s">
        <v>305</v>
      </c>
      <c r="BE354" s="145">
        <f>IF(N354="základní",J354,0)</f>
        <v>0</v>
      </c>
      <c r="BF354" s="145">
        <f>IF(N354="snížená",J354,0)</f>
        <v>0</v>
      </c>
      <c r="BG354" s="145">
        <f>IF(N354="zákl. přenesená",J354,0)</f>
        <v>0</v>
      </c>
      <c r="BH354" s="145">
        <f>IF(N354="sníž. přenesená",J354,0)</f>
        <v>0</v>
      </c>
      <c r="BI354" s="145">
        <f>IF(N354="nulová",J354,0)</f>
        <v>0</v>
      </c>
      <c r="BJ354" s="18" t="s">
        <v>86</v>
      </c>
      <c r="BK354" s="145">
        <f>ROUND(I354*H354,2)</f>
        <v>0</v>
      </c>
      <c r="BL354" s="18" t="s">
        <v>311</v>
      </c>
      <c r="BM354" s="144" t="s">
        <v>1905</v>
      </c>
    </row>
    <row r="355" spans="2:65" s="1" customFormat="1" ht="11.25">
      <c r="B355" s="33"/>
      <c r="D355" s="146" t="s">
        <v>313</v>
      </c>
      <c r="F355" s="147" t="s">
        <v>8962</v>
      </c>
      <c r="I355" s="148"/>
      <c r="L355" s="33"/>
      <c r="M355" s="149"/>
      <c r="T355" s="54"/>
      <c r="AT355" s="18" t="s">
        <v>313</v>
      </c>
      <c r="AU355" s="18" t="s">
        <v>86</v>
      </c>
    </row>
    <row r="356" spans="2:65" s="1" customFormat="1" ht="16.5" customHeight="1">
      <c r="B356" s="33"/>
      <c r="C356" s="133" t="s">
        <v>1218</v>
      </c>
      <c r="D356" s="133" t="s">
        <v>307</v>
      </c>
      <c r="E356" s="134" t="s">
        <v>8963</v>
      </c>
      <c r="F356" s="135" t="s">
        <v>8964</v>
      </c>
      <c r="G356" s="136" t="s">
        <v>350</v>
      </c>
      <c r="H356" s="137">
        <v>85</v>
      </c>
      <c r="I356" s="138"/>
      <c r="J356" s="139">
        <f>ROUND(I356*H356,2)</f>
        <v>0</v>
      </c>
      <c r="K356" s="135" t="s">
        <v>721</v>
      </c>
      <c r="L356" s="33"/>
      <c r="M356" s="140" t="s">
        <v>42</v>
      </c>
      <c r="N356" s="141" t="s">
        <v>50</v>
      </c>
      <c r="P356" s="142">
        <f>O356*H356</f>
        <v>0</v>
      </c>
      <c r="Q356" s="142">
        <v>0</v>
      </c>
      <c r="R356" s="142">
        <f>Q356*H356</f>
        <v>0</v>
      </c>
      <c r="S356" s="142">
        <v>0</v>
      </c>
      <c r="T356" s="143">
        <f>S356*H356</f>
        <v>0</v>
      </c>
      <c r="AR356" s="144" t="s">
        <v>311</v>
      </c>
      <c r="AT356" s="144" t="s">
        <v>307</v>
      </c>
      <c r="AU356" s="144" t="s">
        <v>86</v>
      </c>
      <c r="AY356" s="18" t="s">
        <v>305</v>
      </c>
      <c r="BE356" s="145">
        <f>IF(N356="základní",J356,0)</f>
        <v>0</v>
      </c>
      <c r="BF356" s="145">
        <f>IF(N356="snížená",J356,0)</f>
        <v>0</v>
      </c>
      <c r="BG356" s="145">
        <f>IF(N356="zákl. přenesená",J356,0)</f>
        <v>0</v>
      </c>
      <c r="BH356" s="145">
        <f>IF(N356="sníž. přenesená",J356,0)</f>
        <v>0</v>
      </c>
      <c r="BI356" s="145">
        <f>IF(N356="nulová",J356,0)</f>
        <v>0</v>
      </c>
      <c r="BJ356" s="18" t="s">
        <v>86</v>
      </c>
      <c r="BK356" s="145">
        <f>ROUND(I356*H356,2)</f>
        <v>0</v>
      </c>
      <c r="BL356" s="18" t="s">
        <v>311</v>
      </c>
      <c r="BM356" s="144" t="s">
        <v>1913</v>
      </c>
    </row>
    <row r="357" spans="2:65" s="1" customFormat="1" ht="11.25">
      <c r="B357" s="33"/>
      <c r="D357" s="146" t="s">
        <v>313</v>
      </c>
      <c r="F357" s="147" t="s">
        <v>8964</v>
      </c>
      <c r="I357" s="148"/>
      <c r="L357" s="33"/>
      <c r="M357" s="149"/>
      <c r="T357" s="54"/>
      <c r="AT357" s="18" t="s">
        <v>313</v>
      </c>
      <c r="AU357" s="18" t="s">
        <v>86</v>
      </c>
    </row>
    <row r="358" spans="2:65" s="1" customFormat="1" ht="16.5" customHeight="1">
      <c r="B358" s="33"/>
      <c r="C358" s="133" t="s">
        <v>1224</v>
      </c>
      <c r="D358" s="133" t="s">
        <v>307</v>
      </c>
      <c r="E358" s="134" t="s">
        <v>8965</v>
      </c>
      <c r="F358" s="135" t="s">
        <v>8966</v>
      </c>
      <c r="G358" s="136" t="s">
        <v>350</v>
      </c>
      <c r="H358" s="137">
        <v>80</v>
      </c>
      <c r="I358" s="138"/>
      <c r="J358" s="139">
        <f>ROUND(I358*H358,2)</f>
        <v>0</v>
      </c>
      <c r="K358" s="135" t="s">
        <v>721</v>
      </c>
      <c r="L358" s="33"/>
      <c r="M358" s="140" t="s">
        <v>42</v>
      </c>
      <c r="N358" s="141" t="s">
        <v>50</v>
      </c>
      <c r="P358" s="142">
        <f>O358*H358</f>
        <v>0</v>
      </c>
      <c r="Q358" s="142">
        <v>0</v>
      </c>
      <c r="R358" s="142">
        <f>Q358*H358</f>
        <v>0</v>
      </c>
      <c r="S358" s="142">
        <v>0</v>
      </c>
      <c r="T358" s="143">
        <f>S358*H358</f>
        <v>0</v>
      </c>
      <c r="AR358" s="144" t="s">
        <v>311</v>
      </c>
      <c r="AT358" s="144" t="s">
        <v>307</v>
      </c>
      <c r="AU358" s="144" t="s">
        <v>86</v>
      </c>
      <c r="AY358" s="18" t="s">
        <v>305</v>
      </c>
      <c r="BE358" s="145">
        <f>IF(N358="základní",J358,0)</f>
        <v>0</v>
      </c>
      <c r="BF358" s="145">
        <f>IF(N358="snížená",J358,0)</f>
        <v>0</v>
      </c>
      <c r="BG358" s="145">
        <f>IF(N358="zákl. přenesená",J358,0)</f>
        <v>0</v>
      </c>
      <c r="BH358" s="145">
        <f>IF(N358="sníž. přenesená",J358,0)</f>
        <v>0</v>
      </c>
      <c r="BI358" s="145">
        <f>IF(N358="nulová",J358,0)</f>
        <v>0</v>
      </c>
      <c r="BJ358" s="18" t="s">
        <v>86</v>
      </c>
      <c r="BK358" s="145">
        <f>ROUND(I358*H358,2)</f>
        <v>0</v>
      </c>
      <c r="BL358" s="18" t="s">
        <v>311</v>
      </c>
      <c r="BM358" s="144" t="s">
        <v>1921</v>
      </c>
    </row>
    <row r="359" spans="2:65" s="1" customFormat="1" ht="11.25">
      <c r="B359" s="33"/>
      <c r="D359" s="146" t="s">
        <v>313</v>
      </c>
      <c r="F359" s="147" t="s">
        <v>8966</v>
      </c>
      <c r="I359" s="148"/>
      <c r="L359" s="33"/>
      <c r="M359" s="149"/>
      <c r="T359" s="54"/>
      <c r="AT359" s="18" t="s">
        <v>313</v>
      </c>
      <c r="AU359" s="18" t="s">
        <v>86</v>
      </c>
    </row>
    <row r="360" spans="2:65" s="1" customFormat="1" ht="16.5" customHeight="1">
      <c r="B360" s="33"/>
      <c r="C360" s="133" t="s">
        <v>1232</v>
      </c>
      <c r="D360" s="133" t="s">
        <v>307</v>
      </c>
      <c r="E360" s="134" t="s">
        <v>8967</v>
      </c>
      <c r="F360" s="135" t="s">
        <v>8968</v>
      </c>
      <c r="G360" s="136" t="s">
        <v>350</v>
      </c>
      <c r="H360" s="137">
        <v>38</v>
      </c>
      <c r="I360" s="138"/>
      <c r="J360" s="139">
        <f>ROUND(I360*H360,2)</f>
        <v>0</v>
      </c>
      <c r="K360" s="135" t="s">
        <v>721</v>
      </c>
      <c r="L360" s="33"/>
      <c r="M360" s="140" t="s">
        <v>42</v>
      </c>
      <c r="N360" s="141" t="s">
        <v>50</v>
      </c>
      <c r="P360" s="142">
        <f>O360*H360</f>
        <v>0</v>
      </c>
      <c r="Q360" s="142">
        <v>0</v>
      </c>
      <c r="R360" s="142">
        <f>Q360*H360</f>
        <v>0</v>
      </c>
      <c r="S360" s="142">
        <v>0</v>
      </c>
      <c r="T360" s="143">
        <f>S360*H360</f>
        <v>0</v>
      </c>
      <c r="AR360" s="144" t="s">
        <v>311</v>
      </c>
      <c r="AT360" s="144" t="s">
        <v>307</v>
      </c>
      <c r="AU360" s="144" t="s">
        <v>86</v>
      </c>
      <c r="AY360" s="18" t="s">
        <v>305</v>
      </c>
      <c r="BE360" s="145">
        <f>IF(N360="základní",J360,0)</f>
        <v>0</v>
      </c>
      <c r="BF360" s="145">
        <f>IF(N360="snížená",J360,0)</f>
        <v>0</v>
      </c>
      <c r="BG360" s="145">
        <f>IF(N360="zákl. přenesená",J360,0)</f>
        <v>0</v>
      </c>
      <c r="BH360" s="145">
        <f>IF(N360="sníž. přenesená",J360,0)</f>
        <v>0</v>
      </c>
      <c r="BI360" s="145">
        <f>IF(N360="nulová",J360,0)</f>
        <v>0</v>
      </c>
      <c r="BJ360" s="18" t="s">
        <v>86</v>
      </c>
      <c r="BK360" s="145">
        <f>ROUND(I360*H360,2)</f>
        <v>0</v>
      </c>
      <c r="BL360" s="18" t="s">
        <v>311</v>
      </c>
      <c r="BM360" s="144" t="s">
        <v>1929</v>
      </c>
    </row>
    <row r="361" spans="2:65" s="1" customFormat="1" ht="11.25">
      <c r="B361" s="33"/>
      <c r="D361" s="146" t="s">
        <v>313</v>
      </c>
      <c r="F361" s="147" t="s">
        <v>8968</v>
      </c>
      <c r="I361" s="148"/>
      <c r="L361" s="33"/>
      <c r="M361" s="149"/>
      <c r="T361" s="54"/>
      <c r="AT361" s="18" t="s">
        <v>313</v>
      </c>
      <c r="AU361" s="18" t="s">
        <v>86</v>
      </c>
    </row>
    <row r="362" spans="2:65" s="1" customFormat="1" ht="16.5" customHeight="1">
      <c r="B362" s="33"/>
      <c r="C362" s="133" t="s">
        <v>1242</v>
      </c>
      <c r="D362" s="133" t="s">
        <v>307</v>
      </c>
      <c r="E362" s="134" t="s">
        <v>8969</v>
      </c>
      <c r="F362" s="135" t="s">
        <v>8970</v>
      </c>
      <c r="G362" s="136" t="s">
        <v>350</v>
      </c>
      <c r="H362" s="137">
        <v>49</v>
      </c>
      <c r="I362" s="138"/>
      <c r="J362" s="139">
        <f>ROUND(I362*H362,2)</f>
        <v>0</v>
      </c>
      <c r="K362" s="135" t="s">
        <v>721</v>
      </c>
      <c r="L362" s="33"/>
      <c r="M362" s="140" t="s">
        <v>42</v>
      </c>
      <c r="N362" s="141" t="s">
        <v>50</v>
      </c>
      <c r="P362" s="142">
        <f>O362*H362</f>
        <v>0</v>
      </c>
      <c r="Q362" s="142">
        <v>0</v>
      </c>
      <c r="R362" s="142">
        <f>Q362*H362</f>
        <v>0</v>
      </c>
      <c r="S362" s="142">
        <v>0</v>
      </c>
      <c r="T362" s="143">
        <f>S362*H362</f>
        <v>0</v>
      </c>
      <c r="AR362" s="144" t="s">
        <v>311</v>
      </c>
      <c r="AT362" s="144" t="s">
        <v>307</v>
      </c>
      <c r="AU362" s="144" t="s">
        <v>86</v>
      </c>
      <c r="AY362" s="18" t="s">
        <v>305</v>
      </c>
      <c r="BE362" s="145">
        <f>IF(N362="základní",J362,0)</f>
        <v>0</v>
      </c>
      <c r="BF362" s="145">
        <f>IF(N362="snížená",J362,0)</f>
        <v>0</v>
      </c>
      <c r="BG362" s="145">
        <f>IF(N362="zákl. přenesená",J362,0)</f>
        <v>0</v>
      </c>
      <c r="BH362" s="145">
        <f>IF(N362="sníž. přenesená",J362,0)</f>
        <v>0</v>
      </c>
      <c r="BI362" s="145">
        <f>IF(N362="nulová",J362,0)</f>
        <v>0</v>
      </c>
      <c r="BJ362" s="18" t="s">
        <v>86</v>
      </c>
      <c r="BK362" s="145">
        <f>ROUND(I362*H362,2)</f>
        <v>0</v>
      </c>
      <c r="BL362" s="18" t="s">
        <v>311</v>
      </c>
      <c r="BM362" s="144" t="s">
        <v>1937</v>
      </c>
    </row>
    <row r="363" spans="2:65" s="1" customFormat="1" ht="11.25">
      <c r="B363" s="33"/>
      <c r="D363" s="146" t="s">
        <v>313</v>
      </c>
      <c r="F363" s="147" t="s">
        <v>8970</v>
      </c>
      <c r="I363" s="148"/>
      <c r="L363" s="33"/>
      <c r="M363" s="149"/>
      <c r="T363" s="54"/>
      <c r="AT363" s="18" t="s">
        <v>313</v>
      </c>
      <c r="AU363" s="18" t="s">
        <v>86</v>
      </c>
    </row>
    <row r="364" spans="2:65" s="1" customFormat="1" ht="16.5" customHeight="1">
      <c r="B364" s="33"/>
      <c r="C364" s="133" t="s">
        <v>1245</v>
      </c>
      <c r="D364" s="133" t="s">
        <v>307</v>
      </c>
      <c r="E364" s="134" t="s">
        <v>8971</v>
      </c>
      <c r="F364" s="135" t="s">
        <v>8972</v>
      </c>
      <c r="G364" s="136" t="s">
        <v>244</v>
      </c>
      <c r="H364" s="137">
        <v>10.086</v>
      </c>
      <c r="I364" s="138"/>
      <c r="J364" s="139">
        <f>ROUND(I364*H364,2)</f>
        <v>0</v>
      </c>
      <c r="K364" s="135" t="s">
        <v>721</v>
      </c>
      <c r="L364" s="33"/>
      <c r="M364" s="140" t="s">
        <v>42</v>
      </c>
      <c r="N364" s="141" t="s">
        <v>50</v>
      </c>
      <c r="P364" s="142">
        <f>O364*H364</f>
        <v>0</v>
      </c>
      <c r="Q364" s="142">
        <v>0</v>
      </c>
      <c r="R364" s="142">
        <f>Q364*H364</f>
        <v>0</v>
      </c>
      <c r="S364" s="142">
        <v>0</v>
      </c>
      <c r="T364" s="143">
        <f>S364*H364</f>
        <v>0</v>
      </c>
      <c r="AR364" s="144" t="s">
        <v>311</v>
      </c>
      <c r="AT364" s="144" t="s">
        <v>307</v>
      </c>
      <c r="AU364" s="144" t="s">
        <v>86</v>
      </c>
      <c r="AY364" s="18" t="s">
        <v>305</v>
      </c>
      <c r="BE364" s="145">
        <f>IF(N364="základní",J364,0)</f>
        <v>0</v>
      </c>
      <c r="BF364" s="145">
        <f>IF(N364="snížená",J364,0)</f>
        <v>0</v>
      </c>
      <c r="BG364" s="145">
        <f>IF(N364="zákl. přenesená",J364,0)</f>
        <v>0</v>
      </c>
      <c r="BH364" s="145">
        <f>IF(N364="sníž. přenesená",J364,0)</f>
        <v>0</v>
      </c>
      <c r="BI364" s="145">
        <f>IF(N364="nulová",J364,0)</f>
        <v>0</v>
      </c>
      <c r="BJ364" s="18" t="s">
        <v>86</v>
      </c>
      <c r="BK364" s="145">
        <f>ROUND(I364*H364,2)</f>
        <v>0</v>
      </c>
      <c r="BL364" s="18" t="s">
        <v>311</v>
      </c>
      <c r="BM364" s="144" t="s">
        <v>1945</v>
      </c>
    </row>
    <row r="365" spans="2:65" s="1" customFormat="1" ht="11.25">
      <c r="B365" s="33"/>
      <c r="D365" s="146" t="s">
        <v>313</v>
      </c>
      <c r="F365" s="147" t="s">
        <v>8972</v>
      </c>
      <c r="I365" s="148"/>
      <c r="L365" s="33"/>
      <c r="M365" s="149"/>
      <c r="T365" s="54"/>
      <c r="AT365" s="18" t="s">
        <v>313</v>
      </c>
      <c r="AU365" s="18" t="s">
        <v>86</v>
      </c>
    </row>
    <row r="366" spans="2:65" s="1" customFormat="1" ht="16.5" customHeight="1">
      <c r="B366" s="33"/>
      <c r="C366" s="133" t="s">
        <v>1253</v>
      </c>
      <c r="D366" s="133" t="s">
        <v>307</v>
      </c>
      <c r="E366" s="134" t="s">
        <v>8850</v>
      </c>
      <c r="F366" s="135" t="s">
        <v>8851</v>
      </c>
      <c r="G366" s="136" t="s">
        <v>244</v>
      </c>
      <c r="H366" s="137">
        <v>1.72</v>
      </c>
      <c r="I366" s="138"/>
      <c r="J366" s="139">
        <f>ROUND(I366*H366,2)</f>
        <v>0</v>
      </c>
      <c r="K366" s="135" t="s">
        <v>721</v>
      </c>
      <c r="L366" s="33"/>
      <c r="M366" s="140" t="s">
        <v>42</v>
      </c>
      <c r="N366" s="141" t="s">
        <v>50</v>
      </c>
      <c r="P366" s="142">
        <f>O366*H366</f>
        <v>0</v>
      </c>
      <c r="Q366" s="142">
        <v>0</v>
      </c>
      <c r="R366" s="142">
        <f>Q366*H366</f>
        <v>0</v>
      </c>
      <c r="S366" s="142">
        <v>0</v>
      </c>
      <c r="T366" s="143">
        <f>S366*H366</f>
        <v>0</v>
      </c>
      <c r="AR366" s="144" t="s">
        <v>311</v>
      </c>
      <c r="AT366" s="144" t="s">
        <v>307</v>
      </c>
      <c r="AU366" s="144" t="s">
        <v>86</v>
      </c>
      <c r="AY366" s="18" t="s">
        <v>305</v>
      </c>
      <c r="BE366" s="145">
        <f>IF(N366="základní",J366,0)</f>
        <v>0</v>
      </c>
      <c r="BF366" s="145">
        <f>IF(N366="snížená",J366,0)</f>
        <v>0</v>
      </c>
      <c r="BG366" s="145">
        <f>IF(N366="zákl. přenesená",J366,0)</f>
        <v>0</v>
      </c>
      <c r="BH366" s="145">
        <f>IF(N366="sníž. přenesená",J366,0)</f>
        <v>0</v>
      </c>
      <c r="BI366" s="145">
        <f>IF(N366="nulová",J366,0)</f>
        <v>0</v>
      </c>
      <c r="BJ366" s="18" t="s">
        <v>86</v>
      </c>
      <c r="BK366" s="145">
        <f>ROUND(I366*H366,2)</f>
        <v>0</v>
      </c>
      <c r="BL366" s="18" t="s">
        <v>311</v>
      </c>
      <c r="BM366" s="144" t="s">
        <v>1953</v>
      </c>
    </row>
    <row r="367" spans="2:65" s="1" customFormat="1" ht="11.25">
      <c r="B367" s="33"/>
      <c r="D367" s="146" t="s">
        <v>313</v>
      </c>
      <c r="F367" s="147" t="s">
        <v>8851</v>
      </c>
      <c r="I367" s="148"/>
      <c r="L367" s="33"/>
      <c r="M367" s="149"/>
      <c r="T367" s="54"/>
      <c r="AT367" s="18" t="s">
        <v>313</v>
      </c>
      <c r="AU367" s="18" t="s">
        <v>86</v>
      </c>
    </row>
    <row r="368" spans="2:65" s="1" customFormat="1" ht="24.2" customHeight="1">
      <c r="B368" s="33"/>
      <c r="C368" s="133" t="s">
        <v>1258</v>
      </c>
      <c r="D368" s="133" t="s">
        <v>307</v>
      </c>
      <c r="E368" s="134" t="s">
        <v>8973</v>
      </c>
      <c r="F368" s="135" t="s">
        <v>8974</v>
      </c>
      <c r="G368" s="136" t="s">
        <v>199</v>
      </c>
      <c r="H368" s="137">
        <v>7.9</v>
      </c>
      <c r="I368" s="138"/>
      <c r="J368" s="139">
        <f>ROUND(I368*H368,2)</f>
        <v>0</v>
      </c>
      <c r="K368" s="135" t="s">
        <v>721</v>
      </c>
      <c r="L368" s="33"/>
      <c r="M368" s="140" t="s">
        <v>42</v>
      </c>
      <c r="N368" s="141" t="s">
        <v>50</v>
      </c>
      <c r="P368" s="142">
        <f>O368*H368</f>
        <v>0</v>
      </c>
      <c r="Q368" s="142">
        <v>0</v>
      </c>
      <c r="R368" s="142">
        <f>Q368*H368</f>
        <v>0</v>
      </c>
      <c r="S368" s="142">
        <v>0</v>
      </c>
      <c r="T368" s="143">
        <f>S368*H368</f>
        <v>0</v>
      </c>
      <c r="AR368" s="144" t="s">
        <v>311</v>
      </c>
      <c r="AT368" s="144" t="s">
        <v>307</v>
      </c>
      <c r="AU368" s="144" t="s">
        <v>86</v>
      </c>
      <c r="AY368" s="18" t="s">
        <v>305</v>
      </c>
      <c r="BE368" s="145">
        <f>IF(N368="základní",J368,0)</f>
        <v>0</v>
      </c>
      <c r="BF368" s="145">
        <f>IF(N368="snížená",J368,0)</f>
        <v>0</v>
      </c>
      <c r="BG368" s="145">
        <f>IF(N368="zákl. přenesená",J368,0)</f>
        <v>0</v>
      </c>
      <c r="BH368" s="145">
        <f>IF(N368="sníž. přenesená",J368,0)</f>
        <v>0</v>
      </c>
      <c r="BI368" s="145">
        <f>IF(N368="nulová",J368,0)</f>
        <v>0</v>
      </c>
      <c r="BJ368" s="18" t="s">
        <v>86</v>
      </c>
      <c r="BK368" s="145">
        <f>ROUND(I368*H368,2)</f>
        <v>0</v>
      </c>
      <c r="BL368" s="18" t="s">
        <v>311</v>
      </c>
      <c r="BM368" s="144" t="s">
        <v>1963</v>
      </c>
    </row>
    <row r="369" spans="2:65" s="1" customFormat="1" ht="11.25">
      <c r="B369" s="33"/>
      <c r="D369" s="146" t="s">
        <v>313</v>
      </c>
      <c r="F369" s="147" t="s">
        <v>8974</v>
      </c>
      <c r="I369" s="148"/>
      <c r="L369" s="33"/>
      <c r="M369" s="149"/>
      <c r="T369" s="54"/>
      <c r="AT369" s="18" t="s">
        <v>313</v>
      </c>
      <c r="AU369" s="18" t="s">
        <v>86</v>
      </c>
    </row>
    <row r="370" spans="2:65" s="1" customFormat="1" ht="16.5" customHeight="1">
      <c r="B370" s="33"/>
      <c r="C370" s="133" t="s">
        <v>1269</v>
      </c>
      <c r="D370" s="133" t="s">
        <v>307</v>
      </c>
      <c r="E370" s="134" t="s">
        <v>8975</v>
      </c>
      <c r="F370" s="135" t="s">
        <v>8976</v>
      </c>
      <c r="G370" s="136" t="s">
        <v>199</v>
      </c>
      <c r="H370" s="137">
        <v>4.4000000000000004</v>
      </c>
      <c r="I370" s="138"/>
      <c r="J370" s="139">
        <f>ROUND(I370*H370,2)</f>
        <v>0</v>
      </c>
      <c r="K370" s="135" t="s">
        <v>721</v>
      </c>
      <c r="L370" s="33"/>
      <c r="M370" s="140" t="s">
        <v>42</v>
      </c>
      <c r="N370" s="141" t="s">
        <v>50</v>
      </c>
      <c r="P370" s="142">
        <f>O370*H370</f>
        <v>0</v>
      </c>
      <c r="Q370" s="142">
        <v>0</v>
      </c>
      <c r="R370" s="142">
        <f>Q370*H370</f>
        <v>0</v>
      </c>
      <c r="S370" s="142">
        <v>0</v>
      </c>
      <c r="T370" s="143">
        <f>S370*H370</f>
        <v>0</v>
      </c>
      <c r="AR370" s="144" t="s">
        <v>311</v>
      </c>
      <c r="AT370" s="144" t="s">
        <v>307</v>
      </c>
      <c r="AU370" s="144" t="s">
        <v>86</v>
      </c>
      <c r="AY370" s="18" t="s">
        <v>305</v>
      </c>
      <c r="BE370" s="145">
        <f>IF(N370="základní",J370,0)</f>
        <v>0</v>
      </c>
      <c r="BF370" s="145">
        <f>IF(N370="snížená",J370,0)</f>
        <v>0</v>
      </c>
      <c r="BG370" s="145">
        <f>IF(N370="zákl. přenesená",J370,0)</f>
        <v>0</v>
      </c>
      <c r="BH370" s="145">
        <f>IF(N370="sníž. přenesená",J370,0)</f>
        <v>0</v>
      </c>
      <c r="BI370" s="145">
        <f>IF(N370="nulová",J370,0)</f>
        <v>0</v>
      </c>
      <c r="BJ370" s="18" t="s">
        <v>86</v>
      </c>
      <c r="BK370" s="145">
        <f>ROUND(I370*H370,2)</f>
        <v>0</v>
      </c>
      <c r="BL370" s="18" t="s">
        <v>311</v>
      </c>
      <c r="BM370" s="144" t="s">
        <v>1971</v>
      </c>
    </row>
    <row r="371" spans="2:65" s="1" customFormat="1" ht="11.25">
      <c r="B371" s="33"/>
      <c r="D371" s="146" t="s">
        <v>313</v>
      </c>
      <c r="F371" s="147" t="s">
        <v>8976</v>
      </c>
      <c r="I371" s="148"/>
      <c r="L371" s="33"/>
      <c r="M371" s="149"/>
      <c r="T371" s="54"/>
      <c r="AT371" s="18" t="s">
        <v>313</v>
      </c>
      <c r="AU371" s="18" t="s">
        <v>86</v>
      </c>
    </row>
    <row r="372" spans="2:65" s="11" customFormat="1" ht="25.9" customHeight="1">
      <c r="B372" s="121"/>
      <c r="D372" s="122" t="s">
        <v>78</v>
      </c>
      <c r="E372" s="123" t="s">
        <v>444</v>
      </c>
      <c r="F372" s="123" t="s">
        <v>8977</v>
      </c>
      <c r="I372" s="124"/>
      <c r="J372" s="125">
        <f>BK372</f>
        <v>0</v>
      </c>
      <c r="L372" s="121"/>
      <c r="M372" s="126"/>
      <c r="P372" s="127">
        <f>SUM(P373:P414)</f>
        <v>0</v>
      </c>
      <c r="R372" s="127">
        <f>SUM(R373:R414)</f>
        <v>0</v>
      </c>
      <c r="T372" s="128">
        <f>SUM(T373:T414)</f>
        <v>0</v>
      </c>
      <c r="AR372" s="122" t="s">
        <v>86</v>
      </c>
      <c r="AT372" s="129" t="s">
        <v>78</v>
      </c>
      <c r="AU372" s="129" t="s">
        <v>79</v>
      </c>
      <c r="AY372" s="122" t="s">
        <v>305</v>
      </c>
      <c r="BK372" s="130">
        <f>SUM(BK373:BK414)</f>
        <v>0</v>
      </c>
    </row>
    <row r="373" spans="2:65" s="1" customFormat="1" ht="21.75" customHeight="1">
      <c r="B373" s="33"/>
      <c r="C373" s="133" t="s">
        <v>1274</v>
      </c>
      <c r="D373" s="133" t="s">
        <v>307</v>
      </c>
      <c r="E373" s="134" t="s">
        <v>8978</v>
      </c>
      <c r="F373" s="135" t="s">
        <v>8979</v>
      </c>
      <c r="G373" s="136" t="s">
        <v>199</v>
      </c>
      <c r="H373" s="137">
        <v>1500</v>
      </c>
      <c r="I373" s="138"/>
      <c r="J373" s="139">
        <f>ROUND(I373*H373,2)</f>
        <v>0</v>
      </c>
      <c r="K373" s="135" t="s">
        <v>721</v>
      </c>
      <c r="L373" s="33"/>
      <c r="M373" s="140" t="s">
        <v>42</v>
      </c>
      <c r="N373" s="141" t="s">
        <v>50</v>
      </c>
      <c r="P373" s="142">
        <f>O373*H373</f>
        <v>0</v>
      </c>
      <c r="Q373" s="142">
        <v>0</v>
      </c>
      <c r="R373" s="142">
        <f>Q373*H373</f>
        <v>0</v>
      </c>
      <c r="S373" s="142">
        <v>0</v>
      </c>
      <c r="T373" s="143">
        <f>S373*H373</f>
        <v>0</v>
      </c>
      <c r="AR373" s="144" t="s">
        <v>311</v>
      </c>
      <c r="AT373" s="144" t="s">
        <v>307</v>
      </c>
      <c r="AU373" s="144" t="s">
        <v>86</v>
      </c>
      <c r="AY373" s="18" t="s">
        <v>305</v>
      </c>
      <c r="BE373" s="145">
        <f>IF(N373="základní",J373,0)</f>
        <v>0</v>
      </c>
      <c r="BF373" s="145">
        <f>IF(N373="snížená",J373,0)</f>
        <v>0</v>
      </c>
      <c r="BG373" s="145">
        <f>IF(N373="zákl. přenesená",J373,0)</f>
        <v>0</v>
      </c>
      <c r="BH373" s="145">
        <f>IF(N373="sníž. přenesená",J373,0)</f>
        <v>0</v>
      </c>
      <c r="BI373" s="145">
        <f>IF(N373="nulová",J373,0)</f>
        <v>0</v>
      </c>
      <c r="BJ373" s="18" t="s">
        <v>86</v>
      </c>
      <c r="BK373" s="145">
        <f>ROUND(I373*H373,2)</f>
        <v>0</v>
      </c>
      <c r="BL373" s="18" t="s">
        <v>311</v>
      </c>
      <c r="BM373" s="144" t="s">
        <v>1979</v>
      </c>
    </row>
    <row r="374" spans="2:65" s="1" customFormat="1" ht="11.25">
      <c r="B374" s="33"/>
      <c r="D374" s="146" t="s">
        <v>313</v>
      </c>
      <c r="F374" s="147" t="s">
        <v>8979</v>
      </c>
      <c r="I374" s="148"/>
      <c r="L374" s="33"/>
      <c r="M374" s="149"/>
      <c r="T374" s="54"/>
      <c r="AT374" s="18" t="s">
        <v>313</v>
      </c>
      <c r="AU374" s="18" t="s">
        <v>86</v>
      </c>
    </row>
    <row r="375" spans="2:65" s="13" customFormat="1" ht="11.25">
      <c r="B375" s="158"/>
      <c r="D375" s="146" t="s">
        <v>317</v>
      </c>
      <c r="E375" s="159" t="s">
        <v>42</v>
      </c>
      <c r="F375" s="160" t="s">
        <v>8980</v>
      </c>
      <c r="H375" s="161">
        <v>1500</v>
      </c>
      <c r="I375" s="162"/>
      <c r="L375" s="158"/>
      <c r="M375" s="163"/>
      <c r="T375" s="164"/>
      <c r="AT375" s="159" t="s">
        <v>317</v>
      </c>
      <c r="AU375" s="159" t="s">
        <v>86</v>
      </c>
      <c r="AV375" s="13" t="s">
        <v>88</v>
      </c>
      <c r="AW375" s="13" t="s">
        <v>38</v>
      </c>
      <c r="AX375" s="13" t="s">
        <v>79</v>
      </c>
      <c r="AY375" s="159" t="s">
        <v>305</v>
      </c>
    </row>
    <row r="376" spans="2:65" s="15" customFormat="1" ht="11.25">
      <c r="B376" s="172"/>
      <c r="D376" s="146" t="s">
        <v>317</v>
      </c>
      <c r="E376" s="173" t="s">
        <v>42</v>
      </c>
      <c r="F376" s="174" t="s">
        <v>339</v>
      </c>
      <c r="H376" s="175">
        <v>1500</v>
      </c>
      <c r="I376" s="176"/>
      <c r="L376" s="172"/>
      <c r="M376" s="177"/>
      <c r="T376" s="178"/>
      <c r="AT376" s="173" t="s">
        <v>317</v>
      </c>
      <c r="AU376" s="173" t="s">
        <v>86</v>
      </c>
      <c r="AV376" s="15" t="s">
        <v>311</v>
      </c>
      <c r="AW376" s="15" t="s">
        <v>38</v>
      </c>
      <c r="AX376" s="15" t="s">
        <v>86</v>
      </c>
      <c r="AY376" s="173" t="s">
        <v>305</v>
      </c>
    </row>
    <row r="377" spans="2:65" s="1" customFormat="1" ht="21.75" customHeight="1">
      <c r="B377" s="33"/>
      <c r="C377" s="133" t="s">
        <v>1280</v>
      </c>
      <c r="D377" s="133" t="s">
        <v>307</v>
      </c>
      <c r="E377" s="134" t="s">
        <v>8981</v>
      </c>
      <c r="F377" s="135" t="s">
        <v>8982</v>
      </c>
      <c r="G377" s="136" t="s">
        <v>199</v>
      </c>
      <c r="H377" s="137">
        <v>2260</v>
      </c>
      <c r="I377" s="138"/>
      <c r="J377" s="139">
        <f>ROUND(I377*H377,2)</f>
        <v>0</v>
      </c>
      <c r="K377" s="135" t="s">
        <v>721</v>
      </c>
      <c r="L377" s="33"/>
      <c r="M377" s="140" t="s">
        <v>42</v>
      </c>
      <c r="N377" s="141" t="s">
        <v>50</v>
      </c>
      <c r="P377" s="142">
        <f>O377*H377</f>
        <v>0</v>
      </c>
      <c r="Q377" s="142">
        <v>0</v>
      </c>
      <c r="R377" s="142">
        <f>Q377*H377</f>
        <v>0</v>
      </c>
      <c r="S377" s="142">
        <v>0</v>
      </c>
      <c r="T377" s="143">
        <f>S377*H377</f>
        <v>0</v>
      </c>
      <c r="AR377" s="144" t="s">
        <v>311</v>
      </c>
      <c r="AT377" s="144" t="s">
        <v>307</v>
      </c>
      <c r="AU377" s="144" t="s">
        <v>86</v>
      </c>
      <c r="AY377" s="18" t="s">
        <v>305</v>
      </c>
      <c r="BE377" s="145">
        <f>IF(N377="základní",J377,0)</f>
        <v>0</v>
      </c>
      <c r="BF377" s="145">
        <f>IF(N377="snížená",J377,0)</f>
        <v>0</v>
      </c>
      <c r="BG377" s="145">
        <f>IF(N377="zákl. přenesená",J377,0)</f>
        <v>0</v>
      </c>
      <c r="BH377" s="145">
        <f>IF(N377="sníž. přenesená",J377,0)</f>
        <v>0</v>
      </c>
      <c r="BI377" s="145">
        <f>IF(N377="nulová",J377,0)</f>
        <v>0</v>
      </c>
      <c r="BJ377" s="18" t="s">
        <v>86</v>
      </c>
      <c r="BK377" s="145">
        <f>ROUND(I377*H377,2)</f>
        <v>0</v>
      </c>
      <c r="BL377" s="18" t="s">
        <v>311</v>
      </c>
      <c r="BM377" s="144" t="s">
        <v>1987</v>
      </c>
    </row>
    <row r="378" spans="2:65" s="1" customFormat="1" ht="11.25">
      <c r="B378" s="33"/>
      <c r="D378" s="146" t="s">
        <v>313</v>
      </c>
      <c r="F378" s="147" t="s">
        <v>8982</v>
      </c>
      <c r="I378" s="148"/>
      <c r="L378" s="33"/>
      <c r="M378" s="149"/>
      <c r="T378" s="54"/>
      <c r="AT378" s="18" t="s">
        <v>313</v>
      </c>
      <c r="AU378" s="18" t="s">
        <v>86</v>
      </c>
    </row>
    <row r="379" spans="2:65" s="13" customFormat="1" ht="11.25">
      <c r="B379" s="158"/>
      <c r="D379" s="146" t="s">
        <v>317</v>
      </c>
      <c r="E379" s="159" t="s">
        <v>42</v>
      </c>
      <c r="F379" s="160" t="s">
        <v>8983</v>
      </c>
      <c r="H379" s="161">
        <v>2260</v>
      </c>
      <c r="I379" s="162"/>
      <c r="L379" s="158"/>
      <c r="M379" s="163"/>
      <c r="T379" s="164"/>
      <c r="AT379" s="159" t="s">
        <v>317</v>
      </c>
      <c r="AU379" s="159" t="s">
        <v>86</v>
      </c>
      <c r="AV379" s="13" t="s">
        <v>88</v>
      </c>
      <c r="AW379" s="13" t="s">
        <v>38</v>
      </c>
      <c r="AX379" s="13" t="s">
        <v>79</v>
      </c>
      <c r="AY379" s="159" t="s">
        <v>305</v>
      </c>
    </row>
    <row r="380" spans="2:65" s="15" customFormat="1" ht="11.25">
      <c r="B380" s="172"/>
      <c r="D380" s="146" t="s">
        <v>317</v>
      </c>
      <c r="E380" s="173" t="s">
        <v>42</v>
      </c>
      <c r="F380" s="174" t="s">
        <v>339</v>
      </c>
      <c r="H380" s="175">
        <v>2260</v>
      </c>
      <c r="I380" s="176"/>
      <c r="L380" s="172"/>
      <c r="M380" s="177"/>
      <c r="T380" s="178"/>
      <c r="AT380" s="173" t="s">
        <v>317</v>
      </c>
      <c r="AU380" s="173" t="s">
        <v>86</v>
      </c>
      <c r="AV380" s="15" t="s">
        <v>311</v>
      </c>
      <c r="AW380" s="15" t="s">
        <v>38</v>
      </c>
      <c r="AX380" s="15" t="s">
        <v>86</v>
      </c>
      <c r="AY380" s="173" t="s">
        <v>305</v>
      </c>
    </row>
    <row r="381" spans="2:65" s="1" customFormat="1" ht="21.75" customHeight="1">
      <c r="B381" s="33"/>
      <c r="C381" s="133" t="s">
        <v>1285</v>
      </c>
      <c r="D381" s="133" t="s">
        <v>307</v>
      </c>
      <c r="E381" s="134" t="s">
        <v>8984</v>
      </c>
      <c r="F381" s="135" t="s">
        <v>8985</v>
      </c>
      <c r="G381" s="136" t="s">
        <v>199</v>
      </c>
      <c r="H381" s="137">
        <v>750</v>
      </c>
      <c r="I381" s="138"/>
      <c r="J381" s="139">
        <f>ROUND(I381*H381,2)</f>
        <v>0</v>
      </c>
      <c r="K381" s="135" t="s">
        <v>721</v>
      </c>
      <c r="L381" s="33"/>
      <c r="M381" s="140" t="s">
        <v>42</v>
      </c>
      <c r="N381" s="141" t="s">
        <v>50</v>
      </c>
      <c r="P381" s="142">
        <f>O381*H381</f>
        <v>0</v>
      </c>
      <c r="Q381" s="142">
        <v>0</v>
      </c>
      <c r="R381" s="142">
        <f>Q381*H381</f>
        <v>0</v>
      </c>
      <c r="S381" s="142">
        <v>0</v>
      </c>
      <c r="T381" s="143">
        <f>S381*H381</f>
        <v>0</v>
      </c>
      <c r="AR381" s="144" t="s">
        <v>311</v>
      </c>
      <c r="AT381" s="144" t="s">
        <v>307</v>
      </c>
      <c r="AU381" s="144" t="s">
        <v>86</v>
      </c>
      <c r="AY381" s="18" t="s">
        <v>305</v>
      </c>
      <c r="BE381" s="145">
        <f>IF(N381="základní",J381,0)</f>
        <v>0</v>
      </c>
      <c r="BF381" s="145">
        <f>IF(N381="snížená",J381,0)</f>
        <v>0</v>
      </c>
      <c r="BG381" s="145">
        <f>IF(N381="zákl. přenesená",J381,0)</f>
        <v>0</v>
      </c>
      <c r="BH381" s="145">
        <f>IF(N381="sníž. přenesená",J381,0)</f>
        <v>0</v>
      </c>
      <c r="BI381" s="145">
        <f>IF(N381="nulová",J381,0)</f>
        <v>0</v>
      </c>
      <c r="BJ381" s="18" t="s">
        <v>86</v>
      </c>
      <c r="BK381" s="145">
        <f>ROUND(I381*H381,2)</f>
        <v>0</v>
      </c>
      <c r="BL381" s="18" t="s">
        <v>311</v>
      </c>
      <c r="BM381" s="144" t="s">
        <v>1995</v>
      </c>
    </row>
    <row r="382" spans="2:65" s="1" customFormat="1" ht="11.25">
      <c r="B382" s="33"/>
      <c r="D382" s="146" t="s">
        <v>313</v>
      </c>
      <c r="F382" s="147" t="s">
        <v>8985</v>
      </c>
      <c r="I382" s="148"/>
      <c r="L382" s="33"/>
      <c r="M382" s="149"/>
      <c r="T382" s="54"/>
      <c r="AT382" s="18" t="s">
        <v>313</v>
      </c>
      <c r="AU382" s="18" t="s">
        <v>86</v>
      </c>
    </row>
    <row r="383" spans="2:65" s="1" customFormat="1" ht="21.75" customHeight="1">
      <c r="B383" s="33"/>
      <c r="C383" s="133" t="s">
        <v>1293</v>
      </c>
      <c r="D383" s="133" t="s">
        <v>307</v>
      </c>
      <c r="E383" s="134" t="s">
        <v>8986</v>
      </c>
      <c r="F383" s="135" t="s">
        <v>8987</v>
      </c>
      <c r="G383" s="136" t="s">
        <v>199</v>
      </c>
      <c r="H383" s="137">
        <v>1130</v>
      </c>
      <c r="I383" s="138"/>
      <c r="J383" s="139">
        <f>ROUND(I383*H383,2)</f>
        <v>0</v>
      </c>
      <c r="K383" s="135" t="s">
        <v>721</v>
      </c>
      <c r="L383" s="33"/>
      <c r="M383" s="140" t="s">
        <v>42</v>
      </c>
      <c r="N383" s="141" t="s">
        <v>50</v>
      </c>
      <c r="P383" s="142">
        <f>O383*H383</f>
        <v>0</v>
      </c>
      <c r="Q383" s="142">
        <v>0</v>
      </c>
      <c r="R383" s="142">
        <f>Q383*H383</f>
        <v>0</v>
      </c>
      <c r="S383" s="142">
        <v>0</v>
      </c>
      <c r="T383" s="143">
        <f>S383*H383</f>
        <v>0</v>
      </c>
      <c r="AR383" s="144" t="s">
        <v>311</v>
      </c>
      <c r="AT383" s="144" t="s">
        <v>307</v>
      </c>
      <c r="AU383" s="144" t="s">
        <v>86</v>
      </c>
      <c r="AY383" s="18" t="s">
        <v>305</v>
      </c>
      <c r="BE383" s="145">
        <f>IF(N383="základní",J383,0)</f>
        <v>0</v>
      </c>
      <c r="BF383" s="145">
        <f>IF(N383="snížená",J383,0)</f>
        <v>0</v>
      </c>
      <c r="BG383" s="145">
        <f>IF(N383="zákl. přenesená",J383,0)</f>
        <v>0</v>
      </c>
      <c r="BH383" s="145">
        <f>IF(N383="sníž. přenesená",J383,0)</f>
        <v>0</v>
      </c>
      <c r="BI383" s="145">
        <f>IF(N383="nulová",J383,0)</f>
        <v>0</v>
      </c>
      <c r="BJ383" s="18" t="s">
        <v>86</v>
      </c>
      <c r="BK383" s="145">
        <f>ROUND(I383*H383,2)</f>
        <v>0</v>
      </c>
      <c r="BL383" s="18" t="s">
        <v>311</v>
      </c>
      <c r="BM383" s="144" t="s">
        <v>2003</v>
      </c>
    </row>
    <row r="384" spans="2:65" s="1" customFormat="1" ht="11.25">
      <c r="B384" s="33"/>
      <c r="D384" s="146" t="s">
        <v>313</v>
      </c>
      <c r="F384" s="147" t="s">
        <v>8987</v>
      </c>
      <c r="I384" s="148"/>
      <c r="L384" s="33"/>
      <c r="M384" s="149"/>
      <c r="T384" s="54"/>
      <c r="AT384" s="18" t="s">
        <v>313</v>
      </c>
      <c r="AU384" s="18" t="s">
        <v>86</v>
      </c>
    </row>
    <row r="385" spans="2:65" s="1" customFormat="1" ht="24.2" customHeight="1">
      <c r="B385" s="33"/>
      <c r="C385" s="133" t="s">
        <v>1296</v>
      </c>
      <c r="D385" s="133" t="s">
        <v>307</v>
      </c>
      <c r="E385" s="134" t="s">
        <v>8988</v>
      </c>
      <c r="F385" s="135" t="s">
        <v>8989</v>
      </c>
      <c r="G385" s="136" t="s">
        <v>199</v>
      </c>
      <c r="H385" s="137">
        <v>1880</v>
      </c>
      <c r="I385" s="138"/>
      <c r="J385" s="139">
        <f>ROUND(I385*H385,2)</f>
        <v>0</v>
      </c>
      <c r="K385" s="135" t="s">
        <v>721</v>
      </c>
      <c r="L385" s="33"/>
      <c r="M385" s="140" t="s">
        <v>42</v>
      </c>
      <c r="N385" s="141" t="s">
        <v>50</v>
      </c>
      <c r="P385" s="142">
        <f>O385*H385</f>
        <v>0</v>
      </c>
      <c r="Q385" s="142">
        <v>0</v>
      </c>
      <c r="R385" s="142">
        <f>Q385*H385</f>
        <v>0</v>
      </c>
      <c r="S385" s="142">
        <v>0</v>
      </c>
      <c r="T385" s="143">
        <f>S385*H385</f>
        <v>0</v>
      </c>
      <c r="AR385" s="144" t="s">
        <v>311</v>
      </c>
      <c r="AT385" s="144" t="s">
        <v>307</v>
      </c>
      <c r="AU385" s="144" t="s">
        <v>86</v>
      </c>
      <c r="AY385" s="18" t="s">
        <v>305</v>
      </c>
      <c r="BE385" s="145">
        <f>IF(N385="základní",J385,0)</f>
        <v>0</v>
      </c>
      <c r="BF385" s="145">
        <f>IF(N385="snížená",J385,0)</f>
        <v>0</v>
      </c>
      <c r="BG385" s="145">
        <f>IF(N385="zákl. přenesená",J385,0)</f>
        <v>0</v>
      </c>
      <c r="BH385" s="145">
        <f>IF(N385="sníž. přenesená",J385,0)</f>
        <v>0</v>
      </c>
      <c r="BI385" s="145">
        <f>IF(N385="nulová",J385,0)</f>
        <v>0</v>
      </c>
      <c r="BJ385" s="18" t="s">
        <v>86</v>
      </c>
      <c r="BK385" s="145">
        <f>ROUND(I385*H385,2)</f>
        <v>0</v>
      </c>
      <c r="BL385" s="18" t="s">
        <v>311</v>
      </c>
      <c r="BM385" s="144" t="s">
        <v>2011</v>
      </c>
    </row>
    <row r="386" spans="2:65" s="1" customFormat="1" ht="19.5">
      <c r="B386" s="33"/>
      <c r="D386" s="146" t="s">
        <v>313</v>
      </c>
      <c r="F386" s="147" t="s">
        <v>8989</v>
      </c>
      <c r="I386" s="148"/>
      <c r="L386" s="33"/>
      <c r="M386" s="149"/>
      <c r="T386" s="54"/>
      <c r="AT386" s="18" t="s">
        <v>313</v>
      </c>
      <c r="AU386" s="18" t="s">
        <v>86</v>
      </c>
    </row>
    <row r="387" spans="2:65" s="13" customFormat="1" ht="11.25">
      <c r="B387" s="158"/>
      <c r="D387" s="146" t="s">
        <v>317</v>
      </c>
      <c r="E387" s="159" t="s">
        <v>42</v>
      </c>
      <c r="F387" s="160" t="s">
        <v>8990</v>
      </c>
      <c r="H387" s="161">
        <v>1880</v>
      </c>
      <c r="I387" s="162"/>
      <c r="L387" s="158"/>
      <c r="M387" s="163"/>
      <c r="T387" s="164"/>
      <c r="AT387" s="159" t="s">
        <v>317</v>
      </c>
      <c r="AU387" s="159" t="s">
        <v>86</v>
      </c>
      <c r="AV387" s="13" t="s">
        <v>88</v>
      </c>
      <c r="AW387" s="13" t="s">
        <v>38</v>
      </c>
      <c r="AX387" s="13" t="s">
        <v>79</v>
      </c>
      <c r="AY387" s="159" t="s">
        <v>305</v>
      </c>
    </row>
    <row r="388" spans="2:65" s="15" customFormat="1" ht="11.25">
      <c r="B388" s="172"/>
      <c r="D388" s="146" t="s">
        <v>317</v>
      </c>
      <c r="E388" s="173" t="s">
        <v>42</v>
      </c>
      <c r="F388" s="174" t="s">
        <v>339</v>
      </c>
      <c r="H388" s="175">
        <v>1880</v>
      </c>
      <c r="I388" s="176"/>
      <c r="L388" s="172"/>
      <c r="M388" s="177"/>
      <c r="T388" s="178"/>
      <c r="AT388" s="173" t="s">
        <v>317</v>
      </c>
      <c r="AU388" s="173" t="s">
        <v>86</v>
      </c>
      <c r="AV388" s="15" t="s">
        <v>311</v>
      </c>
      <c r="AW388" s="15" t="s">
        <v>38</v>
      </c>
      <c r="AX388" s="15" t="s">
        <v>86</v>
      </c>
      <c r="AY388" s="173" t="s">
        <v>305</v>
      </c>
    </row>
    <row r="389" spans="2:65" s="1" customFormat="1" ht="21.75" customHeight="1">
      <c r="B389" s="33"/>
      <c r="C389" s="133" t="s">
        <v>1304</v>
      </c>
      <c r="D389" s="133" t="s">
        <v>307</v>
      </c>
      <c r="E389" s="134" t="s">
        <v>8876</v>
      </c>
      <c r="F389" s="135" t="s">
        <v>8877</v>
      </c>
      <c r="G389" s="136" t="s">
        <v>199</v>
      </c>
      <c r="H389" s="137">
        <v>750</v>
      </c>
      <c r="I389" s="138"/>
      <c r="J389" s="139">
        <f>ROUND(I389*H389,2)</f>
        <v>0</v>
      </c>
      <c r="K389" s="135" t="s">
        <v>721</v>
      </c>
      <c r="L389" s="33"/>
      <c r="M389" s="140" t="s">
        <v>42</v>
      </c>
      <c r="N389" s="141" t="s">
        <v>50</v>
      </c>
      <c r="P389" s="142">
        <f>O389*H389</f>
        <v>0</v>
      </c>
      <c r="Q389" s="142">
        <v>0</v>
      </c>
      <c r="R389" s="142">
        <f>Q389*H389</f>
        <v>0</v>
      </c>
      <c r="S389" s="142">
        <v>0</v>
      </c>
      <c r="T389" s="143">
        <f>S389*H389</f>
        <v>0</v>
      </c>
      <c r="AR389" s="144" t="s">
        <v>311</v>
      </c>
      <c r="AT389" s="144" t="s">
        <v>307</v>
      </c>
      <c r="AU389" s="144" t="s">
        <v>86</v>
      </c>
      <c r="AY389" s="18" t="s">
        <v>305</v>
      </c>
      <c r="BE389" s="145">
        <f>IF(N389="základní",J389,0)</f>
        <v>0</v>
      </c>
      <c r="BF389" s="145">
        <f>IF(N389="snížená",J389,0)</f>
        <v>0</v>
      </c>
      <c r="BG389" s="145">
        <f>IF(N389="zákl. přenesená",J389,0)</f>
        <v>0</v>
      </c>
      <c r="BH389" s="145">
        <f>IF(N389="sníž. přenesená",J389,0)</f>
        <v>0</v>
      </c>
      <c r="BI389" s="145">
        <f>IF(N389="nulová",J389,0)</f>
        <v>0</v>
      </c>
      <c r="BJ389" s="18" t="s">
        <v>86</v>
      </c>
      <c r="BK389" s="145">
        <f>ROUND(I389*H389,2)</f>
        <v>0</v>
      </c>
      <c r="BL389" s="18" t="s">
        <v>311</v>
      </c>
      <c r="BM389" s="144" t="s">
        <v>2019</v>
      </c>
    </row>
    <row r="390" spans="2:65" s="1" customFormat="1" ht="11.25">
      <c r="B390" s="33"/>
      <c r="D390" s="146" t="s">
        <v>313</v>
      </c>
      <c r="F390" s="147" t="s">
        <v>8877</v>
      </c>
      <c r="I390" s="148"/>
      <c r="L390" s="33"/>
      <c r="M390" s="149"/>
      <c r="T390" s="54"/>
      <c r="AT390" s="18" t="s">
        <v>313</v>
      </c>
      <c r="AU390" s="18" t="s">
        <v>86</v>
      </c>
    </row>
    <row r="391" spans="2:65" s="1" customFormat="1" ht="16.5" customHeight="1">
      <c r="B391" s="33"/>
      <c r="C391" s="133" t="s">
        <v>1309</v>
      </c>
      <c r="D391" s="133" t="s">
        <v>307</v>
      </c>
      <c r="E391" s="134" t="s">
        <v>8991</v>
      </c>
      <c r="F391" s="135" t="s">
        <v>8992</v>
      </c>
      <c r="G391" s="136" t="s">
        <v>199</v>
      </c>
      <c r="H391" s="137">
        <v>1130</v>
      </c>
      <c r="I391" s="138"/>
      <c r="J391" s="139">
        <f>ROUND(I391*H391,2)</f>
        <v>0</v>
      </c>
      <c r="K391" s="135" t="s">
        <v>721</v>
      </c>
      <c r="L391" s="33"/>
      <c r="M391" s="140" t="s">
        <v>42</v>
      </c>
      <c r="N391" s="141" t="s">
        <v>50</v>
      </c>
      <c r="P391" s="142">
        <f>O391*H391</f>
        <v>0</v>
      </c>
      <c r="Q391" s="142">
        <v>0</v>
      </c>
      <c r="R391" s="142">
        <f>Q391*H391</f>
        <v>0</v>
      </c>
      <c r="S391" s="142">
        <v>0</v>
      </c>
      <c r="T391" s="143">
        <f>S391*H391</f>
        <v>0</v>
      </c>
      <c r="AR391" s="144" t="s">
        <v>311</v>
      </c>
      <c r="AT391" s="144" t="s">
        <v>307</v>
      </c>
      <c r="AU391" s="144" t="s">
        <v>86</v>
      </c>
      <c r="AY391" s="18" t="s">
        <v>305</v>
      </c>
      <c r="BE391" s="145">
        <f>IF(N391="základní",J391,0)</f>
        <v>0</v>
      </c>
      <c r="BF391" s="145">
        <f>IF(N391="snížená",J391,0)</f>
        <v>0</v>
      </c>
      <c r="BG391" s="145">
        <f>IF(N391="zákl. přenesená",J391,0)</f>
        <v>0</v>
      </c>
      <c r="BH391" s="145">
        <f>IF(N391="sníž. přenesená",J391,0)</f>
        <v>0</v>
      </c>
      <c r="BI391" s="145">
        <f>IF(N391="nulová",J391,0)</f>
        <v>0</v>
      </c>
      <c r="BJ391" s="18" t="s">
        <v>86</v>
      </c>
      <c r="BK391" s="145">
        <f>ROUND(I391*H391,2)</f>
        <v>0</v>
      </c>
      <c r="BL391" s="18" t="s">
        <v>311</v>
      </c>
      <c r="BM391" s="144" t="s">
        <v>2027</v>
      </c>
    </row>
    <row r="392" spans="2:65" s="1" customFormat="1" ht="11.25">
      <c r="B392" s="33"/>
      <c r="D392" s="146" t="s">
        <v>313</v>
      </c>
      <c r="F392" s="147" t="s">
        <v>8992</v>
      </c>
      <c r="I392" s="148"/>
      <c r="L392" s="33"/>
      <c r="M392" s="149"/>
      <c r="T392" s="54"/>
      <c r="AT392" s="18" t="s">
        <v>313</v>
      </c>
      <c r="AU392" s="18" t="s">
        <v>86</v>
      </c>
    </row>
    <row r="393" spans="2:65" s="1" customFormat="1" ht="16.5" customHeight="1">
      <c r="B393" s="33"/>
      <c r="C393" s="133" t="s">
        <v>1317</v>
      </c>
      <c r="D393" s="133" t="s">
        <v>307</v>
      </c>
      <c r="E393" s="134" t="s">
        <v>8993</v>
      </c>
      <c r="F393" s="135" t="s">
        <v>8994</v>
      </c>
      <c r="G393" s="136" t="s">
        <v>199</v>
      </c>
      <c r="H393" s="137">
        <v>750</v>
      </c>
      <c r="I393" s="138"/>
      <c r="J393" s="139">
        <f>ROUND(I393*H393,2)</f>
        <v>0</v>
      </c>
      <c r="K393" s="135" t="s">
        <v>721</v>
      </c>
      <c r="L393" s="33"/>
      <c r="M393" s="140" t="s">
        <v>42</v>
      </c>
      <c r="N393" s="141" t="s">
        <v>50</v>
      </c>
      <c r="P393" s="142">
        <f>O393*H393</f>
        <v>0</v>
      </c>
      <c r="Q393" s="142">
        <v>0</v>
      </c>
      <c r="R393" s="142">
        <f>Q393*H393</f>
        <v>0</v>
      </c>
      <c r="S393" s="142">
        <v>0</v>
      </c>
      <c r="T393" s="143">
        <f>S393*H393</f>
        <v>0</v>
      </c>
      <c r="AR393" s="144" t="s">
        <v>311</v>
      </c>
      <c r="AT393" s="144" t="s">
        <v>307</v>
      </c>
      <c r="AU393" s="144" t="s">
        <v>86</v>
      </c>
      <c r="AY393" s="18" t="s">
        <v>305</v>
      </c>
      <c r="BE393" s="145">
        <f>IF(N393="základní",J393,0)</f>
        <v>0</v>
      </c>
      <c r="BF393" s="145">
        <f>IF(N393="snížená",J393,0)</f>
        <v>0</v>
      </c>
      <c r="BG393" s="145">
        <f>IF(N393="zákl. přenesená",J393,0)</f>
        <v>0</v>
      </c>
      <c r="BH393" s="145">
        <f>IF(N393="sníž. přenesená",J393,0)</f>
        <v>0</v>
      </c>
      <c r="BI393" s="145">
        <f>IF(N393="nulová",J393,0)</f>
        <v>0</v>
      </c>
      <c r="BJ393" s="18" t="s">
        <v>86</v>
      </c>
      <c r="BK393" s="145">
        <f>ROUND(I393*H393,2)</f>
        <v>0</v>
      </c>
      <c r="BL393" s="18" t="s">
        <v>311</v>
      </c>
      <c r="BM393" s="144" t="s">
        <v>2035</v>
      </c>
    </row>
    <row r="394" spans="2:65" s="1" customFormat="1" ht="11.25">
      <c r="B394" s="33"/>
      <c r="D394" s="146" t="s">
        <v>313</v>
      </c>
      <c r="F394" s="147" t="s">
        <v>8994</v>
      </c>
      <c r="I394" s="148"/>
      <c r="L394" s="33"/>
      <c r="M394" s="149"/>
      <c r="T394" s="54"/>
      <c r="AT394" s="18" t="s">
        <v>313</v>
      </c>
      <c r="AU394" s="18" t="s">
        <v>86</v>
      </c>
    </row>
    <row r="395" spans="2:65" s="13" customFormat="1" ht="11.25">
      <c r="B395" s="158"/>
      <c r="D395" s="146" t="s">
        <v>317</v>
      </c>
      <c r="E395" s="159" t="s">
        <v>42</v>
      </c>
      <c r="F395" s="160" t="s">
        <v>8995</v>
      </c>
      <c r="H395" s="161">
        <v>750</v>
      </c>
      <c r="I395" s="162"/>
      <c r="L395" s="158"/>
      <c r="M395" s="163"/>
      <c r="T395" s="164"/>
      <c r="AT395" s="159" t="s">
        <v>317</v>
      </c>
      <c r="AU395" s="159" t="s">
        <v>86</v>
      </c>
      <c r="AV395" s="13" t="s">
        <v>88</v>
      </c>
      <c r="AW395" s="13" t="s">
        <v>38</v>
      </c>
      <c r="AX395" s="13" t="s">
        <v>79</v>
      </c>
      <c r="AY395" s="159" t="s">
        <v>305</v>
      </c>
    </row>
    <row r="396" spans="2:65" s="15" customFormat="1" ht="11.25">
      <c r="B396" s="172"/>
      <c r="D396" s="146" t="s">
        <v>317</v>
      </c>
      <c r="E396" s="173" t="s">
        <v>42</v>
      </c>
      <c r="F396" s="174" t="s">
        <v>339</v>
      </c>
      <c r="H396" s="175">
        <v>750</v>
      </c>
      <c r="I396" s="176"/>
      <c r="L396" s="172"/>
      <c r="M396" s="177"/>
      <c r="T396" s="178"/>
      <c r="AT396" s="173" t="s">
        <v>317</v>
      </c>
      <c r="AU396" s="173" t="s">
        <v>86</v>
      </c>
      <c r="AV396" s="15" t="s">
        <v>311</v>
      </c>
      <c r="AW396" s="15" t="s">
        <v>38</v>
      </c>
      <c r="AX396" s="15" t="s">
        <v>86</v>
      </c>
      <c r="AY396" s="173" t="s">
        <v>305</v>
      </c>
    </row>
    <row r="397" spans="2:65" s="1" customFormat="1" ht="16.5" customHeight="1">
      <c r="B397" s="33"/>
      <c r="C397" s="133" t="s">
        <v>1322</v>
      </c>
      <c r="D397" s="133" t="s">
        <v>307</v>
      </c>
      <c r="E397" s="134" t="s">
        <v>8996</v>
      </c>
      <c r="F397" s="135" t="s">
        <v>8997</v>
      </c>
      <c r="G397" s="136" t="s">
        <v>199</v>
      </c>
      <c r="H397" s="137">
        <v>750</v>
      </c>
      <c r="I397" s="138"/>
      <c r="J397" s="139">
        <f>ROUND(I397*H397,2)</f>
        <v>0</v>
      </c>
      <c r="K397" s="135" t="s">
        <v>721</v>
      </c>
      <c r="L397" s="33"/>
      <c r="M397" s="140" t="s">
        <v>42</v>
      </c>
      <c r="N397" s="141" t="s">
        <v>50</v>
      </c>
      <c r="P397" s="142">
        <f>O397*H397</f>
        <v>0</v>
      </c>
      <c r="Q397" s="142">
        <v>0</v>
      </c>
      <c r="R397" s="142">
        <f>Q397*H397</f>
        <v>0</v>
      </c>
      <c r="S397" s="142">
        <v>0</v>
      </c>
      <c r="T397" s="143">
        <f>S397*H397</f>
        <v>0</v>
      </c>
      <c r="AR397" s="144" t="s">
        <v>311</v>
      </c>
      <c r="AT397" s="144" t="s">
        <v>307</v>
      </c>
      <c r="AU397" s="144" t="s">
        <v>86</v>
      </c>
      <c r="AY397" s="18" t="s">
        <v>305</v>
      </c>
      <c r="BE397" s="145">
        <f>IF(N397="základní",J397,0)</f>
        <v>0</v>
      </c>
      <c r="BF397" s="145">
        <f>IF(N397="snížená",J397,0)</f>
        <v>0</v>
      </c>
      <c r="BG397" s="145">
        <f>IF(N397="zákl. přenesená",J397,0)</f>
        <v>0</v>
      </c>
      <c r="BH397" s="145">
        <f>IF(N397="sníž. přenesená",J397,0)</f>
        <v>0</v>
      </c>
      <c r="BI397" s="145">
        <f>IF(N397="nulová",J397,0)</f>
        <v>0</v>
      </c>
      <c r="BJ397" s="18" t="s">
        <v>86</v>
      </c>
      <c r="BK397" s="145">
        <f>ROUND(I397*H397,2)</f>
        <v>0</v>
      </c>
      <c r="BL397" s="18" t="s">
        <v>311</v>
      </c>
      <c r="BM397" s="144" t="s">
        <v>2045</v>
      </c>
    </row>
    <row r="398" spans="2:65" s="1" customFormat="1" ht="11.25">
      <c r="B398" s="33"/>
      <c r="D398" s="146" t="s">
        <v>313</v>
      </c>
      <c r="F398" s="147" t="s">
        <v>8997</v>
      </c>
      <c r="I398" s="148"/>
      <c r="L398" s="33"/>
      <c r="M398" s="149"/>
      <c r="T398" s="54"/>
      <c r="AT398" s="18" t="s">
        <v>313</v>
      </c>
      <c r="AU398" s="18" t="s">
        <v>86</v>
      </c>
    </row>
    <row r="399" spans="2:65" s="13" customFormat="1" ht="11.25">
      <c r="B399" s="158"/>
      <c r="D399" s="146" t="s">
        <v>317</v>
      </c>
      <c r="E399" s="159" t="s">
        <v>42</v>
      </c>
      <c r="F399" s="160" t="s">
        <v>8995</v>
      </c>
      <c r="H399" s="161">
        <v>750</v>
      </c>
      <c r="I399" s="162"/>
      <c r="L399" s="158"/>
      <c r="M399" s="163"/>
      <c r="T399" s="164"/>
      <c r="AT399" s="159" t="s">
        <v>317</v>
      </c>
      <c r="AU399" s="159" t="s">
        <v>86</v>
      </c>
      <c r="AV399" s="13" t="s">
        <v>88</v>
      </c>
      <c r="AW399" s="13" t="s">
        <v>38</v>
      </c>
      <c r="AX399" s="13" t="s">
        <v>79</v>
      </c>
      <c r="AY399" s="159" t="s">
        <v>305</v>
      </c>
    </row>
    <row r="400" spans="2:65" s="15" customFormat="1" ht="11.25">
      <c r="B400" s="172"/>
      <c r="D400" s="146" t="s">
        <v>317</v>
      </c>
      <c r="E400" s="173" t="s">
        <v>42</v>
      </c>
      <c r="F400" s="174" t="s">
        <v>339</v>
      </c>
      <c r="H400" s="175">
        <v>750</v>
      </c>
      <c r="I400" s="176"/>
      <c r="L400" s="172"/>
      <c r="M400" s="177"/>
      <c r="T400" s="178"/>
      <c r="AT400" s="173" t="s">
        <v>317</v>
      </c>
      <c r="AU400" s="173" t="s">
        <v>86</v>
      </c>
      <c r="AV400" s="15" t="s">
        <v>311</v>
      </c>
      <c r="AW400" s="15" t="s">
        <v>38</v>
      </c>
      <c r="AX400" s="15" t="s">
        <v>86</v>
      </c>
      <c r="AY400" s="173" t="s">
        <v>305</v>
      </c>
    </row>
    <row r="401" spans="2:65" s="1" customFormat="1" ht="16.5" customHeight="1">
      <c r="B401" s="33"/>
      <c r="C401" s="133" t="s">
        <v>1334</v>
      </c>
      <c r="D401" s="133" t="s">
        <v>307</v>
      </c>
      <c r="E401" s="134" t="s">
        <v>8998</v>
      </c>
      <c r="F401" s="135" t="s">
        <v>8999</v>
      </c>
      <c r="G401" s="136" t="s">
        <v>199</v>
      </c>
      <c r="H401" s="137">
        <v>750</v>
      </c>
      <c r="I401" s="138"/>
      <c r="J401" s="139">
        <f>ROUND(I401*H401,2)</f>
        <v>0</v>
      </c>
      <c r="K401" s="135" t="s">
        <v>721</v>
      </c>
      <c r="L401" s="33"/>
      <c r="M401" s="140" t="s">
        <v>42</v>
      </c>
      <c r="N401" s="141" t="s">
        <v>50</v>
      </c>
      <c r="P401" s="142">
        <f>O401*H401</f>
        <v>0</v>
      </c>
      <c r="Q401" s="142">
        <v>0</v>
      </c>
      <c r="R401" s="142">
        <f>Q401*H401</f>
        <v>0</v>
      </c>
      <c r="S401" s="142">
        <v>0</v>
      </c>
      <c r="T401" s="143">
        <f>S401*H401</f>
        <v>0</v>
      </c>
      <c r="AR401" s="144" t="s">
        <v>311</v>
      </c>
      <c r="AT401" s="144" t="s">
        <v>307</v>
      </c>
      <c r="AU401" s="144" t="s">
        <v>86</v>
      </c>
      <c r="AY401" s="18" t="s">
        <v>305</v>
      </c>
      <c r="BE401" s="145">
        <f>IF(N401="základní",J401,0)</f>
        <v>0</v>
      </c>
      <c r="BF401" s="145">
        <f>IF(N401="snížená",J401,0)</f>
        <v>0</v>
      </c>
      <c r="BG401" s="145">
        <f>IF(N401="zákl. přenesená",J401,0)</f>
        <v>0</v>
      </c>
      <c r="BH401" s="145">
        <f>IF(N401="sníž. přenesená",J401,0)</f>
        <v>0</v>
      </c>
      <c r="BI401" s="145">
        <f>IF(N401="nulová",J401,0)</f>
        <v>0</v>
      </c>
      <c r="BJ401" s="18" t="s">
        <v>86</v>
      </c>
      <c r="BK401" s="145">
        <f>ROUND(I401*H401,2)</f>
        <v>0</v>
      </c>
      <c r="BL401" s="18" t="s">
        <v>311</v>
      </c>
      <c r="BM401" s="144" t="s">
        <v>2053</v>
      </c>
    </row>
    <row r="402" spans="2:65" s="1" customFormat="1" ht="11.25">
      <c r="B402" s="33"/>
      <c r="D402" s="146" t="s">
        <v>313</v>
      </c>
      <c r="F402" s="147" t="s">
        <v>8999</v>
      </c>
      <c r="I402" s="148"/>
      <c r="L402" s="33"/>
      <c r="M402" s="149"/>
      <c r="T402" s="54"/>
      <c r="AT402" s="18" t="s">
        <v>313</v>
      </c>
      <c r="AU402" s="18" t="s">
        <v>86</v>
      </c>
    </row>
    <row r="403" spans="2:65" s="13" customFormat="1" ht="11.25">
      <c r="B403" s="158"/>
      <c r="D403" s="146" t="s">
        <v>317</v>
      </c>
      <c r="E403" s="159" t="s">
        <v>42</v>
      </c>
      <c r="F403" s="160" t="s">
        <v>8995</v>
      </c>
      <c r="H403" s="161">
        <v>750</v>
      </c>
      <c r="I403" s="162"/>
      <c r="L403" s="158"/>
      <c r="M403" s="163"/>
      <c r="T403" s="164"/>
      <c r="AT403" s="159" t="s">
        <v>317</v>
      </c>
      <c r="AU403" s="159" t="s">
        <v>86</v>
      </c>
      <c r="AV403" s="13" t="s">
        <v>88</v>
      </c>
      <c r="AW403" s="13" t="s">
        <v>38</v>
      </c>
      <c r="AX403" s="13" t="s">
        <v>79</v>
      </c>
      <c r="AY403" s="159" t="s">
        <v>305</v>
      </c>
    </row>
    <row r="404" spans="2:65" s="15" customFormat="1" ht="11.25">
      <c r="B404" s="172"/>
      <c r="D404" s="146" t="s">
        <v>317</v>
      </c>
      <c r="E404" s="173" t="s">
        <v>42</v>
      </c>
      <c r="F404" s="174" t="s">
        <v>339</v>
      </c>
      <c r="H404" s="175">
        <v>750</v>
      </c>
      <c r="I404" s="176"/>
      <c r="L404" s="172"/>
      <c r="M404" s="177"/>
      <c r="T404" s="178"/>
      <c r="AT404" s="173" t="s">
        <v>317</v>
      </c>
      <c r="AU404" s="173" t="s">
        <v>86</v>
      </c>
      <c r="AV404" s="15" t="s">
        <v>311</v>
      </c>
      <c r="AW404" s="15" t="s">
        <v>38</v>
      </c>
      <c r="AX404" s="15" t="s">
        <v>86</v>
      </c>
      <c r="AY404" s="173" t="s">
        <v>305</v>
      </c>
    </row>
    <row r="405" spans="2:65" s="1" customFormat="1" ht="16.5" customHeight="1">
      <c r="B405" s="33"/>
      <c r="C405" s="133" t="s">
        <v>1339</v>
      </c>
      <c r="D405" s="133" t="s">
        <v>307</v>
      </c>
      <c r="E405" s="134" t="s">
        <v>9000</v>
      </c>
      <c r="F405" s="135" t="s">
        <v>9001</v>
      </c>
      <c r="G405" s="136" t="s">
        <v>199</v>
      </c>
      <c r="H405" s="137">
        <v>1130</v>
      </c>
      <c r="I405" s="138"/>
      <c r="J405" s="139">
        <f>ROUND(I405*H405,2)</f>
        <v>0</v>
      </c>
      <c r="K405" s="135" t="s">
        <v>721</v>
      </c>
      <c r="L405" s="33"/>
      <c r="M405" s="140" t="s">
        <v>42</v>
      </c>
      <c r="N405" s="141" t="s">
        <v>50</v>
      </c>
      <c r="P405" s="142">
        <f>O405*H405</f>
        <v>0</v>
      </c>
      <c r="Q405" s="142">
        <v>0</v>
      </c>
      <c r="R405" s="142">
        <f>Q405*H405</f>
        <v>0</v>
      </c>
      <c r="S405" s="142">
        <v>0</v>
      </c>
      <c r="T405" s="143">
        <f>S405*H405</f>
        <v>0</v>
      </c>
      <c r="AR405" s="144" t="s">
        <v>311</v>
      </c>
      <c r="AT405" s="144" t="s">
        <v>307</v>
      </c>
      <c r="AU405" s="144" t="s">
        <v>86</v>
      </c>
      <c r="AY405" s="18" t="s">
        <v>305</v>
      </c>
      <c r="BE405" s="145">
        <f>IF(N405="základní",J405,0)</f>
        <v>0</v>
      </c>
      <c r="BF405" s="145">
        <f>IF(N405="snížená",J405,0)</f>
        <v>0</v>
      </c>
      <c r="BG405" s="145">
        <f>IF(N405="zákl. přenesená",J405,0)</f>
        <v>0</v>
      </c>
      <c r="BH405" s="145">
        <f>IF(N405="sníž. přenesená",J405,0)</f>
        <v>0</v>
      </c>
      <c r="BI405" s="145">
        <f>IF(N405="nulová",J405,0)</f>
        <v>0</v>
      </c>
      <c r="BJ405" s="18" t="s">
        <v>86</v>
      </c>
      <c r="BK405" s="145">
        <f>ROUND(I405*H405,2)</f>
        <v>0</v>
      </c>
      <c r="BL405" s="18" t="s">
        <v>311</v>
      </c>
      <c r="BM405" s="144" t="s">
        <v>2061</v>
      </c>
    </row>
    <row r="406" spans="2:65" s="1" customFormat="1" ht="11.25">
      <c r="B406" s="33"/>
      <c r="D406" s="146" t="s">
        <v>313</v>
      </c>
      <c r="F406" s="147" t="s">
        <v>9001</v>
      </c>
      <c r="I406" s="148"/>
      <c r="L406" s="33"/>
      <c r="M406" s="149"/>
      <c r="T406" s="54"/>
      <c r="AT406" s="18" t="s">
        <v>313</v>
      </c>
      <c r="AU406" s="18" t="s">
        <v>86</v>
      </c>
    </row>
    <row r="407" spans="2:65" s="1" customFormat="1" ht="16.5" customHeight="1">
      <c r="B407" s="33"/>
      <c r="C407" s="133" t="s">
        <v>1343</v>
      </c>
      <c r="D407" s="133" t="s">
        <v>307</v>
      </c>
      <c r="E407" s="134" t="s">
        <v>9002</v>
      </c>
      <c r="F407" s="135" t="s">
        <v>9003</v>
      </c>
      <c r="G407" s="136" t="s">
        <v>199</v>
      </c>
      <c r="H407" s="137">
        <v>1130</v>
      </c>
      <c r="I407" s="138"/>
      <c r="J407" s="139">
        <f>ROUND(I407*H407,2)</f>
        <v>0</v>
      </c>
      <c r="K407" s="135" t="s">
        <v>721</v>
      </c>
      <c r="L407" s="33"/>
      <c r="M407" s="140" t="s">
        <v>42</v>
      </c>
      <c r="N407" s="141" t="s">
        <v>50</v>
      </c>
      <c r="P407" s="142">
        <f>O407*H407</f>
        <v>0</v>
      </c>
      <c r="Q407" s="142">
        <v>0</v>
      </c>
      <c r="R407" s="142">
        <f>Q407*H407</f>
        <v>0</v>
      </c>
      <c r="S407" s="142">
        <v>0</v>
      </c>
      <c r="T407" s="143">
        <f>S407*H407</f>
        <v>0</v>
      </c>
      <c r="AR407" s="144" t="s">
        <v>311</v>
      </c>
      <c r="AT407" s="144" t="s">
        <v>307</v>
      </c>
      <c r="AU407" s="144" t="s">
        <v>86</v>
      </c>
      <c r="AY407" s="18" t="s">
        <v>305</v>
      </c>
      <c r="BE407" s="145">
        <f>IF(N407="základní",J407,0)</f>
        <v>0</v>
      </c>
      <c r="BF407" s="145">
        <f>IF(N407="snížená",J407,0)</f>
        <v>0</v>
      </c>
      <c r="BG407" s="145">
        <f>IF(N407="zákl. přenesená",J407,0)</f>
        <v>0</v>
      </c>
      <c r="BH407" s="145">
        <f>IF(N407="sníž. přenesená",J407,0)</f>
        <v>0</v>
      </c>
      <c r="BI407" s="145">
        <f>IF(N407="nulová",J407,0)</f>
        <v>0</v>
      </c>
      <c r="BJ407" s="18" t="s">
        <v>86</v>
      </c>
      <c r="BK407" s="145">
        <f>ROUND(I407*H407,2)</f>
        <v>0</v>
      </c>
      <c r="BL407" s="18" t="s">
        <v>311</v>
      </c>
      <c r="BM407" s="144" t="s">
        <v>2069</v>
      </c>
    </row>
    <row r="408" spans="2:65" s="1" customFormat="1" ht="11.25">
      <c r="B408" s="33"/>
      <c r="D408" s="146" t="s">
        <v>313</v>
      </c>
      <c r="F408" s="147" t="s">
        <v>9003</v>
      </c>
      <c r="I408" s="148"/>
      <c r="L408" s="33"/>
      <c r="M408" s="149"/>
      <c r="T408" s="54"/>
      <c r="AT408" s="18" t="s">
        <v>313</v>
      </c>
      <c r="AU408" s="18" t="s">
        <v>86</v>
      </c>
    </row>
    <row r="409" spans="2:65" s="1" customFormat="1" ht="16.5" customHeight="1">
      <c r="B409" s="33"/>
      <c r="C409" s="133" t="s">
        <v>1348</v>
      </c>
      <c r="D409" s="133" t="s">
        <v>307</v>
      </c>
      <c r="E409" s="134" t="s">
        <v>9004</v>
      </c>
      <c r="F409" s="135" t="s">
        <v>9005</v>
      </c>
      <c r="G409" s="136" t="s">
        <v>199</v>
      </c>
      <c r="H409" s="137">
        <v>1130</v>
      </c>
      <c r="I409" s="138"/>
      <c r="J409" s="139">
        <f>ROUND(I409*H409,2)</f>
        <v>0</v>
      </c>
      <c r="K409" s="135" t="s">
        <v>721</v>
      </c>
      <c r="L409" s="33"/>
      <c r="M409" s="140" t="s">
        <v>42</v>
      </c>
      <c r="N409" s="141" t="s">
        <v>50</v>
      </c>
      <c r="P409" s="142">
        <f>O409*H409</f>
        <v>0</v>
      </c>
      <c r="Q409" s="142">
        <v>0</v>
      </c>
      <c r="R409" s="142">
        <f>Q409*H409</f>
        <v>0</v>
      </c>
      <c r="S409" s="142">
        <v>0</v>
      </c>
      <c r="T409" s="143">
        <f>S409*H409</f>
        <v>0</v>
      </c>
      <c r="AR409" s="144" t="s">
        <v>311</v>
      </c>
      <c r="AT409" s="144" t="s">
        <v>307</v>
      </c>
      <c r="AU409" s="144" t="s">
        <v>86</v>
      </c>
      <c r="AY409" s="18" t="s">
        <v>305</v>
      </c>
      <c r="BE409" s="145">
        <f>IF(N409="základní",J409,0)</f>
        <v>0</v>
      </c>
      <c r="BF409" s="145">
        <f>IF(N409="snížená",J409,0)</f>
        <v>0</v>
      </c>
      <c r="BG409" s="145">
        <f>IF(N409="zákl. přenesená",J409,0)</f>
        <v>0</v>
      </c>
      <c r="BH409" s="145">
        <f>IF(N409="sníž. přenesená",J409,0)</f>
        <v>0</v>
      </c>
      <c r="BI409" s="145">
        <f>IF(N409="nulová",J409,0)</f>
        <v>0</v>
      </c>
      <c r="BJ409" s="18" t="s">
        <v>86</v>
      </c>
      <c r="BK409" s="145">
        <f>ROUND(I409*H409,2)</f>
        <v>0</v>
      </c>
      <c r="BL409" s="18" t="s">
        <v>311</v>
      </c>
      <c r="BM409" s="144" t="s">
        <v>2077</v>
      </c>
    </row>
    <row r="410" spans="2:65" s="1" customFormat="1" ht="11.25">
      <c r="B410" s="33"/>
      <c r="D410" s="146" t="s">
        <v>313</v>
      </c>
      <c r="F410" s="147" t="s">
        <v>9005</v>
      </c>
      <c r="I410" s="148"/>
      <c r="L410" s="33"/>
      <c r="M410" s="149"/>
      <c r="T410" s="54"/>
      <c r="AT410" s="18" t="s">
        <v>313</v>
      </c>
      <c r="AU410" s="18" t="s">
        <v>86</v>
      </c>
    </row>
    <row r="411" spans="2:65" s="1" customFormat="1" ht="16.5" customHeight="1">
      <c r="B411" s="33"/>
      <c r="C411" s="133" t="s">
        <v>1355</v>
      </c>
      <c r="D411" s="133" t="s">
        <v>307</v>
      </c>
      <c r="E411" s="134" t="s">
        <v>9006</v>
      </c>
      <c r="F411" s="135" t="s">
        <v>9007</v>
      </c>
      <c r="G411" s="136" t="s">
        <v>4908</v>
      </c>
      <c r="H411" s="137">
        <v>28.2</v>
      </c>
      <c r="I411" s="138"/>
      <c r="J411" s="139">
        <f>ROUND(I411*H411,2)</f>
        <v>0</v>
      </c>
      <c r="K411" s="135" t="s">
        <v>721</v>
      </c>
      <c r="L411" s="33"/>
      <c r="M411" s="140" t="s">
        <v>42</v>
      </c>
      <c r="N411" s="141" t="s">
        <v>50</v>
      </c>
      <c r="P411" s="142">
        <f>O411*H411</f>
        <v>0</v>
      </c>
      <c r="Q411" s="142">
        <v>0</v>
      </c>
      <c r="R411" s="142">
        <f>Q411*H411</f>
        <v>0</v>
      </c>
      <c r="S411" s="142">
        <v>0</v>
      </c>
      <c r="T411" s="143">
        <f>S411*H411</f>
        <v>0</v>
      </c>
      <c r="AR411" s="144" t="s">
        <v>311</v>
      </c>
      <c r="AT411" s="144" t="s">
        <v>307</v>
      </c>
      <c r="AU411" s="144" t="s">
        <v>86</v>
      </c>
      <c r="AY411" s="18" t="s">
        <v>305</v>
      </c>
      <c r="BE411" s="145">
        <f>IF(N411="základní",J411,0)</f>
        <v>0</v>
      </c>
      <c r="BF411" s="145">
        <f>IF(N411="snížená",J411,0)</f>
        <v>0</v>
      </c>
      <c r="BG411" s="145">
        <f>IF(N411="zákl. přenesená",J411,0)</f>
        <v>0</v>
      </c>
      <c r="BH411" s="145">
        <f>IF(N411="sníž. přenesená",J411,0)</f>
        <v>0</v>
      </c>
      <c r="BI411" s="145">
        <f>IF(N411="nulová",J411,0)</f>
        <v>0</v>
      </c>
      <c r="BJ411" s="18" t="s">
        <v>86</v>
      </c>
      <c r="BK411" s="145">
        <f>ROUND(I411*H411,2)</f>
        <v>0</v>
      </c>
      <c r="BL411" s="18" t="s">
        <v>311</v>
      </c>
      <c r="BM411" s="144" t="s">
        <v>2087</v>
      </c>
    </row>
    <row r="412" spans="2:65" s="1" customFormat="1" ht="11.25">
      <c r="B412" s="33"/>
      <c r="D412" s="146" t="s">
        <v>313</v>
      </c>
      <c r="F412" s="147" t="s">
        <v>9007</v>
      </c>
      <c r="I412" s="148"/>
      <c r="L412" s="33"/>
      <c r="M412" s="149"/>
      <c r="T412" s="54"/>
      <c r="AT412" s="18" t="s">
        <v>313</v>
      </c>
      <c r="AU412" s="18" t="s">
        <v>86</v>
      </c>
    </row>
    <row r="413" spans="2:65" s="13" customFormat="1" ht="11.25">
      <c r="B413" s="158"/>
      <c r="D413" s="146" t="s">
        <v>317</v>
      </c>
      <c r="E413" s="159" t="s">
        <v>42</v>
      </c>
      <c r="F413" s="160" t="s">
        <v>9008</v>
      </c>
      <c r="H413" s="161">
        <v>28.2</v>
      </c>
      <c r="I413" s="162"/>
      <c r="L413" s="158"/>
      <c r="M413" s="163"/>
      <c r="T413" s="164"/>
      <c r="AT413" s="159" t="s">
        <v>317</v>
      </c>
      <c r="AU413" s="159" t="s">
        <v>86</v>
      </c>
      <c r="AV413" s="13" t="s">
        <v>88</v>
      </c>
      <c r="AW413" s="13" t="s">
        <v>38</v>
      </c>
      <c r="AX413" s="13" t="s">
        <v>79</v>
      </c>
      <c r="AY413" s="159" t="s">
        <v>305</v>
      </c>
    </row>
    <row r="414" spans="2:65" s="15" customFormat="1" ht="11.25">
      <c r="B414" s="172"/>
      <c r="D414" s="146" t="s">
        <v>317</v>
      </c>
      <c r="E414" s="173" t="s">
        <v>42</v>
      </c>
      <c r="F414" s="174" t="s">
        <v>339</v>
      </c>
      <c r="H414" s="175">
        <v>28.2</v>
      </c>
      <c r="I414" s="176"/>
      <c r="L414" s="172"/>
      <c r="M414" s="177"/>
      <c r="T414" s="178"/>
      <c r="AT414" s="173" t="s">
        <v>317</v>
      </c>
      <c r="AU414" s="173" t="s">
        <v>86</v>
      </c>
      <c r="AV414" s="15" t="s">
        <v>311</v>
      </c>
      <c r="AW414" s="15" t="s">
        <v>38</v>
      </c>
      <c r="AX414" s="15" t="s">
        <v>86</v>
      </c>
      <c r="AY414" s="173" t="s">
        <v>305</v>
      </c>
    </row>
    <row r="415" spans="2:65" s="11" customFormat="1" ht="25.9" customHeight="1">
      <c r="B415" s="121"/>
      <c r="D415" s="122" t="s">
        <v>78</v>
      </c>
      <c r="E415" s="123" t="s">
        <v>450</v>
      </c>
      <c r="F415" s="123" t="s">
        <v>9009</v>
      </c>
      <c r="I415" s="124"/>
      <c r="J415" s="125">
        <f>BK415</f>
        <v>0</v>
      </c>
      <c r="L415" s="121"/>
      <c r="M415" s="126"/>
      <c r="P415" s="127">
        <f>SUM(P416:P431)</f>
        <v>0</v>
      </c>
      <c r="R415" s="127">
        <f>SUM(R416:R431)</f>
        <v>0</v>
      </c>
      <c r="T415" s="128">
        <f>SUM(T416:T431)</f>
        <v>0</v>
      </c>
      <c r="AR415" s="122" t="s">
        <v>86</v>
      </c>
      <c r="AT415" s="129" t="s">
        <v>78</v>
      </c>
      <c r="AU415" s="129" t="s">
        <v>79</v>
      </c>
      <c r="AY415" s="122" t="s">
        <v>305</v>
      </c>
      <c r="BK415" s="130">
        <f>SUM(BK416:BK431)</f>
        <v>0</v>
      </c>
    </row>
    <row r="416" spans="2:65" s="1" customFormat="1" ht="21.75" customHeight="1">
      <c r="B416" s="33"/>
      <c r="C416" s="133" t="s">
        <v>1359</v>
      </c>
      <c r="D416" s="133" t="s">
        <v>307</v>
      </c>
      <c r="E416" s="134" t="s">
        <v>8978</v>
      </c>
      <c r="F416" s="135" t="s">
        <v>8979</v>
      </c>
      <c r="G416" s="136" t="s">
        <v>199</v>
      </c>
      <c r="H416" s="137">
        <v>466</v>
      </c>
      <c r="I416" s="138"/>
      <c r="J416" s="139">
        <f>ROUND(I416*H416,2)</f>
        <v>0</v>
      </c>
      <c r="K416" s="135" t="s">
        <v>721</v>
      </c>
      <c r="L416" s="33"/>
      <c r="M416" s="140" t="s">
        <v>42</v>
      </c>
      <c r="N416" s="141" t="s">
        <v>50</v>
      </c>
      <c r="P416" s="142">
        <f>O416*H416</f>
        <v>0</v>
      </c>
      <c r="Q416" s="142">
        <v>0</v>
      </c>
      <c r="R416" s="142">
        <f>Q416*H416</f>
        <v>0</v>
      </c>
      <c r="S416" s="142">
        <v>0</v>
      </c>
      <c r="T416" s="143">
        <f>S416*H416</f>
        <v>0</v>
      </c>
      <c r="AR416" s="144" t="s">
        <v>311</v>
      </c>
      <c r="AT416" s="144" t="s">
        <v>307</v>
      </c>
      <c r="AU416" s="144" t="s">
        <v>86</v>
      </c>
      <c r="AY416" s="18" t="s">
        <v>305</v>
      </c>
      <c r="BE416" s="145">
        <f>IF(N416="základní",J416,0)</f>
        <v>0</v>
      </c>
      <c r="BF416" s="145">
        <f>IF(N416="snížená",J416,0)</f>
        <v>0</v>
      </c>
      <c r="BG416" s="145">
        <f>IF(N416="zákl. přenesená",J416,0)</f>
        <v>0</v>
      </c>
      <c r="BH416" s="145">
        <f>IF(N416="sníž. přenesená",J416,0)</f>
        <v>0</v>
      </c>
      <c r="BI416" s="145">
        <f>IF(N416="nulová",J416,0)</f>
        <v>0</v>
      </c>
      <c r="BJ416" s="18" t="s">
        <v>86</v>
      </c>
      <c r="BK416" s="145">
        <f>ROUND(I416*H416,2)</f>
        <v>0</v>
      </c>
      <c r="BL416" s="18" t="s">
        <v>311</v>
      </c>
      <c r="BM416" s="144" t="s">
        <v>2095</v>
      </c>
    </row>
    <row r="417" spans="2:65" s="1" customFormat="1" ht="11.25">
      <c r="B417" s="33"/>
      <c r="D417" s="146" t="s">
        <v>313</v>
      </c>
      <c r="F417" s="147" t="s">
        <v>8979</v>
      </c>
      <c r="I417" s="148"/>
      <c r="L417" s="33"/>
      <c r="M417" s="149"/>
      <c r="T417" s="54"/>
      <c r="AT417" s="18" t="s">
        <v>313</v>
      </c>
      <c r="AU417" s="18" t="s">
        <v>86</v>
      </c>
    </row>
    <row r="418" spans="2:65" s="13" customFormat="1" ht="11.25">
      <c r="B418" s="158"/>
      <c r="D418" s="146" t="s">
        <v>317</v>
      </c>
      <c r="E418" s="159" t="s">
        <v>42</v>
      </c>
      <c r="F418" s="160" t="s">
        <v>9010</v>
      </c>
      <c r="H418" s="161">
        <v>466</v>
      </c>
      <c r="I418" s="162"/>
      <c r="L418" s="158"/>
      <c r="M418" s="163"/>
      <c r="T418" s="164"/>
      <c r="AT418" s="159" t="s">
        <v>317</v>
      </c>
      <c r="AU418" s="159" t="s">
        <v>86</v>
      </c>
      <c r="AV418" s="13" t="s">
        <v>88</v>
      </c>
      <c r="AW418" s="13" t="s">
        <v>38</v>
      </c>
      <c r="AX418" s="13" t="s">
        <v>79</v>
      </c>
      <c r="AY418" s="159" t="s">
        <v>305</v>
      </c>
    </row>
    <row r="419" spans="2:65" s="15" customFormat="1" ht="11.25">
      <c r="B419" s="172"/>
      <c r="D419" s="146" t="s">
        <v>317</v>
      </c>
      <c r="E419" s="173" t="s">
        <v>42</v>
      </c>
      <c r="F419" s="174" t="s">
        <v>339</v>
      </c>
      <c r="H419" s="175">
        <v>466</v>
      </c>
      <c r="I419" s="176"/>
      <c r="L419" s="172"/>
      <c r="M419" s="177"/>
      <c r="T419" s="178"/>
      <c r="AT419" s="173" t="s">
        <v>317</v>
      </c>
      <c r="AU419" s="173" t="s">
        <v>86</v>
      </c>
      <c r="AV419" s="15" t="s">
        <v>311</v>
      </c>
      <c r="AW419" s="15" t="s">
        <v>38</v>
      </c>
      <c r="AX419" s="15" t="s">
        <v>86</v>
      </c>
      <c r="AY419" s="173" t="s">
        <v>305</v>
      </c>
    </row>
    <row r="420" spans="2:65" s="1" customFormat="1" ht="16.5" customHeight="1">
      <c r="B420" s="33"/>
      <c r="C420" s="133" t="s">
        <v>1367</v>
      </c>
      <c r="D420" s="133" t="s">
        <v>307</v>
      </c>
      <c r="E420" s="134" t="s">
        <v>9011</v>
      </c>
      <c r="F420" s="135" t="s">
        <v>9012</v>
      </c>
      <c r="G420" s="136" t="s">
        <v>199</v>
      </c>
      <c r="H420" s="137">
        <v>233</v>
      </c>
      <c r="I420" s="138"/>
      <c r="J420" s="139">
        <f>ROUND(I420*H420,2)</f>
        <v>0</v>
      </c>
      <c r="K420" s="135" t="s">
        <v>721</v>
      </c>
      <c r="L420" s="33"/>
      <c r="M420" s="140" t="s">
        <v>42</v>
      </c>
      <c r="N420" s="141" t="s">
        <v>50</v>
      </c>
      <c r="P420" s="142">
        <f>O420*H420</f>
        <v>0</v>
      </c>
      <c r="Q420" s="142">
        <v>0</v>
      </c>
      <c r="R420" s="142">
        <f>Q420*H420</f>
        <v>0</v>
      </c>
      <c r="S420" s="142">
        <v>0</v>
      </c>
      <c r="T420" s="143">
        <f>S420*H420</f>
        <v>0</v>
      </c>
      <c r="AR420" s="144" t="s">
        <v>311</v>
      </c>
      <c r="AT420" s="144" t="s">
        <v>307</v>
      </c>
      <c r="AU420" s="144" t="s">
        <v>86</v>
      </c>
      <c r="AY420" s="18" t="s">
        <v>305</v>
      </c>
      <c r="BE420" s="145">
        <f>IF(N420="základní",J420,0)</f>
        <v>0</v>
      </c>
      <c r="BF420" s="145">
        <f>IF(N420="snížená",J420,0)</f>
        <v>0</v>
      </c>
      <c r="BG420" s="145">
        <f>IF(N420="zákl. přenesená",J420,0)</f>
        <v>0</v>
      </c>
      <c r="BH420" s="145">
        <f>IF(N420="sníž. přenesená",J420,0)</f>
        <v>0</v>
      </c>
      <c r="BI420" s="145">
        <f>IF(N420="nulová",J420,0)</f>
        <v>0</v>
      </c>
      <c r="BJ420" s="18" t="s">
        <v>86</v>
      </c>
      <c r="BK420" s="145">
        <f>ROUND(I420*H420,2)</f>
        <v>0</v>
      </c>
      <c r="BL420" s="18" t="s">
        <v>311</v>
      </c>
      <c r="BM420" s="144" t="s">
        <v>2103</v>
      </c>
    </row>
    <row r="421" spans="2:65" s="1" customFormat="1" ht="11.25">
      <c r="B421" s="33"/>
      <c r="D421" s="146" t="s">
        <v>313</v>
      </c>
      <c r="F421" s="147" t="s">
        <v>9012</v>
      </c>
      <c r="I421" s="148"/>
      <c r="L421" s="33"/>
      <c r="M421" s="149"/>
      <c r="T421" s="54"/>
      <c r="AT421" s="18" t="s">
        <v>313</v>
      </c>
      <c r="AU421" s="18" t="s">
        <v>86</v>
      </c>
    </row>
    <row r="422" spans="2:65" s="1" customFormat="1" ht="24.2" customHeight="1">
      <c r="B422" s="33"/>
      <c r="C422" s="133" t="s">
        <v>1372</v>
      </c>
      <c r="D422" s="133" t="s">
        <v>307</v>
      </c>
      <c r="E422" s="134" t="s">
        <v>9013</v>
      </c>
      <c r="F422" s="135" t="s">
        <v>9014</v>
      </c>
      <c r="G422" s="136" t="s">
        <v>199</v>
      </c>
      <c r="H422" s="137">
        <v>233</v>
      </c>
      <c r="I422" s="138"/>
      <c r="J422" s="139">
        <f>ROUND(I422*H422,2)</f>
        <v>0</v>
      </c>
      <c r="K422" s="135" t="s">
        <v>721</v>
      </c>
      <c r="L422" s="33"/>
      <c r="M422" s="140" t="s">
        <v>42</v>
      </c>
      <c r="N422" s="141" t="s">
        <v>50</v>
      </c>
      <c r="P422" s="142">
        <f>O422*H422</f>
        <v>0</v>
      </c>
      <c r="Q422" s="142">
        <v>0</v>
      </c>
      <c r="R422" s="142">
        <f>Q422*H422</f>
        <v>0</v>
      </c>
      <c r="S422" s="142">
        <v>0</v>
      </c>
      <c r="T422" s="143">
        <f>S422*H422</f>
        <v>0</v>
      </c>
      <c r="AR422" s="144" t="s">
        <v>311</v>
      </c>
      <c r="AT422" s="144" t="s">
        <v>307</v>
      </c>
      <c r="AU422" s="144" t="s">
        <v>86</v>
      </c>
      <c r="AY422" s="18" t="s">
        <v>305</v>
      </c>
      <c r="BE422" s="145">
        <f>IF(N422="základní",J422,0)</f>
        <v>0</v>
      </c>
      <c r="BF422" s="145">
        <f>IF(N422="snížená",J422,0)</f>
        <v>0</v>
      </c>
      <c r="BG422" s="145">
        <f>IF(N422="zákl. přenesená",J422,0)</f>
        <v>0</v>
      </c>
      <c r="BH422" s="145">
        <f>IF(N422="sníž. přenesená",J422,0)</f>
        <v>0</v>
      </c>
      <c r="BI422" s="145">
        <f>IF(N422="nulová",J422,0)</f>
        <v>0</v>
      </c>
      <c r="BJ422" s="18" t="s">
        <v>86</v>
      </c>
      <c r="BK422" s="145">
        <f>ROUND(I422*H422,2)</f>
        <v>0</v>
      </c>
      <c r="BL422" s="18" t="s">
        <v>311</v>
      </c>
      <c r="BM422" s="144" t="s">
        <v>2111</v>
      </c>
    </row>
    <row r="423" spans="2:65" s="1" customFormat="1" ht="11.25">
      <c r="B423" s="33"/>
      <c r="D423" s="146" t="s">
        <v>313</v>
      </c>
      <c r="F423" s="147" t="s">
        <v>9014</v>
      </c>
      <c r="I423" s="148"/>
      <c r="L423" s="33"/>
      <c r="M423" s="149"/>
      <c r="T423" s="54"/>
      <c r="AT423" s="18" t="s">
        <v>313</v>
      </c>
      <c r="AU423" s="18" t="s">
        <v>86</v>
      </c>
    </row>
    <row r="424" spans="2:65" s="1" customFormat="1" ht="16.5" customHeight="1">
      <c r="B424" s="33"/>
      <c r="C424" s="133" t="s">
        <v>1380</v>
      </c>
      <c r="D424" s="133" t="s">
        <v>307</v>
      </c>
      <c r="E424" s="134" t="s">
        <v>8996</v>
      </c>
      <c r="F424" s="135" t="s">
        <v>8997</v>
      </c>
      <c r="G424" s="136" t="s">
        <v>199</v>
      </c>
      <c r="H424" s="137">
        <v>233</v>
      </c>
      <c r="I424" s="138"/>
      <c r="J424" s="139">
        <f>ROUND(I424*H424,2)</f>
        <v>0</v>
      </c>
      <c r="K424" s="135" t="s">
        <v>721</v>
      </c>
      <c r="L424" s="33"/>
      <c r="M424" s="140" t="s">
        <v>42</v>
      </c>
      <c r="N424" s="141" t="s">
        <v>50</v>
      </c>
      <c r="P424" s="142">
        <f>O424*H424</f>
        <v>0</v>
      </c>
      <c r="Q424" s="142">
        <v>0</v>
      </c>
      <c r="R424" s="142">
        <f>Q424*H424</f>
        <v>0</v>
      </c>
      <c r="S424" s="142">
        <v>0</v>
      </c>
      <c r="T424" s="143">
        <f>S424*H424</f>
        <v>0</v>
      </c>
      <c r="AR424" s="144" t="s">
        <v>311</v>
      </c>
      <c r="AT424" s="144" t="s">
        <v>307</v>
      </c>
      <c r="AU424" s="144" t="s">
        <v>86</v>
      </c>
      <c r="AY424" s="18" t="s">
        <v>305</v>
      </c>
      <c r="BE424" s="145">
        <f>IF(N424="základní",J424,0)</f>
        <v>0</v>
      </c>
      <c r="BF424" s="145">
        <f>IF(N424="snížená",J424,0)</f>
        <v>0</v>
      </c>
      <c r="BG424" s="145">
        <f>IF(N424="zákl. přenesená",J424,0)</f>
        <v>0</v>
      </c>
      <c r="BH424" s="145">
        <f>IF(N424="sníž. přenesená",J424,0)</f>
        <v>0</v>
      </c>
      <c r="BI424" s="145">
        <f>IF(N424="nulová",J424,0)</f>
        <v>0</v>
      </c>
      <c r="BJ424" s="18" t="s">
        <v>86</v>
      </c>
      <c r="BK424" s="145">
        <f>ROUND(I424*H424,2)</f>
        <v>0</v>
      </c>
      <c r="BL424" s="18" t="s">
        <v>311</v>
      </c>
      <c r="BM424" s="144" t="s">
        <v>2119</v>
      </c>
    </row>
    <row r="425" spans="2:65" s="1" customFormat="1" ht="11.25">
      <c r="B425" s="33"/>
      <c r="D425" s="146" t="s">
        <v>313</v>
      </c>
      <c r="F425" s="147" t="s">
        <v>8997</v>
      </c>
      <c r="I425" s="148"/>
      <c r="L425" s="33"/>
      <c r="M425" s="149"/>
      <c r="T425" s="54"/>
      <c r="AT425" s="18" t="s">
        <v>313</v>
      </c>
      <c r="AU425" s="18" t="s">
        <v>86</v>
      </c>
    </row>
    <row r="426" spans="2:65" s="1" customFormat="1" ht="16.5" customHeight="1">
      <c r="B426" s="33"/>
      <c r="C426" s="133" t="s">
        <v>1385</v>
      </c>
      <c r="D426" s="133" t="s">
        <v>307</v>
      </c>
      <c r="E426" s="134" t="s">
        <v>8998</v>
      </c>
      <c r="F426" s="135" t="s">
        <v>8999</v>
      </c>
      <c r="G426" s="136" t="s">
        <v>199</v>
      </c>
      <c r="H426" s="137">
        <v>233</v>
      </c>
      <c r="I426" s="138"/>
      <c r="J426" s="139">
        <f>ROUND(I426*H426,2)</f>
        <v>0</v>
      </c>
      <c r="K426" s="135" t="s">
        <v>721</v>
      </c>
      <c r="L426" s="33"/>
      <c r="M426" s="140" t="s">
        <v>42</v>
      </c>
      <c r="N426" s="141" t="s">
        <v>50</v>
      </c>
      <c r="P426" s="142">
        <f>O426*H426</f>
        <v>0</v>
      </c>
      <c r="Q426" s="142">
        <v>0</v>
      </c>
      <c r="R426" s="142">
        <f>Q426*H426</f>
        <v>0</v>
      </c>
      <c r="S426" s="142">
        <v>0</v>
      </c>
      <c r="T426" s="143">
        <f>S426*H426</f>
        <v>0</v>
      </c>
      <c r="AR426" s="144" t="s">
        <v>311</v>
      </c>
      <c r="AT426" s="144" t="s">
        <v>307</v>
      </c>
      <c r="AU426" s="144" t="s">
        <v>86</v>
      </c>
      <c r="AY426" s="18" t="s">
        <v>305</v>
      </c>
      <c r="BE426" s="145">
        <f>IF(N426="základní",J426,0)</f>
        <v>0</v>
      </c>
      <c r="BF426" s="145">
        <f>IF(N426="snížená",J426,0)</f>
        <v>0</v>
      </c>
      <c r="BG426" s="145">
        <f>IF(N426="zákl. přenesená",J426,0)</f>
        <v>0</v>
      </c>
      <c r="BH426" s="145">
        <f>IF(N426="sníž. přenesená",J426,0)</f>
        <v>0</v>
      </c>
      <c r="BI426" s="145">
        <f>IF(N426="nulová",J426,0)</f>
        <v>0</v>
      </c>
      <c r="BJ426" s="18" t="s">
        <v>86</v>
      </c>
      <c r="BK426" s="145">
        <f>ROUND(I426*H426,2)</f>
        <v>0</v>
      </c>
      <c r="BL426" s="18" t="s">
        <v>311</v>
      </c>
      <c r="BM426" s="144" t="s">
        <v>2127</v>
      </c>
    </row>
    <row r="427" spans="2:65" s="1" customFormat="1" ht="11.25">
      <c r="B427" s="33"/>
      <c r="D427" s="146" t="s">
        <v>313</v>
      </c>
      <c r="F427" s="147" t="s">
        <v>8999</v>
      </c>
      <c r="I427" s="148"/>
      <c r="L427" s="33"/>
      <c r="M427" s="149"/>
      <c r="T427" s="54"/>
      <c r="AT427" s="18" t="s">
        <v>313</v>
      </c>
      <c r="AU427" s="18" t="s">
        <v>86</v>
      </c>
    </row>
    <row r="428" spans="2:65" s="1" customFormat="1" ht="16.5" customHeight="1">
      <c r="B428" s="33"/>
      <c r="C428" s="133" t="s">
        <v>1392</v>
      </c>
      <c r="D428" s="133" t="s">
        <v>307</v>
      </c>
      <c r="E428" s="134" t="s">
        <v>9015</v>
      </c>
      <c r="F428" s="135" t="s">
        <v>9016</v>
      </c>
      <c r="G428" s="136" t="s">
        <v>4908</v>
      </c>
      <c r="H428" s="137">
        <v>4.66</v>
      </c>
      <c r="I428" s="138"/>
      <c r="J428" s="139">
        <f>ROUND(I428*H428,2)</f>
        <v>0</v>
      </c>
      <c r="K428" s="135" t="s">
        <v>721</v>
      </c>
      <c r="L428" s="33"/>
      <c r="M428" s="140" t="s">
        <v>42</v>
      </c>
      <c r="N428" s="141" t="s">
        <v>50</v>
      </c>
      <c r="P428" s="142">
        <f>O428*H428</f>
        <v>0</v>
      </c>
      <c r="Q428" s="142">
        <v>0</v>
      </c>
      <c r="R428" s="142">
        <f>Q428*H428</f>
        <v>0</v>
      </c>
      <c r="S428" s="142">
        <v>0</v>
      </c>
      <c r="T428" s="143">
        <f>S428*H428</f>
        <v>0</v>
      </c>
      <c r="AR428" s="144" t="s">
        <v>311</v>
      </c>
      <c r="AT428" s="144" t="s">
        <v>307</v>
      </c>
      <c r="AU428" s="144" t="s">
        <v>86</v>
      </c>
      <c r="AY428" s="18" t="s">
        <v>305</v>
      </c>
      <c r="BE428" s="145">
        <f>IF(N428="základní",J428,0)</f>
        <v>0</v>
      </c>
      <c r="BF428" s="145">
        <f>IF(N428="snížená",J428,0)</f>
        <v>0</v>
      </c>
      <c r="BG428" s="145">
        <f>IF(N428="zákl. přenesená",J428,0)</f>
        <v>0</v>
      </c>
      <c r="BH428" s="145">
        <f>IF(N428="sníž. přenesená",J428,0)</f>
        <v>0</v>
      </c>
      <c r="BI428" s="145">
        <f>IF(N428="nulová",J428,0)</f>
        <v>0</v>
      </c>
      <c r="BJ428" s="18" t="s">
        <v>86</v>
      </c>
      <c r="BK428" s="145">
        <f>ROUND(I428*H428,2)</f>
        <v>0</v>
      </c>
      <c r="BL428" s="18" t="s">
        <v>311</v>
      </c>
      <c r="BM428" s="144" t="s">
        <v>2135</v>
      </c>
    </row>
    <row r="429" spans="2:65" s="1" customFormat="1" ht="11.25">
      <c r="B429" s="33"/>
      <c r="D429" s="146" t="s">
        <v>313</v>
      </c>
      <c r="F429" s="147" t="s">
        <v>9016</v>
      </c>
      <c r="I429" s="148"/>
      <c r="L429" s="33"/>
      <c r="M429" s="149"/>
      <c r="T429" s="54"/>
      <c r="AT429" s="18" t="s">
        <v>313</v>
      </c>
      <c r="AU429" s="18" t="s">
        <v>86</v>
      </c>
    </row>
    <row r="430" spans="2:65" s="13" customFormat="1" ht="11.25">
      <c r="B430" s="158"/>
      <c r="D430" s="146" t="s">
        <v>317</v>
      </c>
      <c r="E430" s="159" t="s">
        <v>42</v>
      </c>
      <c r="F430" s="160" t="s">
        <v>9017</v>
      </c>
      <c r="H430" s="161">
        <v>4.66</v>
      </c>
      <c r="I430" s="162"/>
      <c r="L430" s="158"/>
      <c r="M430" s="163"/>
      <c r="T430" s="164"/>
      <c r="AT430" s="159" t="s">
        <v>317</v>
      </c>
      <c r="AU430" s="159" t="s">
        <v>86</v>
      </c>
      <c r="AV430" s="13" t="s">
        <v>88</v>
      </c>
      <c r="AW430" s="13" t="s">
        <v>38</v>
      </c>
      <c r="AX430" s="13" t="s">
        <v>79</v>
      </c>
      <c r="AY430" s="159" t="s">
        <v>305</v>
      </c>
    </row>
    <row r="431" spans="2:65" s="15" customFormat="1" ht="11.25">
      <c r="B431" s="172"/>
      <c r="D431" s="146" t="s">
        <v>317</v>
      </c>
      <c r="E431" s="173" t="s">
        <v>42</v>
      </c>
      <c r="F431" s="174" t="s">
        <v>339</v>
      </c>
      <c r="H431" s="175">
        <v>4.66</v>
      </c>
      <c r="I431" s="176"/>
      <c r="L431" s="172"/>
      <c r="M431" s="177"/>
      <c r="T431" s="178"/>
      <c r="AT431" s="173" t="s">
        <v>317</v>
      </c>
      <c r="AU431" s="173" t="s">
        <v>86</v>
      </c>
      <c r="AV431" s="15" t="s">
        <v>311</v>
      </c>
      <c r="AW431" s="15" t="s">
        <v>38</v>
      </c>
      <c r="AX431" s="15" t="s">
        <v>86</v>
      </c>
      <c r="AY431" s="173" t="s">
        <v>305</v>
      </c>
    </row>
    <row r="432" spans="2:65" s="11" customFormat="1" ht="25.9" customHeight="1">
      <c r="B432" s="121"/>
      <c r="D432" s="122" t="s">
        <v>78</v>
      </c>
      <c r="E432" s="123" t="s">
        <v>459</v>
      </c>
      <c r="F432" s="123" t="s">
        <v>9018</v>
      </c>
      <c r="I432" s="124"/>
      <c r="J432" s="125">
        <f>BK432</f>
        <v>0</v>
      </c>
      <c r="L432" s="121"/>
      <c r="M432" s="126"/>
      <c r="P432" s="127">
        <f>SUM(P433:P458)</f>
        <v>0</v>
      </c>
      <c r="R432" s="127">
        <f>SUM(R433:R458)</f>
        <v>0</v>
      </c>
      <c r="T432" s="128">
        <f>SUM(T433:T458)</f>
        <v>0</v>
      </c>
      <c r="AR432" s="122" t="s">
        <v>86</v>
      </c>
      <c r="AT432" s="129" t="s">
        <v>78</v>
      </c>
      <c r="AU432" s="129" t="s">
        <v>79</v>
      </c>
      <c r="AY432" s="122" t="s">
        <v>305</v>
      </c>
      <c r="BK432" s="130">
        <f>SUM(BK433:BK458)</f>
        <v>0</v>
      </c>
    </row>
    <row r="433" spans="2:65" s="1" customFormat="1" ht="21.75" customHeight="1">
      <c r="B433" s="33"/>
      <c r="C433" s="133" t="s">
        <v>1397</v>
      </c>
      <c r="D433" s="133" t="s">
        <v>307</v>
      </c>
      <c r="E433" s="134" t="s">
        <v>9019</v>
      </c>
      <c r="F433" s="135" t="s">
        <v>9020</v>
      </c>
      <c r="G433" s="136" t="s">
        <v>199</v>
      </c>
      <c r="H433" s="137">
        <v>494</v>
      </c>
      <c r="I433" s="138"/>
      <c r="J433" s="139">
        <f>ROUND(I433*H433,2)</f>
        <v>0</v>
      </c>
      <c r="K433" s="135" t="s">
        <v>721</v>
      </c>
      <c r="L433" s="33"/>
      <c r="M433" s="140" t="s">
        <v>42</v>
      </c>
      <c r="N433" s="141" t="s">
        <v>50</v>
      </c>
      <c r="P433" s="142">
        <f>O433*H433</f>
        <v>0</v>
      </c>
      <c r="Q433" s="142">
        <v>0</v>
      </c>
      <c r="R433" s="142">
        <f>Q433*H433</f>
        <v>0</v>
      </c>
      <c r="S433" s="142">
        <v>0</v>
      </c>
      <c r="T433" s="143">
        <f>S433*H433</f>
        <v>0</v>
      </c>
      <c r="AR433" s="144" t="s">
        <v>311</v>
      </c>
      <c r="AT433" s="144" t="s">
        <v>307</v>
      </c>
      <c r="AU433" s="144" t="s">
        <v>86</v>
      </c>
      <c r="AY433" s="18" t="s">
        <v>305</v>
      </c>
      <c r="BE433" s="145">
        <f>IF(N433="základní",J433,0)</f>
        <v>0</v>
      </c>
      <c r="BF433" s="145">
        <f>IF(N433="snížená",J433,0)</f>
        <v>0</v>
      </c>
      <c r="BG433" s="145">
        <f>IF(N433="zákl. přenesená",J433,0)</f>
        <v>0</v>
      </c>
      <c r="BH433" s="145">
        <f>IF(N433="sníž. přenesená",J433,0)</f>
        <v>0</v>
      </c>
      <c r="BI433" s="145">
        <f>IF(N433="nulová",J433,0)</f>
        <v>0</v>
      </c>
      <c r="BJ433" s="18" t="s">
        <v>86</v>
      </c>
      <c r="BK433" s="145">
        <f>ROUND(I433*H433,2)</f>
        <v>0</v>
      </c>
      <c r="BL433" s="18" t="s">
        <v>311</v>
      </c>
      <c r="BM433" s="144" t="s">
        <v>2143</v>
      </c>
    </row>
    <row r="434" spans="2:65" s="1" customFormat="1" ht="11.25">
      <c r="B434" s="33"/>
      <c r="D434" s="146" t="s">
        <v>313</v>
      </c>
      <c r="F434" s="147" t="s">
        <v>9020</v>
      </c>
      <c r="I434" s="148"/>
      <c r="L434" s="33"/>
      <c r="M434" s="149"/>
      <c r="T434" s="54"/>
      <c r="AT434" s="18" t="s">
        <v>313</v>
      </c>
      <c r="AU434" s="18" t="s">
        <v>86</v>
      </c>
    </row>
    <row r="435" spans="2:65" s="13" customFormat="1" ht="11.25">
      <c r="B435" s="158"/>
      <c r="D435" s="146" t="s">
        <v>317</v>
      </c>
      <c r="E435" s="159" t="s">
        <v>42</v>
      </c>
      <c r="F435" s="160" t="s">
        <v>9021</v>
      </c>
      <c r="H435" s="161">
        <v>494</v>
      </c>
      <c r="I435" s="162"/>
      <c r="L435" s="158"/>
      <c r="M435" s="163"/>
      <c r="T435" s="164"/>
      <c r="AT435" s="159" t="s">
        <v>317</v>
      </c>
      <c r="AU435" s="159" t="s">
        <v>86</v>
      </c>
      <c r="AV435" s="13" t="s">
        <v>88</v>
      </c>
      <c r="AW435" s="13" t="s">
        <v>38</v>
      </c>
      <c r="AX435" s="13" t="s">
        <v>79</v>
      </c>
      <c r="AY435" s="159" t="s">
        <v>305</v>
      </c>
    </row>
    <row r="436" spans="2:65" s="15" customFormat="1" ht="11.25">
      <c r="B436" s="172"/>
      <c r="D436" s="146" t="s">
        <v>317</v>
      </c>
      <c r="E436" s="173" t="s">
        <v>42</v>
      </c>
      <c r="F436" s="174" t="s">
        <v>339</v>
      </c>
      <c r="H436" s="175">
        <v>494</v>
      </c>
      <c r="I436" s="176"/>
      <c r="L436" s="172"/>
      <c r="M436" s="177"/>
      <c r="T436" s="178"/>
      <c r="AT436" s="173" t="s">
        <v>317</v>
      </c>
      <c r="AU436" s="173" t="s">
        <v>86</v>
      </c>
      <c r="AV436" s="15" t="s">
        <v>311</v>
      </c>
      <c r="AW436" s="15" t="s">
        <v>38</v>
      </c>
      <c r="AX436" s="15" t="s">
        <v>86</v>
      </c>
      <c r="AY436" s="173" t="s">
        <v>305</v>
      </c>
    </row>
    <row r="437" spans="2:65" s="1" customFormat="1" ht="16.5" customHeight="1">
      <c r="B437" s="33"/>
      <c r="C437" s="133" t="s">
        <v>1404</v>
      </c>
      <c r="D437" s="133" t="s">
        <v>307</v>
      </c>
      <c r="E437" s="134" t="s">
        <v>9022</v>
      </c>
      <c r="F437" s="135" t="s">
        <v>9023</v>
      </c>
      <c r="G437" s="136" t="s">
        <v>199</v>
      </c>
      <c r="H437" s="137">
        <v>247</v>
      </c>
      <c r="I437" s="138"/>
      <c r="J437" s="139">
        <f>ROUND(I437*H437,2)</f>
        <v>0</v>
      </c>
      <c r="K437" s="135" t="s">
        <v>721</v>
      </c>
      <c r="L437" s="33"/>
      <c r="M437" s="140" t="s">
        <v>42</v>
      </c>
      <c r="N437" s="141" t="s">
        <v>50</v>
      </c>
      <c r="P437" s="142">
        <f>O437*H437</f>
        <v>0</v>
      </c>
      <c r="Q437" s="142">
        <v>0</v>
      </c>
      <c r="R437" s="142">
        <f>Q437*H437</f>
        <v>0</v>
      </c>
      <c r="S437" s="142">
        <v>0</v>
      </c>
      <c r="T437" s="143">
        <f>S437*H437</f>
        <v>0</v>
      </c>
      <c r="AR437" s="144" t="s">
        <v>311</v>
      </c>
      <c r="AT437" s="144" t="s">
        <v>307</v>
      </c>
      <c r="AU437" s="144" t="s">
        <v>86</v>
      </c>
      <c r="AY437" s="18" t="s">
        <v>305</v>
      </c>
      <c r="BE437" s="145">
        <f>IF(N437="základní",J437,0)</f>
        <v>0</v>
      </c>
      <c r="BF437" s="145">
        <f>IF(N437="snížená",J437,0)</f>
        <v>0</v>
      </c>
      <c r="BG437" s="145">
        <f>IF(N437="zákl. přenesená",J437,0)</f>
        <v>0</v>
      </c>
      <c r="BH437" s="145">
        <f>IF(N437="sníž. přenesená",J437,0)</f>
        <v>0</v>
      </c>
      <c r="BI437" s="145">
        <f>IF(N437="nulová",J437,0)</f>
        <v>0</v>
      </c>
      <c r="BJ437" s="18" t="s">
        <v>86</v>
      </c>
      <c r="BK437" s="145">
        <f>ROUND(I437*H437,2)</f>
        <v>0</v>
      </c>
      <c r="BL437" s="18" t="s">
        <v>311</v>
      </c>
      <c r="BM437" s="144" t="s">
        <v>2151</v>
      </c>
    </row>
    <row r="438" spans="2:65" s="1" customFormat="1" ht="11.25">
      <c r="B438" s="33"/>
      <c r="D438" s="146" t="s">
        <v>313</v>
      </c>
      <c r="F438" s="147" t="s">
        <v>9023</v>
      </c>
      <c r="I438" s="148"/>
      <c r="L438" s="33"/>
      <c r="M438" s="149"/>
      <c r="T438" s="54"/>
      <c r="AT438" s="18" t="s">
        <v>313</v>
      </c>
      <c r="AU438" s="18" t="s">
        <v>86</v>
      </c>
    </row>
    <row r="439" spans="2:65" s="1" customFormat="1" ht="24.2" customHeight="1">
      <c r="B439" s="33"/>
      <c r="C439" s="133" t="s">
        <v>1412</v>
      </c>
      <c r="D439" s="133" t="s">
        <v>307</v>
      </c>
      <c r="E439" s="134" t="s">
        <v>9013</v>
      </c>
      <c r="F439" s="135" t="s">
        <v>9014</v>
      </c>
      <c r="G439" s="136" t="s">
        <v>199</v>
      </c>
      <c r="H439" s="137">
        <v>247</v>
      </c>
      <c r="I439" s="138"/>
      <c r="J439" s="139">
        <f>ROUND(I439*H439,2)</f>
        <v>0</v>
      </c>
      <c r="K439" s="135" t="s">
        <v>721</v>
      </c>
      <c r="L439" s="33"/>
      <c r="M439" s="140" t="s">
        <v>42</v>
      </c>
      <c r="N439" s="141" t="s">
        <v>50</v>
      </c>
      <c r="P439" s="142">
        <f>O439*H439</f>
        <v>0</v>
      </c>
      <c r="Q439" s="142">
        <v>0</v>
      </c>
      <c r="R439" s="142">
        <f>Q439*H439</f>
        <v>0</v>
      </c>
      <c r="S439" s="142">
        <v>0</v>
      </c>
      <c r="T439" s="143">
        <f>S439*H439</f>
        <v>0</v>
      </c>
      <c r="AR439" s="144" t="s">
        <v>311</v>
      </c>
      <c r="AT439" s="144" t="s">
        <v>307</v>
      </c>
      <c r="AU439" s="144" t="s">
        <v>86</v>
      </c>
      <c r="AY439" s="18" t="s">
        <v>305</v>
      </c>
      <c r="BE439" s="145">
        <f>IF(N439="základní",J439,0)</f>
        <v>0</v>
      </c>
      <c r="BF439" s="145">
        <f>IF(N439="snížená",J439,0)</f>
        <v>0</v>
      </c>
      <c r="BG439" s="145">
        <f>IF(N439="zákl. přenesená",J439,0)</f>
        <v>0</v>
      </c>
      <c r="BH439" s="145">
        <f>IF(N439="sníž. přenesená",J439,0)</f>
        <v>0</v>
      </c>
      <c r="BI439" s="145">
        <f>IF(N439="nulová",J439,0)</f>
        <v>0</v>
      </c>
      <c r="BJ439" s="18" t="s">
        <v>86</v>
      </c>
      <c r="BK439" s="145">
        <f>ROUND(I439*H439,2)</f>
        <v>0</v>
      </c>
      <c r="BL439" s="18" t="s">
        <v>311</v>
      </c>
      <c r="BM439" s="144" t="s">
        <v>2161</v>
      </c>
    </row>
    <row r="440" spans="2:65" s="1" customFormat="1" ht="11.25">
      <c r="B440" s="33"/>
      <c r="D440" s="146" t="s">
        <v>313</v>
      </c>
      <c r="F440" s="147" t="s">
        <v>9014</v>
      </c>
      <c r="I440" s="148"/>
      <c r="L440" s="33"/>
      <c r="M440" s="149"/>
      <c r="T440" s="54"/>
      <c r="AT440" s="18" t="s">
        <v>313</v>
      </c>
      <c r="AU440" s="18" t="s">
        <v>86</v>
      </c>
    </row>
    <row r="441" spans="2:65" s="1" customFormat="1" ht="21.75" customHeight="1">
      <c r="B441" s="33"/>
      <c r="C441" s="133" t="s">
        <v>1418</v>
      </c>
      <c r="D441" s="133" t="s">
        <v>307</v>
      </c>
      <c r="E441" s="134" t="s">
        <v>8876</v>
      </c>
      <c r="F441" s="135" t="s">
        <v>8877</v>
      </c>
      <c r="G441" s="136" t="s">
        <v>199</v>
      </c>
      <c r="H441" s="137">
        <v>247</v>
      </c>
      <c r="I441" s="138"/>
      <c r="J441" s="139">
        <f>ROUND(I441*H441,2)</f>
        <v>0</v>
      </c>
      <c r="K441" s="135" t="s">
        <v>721</v>
      </c>
      <c r="L441" s="33"/>
      <c r="M441" s="140" t="s">
        <v>42</v>
      </c>
      <c r="N441" s="141" t="s">
        <v>50</v>
      </c>
      <c r="P441" s="142">
        <f>O441*H441</f>
        <v>0</v>
      </c>
      <c r="Q441" s="142">
        <v>0</v>
      </c>
      <c r="R441" s="142">
        <f>Q441*H441</f>
        <v>0</v>
      </c>
      <c r="S441" s="142">
        <v>0</v>
      </c>
      <c r="T441" s="143">
        <f>S441*H441</f>
        <v>0</v>
      </c>
      <c r="AR441" s="144" t="s">
        <v>311</v>
      </c>
      <c r="AT441" s="144" t="s">
        <v>307</v>
      </c>
      <c r="AU441" s="144" t="s">
        <v>86</v>
      </c>
      <c r="AY441" s="18" t="s">
        <v>305</v>
      </c>
      <c r="BE441" s="145">
        <f>IF(N441="základní",J441,0)</f>
        <v>0</v>
      </c>
      <c r="BF441" s="145">
        <f>IF(N441="snížená",J441,0)</f>
        <v>0</v>
      </c>
      <c r="BG441" s="145">
        <f>IF(N441="zákl. přenesená",J441,0)</f>
        <v>0</v>
      </c>
      <c r="BH441" s="145">
        <f>IF(N441="sníž. přenesená",J441,0)</f>
        <v>0</v>
      </c>
      <c r="BI441" s="145">
        <f>IF(N441="nulová",J441,0)</f>
        <v>0</v>
      </c>
      <c r="BJ441" s="18" t="s">
        <v>86</v>
      </c>
      <c r="BK441" s="145">
        <f>ROUND(I441*H441,2)</f>
        <v>0</v>
      </c>
      <c r="BL441" s="18" t="s">
        <v>311</v>
      </c>
      <c r="BM441" s="144" t="s">
        <v>2169</v>
      </c>
    </row>
    <row r="442" spans="2:65" s="1" customFormat="1" ht="11.25">
      <c r="B442" s="33"/>
      <c r="D442" s="146" t="s">
        <v>313</v>
      </c>
      <c r="F442" s="147" t="s">
        <v>8877</v>
      </c>
      <c r="I442" s="148"/>
      <c r="L442" s="33"/>
      <c r="M442" s="149"/>
      <c r="T442" s="54"/>
      <c r="AT442" s="18" t="s">
        <v>313</v>
      </c>
      <c r="AU442" s="18" t="s">
        <v>86</v>
      </c>
    </row>
    <row r="443" spans="2:65" s="1" customFormat="1" ht="16.5" customHeight="1">
      <c r="B443" s="33"/>
      <c r="C443" s="133" t="s">
        <v>1423</v>
      </c>
      <c r="D443" s="133" t="s">
        <v>307</v>
      </c>
      <c r="E443" s="134" t="s">
        <v>8993</v>
      </c>
      <c r="F443" s="135" t="s">
        <v>8994</v>
      </c>
      <c r="G443" s="136" t="s">
        <v>199</v>
      </c>
      <c r="H443" s="137">
        <v>247</v>
      </c>
      <c r="I443" s="138"/>
      <c r="J443" s="139">
        <f>ROUND(I443*H443,2)</f>
        <v>0</v>
      </c>
      <c r="K443" s="135" t="s">
        <v>721</v>
      </c>
      <c r="L443" s="33"/>
      <c r="M443" s="140" t="s">
        <v>42</v>
      </c>
      <c r="N443" s="141" t="s">
        <v>50</v>
      </c>
      <c r="P443" s="142">
        <f>O443*H443</f>
        <v>0</v>
      </c>
      <c r="Q443" s="142">
        <v>0</v>
      </c>
      <c r="R443" s="142">
        <f>Q443*H443</f>
        <v>0</v>
      </c>
      <c r="S443" s="142">
        <v>0</v>
      </c>
      <c r="T443" s="143">
        <f>S443*H443</f>
        <v>0</v>
      </c>
      <c r="AR443" s="144" t="s">
        <v>311</v>
      </c>
      <c r="AT443" s="144" t="s">
        <v>307</v>
      </c>
      <c r="AU443" s="144" t="s">
        <v>86</v>
      </c>
      <c r="AY443" s="18" t="s">
        <v>305</v>
      </c>
      <c r="BE443" s="145">
        <f>IF(N443="základní",J443,0)</f>
        <v>0</v>
      </c>
      <c r="BF443" s="145">
        <f>IF(N443="snížená",J443,0)</f>
        <v>0</v>
      </c>
      <c r="BG443" s="145">
        <f>IF(N443="zákl. přenesená",J443,0)</f>
        <v>0</v>
      </c>
      <c r="BH443" s="145">
        <f>IF(N443="sníž. přenesená",J443,0)</f>
        <v>0</v>
      </c>
      <c r="BI443" s="145">
        <f>IF(N443="nulová",J443,0)</f>
        <v>0</v>
      </c>
      <c r="BJ443" s="18" t="s">
        <v>86</v>
      </c>
      <c r="BK443" s="145">
        <f>ROUND(I443*H443,2)</f>
        <v>0</v>
      </c>
      <c r="BL443" s="18" t="s">
        <v>311</v>
      </c>
      <c r="BM443" s="144" t="s">
        <v>2177</v>
      </c>
    </row>
    <row r="444" spans="2:65" s="1" customFormat="1" ht="11.25">
      <c r="B444" s="33"/>
      <c r="D444" s="146" t="s">
        <v>313</v>
      </c>
      <c r="F444" s="147" t="s">
        <v>8994</v>
      </c>
      <c r="I444" s="148"/>
      <c r="L444" s="33"/>
      <c r="M444" s="149"/>
      <c r="T444" s="54"/>
      <c r="AT444" s="18" t="s">
        <v>313</v>
      </c>
      <c r="AU444" s="18" t="s">
        <v>86</v>
      </c>
    </row>
    <row r="445" spans="2:65" s="1" customFormat="1" ht="16.5" customHeight="1">
      <c r="B445" s="33"/>
      <c r="C445" s="133" t="s">
        <v>1431</v>
      </c>
      <c r="D445" s="133" t="s">
        <v>307</v>
      </c>
      <c r="E445" s="134" t="s">
        <v>8996</v>
      </c>
      <c r="F445" s="135" t="s">
        <v>8997</v>
      </c>
      <c r="G445" s="136" t="s">
        <v>199</v>
      </c>
      <c r="H445" s="137">
        <v>247</v>
      </c>
      <c r="I445" s="138"/>
      <c r="J445" s="139">
        <f>ROUND(I445*H445,2)</f>
        <v>0</v>
      </c>
      <c r="K445" s="135" t="s">
        <v>721</v>
      </c>
      <c r="L445" s="33"/>
      <c r="M445" s="140" t="s">
        <v>42</v>
      </c>
      <c r="N445" s="141" t="s">
        <v>50</v>
      </c>
      <c r="P445" s="142">
        <f>O445*H445</f>
        <v>0</v>
      </c>
      <c r="Q445" s="142">
        <v>0</v>
      </c>
      <c r="R445" s="142">
        <f>Q445*H445</f>
        <v>0</v>
      </c>
      <c r="S445" s="142">
        <v>0</v>
      </c>
      <c r="T445" s="143">
        <f>S445*H445</f>
        <v>0</v>
      </c>
      <c r="AR445" s="144" t="s">
        <v>311</v>
      </c>
      <c r="AT445" s="144" t="s">
        <v>307</v>
      </c>
      <c r="AU445" s="144" t="s">
        <v>86</v>
      </c>
      <c r="AY445" s="18" t="s">
        <v>305</v>
      </c>
      <c r="BE445" s="145">
        <f>IF(N445="základní",J445,0)</f>
        <v>0</v>
      </c>
      <c r="BF445" s="145">
        <f>IF(N445="snížená",J445,0)</f>
        <v>0</v>
      </c>
      <c r="BG445" s="145">
        <f>IF(N445="zákl. přenesená",J445,0)</f>
        <v>0</v>
      </c>
      <c r="BH445" s="145">
        <f>IF(N445="sníž. přenesená",J445,0)</f>
        <v>0</v>
      </c>
      <c r="BI445" s="145">
        <f>IF(N445="nulová",J445,0)</f>
        <v>0</v>
      </c>
      <c r="BJ445" s="18" t="s">
        <v>86</v>
      </c>
      <c r="BK445" s="145">
        <f>ROUND(I445*H445,2)</f>
        <v>0</v>
      </c>
      <c r="BL445" s="18" t="s">
        <v>311</v>
      </c>
      <c r="BM445" s="144" t="s">
        <v>2185</v>
      </c>
    </row>
    <row r="446" spans="2:65" s="1" customFormat="1" ht="11.25">
      <c r="B446" s="33"/>
      <c r="D446" s="146" t="s">
        <v>313</v>
      </c>
      <c r="F446" s="147" t="s">
        <v>8997</v>
      </c>
      <c r="I446" s="148"/>
      <c r="L446" s="33"/>
      <c r="M446" s="149"/>
      <c r="T446" s="54"/>
      <c r="AT446" s="18" t="s">
        <v>313</v>
      </c>
      <c r="AU446" s="18" t="s">
        <v>86</v>
      </c>
    </row>
    <row r="447" spans="2:65" s="1" customFormat="1" ht="16.5" customHeight="1">
      <c r="B447" s="33"/>
      <c r="C447" s="133" t="s">
        <v>1436</v>
      </c>
      <c r="D447" s="133" t="s">
        <v>307</v>
      </c>
      <c r="E447" s="134" t="s">
        <v>8998</v>
      </c>
      <c r="F447" s="135" t="s">
        <v>8999</v>
      </c>
      <c r="G447" s="136" t="s">
        <v>199</v>
      </c>
      <c r="H447" s="137">
        <v>247</v>
      </c>
      <c r="I447" s="138"/>
      <c r="J447" s="139">
        <f>ROUND(I447*H447,2)</f>
        <v>0</v>
      </c>
      <c r="K447" s="135" t="s">
        <v>721</v>
      </c>
      <c r="L447" s="33"/>
      <c r="M447" s="140" t="s">
        <v>42</v>
      </c>
      <c r="N447" s="141" t="s">
        <v>50</v>
      </c>
      <c r="P447" s="142">
        <f>O447*H447</f>
        <v>0</v>
      </c>
      <c r="Q447" s="142">
        <v>0</v>
      </c>
      <c r="R447" s="142">
        <f>Q447*H447</f>
        <v>0</v>
      </c>
      <c r="S447" s="142">
        <v>0</v>
      </c>
      <c r="T447" s="143">
        <f>S447*H447</f>
        <v>0</v>
      </c>
      <c r="AR447" s="144" t="s">
        <v>311</v>
      </c>
      <c r="AT447" s="144" t="s">
        <v>307</v>
      </c>
      <c r="AU447" s="144" t="s">
        <v>86</v>
      </c>
      <c r="AY447" s="18" t="s">
        <v>305</v>
      </c>
      <c r="BE447" s="145">
        <f>IF(N447="základní",J447,0)</f>
        <v>0</v>
      </c>
      <c r="BF447" s="145">
        <f>IF(N447="snížená",J447,0)</f>
        <v>0</v>
      </c>
      <c r="BG447" s="145">
        <f>IF(N447="zákl. přenesená",J447,0)</f>
        <v>0</v>
      </c>
      <c r="BH447" s="145">
        <f>IF(N447="sníž. přenesená",J447,0)</f>
        <v>0</v>
      </c>
      <c r="BI447" s="145">
        <f>IF(N447="nulová",J447,0)</f>
        <v>0</v>
      </c>
      <c r="BJ447" s="18" t="s">
        <v>86</v>
      </c>
      <c r="BK447" s="145">
        <f>ROUND(I447*H447,2)</f>
        <v>0</v>
      </c>
      <c r="BL447" s="18" t="s">
        <v>311</v>
      </c>
      <c r="BM447" s="144" t="s">
        <v>2193</v>
      </c>
    </row>
    <row r="448" spans="2:65" s="1" customFormat="1" ht="11.25">
      <c r="B448" s="33"/>
      <c r="D448" s="146" t="s">
        <v>313</v>
      </c>
      <c r="F448" s="147" t="s">
        <v>8999</v>
      </c>
      <c r="I448" s="148"/>
      <c r="L448" s="33"/>
      <c r="M448" s="149"/>
      <c r="T448" s="54"/>
      <c r="AT448" s="18" t="s">
        <v>313</v>
      </c>
      <c r="AU448" s="18" t="s">
        <v>86</v>
      </c>
    </row>
    <row r="449" spans="2:65" s="1" customFormat="1" ht="16.5" customHeight="1">
      <c r="B449" s="33"/>
      <c r="C449" s="133" t="s">
        <v>1444</v>
      </c>
      <c r="D449" s="133" t="s">
        <v>307</v>
      </c>
      <c r="E449" s="134" t="s">
        <v>8886</v>
      </c>
      <c r="F449" s="135" t="s">
        <v>8887</v>
      </c>
      <c r="G449" s="136" t="s">
        <v>4908</v>
      </c>
      <c r="H449" s="137">
        <v>24.7</v>
      </c>
      <c r="I449" s="138"/>
      <c r="J449" s="139">
        <f>ROUND(I449*H449,2)</f>
        <v>0</v>
      </c>
      <c r="K449" s="135" t="s">
        <v>721</v>
      </c>
      <c r="L449" s="33"/>
      <c r="M449" s="140" t="s">
        <v>42</v>
      </c>
      <c r="N449" s="141" t="s">
        <v>50</v>
      </c>
      <c r="P449" s="142">
        <f>O449*H449</f>
        <v>0</v>
      </c>
      <c r="Q449" s="142">
        <v>0</v>
      </c>
      <c r="R449" s="142">
        <f>Q449*H449</f>
        <v>0</v>
      </c>
      <c r="S449" s="142">
        <v>0</v>
      </c>
      <c r="T449" s="143">
        <f>S449*H449</f>
        <v>0</v>
      </c>
      <c r="AR449" s="144" t="s">
        <v>311</v>
      </c>
      <c r="AT449" s="144" t="s">
        <v>307</v>
      </c>
      <c r="AU449" s="144" t="s">
        <v>86</v>
      </c>
      <c r="AY449" s="18" t="s">
        <v>305</v>
      </c>
      <c r="BE449" s="145">
        <f>IF(N449="základní",J449,0)</f>
        <v>0</v>
      </c>
      <c r="BF449" s="145">
        <f>IF(N449="snížená",J449,0)</f>
        <v>0</v>
      </c>
      <c r="BG449" s="145">
        <f>IF(N449="zákl. přenesená",J449,0)</f>
        <v>0</v>
      </c>
      <c r="BH449" s="145">
        <f>IF(N449="sníž. přenesená",J449,0)</f>
        <v>0</v>
      </c>
      <c r="BI449" s="145">
        <f>IF(N449="nulová",J449,0)</f>
        <v>0</v>
      </c>
      <c r="BJ449" s="18" t="s">
        <v>86</v>
      </c>
      <c r="BK449" s="145">
        <f>ROUND(I449*H449,2)</f>
        <v>0</v>
      </c>
      <c r="BL449" s="18" t="s">
        <v>311</v>
      </c>
      <c r="BM449" s="144" t="s">
        <v>2201</v>
      </c>
    </row>
    <row r="450" spans="2:65" s="1" customFormat="1" ht="11.25">
      <c r="B450" s="33"/>
      <c r="D450" s="146" t="s">
        <v>313</v>
      </c>
      <c r="F450" s="147" t="s">
        <v>8887</v>
      </c>
      <c r="I450" s="148"/>
      <c r="L450" s="33"/>
      <c r="M450" s="149"/>
      <c r="T450" s="54"/>
      <c r="AT450" s="18" t="s">
        <v>313</v>
      </c>
      <c r="AU450" s="18" t="s">
        <v>86</v>
      </c>
    </row>
    <row r="451" spans="2:65" s="13" customFormat="1" ht="11.25">
      <c r="B451" s="158"/>
      <c r="D451" s="146" t="s">
        <v>317</v>
      </c>
      <c r="E451" s="159" t="s">
        <v>42</v>
      </c>
      <c r="F451" s="160" t="s">
        <v>9024</v>
      </c>
      <c r="H451" s="161">
        <v>24.7</v>
      </c>
      <c r="I451" s="162"/>
      <c r="L451" s="158"/>
      <c r="M451" s="163"/>
      <c r="T451" s="164"/>
      <c r="AT451" s="159" t="s">
        <v>317</v>
      </c>
      <c r="AU451" s="159" t="s">
        <v>86</v>
      </c>
      <c r="AV451" s="13" t="s">
        <v>88</v>
      </c>
      <c r="AW451" s="13" t="s">
        <v>38</v>
      </c>
      <c r="AX451" s="13" t="s">
        <v>79</v>
      </c>
      <c r="AY451" s="159" t="s">
        <v>305</v>
      </c>
    </row>
    <row r="452" spans="2:65" s="15" customFormat="1" ht="11.25">
      <c r="B452" s="172"/>
      <c r="D452" s="146" t="s">
        <v>317</v>
      </c>
      <c r="E452" s="173" t="s">
        <v>42</v>
      </c>
      <c r="F452" s="174" t="s">
        <v>339</v>
      </c>
      <c r="H452" s="175">
        <v>24.7</v>
      </c>
      <c r="I452" s="176"/>
      <c r="L452" s="172"/>
      <c r="M452" s="177"/>
      <c r="T452" s="178"/>
      <c r="AT452" s="173" t="s">
        <v>317</v>
      </c>
      <c r="AU452" s="173" t="s">
        <v>86</v>
      </c>
      <c r="AV452" s="15" t="s">
        <v>311</v>
      </c>
      <c r="AW452" s="15" t="s">
        <v>38</v>
      </c>
      <c r="AX452" s="15" t="s">
        <v>86</v>
      </c>
      <c r="AY452" s="173" t="s">
        <v>305</v>
      </c>
    </row>
    <row r="453" spans="2:65" s="1" customFormat="1" ht="24.2" customHeight="1">
      <c r="B453" s="33"/>
      <c r="C453" s="133" t="s">
        <v>1449</v>
      </c>
      <c r="D453" s="133" t="s">
        <v>307</v>
      </c>
      <c r="E453" s="134" t="s">
        <v>9025</v>
      </c>
      <c r="F453" s="135" t="s">
        <v>9026</v>
      </c>
      <c r="G453" s="136" t="s">
        <v>4908</v>
      </c>
      <c r="H453" s="137">
        <v>61.75</v>
      </c>
      <c r="I453" s="138"/>
      <c r="J453" s="139">
        <f>ROUND(I453*H453,2)</f>
        <v>0</v>
      </c>
      <c r="K453" s="135" t="s">
        <v>721</v>
      </c>
      <c r="L453" s="33"/>
      <c r="M453" s="140" t="s">
        <v>42</v>
      </c>
      <c r="N453" s="141" t="s">
        <v>50</v>
      </c>
      <c r="P453" s="142">
        <f>O453*H453</f>
        <v>0</v>
      </c>
      <c r="Q453" s="142">
        <v>0</v>
      </c>
      <c r="R453" s="142">
        <f>Q453*H453</f>
        <v>0</v>
      </c>
      <c r="S453" s="142">
        <v>0</v>
      </c>
      <c r="T453" s="143">
        <f>S453*H453</f>
        <v>0</v>
      </c>
      <c r="AR453" s="144" t="s">
        <v>311</v>
      </c>
      <c r="AT453" s="144" t="s">
        <v>307</v>
      </c>
      <c r="AU453" s="144" t="s">
        <v>86</v>
      </c>
      <c r="AY453" s="18" t="s">
        <v>305</v>
      </c>
      <c r="BE453" s="145">
        <f>IF(N453="základní",J453,0)</f>
        <v>0</v>
      </c>
      <c r="BF453" s="145">
        <f>IF(N453="snížená",J453,0)</f>
        <v>0</v>
      </c>
      <c r="BG453" s="145">
        <f>IF(N453="zákl. přenesená",J453,0)</f>
        <v>0</v>
      </c>
      <c r="BH453" s="145">
        <f>IF(N453="sníž. přenesená",J453,0)</f>
        <v>0</v>
      </c>
      <c r="BI453" s="145">
        <f>IF(N453="nulová",J453,0)</f>
        <v>0</v>
      </c>
      <c r="BJ453" s="18" t="s">
        <v>86</v>
      </c>
      <c r="BK453" s="145">
        <f>ROUND(I453*H453,2)</f>
        <v>0</v>
      </c>
      <c r="BL453" s="18" t="s">
        <v>311</v>
      </c>
      <c r="BM453" s="144" t="s">
        <v>2213</v>
      </c>
    </row>
    <row r="454" spans="2:65" s="1" customFormat="1" ht="11.25">
      <c r="B454" s="33"/>
      <c r="D454" s="146" t="s">
        <v>313</v>
      </c>
      <c r="F454" s="147" t="s">
        <v>9026</v>
      </c>
      <c r="I454" s="148"/>
      <c r="L454" s="33"/>
      <c r="M454" s="149"/>
      <c r="T454" s="54"/>
      <c r="AT454" s="18" t="s">
        <v>313</v>
      </c>
      <c r="AU454" s="18" t="s">
        <v>86</v>
      </c>
    </row>
    <row r="455" spans="2:65" s="1" customFormat="1" ht="16.5" customHeight="1">
      <c r="B455" s="33"/>
      <c r="C455" s="133" t="s">
        <v>1457</v>
      </c>
      <c r="D455" s="133" t="s">
        <v>307</v>
      </c>
      <c r="E455" s="134" t="s">
        <v>9027</v>
      </c>
      <c r="F455" s="135" t="s">
        <v>9028</v>
      </c>
      <c r="G455" s="136" t="s">
        <v>4908</v>
      </c>
      <c r="H455" s="137">
        <v>4.9400000000000004</v>
      </c>
      <c r="I455" s="138"/>
      <c r="J455" s="139">
        <f>ROUND(I455*H455,2)</f>
        <v>0</v>
      </c>
      <c r="K455" s="135" t="s">
        <v>721</v>
      </c>
      <c r="L455" s="33"/>
      <c r="M455" s="140" t="s">
        <v>42</v>
      </c>
      <c r="N455" s="141" t="s">
        <v>50</v>
      </c>
      <c r="P455" s="142">
        <f>O455*H455</f>
        <v>0</v>
      </c>
      <c r="Q455" s="142">
        <v>0</v>
      </c>
      <c r="R455" s="142">
        <f>Q455*H455</f>
        <v>0</v>
      </c>
      <c r="S455" s="142">
        <v>0</v>
      </c>
      <c r="T455" s="143">
        <f>S455*H455</f>
        <v>0</v>
      </c>
      <c r="AR455" s="144" t="s">
        <v>311</v>
      </c>
      <c r="AT455" s="144" t="s">
        <v>307</v>
      </c>
      <c r="AU455" s="144" t="s">
        <v>86</v>
      </c>
      <c r="AY455" s="18" t="s">
        <v>305</v>
      </c>
      <c r="BE455" s="145">
        <f>IF(N455="základní",J455,0)</f>
        <v>0</v>
      </c>
      <c r="BF455" s="145">
        <f>IF(N455="snížená",J455,0)</f>
        <v>0</v>
      </c>
      <c r="BG455" s="145">
        <f>IF(N455="zákl. přenesená",J455,0)</f>
        <v>0</v>
      </c>
      <c r="BH455" s="145">
        <f>IF(N455="sníž. přenesená",J455,0)</f>
        <v>0</v>
      </c>
      <c r="BI455" s="145">
        <f>IF(N455="nulová",J455,0)</f>
        <v>0</v>
      </c>
      <c r="BJ455" s="18" t="s">
        <v>86</v>
      </c>
      <c r="BK455" s="145">
        <f>ROUND(I455*H455,2)</f>
        <v>0</v>
      </c>
      <c r="BL455" s="18" t="s">
        <v>311</v>
      </c>
      <c r="BM455" s="144" t="s">
        <v>2221</v>
      </c>
    </row>
    <row r="456" spans="2:65" s="1" customFormat="1" ht="11.25">
      <c r="B456" s="33"/>
      <c r="D456" s="146" t="s">
        <v>313</v>
      </c>
      <c r="F456" s="147" t="s">
        <v>9028</v>
      </c>
      <c r="I456" s="148"/>
      <c r="L456" s="33"/>
      <c r="M456" s="149"/>
      <c r="T456" s="54"/>
      <c r="AT456" s="18" t="s">
        <v>313</v>
      </c>
      <c r="AU456" s="18" t="s">
        <v>86</v>
      </c>
    </row>
    <row r="457" spans="2:65" s="1" customFormat="1" ht="21.75" customHeight="1">
      <c r="B457" s="33"/>
      <c r="C457" s="133" t="s">
        <v>1474</v>
      </c>
      <c r="D457" s="133" t="s">
        <v>307</v>
      </c>
      <c r="E457" s="134" t="s">
        <v>9029</v>
      </c>
      <c r="F457" s="135" t="s">
        <v>9030</v>
      </c>
      <c r="G457" s="136" t="s">
        <v>244</v>
      </c>
      <c r="H457" s="137">
        <v>12.35</v>
      </c>
      <c r="I457" s="138"/>
      <c r="J457" s="139">
        <f>ROUND(I457*H457,2)</f>
        <v>0</v>
      </c>
      <c r="K457" s="135" t="s">
        <v>721</v>
      </c>
      <c r="L457" s="33"/>
      <c r="M457" s="140" t="s">
        <v>42</v>
      </c>
      <c r="N457" s="141" t="s">
        <v>50</v>
      </c>
      <c r="P457" s="142">
        <f>O457*H457</f>
        <v>0</v>
      </c>
      <c r="Q457" s="142">
        <v>0</v>
      </c>
      <c r="R457" s="142">
        <f>Q457*H457</f>
        <v>0</v>
      </c>
      <c r="S457" s="142">
        <v>0</v>
      </c>
      <c r="T457" s="143">
        <f>S457*H457</f>
        <v>0</v>
      </c>
      <c r="AR457" s="144" t="s">
        <v>311</v>
      </c>
      <c r="AT457" s="144" t="s">
        <v>307</v>
      </c>
      <c r="AU457" s="144" t="s">
        <v>86</v>
      </c>
      <c r="AY457" s="18" t="s">
        <v>305</v>
      </c>
      <c r="BE457" s="145">
        <f>IF(N457="základní",J457,0)</f>
        <v>0</v>
      </c>
      <c r="BF457" s="145">
        <f>IF(N457="snížená",J457,0)</f>
        <v>0</v>
      </c>
      <c r="BG457" s="145">
        <f>IF(N457="zákl. přenesená",J457,0)</f>
        <v>0</v>
      </c>
      <c r="BH457" s="145">
        <f>IF(N457="sníž. přenesená",J457,0)</f>
        <v>0</v>
      </c>
      <c r="BI457" s="145">
        <f>IF(N457="nulová",J457,0)</f>
        <v>0</v>
      </c>
      <c r="BJ457" s="18" t="s">
        <v>86</v>
      </c>
      <c r="BK457" s="145">
        <f>ROUND(I457*H457,2)</f>
        <v>0</v>
      </c>
      <c r="BL457" s="18" t="s">
        <v>311</v>
      </c>
      <c r="BM457" s="144" t="s">
        <v>2229</v>
      </c>
    </row>
    <row r="458" spans="2:65" s="1" customFormat="1" ht="11.25">
      <c r="B458" s="33"/>
      <c r="D458" s="146" t="s">
        <v>313</v>
      </c>
      <c r="F458" s="147" t="s">
        <v>9030</v>
      </c>
      <c r="I458" s="148"/>
      <c r="L458" s="33"/>
      <c r="M458" s="149"/>
      <c r="T458" s="54"/>
      <c r="AT458" s="18" t="s">
        <v>313</v>
      </c>
      <c r="AU458" s="18" t="s">
        <v>86</v>
      </c>
    </row>
    <row r="459" spans="2:65" s="11" customFormat="1" ht="25.9" customHeight="1">
      <c r="B459" s="121"/>
      <c r="D459" s="122" t="s">
        <v>78</v>
      </c>
      <c r="E459" s="123" t="s">
        <v>1043</v>
      </c>
      <c r="F459" s="123" t="s">
        <v>9031</v>
      </c>
      <c r="I459" s="124"/>
      <c r="J459" s="125">
        <f>BK459</f>
        <v>0</v>
      </c>
      <c r="L459" s="121"/>
      <c r="M459" s="126"/>
      <c r="P459" s="127">
        <f>SUM(P460:P463)</f>
        <v>0</v>
      </c>
      <c r="R459" s="127">
        <f>SUM(R460:R463)</f>
        <v>0</v>
      </c>
      <c r="T459" s="128">
        <f>SUM(T460:T463)</f>
        <v>0</v>
      </c>
      <c r="AR459" s="122" t="s">
        <v>86</v>
      </c>
      <c r="AT459" s="129" t="s">
        <v>78</v>
      </c>
      <c r="AU459" s="129" t="s">
        <v>79</v>
      </c>
      <c r="AY459" s="122" t="s">
        <v>305</v>
      </c>
      <c r="BK459" s="130">
        <f>SUM(BK460:BK463)</f>
        <v>0</v>
      </c>
    </row>
    <row r="460" spans="2:65" s="1" customFormat="1" ht="24.2" customHeight="1">
      <c r="B460" s="33"/>
      <c r="C460" s="133" t="s">
        <v>1479</v>
      </c>
      <c r="D460" s="133" t="s">
        <v>307</v>
      </c>
      <c r="E460" s="134" t="s">
        <v>9032</v>
      </c>
      <c r="F460" s="135" t="s">
        <v>9033</v>
      </c>
      <c r="G460" s="136" t="s">
        <v>199</v>
      </c>
      <c r="H460" s="137">
        <v>4800</v>
      </c>
      <c r="I460" s="138"/>
      <c r="J460" s="139">
        <f>ROUND(I460*H460,2)</f>
        <v>0</v>
      </c>
      <c r="K460" s="135" t="s">
        <v>721</v>
      </c>
      <c r="L460" s="33"/>
      <c r="M460" s="140" t="s">
        <v>42</v>
      </c>
      <c r="N460" s="141" t="s">
        <v>50</v>
      </c>
      <c r="P460" s="142">
        <f>O460*H460</f>
        <v>0</v>
      </c>
      <c r="Q460" s="142">
        <v>0</v>
      </c>
      <c r="R460" s="142">
        <f>Q460*H460</f>
        <v>0</v>
      </c>
      <c r="S460" s="142">
        <v>0</v>
      </c>
      <c r="T460" s="143">
        <f>S460*H460</f>
        <v>0</v>
      </c>
      <c r="AR460" s="144" t="s">
        <v>311</v>
      </c>
      <c r="AT460" s="144" t="s">
        <v>307</v>
      </c>
      <c r="AU460" s="144" t="s">
        <v>86</v>
      </c>
      <c r="AY460" s="18" t="s">
        <v>305</v>
      </c>
      <c r="BE460" s="145">
        <f>IF(N460="základní",J460,0)</f>
        <v>0</v>
      </c>
      <c r="BF460" s="145">
        <f>IF(N460="snížená",J460,0)</f>
        <v>0</v>
      </c>
      <c r="BG460" s="145">
        <f>IF(N460="zákl. přenesená",J460,0)</f>
        <v>0</v>
      </c>
      <c r="BH460" s="145">
        <f>IF(N460="sníž. přenesená",J460,0)</f>
        <v>0</v>
      </c>
      <c r="BI460" s="145">
        <f>IF(N460="nulová",J460,0)</f>
        <v>0</v>
      </c>
      <c r="BJ460" s="18" t="s">
        <v>86</v>
      </c>
      <c r="BK460" s="145">
        <f>ROUND(I460*H460,2)</f>
        <v>0</v>
      </c>
      <c r="BL460" s="18" t="s">
        <v>311</v>
      </c>
      <c r="BM460" s="144" t="s">
        <v>2237</v>
      </c>
    </row>
    <row r="461" spans="2:65" s="1" customFormat="1" ht="19.5">
      <c r="B461" s="33"/>
      <c r="D461" s="146" t="s">
        <v>313</v>
      </c>
      <c r="F461" s="147" t="s">
        <v>9033</v>
      </c>
      <c r="I461" s="148"/>
      <c r="L461" s="33"/>
      <c r="M461" s="149"/>
      <c r="T461" s="54"/>
      <c r="AT461" s="18" t="s">
        <v>313</v>
      </c>
      <c r="AU461" s="18" t="s">
        <v>86</v>
      </c>
    </row>
    <row r="462" spans="2:65" s="1" customFormat="1" ht="24.2" customHeight="1">
      <c r="B462" s="33"/>
      <c r="C462" s="133" t="s">
        <v>1485</v>
      </c>
      <c r="D462" s="133" t="s">
        <v>307</v>
      </c>
      <c r="E462" s="134" t="s">
        <v>9034</v>
      </c>
      <c r="F462" s="135" t="s">
        <v>9035</v>
      </c>
      <c r="G462" s="136" t="s">
        <v>9036</v>
      </c>
      <c r="H462" s="137">
        <v>15</v>
      </c>
      <c r="I462" s="138"/>
      <c r="J462" s="139">
        <f>ROUND(I462*H462,2)</f>
        <v>0</v>
      </c>
      <c r="K462" s="135" t="s">
        <v>721</v>
      </c>
      <c r="L462" s="33"/>
      <c r="M462" s="140" t="s">
        <v>42</v>
      </c>
      <c r="N462" s="141" t="s">
        <v>50</v>
      </c>
      <c r="P462" s="142">
        <f>O462*H462</f>
        <v>0</v>
      </c>
      <c r="Q462" s="142">
        <v>0</v>
      </c>
      <c r="R462" s="142">
        <f>Q462*H462</f>
        <v>0</v>
      </c>
      <c r="S462" s="142">
        <v>0</v>
      </c>
      <c r="T462" s="143">
        <f>S462*H462</f>
        <v>0</v>
      </c>
      <c r="AR462" s="144" t="s">
        <v>311</v>
      </c>
      <c r="AT462" s="144" t="s">
        <v>307</v>
      </c>
      <c r="AU462" s="144" t="s">
        <v>86</v>
      </c>
      <c r="AY462" s="18" t="s">
        <v>305</v>
      </c>
      <c r="BE462" s="145">
        <f>IF(N462="základní",J462,0)</f>
        <v>0</v>
      </c>
      <c r="BF462" s="145">
        <f>IF(N462="snížená",J462,0)</f>
        <v>0</v>
      </c>
      <c r="BG462" s="145">
        <f>IF(N462="zákl. přenesená",J462,0)</f>
        <v>0</v>
      </c>
      <c r="BH462" s="145">
        <f>IF(N462="sníž. přenesená",J462,0)</f>
        <v>0</v>
      </c>
      <c r="BI462" s="145">
        <f>IF(N462="nulová",J462,0)</f>
        <v>0</v>
      </c>
      <c r="BJ462" s="18" t="s">
        <v>86</v>
      </c>
      <c r="BK462" s="145">
        <f>ROUND(I462*H462,2)</f>
        <v>0</v>
      </c>
      <c r="BL462" s="18" t="s">
        <v>311</v>
      </c>
      <c r="BM462" s="144" t="s">
        <v>2245</v>
      </c>
    </row>
    <row r="463" spans="2:65" s="1" customFormat="1" ht="11.25">
      <c r="B463" s="33"/>
      <c r="D463" s="146" t="s">
        <v>313</v>
      </c>
      <c r="F463" s="147" t="s">
        <v>9037</v>
      </c>
      <c r="I463" s="148"/>
      <c r="L463" s="33"/>
      <c r="M463" s="149"/>
      <c r="T463" s="54"/>
      <c r="AT463" s="18" t="s">
        <v>313</v>
      </c>
      <c r="AU463" s="18" t="s">
        <v>86</v>
      </c>
    </row>
    <row r="464" spans="2:65" s="11" customFormat="1" ht="25.9" customHeight="1">
      <c r="B464" s="121"/>
      <c r="D464" s="122" t="s">
        <v>78</v>
      </c>
      <c r="E464" s="123" t="s">
        <v>1078</v>
      </c>
      <c r="F464" s="123" t="s">
        <v>9038</v>
      </c>
      <c r="I464" s="124"/>
      <c r="J464" s="125">
        <f>BK464</f>
        <v>0</v>
      </c>
      <c r="L464" s="121"/>
      <c r="M464" s="126"/>
      <c r="P464" s="127">
        <f>SUM(P465:P466)</f>
        <v>0</v>
      </c>
      <c r="R464" s="127">
        <f>SUM(R465:R466)</f>
        <v>0</v>
      </c>
      <c r="T464" s="128">
        <f>SUM(T465:T466)</f>
        <v>0</v>
      </c>
      <c r="AR464" s="122" t="s">
        <v>86</v>
      </c>
      <c r="AT464" s="129" t="s">
        <v>78</v>
      </c>
      <c r="AU464" s="129" t="s">
        <v>79</v>
      </c>
      <c r="AY464" s="122" t="s">
        <v>305</v>
      </c>
      <c r="BK464" s="130">
        <f>SUM(BK465:BK466)</f>
        <v>0</v>
      </c>
    </row>
    <row r="465" spans="2:65" s="1" customFormat="1" ht="24.2" customHeight="1">
      <c r="B465" s="33"/>
      <c r="C465" s="133" t="s">
        <v>1490</v>
      </c>
      <c r="D465" s="133" t="s">
        <v>307</v>
      </c>
      <c r="E465" s="134" t="s">
        <v>9039</v>
      </c>
      <c r="F465" s="135" t="s">
        <v>9040</v>
      </c>
      <c r="G465" s="136" t="s">
        <v>453</v>
      </c>
      <c r="H465" s="137">
        <v>97.578000000000003</v>
      </c>
      <c r="I465" s="138"/>
      <c r="J465" s="139">
        <f>ROUND(I465*H465,2)</f>
        <v>0</v>
      </c>
      <c r="K465" s="135" t="s">
        <v>721</v>
      </c>
      <c r="L465" s="33"/>
      <c r="M465" s="140" t="s">
        <v>42</v>
      </c>
      <c r="N465" s="141" t="s">
        <v>50</v>
      </c>
      <c r="P465" s="142">
        <f>O465*H465</f>
        <v>0</v>
      </c>
      <c r="Q465" s="142">
        <v>0</v>
      </c>
      <c r="R465" s="142">
        <f>Q465*H465</f>
        <v>0</v>
      </c>
      <c r="S465" s="142">
        <v>0</v>
      </c>
      <c r="T465" s="143">
        <f>S465*H465</f>
        <v>0</v>
      </c>
      <c r="AR465" s="144" t="s">
        <v>311</v>
      </c>
      <c r="AT465" s="144" t="s">
        <v>307</v>
      </c>
      <c r="AU465" s="144" t="s">
        <v>86</v>
      </c>
      <c r="AY465" s="18" t="s">
        <v>305</v>
      </c>
      <c r="BE465" s="145">
        <f>IF(N465="základní",J465,0)</f>
        <v>0</v>
      </c>
      <c r="BF465" s="145">
        <f>IF(N465="snížená",J465,0)</f>
        <v>0</v>
      </c>
      <c r="BG465" s="145">
        <f>IF(N465="zákl. přenesená",J465,0)</f>
        <v>0</v>
      </c>
      <c r="BH465" s="145">
        <f>IF(N465="sníž. přenesená",J465,0)</f>
        <v>0</v>
      </c>
      <c r="BI465" s="145">
        <f>IF(N465="nulová",J465,0)</f>
        <v>0</v>
      </c>
      <c r="BJ465" s="18" t="s">
        <v>86</v>
      </c>
      <c r="BK465" s="145">
        <f>ROUND(I465*H465,2)</f>
        <v>0</v>
      </c>
      <c r="BL465" s="18" t="s">
        <v>311</v>
      </c>
      <c r="BM465" s="144" t="s">
        <v>2253</v>
      </c>
    </row>
    <row r="466" spans="2:65" s="1" customFormat="1" ht="19.5">
      <c r="B466" s="33"/>
      <c r="D466" s="146" t="s">
        <v>313</v>
      </c>
      <c r="F466" s="147" t="s">
        <v>9040</v>
      </c>
      <c r="I466" s="148"/>
      <c r="L466" s="33"/>
      <c r="M466" s="149"/>
      <c r="T466" s="54"/>
      <c r="AT466" s="18" t="s">
        <v>313</v>
      </c>
      <c r="AU466" s="18" t="s">
        <v>86</v>
      </c>
    </row>
    <row r="467" spans="2:65" s="11" customFormat="1" ht="25.9" customHeight="1">
      <c r="B467" s="121"/>
      <c r="D467" s="122" t="s">
        <v>78</v>
      </c>
      <c r="E467" s="123" t="s">
        <v>9041</v>
      </c>
      <c r="F467" s="123" t="s">
        <v>9042</v>
      </c>
      <c r="I467" s="124"/>
      <c r="J467" s="125">
        <f>BK467</f>
        <v>0</v>
      </c>
      <c r="L467" s="121"/>
      <c r="M467" s="126"/>
      <c r="P467" s="127">
        <f>SUM(P468:P469)</f>
        <v>0</v>
      </c>
      <c r="R467" s="127">
        <f>SUM(R468:R469)</f>
        <v>0</v>
      </c>
      <c r="T467" s="128">
        <f>SUM(T468:T469)</f>
        <v>0</v>
      </c>
      <c r="AR467" s="122" t="s">
        <v>86</v>
      </c>
      <c r="AT467" s="129" t="s">
        <v>78</v>
      </c>
      <c r="AU467" s="129" t="s">
        <v>79</v>
      </c>
      <c r="AY467" s="122" t="s">
        <v>305</v>
      </c>
      <c r="BK467" s="130">
        <f>SUM(BK468:BK469)</f>
        <v>0</v>
      </c>
    </row>
    <row r="468" spans="2:65" s="1" customFormat="1" ht="24.2" customHeight="1">
      <c r="B468" s="33"/>
      <c r="C468" s="133" t="s">
        <v>1495</v>
      </c>
      <c r="D468" s="133" t="s">
        <v>307</v>
      </c>
      <c r="E468" s="134" t="s">
        <v>9043</v>
      </c>
      <c r="F468" s="135" t="s">
        <v>9044</v>
      </c>
      <c r="G468" s="136" t="s">
        <v>453</v>
      </c>
      <c r="H468" s="137">
        <v>2.5499999999999998</v>
      </c>
      <c r="I468" s="138"/>
      <c r="J468" s="139">
        <f>ROUND(I468*H468,2)</f>
        <v>0</v>
      </c>
      <c r="K468" s="135" t="s">
        <v>721</v>
      </c>
      <c r="L468" s="33"/>
      <c r="M468" s="140" t="s">
        <v>42</v>
      </c>
      <c r="N468" s="141" t="s">
        <v>50</v>
      </c>
      <c r="P468" s="142">
        <f>O468*H468</f>
        <v>0</v>
      </c>
      <c r="Q468" s="142">
        <v>0</v>
      </c>
      <c r="R468" s="142">
        <f>Q468*H468</f>
        <v>0</v>
      </c>
      <c r="S468" s="142">
        <v>0</v>
      </c>
      <c r="T468" s="143">
        <f>S468*H468</f>
        <v>0</v>
      </c>
      <c r="AR468" s="144" t="s">
        <v>311</v>
      </c>
      <c r="AT468" s="144" t="s">
        <v>307</v>
      </c>
      <c r="AU468" s="144" t="s">
        <v>86</v>
      </c>
      <c r="AY468" s="18" t="s">
        <v>305</v>
      </c>
      <c r="BE468" s="145">
        <f>IF(N468="základní",J468,0)</f>
        <v>0</v>
      </c>
      <c r="BF468" s="145">
        <f>IF(N468="snížená",J468,0)</f>
        <v>0</v>
      </c>
      <c r="BG468" s="145">
        <f>IF(N468="zákl. přenesená",J468,0)</f>
        <v>0</v>
      </c>
      <c r="BH468" s="145">
        <f>IF(N468="sníž. přenesená",J468,0)</f>
        <v>0</v>
      </c>
      <c r="BI468" s="145">
        <f>IF(N468="nulová",J468,0)</f>
        <v>0</v>
      </c>
      <c r="BJ468" s="18" t="s">
        <v>86</v>
      </c>
      <c r="BK468" s="145">
        <f>ROUND(I468*H468,2)</f>
        <v>0</v>
      </c>
      <c r="BL468" s="18" t="s">
        <v>311</v>
      </c>
      <c r="BM468" s="144" t="s">
        <v>2261</v>
      </c>
    </row>
    <row r="469" spans="2:65" s="1" customFormat="1" ht="19.5">
      <c r="B469" s="33"/>
      <c r="D469" s="146" t="s">
        <v>313</v>
      </c>
      <c r="F469" s="147" t="s">
        <v>9044</v>
      </c>
      <c r="I469" s="148"/>
      <c r="L469" s="33"/>
      <c r="M469" s="149"/>
      <c r="T469" s="54"/>
      <c r="AT469" s="18" t="s">
        <v>313</v>
      </c>
      <c r="AU469" s="18" t="s">
        <v>86</v>
      </c>
    </row>
    <row r="470" spans="2:65" s="11" customFormat="1" ht="25.9" customHeight="1">
      <c r="B470" s="121"/>
      <c r="D470" s="122" t="s">
        <v>78</v>
      </c>
      <c r="E470" s="123" t="s">
        <v>193</v>
      </c>
      <c r="F470" s="123" t="s">
        <v>194</v>
      </c>
      <c r="I470" s="124"/>
      <c r="J470" s="125">
        <f>BK470</f>
        <v>0</v>
      </c>
      <c r="L470" s="121"/>
      <c r="M470" s="126"/>
      <c r="P470" s="127">
        <f>P471+P478+P486</f>
        <v>0</v>
      </c>
      <c r="R470" s="127">
        <f>R471+R478+R486</f>
        <v>0</v>
      </c>
      <c r="T470" s="128">
        <f>T471+T478+T486</f>
        <v>0</v>
      </c>
      <c r="AR470" s="122" t="s">
        <v>340</v>
      </c>
      <c r="AT470" s="129" t="s">
        <v>78</v>
      </c>
      <c r="AU470" s="129" t="s">
        <v>79</v>
      </c>
      <c r="AY470" s="122" t="s">
        <v>305</v>
      </c>
      <c r="BK470" s="130">
        <f>BK471+BK478+BK486</f>
        <v>0</v>
      </c>
    </row>
    <row r="471" spans="2:65" s="11" customFormat="1" ht="22.9" customHeight="1">
      <c r="B471" s="121"/>
      <c r="D471" s="122" t="s">
        <v>78</v>
      </c>
      <c r="E471" s="131" t="s">
        <v>5565</v>
      </c>
      <c r="F471" s="131" t="s">
        <v>5566</v>
      </c>
      <c r="I471" s="124"/>
      <c r="J471" s="132">
        <f>BK471</f>
        <v>0</v>
      </c>
      <c r="L471" s="121"/>
      <c r="M471" s="126"/>
      <c r="P471" s="127">
        <f>SUM(P472:P477)</f>
        <v>0</v>
      </c>
      <c r="R471" s="127">
        <f>SUM(R472:R477)</f>
        <v>0</v>
      </c>
      <c r="T471" s="128">
        <f>SUM(T472:T477)</f>
        <v>0</v>
      </c>
      <c r="AR471" s="122" t="s">
        <v>340</v>
      </c>
      <c r="AT471" s="129" t="s">
        <v>78</v>
      </c>
      <c r="AU471" s="129" t="s">
        <v>86</v>
      </c>
      <c r="AY471" s="122" t="s">
        <v>305</v>
      </c>
      <c r="BK471" s="130">
        <f>SUM(BK472:BK477)</f>
        <v>0</v>
      </c>
    </row>
    <row r="472" spans="2:65" s="1" customFormat="1" ht="16.5" customHeight="1">
      <c r="B472" s="33"/>
      <c r="C472" s="133" t="s">
        <v>1500</v>
      </c>
      <c r="D472" s="133" t="s">
        <v>307</v>
      </c>
      <c r="E472" s="134" t="s">
        <v>6040</v>
      </c>
      <c r="F472" s="135" t="s">
        <v>6041</v>
      </c>
      <c r="G472" s="136" t="s">
        <v>8727</v>
      </c>
      <c r="H472" s="137">
        <v>1</v>
      </c>
      <c r="I472" s="138"/>
      <c r="J472" s="139">
        <f>ROUND(I472*H472,2)</f>
        <v>0</v>
      </c>
      <c r="K472" s="135" t="s">
        <v>310</v>
      </c>
      <c r="L472" s="33"/>
      <c r="M472" s="140" t="s">
        <v>42</v>
      </c>
      <c r="N472" s="141" t="s">
        <v>50</v>
      </c>
      <c r="P472" s="142">
        <f>O472*H472</f>
        <v>0</v>
      </c>
      <c r="Q472" s="142">
        <v>0</v>
      </c>
      <c r="R472" s="142">
        <f>Q472*H472</f>
        <v>0</v>
      </c>
      <c r="S472" s="142">
        <v>0</v>
      </c>
      <c r="T472" s="143">
        <f>S472*H472</f>
        <v>0</v>
      </c>
      <c r="AR472" s="144" t="s">
        <v>5570</v>
      </c>
      <c r="AT472" s="144" t="s">
        <v>307</v>
      </c>
      <c r="AU472" s="144" t="s">
        <v>88</v>
      </c>
      <c r="AY472" s="18" t="s">
        <v>305</v>
      </c>
      <c r="BE472" s="145">
        <f>IF(N472="základní",J472,0)</f>
        <v>0</v>
      </c>
      <c r="BF472" s="145">
        <f>IF(N472="snížená",J472,0)</f>
        <v>0</v>
      </c>
      <c r="BG472" s="145">
        <f>IF(N472="zákl. přenesená",J472,0)</f>
        <v>0</v>
      </c>
      <c r="BH472" s="145">
        <f>IF(N472="sníž. přenesená",J472,0)</f>
        <v>0</v>
      </c>
      <c r="BI472" s="145">
        <f>IF(N472="nulová",J472,0)</f>
        <v>0</v>
      </c>
      <c r="BJ472" s="18" t="s">
        <v>86</v>
      </c>
      <c r="BK472" s="145">
        <f>ROUND(I472*H472,2)</f>
        <v>0</v>
      </c>
      <c r="BL472" s="18" t="s">
        <v>5570</v>
      </c>
      <c r="BM472" s="144" t="s">
        <v>9045</v>
      </c>
    </row>
    <row r="473" spans="2:65" s="1" customFormat="1" ht="11.25">
      <c r="B473" s="33"/>
      <c r="D473" s="146" t="s">
        <v>313</v>
      </c>
      <c r="F473" s="147" t="s">
        <v>6041</v>
      </c>
      <c r="I473" s="148"/>
      <c r="L473" s="33"/>
      <c r="M473" s="149"/>
      <c r="T473" s="54"/>
      <c r="AT473" s="18" t="s">
        <v>313</v>
      </c>
      <c r="AU473" s="18" t="s">
        <v>88</v>
      </c>
    </row>
    <row r="474" spans="2:65" s="1" customFormat="1" ht="11.25">
      <c r="B474" s="33"/>
      <c r="D474" s="150" t="s">
        <v>315</v>
      </c>
      <c r="F474" s="151" t="s">
        <v>6042</v>
      </c>
      <c r="I474" s="148"/>
      <c r="L474" s="33"/>
      <c r="M474" s="149"/>
      <c r="T474" s="54"/>
      <c r="AT474" s="18" t="s">
        <v>315</v>
      </c>
      <c r="AU474" s="18" t="s">
        <v>88</v>
      </c>
    </row>
    <row r="475" spans="2:65" s="1" customFormat="1" ht="16.5" customHeight="1">
      <c r="B475" s="33"/>
      <c r="C475" s="133" t="s">
        <v>1505</v>
      </c>
      <c r="D475" s="133" t="s">
        <v>307</v>
      </c>
      <c r="E475" s="134" t="s">
        <v>5567</v>
      </c>
      <c r="F475" s="135" t="s">
        <v>5568</v>
      </c>
      <c r="G475" s="136" t="s">
        <v>8727</v>
      </c>
      <c r="H475" s="137">
        <v>1</v>
      </c>
      <c r="I475" s="138"/>
      <c r="J475" s="139">
        <f>ROUND(I475*H475,2)</f>
        <v>0</v>
      </c>
      <c r="K475" s="135" t="s">
        <v>310</v>
      </c>
      <c r="L475" s="33"/>
      <c r="M475" s="140" t="s">
        <v>42</v>
      </c>
      <c r="N475" s="141" t="s">
        <v>50</v>
      </c>
      <c r="P475" s="142">
        <f>O475*H475</f>
        <v>0</v>
      </c>
      <c r="Q475" s="142">
        <v>0</v>
      </c>
      <c r="R475" s="142">
        <f>Q475*H475</f>
        <v>0</v>
      </c>
      <c r="S475" s="142">
        <v>0</v>
      </c>
      <c r="T475" s="143">
        <f>S475*H475</f>
        <v>0</v>
      </c>
      <c r="AR475" s="144" t="s">
        <v>5570</v>
      </c>
      <c r="AT475" s="144" t="s">
        <v>307</v>
      </c>
      <c r="AU475" s="144" t="s">
        <v>88</v>
      </c>
      <c r="AY475" s="18" t="s">
        <v>305</v>
      </c>
      <c r="BE475" s="145">
        <f>IF(N475="základní",J475,0)</f>
        <v>0</v>
      </c>
      <c r="BF475" s="145">
        <f>IF(N475="snížená",J475,0)</f>
        <v>0</v>
      </c>
      <c r="BG475" s="145">
        <f>IF(N475="zákl. přenesená",J475,0)</f>
        <v>0</v>
      </c>
      <c r="BH475" s="145">
        <f>IF(N475="sníž. přenesená",J475,0)</f>
        <v>0</v>
      </c>
      <c r="BI475" s="145">
        <f>IF(N475="nulová",J475,0)</f>
        <v>0</v>
      </c>
      <c r="BJ475" s="18" t="s">
        <v>86</v>
      </c>
      <c r="BK475" s="145">
        <f>ROUND(I475*H475,2)</f>
        <v>0</v>
      </c>
      <c r="BL475" s="18" t="s">
        <v>5570</v>
      </c>
      <c r="BM475" s="144" t="s">
        <v>9046</v>
      </c>
    </row>
    <row r="476" spans="2:65" s="1" customFormat="1" ht="11.25">
      <c r="B476" s="33"/>
      <c r="D476" s="146" t="s">
        <v>313</v>
      </c>
      <c r="F476" s="147" t="s">
        <v>5568</v>
      </c>
      <c r="I476" s="148"/>
      <c r="L476" s="33"/>
      <c r="M476" s="149"/>
      <c r="T476" s="54"/>
      <c r="AT476" s="18" t="s">
        <v>313</v>
      </c>
      <c r="AU476" s="18" t="s">
        <v>88</v>
      </c>
    </row>
    <row r="477" spans="2:65" s="1" customFormat="1" ht="11.25">
      <c r="B477" s="33"/>
      <c r="D477" s="150" t="s">
        <v>315</v>
      </c>
      <c r="F477" s="151" t="s">
        <v>6065</v>
      </c>
      <c r="I477" s="148"/>
      <c r="L477" s="33"/>
      <c r="M477" s="149"/>
      <c r="T477" s="54"/>
      <c r="AT477" s="18" t="s">
        <v>315</v>
      </c>
      <c r="AU477" s="18" t="s">
        <v>88</v>
      </c>
    </row>
    <row r="478" spans="2:65" s="11" customFormat="1" ht="22.9" customHeight="1">
      <c r="B478" s="121"/>
      <c r="D478" s="122" t="s">
        <v>78</v>
      </c>
      <c r="E478" s="131" t="s">
        <v>9047</v>
      </c>
      <c r="F478" s="131" t="s">
        <v>9048</v>
      </c>
      <c r="I478" s="124"/>
      <c r="J478" s="132">
        <f>BK478</f>
        <v>0</v>
      </c>
      <c r="L478" s="121"/>
      <c r="M478" s="126"/>
      <c r="P478" s="127">
        <f>SUM(P479:P485)</f>
        <v>0</v>
      </c>
      <c r="R478" s="127">
        <f>SUM(R479:R485)</f>
        <v>0</v>
      </c>
      <c r="T478" s="128">
        <f>SUM(T479:T485)</f>
        <v>0</v>
      </c>
      <c r="AR478" s="122" t="s">
        <v>340</v>
      </c>
      <c r="AT478" s="129" t="s">
        <v>78</v>
      </c>
      <c r="AU478" s="129" t="s">
        <v>86</v>
      </c>
      <c r="AY478" s="122" t="s">
        <v>305</v>
      </c>
      <c r="BK478" s="130">
        <f>SUM(BK479:BK485)</f>
        <v>0</v>
      </c>
    </row>
    <row r="479" spans="2:65" s="1" customFormat="1" ht="16.5" customHeight="1">
      <c r="B479" s="33"/>
      <c r="C479" s="133" t="s">
        <v>1510</v>
      </c>
      <c r="D479" s="133" t="s">
        <v>307</v>
      </c>
      <c r="E479" s="134" t="s">
        <v>9049</v>
      </c>
      <c r="F479" s="135" t="s">
        <v>9048</v>
      </c>
      <c r="G479" s="136" t="s">
        <v>8727</v>
      </c>
      <c r="H479" s="137">
        <v>1</v>
      </c>
      <c r="I479" s="138"/>
      <c r="J479" s="139">
        <f>ROUND(I479*H479,2)</f>
        <v>0</v>
      </c>
      <c r="K479" s="135" t="s">
        <v>310</v>
      </c>
      <c r="L479" s="33"/>
      <c r="M479" s="140" t="s">
        <v>42</v>
      </c>
      <c r="N479" s="141" t="s">
        <v>50</v>
      </c>
      <c r="P479" s="142">
        <f>O479*H479</f>
        <v>0</v>
      </c>
      <c r="Q479" s="142">
        <v>0</v>
      </c>
      <c r="R479" s="142">
        <f>Q479*H479</f>
        <v>0</v>
      </c>
      <c r="S479" s="142">
        <v>0</v>
      </c>
      <c r="T479" s="143">
        <f>S479*H479</f>
        <v>0</v>
      </c>
      <c r="AR479" s="144" t="s">
        <v>5570</v>
      </c>
      <c r="AT479" s="144" t="s">
        <v>307</v>
      </c>
      <c r="AU479" s="144" t="s">
        <v>88</v>
      </c>
      <c r="AY479" s="18" t="s">
        <v>305</v>
      </c>
      <c r="BE479" s="145">
        <f>IF(N479="základní",J479,0)</f>
        <v>0</v>
      </c>
      <c r="BF479" s="145">
        <f>IF(N479="snížená",J479,0)</f>
        <v>0</v>
      </c>
      <c r="BG479" s="145">
        <f>IF(N479="zákl. přenesená",J479,0)</f>
        <v>0</v>
      </c>
      <c r="BH479" s="145">
        <f>IF(N479="sníž. přenesená",J479,0)</f>
        <v>0</v>
      </c>
      <c r="BI479" s="145">
        <f>IF(N479="nulová",J479,0)</f>
        <v>0</v>
      </c>
      <c r="BJ479" s="18" t="s">
        <v>86</v>
      </c>
      <c r="BK479" s="145">
        <f>ROUND(I479*H479,2)</f>
        <v>0</v>
      </c>
      <c r="BL479" s="18" t="s">
        <v>5570</v>
      </c>
      <c r="BM479" s="144" t="s">
        <v>9050</v>
      </c>
    </row>
    <row r="480" spans="2:65" s="1" customFormat="1" ht="11.25">
      <c r="B480" s="33"/>
      <c r="D480" s="146" t="s">
        <v>313</v>
      </c>
      <c r="F480" s="147" t="s">
        <v>9048</v>
      </c>
      <c r="I480" s="148"/>
      <c r="L480" s="33"/>
      <c r="M480" s="149"/>
      <c r="T480" s="54"/>
      <c r="AT480" s="18" t="s">
        <v>313</v>
      </c>
      <c r="AU480" s="18" t="s">
        <v>88</v>
      </c>
    </row>
    <row r="481" spans="2:65" s="1" customFormat="1" ht="11.25">
      <c r="B481" s="33"/>
      <c r="D481" s="150" t="s">
        <v>315</v>
      </c>
      <c r="F481" s="151" t="s">
        <v>9051</v>
      </c>
      <c r="I481" s="148"/>
      <c r="L481" s="33"/>
      <c r="M481" s="149"/>
      <c r="T481" s="54"/>
      <c r="AT481" s="18" t="s">
        <v>315</v>
      </c>
      <c r="AU481" s="18" t="s">
        <v>88</v>
      </c>
    </row>
    <row r="482" spans="2:65" s="1" customFormat="1" ht="16.5" customHeight="1">
      <c r="B482" s="33"/>
      <c r="C482" s="133" t="s">
        <v>1515</v>
      </c>
      <c r="D482" s="133" t="s">
        <v>307</v>
      </c>
      <c r="E482" s="134" t="s">
        <v>9052</v>
      </c>
      <c r="F482" s="135" t="s">
        <v>9053</v>
      </c>
      <c r="G482" s="136" t="s">
        <v>8727</v>
      </c>
      <c r="H482" s="137">
        <v>1</v>
      </c>
      <c r="I482" s="138"/>
      <c r="J482" s="139">
        <f>ROUND(I482*H482,2)</f>
        <v>0</v>
      </c>
      <c r="K482" s="135" t="s">
        <v>310</v>
      </c>
      <c r="L482" s="33"/>
      <c r="M482" s="140" t="s">
        <v>42</v>
      </c>
      <c r="N482" s="141" t="s">
        <v>50</v>
      </c>
      <c r="P482" s="142">
        <f>O482*H482</f>
        <v>0</v>
      </c>
      <c r="Q482" s="142">
        <v>0</v>
      </c>
      <c r="R482" s="142">
        <f>Q482*H482</f>
        <v>0</v>
      </c>
      <c r="S482" s="142">
        <v>0</v>
      </c>
      <c r="T482" s="143">
        <f>S482*H482</f>
        <v>0</v>
      </c>
      <c r="AR482" s="144" t="s">
        <v>5570</v>
      </c>
      <c r="AT482" s="144" t="s">
        <v>307</v>
      </c>
      <c r="AU482" s="144" t="s">
        <v>88</v>
      </c>
      <c r="AY482" s="18" t="s">
        <v>305</v>
      </c>
      <c r="BE482" s="145">
        <f>IF(N482="základní",J482,0)</f>
        <v>0</v>
      </c>
      <c r="BF482" s="145">
        <f>IF(N482="snížená",J482,0)</f>
        <v>0</v>
      </c>
      <c r="BG482" s="145">
        <f>IF(N482="zákl. přenesená",J482,0)</f>
        <v>0</v>
      </c>
      <c r="BH482" s="145">
        <f>IF(N482="sníž. přenesená",J482,0)</f>
        <v>0</v>
      </c>
      <c r="BI482" s="145">
        <f>IF(N482="nulová",J482,0)</f>
        <v>0</v>
      </c>
      <c r="BJ482" s="18" t="s">
        <v>86</v>
      </c>
      <c r="BK482" s="145">
        <f>ROUND(I482*H482,2)</f>
        <v>0</v>
      </c>
      <c r="BL482" s="18" t="s">
        <v>5570</v>
      </c>
      <c r="BM482" s="144" t="s">
        <v>9054</v>
      </c>
    </row>
    <row r="483" spans="2:65" s="1" customFormat="1" ht="11.25">
      <c r="B483" s="33"/>
      <c r="D483" s="146" t="s">
        <v>313</v>
      </c>
      <c r="F483" s="147" t="s">
        <v>9053</v>
      </c>
      <c r="I483" s="148"/>
      <c r="L483" s="33"/>
      <c r="M483" s="149"/>
      <c r="T483" s="54"/>
      <c r="AT483" s="18" t="s">
        <v>313</v>
      </c>
      <c r="AU483" s="18" t="s">
        <v>88</v>
      </c>
    </row>
    <row r="484" spans="2:65" s="1" customFormat="1" ht="11.25">
      <c r="B484" s="33"/>
      <c r="D484" s="150" t="s">
        <v>315</v>
      </c>
      <c r="F484" s="151" t="s">
        <v>9055</v>
      </c>
      <c r="I484" s="148"/>
      <c r="L484" s="33"/>
      <c r="M484" s="149"/>
      <c r="T484" s="54"/>
      <c r="AT484" s="18" t="s">
        <v>315</v>
      </c>
      <c r="AU484" s="18" t="s">
        <v>88</v>
      </c>
    </row>
    <row r="485" spans="2:65" s="1" customFormat="1" ht="19.5">
      <c r="B485" s="33"/>
      <c r="D485" s="146" t="s">
        <v>1012</v>
      </c>
      <c r="F485" s="189" t="s">
        <v>9056</v>
      </c>
      <c r="I485" s="148"/>
      <c r="L485" s="33"/>
      <c r="M485" s="149"/>
      <c r="T485" s="54"/>
      <c r="AT485" s="18" t="s">
        <v>1012</v>
      </c>
      <c r="AU485" s="18" t="s">
        <v>88</v>
      </c>
    </row>
    <row r="486" spans="2:65" s="11" customFormat="1" ht="22.9" customHeight="1">
      <c r="B486" s="121"/>
      <c r="D486" s="122" t="s">
        <v>78</v>
      </c>
      <c r="E486" s="131" t="s">
        <v>9057</v>
      </c>
      <c r="F486" s="131" t="s">
        <v>9058</v>
      </c>
      <c r="I486" s="124"/>
      <c r="J486" s="132">
        <f>BK486</f>
        <v>0</v>
      </c>
      <c r="L486" s="121"/>
      <c r="M486" s="126"/>
      <c r="P486" s="127">
        <f>SUM(P487:P493)</f>
        <v>0</v>
      </c>
      <c r="R486" s="127">
        <f>SUM(R487:R493)</f>
        <v>0</v>
      </c>
      <c r="T486" s="128">
        <f>SUM(T487:T493)</f>
        <v>0</v>
      </c>
      <c r="AR486" s="122" t="s">
        <v>340</v>
      </c>
      <c r="AT486" s="129" t="s">
        <v>78</v>
      </c>
      <c r="AU486" s="129" t="s">
        <v>86</v>
      </c>
      <c r="AY486" s="122" t="s">
        <v>305</v>
      </c>
      <c r="BK486" s="130">
        <f>SUM(BK487:BK493)</f>
        <v>0</v>
      </c>
    </row>
    <row r="487" spans="2:65" s="1" customFormat="1" ht="16.5" customHeight="1">
      <c r="B487" s="33"/>
      <c r="C487" s="133" t="s">
        <v>1520</v>
      </c>
      <c r="D487" s="133" t="s">
        <v>307</v>
      </c>
      <c r="E487" s="134" t="s">
        <v>9059</v>
      </c>
      <c r="F487" s="135" t="s">
        <v>9058</v>
      </c>
      <c r="G487" s="136" t="s">
        <v>8727</v>
      </c>
      <c r="H487" s="137">
        <v>1</v>
      </c>
      <c r="I487" s="138"/>
      <c r="J487" s="139">
        <f>ROUND(I487*H487,2)</f>
        <v>0</v>
      </c>
      <c r="K487" s="135" t="s">
        <v>310</v>
      </c>
      <c r="L487" s="33"/>
      <c r="M487" s="140" t="s">
        <v>42</v>
      </c>
      <c r="N487" s="141" t="s">
        <v>50</v>
      </c>
      <c r="P487" s="142">
        <f>O487*H487</f>
        <v>0</v>
      </c>
      <c r="Q487" s="142">
        <v>0</v>
      </c>
      <c r="R487" s="142">
        <f>Q487*H487</f>
        <v>0</v>
      </c>
      <c r="S487" s="142">
        <v>0</v>
      </c>
      <c r="T487" s="143">
        <f>S487*H487</f>
        <v>0</v>
      </c>
      <c r="AR487" s="144" t="s">
        <v>5570</v>
      </c>
      <c r="AT487" s="144" t="s">
        <v>307</v>
      </c>
      <c r="AU487" s="144" t="s">
        <v>88</v>
      </c>
      <c r="AY487" s="18" t="s">
        <v>305</v>
      </c>
      <c r="BE487" s="145">
        <f>IF(N487="základní",J487,0)</f>
        <v>0</v>
      </c>
      <c r="BF487" s="145">
        <f>IF(N487="snížená",J487,0)</f>
        <v>0</v>
      </c>
      <c r="BG487" s="145">
        <f>IF(N487="zákl. přenesená",J487,0)</f>
        <v>0</v>
      </c>
      <c r="BH487" s="145">
        <f>IF(N487="sníž. přenesená",J487,0)</f>
        <v>0</v>
      </c>
      <c r="BI487" s="145">
        <f>IF(N487="nulová",J487,0)</f>
        <v>0</v>
      </c>
      <c r="BJ487" s="18" t="s">
        <v>86</v>
      </c>
      <c r="BK487" s="145">
        <f>ROUND(I487*H487,2)</f>
        <v>0</v>
      </c>
      <c r="BL487" s="18" t="s">
        <v>5570</v>
      </c>
      <c r="BM487" s="144" t="s">
        <v>9060</v>
      </c>
    </row>
    <row r="488" spans="2:65" s="1" customFormat="1" ht="11.25">
      <c r="B488" s="33"/>
      <c r="D488" s="146" t="s">
        <v>313</v>
      </c>
      <c r="F488" s="147" t="s">
        <v>9058</v>
      </c>
      <c r="I488" s="148"/>
      <c r="L488" s="33"/>
      <c r="M488" s="149"/>
      <c r="T488" s="54"/>
      <c r="AT488" s="18" t="s">
        <v>313</v>
      </c>
      <c r="AU488" s="18" t="s">
        <v>88</v>
      </c>
    </row>
    <row r="489" spans="2:65" s="1" customFormat="1" ht="11.25">
      <c r="B489" s="33"/>
      <c r="D489" s="150" t="s">
        <v>315</v>
      </c>
      <c r="F489" s="151" t="s">
        <v>9061</v>
      </c>
      <c r="I489" s="148"/>
      <c r="L489" s="33"/>
      <c r="M489" s="149"/>
      <c r="T489" s="54"/>
      <c r="AT489" s="18" t="s">
        <v>315</v>
      </c>
      <c r="AU489" s="18" t="s">
        <v>88</v>
      </c>
    </row>
    <row r="490" spans="2:65" s="1" customFormat="1" ht="19.5">
      <c r="B490" s="33"/>
      <c r="D490" s="146" t="s">
        <v>1012</v>
      </c>
      <c r="F490" s="189" t="s">
        <v>9062</v>
      </c>
      <c r="I490" s="148"/>
      <c r="L490" s="33"/>
      <c r="M490" s="149"/>
      <c r="T490" s="54"/>
      <c r="AT490" s="18" t="s">
        <v>1012</v>
      </c>
      <c r="AU490" s="18" t="s">
        <v>88</v>
      </c>
    </row>
    <row r="491" spans="2:65" s="1" customFormat="1" ht="16.5" customHeight="1">
      <c r="B491" s="33"/>
      <c r="C491" s="133" t="s">
        <v>1536</v>
      </c>
      <c r="D491" s="133" t="s">
        <v>307</v>
      </c>
      <c r="E491" s="134" t="s">
        <v>9063</v>
      </c>
      <c r="F491" s="135" t="s">
        <v>9064</v>
      </c>
      <c r="G491" s="136" t="s">
        <v>8727</v>
      </c>
      <c r="H491" s="137">
        <v>1</v>
      </c>
      <c r="I491" s="138"/>
      <c r="J491" s="139">
        <f>ROUND(I491*H491,2)</f>
        <v>0</v>
      </c>
      <c r="K491" s="135" t="s">
        <v>310</v>
      </c>
      <c r="L491" s="33"/>
      <c r="M491" s="140" t="s">
        <v>42</v>
      </c>
      <c r="N491" s="141" t="s">
        <v>50</v>
      </c>
      <c r="P491" s="142">
        <f>O491*H491</f>
        <v>0</v>
      </c>
      <c r="Q491" s="142">
        <v>0</v>
      </c>
      <c r="R491" s="142">
        <f>Q491*H491</f>
        <v>0</v>
      </c>
      <c r="S491" s="142">
        <v>0</v>
      </c>
      <c r="T491" s="143">
        <f>S491*H491</f>
        <v>0</v>
      </c>
      <c r="AR491" s="144" t="s">
        <v>5570</v>
      </c>
      <c r="AT491" s="144" t="s">
        <v>307</v>
      </c>
      <c r="AU491" s="144" t="s">
        <v>88</v>
      </c>
      <c r="AY491" s="18" t="s">
        <v>305</v>
      </c>
      <c r="BE491" s="145">
        <f>IF(N491="základní",J491,0)</f>
        <v>0</v>
      </c>
      <c r="BF491" s="145">
        <f>IF(N491="snížená",J491,0)</f>
        <v>0</v>
      </c>
      <c r="BG491" s="145">
        <f>IF(N491="zákl. přenesená",J491,0)</f>
        <v>0</v>
      </c>
      <c r="BH491" s="145">
        <f>IF(N491="sníž. přenesená",J491,0)</f>
        <v>0</v>
      </c>
      <c r="BI491" s="145">
        <f>IF(N491="nulová",J491,0)</f>
        <v>0</v>
      </c>
      <c r="BJ491" s="18" t="s">
        <v>86</v>
      </c>
      <c r="BK491" s="145">
        <f>ROUND(I491*H491,2)</f>
        <v>0</v>
      </c>
      <c r="BL491" s="18" t="s">
        <v>5570</v>
      </c>
      <c r="BM491" s="144" t="s">
        <v>9065</v>
      </c>
    </row>
    <row r="492" spans="2:65" s="1" customFormat="1" ht="11.25">
      <c r="B492" s="33"/>
      <c r="D492" s="146" t="s">
        <v>313</v>
      </c>
      <c r="F492" s="147" t="s">
        <v>9064</v>
      </c>
      <c r="I492" s="148"/>
      <c r="L492" s="33"/>
      <c r="M492" s="149"/>
      <c r="T492" s="54"/>
      <c r="AT492" s="18" t="s">
        <v>313</v>
      </c>
      <c r="AU492" s="18" t="s">
        <v>88</v>
      </c>
    </row>
    <row r="493" spans="2:65" s="1" customFormat="1" ht="11.25">
      <c r="B493" s="33"/>
      <c r="D493" s="150" t="s">
        <v>315</v>
      </c>
      <c r="F493" s="151" t="s">
        <v>9066</v>
      </c>
      <c r="I493" s="148"/>
      <c r="L493" s="33"/>
      <c r="M493" s="194"/>
      <c r="N493" s="195"/>
      <c r="O493" s="195"/>
      <c r="P493" s="195"/>
      <c r="Q493" s="195"/>
      <c r="R493" s="195"/>
      <c r="S493" s="195"/>
      <c r="T493" s="196"/>
      <c r="AT493" s="18" t="s">
        <v>315</v>
      </c>
      <c r="AU493" s="18" t="s">
        <v>88</v>
      </c>
    </row>
    <row r="494" spans="2:65" s="1" customFormat="1" ht="6.95" customHeight="1">
      <c r="B494" s="42"/>
      <c r="C494" s="43"/>
      <c r="D494" s="43"/>
      <c r="E494" s="43"/>
      <c r="F494" s="43"/>
      <c r="G494" s="43"/>
      <c r="H494" s="43"/>
      <c r="I494" s="43"/>
      <c r="J494" s="43"/>
      <c r="K494" s="43"/>
      <c r="L494" s="33"/>
    </row>
  </sheetData>
  <sheetProtection algorithmName="SHA-512" hashValue="0ts5vcaEWlt9DSWS5Jr/ZRtbcoaQ06/C2V34sy8RCxbHmuFTOuxYLpcV3jkr0TVWl4cKQ8zOd7YDmrDpkutN5A==" saltValue="TZNyurp06CSBbPzN2SdGyHwlZQSVKUSATFovxsgnqJGG3ZgFHScJKex4rMY2qpq5ewoM836cgBi/PyPD9MyEAw==" spinCount="100000" sheet="1" objects="1" scenarios="1" formatColumns="0" formatRows="0" autoFilter="0"/>
  <autoFilter ref="C102:K493" xr:uid="{00000000-0009-0000-0000-00000F000000}"/>
  <mergeCells count="12">
    <mergeCell ref="E95:H95"/>
    <mergeCell ref="L2:V2"/>
    <mergeCell ref="E50:H50"/>
    <mergeCell ref="E52:H52"/>
    <mergeCell ref="E54:H54"/>
    <mergeCell ref="E91:H91"/>
    <mergeCell ref="E93:H93"/>
    <mergeCell ref="E7:H7"/>
    <mergeCell ref="E9:H9"/>
    <mergeCell ref="E11:H11"/>
    <mergeCell ref="E20:H20"/>
    <mergeCell ref="E29:H29"/>
  </mergeCells>
  <hyperlinks>
    <hyperlink ref="F474" r:id="rId1" xr:uid="{00000000-0004-0000-0F00-000000000000}"/>
    <hyperlink ref="F477" r:id="rId2" xr:uid="{00000000-0004-0000-0F00-000001000000}"/>
    <hyperlink ref="F481" r:id="rId3" xr:uid="{00000000-0004-0000-0F00-000002000000}"/>
    <hyperlink ref="F484" r:id="rId4" xr:uid="{00000000-0004-0000-0F00-000003000000}"/>
    <hyperlink ref="F489" r:id="rId5" xr:uid="{00000000-0004-0000-0F00-000004000000}"/>
    <hyperlink ref="F493" r:id="rId6" xr:uid="{00000000-0004-0000-0F00-000005000000}"/>
  </hyperlinks>
  <pageMargins left="0.39374999999999999" right="0.39374999999999999" top="0.39374999999999999" bottom="0.39374999999999999" header="0" footer="0"/>
  <pageSetup paperSize="9" scale="76" fitToHeight="100" orientation="portrait" blackAndWhite="1" r:id="rId7"/>
  <headerFooter>
    <oddFooter>&amp;CStrana &amp;P z &amp;N</oddFooter>
  </headerFooter>
  <drawing r:id="rId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BM96"/>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95"/>
      <c r="M2" s="295"/>
      <c r="N2" s="295"/>
      <c r="O2" s="295"/>
      <c r="P2" s="295"/>
      <c r="Q2" s="295"/>
      <c r="R2" s="295"/>
      <c r="S2" s="295"/>
      <c r="T2" s="295"/>
      <c r="U2" s="295"/>
      <c r="V2" s="295"/>
      <c r="AT2" s="18" t="s">
        <v>148</v>
      </c>
    </row>
    <row r="3" spans="2:46" ht="6.95" customHeight="1">
      <c r="B3" s="19"/>
      <c r="C3" s="20"/>
      <c r="D3" s="20"/>
      <c r="E3" s="20"/>
      <c r="F3" s="20"/>
      <c r="G3" s="20"/>
      <c r="H3" s="20"/>
      <c r="I3" s="20"/>
      <c r="J3" s="20"/>
      <c r="K3" s="20"/>
      <c r="L3" s="21"/>
      <c r="AT3" s="18" t="s">
        <v>88</v>
      </c>
    </row>
    <row r="4" spans="2:46" ht="24.95" customHeight="1">
      <c r="B4" s="21"/>
      <c r="D4" s="22" t="s">
        <v>204</v>
      </c>
      <c r="L4" s="21"/>
      <c r="M4" s="92" t="s">
        <v>10</v>
      </c>
      <c r="AT4" s="18" t="s">
        <v>4</v>
      </c>
    </row>
    <row r="5" spans="2:46" ht="6.95" customHeight="1">
      <c r="B5" s="21"/>
      <c r="L5" s="21"/>
    </row>
    <row r="6" spans="2:46" ht="12" customHeight="1">
      <c r="B6" s="21"/>
      <c r="D6" s="28" t="s">
        <v>16</v>
      </c>
      <c r="L6" s="21"/>
    </row>
    <row r="7" spans="2:46" ht="16.5" customHeight="1">
      <c r="B7" s="21"/>
      <c r="E7" s="333" t="str">
        <f>'Rekapitulace stavby'!K6</f>
        <v>Domov pro seniory v Litomyšli</v>
      </c>
      <c r="F7" s="334"/>
      <c r="G7" s="334"/>
      <c r="H7" s="334"/>
      <c r="L7" s="21"/>
    </row>
    <row r="8" spans="2:46" ht="12" customHeight="1">
      <c r="B8" s="21"/>
      <c r="D8" s="28" t="s">
        <v>217</v>
      </c>
      <c r="L8" s="21"/>
    </row>
    <row r="9" spans="2:46" s="1" customFormat="1" ht="16.5" customHeight="1">
      <c r="B9" s="33"/>
      <c r="E9" s="333" t="s">
        <v>7905</v>
      </c>
      <c r="F9" s="335"/>
      <c r="G9" s="335"/>
      <c r="H9" s="335"/>
      <c r="L9" s="33"/>
    </row>
    <row r="10" spans="2:46" s="1" customFormat="1" ht="12" customHeight="1">
      <c r="B10" s="33"/>
      <c r="D10" s="28" t="s">
        <v>224</v>
      </c>
      <c r="L10" s="33"/>
    </row>
    <row r="11" spans="2:46" s="1" customFormat="1" ht="16.5" customHeight="1">
      <c r="B11" s="33"/>
      <c r="E11" s="316" t="s">
        <v>9067</v>
      </c>
      <c r="F11" s="335"/>
      <c r="G11" s="335"/>
      <c r="H11" s="335"/>
      <c r="L11" s="33"/>
    </row>
    <row r="12" spans="2:46" s="1" customFormat="1" ht="11.25">
      <c r="B12" s="33"/>
      <c r="L12" s="33"/>
    </row>
    <row r="13" spans="2:46" s="1" customFormat="1" ht="12" customHeight="1">
      <c r="B13" s="33"/>
      <c r="D13" s="28" t="s">
        <v>18</v>
      </c>
      <c r="F13" s="26" t="s">
        <v>19</v>
      </c>
      <c r="I13" s="28" t="s">
        <v>20</v>
      </c>
      <c r="J13" s="26" t="s">
        <v>42</v>
      </c>
      <c r="L13" s="33"/>
    </row>
    <row r="14" spans="2:46" s="1" customFormat="1" ht="12" customHeight="1">
      <c r="B14" s="33"/>
      <c r="D14" s="28" t="s">
        <v>22</v>
      </c>
      <c r="F14" s="26" t="s">
        <v>23</v>
      </c>
      <c r="I14" s="28" t="s">
        <v>24</v>
      </c>
      <c r="J14" s="50" t="str">
        <f>'Rekapitulace stavby'!AN8</f>
        <v>20. 1. 2025</v>
      </c>
      <c r="L14" s="33"/>
    </row>
    <row r="15" spans="2:46" s="1" customFormat="1" ht="10.9" customHeight="1">
      <c r="B15" s="33"/>
      <c r="L15" s="33"/>
    </row>
    <row r="16" spans="2:46" s="1" customFormat="1" ht="12" customHeight="1">
      <c r="B16" s="33"/>
      <c r="D16" s="28" t="s">
        <v>26</v>
      </c>
      <c r="I16" s="28" t="s">
        <v>27</v>
      </c>
      <c r="J16" s="26" t="s">
        <v>28</v>
      </c>
      <c r="L16" s="33"/>
    </row>
    <row r="17" spans="2:12" s="1" customFormat="1" ht="18" customHeight="1">
      <c r="B17" s="33"/>
      <c r="E17" s="26" t="s">
        <v>29</v>
      </c>
      <c r="I17" s="28" t="s">
        <v>30</v>
      </c>
      <c r="J17" s="26" t="s">
        <v>31</v>
      </c>
      <c r="L17" s="33"/>
    </row>
    <row r="18" spans="2:12" s="1" customFormat="1" ht="6.95" customHeight="1">
      <c r="B18" s="33"/>
      <c r="L18" s="33"/>
    </row>
    <row r="19" spans="2:12" s="1" customFormat="1" ht="12" customHeight="1">
      <c r="B19" s="33"/>
      <c r="D19" s="28" t="s">
        <v>32</v>
      </c>
      <c r="I19" s="28" t="s">
        <v>27</v>
      </c>
      <c r="J19" s="29" t="str">
        <f>'Rekapitulace stavby'!AN13</f>
        <v>Vyplň údaj</v>
      </c>
      <c r="L19" s="33"/>
    </row>
    <row r="20" spans="2:12" s="1" customFormat="1" ht="18" customHeight="1">
      <c r="B20" s="33"/>
      <c r="E20" s="336" t="str">
        <f>'Rekapitulace stavby'!E14</f>
        <v>Vyplň údaj</v>
      </c>
      <c r="F20" s="294"/>
      <c r="G20" s="294"/>
      <c r="H20" s="294"/>
      <c r="I20" s="28" t="s">
        <v>30</v>
      </c>
      <c r="J20" s="29" t="str">
        <f>'Rekapitulace stavby'!AN14</f>
        <v>Vyplň údaj</v>
      </c>
      <c r="L20" s="33"/>
    </row>
    <row r="21" spans="2:12" s="1" customFormat="1" ht="6.95" customHeight="1">
      <c r="B21" s="33"/>
      <c r="L21" s="33"/>
    </row>
    <row r="22" spans="2:12" s="1" customFormat="1" ht="12" customHeight="1">
      <c r="B22" s="33"/>
      <c r="D22" s="28" t="s">
        <v>34</v>
      </c>
      <c r="I22" s="28" t="s">
        <v>27</v>
      </c>
      <c r="J22" s="26" t="s">
        <v>35</v>
      </c>
      <c r="L22" s="33"/>
    </row>
    <row r="23" spans="2:12" s="1" customFormat="1" ht="18" customHeight="1">
      <c r="B23" s="33"/>
      <c r="E23" s="26" t="s">
        <v>36</v>
      </c>
      <c r="I23" s="28" t="s">
        <v>30</v>
      </c>
      <c r="J23" s="26" t="s">
        <v>37</v>
      </c>
      <c r="L23" s="33"/>
    </row>
    <row r="24" spans="2:12" s="1" customFormat="1" ht="6.95" customHeight="1">
      <c r="B24" s="33"/>
      <c r="L24" s="33"/>
    </row>
    <row r="25" spans="2:12" s="1" customFormat="1" ht="12" customHeight="1">
      <c r="B25" s="33"/>
      <c r="D25" s="28" t="s">
        <v>39</v>
      </c>
      <c r="I25" s="28" t="s">
        <v>27</v>
      </c>
      <c r="J25" s="26" t="s">
        <v>40</v>
      </c>
      <c r="L25" s="33"/>
    </row>
    <row r="26" spans="2:12" s="1" customFormat="1" ht="18" customHeight="1">
      <c r="B26" s="33"/>
      <c r="E26" s="26" t="s">
        <v>41</v>
      </c>
      <c r="I26" s="28" t="s">
        <v>30</v>
      </c>
      <c r="J26" s="26" t="s">
        <v>42</v>
      </c>
      <c r="L26" s="33"/>
    </row>
    <row r="27" spans="2:12" s="1" customFormat="1" ht="6.95" customHeight="1">
      <c r="B27" s="33"/>
      <c r="L27" s="33"/>
    </row>
    <row r="28" spans="2:12" s="1" customFormat="1" ht="12" customHeight="1">
      <c r="B28" s="33"/>
      <c r="D28" s="28" t="s">
        <v>43</v>
      </c>
      <c r="L28" s="33"/>
    </row>
    <row r="29" spans="2:12" s="7" customFormat="1" ht="16.5" customHeight="1">
      <c r="B29" s="93"/>
      <c r="E29" s="299" t="s">
        <v>42</v>
      </c>
      <c r="F29" s="299"/>
      <c r="G29" s="299"/>
      <c r="H29" s="299"/>
      <c r="L29" s="93"/>
    </row>
    <row r="30" spans="2:12" s="1" customFormat="1" ht="6.95" customHeight="1">
      <c r="B30" s="33"/>
      <c r="L30" s="33"/>
    </row>
    <row r="31" spans="2:12" s="1" customFormat="1" ht="6.95" customHeight="1">
      <c r="B31" s="33"/>
      <c r="D31" s="51"/>
      <c r="E31" s="51"/>
      <c r="F31" s="51"/>
      <c r="G31" s="51"/>
      <c r="H31" s="51"/>
      <c r="I31" s="51"/>
      <c r="J31" s="51"/>
      <c r="K31" s="51"/>
      <c r="L31" s="33"/>
    </row>
    <row r="32" spans="2:12" s="1" customFormat="1" ht="25.35" customHeight="1">
      <c r="B32" s="33"/>
      <c r="D32" s="94" t="s">
        <v>45</v>
      </c>
      <c r="J32" s="64">
        <f>ROUND(J87, 2)</f>
        <v>0</v>
      </c>
      <c r="L32" s="33"/>
    </row>
    <row r="33" spans="2:12" s="1" customFormat="1" ht="6.95" customHeight="1">
      <c r="B33" s="33"/>
      <c r="D33" s="51"/>
      <c r="E33" s="51"/>
      <c r="F33" s="51"/>
      <c r="G33" s="51"/>
      <c r="H33" s="51"/>
      <c r="I33" s="51"/>
      <c r="J33" s="51"/>
      <c r="K33" s="51"/>
      <c r="L33" s="33"/>
    </row>
    <row r="34" spans="2:12" s="1" customFormat="1" ht="14.45" customHeight="1">
      <c r="B34" s="33"/>
      <c r="F34" s="36" t="s">
        <v>47</v>
      </c>
      <c r="I34" s="36" t="s">
        <v>46</v>
      </c>
      <c r="J34" s="36" t="s">
        <v>48</v>
      </c>
      <c r="L34" s="33"/>
    </row>
    <row r="35" spans="2:12" s="1" customFormat="1" ht="14.45" customHeight="1">
      <c r="B35" s="33"/>
      <c r="D35" s="53" t="s">
        <v>49</v>
      </c>
      <c r="E35" s="28" t="s">
        <v>50</v>
      </c>
      <c r="F35" s="83">
        <f>ROUND((SUM(BE87:BE95)),  2)</f>
        <v>0</v>
      </c>
      <c r="I35" s="95">
        <v>0.21</v>
      </c>
      <c r="J35" s="83">
        <f>ROUND(((SUM(BE87:BE95))*I35),  2)</f>
        <v>0</v>
      </c>
      <c r="L35" s="33"/>
    </row>
    <row r="36" spans="2:12" s="1" customFormat="1" ht="14.45" customHeight="1">
      <c r="B36" s="33"/>
      <c r="E36" s="28" t="s">
        <v>51</v>
      </c>
      <c r="F36" s="83">
        <f>ROUND((SUM(BF87:BF95)),  2)</f>
        <v>0</v>
      </c>
      <c r="I36" s="95">
        <v>0.12</v>
      </c>
      <c r="J36" s="83">
        <f>ROUND(((SUM(BF87:BF95))*I36),  2)</f>
        <v>0</v>
      </c>
      <c r="L36" s="33"/>
    </row>
    <row r="37" spans="2:12" s="1" customFormat="1" ht="14.45" hidden="1" customHeight="1">
      <c r="B37" s="33"/>
      <c r="E37" s="28" t="s">
        <v>52</v>
      </c>
      <c r="F37" s="83">
        <f>ROUND((SUM(BG87:BG95)),  2)</f>
        <v>0</v>
      </c>
      <c r="I37" s="95">
        <v>0.21</v>
      </c>
      <c r="J37" s="83">
        <f>0</f>
        <v>0</v>
      </c>
      <c r="L37" s="33"/>
    </row>
    <row r="38" spans="2:12" s="1" customFormat="1" ht="14.45" hidden="1" customHeight="1">
      <c r="B38" s="33"/>
      <c r="E38" s="28" t="s">
        <v>53</v>
      </c>
      <c r="F38" s="83">
        <f>ROUND((SUM(BH87:BH95)),  2)</f>
        <v>0</v>
      </c>
      <c r="I38" s="95">
        <v>0.12</v>
      </c>
      <c r="J38" s="83">
        <f>0</f>
        <v>0</v>
      </c>
      <c r="L38" s="33"/>
    </row>
    <row r="39" spans="2:12" s="1" customFormat="1" ht="14.45" hidden="1" customHeight="1">
      <c r="B39" s="33"/>
      <c r="E39" s="28" t="s">
        <v>54</v>
      </c>
      <c r="F39" s="83">
        <f>ROUND((SUM(BI87:BI95)),  2)</f>
        <v>0</v>
      </c>
      <c r="I39" s="95">
        <v>0</v>
      </c>
      <c r="J39" s="83">
        <f>0</f>
        <v>0</v>
      </c>
      <c r="L39" s="33"/>
    </row>
    <row r="40" spans="2:12" s="1" customFormat="1" ht="6.95" customHeight="1">
      <c r="B40" s="33"/>
      <c r="L40" s="33"/>
    </row>
    <row r="41" spans="2:12" s="1" customFormat="1" ht="25.35" customHeight="1">
      <c r="B41" s="33"/>
      <c r="C41" s="96"/>
      <c r="D41" s="97" t="s">
        <v>55</v>
      </c>
      <c r="E41" s="55"/>
      <c r="F41" s="55"/>
      <c r="G41" s="98" t="s">
        <v>56</v>
      </c>
      <c r="H41" s="99" t="s">
        <v>57</v>
      </c>
      <c r="I41" s="55"/>
      <c r="J41" s="100">
        <f>SUM(J32:J39)</f>
        <v>0</v>
      </c>
      <c r="K41" s="101"/>
      <c r="L41" s="33"/>
    </row>
    <row r="42" spans="2:12" s="1" customFormat="1" ht="14.45" customHeight="1">
      <c r="B42" s="42"/>
      <c r="C42" s="43"/>
      <c r="D42" s="43"/>
      <c r="E42" s="43"/>
      <c r="F42" s="43"/>
      <c r="G42" s="43"/>
      <c r="H42" s="43"/>
      <c r="I42" s="43"/>
      <c r="J42" s="43"/>
      <c r="K42" s="43"/>
      <c r="L42" s="33"/>
    </row>
    <row r="46" spans="2:12" s="1" customFormat="1" ht="6.95" customHeight="1">
      <c r="B46" s="44"/>
      <c r="C46" s="45"/>
      <c r="D46" s="45"/>
      <c r="E46" s="45"/>
      <c r="F46" s="45"/>
      <c r="G46" s="45"/>
      <c r="H46" s="45"/>
      <c r="I46" s="45"/>
      <c r="J46" s="45"/>
      <c r="K46" s="45"/>
      <c r="L46" s="33"/>
    </row>
    <row r="47" spans="2:12" s="1" customFormat="1" ht="24.95" customHeight="1">
      <c r="B47" s="33"/>
      <c r="C47" s="22" t="s">
        <v>246</v>
      </c>
      <c r="L47" s="33"/>
    </row>
    <row r="48" spans="2:12" s="1" customFormat="1" ht="6.95" customHeight="1">
      <c r="B48" s="33"/>
      <c r="L48" s="33"/>
    </row>
    <row r="49" spans="2:47" s="1" customFormat="1" ht="12" customHeight="1">
      <c r="B49" s="33"/>
      <c r="C49" s="28" t="s">
        <v>16</v>
      </c>
      <c r="L49" s="33"/>
    </row>
    <row r="50" spans="2:47" s="1" customFormat="1" ht="16.5" customHeight="1">
      <c r="B50" s="33"/>
      <c r="E50" s="333" t="str">
        <f>E7</f>
        <v>Domov pro seniory v Litomyšli</v>
      </c>
      <c r="F50" s="334"/>
      <c r="G50" s="334"/>
      <c r="H50" s="334"/>
      <c r="L50" s="33"/>
    </row>
    <row r="51" spans="2:47" ht="12" customHeight="1">
      <c r="B51" s="21"/>
      <c r="C51" s="28" t="s">
        <v>217</v>
      </c>
      <c r="L51" s="21"/>
    </row>
    <row r="52" spans="2:47" s="1" customFormat="1" ht="16.5" customHeight="1">
      <c r="B52" s="33"/>
      <c r="E52" s="333" t="s">
        <v>7905</v>
      </c>
      <c r="F52" s="335"/>
      <c r="G52" s="335"/>
      <c r="H52" s="335"/>
      <c r="L52" s="33"/>
    </row>
    <row r="53" spans="2:47" s="1" customFormat="1" ht="12" customHeight="1">
      <c r="B53" s="33"/>
      <c r="C53" s="28" t="s">
        <v>224</v>
      </c>
      <c r="L53" s="33"/>
    </row>
    <row r="54" spans="2:47" s="1" customFormat="1" ht="16.5" customHeight="1">
      <c r="B54" s="33"/>
      <c r="E54" s="316" t="str">
        <f>E11</f>
        <v>SO 161 - Výtahy</v>
      </c>
      <c r="F54" s="335"/>
      <c r="G54" s="335"/>
      <c r="H54" s="335"/>
      <c r="L54" s="33"/>
    </row>
    <row r="55" spans="2:47" s="1" customFormat="1" ht="6.95" customHeight="1">
      <c r="B55" s="33"/>
      <c r="L55" s="33"/>
    </row>
    <row r="56" spans="2:47" s="1" customFormat="1" ht="12" customHeight="1">
      <c r="B56" s="33"/>
      <c r="C56" s="28" t="s">
        <v>22</v>
      </c>
      <c r="F56" s="26" t="str">
        <f>F14</f>
        <v>Z.Kopala, 570 01 Litomyšl</v>
      </c>
      <c r="I56" s="28" t="s">
        <v>24</v>
      </c>
      <c r="J56" s="50" t="str">
        <f>IF(J14="","",J14)</f>
        <v>20. 1. 2025</v>
      </c>
      <c r="L56" s="33"/>
    </row>
    <row r="57" spans="2:47" s="1" customFormat="1" ht="6.95" customHeight="1">
      <c r="B57" s="33"/>
      <c r="L57" s="33"/>
    </row>
    <row r="58" spans="2:47" s="1" customFormat="1" ht="15.2" customHeight="1">
      <c r="B58" s="33"/>
      <c r="C58" s="28" t="s">
        <v>26</v>
      </c>
      <c r="F58" s="26" t="str">
        <f>E17</f>
        <v>Město Litomyšl</v>
      </c>
      <c r="I58" s="28" t="s">
        <v>34</v>
      </c>
      <c r="J58" s="31" t="str">
        <f>E23</f>
        <v>DELTAPLAN s.r.o.</v>
      </c>
      <c r="L58" s="33"/>
    </row>
    <row r="59" spans="2:47" s="1" customFormat="1" ht="15.2" customHeight="1">
      <c r="B59" s="33"/>
      <c r="C59" s="28" t="s">
        <v>32</v>
      </c>
      <c r="F59" s="26" t="str">
        <f>IF(E20="","",E20)</f>
        <v>Vyplň údaj</v>
      </c>
      <c r="I59" s="28" t="s">
        <v>39</v>
      </c>
      <c r="J59" s="31" t="str">
        <f>E26</f>
        <v>Ing.Štefan Sivák</v>
      </c>
      <c r="L59" s="33"/>
    </row>
    <row r="60" spans="2:47" s="1" customFormat="1" ht="10.35" customHeight="1">
      <c r="B60" s="33"/>
      <c r="L60" s="33"/>
    </row>
    <row r="61" spans="2:47" s="1" customFormat="1" ht="29.25" customHeight="1">
      <c r="B61" s="33"/>
      <c r="C61" s="102" t="s">
        <v>247</v>
      </c>
      <c r="D61" s="96"/>
      <c r="E61" s="96"/>
      <c r="F61" s="96"/>
      <c r="G61" s="96"/>
      <c r="H61" s="96"/>
      <c r="I61" s="96"/>
      <c r="J61" s="103" t="s">
        <v>248</v>
      </c>
      <c r="K61" s="96"/>
      <c r="L61" s="33"/>
    </row>
    <row r="62" spans="2:47" s="1" customFormat="1" ht="10.35" customHeight="1">
      <c r="B62" s="33"/>
      <c r="L62" s="33"/>
    </row>
    <row r="63" spans="2:47" s="1" customFormat="1" ht="22.9" customHeight="1">
      <c r="B63" s="33"/>
      <c r="C63" s="104" t="s">
        <v>77</v>
      </c>
      <c r="J63" s="64">
        <f>J87</f>
        <v>0</v>
      </c>
      <c r="L63" s="33"/>
      <c r="AU63" s="18" t="s">
        <v>249</v>
      </c>
    </row>
    <row r="64" spans="2:47" s="8" customFormat="1" ht="24.95" customHeight="1">
      <c r="B64" s="105"/>
      <c r="D64" s="106" t="s">
        <v>5574</v>
      </c>
      <c r="E64" s="107"/>
      <c r="F64" s="107"/>
      <c r="G64" s="107"/>
      <c r="H64" s="107"/>
      <c r="I64" s="107"/>
      <c r="J64" s="108">
        <f>J88</f>
        <v>0</v>
      </c>
      <c r="L64" s="105"/>
    </row>
    <row r="65" spans="2:12" s="9" customFormat="1" ht="19.899999999999999" customHeight="1">
      <c r="B65" s="109"/>
      <c r="D65" s="110" t="s">
        <v>9068</v>
      </c>
      <c r="E65" s="111"/>
      <c r="F65" s="111"/>
      <c r="G65" s="111"/>
      <c r="H65" s="111"/>
      <c r="I65" s="111"/>
      <c r="J65" s="112">
        <f>J89</f>
        <v>0</v>
      </c>
      <c r="L65" s="109"/>
    </row>
    <row r="66" spans="2:12" s="1" customFormat="1" ht="21.75" customHeight="1">
      <c r="B66" s="33"/>
      <c r="L66" s="33"/>
    </row>
    <row r="67" spans="2:12" s="1" customFormat="1" ht="6.95" customHeight="1">
      <c r="B67" s="42"/>
      <c r="C67" s="43"/>
      <c r="D67" s="43"/>
      <c r="E67" s="43"/>
      <c r="F67" s="43"/>
      <c r="G67" s="43"/>
      <c r="H67" s="43"/>
      <c r="I67" s="43"/>
      <c r="J67" s="43"/>
      <c r="K67" s="43"/>
      <c r="L67" s="33"/>
    </row>
    <row r="71" spans="2:12" s="1" customFormat="1" ht="6.95" customHeight="1">
      <c r="B71" s="44"/>
      <c r="C71" s="45"/>
      <c r="D71" s="45"/>
      <c r="E71" s="45"/>
      <c r="F71" s="45"/>
      <c r="G71" s="45"/>
      <c r="H71" s="45"/>
      <c r="I71" s="45"/>
      <c r="J71" s="45"/>
      <c r="K71" s="45"/>
      <c r="L71" s="33"/>
    </row>
    <row r="72" spans="2:12" s="1" customFormat="1" ht="24.95" customHeight="1">
      <c r="B72" s="33"/>
      <c r="C72" s="22" t="s">
        <v>290</v>
      </c>
      <c r="L72" s="33"/>
    </row>
    <row r="73" spans="2:12" s="1" customFormat="1" ht="6.95" customHeight="1">
      <c r="B73" s="33"/>
      <c r="L73" s="33"/>
    </row>
    <row r="74" spans="2:12" s="1" customFormat="1" ht="12" customHeight="1">
      <c r="B74" s="33"/>
      <c r="C74" s="28" t="s">
        <v>16</v>
      </c>
      <c r="L74" s="33"/>
    </row>
    <row r="75" spans="2:12" s="1" customFormat="1" ht="16.5" customHeight="1">
      <c r="B75" s="33"/>
      <c r="E75" s="333" t="str">
        <f>E7</f>
        <v>Domov pro seniory v Litomyšli</v>
      </c>
      <c r="F75" s="334"/>
      <c r="G75" s="334"/>
      <c r="H75" s="334"/>
      <c r="L75" s="33"/>
    </row>
    <row r="76" spans="2:12" ht="12" customHeight="1">
      <c r="B76" s="21"/>
      <c r="C76" s="28" t="s">
        <v>217</v>
      </c>
      <c r="L76" s="21"/>
    </row>
    <row r="77" spans="2:12" s="1" customFormat="1" ht="16.5" customHeight="1">
      <c r="B77" s="33"/>
      <c r="E77" s="333" t="s">
        <v>7905</v>
      </c>
      <c r="F77" s="335"/>
      <c r="G77" s="335"/>
      <c r="H77" s="335"/>
      <c r="L77" s="33"/>
    </row>
    <row r="78" spans="2:12" s="1" customFormat="1" ht="12" customHeight="1">
      <c r="B78" s="33"/>
      <c r="C78" s="28" t="s">
        <v>224</v>
      </c>
      <c r="L78" s="33"/>
    </row>
    <row r="79" spans="2:12" s="1" customFormat="1" ht="16.5" customHeight="1">
      <c r="B79" s="33"/>
      <c r="E79" s="316" t="str">
        <f>E11</f>
        <v>SO 161 - Výtahy</v>
      </c>
      <c r="F79" s="335"/>
      <c r="G79" s="335"/>
      <c r="H79" s="335"/>
      <c r="L79" s="33"/>
    </row>
    <row r="80" spans="2:12" s="1" customFormat="1" ht="6.95" customHeight="1">
      <c r="B80" s="33"/>
      <c r="L80" s="33"/>
    </row>
    <row r="81" spans="2:65" s="1" customFormat="1" ht="12" customHeight="1">
      <c r="B81" s="33"/>
      <c r="C81" s="28" t="s">
        <v>22</v>
      </c>
      <c r="F81" s="26" t="str">
        <f>F14</f>
        <v>Z.Kopala, 570 01 Litomyšl</v>
      </c>
      <c r="I81" s="28" t="s">
        <v>24</v>
      </c>
      <c r="J81" s="50" t="str">
        <f>IF(J14="","",J14)</f>
        <v>20. 1. 2025</v>
      </c>
      <c r="L81" s="33"/>
    </row>
    <row r="82" spans="2:65" s="1" customFormat="1" ht="6.95" customHeight="1">
      <c r="B82" s="33"/>
      <c r="L82" s="33"/>
    </row>
    <row r="83" spans="2:65" s="1" customFormat="1" ht="15.2" customHeight="1">
      <c r="B83" s="33"/>
      <c r="C83" s="28" t="s">
        <v>26</v>
      </c>
      <c r="F83" s="26" t="str">
        <f>E17</f>
        <v>Město Litomyšl</v>
      </c>
      <c r="I83" s="28" t="s">
        <v>34</v>
      </c>
      <c r="J83" s="31" t="str">
        <f>E23</f>
        <v>DELTAPLAN s.r.o.</v>
      </c>
      <c r="L83" s="33"/>
    </row>
    <row r="84" spans="2:65" s="1" customFormat="1" ht="15.2" customHeight="1">
      <c r="B84" s="33"/>
      <c r="C84" s="28" t="s">
        <v>32</v>
      </c>
      <c r="F84" s="26" t="str">
        <f>IF(E20="","",E20)</f>
        <v>Vyplň údaj</v>
      </c>
      <c r="I84" s="28" t="s">
        <v>39</v>
      </c>
      <c r="J84" s="31" t="str">
        <f>E26</f>
        <v>Ing.Štefan Sivák</v>
      </c>
      <c r="L84" s="33"/>
    </row>
    <row r="85" spans="2:65" s="1" customFormat="1" ht="10.35" customHeight="1">
      <c r="B85" s="33"/>
      <c r="L85" s="33"/>
    </row>
    <row r="86" spans="2:65" s="10" customFormat="1" ht="29.25" customHeight="1">
      <c r="B86" s="113"/>
      <c r="C86" s="114" t="s">
        <v>291</v>
      </c>
      <c r="D86" s="115" t="s">
        <v>64</v>
      </c>
      <c r="E86" s="115" t="s">
        <v>60</v>
      </c>
      <c r="F86" s="115" t="s">
        <v>61</v>
      </c>
      <c r="G86" s="115" t="s">
        <v>292</v>
      </c>
      <c r="H86" s="115" t="s">
        <v>293</v>
      </c>
      <c r="I86" s="115" t="s">
        <v>294</v>
      </c>
      <c r="J86" s="115" t="s">
        <v>248</v>
      </c>
      <c r="K86" s="116" t="s">
        <v>295</v>
      </c>
      <c r="L86" s="113"/>
      <c r="M86" s="57" t="s">
        <v>42</v>
      </c>
      <c r="N86" s="58" t="s">
        <v>49</v>
      </c>
      <c r="O86" s="58" t="s">
        <v>296</v>
      </c>
      <c r="P86" s="58" t="s">
        <v>297</v>
      </c>
      <c r="Q86" s="58" t="s">
        <v>298</v>
      </c>
      <c r="R86" s="58" t="s">
        <v>299</v>
      </c>
      <c r="S86" s="58" t="s">
        <v>300</v>
      </c>
      <c r="T86" s="59" t="s">
        <v>301</v>
      </c>
    </row>
    <row r="87" spans="2:65" s="1" customFormat="1" ht="22.9" customHeight="1">
      <c r="B87" s="33"/>
      <c r="C87" s="62" t="s">
        <v>302</v>
      </c>
      <c r="J87" s="117">
        <f>BK87</f>
        <v>0</v>
      </c>
      <c r="L87" s="33"/>
      <c r="M87" s="60"/>
      <c r="N87" s="51"/>
      <c r="O87" s="51"/>
      <c r="P87" s="118">
        <f>P88</f>
        <v>0</v>
      </c>
      <c r="Q87" s="51"/>
      <c r="R87" s="118">
        <f>R88</f>
        <v>0</v>
      </c>
      <c r="S87" s="51"/>
      <c r="T87" s="119">
        <f>T88</f>
        <v>0</v>
      </c>
      <c r="AT87" s="18" t="s">
        <v>78</v>
      </c>
      <c r="AU87" s="18" t="s">
        <v>249</v>
      </c>
      <c r="BK87" s="120">
        <f>BK88</f>
        <v>0</v>
      </c>
    </row>
    <row r="88" spans="2:65" s="11" customFormat="1" ht="25.9" customHeight="1">
      <c r="B88" s="121"/>
      <c r="D88" s="122" t="s">
        <v>78</v>
      </c>
      <c r="E88" s="123" t="s">
        <v>341</v>
      </c>
      <c r="F88" s="123" t="s">
        <v>5584</v>
      </c>
      <c r="I88" s="124"/>
      <c r="J88" s="125">
        <f>BK88</f>
        <v>0</v>
      </c>
      <c r="L88" s="121"/>
      <c r="M88" s="126"/>
      <c r="P88" s="127">
        <f>P89</f>
        <v>0</v>
      </c>
      <c r="R88" s="127">
        <f>R89</f>
        <v>0</v>
      </c>
      <c r="T88" s="128">
        <f>T89</f>
        <v>0</v>
      </c>
      <c r="AR88" s="122" t="s">
        <v>96</v>
      </c>
      <c r="AT88" s="129" t="s">
        <v>78</v>
      </c>
      <c r="AU88" s="129" t="s">
        <v>79</v>
      </c>
      <c r="AY88" s="122" t="s">
        <v>305</v>
      </c>
      <c r="BK88" s="130">
        <f>BK89</f>
        <v>0</v>
      </c>
    </row>
    <row r="89" spans="2:65" s="11" customFormat="1" ht="22.9" customHeight="1">
      <c r="B89" s="121"/>
      <c r="D89" s="122" t="s">
        <v>78</v>
      </c>
      <c r="E89" s="131" t="s">
        <v>9069</v>
      </c>
      <c r="F89" s="131" t="s">
        <v>9070</v>
      </c>
      <c r="I89" s="124"/>
      <c r="J89" s="132">
        <f>BK89</f>
        <v>0</v>
      </c>
      <c r="L89" s="121"/>
      <c r="M89" s="126"/>
      <c r="P89" s="127">
        <f>SUM(P90:P95)</f>
        <v>0</v>
      </c>
      <c r="R89" s="127">
        <f>SUM(R90:R95)</f>
        <v>0</v>
      </c>
      <c r="T89" s="128">
        <f>SUM(T90:T95)</f>
        <v>0</v>
      </c>
      <c r="AR89" s="122" t="s">
        <v>96</v>
      </c>
      <c r="AT89" s="129" t="s">
        <v>78</v>
      </c>
      <c r="AU89" s="129" t="s">
        <v>86</v>
      </c>
      <c r="AY89" s="122" t="s">
        <v>305</v>
      </c>
      <c r="BK89" s="130">
        <f>SUM(BK90:BK95)</f>
        <v>0</v>
      </c>
    </row>
    <row r="90" spans="2:65" s="1" customFormat="1" ht="16.5" customHeight="1">
      <c r="B90" s="33"/>
      <c r="C90" s="133" t="s">
        <v>86</v>
      </c>
      <c r="D90" s="133" t="s">
        <v>307</v>
      </c>
      <c r="E90" s="134" t="s">
        <v>9071</v>
      </c>
      <c r="F90" s="135" t="s">
        <v>9072</v>
      </c>
      <c r="G90" s="136" t="s">
        <v>350</v>
      </c>
      <c r="H90" s="137">
        <v>1</v>
      </c>
      <c r="I90" s="138"/>
      <c r="J90" s="139">
        <f>ROUND(I90*H90,2)</f>
        <v>0</v>
      </c>
      <c r="K90" s="135" t="s">
        <v>42</v>
      </c>
      <c r="L90" s="33"/>
      <c r="M90" s="140" t="s">
        <v>42</v>
      </c>
      <c r="N90" s="141" t="s">
        <v>50</v>
      </c>
      <c r="P90" s="142">
        <f>O90*H90</f>
        <v>0</v>
      </c>
      <c r="Q90" s="142">
        <v>0</v>
      </c>
      <c r="R90" s="142">
        <f>Q90*H90</f>
        <v>0</v>
      </c>
      <c r="S90" s="142">
        <v>0</v>
      </c>
      <c r="T90" s="143">
        <f>S90*H90</f>
        <v>0</v>
      </c>
      <c r="AR90" s="144" t="s">
        <v>792</v>
      </c>
      <c r="AT90" s="144" t="s">
        <v>307</v>
      </c>
      <c r="AU90" s="144" t="s">
        <v>88</v>
      </c>
      <c r="AY90" s="18" t="s">
        <v>305</v>
      </c>
      <c r="BE90" s="145">
        <f>IF(N90="základní",J90,0)</f>
        <v>0</v>
      </c>
      <c r="BF90" s="145">
        <f>IF(N90="snížená",J90,0)</f>
        <v>0</v>
      </c>
      <c r="BG90" s="145">
        <f>IF(N90="zákl. přenesená",J90,0)</f>
        <v>0</v>
      </c>
      <c r="BH90" s="145">
        <f>IF(N90="sníž. přenesená",J90,0)</f>
        <v>0</v>
      </c>
      <c r="BI90" s="145">
        <f>IF(N90="nulová",J90,0)</f>
        <v>0</v>
      </c>
      <c r="BJ90" s="18" t="s">
        <v>86</v>
      </c>
      <c r="BK90" s="145">
        <f>ROUND(I90*H90,2)</f>
        <v>0</v>
      </c>
      <c r="BL90" s="18" t="s">
        <v>792</v>
      </c>
      <c r="BM90" s="144" t="s">
        <v>9073</v>
      </c>
    </row>
    <row r="91" spans="2:65" s="1" customFormat="1" ht="11.25">
      <c r="B91" s="33"/>
      <c r="D91" s="146" t="s">
        <v>313</v>
      </c>
      <c r="F91" s="147" t="s">
        <v>9072</v>
      </c>
      <c r="I91" s="148"/>
      <c r="L91" s="33"/>
      <c r="M91" s="149"/>
      <c r="T91" s="54"/>
      <c r="AT91" s="18" t="s">
        <v>313</v>
      </c>
      <c r="AU91" s="18" t="s">
        <v>88</v>
      </c>
    </row>
    <row r="92" spans="2:65" s="1" customFormat="1" ht="29.25">
      <c r="B92" s="33"/>
      <c r="D92" s="146" t="s">
        <v>1012</v>
      </c>
      <c r="F92" s="189" t="s">
        <v>9074</v>
      </c>
      <c r="I92" s="148"/>
      <c r="L92" s="33"/>
      <c r="M92" s="149"/>
      <c r="T92" s="54"/>
      <c r="AT92" s="18" t="s">
        <v>1012</v>
      </c>
      <c r="AU92" s="18" t="s">
        <v>88</v>
      </c>
    </row>
    <row r="93" spans="2:65" s="1" customFormat="1" ht="16.5" customHeight="1">
      <c r="B93" s="33"/>
      <c r="C93" s="133" t="s">
        <v>88</v>
      </c>
      <c r="D93" s="133" t="s">
        <v>307</v>
      </c>
      <c r="E93" s="134" t="s">
        <v>9075</v>
      </c>
      <c r="F93" s="135" t="s">
        <v>9076</v>
      </c>
      <c r="G93" s="136" t="s">
        <v>350</v>
      </c>
      <c r="H93" s="137">
        <v>1</v>
      </c>
      <c r="I93" s="138"/>
      <c r="J93" s="139">
        <f>ROUND(I93*H93,2)</f>
        <v>0</v>
      </c>
      <c r="K93" s="135" t="s">
        <v>42</v>
      </c>
      <c r="L93" s="33"/>
      <c r="M93" s="140" t="s">
        <v>42</v>
      </c>
      <c r="N93" s="141" t="s">
        <v>50</v>
      </c>
      <c r="P93" s="142">
        <f>O93*H93</f>
        <v>0</v>
      </c>
      <c r="Q93" s="142">
        <v>0</v>
      </c>
      <c r="R93" s="142">
        <f>Q93*H93</f>
        <v>0</v>
      </c>
      <c r="S93" s="142">
        <v>0</v>
      </c>
      <c r="T93" s="143">
        <f>S93*H93</f>
        <v>0</v>
      </c>
      <c r="AR93" s="144" t="s">
        <v>792</v>
      </c>
      <c r="AT93" s="144" t="s">
        <v>307</v>
      </c>
      <c r="AU93" s="144" t="s">
        <v>88</v>
      </c>
      <c r="AY93" s="18" t="s">
        <v>305</v>
      </c>
      <c r="BE93" s="145">
        <f>IF(N93="základní",J93,0)</f>
        <v>0</v>
      </c>
      <c r="BF93" s="145">
        <f>IF(N93="snížená",J93,0)</f>
        <v>0</v>
      </c>
      <c r="BG93" s="145">
        <f>IF(N93="zákl. přenesená",J93,0)</f>
        <v>0</v>
      </c>
      <c r="BH93" s="145">
        <f>IF(N93="sníž. přenesená",J93,0)</f>
        <v>0</v>
      </c>
      <c r="BI93" s="145">
        <f>IF(N93="nulová",J93,0)</f>
        <v>0</v>
      </c>
      <c r="BJ93" s="18" t="s">
        <v>86</v>
      </c>
      <c r="BK93" s="145">
        <f>ROUND(I93*H93,2)</f>
        <v>0</v>
      </c>
      <c r="BL93" s="18" t="s">
        <v>792</v>
      </c>
      <c r="BM93" s="144" t="s">
        <v>9077</v>
      </c>
    </row>
    <row r="94" spans="2:65" s="1" customFormat="1" ht="11.25">
      <c r="B94" s="33"/>
      <c r="D94" s="146" t="s">
        <v>313</v>
      </c>
      <c r="F94" s="147" t="s">
        <v>9076</v>
      </c>
      <c r="I94" s="148"/>
      <c r="L94" s="33"/>
      <c r="M94" s="149"/>
      <c r="T94" s="54"/>
      <c r="AT94" s="18" t="s">
        <v>313</v>
      </c>
      <c r="AU94" s="18" t="s">
        <v>88</v>
      </c>
    </row>
    <row r="95" spans="2:65" s="1" customFormat="1" ht="29.25">
      <c r="B95" s="33"/>
      <c r="D95" s="146" t="s">
        <v>1012</v>
      </c>
      <c r="F95" s="189" t="s">
        <v>9074</v>
      </c>
      <c r="I95" s="148"/>
      <c r="L95" s="33"/>
      <c r="M95" s="194"/>
      <c r="N95" s="195"/>
      <c r="O95" s="195"/>
      <c r="P95" s="195"/>
      <c r="Q95" s="195"/>
      <c r="R95" s="195"/>
      <c r="S95" s="195"/>
      <c r="T95" s="196"/>
      <c r="AT95" s="18" t="s">
        <v>1012</v>
      </c>
      <c r="AU95" s="18" t="s">
        <v>88</v>
      </c>
    </row>
    <row r="96" spans="2:65" s="1" customFormat="1" ht="6.95" customHeight="1">
      <c r="B96" s="42"/>
      <c r="C96" s="43"/>
      <c r="D96" s="43"/>
      <c r="E96" s="43"/>
      <c r="F96" s="43"/>
      <c r="G96" s="43"/>
      <c r="H96" s="43"/>
      <c r="I96" s="43"/>
      <c r="J96" s="43"/>
      <c r="K96" s="43"/>
      <c r="L96" s="33"/>
    </row>
  </sheetData>
  <sheetProtection algorithmName="SHA-512" hashValue="QfN3xZsiUkzApt21h7lPyScVx0fUMRABGzmSJxWIK40bpRX8Z9Y/SBM7fmdVnGdfmP+m/s8ATFqAToCR7BJxFw==" saltValue="ZvAZQY6E2TYJ8ob7E0wOcL+u8Kdb6B899d/O8K9OaGwcVsOrDUbT5v5oySdF9c2qGVELvawbytWoDk6Si/5SUg==" spinCount="100000" sheet="1" objects="1" scenarios="1" formatColumns="0" formatRows="0" autoFilter="0"/>
  <autoFilter ref="C86:K95" xr:uid="{00000000-0009-0000-0000-000010000000}"/>
  <mergeCells count="12">
    <mergeCell ref="E79:H79"/>
    <mergeCell ref="L2:V2"/>
    <mergeCell ref="E50:H50"/>
    <mergeCell ref="E52:H52"/>
    <mergeCell ref="E54:H54"/>
    <mergeCell ref="E75:H75"/>
    <mergeCell ref="E77:H77"/>
    <mergeCell ref="E7:H7"/>
    <mergeCell ref="E9:H9"/>
    <mergeCell ref="E11:H11"/>
    <mergeCell ref="E20:H20"/>
    <mergeCell ref="E29:H29"/>
  </mergeCells>
  <pageMargins left="0.39374999999999999" right="0.39374999999999999" top="0.39374999999999999" bottom="0.39374999999999999" header="0" footer="0"/>
  <pageSetup paperSize="9" scale="76" fitToHeight="100" orientation="portrait" blackAndWhite="1" r:id="rId1"/>
  <headerFooter>
    <oddFooter>&amp;CStrana &amp;P z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BM152"/>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95"/>
      <c r="M2" s="295"/>
      <c r="N2" s="295"/>
      <c r="O2" s="295"/>
      <c r="P2" s="295"/>
      <c r="Q2" s="295"/>
      <c r="R2" s="295"/>
      <c r="S2" s="295"/>
      <c r="T2" s="295"/>
      <c r="U2" s="295"/>
      <c r="V2" s="295"/>
      <c r="AT2" s="18" t="s">
        <v>154</v>
      </c>
    </row>
    <row r="3" spans="2:46" ht="6.95" customHeight="1">
      <c r="B3" s="19"/>
      <c r="C3" s="20"/>
      <c r="D3" s="20"/>
      <c r="E3" s="20"/>
      <c r="F3" s="20"/>
      <c r="G3" s="20"/>
      <c r="H3" s="20"/>
      <c r="I3" s="20"/>
      <c r="J3" s="20"/>
      <c r="K3" s="20"/>
      <c r="L3" s="21"/>
      <c r="AT3" s="18" t="s">
        <v>88</v>
      </c>
    </row>
    <row r="4" spans="2:46" ht="24.95" customHeight="1">
      <c r="B4" s="21"/>
      <c r="D4" s="22" t="s">
        <v>204</v>
      </c>
      <c r="L4" s="21"/>
      <c r="M4" s="92" t="s">
        <v>10</v>
      </c>
      <c r="AT4" s="18" t="s">
        <v>4</v>
      </c>
    </row>
    <row r="5" spans="2:46" ht="6.95" customHeight="1">
      <c r="B5" s="21"/>
      <c r="L5" s="21"/>
    </row>
    <row r="6" spans="2:46" ht="12" customHeight="1">
      <c r="B6" s="21"/>
      <c r="D6" s="28" t="s">
        <v>16</v>
      </c>
      <c r="L6" s="21"/>
    </row>
    <row r="7" spans="2:46" ht="16.5" customHeight="1">
      <c r="B7" s="21"/>
      <c r="E7" s="333" t="str">
        <f>'Rekapitulace stavby'!K6</f>
        <v>Domov pro seniory v Litomyšli</v>
      </c>
      <c r="F7" s="334"/>
      <c r="G7" s="334"/>
      <c r="H7" s="334"/>
      <c r="L7" s="21"/>
    </row>
    <row r="8" spans="2:46" ht="12" customHeight="1">
      <c r="B8" s="21"/>
      <c r="D8" s="28" t="s">
        <v>217</v>
      </c>
      <c r="L8" s="21"/>
    </row>
    <row r="9" spans="2:46" s="1" customFormat="1" ht="16.5" customHeight="1">
      <c r="B9" s="33"/>
      <c r="E9" s="333" t="s">
        <v>9078</v>
      </c>
      <c r="F9" s="335"/>
      <c r="G9" s="335"/>
      <c r="H9" s="335"/>
      <c r="L9" s="33"/>
    </row>
    <row r="10" spans="2:46" s="1" customFormat="1" ht="12" customHeight="1">
      <c r="B10" s="33"/>
      <c r="D10" s="28" t="s">
        <v>224</v>
      </c>
      <c r="L10" s="33"/>
    </row>
    <row r="11" spans="2:46" s="1" customFormat="1" ht="16.5" customHeight="1">
      <c r="B11" s="33"/>
      <c r="E11" s="316" t="s">
        <v>9079</v>
      </c>
      <c r="F11" s="335"/>
      <c r="G11" s="335"/>
      <c r="H11" s="335"/>
      <c r="L11" s="33"/>
    </row>
    <row r="12" spans="2:46" s="1" customFormat="1" ht="11.25">
      <c r="B12" s="33"/>
      <c r="L12" s="33"/>
    </row>
    <row r="13" spans="2:46" s="1" customFormat="1" ht="12" customHeight="1">
      <c r="B13" s="33"/>
      <c r="D13" s="28" t="s">
        <v>18</v>
      </c>
      <c r="F13" s="26" t="s">
        <v>42</v>
      </c>
      <c r="I13" s="28" t="s">
        <v>20</v>
      </c>
      <c r="J13" s="26" t="s">
        <v>42</v>
      </c>
      <c r="L13" s="33"/>
    </row>
    <row r="14" spans="2:46" s="1" customFormat="1" ht="12" customHeight="1">
      <c r="B14" s="33"/>
      <c r="D14" s="28" t="s">
        <v>22</v>
      </c>
      <c r="F14" s="26" t="s">
        <v>23</v>
      </c>
      <c r="I14" s="28" t="s">
        <v>24</v>
      </c>
      <c r="J14" s="50" t="str">
        <f>'Rekapitulace stavby'!AN8</f>
        <v>20. 1. 2025</v>
      </c>
      <c r="L14" s="33"/>
    </row>
    <row r="15" spans="2:46" s="1" customFormat="1" ht="10.9" customHeight="1">
      <c r="B15" s="33"/>
      <c r="L15" s="33"/>
    </row>
    <row r="16" spans="2:46" s="1" customFormat="1" ht="12" customHeight="1">
      <c r="B16" s="33"/>
      <c r="D16" s="28" t="s">
        <v>26</v>
      </c>
      <c r="I16" s="28" t="s">
        <v>27</v>
      </c>
      <c r="J16" s="26" t="s">
        <v>42</v>
      </c>
      <c r="L16" s="33"/>
    </row>
    <row r="17" spans="2:12" s="1" customFormat="1" ht="18" customHeight="1">
      <c r="B17" s="33"/>
      <c r="E17" s="26" t="s">
        <v>29</v>
      </c>
      <c r="I17" s="28" t="s">
        <v>30</v>
      </c>
      <c r="J17" s="26" t="s">
        <v>42</v>
      </c>
      <c r="L17" s="33"/>
    </row>
    <row r="18" spans="2:12" s="1" customFormat="1" ht="6.95" customHeight="1">
      <c r="B18" s="33"/>
      <c r="L18" s="33"/>
    </row>
    <row r="19" spans="2:12" s="1" customFormat="1" ht="12" customHeight="1">
      <c r="B19" s="33"/>
      <c r="D19" s="28" t="s">
        <v>32</v>
      </c>
      <c r="I19" s="28" t="s">
        <v>27</v>
      </c>
      <c r="J19" s="29" t="str">
        <f>'Rekapitulace stavby'!AN13</f>
        <v>Vyplň údaj</v>
      </c>
      <c r="L19" s="33"/>
    </row>
    <row r="20" spans="2:12" s="1" customFormat="1" ht="18" customHeight="1">
      <c r="B20" s="33"/>
      <c r="E20" s="336" t="str">
        <f>'Rekapitulace stavby'!E14</f>
        <v>Vyplň údaj</v>
      </c>
      <c r="F20" s="294"/>
      <c r="G20" s="294"/>
      <c r="H20" s="294"/>
      <c r="I20" s="28" t="s">
        <v>30</v>
      </c>
      <c r="J20" s="29" t="str">
        <f>'Rekapitulace stavby'!AN14</f>
        <v>Vyplň údaj</v>
      </c>
      <c r="L20" s="33"/>
    </row>
    <row r="21" spans="2:12" s="1" customFormat="1" ht="6.95" customHeight="1">
      <c r="B21" s="33"/>
      <c r="L21" s="33"/>
    </row>
    <row r="22" spans="2:12" s="1" customFormat="1" ht="12" customHeight="1">
      <c r="B22" s="33"/>
      <c r="D22" s="28" t="s">
        <v>34</v>
      </c>
      <c r="I22" s="28" t="s">
        <v>27</v>
      </c>
      <c r="J22" s="26" t="s">
        <v>42</v>
      </c>
      <c r="L22" s="33"/>
    </row>
    <row r="23" spans="2:12" s="1" customFormat="1" ht="18" customHeight="1">
      <c r="B23" s="33"/>
      <c r="E23" s="26" t="s">
        <v>4955</v>
      </c>
      <c r="I23" s="28" t="s">
        <v>30</v>
      </c>
      <c r="J23" s="26" t="s">
        <v>42</v>
      </c>
      <c r="L23" s="33"/>
    </row>
    <row r="24" spans="2:12" s="1" customFormat="1" ht="6.95" customHeight="1">
      <c r="B24" s="33"/>
      <c r="L24" s="33"/>
    </row>
    <row r="25" spans="2:12" s="1" customFormat="1" ht="12" customHeight="1">
      <c r="B25" s="33"/>
      <c r="D25" s="28" t="s">
        <v>39</v>
      </c>
      <c r="I25" s="28" t="s">
        <v>27</v>
      </c>
      <c r="J25" s="26" t="str">
        <f>IF('Rekapitulace stavby'!AN19="","",'Rekapitulace stavby'!AN19)</f>
        <v>63243393</v>
      </c>
      <c r="L25" s="33"/>
    </row>
    <row r="26" spans="2:12" s="1" customFormat="1" ht="18" customHeight="1">
      <c r="B26" s="33"/>
      <c r="E26" s="26" t="str">
        <f>IF('Rekapitulace stavby'!E20="","",'Rekapitulace stavby'!E20)</f>
        <v>Ing.Štefan Sivák</v>
      </c>
      <c r="I26" s="28" t="s">
        <v>30</v>
      </c>
      <c r="J26" s="26" t="str">
        <f>IF('Rekapitulace stavby'!AN20="","",'Rekapitulace stavby'!AN20)</f>
        <v/>
      </c>
      <c r="L26" s="33"/>
    </row>
    <row r="27" spans="2:12" s="1" customFormat="1" ht="6.95" customHeight="1">
      <c r="B27" s="33"/>
      <c r="L27" s="33"/>
    </row>
    <row r="28" spans="2:12" s="1" customFormat="1" ht="12" customHeight="1">
      <c r="B28" s="33"/>
      <c r="D28" s="28" t="s">
        <v>43</v>
      </c>
      <c r="L28" s="33"/>
    </row>
    <row r="29" spans="2:12" s="7" customFormat="1" ht="16.5" customHeight="1">
      <c r="B29" s="93"/>
      <c r="E29" s="299" t="s">
        <v>42</v>
      </c>
      <c r="F29" s="299"/>
      <c r="G29" s="299"/>
      <c r="H29" s="299"/>
      <c r="L29" s="93"/>
    </row>
    <row r="30" spans="2:12" s="1" customFormat="1" ht="6.95" customHeight="1">
      <c r="B30" s="33"/>
      <c r="L30" s="33"/>
    </row>
    <row r="31" spans="2:12" s="1" customFormat="1" ht="6.95" customHeight="1">
      <c r="B31" s="33"/>
      <c r="D31" s="51"/>
      <c r="E31" s="51"/>
      <c r="F31" s="51"/>
      <c r="G31" s="51"/>
      <c r="H31" s="51"/>
      <c r="I31" s="51"/>
      <c r="J31" s="51"/>
      <c r="K31" s="51"/>
      <c r="L31" s="33"/>
    </row>
    <row r="32" spans="2:12" s="1" customFormat="1" ht="25.35" customHeight="1">
      <c r="B32" s="33"/>
      <c r="D32" s="94" t="s">
        <v>45</v>
      </c>
      <c r="J32" s="64">
        <f>ROUND(J87, 2)</f>
        <v>0</v>
      </c>
      <c r="L32" s="33"/>
    </row>
    <row r="33" spans="2:12" s="1" customFormat="1" ht="6.95" customHeight="1">
      <c r="B33" s="33"/>
      <c r="D33" s="51"/>
      <c r="E33" s="51"/>
      <c r="F33" s="51"/>
      <c r="G33" s="51"/>
      <c r="H33" s="51"/>
      <c r="I33" s="51"/>
      <c r="J33" s="51"/>
      <c r="K33" s="51"/>
      <c r="L33" s="33"/>
    </row>
    <row r="34" spans="2:12" s="1" customFormat="1" ht="14.45" customHeight="1">
      <c r="B34" s="33"/>
      <c r="F34" s="36" t="s">
        <v>47</v>
      </c>
      <c r="I34" s="36" t="s">
        <v>46</v>
      </c>
      <c r="J34" s="36" t="s">
        <v>48</v>
      </c>
      <c r="L34" s="33"/>
    </row>
    <row r="35" spans="2:12" s="1" customFormat="1" ht="14.45" customHeight="1">
      <c r="B35" s="33"/>
      <c r="D35" s="53" t="s">
        <v>49</v>
      </c>
      <c r="E35" s="28" t="s">
        <v>50</v>
      </c>
      <c r="F35" s="83">
        <f>ROUND((SUM(BE87:BE151)),  2)</f>
        <v>0</v>
      </c>
      <c r="I35" s="95">
        <v>0.21</v>
      </c>
      <c r="J35" s="83">
        <f>ROUND(((SUM(BE87:BE151))*I35),  2)</f>
        <v>0</v>
      </c>
      <c r="L35" s="33"/>
    </row>
    <row r="36" spans="2:12" s="1" customFormat="1" ht="14.45" customHeight="1">
      <c r="B36" s="33"/>
      <c r="E36" s="28" t="s">
        <v>51</v>
      </c>
      <c r="F36" s="83">
        <f>ROUND((SUM(BF87:BF151)),  2)</f>
        <v>0</v>
      </c>
      <c r="I36" s="95">
        <v>0.12</v>
      </c>
      <c r="J36" s="83">
        <f>ROUND(((SUM(BF87:BF151))*I36),  2)</f>
        <v>0</v>
      </c>
      <c r="L36" s="33"/>
    </row>
    <row r="37" spans="2:12" s="1" customFormat="1" ht="14.45" hidden="1" customHeight="1">
      <c r="B37" s="33"/>
      <c r="E37" s="28" t="s">
        <v>52</v>
      </c>
      <c r="F37" s="83">
        <f>ROUND((SUM(BG87:BG151)),  2)</f>
        <v>0</v>
      </c>
      <c r="I37" s="95">
        <v>0.21</v>
      </c>
      <c r="J37" s="83">
        <f>0</f>
        <v>0</v>
      </c>
      <c r="L37" s="33"/>
    </row>
    <row r="38" spans="2:12" s="1" customFormat="1" ht="14.45" hidden="1" customHeight="1">
      <c r="B38" s="33"/>
      <c r="E38" s="28" t="s">
        <v>53</v>
      </c>
      <c r="F38" s="83">
        <f>ROUND((SUM(BH87:BH151)),  2)</f>
        <v>0</v>
      </c>
      <c r="I38" s="95">
        <v>0.12</v>
      </c>
      <c r="J38" s="83">
        <f>0</f>
        <v>0</v>
      </c>
      <c r="L38" s="33"/>
    </row>
    <row r="39" spans="2:12" s="1" customFormat="1" ht="14.45" hidden="1" customHeight="1">
      <c r="B39" s="33"/>
      <c r="E39" s="28" t="s">
        <v>54</v>
      </c>
      <c r="F39" s="83">
        <f>ROUND((SUM(BI87:BI151)),  2)</f>
        <v>0</v>
      </c>
      <c r="I39" s="95">
        <v>0</v>
      </c>
      <c r="J39" s="83">
        <f>0</f>
        <v>0</v>
      </c>
      <c r="L39" s="33"/>
    </row>
    <row r="40" spans="2:12" s="1" customFormat="1" ht="6.95" customHeight="1">
      <c r="B40" s="33"/>
      <c r="L40" s="33"/>
    </row>
    <row r="41" spans="2:12" s="1" customFormat="1" ht="25.35" customHeight="1">
      <c r="B41" s="33"/>
      <c r="C41" s="96"/>
      <c r="D41" s="97" t="s">
        <v>55</v>
      </c>
      <c r="E41" s="55"/>
      <c r="F41" s="55"/>
      <c r="G41" s="98" t="s">
        <v>56</v>
      </c>
      <c r="H41" s="99" t="s">
        <v>57</v>
      </c>
      <c r="I41" s="55"/>
      <c r="J41" s="100">
        <f>SUM(J32:J39)</f>
        <v>0</v>
      </c>
      <c r="K41" s="101"/>
      <c r="L41" s="33"/>
    </row>
    <row r="42" spans="2:12" s="1" customFormat="1" ht="14.45" customHeight="1">
      <c r="B42" s="42"/>
      <c r="C42" s="43"/>
      <c r="D42" s="43"/>
      <c r="E42" s="43"/>
      <c r="F42" s="43"/>
      <c r="G42" s="43"/>
      <c r="H42" s="43"/>
      <c r="I42" s="43"/>
      <c r="J42" s="43"/>
      <c r="K42" s="43"/>
      <c r="L42" s="33"/>
    </row>
    <row r="46" spans="2:12" s="1" customFormat="1" ht="6.95" customHeight="1">
      <c r="B46" s="44"/>
      <c r="C46" s="45"/>
      <c r="D46" s="45"/>
      <c r="E46" s="45"/>
      <c r="F46" s="45"/>
      <c r="G46" s="45"/>
      <c r="H46" s="45"/>
      <c r="I46" s="45"/>
      <c r="J46" s="45"/>
      <c r="K46" s="45"/>
      <c r="L46" s="33"/>
    </row>
    <row r="47" spans="2:12" s="1" customFormat="1" ht="24.95" customHeight="1">
      <c r="B47" s="33"/>
      <c r="C47" s="22" t="s">
        <v>246</v>
      </c>
      <c r="L47" s="33"/>
    </row>
    <row r="48" spans="2:12" s="1" customFormat="1" ht="6.95" customHeight="1">
      <c r="B48" s="33"/>
      <c r="L48" s="33"/>
    </row>
    <row r="49" spans="2:47" s="1" customFormat="1" ht="12" customHeight="1">
      <c r="B49" s="33"/>
      <c r="C49" s="28" t="s">
        <v>16</v>
      </c>
      <c r="L49" s="33"/>
    </row>
    <row r="50" spans="2:47" s="1" customFormat="1" ht="16.5" customHeight="1">
      <c r="B50" s="33"/>
      <c r="E50" s="333" t="str">
        <f>E7</f>
        <v>Domov pro seniory v Litomyšli</v>
      </c>
      <c r="F50" s="334"/>
      <c r="G50" s="334"/>
      <c r="H50" s="334"/>
      <c r="L50" s="33"/>
    </row>
    <row r="51" spans="2:47" ht="12" customHeight="1">
      <c r="B51" s="21"/>
      <c r="C51" s="28" t="s">
        <v>217</v>
      </c>
      <c r="L51" s="21"/>
    </row>
    <row r="52" spans="2:47" s="1" customFormat="1" ht="16.5" customHeight="1">
      <c r="B52" s="33"/>
      <c r="E52" s="333" t="s">
        <v>9078</v>
      </c>
      <c r="F52" s="335"/>
      <c r="G52" s="335"/>
      <c r="H52" s="335"/>
      <c r="L52" s="33"/>
    </row>
    <row r="53" spans="2:47" s="1" customFormat="1" ht="12" customHeight="1">
      <c r="B53" s="33"/>
      <c r="C53" s="28" t="s">
        <v>224</v>
      </c>
      <c r="L53" s="33"/>
    </row>
    <row r="54" spans="2:47" s="1" customFormat="1" ht="16.5" customHeight="1">
      <c r="B54" s="33"/>
      <c r="E54" s="316" t="str">
        <f>E11</f>
        <v>SO 211 - Komunikace, chodníky a zpevněné plochy</v>
      </c>
      <c r="F54" s="335"/>
      <c r="G54" s="335"/>
      <c r="H54" s="335"/>
      <c r="L54" s="33"/>
    </row>
    <row r="55" spans="2:47" s="1" customFormat="1" ht="6.95" customHeight="1">
      <c r="B55" s="33"/>
      <c r="L55" s="33"/>
    </row>
    <row r="56" spans="2:47" s="1" customFormat="1" ht="12" customHeight="1">
      <c r="B56" s="33"/>
      <c r="C56" s="28" t="s">
        <v>22</v>
      </c>
      <c r="F56" s="26" t="str">
        <f>F14</f>
        <v>Z.Kopala, 570 01 Litomyšl</v>
      </c>
      <c r="I56" s="28" t="s">
        <v>24</v>
      </c>
      <c r="J56" s="50" t="str">
        <f>IF(J14="","",J14)</f>
        <v>20. 1. 2025</v>
      </c>
      <c r="L56" s="33"/>
    </row>
    <row r="57" spans="2:47" s="1" customFormat="1" ht="6.95" customHeight="1">
      <c r="B57" s="33"/>
      <c r="L57" s="33"/>
    </row>
    <row r="58" spans="2:47" s="1" customFormat="1" ht="15.2" customHeight="1">
      <c r="B58" s="33"/>
      <c r="C58" s="28" t="s">
        <v>26</v>
      </c>
      <c r="F58" s="26" t="str">
        <f>E17</f>
        <v>Město Litomyšl</v>
      </c>
      <c r="I58" s="28" t="s">
        <v>34</v>
      </c>
      <c r="J58" s="31" t="str">
        <f>E23</f>
        <v>Deltaplan Praha s.r.o.</v>
      </c>
      <c r="L58" s="33"/>
    </row>
    <row r="59" spans="2:47" s="1" customFormat="1" ht="15.2" customHeight="1">
      <c r="B59" s="33"/>
      <c r="C59" s="28" t="s">
        <v>32</v>
      </c>
      <c r="F59" s="26" t="str">
        <f>IF(E20="","",E20)</f>
        <v>Vyplň údaj</v>
      </c>
      <c r="I59" s="28" t="s">
        <v>39</v>
      </c>
      <c r="J59" s="31" t="str">
        <f>E26</f>
        <v>Ing.Štefan Sivák</v>
      </c>
      <c r="L59" s="33"/>
    </row>
    <row r="60" spans="2:47" s="1" customFormat="1" ht="10.35" customHeight="1">
      <c r="B60" s="33"/>
      <c r="L60" s="33"/>
    </row>
    <row r="61" spans="2:47" s="1" customFormat="1" ht="29.25" customHeight="1">
      <c r="B61" s="33"/>
      <c r="C61" s="102" t="s">
        <v>247</v>
      </c>
      <c r="D61" s="96"/>
      <c r="E61" s="96"/>
      <c r="F61" s="96"/>
      <c r="G61" s="96"/>
      <c r="H61" s="96"/>
      <c r="I61" s="96"/>
      <c r="J61" s="103" t="s">
        <v>248</v>
      </c>
      <c r="K61" s="96"/>
      <c r="L61" s="33"/>
    </row>
    <row r="62" spans="2:47" s="1" customFormat="1" ht="10.35" customHeight="1">
      <c r="B62" s="33"/>
      <c r="L62" s="33"/>
    </row>
    <row r="63" spans="2:47" s="1" customFormat="1" ht="22.9" customHeight="1">
      <c r="B63" s="33"/>
      <c r="C63" s="104" t="s">
        <v>77</v>
      </c>
      <c r="J63" s="64">
        <f>J87</f>
        <v>0</v>
      </c>
      <c r="L63" s="33"/>
      <c r="AU63" s="18" t="s">
        <v>249</v>
      </c>
    </row>
    <row r="64" spans="2:47" s="8" customFormat="1" ht="24.95" customHeight="1">
      <c r="B64" s="105"/>
      <c r="D64" s="106" t="s">
        <v>9080</v>
      </c>
      <c r="E64" s="107"/>
      <c r="F64" s="107"/>
      <c r="G64" s="107"/>
      <c r="H64" s="107"/>
      <c r="I64" s="107"/>
      <c r="J64" s="108">
        <f>J88</f>
        <v>0</v>
      </c>
      <c r="L64" s="105"/>
    </row>
    <row r="65" spans="2:12" s="8" customFormat="1" ht="24.95" customHeight="1">
      <c r="B65" s="105"/>
      <c r="D65" s="106" t="s">
        <v>9081</v>
      </c>
      <c r="E65" s="107"/>
      <c r="F65" s="107"/>
      <c r="G65" s="107"/>
      <c r="H65" s="107"/>
      <c r="I65" s="107"/>
      <c r="J65" s="108">
        <f>J105</f>
        <v>0</v>
      </c>
      <c r="L65" s="105"/>
    </row>
    <row r="66" spans="2:12" s="1" customFormat="1" ht="21.75" customHeight="1">
      <c r="B66" s="33"/>
      <c r="L66" s="33"/>
    </row>
    <row r="67" spans="2:12" s="1" customFormat="1" ht="6.95" customHeight="1">
      <c r="B67" s="42"/>
      <c r="C67" s="43"/>
      <c r="D67" s="43"/>
      <c r="E67" s="43"/>
      <c r="F67" s="43"/>
      <c r="G67" s="43"/>
      <c r="H67" s="43"/>
      <c r="I67" s="43"/>
      <c r="J67" s="43"/>
      <c r="K67" s="43"/>
      <c r="L67" s="33"/>
    </row>
    <row r="71" spans="2:12" s="1" customFormat="1" ht="6.95" customHeight="1">
      <c r="B71" s="44"/>
      <c r="C71" s="45"/>
      <c r="D71" s="45"/>
      <c r="E71" s="45"/>
      <c r="F71" s="45"/>
      <c r="G71" s="45"/>
      <c r="H71" s="45"/>
      <c r="I71" s="45"/>
      <c r="J71" s="45"/>
      <c r="K71" s="45"/>
      <c r="L71" s="33"/>
    </row>
    <row r="72" spans="2:12" s="1" customFormat="1" ht="24.95" customHeight="1">
      <c r="B72" s="33"/>
      <c r="C72" s="22" t="s">
        <v>290</v>
      </c>
      <c r="L72" s="33"/>
    </row>
    <row r="73" spans="2:12" s="1" customFormat="1" ht="6.95" customHeight="1">
      <c r="B73" s="33"/>
      <c r="L73" s="33"/>
    </row>
    <row r="74" spans="2:12" s="1" customFormat="1" ht="12" customHeight="1">
      <c r="B74" s="33"/>
      <c r="C74" s="28" t="s">
        <v>16</v>
      </c>
      <c r="L74" s="33"/>
    </row>
    <row r="75" spans="2:12" s="1" customFormat="1" ht="16.5" customHeight="1">
      <c r="B75" s="33"/>
      <c r="E75" s="333" t="str">
        <f>E7</f>
        <v>Domov pro seniory v Litomyšli</v>
      </c>
      <c r="F75" s="334"/>
      <c r="G75" s="334"/>
      <c r="H75" s="334"/>
      <c r="L75" s="33"/>
    </row>
    <row r="76" spans="2:12" ht="12" customHeight="1">
      <c r="B76" s="21"/>
      <c r="C76" s="28" t="s">
        <v>217</v>
      </c>
      <c r="L76" s="21"/>
    </row>
    <row r="77" spans="2:12" s="1" customFormat="1" ht="16.5" customHeight="1">
      <c r="B77" s="33"/>
      <c r="E77" s="333" t="s">
        <v>9078</v>
      </c>
      <c r="F77" s="335"/>
      <c r="G77" s="335"/>
      <c r="H77" s="335"/>
      <c r="L77" s="33"/>
    </row>
    <row r="78" spans="2:12" s="1" customFormat="1" ht="12" customHeight="1">
      <c r="B78" s="33"/>
      <c r="C78" s="28" t="s">
        <v>224</v>
      </c>
      <c r="L78" s="33"/>
    </row>
    <row r="79" spans="2:12" s="1" customFormat="1" ht="16.5" customHeight="1">
      <c r="B79" s="33"/>
      <c r="E79" s="316" t="str">
        <f>E11</f>
        <v>SO 211 - Komunikace, chodníky a zpevněné plochy</v>
      </c>
      <c r="F79" s="335"/>
      <c r="G79" s="335"/>
      <c r="H79" s="335"/>
      <c r="L79" s="33"/>
    </row>
    <row r="80" spans="2:12" s="1" customFormat="1" ht="6.95" customHeight="1">
      <c r="B80" s="33"/>
      <c r="L80" s="33"/>
    </row>
    <row r="81" spans="2:65" s="1" customFormat="1" ht="12" customHeight="1">
      <c r="B81" s="33"/>
      <c r="C81" s="28" t="s">
        <v>22</v>
      </c>
      <c r="F81" s="26" t="str">
        <f>F14</f>
        <v>Z.Kopala, 570 01 Litomyšl</v>
      </c>
      <c r="I81" s="28" t="s">
        <v>24</v>
      </c>
      <c r="J81" s="50" t="str">
        <f>IF(J14="","",J14)</f>
        <v>20. 1. 2025</v>
      </c>
      <c r="L81" s="33"/>
    </row>
    <row r="82" spans="2:65" s="1" customFormat="1" ht="6.95" customHeight="1">
      <c r="B82" s="33"/>
      <c r="L82" s="33"/>
    </row>
    <row r="83" spans="2:65" s="1" customFormat="1" ht="15.2" customHeight="1">
      <c r="B83" s="33"/>
      <c r="C83" s="28" t="s">
        <v>26</v>
      </c>
      <c r="F83" s="26" t="str">
        <f>E17</f>
        <v>Město Litomyšl</v>
      </c>
      <c r="I83" s="28" t="s">
        <v>34</v>
      </c>
      <c r="J83" s="31" t="str">
        <f>E23</f>
        <v>Deltaplan Praha s.r.o.</v>
      </c>
      <c r="L83" s="33"/>
    </row>
    <row r="84" spans="2:65" s="1" customFormat="1" ht="15.2" customHeight="1">
      <c r="B84" s="33"/>
      <c r="C84" s="28" t="s">
        <v>32</v>
      </c>
      <c r="F84" s="26" t="str">
        <f>IF(E20="","",E20)</f>
        <v>Vyplň údaj</v>
      </c>
      <c r="I84" s="28" t="s">
        <v>39</v>
      </c>
      <c r="J84" s="31" t="str">
        <f>E26</f>
        <v>Ing.Štefan Sivák</v>
      </c>
      <c r="L84" s="33"/>
    </row>
    <row r="85" spans="2:65" s="1" customFormat="1" ht="10.35" customHeight="1">
      <c r="B85" s="33"/>
      <c r="L85" s="33"/>
    </row>
    <row r="86" spans="2:65" s="10" customFormat="1" ht="29.25" customHeight="1">
      <c r="B86" s="113"/>
      <c r="C86" s="114" t="s">
        <v>291</v>
      </c>
      <c r="D86" s="115" t="s">
        <v>64</v>
      </c>
      <c r="E86" s="115" t="s">
        <v>60</v>
      </c>
      <c r="F86" s="115" t="s">
        <v>61</v>
      </c>
      <c r="G86" s="115" t="s">
        <v>292</v>
      </c>
      <c r="H86" s="115" t="s">
        <v>293</v>
      </c>
      <c r="I86" s="115" t="s">
        <v>294</v>
      </c>
      <c r="J86" s="115" t="s">
        <v>248</v>
      </c>
      <c r="K86" s="116" t="s">
        <v>295</v>
      </c>
      <c r="L86" s="113"/>
      <c r="M86" s="57" t="s">
        <v>42</v>
      </c>
      <c r="N86" s="58" t="s">
        <v>49</v>
      </c>
      <c r="O86" s="58" t="s">
        <v>296</v>
      </c>
      <c r="P86" s="58" t="s">
        <v>297</v>
      </c>
      <c r="Q86" s="58" t="s">
        <v>298</v>
      </c>
      <c r="R86" s="58" t="s">
        <v>299</v>
      </c>
      <c r="S86" s="58" t="s">
        <v>300</v>
      </c>
      <c r="T86" s="59" t="s">
        <v>301</v>
      </c>
    </row>
    <row r="87" spans="2:65" s="1" customFormat="1" ht="22.9" customHeight="1">
      <c r="B87" s="33"/>
      <c r="C87" s="62" t="s">
        <v>302</v>
      </c>
      <c r="J87" s="117">
        <f>BK87</f>
        <v>0</v>
      </c>
      <c r="L87" s="33"/>
      <c r="M87" s="60"/>
      <c r="N87" s="51"/>
      <c r="O87" s="51"/>
      <c r="P87" s="118">
        <f>P88+P105</f>
        <v>0</v>
      </c>
      <c r="Q87" s="51"/>
      <c r="R87" s="118">
        <f>R88+R105</f>
        <v>0</v>
      </c>
      <c r="S87" s="51"/>
      <c r="T87" s="119">
        <f>T88+T105</f>
        <v>0</v>
      </c>
      <c r="AT87" s="18" t="s">
        <v>78</v>
      </c>
      <c r="AU87" s="18" t="s">
        <v>249</v>
      </c>
      <c r="BK87" s="120">
        <f>BK88+BK105</f>
        <v>0</v>
      </c>
    </row>
    <row r="88" spans="2:65" s="11" customFormat="1" ht="25.9" customHeight="1">
      <c r="B88" s="121"/>
      <c r="D88" s="122" t="s">
        <v>78</v>
      </c>
      <c r="E88" s="123" t="s">
        <v>83</v>
      </c>
      <c r="F88" s="123" t="s">
        <v>9082</v>
      </c>
      <c r="I88" s="124"/>
      <c r="J88" s="125">
        <f>BK88</f>
        <v>0</v>
      </c>
      <c r="L88" s="121"/>
      <c r="M88" s="126"/>
      <c r="P88" s="127">
        <f>SUM(P89:P104)</f>
        <v>0</v>
      </c>
      <c r="R88" s="127">
        <f>SUM(R89:R104)</f>
        <v>0</v>
      </c>
      <c r="T88" s="128">
        <f>SUM(T89:T104)</f>
        <v>0</v>
      </c>
      <c r="AR88" s="122" t="s">
        <v>86</v>
      </c>
      <c r="AT88" s="129" t="s">
        <v>78</v>
      </c>
      <c r="AU88" s="129" t="s">
        <v>79</v>
      </c>
      <c r="AY88" s="122" t="s">
        <v>305</v>
      </c>
      <c r="BK88" s="130">
        <f>SUM(BK89:BK104)</f>
        <v>0</v>
      </c>
    </row>
    <row r="89" spans="2:65" s="1" customFormat="1" ht="16.5" customHeight="1">
      <c r="B89" s="33"/>
      <c r="C89" s="133" t="s">
        <v>86</v>
      </c>
      <c r="D89" s="133" t="s">
        <v>307</v>
      </c>
      <c r="E89" s="134" t="s">
        <v>9083</v>
      </c>
      <c r="F89" s="135" t="s">
        <v>9084</v>
      </c>
      <c r="G89" s="136" t="s">
        <v>199</v>
      </c>
      <c r="H89" s="137">
        <v>42</v>
      </c>
      <c r="I89" s="138"/>
      <c r="J89" s="139">
        <f>ROUND(I89*H89,2)</f>
        <v>0</v>
      </c>
      <c r="K89" s="135" t="s">
        <v>721</v>
      </c>
      <c r="L89" s="33"/>
      <c r="M89" s="140" t="s">
        <v>42</v>
      </c>
      <c r="N89" s="141" t="s">
        <v>50</v>
      </c>
      <c r="P89" s="142">
        <f>O89*H89</f>
        <v>0</v>
      </c>
      <c r="Q89" s="142">
        <v>0</v>
      </c>
      <c r="R89" s="142">
        <f>Q89*H89</f>
        <v>0</v>
      </c>
      <c r="S89" s="142">
        <v>0</v>
      </c>
      <c r="T89" s="143">
        <f>S89*H89</f>
        <v>0</v>
      </c>
      <c r="AR89" s="144" t="s">
        <v>311</v>
      </c>
      <c r="AT89" s="144" t="s">
        <v>307</v>
      </c>
      <c r="AU89" s="144" t="s">
        <v>86</v>
      </c>
      <c r="AY89" s="18" t="s">
        <v>305</v>
      </c>
      <c r="BE89" s="145">
        <f>IF(N89="základní",J89,0)</f>
        <v>0</v>
      </c>
      <c r="BF89" s="145">
        <f>IF(N89="snížená",J89,0)</f>
        <v>0</v>
      </c>
      <c r="BG89" s="145">
        <f>IF(N89="zákl. přenesená",J89,0)</f>
        <v>0</v>
      </c>
      <c r="BH89" s="145">
        <f>IF(N89="sníž. přenesená",J89,0)</f>
        <v>0</v>
      </c>
      <c r="BI89" s="145">
        <f>IF(N89="nulová",J89,0)</f>
        <v>0</v>
      </c>
      <c r="BJ89" s="18" t="s">
        <v>86</v>
      </c>
      <c r="BK89" s="145">
        <f>ROUND(I89*H89,2)</f>
        <v>0</v>
      </c>
      <c r="BL89" s="18" t="s">
        <v>311</v>
      </c>
      <c r="BM89" s="144" t="s">
        <v>88</v>
      </c>
    </row>
    <row r="90" spans="2:65" s="1" customFormat="1" ht="11.25">
      <c r="B90" s="33"/>
      <c r="D90" s="146" t="s">
        <v>313</v>
      </c>
      <c r="F90" s="147" t="s">
        <v>9084</v>
      </c>
      <c r="I90" s="148"/>
      <c r="L90" s="33"/>
      <c r="M90" s="149"/>
      <c r="T90" s="54"/>
      <c r="AT90" s="18" t="s">
        <v>313</v>
      </c>
      <c r="AU90" s="18" t="s">
        <v>86</v>
      </c>
    </row>
    <row r="91" spans="2:65" s="1" customFormat="1" ht="16.5" customHeight="1">
      <c r="B91" s="33"/>
      <c r="C91" s="133" t="s">
        <v>88</v>
      </c>
      <c r="D91" s="133" t="s">
        <v>307</v>
      </c>
      <c r="E91" s="134" t="s">
        <v>9085</v>
      </c>
      <c r="F91" s="135" t="s">
        <v>9086</v>
      </c>
      <c r="G91" s="136" t="s">
        <v>199</v>
      </c>
      <c r="H91" s="137">
        <v>21</v>
      </c>
      <c r="I91" s="138"/>
      <c r="J91" s="139">
        <f>ROUND(I91*H91,2)</f>
        <v>0</v>
      </c>
      <c r="K91" s="135" t="s">
        <v>721</v>
      </c>
      <c r="L91" s="33"/>
      <c r="M91" s="140" t="s">
        <v>42</v>
      </c>
      <c r="N91" s="141" t="s">
        <v>50</v>
      </c>
      <c r="P91" s="142">
        <f>O91*H91</f>
        <v>0</v>
      </c>
      <c r="Q91" s="142">
        <v>0</v>
      </c>
      <c r="R91" s="142">
        <f>Q91*H91</f>
        <v>0</v>
      </c>
      <c r="S91" s="142">
        <v>0</v>
      </c>
      <c r="T91" s="143">
        <f>S91*H91</f>
        <v>0</v>
      </c>
      <c r="AR91" s="144" t="s">
        <v>311</v>
      </c>
      <c r="AT91" s="144" t="s">
        <v>307</v>
      </c>
      <c r="AU91" s="144" t="s">
        <v>86</v>
      </c>
      <c r="AY91" s="18" t="s">
        <v>305</v>
      </c>
      <c r="BE91" s="145">
        <f>IF(N91="základní",J91,0)</f>
        <v>0</v>
      </c>
      <c r="BF91" s="145">
        <f>IF(N91="snížená",J91,0)</f>
        <v>0</v>
      </c>
      <c r="BG91" s="145">
        <f>IF(N91="zákl. přenesená",J91,0)</f>
        <v>0</v>
      </c>
      <c r="BH91" s="145">
        <f>IF(N91="sníž. přenesená",J91,0)</f>
        <v>0</v>
      </c>
      <c r="BI91" s="145">
        <f>IF(N91="nulová",J91,0)</f>
        <v>0</v>
      </c>
      <c r="BJ91" s="18" t="s">
        <v>86</v>
      </c>
      <c r="BK91" s="145">
        <f>ROUND(I91*H91,2)</f>
        <v>0</v>
      </c>
      <c r="BL91" s="18" t="s">
        <v>311</v>
      </c>
      <c r="BM91" s="144" t="s">
        <v>311</v>
      </c>
    </row>
    <row r="92" spans="2:65" s="1" customFormat="1" ht="11.25">
      <c r="B92" s="33"/>
      <c r="D92" s="146" t="s">
        <v>313</v>
      </c>
      <c r="F92" s="147" t="s">
        <v>9086</v>
      </c>
      <c r="I92" s="148"/>
      <c r="L92" s="33"/>
      <c r="M92" s="149"/>
      <c r="T92" s="54"/>
      <c r="AT92" s="18" t="s">
        <v>313</v>
      </c>
      <c r="AU92" s="18" t="s">
        <v>86</v>
      </c>
    </row>
    <row r="93" spans="2:65" s="1" customFormat="1" ht="24.2" customHeight="1">
      <c r="B93" s="33"/>
      <c r="C93" s="133" t="s">
        <v>96</v>
      </c>
      <c r="D93" s="133" t="s">
        <v>307</v>
      </c>
      <c r="E93" s="134" t="s">
        <v>9087</v>
      </c>
      <c r="F93" s="135" t="s">
        <v>9088</v>
      </c>
      <c r="G93" s="136" t="s">
        <v>199</v>
      </c>
      <c r="H93" s="137">
        <v>23</v>
      </c>
      <c r="I93" s="138"/>
      <c r="J93" s="139">
        <f>ROUND(I93*H93,2)</f>
        <v>0</v>
      </c>
      <c r="K93" s="135" t="s">
        <v>721</v>
      </c>
      <c r="L93" s="33"/>
      <c r="M93" s="140" t="s">
        <v>42</v>
      </c>
      <c r="N93" s="141" t="s">
        <v>50</v>
      </c>
      <c r="P93" s="142">
        <f>O93*H93</f>
        <v>0</v>
      </c>
      <c r="Q93" s="142">
        <v>0</v>
      </c>
      <c r="R93" s="142">
        <f>Q93*H93</f>
        <v>0</v>
      </c>
      <c r="S93" s="142">
        <v>0</v>
      </c>
      <c r="T93" s="143">
        <f>S93*H93</f>
        <v>0</v>
      </c>
      <c r="AR93" s="144" t="s">
        <v>311</v>
      </c>
      <c r="AT93" s="144" t="s">
        <v>307</v>
      </c>
      <c r="AU93" s="144" t="s">
        <v>86</v>
      </c>
      <c r="AY93" s="18" t="s">
        <v>305</v>
      </c>
      <c r="BE93" s="145">
        <f>IF(N93="základní",J93,0)</f>
        <v>0</v>
      </c>
      <c r="BF93" s="145">
        <f>IF(N93="snížená",J93,0)</f>
        <v>0</v>
      </c>
      <c r="BG93" s="145">
        <f>IF(N93="zákl. přenesená",J93,0)</f>
        <v>0</v>
      </c>
      <c r="BH93" s="145">
        <f>IF(N93="sníž. přenesená",J93,0)</f>
        <v>0</v>
      </c>
      <c r="BI93" s="145">
        <f>IF(N93="nulová",J93,0)</f>
        <v>0</v>
      </c>
      <c r="BJ93" s="18" t="s">
        <v>86</v>
      </c>
      <c r="BK93" s="145">
        <f>ROUND(I93*H93,2)</f>
        <v>0</v>
      </c>
      <c r="BL93" s="18" t="s">
        <v>311</v>
      </c>
      <c r="BM93" s="144" t="s">
        <v>347</v>
      </c>
    </row>
    <row r="94" spans="2:65" s="1" customFormat="1" ht="11.25">
      <c r="B94" s="33"/>
      <c r="D94" s="146" t="s">
        <v>313</v>
      </c>
      <c r="F94" s="147" t="s">
        <v>9088</v>
      </c>
      <c r="I94" s="148"/>
      <c r="L94" s="33"/>
      <c r="M94" s="149"/>
      <c r="T94" s="54"/>
      <c r="AT94" s="18" t="s">
        <v>313</v>
      </c>
      <c r="AU94" s="18" t="s">
        <v>86</v>
      </c>
    </row>
    <row r="95" spans="2:65" s="1" customFormat="1" ht="16.5" customHeight="1">
      <c r="B95" s="33"/>
      <c r="C95" s="133" t="s">
        <v>311</v>
      </c>
      <c r="D95" s="133" t="s">
        <v>307</v>
      </c>
      <c r="E95" s="134" t="s">
        <v>9089</v>
      </c>
      <c r="F95" s="135" t="s">
        <v>9090</v>
      </c>
      <c r="G95" s="136" t="s">
        <v>199</v>
      </c>
      <c r="H95" s="137">
        <v>7</v>
      </c>
      <c r="I95" s="138"/>
      <c r="J95" s="139">
        <f>ROUND(I95*H95,2)</f>
        <v>0</v>
      </c>
      <c r="K95" s="135" t="s">
        <v>721</v>
      </c>
      <c r="L95" s="33"/>
      <c r="M95" s="140" t="s">
        <v>42</v>
      </c>
      <c r="N95" s="141" t="s">
        <v>50</v>
      </c>
      <c r="P95" s="142">
        <f>O95*H95</f>
        <v>0</v>
      </c>
      <c r="Q95" s="142">
        <v>0</v>
      </c>
      <c r="R95" s="142">
        <f>Q95*H95</f>
        <v>0</v>
      </c>
      <c r="S95" s="142">
        <v>0</v>
      </c>
      <c r="T95" s="143">
        <f>S95*H95</f>
        <v>0</v>
      </c>
      <c r="AR95" s="144" t="s">
        <v>311</v>
      </c>
      <c r="AT95" s="144" t="s">
        <v>307</v>
      </c>
      <c r="AU95" s="144" t="s">
        <v>86</v>
      </c>
      <c r="AY95" s="18" t="s">
        <v>305</v>
      </c>
      <c r="BE95" s="145">
        <f>IF(N95="základní",J95,0)</f>
        <v>0</v>
      </c>
      <c r="BF95" s="145">
        <f>IF(N95="snížená",J95,0)</f>
        <v>0</v>
      </c>
      <c r="BG95" s="145">
        <f>IF(N95="zákl. přenesená",J95,0)</f>
        <v>0</v>
      </c>
      <c r="BH95" s="145">
        <f>IF(N95="sníž. přenesená",J95,0)</f>
        <v>0</v>
      </c>
      <c r="BI95" s="145">
        <f>IF(N95="nulová",J95,0)</f>
        <v>0</v>
      </c>
      <c r="BJ95" s="18" t="s">
        <v>86</v>
      </c>
      <c r="BK95" s="145">
        <f>ROUND(I95*H95,2)</f>
        <v>0</v>
      </c>
      <c r="BL95" s="18" t="s">
        <v>311</v>
      </c>
      <c r="BM95" s="144" t="s">
        <v>344</v>
      </c>
    </row>
    <row r="96" spans="2:65" s="1" customFormat="1" ht="11.25">
      <c r="B96" s="33"/>
      <c r="D96" s="146" t="s">
        <v>313</v>
      </c>
      <c r="F96" s="147" t="s">
        <v>9090</v>
      </c>
      <c r="I96" s="148"/>
      <c r="L96" s="33"/>
      <c r="M96" s="149"/>
      <c r="T96" s="54"/>
      <c r="AT96" s="18" t="s">
        <v>313</v>
      </c>
      <c r="AU96" s="18" t="s">
        <v>86</v>
      </c>
    </row>
    <row r="97" spans="2:65" s="1" customFormat="1" ht="16.5" customHeight="1">
      <c r="B97" s="33"/>
      <c r="C97" s="133" t="s">
        <v>340</v>
      </c>
      <c r="D97" s="133" t="s">
        <v>307</v>
      </c>
      <c r="E97" s="134" t="s">
        <v>9091</v>
      </c>
      <c r="F97" s="135" t="s">
        <v>9092</v>
      </c>
      <c r="G97" s="136" t="s">
        <v>402</v>
      </c>
      <c r="H97" s="137">
        <v>60</v>
      </c>
      <c r="I97" s="138"/>
      <c r="J97" s="139">
        <f>ROUND(I97*H97,2)</f>
        <v>0</v>
      </c>
      <c r="K97" s="135" t="s">
        <v>721</v>
      </c>
      <c r="L97" s="33"/>
      <c r="M97" s="140" t="s">
        <v>42</v>
      </c>
      <c r="N97" s="141" t="s">
        <v>50</v>
      </c>
      <c r="P97" s="142">
        <f>O97*H97</f>
        <v>0</v>
      </c>
      <c r="Q97" s="142">
        <v>0</v>
      </c>
      <c r="R97" s="142">
        <f>Q97*H97</f>
        <v>0</v>
      </c>
      <c r="S97" s="142">
        <v>0</v>
      </c>
      <c r="T97" s="143">
        <f>S97*H97</f>
        <v>0</v>
      </c>
      <c r="AR97" s="144" t="s">
        <v>311</v>
      </c>
      <c r="AT97" s="144" t="s">
        <v>307</v>
      </c>
      <c r="AU97" s="144" t="s">
        <v>86</v>
      </c>
      <c r="AY97" s="18" t="s">
        <v>305</v>
      </c>
      <c r="BE97" s="145">
        <f>IF(N97="základní",J97,0)</f>
        <v>0</v>
      </c>
      <c r="BF97" s="145">
        <f>IF(N97="snížená",J97,0)</f>
        <v>0</v>
      </c>
      <c r="BG97" s="145">
        <f>IF(N97="zákl. přenesená",J97,0)</f>
        <v>0</v>
      </c>
      <c r="BH97" s="145">
        <f>IF(N97="sníž. přenesená",J97,0)</f>
        <v>0</v>
      </c>
      <c r="BI97" s="145">
        <f>IF(N97="nulová",J97,0)</f>
        <v>0</v>
      </c>
      <c r="BJ97" s="18" t="s">
        <v>86</v>
      </c>
      <c r="BK97" s="145">
        <f>ROUND(I97*H97,2)</f>
        <v>0</v>
      </c>
      <c r="BL97" s="18" t="s">
        <v>311</v>
      </c>
      <c r="BM97" s="144" t="s">
        <v>386</v>
      </c>
    </row>
    <row r="98" spans="2:65" s="1" customFormat="1" ht="11.25">
      <c r="B98" s="33"/>
      <c r="D98" s="146" t="s">
        <v>313</v>
      </c>
      <c r="F98" s="147" t="s">
        <v>9092</v>
      </c>
      <c r="I98" s="148"/>
      <c r="L98" s="33"/>
      <c r="M98" s="149"/>
      <c r="T98" s="54"/>
      <c r="AT98" s="18" t="s">
        <v>313</v>
      </c>
      <c r="AU98" s="18" t="s">
        <v>86</v>
      </c>
    </row>
    <row r="99" spans="2:65" s="1" customFormat="1" ht="16.5" customHeight="1">
      <c r="B99" s="33"/>
      <c r="C99" s="133" t="s">
        <v>347</v>
      </c>
      <c r="D99" s="133" t="s">
        <v>307</v>
      </c>
      <c r="E99" s="134" t="s">
        <v>9093</v>
      </c>
      <c r="F99" s="135" t="s">
        <v>9094</v>
      </c>
      <c r="G99" s="136" t="s">
        <v>402</v>
      </c>
      <c r="H99" s="137">
        <v>5</v>
      </c>
      <c r="I99" s="138"/>
      <c r="J99" s="139">
        <f>ROUND(I99*H99,2)</f>
        <v>0</v>
      </c>
      <c r="K99" s="135" t="s">
        <v>721</v>
      </c>
      <c r="L99" s="33"/>
      <c r="M99" s="140" t="s">
        <v>42</v>
      </c>
      <c r="N99" s="141" t="s">
        <v>50</v>
      </c>
      <c r="P99" s="142">
        <f>O99*H99</f>
        <v>0</v>
      </c>
      <c r="Q99" s="142">
        <v>0</v>
      </c>
      <c r="R99" s="142">
        <f>Q99*H99</f>
        <v>0</v>
      </c>
      <c r="S99" s="142">
        <v>0</v>
      </c>
      <c r="T99" s="143">
        <f>S99*H99</f>
        <v>0</v>
      </c>
      <c r="AR99" s="144" t="s">
        <v>311</v>
      </c>
      <c r="AT99" s="144" t="s">
        <v>307</v>
      </c>
      <c r="AU99" s="144" t="s">
        <v>86</v>
      </c>
      <c r="AY99" s="18" t="s">
        <v>305</v>
      </c>
      <c r="BE99" s="145">
        <f>IF(N99="základní",J99,0)</f>
        <v>0</v>
      </c>
      <c r="BF99" s="145">
        <f>IF(N99="snížená",J99,0)</f>
        <v>0</v>
      </c>
      <c r="BG99" s="145">
        <f>IF(N99="zákl. přenesená",J99,0)</f>
        <v>0</v>
      </c>
      <c r="BH99" s="145">
        <f>IF(N99="sníž. přenesená",J99,0)</f>
        <v>0</v>
      </c>
      <c r="BI99" s="145">
        <f>IF(N99="nulová",J99,0)</f>
        <v>0</v>
      </c>
      <c r="BJ99" s="18" t="s">
        <v>86</v>
      </c>
      <c r="BK99" s="145">
        <f>ROUND(I99*H99,2)</f>
        <v>0</v>
      </c>
      <c r="BL99" s="18" t="s">
        <v>311</v>
      </c>
      <c r="BM99" s="144" t="s">
        <v>8</v>
      </c>
    </row>
    <row r="100" spans="2:65" s="1" customFormat="1" ht="11.25">
      <c r="B100" s="33"/>
      <c r="D100" s="146" t="s">
        <v>313</v>
      </c>
      <c r="F100" s="147" t="s">
        <v>9095</v>
      </c>
      <c r="I100" s="148"/>
      <c r="L100" s="33"/>
      <c r="M100" s="149"/>
      <c r="T100" s="54"/>
      <c r="AT100" s="18" t="s">
        <v>313</v>
      </c>
      <c r="AU100" s="18" t="s">
        <v>86</v>
      </c>
    </row>
    <row r="101" spans="2:65" s="1" customFormat="1" ht="16.5" customHeight="1">
      <c r="B101" s="33"/>
      <c r="C101" s="133" t="s">
        <v>357</v>
      </c>
      <c r="D101" s="133" t="s">
        <v>307</v>
      </c>
      <c r="E101" s="134" t="s">
        <v>9096</v>
      </c>
      <c r="F101" s="135" t="s">
        <v>9097</v>
      </c>
      <c r="G101" s="136" t="s">
        <v>402</v>
      </c>
      <c r="H101" s="137">
        <v>41</v>
      </c>
      <c r="I101" s="138"/>
      <c r="J101" s="139">
        <f>ROUND(I101*H101,2)</f>
        <v>0</v>
      </c>
      <c r="K101" s="135" t="s">
        <v>721</v>
      </c>
      <c r="L101" s="33"/>
      <c r="M101" s="140" t="s">
        <v>42</v>
      </c>
      <c r="N101" s="141" t="s">
        <v>50</v>
      </c>
      <c r="P101" s="142">
        <f>O101*H101</f>
        <v>0</v>
      </c>
      <c r="Q101" s="142">
        <v>0</v>
      </c>
      <c r="R101" s="142">
        <f>Q101*H101</f>
        <v>0</v>
      </c>
      <c r="S101" s="142">
        <v>0</v>
      </c>
      <c r="T101" s="143">
        <f>S101*H101</f>
        <v>0</v>
      </c>
      <c r="AR101" s="144" t="s">
        <v>311</v>
      </c>
      <c r="AT101" s="144" t="s">
        <v>307</v>
      </c>
      <c r="AU101" s="144" t="s">
        <v>86</v>
      </c>
      <c r="AY101" s="18" t="s">
        <v>305</v>
      </c>
      <c r="BE101" s="145">
        <f>IF(N101="základní",J101,0)</f>
        <v>0</v>
      </c>
      <c r="BF101" s="145">
        <f>IF(N101="snížená",J101,0)</f>
        <v>0</v>
      </c>
      <c r="BG101" s="145">
        <f>IF(N101="zákl. přenesená",J101,0)</f>
        <v>0</v>
      </c>
      <c r="BH101" s="145">
        <f>IF(N101="sníž. přenesená",J101,0)</f>
        <v>0</v>
      </c>
      <c r="BI101" s="145">
        <f>IF(N101="nulová",J101,0)</f>
        <v>0</v>
      </c>
      <c r="BJ101" s="18" t="s">
        <v>86</v>
      </c>
      <c r="BK101" s="145">
        <f>ROUND(I101*H101,2)</f>
        <v>0</v>
      </c>
      <c r="BL101" s="18" t="s">
        <v>311</v>
      </c>
      <c r="BM101" s="144" t="s">
        <v>418</v>
      </c>
    </row>
    <row r="102" spans="2:65" s="1" customFormat="1" ht="11.25">
      <c r="B102" s="33"/>
      <c r="D102" s="146" t="s">
        <v>313</v>
      </c>
      <c r="F102" s="147" t="s">
        <v>9097</v>
      </c>
      <c r="I102" s="148"/>
      <c r="L102" s="33"/>
      <c r="M102" s="149"/>
      <c r="T102" s="54"/>
      <c r="AT102" s="18" t="s">
        <v>313</v>
      </c>
      <c r="AU102" s="18" t="s">
        <v>86</v>
      </c>
    </row>
    <row r="103" spans="2:65" s="1" customFormat="1" ht="21.75" customHeight="1">
      <c r="B103" s="33"/>
      <c r="C103" s="133" t="s">
        <v>344</v>
      </c>
      <c r="D103" s="133" t="s">
        <v>307</v>
      </c>
      <c r="E103" s="134" t="s">
        <v>9098</v>
      </c>
      <c r="F103" s="135" t="s">
        <v>9099</v>
      </c>
      <c r="G103" s="136" t="s">
        <v>402</v>
      </c>
      <c r="H103" s="137">
        <v>50</v>
      </c>
      <c r="I103" s="138"/>
      <c r="J103" s="139">
        <f>ROUND(I103*H103,2)</f>
        <v>0</v>
      </c>
      <c r="K103" s="135" t="s">
        <v>721</v>
      </c>
      <c r="L103" s="33"/>
      <c r="M103" s="140" t="s">
        <v>42</v>
      </c>
      <c r="N103" s="141" t="s">
        <v>50</v>
      </c>
      <c r="P103" s="142">
        <f>O103*H103</f>
        <v>0</v>
      </c>
      <c r="Q103" s="142">
        <v>0</v>
      </c>
      <c r="R103" s="142">
        <f>Q103*H103</f>
        <v>0</v>
      </c>
      <c r="S103" s="142">
        <v>0</v>
      </c>
      <c r="T103" s="143">
        <f>S103*H103</f>
        <v>0</v>
      </c>
      <c r="AR103" s="144" t="s">
        <v>311</v>
      </c>
      <c r="AT103" s="144" t="s">
        <v>307</v>
      </c>
      <c r="AU103" s="144" t="s">
        <v>86</v>
      </c>
      <c r="AY103" s="18" t="s">
        <v>305</v>
      </c>
      <c r="BE103" s="145">
        <f>IF(N103="základní",J103,0)</f>
        <v>0</v>
      </c>
      <c r="BF103" s="145">
        <f>IF(N103="snížená",J103,0)</f>
        <v>0</v>
      </c>
      <c r="BG103" s="145">
        <f>IF(N103="zákl. přenesená",J103,0)</f>
        <v>0</v>
      </c>
      <c r="BH103" s="145">
        <f>IF(N103="sníž. přenesená",J103,0)</f>
        <v>0</v>
      </c>
      <c r="BI103" s="145">
        <f>IF(N103="nulová",J103,0)</f>
        <v>0</v>
      </c>
      <c r="BJ103" s="18" t="s">
        <v>86</v>
      </c>
      <c r="BK103" s="145">
        <f>ROUND(I103*H103,2)</f>
        <v>0</v>
      </c>
      <c r="BL103" s="18" t="s">
        <v>311</v>
      </c>
      <c r="BM103" s="144" t="s">
        <v>436</v>
      </c>
    </row>
    <row r="104" spans="2:65" s="1" customFormat="1" ht="11.25">
      <c r="B104" s="33"/>
      <c r="D104" s="146" t="s">
        <v>313</v>
      </c>
      <c r="F104" s="147" t="s">
        <v>9099</v>
      </c>
      <c r="I104" s="148"/>
      <c r="L104" s="33"/>
      <c r="M104" s="149"/>
      <c r="T104" s="54"/>
      <c r="AT104" s="18" t="s">
        <v>313</v>
      </c>
      <c r="AU104" s="18" t="s">
        <v>86</v>
      </c>
    </row>
    <row r="105" spans="2:65" s="11" customFormat="1" ht="25.9" customHeight="1">
      <c r="B105" s="121"/>
      <c r="D105" s="122" t="s">
        <v>78</v>
      </c>
      <c r="E105" s="123" t="s">
        <v>119</v>
      </c>
      <c r="F105" s="123" t="s">
        <v>9100</v>
      </c>
      <c r="I105" s="124"/>
      <c r="J105" s="125">
        <f>BK105</f>
        <v>0</v>
      </c>
      <c r="L105" s="121"/>
      <c r="M105" s="126"/>
      <c r="P105" s="127">
        <f>SUM(P106:P151)</f>
        <v>0</v>
      </c>
      <c r="R105" s="127">
        <f>SUM(R106:R151)</f>
        <v>0</v>
      </c>
      <c r="T105" s="128">
        <f>SUM(T106:T151)</f>
        <v>0</v>
      </c>
      <c r="AR105" s="122" t="s">
        <v>86</v>
      </c>
      <c r="AT105" s="129" t="s">
        <v>78</v>
      </c>
      <c r="AU105" s="129" t="s">
        <v>79</v>
      </c>
      <c r="AY105" s="122" t="s">
        <v>305</v>
      </c>
      <c r="BK105" s="130">
        <f>SUM(BK106:BK151)</f>
        <v>0</v>
      </c>
    </row>
    <row r="106" spans="2:65" s="1" customFormat="1" ht="16.5" customHeight="1">
      <c r="B106" s="33"/>
      <c r="C106" s="133" t="s">
        <v>377</v>
      </c>
      <c r="D106" s="133" t="s">
        <v>307</v>
      </c>
      <c r="E106" s="134" t="s">
        <v>9101</v>
      </c>
      <c r="F106" s="135" t="s">
        <v>9102</v>
      </c>
      <c r="G106" s="136" t="s">
        <v>199</v>
      </c>
      <c r="H106" s="137">
        <v>208</v>
      </c>
      <c r="I106" s="138"/>
      <c r="J106" s="139">
        <f>ROUND(I106*H106,2)</f>
        <v>0</v>
      </c>
      <c r="K106" s="135" t="s">
        <v>721</v>
      </c>
      <c r="L106" s="33"/>
      <c r="M106" s="140" t="s">
        <v>42</v>
      </c>
      <c r="N106" s="141" t="s">
        <v>50</v>
      </c>
      <c r="P106" s="142">
        <f>O106*H106</f>
        <v>0</v>
      </c>
      <c r="Q106" s="142">
        <v>0</v>
      </c>
      <c r="R106" s="142">
        <f>Q106*H106</f>
        <v>0</v>
      </c>
      <c r="S106" s="142">
        <v>0</v>
      </c>
      <c r="T106" s="143">
        <f>S106*H106</f>
        <v>0</v>
      </c>
      <c r="AR106" s="144" t="s">
        <v>311</v>
      </c>
      <c r="AT106" s="144" t="s">
        <v>307</v>
      </c>
      <c r="AU106" s="144" t="s">
        <v>86</v>
      </c>
      <c r="AY106" s="18" t="s">
        <v>305</v>
      </c>
      <c r="BE106" s="145">
        <f>IF(N106="základní",J106,0)</f>
        <v>0</v>
      </c>
      <c r="BF106" s="145">
        <f>IF(N106="snížená",J106,0)</f>
        <v>0</v>
      </c>
      <c r="BG106" s="145">
        <f>IF(N106="zákl. přenesená",J106,0)</f>
        <v>0</v>
      </c>
      <c r="BH106" s="145">
        <f>IF(N106="sníž. přenesená",J106,0)</f>
        <v>0</v>
      </c>
      <c r="BI106" s="145">
        <f>IF(N106="nulová",J106,0)</f>
        <v>0</v>
      </c>
      <c r="BJ106" s="18" t="s">
        <v>86</v>
      </c>
      <c r="BK106" s="145">
        <f>ROUND(I106*H106,2)</f>
        <v>0</v>
      </c>
      <c r="BL106" s="18" t="s">
        <v>311</v>
      </c>
      <c r="BM106" s="144" t="s">
        <v>450</v>
      </c>
    </row>
    <row r="107" spans="2:65" s="1" customFormat="1" ht="11.25">
      <c r="B107" s="33"/>
      <c r="D107" s="146" t="s">
        <v>313</v>
      </c>
      <c r="F107" s="147" t="s">
        <v>9102</v>
      </c>
      <c r="I107" s="148"/>
      <c r="L107" s="33"/>
      <c r="M107" s="149"/>
      <c r="T107" s="54"/>
      <c r="AT107" s="18" t="s">
        <v>313</v>
      </c>
      <c r="AU107" s="18" t="s">
        <v>86</v>
      </c>
    </row>
    <row r="108" spans="2:65" s="1" customFormat="1" ht="21.75" customHeight="1">
      <c r="B108" s="33"/>
      <c r="C108" s="133" t="s">
        <v>386</v>
      </c>
      <c r="D108" s="133" t="s">
        <v>307</v>
      </c>
      <c r="E108" s="134" t="s">
        <v>9103</v>
      </c>
      <c r="F108" s="135" t="s">
        <v>9104</v>
      </c>
      <c r="G108" s="136" t="s">
        <v>199</v>
      </c>
      <c r="H108" s="137">
        <v>210</v>
      </c>
      <c r="I108" s="138"/>
      <c r="J108" s="139">
        <f>ROUND(I108*H108,2)</f>
        <v>0</v>
      </c>
      <c r="K108" s="135" t="s">
        <v>721</v>
      </c>
      <c r="L108" s="33"/>
      <c r="M108" s="140" t="s">
        <v>42</v>
      </c>
      <c r="N108" s="141" t="s">
        <v>50</v>
      </c>
      <c r="P108" s="142">
        <f>O108*H108</f>
        <v>0</v>
      </c>
      <c r="Q108" s="142">
        <v>0</v>
      </c>
      <c r="R108" s="142">
        <f>Q108*H108</f>
        <v>0</v>
      </c>
      <c r="S108" s="142">
        <v>0</v>
      </c>
      <c r="T108" s="143">
        <f>S108*H108</f>
        <v>0</v>
      </c>
      <c r="AR108" s="144" t="s">
        <v>311</v>
      </c>
      <c r="AT108" s="144" t="s">
        <v>307</v>
      </c>
      <c r="AU108" s="144" t="s">
        <v>86</v>
      </c>
      <c r="AY108" s="18" t="s">
        <v>305</v>
      </c>
      <c r="BE108" s="145">
        <f>IF(N108="základní",J108,0)</f>
        <v>0</v>
      </c>
      <c r="BF108" s="145">
        <f>IF(N108="snížená",J108,0)</f>
        <v>0</v>
      </c>
      <c r="BG108" s="145">
        <f>IF(N108="zákl. přenesená",J108,0)</f>
        <v>0</v>
      </c>
      <c r="BH108" s="145">
        <f>IF(N108="sníž. přenesená",J108,0)</f>
        <v>0</v>
      </c>
      <c r="BI108" s="145">
        <f>IF(N108="nulová",J108,0)</f>
        <v>0</v>
      </c>
      <c r="BJ108" s="18" t="s">
        <v>86</v>
      </c>
      <c r="BK108" s="145">
        <f>ROUND(I108*H108,2)</f>
        <v>0</v>
      </c>
      <c r="BL108" s="18" t="s">
        <v>311</v>
      </c>
      <c r="BM108" s="144" t="s">
        <v>467</v>
      </c>
    </row>
    <row r="109" spans="2:65" s="1" customFormat="1" ht="11.25">
      <c r="B109" s="33"/>
      <c r="D109" s="146" t="s">
        <v>313</v>
      </c>
      <c r="F109" s="147" t="s">
        <v>9104</v>
      </c>
      <c r="I109" s="148"/>
      <c r="L109" s="33"/>
      <c r="M109" s="149"/>
      <c r="T109" s="54"/>
      <c r="AT109" s="18" t="s">
        <v>313</v>
      </c>
      <c r="AU109" s="18" t="s">
        <v>86</v>
      </c>
    </row>
    <row r="110" spans="2:65" s="1" customFormat="1" ht="16.5" customHeight="1">
      <c r="B110" s="33"/>
      <c r="C110" s="133" t="s">
        <v>394</v>
      </c>
      <c r="D110" s="133" t="s">
        <v>307</v>
      </c>
      <c r="E110" s="134" t="s">
        <v>9105</v>
      </c>
      <c r="F110" s="135" t="s">
        <v>9106</v>
      </c>
      <c r="G110" s="136" t="s">
        <v>199</v>
      </c>
      <c r="H110" s="137">
        <v>18</v>
      </c>
      <c r="I110" s="138"/>
      <c r="J110" s="139">
        <f>ROUND(I110*H110,2)</f>
        <v>0</v>
      </c>
      <c r="K110" s="135" t="s">
        <v>721</v>
      </c>
      <c r="L110" s="33"/>
      <c r="M110" s="140" t="s">
        <v>42</v>
      </c>
      <c r="N110" s="141" t="s">
        <v>50</v>
      </c>
      <c r="P110" s="142">
        <f>O110*H110</f>
        <v>0</v>
      </c>
      <c r="Q110" s="142">
        <v>0</v>
      </c>
      <c r="R110" s="142">
        <f>Q110*H110</f>
        <v>0</v>
      </c>
      <c r="S110" s="142">
        <v>0</v>
      </c>
      <c r="T110" s="143">
        <f>S110*H110</f>
        <v>0</v>
      </c>
      <c r="AR110" s="144" t="s">
        <v>311</v>
      </c>
      <c r="AT110" s="144" t="s">
        <v>307</v>
      </c>
      <c r="AU110" s="144" t="s">
        <v>86</v>
      </c>
      <c r="AY110" s="18" t="s">
        <v>305</v>
      </c>
      <c r="BE110" s="145">
        <f>IF(N110="základní",J110,0)</f>
        <v>0</v>
      </c>
      <c r="BF110" s="145">
        <f>IF(N110="snížená",J110,0)</f>
        <v>0</v>
      </c>
      <c r="BG110" s="145">
        <f>IF(N110="zákl. přenesená",J110,0)</f>
        <v>0</v>
      </c>
      <c r="BH110" s="145">
        <f>IF(N110="sníž. přenesená",J110,0)</f>
        <v>0</v>
      </c>
      <c r="BI110" s="145">
        <f>IF(N110="nulová",J110,0)</f>
        <v>0</v>
      </c>
      <c r="BJ110" s="18" t="s">
        <v>86</v>
      </c>
      <c r="BK110" s="145">
        <f>ROUND(I110*H110,2)</f>
        <v>0</v>
      </c>
      <c r="BL110" s="18" t="s">
        <v>311</v>
      </c>
      <c r="BM110" s="144" t="s">
        <v>482</v>
      </c>
    </row>
    <row r="111" spans="2:65" s="1" customFormat="1" ht="11.25">
      <c r="B111" s="33"/>
      <c r="D111" s="146" t="s">
        <v>313</v>
      </c>
      <c r="F111" s="147" t="s">
        <v>9106</v>
      </c>
      <c r="I111" s="148"/>
      <c r="L111" s="33"/>
      <c r="M111" s="149"/>
      <c r="T111" s="54"/>
      <c r="AT111" s="18" t="s">
        <v>313</v>
      </c>
      <c r="AU111" s="18" t="s">
        <v>86</v>
      </c>
    </row>
    <row r="112" spans="2:65" s="1" customFormat="1" ht="16.5" customHeight="1">
      <c r="B112" s="33"/>
      <c r="C112" s="133" t="s">
        <v>8</v>
      </c>
      <c r="D112" s="133" t="s">
        <v>307</v>
      </c>
      <c r="E112" s="134" t="s">
        <v>9107</v>
      </c>
      <c r="F112" s="135" t="s">
        <v>9108</v>
      </c>
      <c r="G112" s="136" t="s">
        <v>199</v>
      </c>
      <c r="H112" s="137">
        <v>172</v>
      </c>
      <c r="I112" s="138"/>
      <c r="J112" s="139">
        <f>ROUND(I112*H112,2)</f>
        <v>0</v>
      </c>
      <c r="K112" s="135" t="s">
        <v>721</v>
      </c>
      <c r="L112" s="33"/>
      <c r="M112" s="140" t="s">
        <v>42</v>
      </c>
      <c r="N112" s="141" t="s">
        <v>50</v>
      </c>
      <c r="P112" s="142">
        <f>O112*H112</f>
        <v>0</v>
      </c>
      <c r="Q112" s="142">
        <v>0</v>
      </c>
      <c r="R112" s="142">
        <f>Q112*H112</f>
        <v>0</v>
      </c>
      <c r="S112" s="142">
        <v>0</v>
      </c>
      <c r="T112" s="143">
        <f>S112*H112</f>
        <v>0</v>
      </c>
      <c r="AR112" s="144" t="s">
        <v>311</v>
      </c>
      <c r="AT112" s="144" t="s">
        <v>307</v>
      </c>
      <c r="AU112" s="144" t="s">
        <v>86</v>
      </c>
      <c r="AY112" s="18" t="s">
        <v>305</v>
      </c>
      <c r="BE112" s="145">
        <f>IF(N112="základní",J112,0)</f>
        <v>0</v>
      </c>
      <c r="BF112" s="145">
        <f>IF(N112="snížená",J112,0)</f>
        <v>0</v>
      </c>
      <c r="BG112" s="145">
        <f>IF(N112="zákl. přenesená",J112,0)</f>
        <v>0</v>
      </c>
      <c r="BH112" s="145">
        <f>IF(N112="sníž. přenesená",J112,0)</f>
        <v>0</v>
      </c>
      <c r="BI112" s="145">
        <f>IF(N112="nulová",J112,0)</f>
        <v>0</v>
      </c>
      <c r="BJ112" s="18" t="s">
        <v>86</v>
      </c>
      <c r="BK112" s="145">
        <f>ROUND(I112*H112,2)</f>
        <v>0</v>
      </c>
      <c r="BL112" s="18" t="s">
        <v>311</v>
      </c>
      <c r="BM112" s="144" t="s">
        <v>498</v>
      </c>
    </row>
    <row r="113" spans="2:65" s="1" customFormat="1" ht="11.25">
      <c r="B113" s="33"/>
      <c r="D113" s="146" t="s">
        <v>313</v>
      </c>
      <c r="F113" s="147" t="s">
        <v>9108</v>
      </c>
      <c r="I113" s="148"/>
      <c r="L113" s="33"/>
      <c r="M113" s="149"/>
      <c r="T113" s="54"/>
      <c r="AT113" s="18" t="s">
        <v>313</v>
      </c>
      <c r="AU113" s="18" t="s">
        <v>86</v>
      </c>
    </row>
    <row r="114" spans="2:65" s="1" customFormat="1" ht="24.2" customHeight="1">
      <c r="B114" s="33"/>
      <c r="C114" s="133" t="s">
        <v>410</v>
      </c>
      <c r="D114" s="133" t="s">
        <v>307</v>
      </c>
      <c r="E114" s="134" t="s">
        <v>9109</v>
      </c>
      <c r="F114" s="135" t="s">
        <v>9110</v>
      </c>
      <c r="G114" s="136" t="s">
        <v>199</v>
      </c>
      <c r="H114" s="137">
        <v>82</v>
      </c>
      <c r="I114" s="138"/>
      <c r="J114" s="139">
        <f>ROUND(I114*H114,2)</f>
        <v>0</v>
      </c>
      <c r="K114" s="135" t="s">
        <v>721</v>
      </c>
      <c r="L114" s="33"/>
      <c r="M114" s="140" t="s">
        <v>42</v>
      </c>
      <c r="N114" s="141" t="s">
        <v>50</v>
      </c>
      <c r="P114" s="142">
        <f>O114*H114</f>
        <v>0</v>
      </c>
      <c r="Q114" s="142">
        <v>0</v>
      </c>
      <c r="R114" s="142">
        <f>Q114*H114</f>
        <v>0</v>
      </c>
      <c r="S114" s="142">
        <v>0</v>
      </c>
      <c r="T114" s="143">
        <f>S114*H114</f>
        <v>0</v>
      </c>
      <c r="AR114" s="144" t="s">
        <v>311</v>
      </c>
      <c r="AT114" s="144" t="s">
        <v>307</v>
      </c>
      <c r="AU114" s="144" t="s">
        <v>86</v>
      </c>
      <c r="AY114" s="18" t="s">
        <v>305</v>
      </c>
      <c r="BE114" s="145">
        <f>IF(N114="základní",J114,0)</f>
        <v>0</v>
      </c>
      <c r="BF114" s="145">
        <f>IF(N114="snížená",J114,0)</f>
        <v>0</v>
      </c>
      <c r="BG114" s="145">
        <f>IF(N114="zákl. přenesená",J114,0)</f>
        <v>0</v>
      </c>
      <c r="BH114" s="145">
        <f>IF(N114="sníž. přenesená",J114,0)</f>
        <v>0</v>
      </c>
      <c r="BI114" s="145">
        <f>IF(N114="nulová",J114,0)</f>
        <v>0</v>
      </c>
      <c r="BJ114" s="18" t="s">
        <v>86</v>
      </c>
      <c r="BK114" s="145">
        <f>ROUND(I114*H114,2)</f>
        <v>0</v>
      </c>
      <c r="BL114" s="18" t="s">
        <v>311</v>
      </c>
      <c r="BM114" s="144" t="s">
        <v>517</v>
      </c>
    </row>
    <row r="115" spans="2:65" s="1" customFormat="1" ht="11.25">
      <c r="B115" s="33"/>
      <c r="D115" s="146" t="s">
        <v>313</v>
      </c>
      <c r="F115" s="147" t="s">
        <v>9110</v>
      </c>
      <c r="I115" s="148"/>
      <c r="L115" s="33"/>
      <c r="M115" s="149"/>
      <c r="T115" s="54"/>
      <c r="AT115" s="18" t="s">
        <v>313</v>
      </c>
      <c r="AU115" s="18" t="s">
        <v>86</v>
      </c>
    </row>
    <row r="116" spans="2:65" s="1" customFormat="1" ht="16.5" customHeight="1">
      <c r="B116" s="33"/>
      <c r="C116" s="133" t="s">
        <v>418</v>
      </c>
      <c r="D116" s="133" t="s">
        <v>307</v>
      </c>
      <c r="E116" s="134" t="s">
        <v>9111</v>
      </c>
      <c r="F116" s="135" t="s">
        <v>9112</v>
      </c>
      <c r="G116" s="136" t="s">
        <v>199</v>
      </c>
      <c r="H116" s="137">
        <v>280</v>
      </c>
      <c r="I116" s="138"/>
      <c r="J116" s="139">
        <f>ROUND(I116*H116,2)</f>
        <v>0</v>
      </c>
      <c r="K116" s="135" t="s">
        <v>721</v>
      </c>
      <c r="L116" s="33"/>
      <c r="M116" s="140" t="s">
        <v>42</v>
      </c>
      <c r="N116" s="141" t="s">
        <v>50</v>
      </c>
      <c r="P116" s="142">
        <f>O116*H116</f>
        <v>0</v>
      </c>
      <c r="Q116" s="142">
        <v>0</v>
      </c>
      <c r="R116" s="142">
        <f>Q116*H116</f>
        <v>0</v>
      </c>
      <c r="S116" s="142">
        <v>0</v>
      </c>
      <c r="T116" s="143">
        <f>S116*H116</f>
        <v>0</v>
      </c>
      <c r="AR116" s="144" t="s">
        <v>311</v>
      </c>
      <c r="AT116" s="144" t="s">
        <v>307</v>
      </c>
      <c r="AU116" s="144" t="s">
        <v>86</v>
      </c>
      <c r="AY116" s="18" t="s">
        <v>305</v>
      </c>
      <c r="BE116" s="145">
        <f>IF(N116="základní",J116,0)</f>
        <v>0</v>
      </c>
      <c r="BF116" s="145">
        <f>IF(N116="snížená",J116,0)</f>
        <v>0</v>
      </c>
      <c r="BG116" s="145">
        <f>IF(N116="zákl. přenesená",J116,0)</f>
        <v>0</v>
      </c>
      <c r="BH116" s="145">
        <f>IF(N116="sníž. přenesená",J116,0)</f>
        <v>0</v>
      </c>
      <c r="BI116" s="145">
        <f>IF(N116="nulová",J116,0)</f>
        <v>0</v>
      </c>
      <c r="BJ116" s="18" t="s">
        <v>86</v>
      </c>
      <c r="BK116" s="145">
        <f>ROUND(I116*H116,2)</f>
        <v>0</v>
      </c>
      <c r="BL116" s="18" t="s">
        <v>311</v>
      </c>
      <c r="BM116" s="144" t="s">
        <v>533</v>
      </c>
    </row>
    <row r="117" spans="2:65" s="1" customFormat="1" ht="11.25">
      <c r="B117" s="33"/>
      <c r="D117" s="146" t="s">
        <v>313</v>
      </c>
      <c r="F117" s="147" t="s">
        <v>9112</v>
      </c>
      <c r="I117" s="148"/>
      <c r="L117" s="33"/>
      <c r="M117" s="149"/>
      <c r="T117" s="54"/>
      <c r="AT117" s="18" t="s">
        <v>313</v>
      </c>
      <c r="AU117" s="18" t="s">
        <v>86</v>
      </c>
    </row>
    <row r="118" spans="2:65" s="1" customFormat="1" ht="21.75" customHeight="1">
      <c r="B118" s="33"/>
      <c r="C118" s="133" t="s">
        <v>428</v>
      </c>
      <c r="D118" s="133" t="s">
        <v>307</v>
      </c>
      <c r="E118" s="134" t="s">
        <v>9113</v>
      </c>
      <c r="F118" s="135" t="s">
        <v>9114</v>
      </c>
      <c r="G118" s="136" t="s">
        <v>199</v>
      </c>
      <c r="H118" s="137">
        <v>324</v>
      </c>
      <c r="I118" s="138"/>
      <c r="J118" s="139">
        <f>ROUND(I118*H118,2)</f>
        <v>0</v>
      </c>
      <c r="K118" s="135" t="s">
        <v>721</v>
      </c>
      <c r="L118" s="33"/>
      <c r="M118" s="140" t="s">
        <v>42</v>
      </c>
      <c r="N118" s="141" t="s">
        <v>50</v>
      </c>
      <c r="P118" s="142">
        <f>O118*H118</f>
        <v>0</v>
      </c>
      <c r="Q118" s="142">
        <v>0</v>
      </c>
      <c r="R118" s="142">
        <f>Q118*H118</f>
        <v>0</v>
      </c>
      <c r="S118" s="142">
        <v>0</v>
      </c>
      <c r="T118" s="143">
        <f>S118*H118</f>
        <v>0</v>
      </c>
      <c r="AR118" s="144" t="s">
        <v>311</v>
      </c>
      <c r="AT118" s="144" t="s">
        <v>307</v>
      </c>
      <c r="AU118" s="144" t="s">
        <v>86</v>
      </c>
      <c r="AY118" s="18" t="s">
        <v>305</v>
      </c>
      <c r="BE118" s="145">
        <f>IF(N118="základní",J118,0)</f>
        <v>0</v>
      </c>
      <c r="BF118" s="145">
        <f>IF(N118="snížená",J118,0)</f>
        <v>0</v>
      </c>
      <c r="BG118" s="145">
        <f>IF(N118="zákl. přenesená",J118,0)</f>
        <v>0</v>
      </c>
      <c r="BH118" s="145">
        <f>IF(N118="sníž. přenesená",J118,0)</f>
        <v>0</v>
      </c>
      <c r="BI118" s="145">
        <f>IF(N118="nulová",J118,0)</f>
        <v>0</v>
      </c>
      <c r="BJ118" s="18" t="s">
        <v>86</v>
      </c>
      <c r="BK118" s="145">
        <f>ROUND(I118*H118,2)</f>
        <v>0</v>
      </c>
      <c r="BL118" s="18" t="s">
        <v>311</v>
      </c>
      <c r="BM118" s="144" t="s">
        <v>545</v>
      </c>
    </row>
    <row r="119" spans="2:65" s="1" customFormat="1" ht="11.25">
      <c r="B119" s="33"/>
      <c r="D119" s="146" t="s">
        <v>313</v>
      </c>
      <c r="F119" s="147" t="s">
        <v>9114</v>
      </c>
      <c r="I119" s="148"/>
      <c r="L119" s="33"/>
      <c r="M119" s="149"/>
      <c r="T119" s="54"/>
      <c r="AT119" s="18" t="s">
        <v>313</v>
      </c>
      <c r="AU119" s="18" t="s">
        <v>86</v>
      </c>
    </row>
    <row r="120" spans="2:65" s="1" customFormat="1" ht="21.75" customHeight="1">
      <c r="B120" s="33"/>
      <c r="C120" s="133" t="s">
        <v>436</v>
      </c>
      <c r="D120" s="133" t="s">
        <v>307</v>
      </c>
      <c r="E120" s="134" t="s">
        <v>9115</v>
      </c>
      <c r="F120" s="135" t="s">
        <v>9116</v>
      </c>
      <c r="G120" s="136" t="s">
        <v>199</v>
      </c>
      <c r="H120" s="137">
        <v>281</v>
      </c>
      <c r="I120" s="138"/>
      <c r="J120" s="139">
        <f>ROUND(I120*H120,2)</f>
        <v>0</v>
      </c>
      <c r="K120" s="135" t="s">
        <v>721</v>
      </c>
      <c r="L120" s="33"/>
      <c r="M120" s="140" t="s">
        <v>42</v>
      </c>
      <c r="N120" s="141" t="s">
        <v>50</v>
      </c>
      <c r="P120" s="142">
        <f>O120*H120</f>
        <v>0</v>
      </c>
      <c r="Q120" s="142">
        <v>0</v>
      </c>
      <c r="R120" s="142">
        <f>Q120*H120</f>
        <v>0</v>
      </c>
      <c r="S120" s="142">
        <v>0</v>
      </c>
      <c r="T120" s="143">
        <f>S120*H120</f>
        <v>0</v>
      </c>
      <c r="AR120" s="144" t="s">
        <v>311</v>
      </c>
      <c r="AT120" s="144" t="s">
        <v>307</v>
      </c>
      <c r="AU120" s="144" t="s">
        <v>86</v>
      </c>
      <c r="AY120" s="18" t="s">
        <v>305</v>
      </c>
      <c r="BE120" s="145">
        <f>IF(N120="základní",J120,0)</f>
        <v>0</v>
      </c>
      <c r="BF120" s="145">
        <f>IF(N120="snížená",J120,0)</f>
        <v>0</v>
      </c>
      <c r="BG120" s="145">
        <f>IF(N120="zákl. přenesená",J120,0)</f>
        <v>0</v>
      </c>
      <c r="BH120" s="145">
        <f>IF(N120="sníž. přenesená",J120,0)</f>
        <v>0</v>
      </c>
      <c r="BI120" s="145">
        <f>IF(N120="nulová",J120,0)</f>
        <v>0</v>
      </c>
      <c r="BJ120" s="18" t="s">
        <v>86</v>
      </c>
      <c r="BK120" s="145">
        <f>ROUND(I120*H120,2)</f>
        <v>0</v>
      </c>
      <c r="BL120" s="18" t="s">
        <v>311</v>
      </c>
      <c r="BM120" s="144" t="s">
        <v>559</v>
      </c>
    </row>
    <row r="121" spans="2:65" s="1" customFormat="1" ht="11.25">
      <c r="B121" s="33"/>
      <c r="D121" s="146" t="s">
        <v>313</v>
      </c>
      <c r="F121" s="147" t="s">
        <v>9116</v>
      </c>
      <c r="I121" s="148"/>
      <c r="L121" s="33"/>
      <c r="M121" s="149"/>
      <c r="T121" s="54"/>
      <c r="AT121" s="18" t="s">
        <v>313</v>
      </c>
      <c r="AU121" s="18" t="s">
        <v>86</v>
      </c>
    </row>
    <row r="122" spans="2:65" s="1" customFormat="1" ht="16.5" customHeight="1">
      <c r="B122" s="33"/>
      <c r="C122" s="133" t="s">
        <v>444</v>
      </c>
      <c r="D122" s="133" t="s">
        <v>307</v>
      </c>
      <c r="E122" s="134" t="s">
        <v>9117</v>
      </c>
      <c r="F122" s="135" t="s">
        <v>9118</v>
      </c>
      <c r="G122" s="136" t="s">
        <v>199</v>
      </c>
      <c r="H122" s="137">
        <v>23</v>
      </c>
      <c r="I122" s="138"/>
      <c r="J122" s="139">
        <f>ROUND(I122*H122,2)</f>
        <v>0</v>
      </c>
      <c r="K122" s="135" t="s">
        <v>721</v>
      </c>
      <c r="L122" s="33"/>
      <c r="M122" s="140" t="s">
        <v>42</v>
      </c>
      <c r="N122" s="141" t="s">
        <v>50</v>
      </c>
      <c r="P122" s="142">
        <f>O122*H122</f>
        <v>0</v>
      </c>
      <c r="Q122" s="142">
        <v>0</v>
      </c>
      <c r="R122" s="142">
        <f>Q122*H122</f>
        <v>0</v>
      </c>
      <c r="S122" s="142">
        <v>0</v>
      </c>
      <c r="T122" s="143">
        <f>S122*H122</f>
        <v>0</v>
      </c>
      <c r="AR122" s="144" t="s">
        <v>311</v>
      </c>
      <c r="AT122" s="144" t="s">
        <v>307</v>
      </c>
      <c r="AU122" s="144" t="s">
        <v>86</v>
      </c>
      <c r="AY122" s="18" t="s">
        <v>305</v>
      </c>
      <c r="BE122" s="145">
        <f>IF(N122="základní",J122,0)</f>
        <v>0</v>
      </c>
      <c r="BF122" s="145">
        <f>IF(N122="snížená",J122,0)</f>
        <v>0</v>
      </c>
      <c r="BG122" s="145">
        <f>IF(N122="zákl. přenesená",J122,0)</f>
        <v>0</v>
      </c>
      <c r="BH122" s="145">
        <f>IF(N122="sníž. přenesená",J122,0)</f>
        <v>0</v>
      </c>
      <c r="BI122" s="145">
        <f>IF(N122="nulová",J122,0)</f>
        <v>0</v>
      </c>
      <c r="BJ122" s="18" t="s">
        <v>86</v>
      </c>
      <c r="BK122" s="145">
        <f>ROUND(I122*H122,2)</f>
        <v>0</v>
      </c>
      <c r="BL122" s="18" t="s">
        <v>311</v>
      </c>
      <c r="BM122" s="144" t="s">
        <v>577</v>
      </c>
    </row>
    <row r="123" spans="2:65" s="1" customFormat="1" ht="11.25">
      <c r="B123" s="33"/>
      <c r="D123" s="146" t="s">
        <v>313</v>
      </c>
      <c r="F123" s="147" t="s">
        <v>9118</v>
      </c>
      <c r="I123" s="148"/>
      <c r="L123" s="33"/>
      <c r="M123" s="149"/>
      <c r="T123" s="54"/>
      <c r="AT123" s="18" t="s">
        <v>313</v>
      </c>
      <c r="AU123" s="18" t="s">
        <v>86</v>
      </c>
    </row>
    <row r="124" spans="2:65" s="1" customFormat="1" ht="16.5" customHeight="1">
      <c r="B124" s="33"/>
      <c r="C124" s="133" t="s">
        <v>450</v>
      </c>
      <c r="D124" s="133" t="s">
        <v>307</v>
      </c>
      <c r="E124" s="134" t="s">
        <v>9119</v>
      </c>
      <c r="F124" s="135" t="s">
        <v>9120</v>
      </c>
      <c r="G124" s="136" t="s">
        <v>199</v>
      </c>
      <c r="H124" s="137">
        <v>21</v>
      </c>
      <c r="I124" s="138"/>
      <c r="J124" s="139">
        <f>ROUND(I124*H124,2)</f>
        <v>0</v>
      </c>
      <c r="K124" s="135" t="s">
        <v>721</v>
      </c>
      <c r="L124" s="33"/>
      <c r="M124" s="140" t="s">
        <v>42</v>
      </c>
      <c r="N124" s="141" t="s">
        <v>50</v>
      </c>
      <c r="P124" s="142">
        <f>O124*H124</f>
        <v>0</v>
      </c>
      <c r="Q124" s="142">
        <v>0</v>
      </c>
      <c r="R124" s="142">
        <f>Q124*H124</f>
        <v>0</v>
      </c>
      <c r="S124" s="142">
        <v>0</v>
      </c>
      <c r="T124" s="143">
        <f>S124*H124</f>
        <v>0</v>
      </c>
      <c r="AR124" s="144" t="s">
        <v>311</v>
      </c>
      <c r="AT124" s="144" t="s">
        <v>307</v>
      </c>
      <c r="AU124" s="144" t="s">
        <v>86</v>
      </c>
      <c r="AY124" s="18" t="s">
        <v>305</v>
      </c>
      <c r="BE124" s="145">
        <f>IF(N124="základní",J124,0)</f>
        <v>0</v>
      </c>
      <c r="BF124" s="145">
        <f>IF(N124="snížená",J124,0)</f>
        <v>0</v>
      </c>
      <c r="BG124" s="145">
        <f>IF(N124="zákl. přenesená",J124,0)</f>
        <v>0</v>
      </c>
      <c r="BH124" s="145">
        <f>IF(N124="sníž. přenesená",J124,0)</f>
        <v>0</v>
      </c>
      <c r="BI124" s="145">
        <f>IF(N124="nulová",J124,0)</f>
        <v>0</v>
      </c>
      <c r="BJ124" s="18" t="s">
        <v>86</v>
      </c>
      <c r="BK124" s="145">
        <f>ROUND(I124*H124,2)</f>
        <v>0</v>
      </c>
      <c r="BL124" s="18" t="s">
        <v>311</v>
      </c>
      <c r="BM124" s="144" t="s">
        <v>593</v>
      </c>
    </row>
    <row r="125" spans="2:65" s="1" customFormat="1" ht="11.25">
      <c r="B125" s="33"/>
      <c r="D125" s="146" t="s">
        <v>313</v>
      </c>
      <c r="F125" s="147" t="s">
        <v>9120</v>
      </c>
      <c r="I125" s="148"/>
      <c r="L125" s="33"/>
      <c r="M125" s="149"/>
      <c r="T125" s="54"/>
      <c r="AT125" s="18" t="s">
        <v>313</v>
      </c>
      <c r="AU125" s="18" t="s">
        <v>86</v>
      </c>
    </row>
    <row r="126" spans="2:65" s="1" customFormat="1" ht="16.5" customHeight="1">
      <c r="B126" s="33"/>
      <c r="C126" s="133" t="s">
        <v>459</v>
      </c>
      <c r="D126" s="133" t="s">
        <v>307</v>
      </c>
      <c r="E126" s="134" t="s">
        <v>9121</v>
      </c>
      <c r="F126" s="135" t="s">
        <v>9122</v>
      </c>
      <c r="G126" s="136" t="s">
        <v>402</v>
      </c>
      <c r="H126" s="137">
        <v>85</v>
      </c>
      <c r="I126" s="138"/>
      <c r="J126" s="139">
        <f>ROUND(I126*H126,2)</f>
        <v>0</v>
      </c>
      <c r="K126" s="135" t="s">
        <v>721</v>
      </c>
      <c r="L126" s="33"/>
      <c r="M126" s="140" t="s">
        <v>42</v>
      </c>
      <c r="N126" s="141" t="s">
        <v>50</v>
      </c>
      <c r="P126" s="142">
        <f>O126*H126</f>
        <v>0</v>
      </c>
      <c r="Q126" s="142">
        <v>0</v>
      </c>
      <c r="R126" s="142">
        <f>Q126*H126</f>
        <v>0</v>
      </c>
      <c r="S126" s="142">
        <v>0</v>
      </c>
      <c r="T126" s="143">
        <f>S126*H126</f>
        <v>0</v>
      </c>
      <c r="AR126" s="144" t="s">
        <v>311</v>
      </c>
      <c r="AT126" s="144" t="s">
        <v>307</v>
      </c>
      <c r="AU126" s="144" t="s">
        <v>86</v>
      </c>
      <c r="AY126" s="18" t="s">
        <v>305</v>
      </c>
      <c r="BE126" s="145">
        <f>IF(N126="základní",J126,0)</f>
        <v>0</v>
      </c>
      <c r="BF126" s="145">
        <f>IF(N126="snížená",J126,0)</f>
        <v>0</v>
      </c>
      <c r="BG126" s="145">
        <f>IF(N126="zákl. přenesená",J126,0)</f>
        <v>0</v>
      </c>
      <c r="BH126" s="145">
        <f>IF(N126="sníž. přenesená",J126,0)</f>
        <v>0</v>
      </c>
      <c r="BI126" s="145">
        <f>IF(N126="nulová",J126,0)</f>
        <v>0</v>
      </c>
      <c r="BJ126" s="18" t="s">
        <v>86</v>
      </c>
      <c r="BK126" s="145">
        <f>ROUND(I126*H126,2)</f>
        <v>0</v>
      </c>
      <c r="BL126" s="18" t="s">
        <v>311</v>
      </c>
      <c r="BM126" s="144" t="s">
        <v>614</v>
      </c>
    </row>
    <row r="127" spans="2:65" s="1" customFormat="1" ht="11.25">
      <c r="B127" s="33"/>
      <c r="D127" s="146" t="s">
        <v>313</v>
      </c>
      <c r="F127" s="147" t="s">
        <v>9122</v>
      </c>
      <c r="I127" s="148"/>
      <c r="L127" s="33"/>
      <c r="M127" s="149"/>
      <c r="T127" s="54"/>
      <c r="AT127" s="18" t="s">
        <v>313</v>
      </c>
      <c r="AU127" s="18" t="s">
        <v>86</v>
      </c>
    </row>
    <row r="128" spans="2:65" s="1" customFormat="1" ht="16.5" customHeight="1">
      <c r="B128" s="33"/>
      <c r="C128" s="133" t="s">
        <v>467</v>
      </c>
      <c r="D128" s="133" t="s">
        <v>307</v>
      </c>
      <c r="E128" s="134" t="s">
        <v>9123</v>
      </c>
      <c r="F128" s="135" t="s">
        <v>9124</v>
      </c>
      <c r="G128" s="136" t="s">
        <v>402</v>
      </c>
      <c r="H128" s="137">
        <v>214</v>
      </c>
      <c r="I128" s="138"/>
      <c r="J128" s="139">
        <f>ROUND(I128*H128,2)</f>
        <v>0</v>
      </c>
      <c r="K128" s="135" t="s">
        <v>721</v>
      </c>
      <c r="L128" s="33"/>
      <c r="M128" s="140" t="s">
        <v>42</v>
      </c>
      <c r="N128" s="141" t="s">
        <v>50</v>
      </c>
      <c r="P128" s="142">
        <f>O128*H128</f>
        <v>0</v>
      </c>
      <c r="Q128" s="142">
        <v>0</v>
      </c>
      <c r="R128" s="142">
        <f>Q128*H128</f>
        <v>0</v>
      </c>
      <c r="S128" s="142">
        <v>0</v>
      </c>
      <c r="T128" s="143">
        <f>S128*H128</f>
        <v>0</v>
      </c>
      <c r="AR128" s="144" t="s">
        <v>311</v>
      </c>
      <c r="AT128" s="144" t="s">
        <v>307</v>
      </c>
      <c r="AU128" s="144" t="s">
        <v>86</v>
      </c>
      <c r="AY128" s="18" t="s">
        <v>305</v>
      </c>
      <c r="BE128" s="145">
        <f>IF(N128="základní",J128,0)</f>
        <v>0</v>
      </c>
      <c r="BF128" s="145">
        <f>IF(N128="snížená",J128,0)</f>
        <v>0</v>
      </c>
      <c r="BG128" s="145">
        <f>IF(N128="zákl. přenesená",J128,0)</f>
        <v>0</v>
      </c>
      <c r="BH128" s="145">
        <f>IF(N128="sníž. přenesená",J128,0)</f>
        <v>0</v>
      </c>
      <c r="BI128" s="145">
        <f>IF(N128="nulová",J128,0)</f>
        <v>0</v>
      </c>
      <c r="BJ128" s="18" t="s">
        <v>86</v>
      </c>
      <c r="BK128" s="145">
        <f>ROUND(I128*H128,2)</f>
        <v>0</v>
      </c>
      <c r="BL128" s="18" t="s">
        <v>311</v>
      </c>
      <c r="BM128" s="144" t="s">
        <v>630</v>
      </c>
    </row>
    <row r="129" spans="2:65" s="1" customFormat="1" ht="11.25">
      <c r="B129" s="33"/>
      <c r="D129" s="146" t="s">
        <v>313</v>
      </c>
      <c r="F129" s="147" t="s">
        <v>9124</v>
      </c>
      <c r="I129" s="148"/>
      <c r="L129" s="33"/>
      <c r="M129" s="149"/>
      <c r="T129" s="54"/>
      <c r="AT129" s="18" t="s">
        <v>313</v>
      </c>
      <c r="AU129" s="18" t="s">
        <v>86</v>
      </c>
    </row>
    <row r="130" spans="2:65" s="1" customFormat="1" ht="16.5" customHeight="1">
      <c r="B130" s="33"/>
      <c r="C130" s="133" t="s">
        <v>7</v>
      </c>
      <c r="D130" s="133" t="s">
        <v>307</v>
      </c>
      <c r="E130" s="134" t="s">
        <v>9125</v>
      </c>
      <c r="F130" s="135" t="s">
        <v>9126</v>
      </c>
      <c r="G130" s="136" t="s">
        <v>402</v>
      </c>
      <c r="H130" s="137">
        <v>166</v>
      </c>
      <c r="I130" s="138"/>
      <c r="J130" s="139">
        <f>ROUND(I130*H130,2)</f>
        <v>0</v>
      </c>
      <c r="K130" s="135" t="s">
        <v>721</v>
      </c>
      <c r="L130" s="33"/>
      <c r="M130" s="140" t="s">
        <v>42</v>
      </c>
      <c r="N130" s="141" t="s">
        <v>50</v>
      </c>
      <c r="P130" s="142">
        <f>O130*H130</f>
        <v>0</v>
      </c>
      <c r="Q130" s="142">
        <v>0</v>
      </c>
      <c r="R130" s="142">
        <f>Q130*H130</f>
        <v>0</v>
      </c>
      <c r="S130" s="142">
        <v>0</v>
      </c>
      <c r="T130" s="143">
        <f>S130*H130</f>
        <v>0</v>
      </c>
      <c r="AR130" s="144" t="s">
        <v>311</v>
      </c>
      <c r="AT130" s="144" t="s">
        <v>307</v>
      </c>
      <c r="AU130" s="144" t="s">
        <v>86</v>
      </c>
      <c r="AY130" s="18" t="s">
        <v>305</v>
      </c>
      <c r="BE130" s="145">
        <f>IF(N130="základní",J130,0)</f>
        <v>0</v>
      </c>
      <c r="BF130" s="145">
        <f>IF(N130="snížená",J130,0)</f>
        <v>0</v>
      </c>
      <c r="BG130" s="145">
        <f>IF(N130="zákl. přenesená",J130,0)</f>
        <v>0</v>
      </c>
      <c r="BH130" s="145">
        <f>IF(N130="sníž. přenesená",J130,0)</f>
        <v>0</v>
      </c>
      <c r="BI130" s="145">
        <f>IF(N130="nulová",J130,0)</f>
        <v>0</v>
      </c>
      <c r="BJ130" s="18" t="s">
        <v>86</v>
      </c>
      <c r="BK130" s="145">
        <f>ROUND(I130*H130,2)</f>
        <v>0</v>
      </c>
      <c r="BL130" s="18" t="s">
        <v>311</v>
      </c>
      <c r="BM130" s="144" t="s">
        <v>646</v>
      </c>
    </row>
    <row r="131" spans="2:65" s="1" customFormat="1" ht="11.25">
      <c r="B131" s="33"/>
      <c r="D131" s="146" t="s">
        <v>313</v>
      </c>
      <c r="F131" s="147" t="s">
        <v>9126</v>
      </c>
      <c r="I131" s="148"/>
      <c r="L131" s="33"/>
      <c r="M131" s="149"/>
      <c r="T131" s="54"/>
      <c r="AT131" s="18" t="s">
        <v>313</v>
      </c>
      <c r="AU131" s="18" t="s">
        <v>86</v>
      </c>
    </row>
    <row r="132" spans="2:65" s="1" customFormat="1" ht="16.5" customHeight="1">
      <c r="B132" s="33"/>
      <c r="C132" s="133" t="s">
        <v>482</v>
      </c>
      <c r="D132" s="133" t="s">
        <v>307</v>
      </c>
      <c r="E132" s="134" t="s">
        <v>9127</v>
      </c>
      <c r="F132" s="135" t="s">
        <v>9128</v>
      </c>
      <c r="G132" s="136" t="s">
        <v>402</v>
      </c>
      <c r="H132" s="137">
        <v>41</v>
      </c>
      <c r="I132" s="138"/>
      <c r="J132" s="139">
        <f>ROUND(I132*H132,2)</f>
        <v>0</v>
      </c>
      <c r="K132" s="135" t="s">
        <v>721</v>
      </c>
      <c r="L132" s="33"/>
      <c r="M132" s="140" t="s">
        <v>42</v>
      </c>
      <c r="N132" s="141" t="s">
        <v>50</v>
      </c>
      <c r="P132" s="142">
        <f>O132*H132</f>
        <v>0</v>
      </c>
      <c r="Q132" s="142">
        <v>0</v>
      </c>
      <c r="R132" s="142">
        <f>Q132*H132</f>
        <v>0</v>
      </c>
      <c r="S132" s="142">
        <v>0</v>
      </c>
      <c r="T132" s="143">
        <f>S132*H132</f>
        <v>0</v>
      </c>
      <c r="AR132" s="144" t="s">
        <v>311</v>
      </c>
      <c r="AT132" s="144" t="s">
        <v>307</v>
      </c>
      <c r="AU132" s="144" t="s">
        <v>86</v>
      </c>
      <c r="AY132" s="18" t="s">
        <v>305</v>
      </c>
      <c r="BE132" s="145">
        <f>IF(N132="základní",J132,0)</f>
        <v>0</v>
      </c>
      <c r="BF132" s="145">
        <f>IF(N132="snížená",J132,0)</f>
        <v>0</v>
      </c>
      <c r="BG132" s="145">
        <f>IF(N132="zákl. přenesená",J132,0)</f>
        <v>0</v>
      </c>
      <c r="BH132" s="145">
        <f>IF(N132="sníž. přenesená",J132,0)</f>
        <v>0</v>
      </c>
      <c r="BI132" s="145">
        <f>IF(N132="nulová",J132,0)</f>
        <v>0</v>
      </c>
      <c r="BJ132" s="18" t="s">
        <v>86</v>
      </c>
      <c r="BK132" s="145">
        <f>ROUND(I132*H132,2)</f>
        <v>0</v>
      </c>
      <c r="BL132" s="18" t="s">
        <v>311</v>
      </c>
      <c r="BM132" s="144" t="s">
        <v>661</v>
      </c>
    </row>
    <row r="133" spans="2:65" s="1" customFormat="1" ht="11.25">
      <c r="B133" s="33"/>
      <c r="D133" s="146" t="s">
        <v>313</v>
      </c>
      <c r="F133" s="147" t="s">
        <v>9128</v>
      </c>
      <c r="I133" s="148"/>
      <c r="L133" s="33"/>
      <c r="M133" s="149"/>
      <c r="T133" s="54"/>
      <c r="AT133" s="18" t="s">
        <v>313</v>
      </c>
      <c r="AU133" s="18" t="s">
        <v>86</v>
      </c>
    </row>
    <row r="134" spans="2:65" s="1" customFormat="1" ht="16.5" customHeight="1">
      <c r="B134" s="33"/>
      <c r="C134" s="133" t="s">
        <v>490</v>
      </c>
      <c r="D134" s="133" t="s">
        <v>307</v>
      </c>
      <c r="E134" s="134" t="s">
        <v>9129</v>
      </c>
      <c r="F134" s="135" t="s">
        <v>9130</v>
      </c>
      <c r="G134" s="136" t="s">
        <v>5668</v>
      </c>
      <c r="H134" s="137">
        <v>1</v>
      </c>
      <c r="I134" s="138"/>
      <c r="J134" s="139">
        <f>ROUND(I134*H134,2)</f>
        <v>0</v>
      </c>
      <c r="K134" s="135" t="s">
        <v>721</v>
      </c>
      <c r="L134" s="33"/>
      <c r="M134" s="140" t="s">
        <v>42</v>
      </c>
      <c r="N134" s="141" t="s">
        <v>50</v>
      </c>
      <c r="P134" s="142">
        <f>O134*H134</f>
        <v>0</v>
      </c>
      <c r="Q134" s="142">
        <v>0</v>
      </c>
      <c r="R134" s="142">
        <f>Q134*H134</f>
        <v>0</v>
      </c>
      <c r="S134" s="142">
        <v>0</v>
      </c>
      <c r="T134" s="143">
        <f>S134*H134</f>
        <v>0</v>
      </c>
      <c r="AR134" s="144" t="s">
        <v>311</v>
      </c>
      <c r="AT134" s="144" t="s">
        <v>307</v>
      </c>
      <c r="AU134" s="144" t="s">
        <v>86</v>
      </c>
      <c r="AY134" s="18" t="s">
        <v>305</v>
      </c>
      <c r="BE134" s="145">
        <f>IF(N134="základní",J134,0)</f>
        <v>0</v>
      </c>
      <c r="BF134" s="145">
        <f>IF(N134="snížená",J134,0)</f>
        <v>0</v>
      </c>
      <c r="BG134" s="145">
        <f>IF(N134="zákl. přenesená",J134,0)</f>
        <v>0</v>
      </c>
      <c r="BH134" s="145">
        <f>IF(N134="sníž. přenesená",J134,0)</f>
        <v>0</v>
      </c>
      <c r="BI134" s="145">
        <f>IF(N134="nulová",J134,0)</f>
        <v>0</v>
      </c>
      <c r="BJ134" s="18" t="s">
        <v>86</v>
      </c>
      <c r="BK134" s="145">
        <f>ROUND(I134*H134,2)</f>
        <v>0</v>
      </c>
      <c r="BL134" s="18" t="s">
        <v>311</v>
      </c>
      <c r="BM134" s="144" t="s">
        <v>672</v>
      </c>
    </row>
    <row r="135" spans="2:65" s="1" customFormat="1" ht="11.25">
      <c r="B135" s="33"/>
      <c r="D135" s="146" t="s">
        <v>313</v>
      </c>
      <c r="F135" s="147" t="s">
        <v>9130</v>
      </c>
      <c r="I135" s="148"/>
      <c r="L135" s="33"/>
      <c r="M135" s="149"/>
      <c r="T135" s="54"/>
      <c r="AT135" s="18" t="s">
        <v>313</v>
      </c>
      <c r="AU135" s="18" t="s">
        <v>86</v>
      </c>
    </row>
    <row r="136" spans="2:65" s="1" customFormat="1" ht="16.5" customHeight="1">
      <c r="B136" s="33"/>
      <c r="C136" s="133" t="s">
        <v>498</v>
      </c>
      <c r="D136" s="133" t="s">
        <v>307</v>
      </c>
      <c r="E136" s="134" t="s">
        <v>9131</v>
      </c>
      <c r="F136" s="135" t="s">
        <v>9132</v>
      </c>
      <c r="G136" s="136" t="s">
        <v>199</v>
      </c>
      <c r="H136" s="137">
        <v>67</v>
      </c>
      <c r="I136" s="138"/>
      <c r="J136" s="139">
        <f>ROUND(I136*H136,2)</f>
        <v>0</v>
      </c>
      <c r="K136" s="135" t="s">
        <v>721</v>
      </c>
      <c r="L136" s="33"/>
      <c r="M136" s="140" t="s">
        <v>42</v>
      </c>
      <c r="N136" s="141" t="s">
        <v>50</v>
      </c>
      <c r="P136" s="142">
        <f>O136*H136</f>
        <v>0</v>
      </c>
      <c r="Q136" s="142">
        <v>0</v>
      </c>
      <c r="R136" s="142">
        <f>Q136*H136</f>
        <v>0</v>
      </c>
      <c r="S136" s="142">
        <v>0</v>
      </c>
      <c r="T136" s="143">
        <f>S136*H136</f>
        <v>0</v>
      </c>
      <c r="AR136" s="144" t="s">
        <v>311</v>
      </c>
      <c r="AT136" s="144" t="s">
        <v>307</v>
      </c>
      <c r="AU136" s="144" t="s">
        <v>86</v>
      </c>
      <c r="AY136" s="18" t="s">
        <v>305</v>
      </c>
      <c r="BE136" s="145">
        <f>IF(N136="základní",J136,0)</f>
        <v>0</v>
      </c>
      <c r="BF136" s="145">
        <f>IF(N136="snížená",J136,0)</f>
        <v>0</v>
      </c>
      <c r="BG136" s="145">
        <f>IF(N136="zákl. přenesená",J136,0)</f>
        <v>0</v>
      </c>
      <c r="BH136" s="145">
        <f>IF(N136="sníž. přenesená",J136,0)</f>
        <v>0</v>
      </c>
      <c r="BI136" s="145">
        <f>IF(N136="nulová",J136,0)</f>
        <v>0</v>
      </c>
      <c r="BJ136" s="18" t="s">
        <v>86</v>
      </c>
      <c r="BK136" s="145">
        <f>ROUND(I136*H136,2)</f>
        <v>0</v>
      </c>
      <c r="BL136" s="18" t="s">
        <v>311</v>
      </c>
      <c r="BM136" s="144" t="s">
        <v>684</v>
      </c>
    </row>
    <row r="137" spans="2:65" s="1" customFormat="1" ht="11.25">
      <c r="B137" s="33"/>
      <c r="D137" s="146" t="s">
        <v>313</v>
      </c>
      <c r="F137" s="147" t="s">
        <v>9132</v>
      </c>
      <c r="I137" s="148"/>
      <c r="L137" s="33"/>
      <c r="M137" s="149"/>
      <c r="T137" s="54"/>
      <c r="AT137" s="18" t="s">
        <v>313</v>
      </c>
      <c r="AU137" s="18" t="s">
        <v>86</v>
      </c>
    </row>
    <row r="138" spans="2:65" s="1" customFormat="1" ht="16.5" customHeight="1">
      <c r="B138" s="33"/>
      <c r="C138" s="133" t="s">
        <v>507</v>
      </c>
      <c r="D138" s="133" t="s">
        <v>307</v>
      </c>
      <c r="E138" s="134" t="s">
        <v>9133</v>
      </c>
      <c r="F138" s="135" t="s">
        <v>9134</v>
      </c>
      <c r="G138" s="136" t="s">
        <v>5668</v>
      </c>
      <c r="H138" s="137">
        <v>1</v>
      </c>
      <c r="I138" s="138"/>
      <c r="J138" s="139">
        <f>ROUND(I138*H138,2)</f>
        <v>0</v>
      </c>
      <c r="K138" s="135" t="s">
        <v>721</v>
      </c>
      <c r="L138" s="33"/>
      <c r="M138" s="140" t="s">
        <v>42</v>
      </c>
      <c r="N138" s="141" t="s">
        <v>50</v>
      </c>
      <c r="P138" s="142">
        <f>O138*H138</f>
        <v>0</v>
      </c>
      <c r="Q138" s="142">
        <v>0</v>
      </c>
      <c r="R138" s="142">
        <f>Q138*H138</f>
        <v>0</v>
      </c>
      <c r="S138" s="142">
        <v>0</v>
      </c>
      <c r="T138" s="143">
        <f>S138*H138</f>
        <v>0</v>
      </c>
      <c r="AR138" s="144" t="s">
        <v>311</v>
      </c>
      <c r="AT138" s="144" t="s">
        <v>307</v>
      </c>
      <c r="AU138" s="144" t="s">
        <v>86</v>
      </c>
      <c r="AY138" s="18" t="s">
        <v>305</v>
      </c>
      <c r="BE138" s="145">
        <f>IF(N138="základní",J138,0)</f>
        <v>0</v>
      </c>
      <c r="BF138" s="145">
        <f>IF(N138="snížená",J138,0)</f>
        <v>0</v>
      </c>
      <c r="BG138" s="145">
        <f>IF(N138="zákl. přenesená",J138,0)</f>
        <v>0</v>
      </c>
      <c r="BH138" s="145">
        <f>IF(N138="sníž. přenesená",J138,0)</f>
        <v>0</v>
      </c>
      <c r="BI138" s="145">
        <f>IF(N138="nulová",J138,0)</f>
        <v>0</v>
      </c>
      <c r="BJ138" s="18" t="s">
        <v>86</v>
      </c>
      <c r="BK138" s="145">
        <f>ROUND(I138*H138,2)</f>
        <v>0</v>
      </c>
      <c r="BL138" s="18" t="s">
        <v>311</v>
      </c>
      <c r="BM138" s="144" t="s">
        <v>697</v>
      </c>
    </row>
    <row r="139" spans="2:65" s="1" customFormat="1" ht="11.25">
      <c r="B139" s="33"/>
      <c r="D139" s="146" t="s">
        <v>313</v>
      </c>
      <c r="F139" s="147" t="s">
        <v>9134</v>
      </c>
      <c r="I139" s="148"/>
      <c r="L139" s="33"/>
      <c r="M139" s="149"/>
      <c r="T139" s="54"/>
      <c r="AT139" s="18" t="s">
        <v>313</v>
      </c>
      <c r="AU139" s="18" t="s">
        <v>86</v>
      </c>
    </row>
    <row r="140" spans="2:65" s="1" customFormat="1" ht="16.5" customHeight="1">
      <c r="B140" s="33"/>
      <c r="C140" s="133" t="s">
        <v>517</v>
      </c>
      <c r="D140" s="133" t="s">
        <v>307</v>
      </c>
      <c r="E140" s="134" t="s">
        <v>9135</v>
      </c>
      <c r="F140" s="135" t="s">
        <v>9136</v>
      </c>
      <c r="G140" s="136" t="s">
        <v>5668</v>
      </c>
      <c r="H140" s="137">
        <v>1</v>
      </c>
      <c r="I140" s="138"/>
      <c r="J140" s="139">
        <f>ROUND(I140*H140,2)</f>
        <v>0</v>
      </c>
      <c r="K140" s="135" t="s">
        <v>721</v>
      </c>
      <c r="L140" s="33"/>
      <c r="M140" s="140" t="s">
        <v>42</v>
      </c>
      <c r="N140" s="141" t="s">
        <v>50</v>
      </c>
      <c r="P140" s="142">
        <f>O140*H140</f>
        <v>0</v>
      </c>
      <c r="Q140" s="142">
        <v>0</v>
      </c>
      <c r="R140" s="142">
        <f>Q140*H140</f>
        <v>0</v>
      </c>
      <c r="S140" s="142">
        <v>0</v>
      </c>
      <c r="T140" s="143">
        <f>S140*H140</f>
        <v>0</v>
      </c>
      <c r="AR140" s="144" t="s">
        <v>311</v>
      </c>
      <c r="AT140" s="144" t="s">
        <v>307</v>
      </c>
      <c r="AU140" s="144" t="s">
        <v>86</v>
      </c>
      <c r="AY140" s="18" t="s">
        <v>305</v>
      </c>
      <c r="BE140" s="145">
        <f>IF(N140="základní",J140,0)</f>
        <v>0</v>
      </c>
      <c r="BF140" s="145">
        <f>IF(N140="snížená",J140,0)</f>
        <v>0</v>
      </c>
      <c r="BG140" s="145">
        <f>IF(N140="zákl. přenesená",J140,0)</f>
        <v>0</v>
      </c>
      <c r="BH140" s="145">
        <f>IF(N140="sníž. přenesená",J140,0)</f>
        <v>0</v>
      </c>
      <c r="BI140" s="145">
        <f>IF(N140="nulová",J140,0)</f>
        <v>0</v>
      </c>
      <c r="BJ140" s="18" t="s">
        <v>86</v>
      </c>
      <c r="BK140" s="145">
        <f>ROUND(I140*H140,2)</f>
        <v>0</v>
      </c>
      <c r="BL140" s="18" t="s">
        <v>311</v>
      </c>
      <c r="BM140" s="144" t="s">
        <v>710</v>
      </c>
    </row>
    <row r="141" spans="2:65" s="1" customFormat="1" ht="11.25">
      <c r="B141" s="33"/>
      <c r="D141" s="146" t="s">
        <v>313</v>
      </c>
      <c r="F141" s="147" t="s">
        <v>9136</v>
      </c>
      <c r="I141" s="148"/>
      <c r="L141" s="33"/>
      <c r="M141" s="149"/>
      <c r="T141" s="54"/>
      <c r="AT141" s="18" t="s">
        <v>313</v>
      </c>
      <c r="AU141" s="18" t="s">
        <v>86</v>
      </c>
    </row>
    <row r="142" spans="2:65" s="1" customFormat="1" ht="16.5" customHeight="1">
      <c r="B142" s="33"/>
      <c r="C142" s="133" t="s">
        <v>525</v>
      </c>
      <c r="D142" s="133" t="s">
        <v>307</v>
      </c>
      <c r="E142" s="134" t="s">
        <v>9137</v>
      </c>
      <c r="F142" s="135" t="s">
        <v>9138</v>
      </c>
      <c r="G142" s="136" t="s">
        <v>402</v>
      </c>
      <c r="H142" s="137">
        <v>42</v>
      </c>
      <c r="I142" s="138"/>
      <c r="J142" s="139">
        <f>ROUND(I142*H142,2)</f>
        <v>0</v>
      </c>
      <c r="K142" s="135" t="s">
        <v>721</v>
      </c>
      <c r="L142" s="33"/>
      <c r="M142" s="140" t="s">
        <v>42</v>
      </c>
      <c r="N142" s="141" t="s">
        <v>50</v>
      </c>
      <c r="P142" s="142">
        <f>O142*H142</f>
        <v>0</v>
      </c>
      <c r="Q142" s="142">
        <v>0</v>
      </c>
      <c r="R142" s="142">
        <f>Q142*H142</f>
        <v>0</v>
      </c>
      <c r="S142" s="142">
        <v>0</v>
      </c>
      <c r="T142" s="143">
        <f>S142*H142</f>
        <v>0</v>
      </c>
      <c r="AR142" s="144" t="s">
        <v>311</v>
      </c>
      <c r="AT142" s="144" t="s">
        <v>307</v>
      </c>
      <c r="AU142" s="144" t="s">
        <v>86</v>
      </c>
      <c r="AY142" s="18" t="s">
        <v>305</v>
      </c>
      <c r="BE142" s="145">
        <f>IF(N142="základní",J142,0)</f>
        <v>0</v>
      </c>
      <c r="BF142" s="145">
        <f>IF(N142="snížená",J142,0)</f>
        <v>0</v>
      </c>
      <c r="BG142" s="145">
        <f>IF(N142="zákl. přenesená",J142,0)</f>
        <v>0</v>
      </c>
      <c r="BH142" s="145">
        <f>IF(N142="sníž. přenesená",J142,0)</f>
        <v>0</v>
      </c>
      <c r="BI142" s="145">
        <f>IF(N142="nulová",J142,0)</f>
        <v>0</v>
      </c>
      <c r="BJ142" s="18" t="s">
        <v>86</v>
      </c>
      <c r="BK142" s="145">
        <f>ROUND(I142*H142,2)</f>
        <v>0</v>
      </c>
      <c r="BL142" s="18" t="s">
        <v>311</v>
      </c>
      <c r="BM142" s="144" t="s">
        <v>726</v>
      </c>
    </row>
    <row r="143" spans="2:65" s="1" customFormat="1" ht="11.25">
      <c r="B143" s="33"/>
      <c r="D143" s="146" t="s">
        <v>313</v>
      </c>
      <c r="F143" s="147" t="s">
        <v>9138</v>
      </c>
      <c r="I143" s="148"/>
      <c r="L143" s="33"/>
      <c r="M143" s="149"/>
      <c r="T143" s="54"/>
      <c r="AT143" s="18" t="s">
        <v>313</v>
      </c>
      <c r="AU143" s="18" t="s">
        <v>86</v>
      </c>
    </row>
    <row r="144" spans="2:65" s="1" customFormat="1" ht="16.5" customHeight="1">
      <c r="B144" s="33"/>
      <c r="C144" s="133" t="s">
        <v>533</v>
      </c>
      <c r="D144" s="133" t="s">
        <v>307</v>
      </c>
      <c r="E144" s="134" t="s">
        <v>9139</v>
      </c>
      <c r="F144" s="135" t="s">
        <v>9140</v>
      </c>
      <c r="G144" s="136" t="s">
        <v>5668</v>
      </c>
      <c r="H144" s="137">
        <v>12</v>
      </c>
      <c r="I144" s="138"/>
      <c r="J144" s="139">
        <f>ROUND(I144*H144,2)</f>
        <v>0</v>
      </c>
      <c r="K144" s="135" t="s">
        <v>721</v>
      </c>
      <c r="L144" s="33"/>
      <c r="M144" s="140" t="s">
        <v>42</v>
      </c>
      <c r="N144" s="141" t="s">
        <v>50</v>
      </c>
      <c r="P144" s="142">
        <f>O144*H144</f>
        <v>0</v>
      </c>
      <c r="Q144" s="142">
        <v>0</v>
      </c>
      <c r="R144" s="142">
        <f>Q144*H144</f>
        <v>0</v>
      </c>
      <c r="S144" s="142">
        <v>0</v>
      </c>
      <c r="T144" s="143">
        <f>S144*H144</f>
        <v>0</v>
      </c>
      <c r="AR144" s="144" t="s">
        <v>311</v>
      </c>
      <c r="AT144" s="144" t="s">
        <v>307</v>
      </c>
      <c r="AU144" s="144" t="s">
        <v>86</v>
      </c>
      <c r="AY144" s="18" t="s">
        <v>305</v>
      </c>
      <c r="BE144" s="145">
        <f>IF(N144="základní",J144,0)</f>
        <v>0</v>
      </c>
      <c r="BF144" s="145">
        <f>IF(N144="snížená",J144,0)</f>
        <v>0</v>
      </c>
      <c r="BG144" s="145">
        <f>IF(N144="zákl. přenesená",J144,0)</f>
        <v>0</v>
      </c>
      <c r="BH144" s="145">
        <f>IF(N144="sníž. přenesená",J144,0)</f>
        <v>0</v>
      </c>
      <c r="BI144" s="145">
        <f>IF(N144="nulová",J144,0)</f>
        <v>0</v>
      </c>
      <c r="BJ144" s="18" t="s">
        <v>86</v>
      </c>
      <c r="BK144" s="145">
        <f>ROUND(I144*H144,2)</f>
        <v>0</v>
      </c>
      <c r="BL144" s="18" t="s">
        <v>311</v>
      </c>
      <c r="BM144" s="144" t="s">
        <v>742</v>
      </c>
    </row>
    <row r="145" spans="2:65" s="1" customFormat="1" ht="11.25">
      <c r="B145" s="33"/>
      <c r="D145" s="146" t="s">
        <v>313</v>
      </c>
      <c r="F145" s="147" t="s">
        <v>9140</v>
      </c>
      <c r="I145" s="148"/>
      <c r="L145" s="33"/>
      <c r="M145" s="149"/>
      <c r="T145" s="54"/>
      <c r="AT145" s="18" t="s">
        <v>313</v>
      </c>
      <c r="AU145" s="18" t="s">
        <v>86</v>
      </c>
    </row>
    <row r="146" spans="2:65" s="1" customFormat="1" ht="16.5" customHeight="1">
      <c r="B146" s="33"/>
      <c r="C146" s="133" t="s">
        <v>538</v>
      </c>
      <c r="D146" s="133" t="s">
        <v>307</v>
      </c>
      <c r="E146" s="134" t="s">
        <v>9141</v>
      </c>
      <c r="F146" s="135" t="s">
        <v>9142</v>
      </c>
      <c r="G146" s="136" t="s">
        <v>402</v>
      </c>
      <c r="H146" s="137">
        <v>50</v>
      </c>
      <c r="I146" s="138"/>
      <c r="J146" s="139">
        <f>ROUND(I146*H146,2)</f>
        <v>0</v>
      </c>
      <c r="K146" s="135" t="s">
        <v>721</v>
      </c>
      <c r="L146" s="33"/>
      <c r="M146" s="140" t="s">
        <v>42</v>
      </c>
      <c r="N146" s="141" t="s">
        <v>50</v>
      </c>
      <c r="P146" s="142">
        <f>O146*H146</f>
        <v>0</v>
      </c>
      <c r="Q146" s="142">
        <v>0</v>
      </c>
      <c r="R146" s="142">
        <f>Q146*H146</f>
        <v>0</v>
      </c>
      <c r="S146" s="142">
        <v>0</v>
      </c>
      <c r="T146" s="143">
        <f>S146*H146</f>
        <v>0</v>
      </c>
      <c r="AR146" s="144" t="s">
        <v>311</v>
      </c>
      <c r="AT146" s="144" t="s">
        <v>307</v>
      </c>
      <c r="AU146" s="144" t="s">
        <v>86</v>
      </c>
      <c r="AY146" s="18" t="s">
        <v>305</v>
      </c>
      <c r="BE146" s="145">
        <f>IF(N146="základní",J146,0)</f>
        <v>0</v>
      </c>
      <c r="BF146" s="145">
        <f>IF(N146="snížená",J146,0)</f>
        <v>0</v>
      </c>
      <c r="BG146" s="145">
        <f>IF(N146="zákl. přenesená",J146,0)</f>
        <v>0</v>
      </c>
      <c r="BH146" s="145">
        <f>IF(N146="sníž. přenesená",J146,0)</f>
        <v>0</v>
      </c>
      <c r="BI146" s="145">
        <f>IF(N146="nulová",J146,0)</f>
        <v>0</v>
      </c>
      <c r="BJ146" s="18" t="s">
        <v>86</v>
      </c>
      <c r="BK146" s="145">
        <f>ROUND(I146*H146,2)</f>
        <v>0</v>
      </c>
      <c r="BL146" s="18" t="s">
        <v>311</v>
      </c>
      <c r="BM146" s="144" t="s">
        <v>755</v>
      </c>
    </row>
    <row r="147" spans="2:65" s="1" customFormat="1" ht="11.25">
      <c r="B147" s="33"/>
      <c r="D147" s="146" t="s">
        <v>313</v>
      </c>
      <c r="F147" s="147" t="s">
        <v>9142</v>
      </c>
      <c r="I147" s="148"/>
      <c r="L147" s="33"/>
      <c r="M147" s="149"/>
      <c r="T147" s="54"/>
      <c r="AT147" s="18" t="s">
        <v>313</v>
      </c>
      <c r="AU147" s="18" t="s">
        <v>86</v>
      </c>
    </row>
    <row r="148" spans="2:65" s="1" customFormat="1" ht="16.5" customHeight="1">
      <c r="B148" s="33"/>
      <c r="C148" s="133" t="s">
        <v>545</v>
      </c>
      <c r="D148" s="133" t="s">
        <v>307</v>
      </c>
      <c r="E148" s="134" t="s">
        <v>9143</v>
      </c>
      <c r="F148" s="135" t="s">
        <v>9144</v>
      </c>
      <c r="G148" s="136" t="s">
        <v>5668</v>
      </c>
      <c r="H148" s="137">
        <v>1</v>
      </c>
      <c r="I148" s="138"/>
      <c r="J148" s="139">
        <f>ROUND(I148*H148,2)</f>
        <v>0</v>
      </c>
      <c r="K148" s="135" t="s">
        <v>721</v>
      </c>
      <c r="L148" s="33"/>
      <c r="M148" s="140" t="s">
        <v>42</v>
      </c>
      <c r="N148" s="141" t="s">
        <v>50</v>
      </c>
      <c r="P148" s="142">
        <f>O148*H148</f>
        <v>0</v>
      </c>
      <c r="Q148" s="142">
        <v>0</v>
      </c>
      <c r="R148" s="142">
        <f>Q148*H148</f>
        <v>0</v>
      </c>
      <c r="S148" s="142">
        <v>0</v>
      </c>
      <c r="T148" s="143">
        <f>S148*H148</f>
        <v>0</v>
      </c>
      <c r="AR148" s="144" t="s">
        <v>311</v>
      </c>
      <c r="AT148" s="144" t="s">
        <v>307</v>
      </c>
      <c r="AU148" s="144" t="s">
        <v>86</v>
      </c>
      <c r="AY148" s="18" t="s">
        <v>305</v>
      </c>
      <c r="BE148" s="145">
        <f>IF(N148="základní",J148,0)</f>
        <v>0</v>
      </c>
      <c r="BF148" s="145">
        <f>IF(N148="snížená",J148,0)</f>
        <v>0</v>
      </c>
      <c r="BG148" s="145">
        <f>IF(N148="zákl. přenesená",J148,0)</f>
        <v>0</v>
      </c>
      <c r="BH148" s="145">
        <f>IF(N148="sníž. přenesená",J148,0)</f>
        <v>0</v>
      </c>
      <c r="BI148" s="145">
        <f>IF(N148="nulová",J148,0)</f>
        <v>0</v>
      </c>
      <c r="BJ148" s="18" t="s">
        <v>86</v>
      </c>
      <c r="BK148" s="145">
        <f>ROUND(I148*H148,2)</f>
        <v>0</v>
      </c>
      <c r="BL148" s="18" t="s">
        <v>311</v>
      </c>
      <c r="BM148" s="144" t="s">
        <v>768</v>
      </c>
    </row>
    <row r="149" spans="2:65" s="1" customFormat="1" ht="11.25">
      <c r="B149" s="33"/>
      <c r="D149" s="146" t="s">
        <v>313</v>
      </c>
      <c r="F149" s="147" t="s">
        <v>9144</v>
      </c>
      <c r="I149" s="148"/>
      <c r="L149" s="33"/>
      <c r="M149" s="149"/>
      <c r="T149" s="54"/>
      <c r="AT149" s="18" t="s">
        <v>313</v>
      </c>
      <c r="AU149" s="18" t="s">
        <v>86</v>
      </c>
    </row>
    <row r="150" spans="2:65" s="1" customFormat="1" ht="16.5" customHeight="1">
      <c r="B150" s="33"/>
      <c r="C150" s="133" t="s">
        <v>551</v>
      </c>
      <c r="D150" s="133" t="s">
        <v>307</v>
      </c>
      <c r="E150" s="134" t="s">
        <v>9145</v>
      </c>
      <c r="F150" s="135" t="s">
        <v>9146</v>
      </c>
      <c r="G150" s="136" t="s">
        <v>5668</v>
      </c>
      <c r="H150" s="137">
        <v>1</v>
      </c>
      <c r="I150" s="138"/>
      <c r="J150" s="139">
        <f>ROUND(I150*H150,2)</f>
        <v>0</v>
      </c>
      <c r="K150" s="135" t="s">
        <v>721</v>
      </c>
      <c r="L150" s="33"/>
      <c r="M150" s="140" t="s">
        <v>42</v>
      </c>
      <c r="N150" s="141" t="s">
        <v>50</v>
      </c>
      <c r="P150" s="142">
        <f>O150*H150</f>
        <v>0</v>
      </c>
      <c r="Q150" s="142">
        <v>0</v>
      </c>
      <c r="R150" s="142">
        <f>Q150*H150</f>
        <v>0</v>
      </c>
      <c r="S150" s="142">
        <v>0</v>
      </c>
      <c r="T150" s="143">
        <f>S150*H150</f>
        <v>0</v>
      </c>
      <c r="AR150" s="144" t="s">
        <v>311</v>
      </c>
      <c r="AT150" s="144" t="s">
        <v>307</v>
      </c>
      <c r="AU150" s="144" t="s">
        <v>86</v>
      </c>
      <c r="AY150" s="18" t="s">
        <v>305</v>
      </c>
      <c r="BE150" s="145">
        <f>IF(N150="základní",J150,0)</f>
        <v>0</v>
      </c>
      <c r="BF150" s="145">
        <f>IF(N150="snížená",J150,0)</f>
        <v>0</v>
      </c>
      <c r="BG150" s="145">
        <f>IF(N150="zákl. přenesená",J150,0)</f>
        <v>0</v>
      </c>
      <c r="BH150" s="145">
        <f>IF(N150="sníž. přenesená",J150,0)</f>
        <v>0</v>
      </c>
      <c r="BI150" s="145">
        <f>IF(N150="nulová",J150,0)</f>
        <v>0</v>
      </c>
      <c r="BJ150" s="18" t="s">
        <v>86</v>
      </c>
      <c r="BK150" s="145">
        <f>ROUND(I150*H150,2)</f>
        <v>0</v>
      </c>
      <c r="BL150" s="18" t="s">
        <v>311</v>
      </c>
      <c r="BM150" s="144" t="s">
        <v>781</v>
      </c>
    </row>
    <row r="151" spans="2:65" s="1" customFormat="1" ht="11.25">
      <c r="B151" s="33"/>
      <c r="D151" s="146" t="s">
        <v>313</v>
      </c>
      <c r="F151" s="147" t="s">
        <v>9146</v>
      </c>
      <c r="I151" s="148"/>
      <c r="L151" s="33"/>
      <c r="M151" s="194"/>
      <c r="N151" s="195"/>
      <c r="O151" s="195"/>
      <c r="P151" s="195"/>
      <c r="Q151" s="195"/>
      <c r="R151" s="195"/>
      <c r="S151" s="195"/>
      <c r="T151" s="196"/>
      <c r="AT151" s="18" t="s">
        <v>313</v>
      </c>
      <c r="AU151" s="18" t="s">
        <v>86</v>
      </c>
    </row>
    <row r="152" spans="2:65" s="1" customFormat="1" ht="6.95" customHeight="1">
      <c r="B152" s="42"/>
      <c r="C152" s="43"/>
      <c r="D152" s="43"/>
      <c r="E152" s="43"/>
      <c r="F152" s="43"/>
      <c r="G152" s="43"/>
      <c r="H152" s="43"/>
      <c r="I152" s="43"/>
      <c r="J152" s="43"/>
      <c r="K152" s="43"/>
      <c r="L152" s="33"/>
    </row>
  </sheetData>
  <sheetProtection algorithmName="SHA-512" hashValue="nXVrXGA4yDMeSXRu8WqreSUz1M0RHBlDH5YpKwySaT8rPv6bhb1qQgE2GXcAuCVwydwglEvHXy6kZSzWzwzAhg==" saltValue="QzBwGphOgHbQrV/zN4jLK6nGPM+nziOU+QkU1ZxbjtqKOorLQuRd/V5hj3cUodKP//Tk0w26NnBJA1M7MBR+XA==" spinCount="100000" sheet="1" objects="1" scenarios="1" formatColumns="0" formatRows="0" autoFilter="0"/>
  <autoFilter ref="C86:K151" xr:uid="{00000000-0009-0000-0000-000011000000}"/>
  <mergeCells count="12">
    <mergeCell ref="E79:H79"/>
    <mergeCell ref="L2:V2"/>
    <mergeCell ref="E50:H50"/>
    <mergeCell ref="E52:H52"/>
    <mergeCell ref="E54:H54"/>
    <mergeCell ref="E75:H75"/>
    <mergeCell ref="E77:H77"/>
    <mergeCell ref="E7:H7"/>
    <mergeCell ref="E9:H9"/>
    <mergeCell ref="E11:H11"/>
    <mergeCell ref="E20:H20"/>
    <mergeCell ref="E29:H29"/>
  </mergeCells>
  <pageMargins left="0.39374999999999999" right="0.39374999999999999" top="0.39374999999999999" bottom="0.39374999999999999" header="0" footer="0"/>
  <pageSetup paperSize="9" scale="76" fitToHeight="100" orientation="portrait" blackAndWhite="1" r:id="rId1"/>
  <headerFooter>
    <oddFooter>&amp;CStrana &amp;P z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BM416"/>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95"/>
      <c r="M2" s="295"/>
      <c r="N2" s="295"/>
      <c r="O2" s="295"/>
      <c r="P2" s="295"/>
      <c r="Q2" s="295"/>
      <c r="R2" s="295"/>
      <c r="S2" s="295"/>
      <c r="T2" s="295"/>
      <c r="U2" s="295"/>
      <c r="V2" s="295"/>
      <c r="AT2" s="18" t="s">
        <v>160</v>
      </c>
    </row>
    <row r="3" spans="2:46" ht="6.95" customHeight="1">
      <c r="B3" s="19"/>
      <c r="C3" s="20"/>
      <c r="D3" s="20"/>
      <c r="E3" s="20"/>
      <c r="F3" s="20"/>
      <c r="G3" s="20"/>
      <c r="H3" s="20"/>
      <c r="I3" s="20"/>
      <c r="J3" s="20"/>
      <c r="K3" s="20"/>
      <c r="L3" s="21"/>
      <c r="AT3" s="18" t="s">
        <v>88</v>
      </c>
    </row>
    <row r="4" spans="2:46" ht="24.95" customHeight="1">
      <c r="B4" s="21"/>
      <c r="D4" s="22" t="s">
        <v>204</v>
      </c>
      <c r="L4" s="21"/>
      <c r="M4" s="92" t="s">
        <v>10</v>
      </c>
      <c r="AT4" s="18" t="s">
        <v>4</v>
      </c>
    </row>
    <row r="5" spans="2:46" ht="6.95" customHeight="1">
      <c r="B5" s="21"/>
      <c r="L5" s="21"/>
    </row>
    <row r="6" spans="2:46" ht="12" customHeight="1">
      <c r="B6" s="21"/>
      <c r="D6" s="28" t="s">
        <v>16</v>
      </c>
      <c r="L6" s="21"/>
    </row>
    <row r="7" spans="2:46" ht="16.5" customHeight="1">
      <c r="B7" s="21"/>
      <c r="E7" s="333" t="str">
        <f>'Rekapitulace stavby'!K6</f>
        <v>Domov pro seniory v Litomyšli</v>
      </c>
      <c r="F7" s="334"/>
      <c r="G7" s="334"/>
      <c r="H7" s="334"/>
      <c r="L7" s="21"/>
    </row>
    <row r="8" spans="2:46" ht="12" customHeight="1">
      <c r="B8" s="21"/>
      <c r="D8" s="28" t="s">
        <v>217</v>
      </c>
      <c r="L8" s="21"/>
    </row>
    <row r="9" spans="2:46" s="1" customFormat="1" ht="16.5" customHeight="1">
      <c r="B9" s="33"/>
      <c r="E9" s="333" t="s">
        <v>9147</v>
      </c>
      <c r="F9" s="335"/>
      <c r="G9" s="335"/>
      <c r="H9" s="335"/>
      <c r="L9" s="33"/>
    </row>
    <row r="10" spans="2:46" s="1" customFormat="1" ht="12" customHeight="1">
      <c r="B10" s="33"/>
      <c r="D10" s="28" t="s">
        <v>224</v>
      </c>
      <c r="L10" s="33"/>
    </row>
    <row r="11" spans="2:46" s="1" customFormat="1" ht="16.5" customHeight="1">
      <c r="B11" s="33"/>
      <c r="E11" s="316" t="s">
        <v>9148</v>
      </c>
      <c r="F11" s="335"/>
      <c r="G11" s="335"/>
      <c r="H11" s="335"/>
      <c r="L11" s="33"/>
    </row>
    <row r="12" spans="2:46" s="1" customFormat="1" ht="11.25">
      <c r="B12" s="33"/>
      <c r="L12" s="33"/>
    </row>
    <row r="13" spans="2:46" s="1" customFormat="1" ht="12" customHeight="1">
      <c r="B13" s="33"/>
      <c r="D13" s="28" t="s">
        <v>18</v>
      </c>
      <c r="F13" s="26" t="s">
        <v>42</v>
      </c>
      <c r="I13" s="28" t="s">
        <v>20</v>
      </c>
      <c r="J13" s="26" t="s">
        <v>42</v>
      </c>
      <c r="L13" s="33"/>
    </row>
    <row r="14" spans="2:46" s="1" customFormat="1" ht="12" customHeight="1">
      <c r="B14" s="33"/>
      <c r="D14" s="28" t="s">
        <v>22</v>
      </c>
      <c r="F14" s="26" t="s">
        <v>23</v>
      </c>
      <c r="I14" s="28" t="s">
        <v>24</v>
      </c>
      <c r="J14" s="50" t="str">
        <f>'Rekapitulace stavby'!AN8</f>
        <v>20. 1. 2025</v>
      </c>
      <c r="L14" s="33"/>
    </row>
    <row r="15" spans="2:46" s="1" customFormat="1" ht="10.9" customHeight="1">
      <c r="B15" s="33"/>
      <c r="L15" s="33"/>
    </row>
    <row r="16" spans="2:46" s="1" customFormat="1" ht="12" customHeight="1">
      <c r="B16" s="33"/>
      <c r="D16" s="28" t="s">
        <v>26</v>
      </c>
      <c r="I16" s="28" t="s">
        <v>27</v>
      </c>
      <c r="J16" s="26" t="s">
        <v>42</v>
      </c>
      <c r="L16" s="33"/>
    </row>
    <row r="17" spans="2:12" s="1" customFormat="1" ht="18" customHeight="1">
      <c r="B17" s="33"/>
      <c r="E17" s="26" t="s">
        <v>29</v>
      </c>
      <c r="I17" s="28" t="s">
        <v>30</v>
      </c>
      <c r="J17" s="26" t="s">
        <v>42</v>
      </c>
      <c r="L17" s="33"/>
    </row>
    <row r="18" spans="2:12" s="1" customFormat="1" ht="6.95" customHeight="1">
      <c r="B18" s="33"/>
      <c r="L18" s="33"/>
    </row>
    <row r="19" spans="2:12" s="1" customFormat="1" ht="12" customHeight="1">
      <c r="B19" s="33"/>
      <c r="D19" s="28" t="s">
        <v>32</v>
      </c>
      <c r="I19" s="28" t="s">
        <v>27</v>
      </c>
      <c r="J19" s="29" t="str">
        <f>'Rekapitulace stavby'!AN13</f>
        <v>Vyplň údaj</v>
      </c>
      <c r="L19" s="33"/>
    </row>
    <row r="20" spans="2:12" s="1" customFormat="1" ht="18" customHeight="1">
      <c r="B20" s="33"/>
      <c r="E20" s="336" t="str">
        <f>'Rekapitulace stavby'!E14</f>
        <v>Vyplň údaj</v>
      </c>
      <c r="F20" s="294"/>
      <c r="G20" s="294"/>
      <c r="H20" s="294"/>
      <c r="I20" s="28" t="s">
        <v>30</v>
      </c>
      <c r="J20" s="29" t="str">
        <f>'Rekapitulace stavby'!AN14</f>
        <v>Vyplň údaj</v>
      </c>
      <c r="L20" s="33"/>
    </row>
    <row r="21" spans="2:12" s="1" customFormat="1" ht="6.95" customHeight="1">
      <c r="B21" s="33"/>
      <c r="L21" s="33"/>
    </row>
    <row r="22" spans="2:12" s="1" customFormat="1" ht="12" customHeight="1">
      <c r="B22" s="33"/>
      <c r="D22" s="28" t="s">
        <v>34</v>
      </c>
      <c r="I22" s="28" t="s">
        <v>27</v>
      </c>
      <c r="J22" s="26" t="s">
        <v>42</v>
      </c>
      <c r="L22" s="33"/>
    </row>
    <row r="23" spans="2:12" s="1" customFormat="1" ht="18" customHeight="1">
      <c r="B23" s="33"/>
      <c r="E23" s="26" t="s">
        <v>4955</v>
      </c>
      <c r="I23" s="28" t="s">
        <v>30</v>
      </c>
      <c r="J23" s="26" t="s">
        <v>42</v>
      </c>
      <c r="L23" s="33"/>
    </row>
    <row r="24" spans="2:12" s="1" customFormat="1" ht="6.95" customHeight="1">
      <c r="B24" s="33"/>
      <c r="L24" s="33"/>
    </row>
    <row r="25" spans="2:12" s="1" customFormat="1" ht="12" customHeight="1">
      <c r="B25" s="33"/>
      <c r="D25" s="28" t="s">
        <v>39</v>
      </c>
      <c r="I25" s="28" t="s">
        <v>27</v>
      </c>
      <c r="J25" s="26" t="str">
        <f>IF('Rekapitulace stavby'!AN19="","",'Rekapitulace stavby'!AN19)</f>
        <v>63243393</v>
      </c>
      <c r="L25" s="33"/>
    </row>
    <row r="26" spans="2:12" s="1" customFormat="1" ht="18" customHeight="1">
      <c r="B26" s="33"/>
      <c r="E26" s="26" t="str">
        <f>IF('Rekapitulace stavby'!E20="","",'Rekapitulace stavby'!E20)</f>
        <v>Ing.Štefan Sivák</v>
      </c>
      <c r="I26" s="28" t="s">
        <v>30</v>
      </c>
      <c r="J26" s="26" t="str">
        <f>IF('Rekapitulace stavby'!AN20="","",'Rekapitulace stavby'!AN20)</f>
        <v/>
      </c>
      <c r="L26" s="33"/>
    </row>
    <row r="27" spans="2:12" s="1" customFormat="1" ht="6.95" customHeight="1">
      <c r="B27" s="33"/>
      <c r="L27" s="33"/>
    </row>
    <row r="28" spans="2:12" s="1" customFormat="1" ht="12" customHeight="1">
      <c r="B28" s="33"/>
      <c r="D28" s="28" t="s">
        <v>43</v>
      </c>
      <c r="L28" s="33"/>
    </row>
    <row r="29" spans="2:12" s="7" customFormat="1" ht="16.5" customHeight="1">
      <c r="B29" s="93"/>
      <c r="E29" s="299" t="s">
        <v>42</v>
      </c>
      <c r="F29" s="299"/>
      <c r="G29" s="299"/>
      <c r="H29" s="299"/>
      <c r="L29" s="93"/>
    </row>
    <row r="30" spans="2:12" s="1" customFormat="1" ht="6.95" customHeight="1">
      <c r="B30" s="33"/>
      <c r="L30" s="33"/>
    </row>
    <row r="31" spans="2:12" s="1" customFormat="1" ht="6.95" customHeight="1">
      <c r="B31" s="33"/>
      <c r="D31" s="51"/>
      <c r="E31" s="51"/>
      <c r="F31" s="51"/>
      <c r="G31" s="51"/>
      <c r="H31" s="51"/>
      <c r="I31" s="51"/>
      <c r="J31" s="51"/>
      <c r="K31" s="51"/>
      <c r="L31" s="33"/>
    </row>
    <row r="32" spans="2:12" s="1" customFormat="1" ht="25.35" customHeight="1">
      <c r="B32" s="33"/>
      <c r="D32" s="94" t="s">
        <v>45</v>
      </c>
      <c r="J32" s="64">
        <f>ROUND(J93, 2)</f>
        <v>0</v>
      </c>
      <c r="L32" s="33"/>
    </row>
    <row r="33" spans="2:12" s="1" customFormat="1" ht="6.95" customHeight="1">
      <c r="B33" s="33"/>
      <c r="D33" s="51"/>
      <c r="E33" s="51"/>
      <c r="F33" s="51"/>
      <c r="G33" s="51"/>
      <c r="H33" s="51"/>
      <c r="I33" s="51"/>
      <c r="J33" s="51"/>
      <c r="K33" s="51"/>
      <c r="L33" s="33"/>
    </row>
    <row r="34" spans="2:12" s="1" customFormat="1" ht="14.45" customHeight="1">
      <c r="B34" s="33"/>
      <c r="F34" s="36" t="s">
        <v>47</v>
      </c>
      <c r="I34" s="36" t="s">
        <v>46</v>
      </c>
      <c r="J34" s="36" t="s">
        <v>48</v>
      </c>
      <c r="L34" s="33"/>
    </row>
    <row r="35" spans="2:12" s="1" customFormat="1" ht="14.45" customHeight="1">
      <c r="B35" s="33"/>
      <c r="D35" s="53" t="s">
        <v>49</v>
      </c>
      <c r="E35" s="28" t="s">
        <v>50</v>
      </c>
      <c r="F35" s="83">
        <f>ROUND((SUM(BE93:BE415)),  2)</f>
        <v>0</v>
      </c>
      <c r="I35" s="95">
        <v>0.21</v>
      </c>
      <c r="J35" s="83">
        <f>ROUND(((SUM(BE93:BE415))*I35),  2)</f>
        <v>0</v>
      </c>
      <c r="L35" s="33"/>
    </row>
    <row r="36" spans="2:12" s="1" customFormat="1" ht="14.45" customHeight="1">
      <c r="B36" s="33"/>
      <c r="E36" s="28" t="s">
        <v>51</v>
      </c>
      <c r="F36" s="83">
        <f>ROUND((SUM(BF93:BF415)),  2)</f>
        <v>0</v>
      </c>
      <c r="I36" s="95">
        <v>0.12</v>
      </c>
      <c r="J36" s="83">
        <f>ROUND(((SUM(BF93:BF415))*I36),  2)</f>
        <v>0</v>
      </c>
      <c r="L36" s="33"/>
    </row>
    <row r="37" spans="2:12" s="1" customFormat="1" ht="14.45" hidden="1" customHeight="1">
      <c r="B37" s="33"/>
      <c r="E37" s="28" t="s">
        <v>52</v>
      </c>
      <c r="F37" s="83">
        <f>ROUND((SUM(BG93:BG415)),  2)</f>
        <v>0</v>
      </c>
      <c r="I37" s="95">
        <v>0.21</v>
      </c>
      <c r="J37" s="83">
        <f>0</f>
        <v>0</v>
      </c>
      <c r="L37" s="33"/>
    </row>
    <row r="38" spans="2:12" s="1" customFormat="1" ht="14.45" hidden="1" customHeight="1">
      <c r="B38" s="33"/>
      <c r="E38" s="28" t="s">
        <v>53</v>
      </c>
      <c r="F38" s="83">
        <f>ROUND((SUM(BH93:BH415)),  2)</f>
        <v>0</v>
      </c>
      <c r="I38" s="95">
        <v>0.12</v>
      </c>
      <c r="J38" s="83">
        <f>0</f>
        <v>0</v>
      </c>
      <c r="L38" s="33"/>
    </row>
    <row r="39" spans="2:12" s="1" customFormat="1" ht="14.45" hidden="1" customHeight="1">
      <c r="B39" s="33"/>
      <c r="E39" s="28" t="s">
        <v>54</v>
      </c>
      <c r="F39" s="83">
        <f>ROUND((SUM(BI93:BI415)),  2)</f>
        <v>0</v>
      </c>
      <c r="I39" s="95">
        <v>0</v>
      </c>
      <c r="J39" s="83">
        <f>0</f>
        <v>0</v>
      </c>
      <c r="L39" s="33"/>
    </row>
    <row r="40" spans="2:12" s="1" customFormat="1" ht="6.95" customHeight="1">
      <c r="B40" s="33"/>
      <c r="L40" s="33"/>
    </row>
    <row r="41" spans="2:12" s="1" customFormat="1" ht="25.35" customHeight="1">
      <c r="B41" s="33"/>
      <c r="C41" s="96"/>
      <c r="D41" s="97" t="s">
        <v>55</v>
      </c>
      <c r="E41" s="55"/>
      <c r="F41" s="55"/>
      <c r="G41" s="98" t="s">
        <v>56</v>
      </c>
      <c r="H41" s="99" t="s">
        <v>57</v>
      </c>
      <c r="I41" s="55"/>
      <c r="J41" s="100">
        <f>SUM(J32:J39)</f>
        <v>0</v>
      </c>
      <c r="K41" s="101"/>
      <c r="L41" s="33"/>
    </row>
    <row r="42" spans="2:12" s="1" customFormat="1" ht="14.45" customHeight="1">
      <c r="B42" s="42"/>
      <c r="C42" s="43"/>
      <c r="D42" s="43"/>
      <c r="E42" s="43"/>
      <c r="F42" s="43"/>
      <c r="G42" s="43"/>
      <c r="H42" s="43"/>
      <c r="I42" s="43"/>
      <c r="J42" s="43"/>
      <c r="K42" s="43"/>
      <c r="L42" s="33"/>
    </row>
    <row r="46" spans="2:12" s="1" customFormat="1" ht="6.95" customHeight="1">
      <c r="B46" s="44"/>
      <c r="C46" s="45"/>
      <c r="D46" s="45"/>
      <c r="E46" s="45"/>
      <c r="F46" s="45"/>
      <c r="G46" s="45"/>
      <c r="H46" s="45"/>
      <c r="I46" s="45"/>
      <c r="J46" s="45"/>
      <c r="K46" s="45"/>
      <c r="L46" s="33"/>
    </row>
    <row r="47" spans="2:12" s="1" customFormat="1" ht="24.95" customHeight="1">
      <c r="B47" s="33"/>
      <c r="C47" s="22" t="s">
        <v>246</v>
      </c>
      <c r="L47" s="33"/>
    </row>
    <row r="48" spans="2:12" s="1" customFormat="1" ht="6.95" customHeight="1">
      <c r="B48" s="33"/>
      <c r="L48" s="33"/>
    </row>
    <row r="49" spans="2:47" s="1" customFormat="1" ht="12" customHeight="1">
      <c r="B49" s="33"/>
      <c r="C49" s="28" t="s">
        <v>16</v>
      </c>
      <c r="L49" s="33"/>
    </row>
    <row r="50" spans="2:47" s="1" customFormat="1" ht="16.5" customHeight="1">
      <c r="B50" s="33"/>
      <c r="E50" s="333" t="str">
        <f>E7</f>
        <v>Domov pro seniory v Litomyšli</v>
      </c>
      <c r="F50" s="334"/>
      <c r="G50" s="334"/>
      <c r="H50" s="334"/>
      <c r="L50" s="33"/>
    </row>
    <row r="51" spans="2:47" ht="12" customHeight="1">
      <c r="B51" s="21"/>
      <c r="C51" s="28" t="s">
        <v>217</v>
      </c>
      <c r="L51" s="21"/>
    </row>
    <row r="52" spans="2:47" s="1" customFormat="1" ht="16.5" customHeight="1">
      <c r="B52" s="33"/>
      <c r="E52" s="333" t="s">
        <v>9147</v>
      </c>
      <c r="F52" s="335"/>
      <c r="G52" s="335"/>
      <c r="H52" s="335"/>
      <c r="L52" s="33"/>
    </row>
    <row r="53" spans="2:47" s="1" customFormat="1" ht="12" customHeight="1">
      <c r="B53" s="33"/>
      <c r="C53" s="28" t="s">
        <v>224</v>
      </c>
      <c r="L53" s="33"/>
    </row>
    <row r="54" spans="2:47" s="1" customFormat="1" ht="16.5" customHeight="1">
      <c r="B54" s="33"/>
      <c r="E54" s="316" t="str">
        <f>E11</f>
        <v>SO 311 - Vodovodní přípojka</v>
      </c>
      <c r="F54" s="335"/>
      <c r="G54" s="335"/>
      <c r="H54" s="335"/>
      <c r="L54" s="33"/>
    </row>
    <row r="55" spans="2:47" s="1" customFormat="1" ht="6.95" customHeight="1">
      <c r="B55" s="33"/>
      <c r="L55" s="33"/>
    </row>
    <row r="56" spans="2:47" s="1" customFormat="1" ht="12" customHeight="1">
      <c r="B56" s="33"/>
      <c r="C56" s="28" t="s">
        <v>22</v>
      </c>
      <c r="F56" s="26" t="str">
        <f>F14</f>
        <v>Z.Kopala, 570 01 Litomyšl</v>
      </c>
      <c r="I56" s="28" t="s">
        <v>24</v>
      </c>
      <c r="J56" s="50" t="str">
        <f>IF(J14="","",J14)</f>
        <v>20. 1. 2025</v>
      </c>
      <c r="L56" s="33"/>
    </row>
    <row r="57" spans="2:47" s="1" customFormat="1" ht="6.95" customHeight="1">
      <c r="B57" s="33"/>
      <c r="L57" s="33"/>
    </row>
    <row r="58" spans="2:47" s="1" customFormat="1" ht="15.2" customHeight="1">
      <c r="B58" s="33"/>
      <c r="C58" s="28" t="s">
        <v>26</v>
      </c>
      <c r="F58" s="26" t="str">
        <f>E17</f>
        <v>Město Litomyšl</v>
      </c>
      <c r="I58" s="28" t="s">
        <v>34</v>
      </c>
      <c r="J58" s="31" t="str">
        <f>E23</f>
        <v>Deltaplan Praha s.r.o.</v>
      </c>
      <c r="L58" s="33"/>
    </row>
    <row r="59" spans="2:47" s="1" customFormat="1" ht="15.2" customHeight="1">
      <c r="B59" s="33"/>
      <c r="C59" s="28" t="s">
        <v>32</v>
      </c>
      <c r="F59" s="26" t="str">
        <f>IF(E20="","",E20)</f>
        <v>Vyplň údaj</v>
      </c>
      <c r="I59" s="28" t="s">
        <v>39</v>
      </c>
      <c r="J59" s="31" t="str">
        <f>E26</f>
        <v>Ing.Štefan Sivák</v>
      </c>
      <c r="L59" s="33"/>
    </row>
    <row r="60" spans="2:47" s="1" customFormat="1" ht="10.35" customHeight="1">
      <c r="B60" s="33"/>
      <c r="L60" s="33"/>
    </row>
    <row r="61" spans="2:47" s="1" customFormat="1" ht="29.25" customHeight="1">
      <c r="B61" s="33"/>
      <c r="C61" s="102" t="s">
        <v>247</v>
      </c>
      <c r="D61" s="96"/>
      <c r="E61" s="96"/>
      <c r="F61" s="96"/>
      <c r="G61" s="96"/>
      <c r="H61" s="96"/>
      <c r="I61" s="96"/>
      <c r="J61" s="103" t="s">
        <v>248</v>
      </c>
      <c r="K61" s="96"/>
      <c r="L61" s="33"/>
    </row>
    <row r="62" spans="2:47" s="1" customFormat="1" ht="10.35" customHeight="1">
      <c r="B62" s="33"/>
      <c r="L62" s="33"/>
    </row>
    <row r="63" spans="2:47" s="1" customFormat="1" ht="22.9" customHeight="1">
      <c r="B63" s="33"/>
      <c r="C63" s="104" t="s">
        <v>77</v>
      </c>
      <c r="J63" s="64">
        <f>J93</f>
        <v>0</v>
      </c>
      <c r="L63" s="33"/>
      <c r="AU63" s="18" t="s">
        <v>249</v>
      </c>
    </row>
    <row r="64" spans="2:47" s="8" customFormat="1" ht="24.95" customHeight="1">
      <c r="B64" s="105"/>
      <c r="D64" s="106" t="s">
        <v>250</v>
      </c>
      <c r="E64" s="107"/>
      <c r="F64" s="107"/>
      <c r="G64" s="107"/>
      <c r="H64" s="107"/>
      <c r="I64" s="107"/>
      <c r="J64" s="108">
        <f>J94</f>
        <v>0</v>
      </c>
      <c r="L64" s="105"/>
    </row>
    <row r="65" spans="2:12" s="9" customFormat="1" ht="19.899999999999999" customHeight="1">
      <c r="B65" s="109"/>
      <c r="D65" s="110" t="s">
        <v>251</v>
      </c>
      <c r="E65" s="111"/>
      <c r="F65" s="111"/>
      <c r="G65" s="111"/>
      <c r="H65" s="111"/>
      <c r="I65" s="111"/>
      <c r="J65" s="112">
        <f>J95</f>
        <v>0</v>
      </c>
      <c r="L65" s="109"/>
    </row>
    <row r="66" spans="2:12" s="9" customFormat="1" ht="19.899999999999999" customHeight="1">
      <c r="B66" s="109"/>
      <c r="D66" s="110" t="s">
        <v>254</v>
      </c>
      <c r="E66" s="111"/>
      <c r="F66" s="111"/>
      <c r="G66" s="111"/>
      <c r="H66" s="111"/>
      <c r="I66" s="111"/>
      <c r="J66" s="112">
        <f>J197</f>
        <v>0</v>
      </c>
      <c r="L66" s="109"/>
    </row>
    <row r="67" spans="2:12" s="9" customFormat="1" ht="19.899999999999999" customHeight="1">
      <c r="B67" s="109"/>
      <c r="D67" s="110" t="s">
        <v>255</v>
      </c>
      <c r="E67" s="111"/>
      <c r="F67" s="111"/>
      <c r="G67" s="111"/>
      <c r="H67" s="111"/>
      <c r="I67" s="111"/>
      <c r="J67" s="112">
        <f>J218</f>
        <v>0</v>
      </c>
      <c r="L67" s="109"/>
    </row>
    <row r="68" spans="2:12" s="9" customFormat="1" ht="19.899999999999999" customHeight="1">
      <c r="B68" s="109"/>
      <c r="D68" s="110" t="s">
        <v>7908</v>
      </c>
      <c r="E68" s="111"/>
      <c r="F68" s="111"/>
      <c r="G68" s="111"/>
      <c r="H68" s="111"/>
      <c r="I68" s="111"/>
      <c r="J68" s="112">
        <f>J233</f>
        <v>0</v>
      </c>
      <c r="L68" s="109"/>
    </row>
    <row r="69" spans="2:12" s="9" customFormat="1" ht="19.899999999999999" customHeight="1">
      <c r="B69" s="109"/>
      <c r="D69" s="110" t="s">
        <v>257</v>
      </c>
      <c r="E69" s="111"/>
      <c r="F69" s="111"/>
      <c r="G69" s="111"/>
      <c r="H69" s="111"/>
      <c r="I69" s="111"/>
      <c r="J69" s="112">
        <f>J365</f>
        <v>0</v>
      </c>
      <c r="L69" s="109"/>
    </row>
    <row r="70" spans="2:12" s="9" customFormat="1" ht="19.899999999999999" customHeight="1">
      <c r="B70" s="109"/>
      <c r="D70" s="110" t="s">
        <v>4029</v>
      </c>
      <c r="E70" s="111"/>
      <c r="F70" s="111"/>
      <c r="G70" s="111"/>
      <c r="H70" s="111"/>
      <c r="I70" s="111"/>
      <c r="J70" s="112">
        <f>J382</f>
        <v>0</v>
      </c>
      <c r="L70" s="109"/>
    </row>
    <row r="71" spans="2:12" s="9" customFormat="1" ht="19.899999999999999" customHeight="1">
      <c r="B71" s="109"/>
      <c r="D71" s="110" t="s">
        <v>258</v>
      </c>
      <c r="E71" s="111"/>
      <c r="F71" s="111"/>
      <c r="G71" s="111"/>
      <c r="H71" s="111"/>
      <c r="I71" s="111"/>
      <c r="J71" s="112">
        <f>J411</f>
        <v>0</v>
      </c>
      <c r="L71" s="109"/>
    </row>
    <row r="72" spans="2:12" s="1" customFormat="1" ht="21.75" customHeight="1">
      <c r="B72" s="33"/>
      <c r="L72" s="33"/>
    </row>
    <row r="73" spans="2:12" s="1" customFormat="1" ht="6.95" customHeight="1">
      <c r="B73" s="42"/>
      <c r="C73" s="43"/>
      <c r="D73" s="43"/>
      <c r="E73" s="43"/>
      <c r="F73" s="43"/>
      <c r="G73" s="43"/>
      <c r="H73" s="43"/>
      <c r="I73" s="43"/>
      <c r="J73" s="43"/>
      <c r="K73" s="43"/>
      <c r="L73" s="33"/>
    </row>
    <row r="77" spans="2:12" s="1" customFormat="1" ht="6.95" customHeight="1">
      <c r="B77" s="44"/>
      <c r="C77" s="45"/>
      <c r="D77" s="45"/>
      <c r="E77" s="45"/>
      <c r="F77" s="45"/>
      <c r="G77" s="45"/>
      <c r="H77" s="45"/>
      <c r="I77" s="45"/>
      <c r="J77" s="45"/>
      <c r="K77" s="45"/>
      <c r="L77" s="33"/>
    </row>
    <row r="78" spans="2:12" s="1" customFormat="1" ht="24.95" customHeight="1">
      <c r="B78" s="33"/>
      <c r="C78" s="22" t="s">
        <v>290</v>
      </c>
      <c r="L78" s="33"/>
    </row>
    <row r="79" spans="2:12" s="1" customFormat="1" ht="6.95" customHeight="1">
      <c r="B79" s="33"/>
      <c r="L79" s="33"/>
    </row>
    <row r="80" spans="2:12" s="1" customFormat="1" ht="12" customHeight="1">
      <c r="B80" s="33"/>
      <c r="C80" s="28" t="s">
        <v>16</v>
      </c>
      <c r="L80" s="33"/>
    </row>
    <row r="81" spans="2:65" s="1" customFormat="1" ht="16.5" customHeight="1">
      <c r="B81" s="33"/>
      <c r="E81" s="333" t="str">
        <f>E7</f>
        <v>Domov pro seniory v Litomyšli</v>
      </c>
      <c r="F81" s="334"/>
      <c r="G81" s="334"/>
      <c r="H81" s="334"/>
      <c r="L81" s="33"/>
    </row>
    <row r="82" spans="2:65" ht="12" customHeight="1">
      <c r="B82" s="21"/>
      <c r="C82" s="28" t="s">
        <v>217</v>
      </c>
      <c r="L82" s="21"/>
    </row>
    <row r="83" spans="2:65" s="1" customFormat="1" ht="16.5" customHeight="1">
      <c r="B83" s="33"/>
      <c r="E83" s="333" t="s">
        <v>9147</v>
      </c>
      <c r="F83" s="335"/>
      <c r="G83" s="335"/>
      <c r="H83" s="335"/>
      <c r="L83" s="33"/>
    </row>
    <row r="84" spans="2:65" s="1" customFormat="1" ht="12" customHeight="1">
      <c r="B84" s="33"/>
      <c r="C84" s="28" t="s">
        <v>224</v>
      </c>
      <c r="L84" s="33"/>
    </row>
    <row r="85" spans="2:65" s="1" customFormat="1" ht="16.5" customHeight="1">
      <c r="B85" s="33"/>
      <c r="E85" s="316" t="str">
        <f>E11</f>
        <v>SO 311 - Vodovodní přípojka</v>
      </c>
      <c r="F85" s="335"/>
      <c r="G85" s="335"/>
      <c r="H85" s="335"/>
      <c r="L85" s="33"/>
    </row>
    <row r="86" spans="2:65" s="1" customFormat="1" ht="6.95" customHeight="1">
      <c r="B86" s="33"/>
      <c r="L86" s="33"/>
    </row>
    <row r="87" spans="2:65" s="1" customFormat="1" ht="12" customHeight="1">
      <c r="B87" s="33"/>
      <c r="C87" s="28" t="s">
        <v>22</v>
      </c>
      <c r="F87" s="26" t="str">
        <f>F14</f>
        <v>Z.Kopala, 570 01 Litomyšl</v>
      </c>
      <c r="I87" s="28" t="s">
        <v>24</v>
      </c>
      <c r="J87" s="50" t="str">
        <f>IF(J14="","",J14)</f>
        <v>20. 1. 2025</v>
      </c>
      <c r="L87" s="33"/>
    </row>
    <row r="88" spans="2:65" s="1" customFormat="1" ht="6.95" customHeight="1">
      <c r="B88" s="33"/>
      <c r="L88" s="33"/>
    </row>
    <row r="89" spans="2:65" s="1" customFormat="1" ht="15.2" customHeight="1">
      <c r="B89" s="33"/>
      <c r="C89" s="28" t="s">
        <v>26</v>
      </c>
      <c r="F89" s="26" t="str">
        <f>E17</f>
        <v>Město Litomyšl</v>
      </c>
      <c r="I89" s="28" t="s">
        <v>34</v>
      </c>
      <c r="J89" s="31" t="str">
        <f>E23</f>
        <v>Deltaplan Praha s.r.o.</v>
      </c>
      <c r="L89" s="33"/>
    </row>
    <row r="90" spans="2:65" s="1" customFormat="1" ht="15.2" customHeight="1">
      <c r="B90" s="33"/>
      <c r="C90" s="28" t="s">
        <v>32</v>
      </c>
      <c r="F90" s="26" t="str">
        <f>IF(E20="","",E20)</f>
        <v>Vyplň údaj</v>
      </c>
      <c r="I90" s="28" t="s">
        <v>39</v>
      </c>
      <c r="J90" s="31" t="str">
        <f>E26</f>
        <v>Ing.Štefan Sivák</v>
      </c>
      <c r="L90" s="33"/>
    </row>
    <row r="91" spans="2:65" s="1" customFormat="1" ht="10.35" customHeight="1">
      <c r="B91" s="33"/>
      <c r="L91" s="33"/>
    </row>
    <row r="92" spans="2:65" s="10" customFormat="1" ht="29.25" customHeight="1">
      <c r="B92" s="113"/>
      <c r="C92" s="114" t="s">
        <v>291</v>
      </c>
      <c r="D92" s="115" t="s">
        <v>64</v>
      </c>
      <c r="E92" s="115" t="s">
        <v>60</v>
      </c>
      <c r="F92" s="115" t="s">
        <v>61</v>
      </c>
      <c r="G92" s="115" t="s">
        <v>292</v>
      </c>
      <c r="H92" s="115" t="s">
        <v>293</v>
      </c>
      <c r="I92" s="115" t="s">
        <v>294</v>
      </c>
      <c r="J92" s="115" t="s">
        <v>248</v>
      </c>
      <c r="K92" s="116" t="s">
        <v>295</v>
      </c>
      <c r="L92" s="113"/>
      <c r="M92" s="57" t="s">
        <v>42</v>
      </c>
      <c r="N92" s="58" t="s">
        <v>49</v>
      </c>
      <c r="O92" s="58" t="s">
        <v>296</v>
      </c>
      <c r="P92" s="58" t="s">
        <v>297</v>
      </c>
      <c r="Q92" s="58" t="s">
        <v>298</v>
      </c>
      <c r="R92" s="58" t="s">
        <v>299</v>
      </c>
      <c r="S92" s="58" t="s">
        <v>300</v>
      </c>
      <c r="T92" s="59" t="s">
        <v>301</v>
      </c>
    </row>
    <row r="93" spans="2:65" s="1" customFormat="1" ht="22.9" customHeight="1">
      <c r="B93" s="33"/>
      <c r="C93" s="62" t="s">
        <v>302</v>
      </c>
      <c r="J93" s="117">
        <f>BK93</f>
        <v>0</v>
      </c>
      <c r="L93" s="33"/>
      <c r="M93" s="60"/>
      <c r="N93" s="51"/>
      <c r="O93" s="51"/>
      <c r="P93" s="118">
        <f>P94</f>
        <v>0</v>
      </c>
      <c r="Q93" s="51"/>
      <c r="R93" s="118">
        <f>R94</f>
        <v>239.43892377736003</v>
      </c>
      <c r="S93" s="51"/>
      <c r="T93" s="119">
        <f>T94</f>
        <v>2.2887500000000003</v>
      </c>
      <c r="AT93" s="18" t="s">
        <v>78</v>
      </c>
      <c r="AU93" s="18" t="s">
        <v>249</v>
      </c>
      <c r="BK93" s="120">
        <f>BK94</f>
        <v>0</v>
      </c>
    </row>
    <row r="94" spans="2:65" s="11" customFormat="1" ht="25.9" customHeight="1">
      <c r="B94" s="121"/>
      <c r="D94" s="122" t="s">
        <v>78</v>
      </c>
      <c r="E94" s="123" t="s">
        <v>303</v>
      </c>
      <c r="F94" s="123" t="s">
        <v>304</v>
      </c>
      <c r="I94" s="124"/>
      <c r="J94" s="125">
        <f>BK94</f>
        <v>0</v>
      </c>
      <c r="L94" s="121"/>
      <c r="M94" s="126"/>
      <c r="P94" s="127">
        <f>P95+P197+P218+P233+P365+P382+P411</f>
        <v>0</v>
      </c>
      <c r="R94" s="127">
        <f>R95+R197+R218+R233+R365+R382+R411</f>
        <v>239.43892377736003</v>
      </c>
      <c r="T94" s="128">
        <f>T95+T197+T218+T233+T365+T382+T411</f>
        <v>2.2887500000000003</v>
      </c>
      <c r="AR94" s="122" t="s">
        <v>86</v>
      </c>
      <c r="AT94" s="129" t="s">
        <v>78</v>
      </c>
      <c r="AU94" s="129" t="s">
        <v>79</v>
      </c>
      <c r="AY94" s="122" t="s">
        <v>305</v>
      </c>
      <c r="BK94" s="130">
        <f>BK95+BK197+BK218+BK233+BK365+BK382+BK411</f>
        <v>0</v>
      </c>
    </row>
    <row r="95" spans="2:65" s="11" customFormat="1" ht="22.9" customHeight="1">
      <c r="B95" s="121"/>
      <c r="D95" s="122" t="s">
        <v>78</v>
      </c>
      <c r="E95" s="131" t="s">
        <v>86</v>
      </c>
      <c r="F95" s="131" t="s">
        <v>306</v>
      </c>
      <c r="I95" s="124"/>
      <c r="J95" s="132">
        <f>BK95</f>
        <v>0</v>
      </c>
      <c r="L95" s="121"/>
      <c r="M95" s="126"/>
      <c r="P95" s="127">
        <f>SUM(P96:P196)</f>
        <v>0</v>
      </c>
      <c r="R95" s="127">
        <f>SUM(R96:R196)</f>
        <v>194.45341532336002</v>
      </c>
      <c r="T95" s="128">
        <f>SUM(T96:T196)</f>
        <v>2.2887500000000003</v>
      </c>
      <c r="AR95" s="122" t="s">
        <v>86</v>
      </c>
      <c r="AT95" s="129" t="s">
        <v>78</v>
      </c>
      <c r="AU95" s="129" t="s">
        <v>86</v>
      </c>
      <c r="AY95" s="122" t="s">
        <v>305</v>
      </c>
      <c r="BK95" s="130">
        <f>SUM(BK96:BK196)</f>
        <v>0</v>
      </c>
    </row>
    <row r="96" spans="2:65" s="1" customFormat="1" ht="24.2" customHeight="1">
      <c r="B96" s="33"/>
      <c r="C96" s="133" t="s">
        <v>86</v>
      </c>
      <c r="D96" s="133" t="s">
        <v>307</v>
      </c>
      <c r="E96" s="134" t="s">
        <v>9149</v>
      </c>
      <c r="F96" s="135" t="s">
        <v>9150</v>
      </c>
      <c r="G96" s="136" t="s">
        <v>199</v>
      </c>
      <c r="H96" s="137">
        <v>2.25</v>
      </c>
      <c r="I96" s="138"/>
      <c r="J96" s="139">
        <f>ROUND(I96*H96,2)</f>
        <v>0</v>
      </c>
      <c r="K96" s="135" t="s">
        <v>310</v>
      </c>
      <c r="L96" s="33"/>
      <c r="M96" s="140" t="s">
        <v>42</v>
      </c>
      <c r="N96" s="141" t="s">
        <v>50</v>
      </c>
      <c r="P96" s="142">
        <f>O96*H96</f>
        <v>0</v>
      </c>
      <c r="Q96" s="142">
        <v>0</v>
      </c>
      <c r="R96" s="142">
        <f>Q96*H96</f>
        <v>0</v>
      </c>
      <c r="S96" s="142">
        <v>0.28999999999999998</v>
      </c>
      <c r="T96" s="143">
        <f>S96*H96</f>
        <v>0.65249999999999997</v>
      </c>
      <c r="AR96" s="144" t="s">
        <v>311</v>
      </c>
      <c r="AT96" s="144" t="s">
        <v>307</v>
      </c>
      <c r="AU96" s="144" t="s">
        <v>88</v>
      </c>
      <c r="AY96" s="18" t="s">
        <v>305</v>
      </c>
      <c r="BE96" s="145">
        <f>IF(N96="základní",J96,0)</f>
        <v>0</v>
      </c>
      <c r="BF96" s="145">
        <f>IF(N96="snížená",J96,0)</f>
        <v>0</v>
      </c>
      <c r="BG96" s="145">
        <f>IF(N96="zákl. přenesená",J96,0)</f>
        <v>0</v>
      </c>
      <c r="BH96" s="145">
        <f>IF(N96="sníž. přenesená",J96,0)</f>
        <v>0</v>
      </c>
      <c r="BI96" s="145">
        <f>IF(N96="nulová",J96,0)</f>
        <v>0</v>
      </c>
      <c r="BJ96" s="18" t="s">
        <v>86</v>
      </c>
      <c r="BK96" s="145">
        <f>ROUND(I96*H96,2)</f>
        <v>0</v>
      </c>
      <c r="BL96" s="18" t="s">
        <v>311</v>
      </c>
      <c r="BM96" s="144" t="s">
        <v>9151</v>
      </c>
    </row>
    <row r="97" spans="2:65" s="1" customFormat="1" ht="39">
      <c r="B97" s="33"/>
      <c r="D97" s="146" t="s">
        <v>313</v>
      </c>
      <c r="F97" s="147" t="s">
        <v>9152</v>
      </c>
      <c r="I97" s="148"/>
      <c r="L97" s="33"/>
      <c r="M97" s="149"/>
      <c r="T97" s="54"/>
      <c r="AT97" s="18" t="s">
        <v>313</v>
      </c>
      <c r="AU97" s="18" t="s">
        <v>88</v>
      </c>
    </row>
    <row r="98" spans="2:65" s="1" customFormat="1" ht="11.25">
      <c r="B98" s="33"/>
      <c r="D98" s="150" t="s">
        <v>315</v>
      </c>
      <c r="F98" s="151" t="s">
        <v>9153</v>
      </c>
      <c r="I98" s="148"/>
      <c r="L98" s="33"/>
      <c r="M98" s="149"/>
      <c r="T98" s="54"/>
      <c r="AT98" s="18" t="s">
        <v>315</v>
      </c>
      <c r="AU98" s="18" t="s">
        <v>88</v>
      </c>
    </row>
    <row r="99" spans="2:65" s="1" customFormat="1" ht="302.25">
      <c r="B99" s="33"/>
      <c r="D99" s="146" t="s">
        <v>4036</v>
      </c>
      <c r="F99" s="189" t="s">
        <v>9154</v>
      </c>
      <c r="I99" s="148"/>
      <c r="L99" s="33"/>
      <c r="M99" s="149"/>
      <c r="T99" s="54"/>
      <c r="AT99" s="18" t="s">
        <v>4036</v>
      </c>
      <c r="AU99" s="18" t="s">
        <v>88</v>
      </c>
    </row>
    <row r="100" spans="2:65" s="13" customFormat="1" ht="11.25">
      <c r="B100" s="158"/>
      <c r="D100" s="146" t="s">
        <v>317</v>
      </c>
      <c r="E100" s="159" t="s">
        <v>42</v>
      </c>
      <c r="F100" s="160" t="s">
        <v>9155</v>
      </c>
      <c r="H100" s="161">
        <v>2.25</v>
      </c>
      <c r="I100" s="162"/>
      <c r="L100" s="158"/>
      <c r="M100" s="163"/>
      <c r="T100" s="164"/>
      <c r="AT100" s="159" t="s">
        <v>317</v>
      </c>
      <c r="AU100" s="159" t="s">
        <v>88</v>
      </c>
      <c r="AV100" s="13" t="s">
        <v>88</v>
      </c>
      <c r="AW100" s="13" t="s">
        <v>38</v>
      </c>
      <c r="AX100" s="13" t="s">
        <v>86</v>
      </c>
      <c r="AY100" s="159" t="s">
        <v>305</v>
      </c>
    </row>
    <row r="101" spans="2:65" s="1" customFormat="1" ht="24.2" customHeight="1">
      <c r="B101" s="33"/>
      <c r="C101" s="133" t="s">
        <v>88</v>
      </c>
      <c r="D101" s="133" t="s">
        <v>307</v>
      </c>
      <c r="E101" s="134" t="s">
        <v>9156</v>
      </c>
      <c r="F101" s="135" t="s">
        <v>9157</v>
      </c>
      <c r="G101" s="136" t="s">
        <v>199</v>
      </c>
      <c r="H101" s="137">
        <v>2.25</v>
      </c>
      <c r="I101" s="138"/>
      <c r="J101" s="139">
        <f>ROUND(I101*H101,2)</f>
        <v>0</v>
      </c>
      <c r="K101" s="135" t="s">
        <v>310</v>
      </c>
      <c r="L101" s="33"/>
      <c r="M101" s="140" t="s">
        <v>42</v>
      </c>
      <c r="N101" s="141" t="s">
        <v>50</v>
      </c>
      <c r="P101" s="142">
        <f>O101*H101</f>
        <v>0</v>
      </c>
      <c r="Q101" s="142">
        <v>0</v>
      </c>
      <c r="R101" s="142">
        <f>Q101*H101</f>
        <v>0</v>
      </c>
      <c r="S101" s="142">
        <v>0.32500000000000001</v>
      </c>
      <c r="T101" s="143">
        <f>S101*H101</f>
        <v>0.73125000000000007</v>
      </c>
      <c r="AR101" s="144" t="s">
        <v>311</v>
      </c>
      <c r="AT101" s="144" t="s">
        <v>307</v>
      </c>
      <c r="AU101" s="144" t="s">
        <v>88</v>
      </c>
      <c r="AY101" s="18" t="s">
        <v>305</v>
      </c>
      <c r="BE101" s="145">
        <f>IF(N101="základní",J101,0)</f>
        <v>0</v>
      </c>
      <c r="BF101" s="145">
        <f>IF(N101="snížená",J101,0)</f>
        <v>0</v>
      </c>
      <c r="BG101" s="145">
        <f>IF(N101="zákl. přenesená",J101,0)</f>
        <v>0</v>
      </c>
      <c r="BH101" s="145">
        <f>IF(N101="sníž. přenesená",J101,0)</f>
        <v>0</v>
      </c>
      <c r="BI101" s="145">
        <f>IF(N101="nulová",J101,0)</f>
        <v>0</v>
      </c>
      <c r="BJ101" s="18" t="s">
        <v>86</v>
      </c>
      <c r="BK101" s="145">
        <f>ROUND(I101*H101,2)</f>
        <v>0</v>
      </c>
      <c r="BL101" s="18" t="s">
        <v>311</v>
      </c>
      <c r="BM101" s="144" t="s">
        <v>9158</v>
      </c>
    </row>
    <row r="102" spans="2:65" s="1" customFormat="1" ht="39">
      <c r="B102" s="33"/>
      <c r="D102" s="146" t="s">
        <v>313</v>
      </c>
      <c r="F102" s="147" t="s">
        <v>9159</v>
      </c>
      <c r="I102" s="148"/>
      <c r="L102" s="33"/>
      <c r="M102" s="149"/>
      <c r="T102" s="54"/>
      <c r="AT102" s="18" t="s">
        <v>313</v>
      </c>
      <c r="AU102" s="18" t="s">
        <v>88</v>
      </c>
    </row>
    <row r="103" spans="2:65" s="1" customFormat="1" ht="11.25">
      <c r="B103" s="33"/>
      <c r="D103" s="150" t="s">
        <v>315</v>
      </c>
      <c r="F103" s="151" t="s">
        <v>9160</v>
      </c>
      <c r="I103" s="148"/>
      <c r="L103" s="33"/>
      <c r="M103" s="149"/>
      <c r="T103" s="54"/>
      <c r="AT103" s="18" t="s">
        <v>315</v>
      </c>
      <c r="AU103" s="18" t="s">
        <v>88</v>
      </c>
    </row>
    <row r="104" spans="2:65" s="1" customFormat="1" ht="302.25">
      <c r="B104" s="33"/>
      <c r="D104" s="146" t="s">
        <v>4036</v>
      </c>
      <c r="F104" s="189" t="s">
        <v>9154</v>
      </c>
      <c r="I104" s="148"/>
      <c r="L104" s="33"/>
      <c r="M104" s="149"/>
      <c r="T104" s="54"/>
      <c r="AT104" s="18" t="s">
        <v>4036</v>
      </c>
      <c r="AU104" s="18" t="s">
        <v>88</v>
      </c>
    </row>
    <row r="105" spans="2:65" s="1" customFormat="1" ht="24.2" customHeight="1">
      <c r="B105" s="33"/>
      <c r="C105" s="133" t="s">
        <v>96</v>
      </c>
      <c r="D105" s="133" t="s">
        <v>307</v>
      </c>
      <c r="E105" s="134" t="s">
        <v>9161</v>
      </c>
      <c r="F105" s="135" t="s">
        <v>9162</v>
      </c>
      <c r="G105" s="136" t="s">
        <v>199</v>
      </c>
      <c r="H105" s="137">
        <v>2.25</v>
      </c>
      <c r="I105" s="138"/>
      <c r="J105" s="139">
        <f>ROUND(I105*H105,2)</f>
        <v>0</v>
      </c>
      <c r="K105" s="135" t="s">
        <v>310</v>
      </c>
      <c r="L105" s="33"/>
      <c r="M105" s="140" t="s">
        <v>42</v>
      </c>
      <c r="N105" s="141" t="s">
        <v>50</v>
      </c>
      <c r="P105" s="142">
        <f>O105*H105</f>
        <v>0</v>
      </c>
      <c r="Q105" s="142">
        <v>0</v>
      </c>
      <c r="R105" s="142">
        <f>Q105*H105</f>
        <v>0</v>
      </c>
      <c r="S105" s="142">
        <v>0.22</v>
      </c>
      <c r="T105" s="143">
        <f>S105*H105</f>
        <v>0.495</v>
      </c>
      <c r="AR105" s="144" t="s">
        <v>311</v>
      </c>
      <c r="AT105" s="144" t="s">
        <v>307</v>
      </c>
      <c r="AU105" s="144" t="s">
        <v>88</v>
      </c>
      <c r="AY105" s="18" t="s">
        <v>305</v>
      </c>
      <c r="BE105" s="145">
        <f>IF(N105="základní",J105,0)</f>
        <v>0</v>
      </c>
      <c r="BF105" s="145">
        <f>IF(N105="snížená",J105,0)</f>
        <v>0</v>
      </c>
      <c r="BG105" s="145">
        <f>IF(N105="zákl. přenesená",J105,0)</f>
        <v>0</v>
      </c>
      <c r="BH105" s="145">
        <f>IF(N105="sníž. přenesená",J105,0)</f>
        <v>0</v>
      </c>
      <c r="BI105" s="145">
        <f>IF(N105="nulová",J105,0)</f>
        <v>0</v>
      </c>
      <c r="BJ105" s="18" t="s">
        <v>86</v>
      </c>
      <c r="BK105" s="145">
        <f>ROUND(I105*H105,2)</f>
        <v>0</v>
      </c>
      <c r="BL105" s="18" t="s">
        <v>311</v>
      </c>
      <c r="BM105" s="144" t="s">
        <v>9163</v>
      </c>
    </row>
    <row r="106" spans="2:65" s="1" customFormat="1" ht="39">
      <c r="B106" s="33"/>
      <c r="D106" s="146" t="s">
        <v>313</v>
      </c>
      <c r="F106" s="147" t="s">
        <v>9164</v>
      </c>
      <c r="I106" s="148"/>
      <c r="L106" s="33"/>
      <c r="M106" s="149"/>
      <c r="T106" s="54"/>
      <c r="AT106" s="18" t="s">
        <v>313</v>
      </c>
      <c r="AU106" s="18" t="s">
        <v>88</v>
      </c>
    </row>
    <row r="107" spans="2:65" s="1" customFormat="1" ht="11.25">
      <c r="B107" s="33"/>
      <c r="D107" s="150" t="s">
        <v>315</v>
      </c>
      <c r="F107" s="151" t="s">
        <v>9165</v>
      </c>
      <c r="I107" s="148"/>
      <c r="L107" s="33"/>
      <c r="M107" s="149"/>
      <c r="T107" s="54"/>
      <c r="AT107" s="18" t="s">
        <v>315</v>
      </c>
      <c r="AU107" s="18" t="s">
        <v>88</v>
      </c>
    </row>
    <row r="108" spans="2:65" s="1" customFormat="1" ht="302.25">
      <c r="B108" s="33"/>
      <c r="D108" s="146" t="s">
        <v>4036</v>
      </c>
      <c r="F108" s="189" t="s">
        <v>9154</v>
      </c>
      <c r="I108" s="148"/>
      <c r="L108" s="33"/>
      <c r="M108" s="149"/>
      <c r="T108" s="54"/>
      <c r="AT108" s="18" t="s">
        <v>4036</v>
      </c>
      <c r="AU108" s="18" t="s">
        <v>88</v>
      </c>
    </row>
    <row r="109" spans="2:65" s="1" customFormat="1" ht="16.5" customHeight="1">
      <c r="B109" s="33"/>
      <c r="C109" s="133" t="s">
        <v>311</v>
      </c>
      <c r="D109" s="133" t="s">
        <v>307</v>
      </c>
      <c r="E109" s="134" t="s">
        <v>7934</v>
      </c>
      <c r="F109" s="135" t="s">
        <v>7935</v>
      </c>
      <c r="G109" s="136" t="s">
        <v>402</v>
      </c>
      <c r="H109" s="137">
        <v>2</v>
      </c>
      <c r="I109" s="138"/>
      <c r="J109" s="139">
        <f>ROUND(I109*H109,2)</f>
        <v>0</v>
      </c>
      <c r="K109" s="135" t="s">
        <v>310</v>
      </c>
      <c r="L109" s="33"/>
      <c r="M109" s="140" t="s">
        <v>42</v>
      </c>
      <c r="N109" s="141" t="s">
        <v>50</v>
      </c>
      <c r="P109" s="142">
        <f>O109*H109</f>
        <v>0</v>
      </c>
      <c r="Q109" s="142">
        <v>0</v>
      </c>
      <c r="R109" s="142">
        <f>Q109*H109</f>
        <v>0</v>
      </c>
      <c r="S109" s="142">
        <v>0.20499999999999999</v>
      </c>
      <c r="T109" s="143">
        <f>S109*H109</f>
        <v>0.41</v>
      </c>
      <c r="AR109" s="144" t="s">
        <v>311</v>
      </c>
      <c r="AT109" s="144" t="s">
        <v>307</v>
      </c>
      <c r="AU109" s="144" t="s">
        <v>88</v>
      </c>
      <c r="AY109" s="18" t="s">
        <v>305</v>
      </c>
      <c r="BE109" s="145">
        <f>IF(N109="základní",J109,0)</f>
        <v>0</v>
      </c>
      <c r="BF109" s="145">
        <f>IF(N109="snížená",J109,0)</f>
        <v>0</v>
      </c>
      <c r="BG109" s="145">
        <f>IF(N109="zákl. přenesená",J109,0)</f>
        <v>0</v>
      </c>
      <c r="BH109" s="145">
        <f>IF(N109="sníž. přenesená",J109,0)</f>
        <v>0</v>
      </c>
      <c r="BI109" s="145">
        <f>IF(N109="nulová",J109,0)</f>
        <v>0</v>
      </c>
      <c r="BJ109" s="18" t="s">
        <v>86</v>
      </c>
      <c r="BK109" s="145">
        <f>ROUND(I109*H109,2)</f>
        <v>0</v>
      </c>
      <c r="BL109" s="18" t="s">
        <v>311</v>
      </c>
      <c r="BM109" s="144" t="s">
        <v>9166</v>
      </c>
    </row>
    <row r="110" spans="2:65" s="1" customFormat="1" ht="29.25">
      <c r="B110" s="33"/>
      <c r="D110" s="146" t="s">
        <v>313</v>
      </c>
      <c r="F110" s="147" t="s">
        <v>7937</v>
      </c>
      <c r="I110" s="148"/>
      <c r="L110" s="33"/>
      <c r="M110" s="149"/>
      <c r="T110" s="54"/>
      <c r="AT110" s="18" t="s">
        <v>313</v>
      </c>
      <c r="AU110" s="18" t="s">
        <v>88</v>
      </c>
    </row>
    <row r="111" spans="2:65" s="1" customFormat="1" ht="11.25">
      <c r="B111" s="33"/>
      <c r="D111" s="150" t="s">
        <v>315</v>
      </c>
      <c r="F111" s="151" t="s">
        <v>7938</v>
      </c>
      <c r="I111" s="148"/>
      <c r="L111" s="33"/>
      <c r="M111" s="149"/>
      <c r="T111" s="54"/>
      <c r="AT111" s="18" t="s">
        <v>315</v>
      </c>
      <c r="AU111" s="18" t="s">
        <v>88</v>
      </c>
    </row>
    <row r="112" spans="2:65" s="1" customFormat="1" ht="195">
      <c r="B112" s="33"/>
      <c r="D112" s="146" t="s">
        <v>4036</v>
      </c>
      <c r="F112" s="189" t="s">
        <v>9167</v>
      </c>
      <c r="I112" s="148"/>
      <c r="L112" s="33"/>
      <c r="M112" s="149"/>
      <c r="T112" s="54"/>
      <c r="AT112" s="18" t="s">
        <v>4036</v>
      </c>
      <c r="AU112" s="18" t="s">
        <v>88</v>
      </c>
    </row>
    <row r="113" spans="2:65" s="1" customFormat="1" ht="24.2" customHeight="1">
      <c r="B113" s="33"/>
      <c r="C113" s="133" t="s">
        <v>340</v>
      </c>
      <c r="D113" s="133" t="s">
        <v>307</v>
      </c>
      <c r="E113" s="134" t="s">
        <v>8126</v>
      </c>
      <c r="F113" s="135" t="s">
        <v>8127</v>
      </c>
      <c r="G113" s="136" t="s">
        <v>5560</v>
      </c>
      <c r="H113" s="137">
        <v>80</v>
      </c>
      <c r="I113" s="138"/>
      <c r="J113" s="139">
        <f>ROUND(I113*H113,2)</f>
        <v>0</v>
      </c>
      <c r="K113" s="135" t="s">
        <v>310</v>
      </c>
      <c r="L113" s="33"/>
      <c r="M113" s="140" t="s">
        <v>42</v>
      </c>
      <c r="N113" s="141" t="s">
        <v>50</v>
      </c>
      <c r="P113" s="142">
        <f>O113*H113</f>
        <v>0</v>
      </c>
      <c r="Q113" s="142">
        <v>3.2634E-5</v>
      </c>
      <c r="R113" s="142">
        <f>Q113*H113</f>
        <v>2.61072E-3</v>
      </c>
      <c r="S113" s="142">
        <v>0</v>
      </c>
      <c r="T113" s="143">
        <f>S113*H113</f>
        <v>0</v>
      </c>
      <c r="AR113" s="144" t="s">
        <v>311</v>
      </c>
      <c r="AT113" s="144" t="s">
        <v>307</v>
      </c>
      <c r="AU113" s="144" t="s">
        <v>88</v>
      </c>
      <c r="AY113" s="18" t="s">
        <v>305</v>
      </c>
      <c r="BE113" s="145">
        <f>IF(N113="základní",J113,0)</f>
        <v>0</v>
      </c>
      <c r="BF113" s="145">
        <f>IF(N113="snížená",J113,0)</f>
        <v>0</v>
      </c>
      <c r="BG113" s="145">
        <f>IF(N113="zákl. přenesená",J113,0)</f>
        <v>0</v>
      </c>
      <c r="BH113" s="145">
        <f>IF(N113="sníž. přenesená",J113,0)</f>
        <v>0</v>
      </c>
      <c r="BI113" s="145">
        <f>IF(N113="nulová",J113,0)</f>
        <v>0</v>
      </c>
      <c r="BJ113" s="18" t="s">
        <v>86</v>
      </c>
      <c r="BK113" s="145">
        <f>ROUND(I113*H113,2)</f>
        <v>0</v>
      </c>
      <c r="BL113" s="18" t="s">
        <v>311</v>
      </c>
      <c r="BM113" s="144" t="s">
        <v>9168</v>
      </c>
    </row>
    <row r="114" spans="2:65" s="1" customFormat="1" ht="19.5">
      <c r="B114" s="33"/>
      <c r="D114" s="146" t="s">
        <v>313</v>
      </c>
      <c r="F114" s="147" t="s">
        <v>8129</v>
      </c>
      <c r="I114" s="148"/>
      <c r="L114" s="33"/>
      <c r="M114" s="149"/>
      <c r="T114" s="54"/>
      <c r="AT114" s="18" t="s">
        <v>313</v>
      </c>
      <c r="AU114" s="18" t="s">
        <v>88</v>
      </c>
    </row>
    <row r="115" spans="2:65" s="1" customFormat="1" ht="11.25">
      <c r="B115" s="33"/>
      <c r="D115" s="150" t="s">
        <v>315</v>
      </c>
      <c r="F115" s="151" t="s">
        <v>8130</v>
      </c>
      <c r="I115" s="148"/>
      <c r="L115" s="33"/>
      <c r="M115" s="149"/>
      <c r="T115" s="54"/>
      <c r="AT115" s="18" t="s">
        <v>315</v>
      </c>
      <c r="AU115" s="18" t="s">
        <v>88</v>
      </c>
    </row>
    <row r="116" spans="2:65" s="1" customFormat="1" ht="302.25">
      <c r="B116" s="33"/>
      <c r="D116" s="146" t="s">
        <v>4036</v>
      </c>
      <c r="F116" s="189" t="s">
        <v>9169</v>
      </c>
      <c r="I116" s="148"/>
      <c r="L116" s="33"/>
      <c r="M116" s="149"/>
      <c r="T116" s="54"/>
      <c r="AT116" s="18" t="s">
        <v>4036</v>
      </c>
      <c r="AU116" s="18" t="s">
        <v>88</v>
      </c>
    </row>
    <row r="117" spans="2:65" s="13" customFormat="1" ht="11.25">
      <c r="B117" s="158"/>
      <c r="D117" s="146" t="s">
        <v>317</v>
      </c>
      <c r="E117" s="159" t="s">
        <v>42</v>
      </c>
      <c r="F117" s="160" t="s">
        <v>9170</v>
      </c>
      <c r="H117" s="161">
        <v>80</v>
      </c>
      <c r="I117" s="162"/>
      <c r="L117" s="158"/>
      <c r="M117" s="163"/>
      <c r="T117" s="164"/>
      <c r="AT117" s="159" t="s">
        <v>317</v>
      </c>
      <c r="AU117" s="159" t="s">
        <v>88</v>
      </c>
      <c r="AV117" s="13" t="s">
        <v>88</v>
      </c>
      <c r="AW117" s="13" t="s">
        <v>38</v>
      </c>
      <c r="AX117" s="13" t="s">
        <v>86</v>
      </c>
      <c r="AY117" s="159" t="s">
        <v>305</v>
      </c>
    </row>
    <row r="118" spans="2:65" s="1" customFormat="1" ht="24.2" customHeight="1">
      <c r="B118" s="33"/>
      <c r="C118" s="133" t="s">
        <v>347</v>
      </c>
      <c r="D118" s="133" t="s">
        <v>307</v>
      </c>
      <c r="E118" s="134" t="s">
        <v>8132</v>
      </c>
      <c r="F118" s="135" t="s">
        <v>8133</v>
      </c>
      <c r="G118" s="136" t="s">
        <v>8134</v>
      </c>
      <c r="H118" s="137">
        <v>10</v>
      </c>
      <c r="I118" s="138"/>
      <c r="J118" s="139">
        <f>ROUND(I118*H118,2)</f>
        <v>0</v>
      </c>
      <c r="K118" s="135" t="s">
        <v>310</v>
      </c>
      <c r="L118" s="33"/>
      <c r="M118" s="140" t="s">
        <v>42</v>
      </c>
      <c r="N118" s="141" t="s">
        <v>50</v>
      </c>
      <c r="P118" s="142">
        <f>O118*H118</f>
        <v>0</v>
      </c>
      <c r="Q118" s="142">
        <v>0</v>
      </c>
      <c r="R118" s="142">
        <f>Q118*H118</f>
        <v>0</v>
      </c>
      <c r="S118" s="142">
        <v>0</v>
      </c>
      <c r="T118" s="143">
        <f>S118*H118</f>
        <v>0</v>
      </c>
      <c r="AR118" s="144" t="s">
        <v>311</v>
      </c>
      <c r="AT118" s="144" t="s">
        <v>307</v>
      </c>
      <c r="AU118" s="144" t="s">
        <v>88</v>
      </c>
      <c r="AY118" s="18" t="s">
        <v>305</v>
      </c>
      <c r="BE118" s="145">
        <f>IF(N118="základní",J118,0)</f>
        <v>0</v>
      </c>
      <c r="BF118" s="145">
        <f>IF(N118="snížená",J118,0)</f>
        <v>0</v>
      </c>
      <c r="BG118" s="145">
        <f>IF(N118="zákl. přenesená",J118,0)</f>
        <v>0</v>
      </c>
      <c r="BH118" s="145">
        <f>IF(N118="sníž. přenesená",J118,0)</f>
        <v>0</v>
      </c>
      <c r="BI118" s="145">
        <f>IF(N118="nulová",J118,0)</f>
        <v>0</v>
      </c>
      <c r="BJ118" s="18" t="s">
        <v>86</v>
      </c>
      <c r="BK118" s="145">
        <f>ROUND(I118*H118,2)</f>
        <v>0</v>
      </c>
      <c r="BL118" s="18" t="s">
        <v>311</v>
      </c>
      <c r="BM118" s="144" t="s">
        <v>9171</v>
      </c>
    </row>
    <row r="119" spans="2:65" s="1" customFormat="1" ht="19.5">
      <c r="B119" s="33"/>
      <c r="D119" s="146" t="s">
        <v>313</v>
      </c>
      <c r="F119" s="147" t="s">
        <v>8136</v>
      </c>
      <c r="I119" s="148"/>
      <c r="L119" s="33"/>
      <c r="M119" s="149"/>
      <c r="T119" s="54"/>
      <c r="AT119" s="18" t="s">
        <v>313</v>
      </c>
      <c r="AU119" s="18" t="s">
        <v>88</v>
      </c>
    </row>
    <row r="120" spans="2:65" s="1" customFormat="1" ht="11.25">
      <c r="B120" s="33"/>
      <c r="D120" s="150" t="s">
        <v>315</v>
      </c>
      <c r="F120" s="151" t="s">
        <v>8137</v>
      </c>
      <c r="I120" s="148"/>
      <c r="L120" s="33"/>
      <c r="M120" s="149"/>
      <c r="T120" s="54"/>
      <c r="AT120" s="18" t="s">
        <v>315</v>
      </c>
      <c r="AU120" s="18" t="s">
        <v>88</v>
      </c>
    </row>
    <row r="121" spans="2:65" s="1" customFormat="1" ht="185.25">
      <c r="B121" s="33"/>
      <c r="D121" s="146" t="s">
        <v>4036</v>
      </c>
      <c r="F121" s="189" t="s">
        <v>9172</v>
      </c>
      <c r="I121" s="148"/>
      <c r="L121" s="33"/>
      <c r="M121" s="149"/>
      <c r="T121" s="54"/>
      <c r="AT121" s="18" t="s">
        <v>4036</v>
      </c>
      <c r="AU121" s="18" t="s">
        <v>88</v>
      </c>
    </row>
    <row r="122" spans="2:65" s="1" customFormat="1" ht="24.2" customHeight="1">
      <c r="B122" s="33"/>
      <c r="C122" s="133" t="s">
        <v>357</v>
      </c>
      <c r="D122" s="133" t="s">
        <v>307</v>
      </c>
      <c r="E122" s="134" t="s">
        <v>9173</v>
      </c>
      <c r="F122" s="135" t="s">
        <v>9174</v>
      </c>
      <c r="G122" s="136" t="s">
        <v>402</v>
      </c>
      <c r="H122" s="137">
        <v>2</v>
      </c>
      <c r="I122" s="138"/>
      <c r="J122" s="139">
        <f>ROUND(I122*H122,2)</f>
        <v>0</v>
      </c>
      <c r="K122" s="135" t="s">
        <v>310</v>
      </c>
      <c r="L122" s="33"/>
      <c r="M122" s="140" t="s">
        <v>42</v>
      </c>
      <c r="N122" s="141" t="s">
        <v>50</v>
      </c>
      <c r="P122" s="142">
        <f>O122*H122</f>
        <v>0</v>
      </c>
      <c r="Q122" s="142">
        <v>8.6767000000000007E-3</v>
      </c>
      <c r="R122" s="142">
        <f>Q122*H122</f>
        <v>1.7353400000000001E-2</v>
      </c>
      <c r="S122" s="142">
        <v>0</v>
      </c>
      <c r="T122" s="143">
        <f>S122*H122</f>
        <v>0</v>
      </c>
      <c r="AR122" s="144" t="s">
        <v>311</v>
      </c>
      <c r="AT122" s="144" t="s">
        <v>307</v>
      </c>
      <c r="AU122" s="144" t="s">
        <v>88</v>
      </c>
      <c r="AY122" s="18" t="s">
        <v>305</v>
      </c>
      <c r="BE122" s="145">
        <f>IF(N122="základní",J122,0)</f>
        <v>0</v>
      </c>
      <c r="BF122" s="145">
        <f>IF(N122="snížená",J122,0)</f>
        <v>0</v>
      </c>
      <c r="BG122" s="145">
        <f>IF(N122="zákl. přenesená",J122,0)</f>
        <v>0</v>
      </c>
      <c r="BH122" s="145">
        <f>IF(N122="sníž. přenesená",J122,0)</f>
        <v>0</v>
      </c>
      <c r="BI122" s="145">
        <f>IF(N122="nulová",J122,0)</f>
        <v>0</v>
      </c>
      <c r="BJ122" s="18" t="s">
        <v>86</v>
      </c>
      <c r="BK122" s="145">
        <f>ROUND(I122*H122,2)</f>
        <v>0</v>
      </c>
      <c r="BL122" s="18" t="s">
        <v>311</v>
      </c>
      <c r="BM122" s="144" t="s">
        <v>9175</v>
      </c>
    </row>
    <row r="123" spans="2:65" s="1" customFormat="1" ht="58.5">
      <c r="B123" s="33"/>
      <c r="D123" s="146" t="s">
        <v>313</v>
      </c>
      <c r="F123" s="147" t="s">
        <v>9176</v>
      </c>
      <c r="I123" s="148"/>
      <c r="L123" s="33"/>
      <c r="M123" s="149"/>
      <c r="T123" s="54"/>
      <c r="AT123" s="18" t="s">
        <v>313</v>
      </c>
      <c r="AU123" s="18" t="s">
        <v>88</v>
      </c>
    </row>
    <row r="124" spans="2:65" s="1" customFormat="1" ht="11.25">
      <c r="B124" s="33"/>
      <c r="D124" s="150" t="s">
        <v>315</v>
      </c>
      <c r="F124" s="151" t="s">
        <v>9177</v>
      </c>
      <c r="I124" s="148"/>
      <c r="L124" s="33"/>
      <c r="M124" s="149"/>
      <c r="T124" s="54"/>
      <c r="AT124" s="18" t="s">
        <v>315</v>
      </c>
      <c r="AU124" s="18" t="s">
        <v>88</v>
      </c>
    </row>
    <row r="125" spans="2:65" s="1" customFormat="1" ht="87.75">
      <c r="B125" s="33"/>
      <c r="D125" s="146" t="s">
        <v>4036</v>
      </c>
      <c r="F125" s="189" t="s">
        <v>9178</v>
      </c>
      <c r="I125" s="148"/>
      <c r="L125" s="33"/>
      <c r="M125" s="149"/>
      <c r="T125" s="54"/>
      <c r="AT125" s="18" t="s">
        <v>4036</v>
      </c>
      <c r="AU125" s="18" t="s">
        <v>88</v>
      </c>
    </row>
    <row r="126" spans="2:65" s="13" customFormat="1" ht="11.25">
      <c r="B126" s="158"/>
      <c r="D126" s="146" t="s">
        <v>317</v>
      </c>
      <c r="E126" s="159" t="s">
        <v>42</v>
      </c>
      <c r="F126" s="160" t="s">
        <v>88</v>
      </c>
      <c r="H126" s="161">
        <v>2</v>
      </c>
      <c r="I126" s="162"/>
      <c r="L126" s="158"/>
      <c r="M126" s="163"/>
      <c r="T126" s="164"/>
      <c r="AT126" s="159" t="s">
        <v>317</v>
      </c>
      <c r="AU126" s="159" t="s">
        <v>88</v>
      </c>
      <c r="AV126" s="13" t="s">
        <v>88</v>
      </c>
      <c r="AW126" s="13" t="s">
        <v>38</v>
      </c>
      <c r="AX126" s="13" t="s">
        <v>86</v>
      </c>
      <c r="AY126" s="159" t="s">
        <v>305</v>
      </c>
    </row>
    <row r="127" spans="2:65" s="1" customFormat="1" ht="24.2" customHeight="1">
      <c r="B127" s="33"/>
      <c r="C127" s="133" t="s">
        <v>344</v>
      </c>
      <c r="D127" s="133" t="s">
        <v>307</v>
      </c>
      <c r="E127" s="134" t="s">
        <v>9179</v>
      </c>
      <c r="F127" s="135" t="s">
        <v>9180</v>
      </c>
      <c r="G127" s="136" t="s">
        <v>402</v>
      </c>
      <c r="H127" s="137">
        <v>23</v>
      </c>
      <c r="I127" s="138"/>
      <c r="J127" s="139">
        <f>ROUND(I127*H127,2)</f>
        <v>0</v>
      </c>
      <c r="K127" s="135" t="s">
        <v>310</v>
      </c>
      <c r="L127" s="33"/>
      <c r="M127" s="140" t="s">
        <v>42</v>
      </c>
      <c r="N127" s="141" t="s">
        <v>50</v>
      </c>
      <c r="P127" s="142">
        <f>O127*H127</f>
        <v>0</v>
      </c>
      <c r="Q127" s="142">
        <v>3.6904300000000001E-2</v>
      </c>
      <c r="R127" s="142">
        <f>Q127*H127</f>
        <v>0.84879890000000002</v>
      </c>
      <c r="S127" s="142">
        <v>0</v>
      </c>
      <c r="T127" s="143">
        <f>S127*H127</f>
        <v>0</v>
      </c>
      <c r="AR127" s="144" t="s">
        <v>311</v>
      </c>
      <c r="AT127" s="144" t="s">
        <v>307</v>
      </c>
      <c r="AU127" s="144" t="s">
        <v>88</v>
      </c>
      <c r="AY127" s="18" t="s">
        <v>305</v>
      </c>
      <c r="BE127" s="145">
        <f>IF(N127="základní",J127,0)</f>
        <v>0</v>
      </c>
      <c r="BF127" s="145">
        <f>IF(N127="snížená",J127,0)</f>
        <v>0</v>
      </c>
      <c r="BG127" s="145">
        <f>IF(N127="zákl. přenesená",J127,0)</f>
        <v>0</v>
      </c>
      <c r="BH127" s="145">
        <f>IF(N127="sníž. přenesená",J127,0)</f>
        <v>0</v>
      </c>
      <c r="BI127" s="145">
        <f>IF(N127="nulová",J127,0)</f>
        <v>0</v>
      </c>
      <c r="BJ127" s="18" t="s">
        <v>86</v>
      </c>
      <c r="BK127" s="145">
        <f>ROUND(I127*H127,2)</f>
        <v>0</v>
      </c>
      <c r="BL127" s="18" t="s">
        <v>311</v>
      </c>
      <c r="BM127" s="144" t="s">
        <v>9181</v>
      </c>
    </row>
    <row r="128" spans="2:65" s="1" customFormat="1" ht="58.5">
      <c r="B128" s="33"/>
      <c r="D128" s="146" t="s">
        <v>313</v>
      </c>
      <c r="F128" s="147" t="s">
        <v>9182</v>
      </c>
      <c r="I128" s="148"/>
      <c r="L128" s="33"/>
      <c r="M128" s="149"/>
      <c r="T128" s="54"/>
      <c r="AT128" s="18" t="s">
        <v>313</v>
      </c>
      <c r="AU128" s="18" t="s">
        <v>88</v>
      </c>
    </row>
    <row r="129" spans="2:65" s="1" customFormat="1" ht="11.25">
      <c r="B129" s="33"/>
      <c r="D129" s="150" t="s">
        <v>315</v>
      </c>
      <c r="F129" s="151" t="s">
        <v>9183</v>
      </c>
      <c r="I129" s="148"/>
      <c r="L129" s="33"/>
      <c r="M129" s="149"/>
      <c r="T129" s="54"/>
      <c r="AT129" s="18" t="s">
        <v>315</v>
      </c>
      <c r="AU129" s="18" t="s">
        <v>88</v>
      </c>
    </row>
    <row r="130" spans="2:65" s="1" customFormat="1" ht="87.75">
      <c r="B130" s="33"/>
      <c r="D130" s="146" t="s">
        <v>4036</v>
      </c>
      <c r="F130" s="189" t="s">
        <v>9178</v>
      </c>
      <c r="I130" s="148"/>
      <c r="L130" s="33"/>
      <c r="M130" s="149"/>
      <c r="T130" s="54"/>
      <c r="AT130" s="18" t="s">
        <v>4036</v>
      </c>
      <c r="AU130" s="18" t="s">
        <v>88</v>
      </c>
    </row>
    <row r="131" spans="2:65" s="13" customFormat="1" ht="11.25">
      <c r="B131" s="158"/>
      <c r="D131" s="146" t="s">
        <v>317</v>
      </c>
      <c r="E131" s="159" t="s">
        <v>42</v>
      </c>
      <c r="F131" s="160" t="s">
        <v>9184</v>
      </c>
      <c r="H131" s="161">
        <v>23</v>
      </c>
      <c r="I131" s="162"/>
      <c r="L131" s="158"/>
      <c r="M131" s="163"/>
      <c r="T131" s="164"/>
      <c r="AT131" s="159" t="s">
        <v>317</v>
      </c>
      <c r="AU131" s="159" t="s">
        <v>88</v>
      </c>
      <c r="AV131" s="13" t="s">
        <v>88</v>
      </c>
      <c r="AW131" s="13" t="s">
        <v>38</v>
      </c>
      <c r="AX131" s="13" t="s">
        <v>86</v>
      </c>
      <c r="AY131" s="159" t="s">
        <v>305</v>
      </c>
    </row>
    <row r="132" spans="2:65" s="1" customFormat="1" ht="24.2" customHeight="1">
      <c r="B132" s="33"/>
      <c r="C132" s="133" t="s">
        <v>377</v>
      </c>
      <c r="D132" s="133" t="s">
        <v>307</v>
      </c>
      <c r="E132" s="134" t="s">
        <v>9185</v>
      </c>
      <c r="F132" s="135" t="s">
        <v>9186</v>
      </c>
      <c r="G132" s="136" t="s">
        <v>244</v>
      </c>
      <c r="H132" s="137">
        <v>60</v>
      </c>
      <c r="I132" s="138"/>
      <c r="J132" s="139">
        <f>ROUND(I132*H132,2)</f>
        <v>0</v>
      </c>
      <c r="K132" s="135" t="s">
        <v>310</v>
      </c>
      <c r="L132" s="33"/>
      <c r="M132" s="140" t="s">
        <v>42</v>
      </c>
      <c r="N132" s="141" t="s">
        <v>50</v>
      </c>
      <c r="P132" s="142">
        <f>O132*H132</f>
        <v>0</v>
      </c>
      <c r="Q132" s="142">
        <v>0</v>
      </c>
      <c r="R132" s="142">
        <f>Q132*H132</f>
        <v>0</v>
      </c>
      <c r="S132" s="142">
        <v>0</v>
      </c>
      <c r="T132" s="143">
        <f>S132*H132</f>
        <v>0</v>
      </c>
      <c r="AR132" s="144" t="s">
        <v>311</v>
      </c>
      <c r="AT132" s="144" t="s">
        <v>307</v>
      </c>
      <c r="AU132" s="144" t="s">
        <v>88</v>
      </c>
      <c r="AY132" s="18" t="s">
        <v>305</v>
      </c>
      <c r="BE132" s="145">
        <f>IF(N132="základní",J132,0)</f>
        <v>0</v>
      </c>
      <c r="BF132" s="145">
        <f>IF(N132="snížená",J132,0)</f>
        <v>0</v>
      </c>
      <c r="BG132" s="145">
        <f>IF(N132="zákl. přenesená",J132,0)</f>
        <v>0</v>
      </c>
      <c r="BH132" s="145">
        <f>IF(N132="sníž. přenesená",J132,0)</f>
        <v>0</v>
      </c>
      <c r="BI132" s="145">
        <f>IF(N132="nulová",J132,0)</f>
        <v>0</v>
      </c>
      <c r="BJ132" s="18" t="s">
        <v>86</v>
      </c>
      <c r="BK132" s="145">
        <f>ROUND(I132*H132,2)</f>
        <v>0</v>
      </c>
      <c r="BL132" s="18" t="s">
        <v>311</v>
      </c>
      <c r="BM132" s="144" t="s">
        <v>9187</v>
      </c>
    </row>
    <row r="133" spans="2:65" s="1" customFormat="1" ht="29.25">
      <c r="B133" s="33"/>
      <c r="D133" s="146" t="s">
        <v>313</v>
      </c>
      <c r="F133" s="147" t="s">
        <v>9188</v>
      </c>
      <c r="I133" s="148"/>
      <c r="L133" s="33"/>
      <c r="M133" s="149"/>
      <c r="T133" s="54"/>
      <c r="AT133" s="18" t="s">
        <v>313</v>
      </c>
      <c r="AU133" s="18" t="s">
        <v>88</v>
      </c>
    </row>
    <row r="134" spans="2:65" s="1" customFormat="1" ht="11.25">
      <c r="B134" s="33"/>
      <c r="D134" s="150" t="s">
        <v>315</v>
      </c>
      <c r="F134" s="151" t="s">
        <v>9189</v>
      </c>
      <c r="I134" s="148"/>
      <c r="L134" s="33"/>
      <c r="M134" s="149"/>
      <c r="T134" s="54"/>
      <c r="AT134" s="18" t="s">
        <v>315</v>
      </c>
      <c r="AU134" s="18" t="s">
        <v>88</v>
      </c>
    </row>
    <row r="135" spans="2:65" s="1" customFormat="1" ht="409.5">
      <c r="B135" s="33"/>
      <c r="D135" s="146" t="s">
        <v>4036</v>
      </c>
      <c r="F135" s="189" t="s">
        <v>9190</v>
      </c>
      <c r="I135" s="148"/>
      <c r="L135" s="33"/>
      <c r="M135" s="149"/>
      <c r="T135" s="54"/>
      <c r="AT135" s="18" t="s">
        <v>4036</v>
      </c>
      <c r="AU135" s="18" t="s">
        <v>88</v>
      </c>
    </row>
    <row r="136" spans="2:65" s="13" customFormat="1" ht="11.25">
      <c r="B136" s="158"/>
      <c r="D136" s="146" t="s">
        <v>317</v>
      </c>
      <c r="E136" s="159" t="s">
        <v>42</v>
      </c>
      <c r="F136" s="160" t="s">
        <v>9191</v>
      </c>
      <c r="H136" s="161">
        <v>60</v>
      </c>
      <c r="I136" s="162"/>
      <c r="L136" s="158"/>
      <c r="M136" s="163"/>
      <c r="T136" s="164"/>
      <c r="AT136" s="159" t="s">
        <v>317</v>
      </c>
      <c r="AU136" s="159" t="s">
        <v>88</v>
      </c>
      <c r="AV136" s="13" t="s">
        <v>88</v>
      </c>
      <c r="AW136" s="13" t="s">
        <v>38</v>
      </c>
      <c r="AX136" s="13" t="s">
        <v>86</v>
      </c>
      <c r="AY136" s="159" t="s">
        <v>305</v>
      </c>
    </row>
    <row r="137" spans="2:65" s="1" customFormat="1" ht="33" customHeight="1">
      <c r="B137" s="33"/>
      <c r="C137" s="133" t="s">
        <v>386</v>
      </c>
      <c r="D137" s="133" t="s">
        <v>307</v>
      </c>
      <c r="E137" s="134" t="s">
        <v>9192</v>
      </c>
      <c r="F137" s="135" t="s">
        <v>9193</v>
      </c>
      <c r="G137" s="136" t="s">
        <v>244</v>
      </c>
      <c r="H137" s="137">
        <v>44.258000000000003</v>
      </c>
      <c r="I137" s="138"/>
      <c r="J137" s="139">
        <f>ROUND(I137*H137,2)</f>
        <v>0</v>
      </c>
      <c r="K137" s="135" t="s">
        <v>310</v>
      </c>
      <c r="L137" s="33"/>
      <c r="M137" s="140" t="s">
        <v>42</v>
      </c>
      <c r="N137" s="141" t="s">
        <v>50</v>
      </c>
      <c r="P137" s="142">
        <f>O137*H137</f>
        <v>0</v>
      </c>
      <c r="Q137" s="142">
        <v>0</v>
      </c>
      <c r="R137" s="142">
        <f>Q137*H137</f>
        <v>0</v>
      </c>
      <c r="S137" s="142">
        <v>0</v>
      </c>
      <c r="T137" s="143">
        <f>S137*H137</f>
        <v>0</v>
      </c>
      <c r="AR137" s="144" t="s">
        <v>311</v>
      </c>
      <c r="AT137" s="144" t="s">
        <v>307</v>
      </c>
      <c r="AU137" s="144" t="s">
        <v>88</v>
      </c>
      <c r="AY137" s="18" t="s">
        <v>305</v>
      </c>
      <c r="BE137" s="145">
        <f>IF(N137="základní",J137,0)</f>
        <v>0</v>
      </c>
      <c r="BF137" s="145">
        <f>IF(N137="snížená",J137,0)</f>
        <v>0</v>
      </c>
      <c r="BG137" s="145">
        <f>IF(N137="zákl. přenesená",J137,0)</f>
        <v>0</v>
      </c>
      <c r="BH137" s="145">
        <f>IF(N137="sníž. přenesená",J137,0)</f>
        <v>0</v>
      </c>
      <c r="BI137" s="145">
        <f>IF(N137="nulová",J137,0)</f>
        <v>0</v>
      </c>
      <c r="BJ137" s="18" t="s">
        <v>86</v>
      </c>
      <c r="BK137" s="145">
        <f>ROUND(I137*H137,2)</f>
        <v>0</v>
      </c>
      <c r="BL137" s="18" t="s">
        <v>311</v>
      </c>
      <c r="BM137" s="144" t="s">
        <v>9194</v>
      </c>
    </row>
    <row r="138" spans="2:65" s="1" customFormat="1" ht="29.25">
      <c r="B138" s="33"/>
      <c r="D138" s="146" t="s">
        <v>313</v>
      </c>
      <c r="F138" s="147" t="s">
        <v>9195</v>
      </c>
      <c r="I138" s="148"/>
      <c r="L138" s="33"/>
      <c r="M138" s="149"/>
      <c r="T138" s="54"/>
      <c r="AT138" s="18" t="s">
        <v>313</v>
      </c>
      <c r="AU138" s="18" t="s">
        <v>88</v>
      </c>
    </row>
    <row r="139" spans="2:65" s="1" customFormat="1" ht="11.25">
      <c r="B139" s="33"/>
      <c r="D139" s="150" t="s">
        <v>315</v>
      </c>
      <c r="F139" s="151" t="s">
        <v>9196</v>
      </c>
      <c r="I139" s="148"/>
      <c r="L139" s="33"/>
      <c r="M139" s="149"/>
      <c r="T139" s="54"/>
      <c r="AT139" s="18" t="s">
        <v>315</v>
      </c>
      <c r="AU139" s="18" t="s">
        <v>88</v>
      </c>
    </row>
    <row r="140" spans="2:65" s="1" customFormat="1" ht="97.5">
      <c r="B140" s="33"/>
      <c r="D140" s="146" t="s">
        <v>4036</v>
      </c>
      <c r="F140" s="189" t="s">
        <v>9197</v>
      </c>
      <c r="I140" s="148"/>
      <c r="L140" s="33"/>
      <c r="M140" s="149"/>
      <c r="T140" s="54"/>
      <c r="AT140" s="18" t="s">
        <v>4036</v>
      </c>
      <c r="AU140" s="18" t="s">
        <v>88</v>
      </c>
    </row>
    <row r="141" spans="2:65" s="13" customFormat="1" ht="11.25">
      <c r="B141" s="158"/>
      <c r="D141" s="146" t="s">
        <v>317</v>
      </c>
      <c r="E141" s="159" t="s">
        <v>42</v>
      </c>
      <c r="F141" s="160" t="s">
        <v>9198</v>
      </c>
      <c r="H141" s="161">
        <v>44.258000000000003</v>
      </c>
      <c r="I141" s="162"/>
      <c r="L141" s="158"/>
      <c r="M141" s="163"/>
      <c r="T141" s="164"/>
      <c r="AT141" s="159" t="s">
        <v>317</v>
      </c>
      <c r="AU141" s="159" t="s">
        <v>88</v>
      </c>
      <c r="AV141" s="13" t="s">
        <v>88</v>
      </c>
      <c r="AW141" s="13" t="s">
        <v>38</v>
      </c>
      <c r="AX141" s="13" t="s">
        <v>86</v>
      </c>
      <c r="AY141" s="159" t="s">
        <v>305</v>
      </c>
    </row>
    <row r="142" spans="2:65" s="1" customFormat="1" ht="33" customHeight="1">
      <c r="B142" s="33"/>
      <c r="C142" s="133" t="s">
        <v>394</v>
      </c>
      <c r="D142" s="133" t="s">
        <v>307</v>
      </c>
      <c r="E142" s="134" t="s">
        <v>9199</v>
      </c>
      <c r="F142" s="135" t="s">
        <v>9200</v>
      </c>
      <c r="G142" s="136" t="s">
        <v>244</v>
      </c>
      <c r="H142" s="137">
        <v>136.34</v>
      </c>
      <c r="I142" s="138"/>
      <c r="J142" s="139">
        <f>ROUND(I142*H142,2)</f>
        <v>0</v>
      </c>
      <c r="K142" s="135" t="s">
        <v>310</v>
      </c>
      <c r="L142" s="33"/>
      <c r="M142" s="140" t="s">
        <v>42</v>
      </c>
      <c r="N142" s="141" t="s">
        <v>50</v>
      </c>
      <c r="P142" s="142">
        <f>O142*H142</f>
        <v>0</v>
      </c>
      <c r="Q142" s="142">
        <v>0</v>
      </c>
      <c r="R142" s="142">
        <f>Q142*H142</f>
        <v>0</v>
      </c>
      <c r="S142" s="142">
        <v>0</v>
      </c>
      <c r="T142" s="143">
        <f>S142*H142</f>
        <v>0</v>
      </c>
      <c r="AR142" s="144" t="s">
        <v>311</v>
      </c>
      <c r="AT142" s="144" t="s">
        <v>307</v>
      </c>
      <c r="AU142" s="144" t="s">
        <v>88</v>
      </c>
      <c r="AY142" s="18" t="s">
        <v>305</v>
      </c>
      <c r="BE142" s="145">
        <f>IF(N142="základní",J142,0)</f>
        <v>0</v>
      </c>
      <c r="BF142" s="145">
        <f>IF(N142="snížená",J142,0)</f>
        <v>0</v>
      </c>
      <c r="BG142" s="145">
        <f>IF(N142="zákl. přenesená",J142,0)</f>
        <v>0</v>
      </c>
      <c r="BH142" s="145">
        <f>IF(N142="sníž. přenesená",J142,0)</f>
        <v>0</v>
      </c>
      <c r="BI142" s="145">
        <f>IF(N142="nulová",J142,0)</f>
        <v>0</v>
      </c>
      <c r="BJ142" s="18" t="s">
        <v>86</v>
      </c>
      <c r="BK142" s="145">
        <f>ROUND(I142*H142,2)</f>
        <v>0</v>
      </c>
      <c r="BL142" s="18" t="s">
        <v>311</v>
      </c>
      <c r="BM142" s="144" t="s">
        <v>9201</v>
      </c>
    </row>
    <row r="143" spans="2:65" s="1" customFormat="1" ht="29.25">
      <c r="B143" s="33"/>
      <c r="D143" s="146" t="s">
        <v>313</v>
      </c>
      <c r="F143" s="147" t="s">
        <v>9202</v>
      </c>
      <c r="I143" s="148"/>
      <c r="L143" s="33"/>
      <c r="M143" s="149"/>
      <c r="T143" s="54"/>
      <c r="AT143" s="18" t="s">
        <v>313</v>
      </c>
      <c r="AU143" s="18" t="s">
        <v>88</v>
      </c>
    </row>
    <row r="144" spans="2:65" s="1" customFormat="1" ht="11.25">
      <c r="B144" s="33"/>
      <c r="D144" s="150" t="s">
        <v>315</v>
      </c>
      <c r="F144" s="151" t="s">
        <v>9203</v>
      </c>
      <c r="I144" s="148"/>
      <c r="L144" s="33"/>
      <c r="M144" s="149"/>
      <c r="T144" s="54"/>
      <c r="AT144" s="18" t="s">
        <v>315</v>
      </c>
      <c r="AU144" s="18" t="s">
        <v>88</v>
      </c>
    </row>
    <row r="145" spans="2:65" s="1" customFormat="1" ht="58.5">
      <c r="B145" s="33"/>
      <c r="D145" s="146" t="s">
        <v>4036</v>
      </c>
      <c r="F145" s="189" t="s">
        <v>9204</v>
      </c>
      <c r="I145" s="148"/>
      <c r="L145" s="33"/>
      <c r="M145" s="149"/>
      <c r="T145" s="54"/>
      <c r="AT145" s="18" t="s">
        <v>4036</v>
      </c>
      <c r="AU145" s="18" t="s">
        <v>88</v>
      </c>
    </row>
    <row r="146" spans="2:65" s="13" customFormat="1" ht="11.25">
      <c r="B146" s="158"/>
      <c r="D146" s="146" t="s">
        <v>317</v>
      </c>
      <c r="E146" s="159" t="s">
        <v>42</v>
      </c>
      <c r="F146" s="160" t="s">
        <v>9205</v>
      </c>
      <c r="H146" s="161">
        <v>136.34</v>
      </c>
      <c r="I146" s="162"/>
      <c r="L146" s="158"/>
      <c r="M146" s="163"/>
      <c r="T146" s="164"/>
      <c r="AT146" s="159" t="s">
        <v>317</v>
      </c>
      <c r="AU146" s="159" t="s">
        <v>88</v>
      </c>
      <c r="AV146" s="13" t="s">
        <v>88</v>
      </c>
      <c r="AW146" s="13" t="s">
        <v>38</v>
      </c>
      <c r="AX146" s="13" t="s">
        <v>86</v>
      </c>
      <c r="AY146" s="159" t="s">
        <v>305</v>
      </c>
    </row>
    <row r="147" spans="2:65" s="1" customFormat="1" ht="24.2" customHeight="1">
      <c r="B147" s="33"/>
      <c r="C147" s="133" t="s">
        <v>8</v>
      </c>
      <c r="D147" s="133" t="s">
        <v>307</v>
      </c>
      <c r="E147" s="134" t="s">
        <v>9206</v>
      </c>
      <c r="F147" s="135" t="s">
        <v>9207</v>
      </c>
      <c r="G147" s="136" t="s">
        <v>199</v>
      </c>
      <c r="H147" s="137">
        <v>188.8</v>
      </c>
      <c r="I147" s="138"/>
      <c r="J147" s="139">
        <f>ROUND(I147*H147,2)</f>
        <v>0</v>
      </c>
      <c r="K147" s="135" t="s">
        <v>310</v>
      </c>
      <c r="L147" s="33"/>
      <c r="M147" s="140" t="s">
        <v>42</v>
      </c>
      <c r="N147" s="141" t="s">
        <v>50</v>
      </c>
      <c r="P147" s="142">
        <f>O147*H147</f>
        <v>0</v>
      </c>
      <c r="Q147" s="142">
        <v>5.9300800000000001E-4</v>
      </c>
      <c r="R147" s="142">
        <f>Q147*H147</f>
        <v>0.11195991040000002</v>
      </c>
      <c r="S147" s="142">
        <v>0</v>
      </c>
      <c r="T147" s="143">
        <f>S147*H147</f>
        <v>0</v>
      </c>
      <c r="AR147" s="144" t="s">
        <v>311</v>
      </c>
      <c r="AT147" s="144" t="s">
        <v>307</v>
      </c>
      <c r="AU147" s="144" t="s">
        <v>88</v>
      </c>
      <c r="AY147" s="18" t="s">
        <v>305</v>
      </c>
      <c r="BE147" s="145">
        <f>IF(N147="základní",J147,0)</f>
        <v>0</v>
      </c>
      <c r="BF147" s="145">
        <f>IF(N147="snížená",J147,0)</f>
        <v>0</v>
      </c>
      <c r="BG147" s="145">
        <f>IF(N147="zákl. přenesená",J147,0)</f>
        <v>0</v>
      </c>
      <c r="BH147" s="145">
        <f>IF(N147="sníž. přenesená",J147,0)</f>
        <v>0</v>
      </c>
      <c r="BI147" s="145">
        <f>IF(N147="nulová",J147,0)</f>
        <v>0</v>
      </c>
      <c r="BJ147" s="18" t="s">
        <v>86</v>
      </c>
      <c r="BK147" s="145">
        <f>ROUND(I147*H147,2)</f>
        <v>0</v>
      </c>
      <c r="BL147" s="18" t="s">
        <v>311</v>
      </c>
      <c r="BM147" s="144" t="s">
        <v>9208</v>
      </c>
    </row>
    <row r="148" spans="2:65" s="1" customFormat="1" ht="19.5">
      <c r="B148" s="33"/>
      <c r="D148" s="146" t="s">
        <v>313</v>
      </c>
      <c r="F148" s="147" t="s">
        <v>9209</v>
      </c>
      <c r="I148" s="148"/>
      <c r="L148" s="33"/>
      <c r="M148" s="149"/>
      <c r="T148" s="54"/>
      <c r="AT148" s="18" t="s">
        <v>313</v>
      </c>
      <c r="AU148" s="18" t="s">
        <v>88</v>
      </c>
    </row>
    <row r="149" spans="2:65" s="1" customFormat="1" ht="11.25">
      <c r="B149" s="33"/>
      <c r="D149" s="150" t="s">
        <v>315</v>
      </c>
      <c r="F149" s="151" t="s">
        <v>9210</v>
      </c>
      <c r="I149" s="148"/>
      <c r="L149" s="33"/>
      <c r="M149" s="149"/>
      <c r="T149" s="54"/>
      <c r="AT149" s="18" t="s">
        <v>315</v>
      </c>
      <c r="AU149" s="18" t="s">
        <v>88</v>
      </c>
    </row>
    <row r="150" spans="2:65" s="1" customFormat="1" ht="39">
      <c r="B150" s="33"/>
      <c r="D150" s="146" t="s">
        <v>4036</v>
      </c>
      <c r="F150" s="189" t="s">
        <v>9211</v>
      </c>
      <c r="I150" s="148"/>
      <c r="L150" s="33"/>
      <c r="M150" s="149"/>
      <c r="T150" s="54"/>
      <c r="AT150" s="18" t="s">
        <v>4036</v>
      </c>
      <c r="AU150" s="18" t="s">
        <v>88</v>
      </c>
    </row>
    <row r="151" spans="2:65" s="13" customFormat="1" ht="11.25">
      <c r="B151" s="158"/>
      <c r="D151" s="146" t="s">
        <v>317</v>
      </c>
      <c r="E151" s="159" t="s">
        <v>42</v>
      </c>
      <c r="F151" s="160" t="s">
        <v>9212</v>
      </c>
      <c r="H151" s="161">
        <v>188.8</v>
      </c>
      <c r="I151" s="162"/>
      <c r="L151" s="158"/>
      <c r="M151" s="163"/>
      <c r="T151" s="164"/>
      <c r="AT151" s="159" t="s">
        <v>317</v>
      </c>
      <c r="AU151" s="159" t="s">
        <v>88</v>
      </c>
      <c r="AV151" s="13" t="s">
        <v>88</v>
      </c>
      <c r="AW151" s="13" t="s">
        <v>38</v>
      </c>
      <c r="AX151" s="13" t="s">
        <v>86</v>
      </c>
      <c r="AY151" s="159" t="s">
        <v>305</v>
      </c>
    </row>
    <row r="152" spans="2:65" s="1" customFormat="1" ht="24.2" customHeight="1">
      <c r="B152" s="33"/>
      <c r="C152" s="133" t="s">
        <v>410</v>
      </c>
      <c r="D152" s="133" t="s">
        <v>307</v>
      </c>
      <c r="E152" s="134" t="s">
        <v>9213</v>
      </c>
      <c r="F152" s="135" t="s">
        <v>9214</v>
      </c>
      <c r="G152" s="136" t="s">
        <v>199</v>
      </c>
      <c r="H152" s="137">
        <v>44.96</v>
      </c>
      <c r="I152" s="138"/>
      <c r="J152" s="139">
        <f>ROUND(I152*H152,2)</f>
        <v>0</v>
      </c>
      <c r="K152" s="135" t="s">
        <v>310</v>
      </c>
      <c r="L152" s="33"/>
      <c r="M152" s="140" t="s">
        <v>42</v>
      </c>
      <c r="N152" s="141" t="s">
        <v>50</v>
      </c>
      <c r="P152" s="142">
        <f>O152*H152</f>
        <v>0</v>
      </c>
      <c r="Q152" s="142">
        <v>6.3817599999999996E-4</v>
      </c>
      <c r="R152" s="142">
        <f>Q152*H152</f>
        <v>2.869239296E-2</v>
      </c>
      <c r="S152" s="142">
        <v>0</v>
      </c>
      <c r="T152" s="143">
        <f>S152*H152</f>
        <v>0</v>
      </c>
      <c r="AR152" s="144" t="s">
        <v>311</v>
      </c>
      <c r="AT152" s="144" t="s">
        <v>307</v>
      </c>
      <c r="AU152" s="144" t="s">
        <v>88</v>
      </c>
      <c r="AY152" s="18" t="s">
        <v>305</v>
      </c>
      <c r="BE152" s="145">
        <f>IF(N152="základní",J152,0)</f>
        <v>0</v>
      </c>
      <c r="BF152" s="145">
        <f>IF(N152="snížená",J152,0)</f>
        <v>0</v>
      </c>
      <c r="BG152" s="145">
        <f>IF(N152="zákl. přenesená",J152,0)</f>
        <v>0</v>
      </c>
      <c r="BH152" s="145">
        <f>IF(N152="sníž. přenesená",J152,0)</f>
        <v>0</v>
      </c>
      <c r="BI152" s="145">
        <f>IF(N152="nulová",J152,0)</f>
        <v>0</v>
      </c>
      <c r="BJ152" s="18" t="s">
        <v>86</v>
      </c>
      <c r="BK152" s="145">
        <f>ROUND(I152*H152,2)</f>
        <v>0</v>
      </c>
      <c r="BL152" s="18" t="s">
        <v>311</v>
      </c>
      <c r="BM152" s="144" t="s">
        <v>9215</v>
      </c>
    </row>
    <row r="153" spans="2:65" s="1" customFormat="1" ht="19.5">
      <c r="B153" s="33"/>
      <c r="D153" s="146" t="s">
        <v>313</v>
      </c>
      <c r="F153" s="147" t="s">
        <v>9216</v>
      </c>
      <c r="I153" s="148"/>
      <c r="L153" s="33"/>
      <c r="M153" s="149"/>
      <c r="T153" s="54"/>
      <c r="AT153" s="18" t="s">
        <v>313</v>
      </c>
      <c r="AU153" s="18" t="s">
        <v>88</v>
      </c>
    </row>
    <row r="154" spans="2:65" s="1" customFormat="1" ht="11.25">
      <c r="B154" s="33"/>
      <c r="D154" s="150" t="s">
        <v>315</v>
      </c>
      <c r="F154" s="151" t="s">
        <v>9217</v>
      </c>
      <c r="I154" s="148"/>
      <c r="L154" s="33"/>
      <c r="M154" s="149"/>
      <c r="T154" s="54"/>
      <c r="AT154" s="18" t="s">
        <v>315</v>
      </c>
      <c r="AU154" s="18" t="s">
        <v>88</v>
      </c>
    </row>
    <row r="155" spans="2:65" s="1" customFormat="1" ht="39">
      <c r="B155" s="33"/>
      <c r="D155" s="146" t="s">
        <v>4036</v>
      </c>
      <c r="F155" s="189" t="s">
        <v>9211</v>
      </c>
      <c r="I155" s="148"/>
      <c r="L155" s="33"/>
      <c r="M155" s="149"/>
      <c r="T155" s="54"/>
      <c r="AT155" s="18" t="s">
        <v>4036</v>
      </c>
      <c r="AU155" s="18" t="s">
        <v>88</v>
      </c>
    </row>
    <row r="156" spans="2:65" s="13" customFormat="1" ht="11.25">
      <c r="B156" s="158"/>
      <c r="D156" s="146" t="s">
        <v>317</v>
      </c>
      <c r="E156" s="159" t="s">
        <v>42</v>
      </c>
      <c r="F156" s="160" t="s">
        <v>9218</v>
      </c>
      <c r="H156" s="161">
        <v>44.96</v>
      </c>
      <c r="I156" s="162"/>
      <c r="L156" s="158"/>
      <c r="M156" s="163"/>
      <c r="T156" s="164"/>
      <c r="AT156" s="159" t="s">
        <v>317</v>
      </c>
      <c r="AU156" s="159" t="s">
        <v>88</v>
      </c>
      <c r="AV156" s="13" t="s">
        <v>88</v>
      </c>
      <c r="AW156" s="13" t="s">
        <v>38</v>
      </c>
      <c r="AX156" s="13" t="s">
        <v>86</v>
      </c>
      <c r="AY156" s="159" t="s">
        <v>305</v>
      </c>
    </row>
    <row r="157" spans="2:65" s="1" customFormat="1" ht="24.2" customHeight="1">
      <c r="B157" s="33"/>
      <c r="C157" s="133" t="s">
        <v>418</v>
      </c>
      <c r="D157" s="133" t="s">
        <v>307</v>
      </c>
      <c r="E157" s="134" t="s">
        <v>9219</v>
      </c>
      <c r="F157" s="135" t="s">
        <v>9220</v>
      </c>
      <c r="G157" s="136" t="s">
        <v>199</v>
      </c>
      <c r="H157" s="137">
        <v>188.8</v>
      </c>
      <c r="I157" s="138"/>
      <c r="J157" s="139">
        <f>ROUND(I157*H157,2)</f>
        <v>0</v>
      </c>
      <c r="K157" s="135" t="s">
        <v>310</v>
      </c>
      <c r="L157" s="33"/>
      <c r="M157" s="140" t="s">
        <v>42</v>
      </c>
      <c r="N157" s="141" t="s">
        <v>50</v>
      </c>
      <c r="P157" s="142">
        <f>O157*H157</f>
        <v>0</v>
      </c>
      <c r="Q157" s="142">
        <v>0</v>
      </c>
      <c r="R157" s="142">
        <f>Q157*H157</f>
        <v>0</v>
      </c>
      <c r="S157" s="142">
        <v>0</v>
      </c>
      <c r="T157" s="143">
        <f>S157*H157</f>
        <v>0</v>
      </c>
      <c r="AR157" s="144" t="s">
        <v>311</v>
      </c>
      <c r="AT157" s="144" t="s">
        <v>307</v>
      </c>
      <c r="AU157" s="144" t="s">
        <v>88</v>
      </c>
      <c r="AY157" s="18" t="s">
        <v>305</v>
      </c>
      <c r="BE157" s="145">
        <f>IF(N157="základní",J157,0)</f>
        <v>0</v>
      </c>
      <c r="BF157" s="145">
        <f>IF(N157="snížená",J157,0)</f>
        <v>0</v>
      </c>
      <c r="BG157" s="145">
        <f>IF(N157="zákl. přenesená",J157,0)</f>
        <v>0</v>
      </c>
      <c r="BH157" s="145">
        <f>IF(N157="sníž. přenesená",J157,0)</f>
        <v>0</v>
      </c>
      <c r="BI157" s="145">
        <f>IF(N157="nulová",J157,0)</f>
        <v>0</v>
      </c>
      <c r="BJ157" s="18" t="s">
        <v>86</v>
      </c>
      <c r="BK157" s="145">
        <f>ROUND(I157*H157,2)</f>
        <v>0</v>
      </c>
      <c r="BL157" s="18" t="s">
        <v>311</v>
      </c>
      <c r="BM157" s="144" t="s">
        <v>9221</v>
      </c>
    </row>
    <row r="158" spans="2:65" s="1" customFormat="1" ht="19.5">
      <c r="B158" s="33"/>
      <c r="D158" s="146" t="s">
        <v>313</v>
      </c>
      <c r="F158" s="147" t="s">
        <v>9222</v>
      </c>
      <c r="I158" s="148"/>
      <c r="L158" s="33"/>
      <c r="M158" s="149"/>
      <c r="T158" s="54"/>
      <c r="AT158" s="18" t="s">
        <v>313</v>
      </c>
      <c r="AU158" s="18" t="s">
        <v>88</v>
      </c>
    </row>
    <row r="159" spans="2:65" s="1" customFormat="1" ht="11.25">
      <c r="B159" s="33"/>
      <c r="D159" s="150" t="s">
        <v>315</v>
      </c>
      <c r="F159" s="151" t="s">
        <v>9223</v>
      </c>
      <c r="I159" s="148"/>
      <c r="L159" s="33"/>
      <c r="M159" s="149"/>
      <c r="T159" s="54"/>
      <c r="AT159" s="18" t="s">
        <v>315</v>
      </c>
      <c r="AU159" s="18" t="s">
        <v>88</v>
      </c>
    </row>
    <row r="160" spans="2:65" s="1" customFormat="1" ht="24.2" customHeight="1">
      <c r="B160" s="33"/>
      <c r="C160" s="133" t="s">
        <v>428</v>
      </c>
      <c r="D160" s="133" t="s">
        <v>307</v>
      </c>
      <c r="E160" s="134" t="s">
        <v>9224</v>
      </c>
      <c r="F160" s="135" t="s">
        <v>9225</v>
      </c>
      <c r="G160" s="136" t="s">
        <v>199</v>
      </c>
      <c r="H160" s="137">
        <v>44.9</v>
      </c>
      <c r="I160" s="138"/>
      <c r="J160" s="139">
        <f>ROUND(I160*H160,2)</f>
        <v>0</v>
      </c>
      <c r="K160" s="135" t="s">
        <v>310</v>
      </c>
      <c r="L160" s="33"/>
      <c r="M160" s="140" t="s">
        <v>42</v>
      </c>
      <c r="N160" s="141" t="s">
        <v>50</v>
      </c>
      <c r="P160" s="142">
        <f>O160*H160</f>
        <v>0</v>
      </c>
      <c r="Q160" s="142">
        <v>0</v>
      </c>
      <c r="R160" s="142">
        <f>Q160*H160</f>
        <v>0</v>
      </c>
      <c r="S160" s="142">
        <v>0</v>
      </c>
      <c r="T160" s="143">
        <f>S160*H160</f>
        <v>0</v>
      </c>
      <c r="AR160" s="144" t="s">
        <v>311</v>
      </c>
      <c r="AT160" s="144" t="s">
        <v>307</v>
      </c>
      <c r="AU160" s="144" t="s">
        <v>88</v>
      </c>
      <c r="AY160" s="18" t="s">
        <v>305</v>
      </c>
      <c r="BE160" s="145">
        <f>IF(N160="základní",J160,0)</f>
        <v>0</v>
      </c>
      <c r="BF160" s="145">
        <f>IF(N160="snížená",J160,0)</f>
        <v>0</v>
      </c>
      <c r="BG160" s="145">
        <f>IF(N160="zákl. přenesená",J160,0)</f>
        <v>0</v>
      </c>
      <c r="BH160" s="145">
        <f>IF(N160="sníž. přenesená",J160,0)</f>
        <v>0</v>
      </c>
      <c r="BI160" s="145">
        <f>IF(N160="nulová",J160,0)</f>
        <v>0</v>
      </c>
      <c r="BJ160" s="18" t="s">
        <v>86</v>
      </c>
      <c r="BK160" s="145">
        <f>ROUND(I160*H160,2)</f>
        <v>0</v>
      </c>
      <c r="BL160" s="18" t="s">
        <v>311</v>
      </c>
      <c r="BM160" s="144" t="s">
        <v>9226</v>
      </c>
    </row>
    <row r="161" spans="2:65" s="1" customFormat="1" ht="19.5">
      <c r="B161" s="33"/>
      <c r="D161" s="146" t="s">
        <v>313</v>
      </c>
      <c r="F161" s="147" t="s">
        <v>9227</v>
      </c>
      <c r="I161" s="148"/>
      <c r="L161" s="33"/>
      <c r="M161" s="149"/>
      <c r="T161" s="54"/>
      <c r="AT161" s="18" t="s">
        <v>313</v>
      </c>
      <c r="AU161" s="18" t="s">
        <v>88</v>
      </c>
    </row>
    <row r="162" spans="2:65" s="1" customFormat="1" ht="11.25">
      <c r="B162" s="33"/>
      <c r="D162" s="150" t="s">
        <v>315</v>
      </c>
      <c r="F162" s="151" t="s">
        <v>9228</v>
      </c>
      <c r="I162" s="148"/>
      <c r="L162" s="33"/>
      <c r="M162" s="149"/>
      <c r="T162" s="54"/>
      <c r="AT162" s="18" t="s">
        <v>315</v>
      </c>
      <c r="AU162" s="18" t="s">
        <v>88</v>
      </c>
    </row>
    <row r="163" spans="2:65" s="1" customFormat="1" ht="37.9" customHeight="1">
      <c r="B163" s="33"/>
      <c r="C163" s="133" t="s">
        <v>436</v>
      </c>
      <c r="D163" s="133" t="s">
        <v>307</v>
      </c>
      <c r="E163" s="134" t="s">
        <v>9229</v>
      </c>
      <c r="F163" s="135" t="s">
        <v>9230</v>
      </c>
      <c r="G163" s="136" t="s">
        <v>244</v>
      </c>
      <c r="H163" s="137">
        <v>180.59800000000001</v>
      </c>
      <c r="I163" s="138"/>
      <c r="J163" s="139">
        <f>ROUND(I163*H163,2)</f>
        <v>0</v>
      </c>
      <c r="K163" s="135" t="s">
        <v>310</v>
      </c>
      <c r="L163" s="33"/>
      <c r="M163" s="140" t="s">
        <v>42</v>
      </c>
      <c r="N163" s="141" t="s">
        <v>50</v>
      </c>
      <c r="P163" s="142">
        <f>O163*H163</f>
        <v>0</v>
      </c>
      <c r="Q163" s="142">
        <v>0</v>
      </c>
      <c r="R163" s="142">
        <f>Q163*H163</f>
        <v>0</v>
      </c>
      <c r="S163" s="142">
        <v>0</v>
      </c>
      <c r="T163" s="143">
        <f>S163*H163</f>
        <v>0</v>
      </c>
      <c r="AR163" s="144" t="s">
        <v>311</v>
      </c>
      <c r="AT163" s="144" t="s">
        <v>307</v>
      </c>
      <c r="AU163" s="144" t="s">
        <v>88</v>
      </c>
      <c r="AY163" s="18" t="s">
        <v>305</v>
      </c>
      <c r="BE163" s="145">
        <f>IF(N163="základní",J163,0)</f>
        <v>0</v>
      </c>
      <c r="BF163" s="145">
        <f>IF(N163="snížená",J163,0)</f>
        <v>0</v>
      </c>
      <c r="BG163" s="145">
        <f>IF(N163="zákl. přenesená",J163,0)</f>
        <v>0</v>
      </c>
      <c r="BH163" s="145">
        <f>IF(N163="sníž. přenesená",J163,0)</f>
        <v>0</v>
      </c>
      <c r="BI163" s="145">
        <f>IF(N163="nulová",J163,0)</f>
        <v>0</v>
      </c>
      <c r="BJ163" s="18" t="s">
        <v>86</v>
      </c>
      <c r="BK163" s="145">
        <f>ROUND(I163*H163,2)</f>
        <v>0</v>
      </c>
      <c r="BL163" s="18" t="s">
        <v>311</v>
      </c>
      <c r="BM163" s="144" t="s">
        <v>9231</v>
      </c>
    </row>
    <row r="164" spans="2:65" s="1" customFormat="1" ht="39">
      <c r="B164" s="33"/>
      <c r="D164" s="146" t="s">
        <v>313</v>
      </c>
      <c r="F164" s="147" t="s">
        <v>9232</v>
      </c>
      <c r="I164" s="148"/>
      <c r="L164" s="33"/>
      <c r="M164" s="149"/>
      <c r="T164" s="54"/>
      <c r="AT164" s="18" t="s">
        <v>313</v>
      </c>
      <c r="AU164" s="18" t="s">
        <v>88</v>
      </c>
    </row>
    <row r="165" spans="2:65" s="1" customFormat="1" ht="11.25">
      <c r="B165" s="33"/>
      <c r="D165" s="150" t="s">
        <v>315</v>
      </c>
      <c r="F165" s="151" t="s">
        <v>9233</v>
      </c>
      <c r="I165" s="148"/>
      <c r="L165" s="33"/>
      <c r="M165" s="149"/>
      <c r="T165" s="54"/>
      <c r="AT165" s="18" t="s">
        <v>315</v>
      </c>
      <c r="AU165" s="18" t="s">
        <v>88</v>
      </c>
    </row>
    <row r="166" spans="2:65" s="1" customFormat="1" ht="78">
      <c r="B166" s="33"/>
      <c r="D166" s="146" t="s">
        <v>4036</v>
      </c>
      <c r="F166" s="189" t="s">
        <v>4037</v>
      </c>
      <c r="I166" s="148"/>
      <c r="L166" s="33"/>
      <c r="M166" s="149"/>
      <c r="T166" s="54"/>
      <c r="AT166" s="18" t="s">
        <v>4036</v>
      </c>
      <c r="AU166" s="18" t="s">
        <v>88</v>
      </c>
    </row>
    <row r="167" spans="2:65" s="13" customFormat="1" ht="11.25">
      <c r="B167" s="158"/>
      <c r="D167" s="146" t="s">
        <v>317</v>
      </c>
      <c r="E167" s="159" t="s">
        <v>42</v>
      </c>
      <c r="F167" s="160" t="s">
        <v>9234</v>
      </c>
      <c r="H167" s="161">
        <v>180.59800000000001</v>
      </c>
      <c r="I167" s="162"/>
      <c r="L167" s="158"/>
      <c r="M167" s="163"/>
      <c r="T167" s="164"/>
      <c r="AT167" s="159" t="s">
        <v>317</v>
      </c>
      <c r="AU167" s="159" t="s">
        <v>88</v>
      </c>
      <c r="AV167" s="13" t="s">
        <v>88</v>
      </c>
      <c r="AW167" s="13" t="s">
        <v>38</v>
      </c>
      <c r="AX167" s="13" t="s">
        <v>86</v>
      </c>
      <c r="AY167" s="159" t="s">
        <v>305</v>
      </c>
    </row>
    <row r="168" spans="2:65" s="1" customFormat="1" ht="37.9" customHeight="1">
      <c r="B168" s="33"/>
      <c r="C168" s="133" t="s">
        <v>444</v>
      </c>
      <c r="D168" s="133" t="s">
        <v>307</v>
      </c>
      <c r="E168" s="134" t="s">
        <v>9235</v>
      </c>
      <c r="F168" s="135" t="s">
        <v>9236</v>
      </c>
      <c r="G168" s="136" t="s">
        <v>244</v>
      </c>
      <c r="H168" s="137">
        <v>1444.7840000000001</v>
      </c>
      <c r="I168" s="138"/>
      <c r="J168" s="139">
        <f>ROUND(I168*H168,2)</f>
        <v>0</v>
      </c>
      <c r="K168" s="135" t="s">
        <v>310</v>
      </c>
      <c r="L168" s="33"/>
      <c r="M168" s="140" t="s">
        <v>42</v>
      </c>
      <c r="N168" s="141" t="s">
        <v>50</v>
      </c>
      <c r="P168" s="142">
        <f>O168*H168</f>
        <v>0</v>
      </c>
      <c r="Q168" s="142">
        <v>0</v>
      </c>
      <c r="R168" s="142">
        <f>Q168*H168</f>
        <v>0</v>
      </c>
      <c r="S168" s="142">
        <v>0</v>
      </c>
      <c r="T168" s="143">
        <f>S168*H168</f>
        <v>0</v>
      </c>
      <c r="AR168" s="144" t="s">
        <v>311</v>
      </c>
      <c r="AT168" s="144" t="s">
        <v>307</v>
      </c>
      <c r="AU168" s="144" t="s">
        <v>88</v>
      </c>
      <c r="AY168" s="18" t="s">
        <v>305</v>
      </c>
      <c r="BE168" s="145">
        <f>IF(N168="základní",J168,0)</f>
        <v>0</v>
      </c>
      <c r="BF168" s="145">
        <f>IF(N168="snížená",J168,0)</f>
        <v>0</v>
      </c>
      <c r="BG168" s="145">
        <f>IF(N168="zákl. přenesená",J168,0)</f>
        <v>0</v>
      </c>
      <c r="BH168" s="145">
        <f>IF(N168="sníž. přenesená",J168,0)</f>
        <v>0</v>
      </c>
      <c r="BI168" s="145">
        <f>IF(N168="nulová",J168,0)</f>
        <v>0</v>
      </c>
      <c r="BJ168" s="18" t="s">
        <v>86</v>
      </c>
      <c r="BK168" s="145">
        <f>ROUND(I168*H168,2)</f>
        <v>0</v>
      </c>
      <c r="BL168" s="18" t="s">
        <v>311</v>
      </c>
      <c r="BM168" s="144" t="s">
        <v>9237</v>
      </c>
    </row>
    <row r="169" spans="2:65" s="1" customFormat="1" ht="48.75">
      <c r="B169" s="33"/>
      <c r="D169" s="146" t="s">
        <v>313</v>
      </c>
      <c r="F169" s="147" t="s">
        <v>9238</v>
      </c>
      <c r="I169" s="148"/>
      <c r="L169" s="33"/>
      <c r="M169" s="149"/>
      <c r="T169" s="54"/>
      <c r="AT169" s="18" t="s">
        <v>313</v>
      </c>
      <c r="AU169" s="18" t="s">
        <v>88</v>
      </c>
    </row>
    <row r="170" spans="2:65" s="1" customFormat="1" ht="11.25">
      <c r="B170" s="33"/>
      <c r="D170" s="150" t="s">
        <v>315</v>
      </c>
      <c r="F170" s="151" t="s">
        <v>9239</v>
      </c>
      <c r="I170" s="148"/>
      <c r="L170" s="33"/>
      <c r="M170" s="149"/>
      <c r="T170" s="54"/>
      <c r="AT170" s="18" t="s">
        <v>315</v>
      </c>
      <c r="AU170" s="18" t="s">
        <v>88</v>
      </c>
    </row>
    <row r="171" spans="2:65" s="1" customFormat="1" ht="78">
      <c r="B171" s="33"/>
      <c r="D171" s="146" t="s">
        <v>4036</v>
      </c>
      <c r="F171" s="189" t="s">
        <v>4037</v>
      </c>
      <c r="I171" s="148"/>
      <c r="L171" s="33"/>
      <c r="M171" s="149"/>
      <c r="T171" s="54"/>
      <c r="AT171" s="18" t="s">
        <v>4036</v>
      </c>
      <c r="AU171" s="18" t="s">
        <v>88</v>
      </c>
    </row>
    <row r="172" spans="2:65" s="13" customFormat="1" ht="11.25">
      <c r="B172" s="158"/>
      <c r="D172" s="146" t="s">
        <v>317</v>
      </c>
      <c r="E172" s="159" t="s">
        <v>42</v>
      </c>
      <c r="F172" s="160" t="s">
        <v>9240</v>
      </c>
      <c r="H172" s="161">
        <v>1444.7840000000001</v>
      </c>
      <c r="I172" s="162"/>
      <c r="L172" s="158"/>
      <c r="M172" s="163"/>
      <c r="T172" s="164"/>
      <c r="AT172" s="159" t="s">
        <v>317</v>
      </c>
      <c r="AU172" s="159" t="s">
        <v>88</v>
      </c>
      <c r="AV172" s="13" t="s">
        <v>88</v>
      </c>
      <c r="AW172" s="13" t="s">
        <v>38</v>
      </c>
      <c r="AX172" s="13" t="s">
        <v>86</v>
      </c>
      <c r="AY172" s="159" t="s">
        <v>305</v>
      </c>
    </row>
    <row r="173" spans="2:65" s="1" customFormat="1" ht="24.2" customHeight="1">
      <c r="B173" s="33"/>
      <c r="C173" s="133" t="s">
        <v>450</v>
      </c>
      <c r="D173" s="133" t="s">
        <v>307</v>
      </c>
      <c r="E173" s="134" t="s">
        <v>4048</v>
      </c>
      <c r="F173" s="135" t="s">
        <v>4049</v>
      </c>
      <c r="G173" s="136" t="s">
        <v>453</v>
      </c>
      <c r="H173" s="137">
        <v>325.07600000000002</v>
      </c>
      <c r="I173" s="138"/>
      <c r="J173" s="139">
        <f>ROUND(I173*H173,2)</f>
        <v>0</v>
      </c>
      <c r="K173" s="135" t="s">
        <v>310</v>
      </c>
      <c r="L173" s="33"/>
      <c r="M173" s="140" t="s">
        <v>42</v>
      </c>
      <c r="N173" s="141" t="s">
        <v>50</v>
      </c>
      <c r="P173" s="142">
        <f>O173*H173</f>
        <v>0</v>
      </c>
      <c r="Q173" s="142">
        <v>0</v>
      </c>
      <c r="R173" s="142">
        <f>Q173*H173</f>
        <v>0</v>
      </c>
      <c r="S173" s="142">
        <v>0</v>
      </c>
      <c r="T173" s="143">
        <f>S173*H173</f>
        <v>0</v>
      </c>
      <c r="AR173" s="144" t="s">
        <v>311</v>
      </c>
      <c r="AT173" s="144" t="s">
        <v>307</v>
      </c>
      <c r="AU173" s="144" t="s">
        <v>88</v>
      </c>
      <c r="AY173" s="18" t="s">
        <v>305</v>
      </c>
      <c r="BE173" s="145">
        <f>IF(N173="základní",J173,0)</f>
        <v>0</v>
      </c>
      <c r="BF173" s="145">
        <f>IF(N173="snížená",J173,0)</f>
        <v>0</v>
      </c>
      <c r="BG173" s="145">
        <f>IF(N173="zákl. přenesená",J173,0)</f>
        <v>0</v>
      </c>
      <c r="BH173" s="145">
        <f>IF(N173="sníž. přenesená",J173,0)</f>
        <v>0</v>
      </c>
      <c r="BI173" s="145">
        <f>IF(N173="nulová",J173,0)</f>
        <v>0</v>
      </c>
      <c r="BJ173" s="18" t="s">
        <v>86</v>
      </c>
      <c r="BK173" s="145">
        <f>ROUND(I173*H173,2)</f>
        <v>0</v>
      </c>
      <c r="BL173" s="18" t="s">
        <v>311</v>
      </c>
      <c r="BM173" s="144" t="s">
        <v>9241</v>
      </c>
    </row>
    <row r="174" spans="2:65" s="1" customFormat="1" ht="29.25">
      <c r="B174" s="33"/>
      <c r="D174" s="146" t="s">
        <v>313</v>
      </c>
      <c r="F174" s="147" t="s">
        <v>4051</v>
      </c>
      <c r="I174" s="148"/>
      <c r="L174" s="33"/>
      <c r="M174" s="149"/>
      <c r="T174" s="54"/>
      <c r="AT174" s="18" t="s">
        <v>313</v>
      </c>
      <c r="AU174" s="18" t="s">
        <v>88</v>
      </c>
    </row>
    <row r="175" spans="2:65" s="1" customFormat="1" ht="11.25">
      <c r="B175" s="33"/>
      <c r="D175" s="150" t="s">
        <v>315</v>
      </c>
      <c r="F175" s="151" t="s">
        <v>4052</v>
      </c>
      <c r="I175" s="148"/>
      <c r="L175" s="33"/>
      <c r="M175" s="149"/>
      <c r="T175" s="54"/>
      <c r="AT175" s="18" t="s">
        <v>315</v>
      </c>
      <c r="AU175" s="18" t="s">
        <v>88</v>
      </c>
    </row>
    <row r="176" spans="2:65" s="1" customFormat="1" ht="58.5">
      <c r="B176" s="33"/>
      <c r="D176" s="146" t="s">
        <v>4036</v>
      </c>
      <c r="F176" s="189" t="s">
        <v>9242</v>
      </c>
      <c r="I176" s="148"/>
      <c r="L176" s="33"/>
      <c r="M176" s="149"/>
      <c r="T176" s="54"/>
      <c r="AT176" s="18" t="s">
        <v>4036</v>
      </c>
      <c r="AU176" s="18" t="s">
        <v>88</v>
      </c>
    </row>
    <row r="177" spans="2:65" s="13" customFormat="1" ht="11.25">
      <c r="B177" s="158"/>
      <c r="D177" s="146" t="s">
        <v>317</v>
      </c>
      <c r="E177" s="159" t="s">
        <v>42</v>
      </c>
      <c r="F177" s="160" t="s">
        <v>9243</v>
      </c>
      <c r="H177" s="161">
        <v>325.07600000000002</v>
      </c>
      <c r="I177" s="162"/>
      <c r="L177" s="158"/>
      <c r="M177" s="163"/>
      <c r="T177" s="164"/>
      <c r="AT177" s="159" t="s">
        <v>317</v>
      </c>
      <c r="AU177" s="159" t="s">
        <v>88</v>
      </c>
      <c r="AV177" s="13" t="s">
        <v>88</v>
      </c>
      <c r="AW177" s="13" t="s">
        <v>38</v>
      </c>
      <c r="AX177" s="13" t="s">
        <v>86</v>
      </c>
      <c r="AY177" s="159" t="s">
        <v>305</v>
      </c>
    </row>
    <row r="178" spans="2:65" s="1" customFormat="1" ht="16.5" customHeight="1">
      <c r="B178" s="33"/>
      <c r="C178" s="133" t="s">
        <v>459</v>
      </c>
      <c r="D178" s="133" t="s">
        <v>307</v>
      </c>
      <c r="E178" s="134" t="s">
        <v>4057</v>
      </c>
      <c r="F178" s="135" t="s">
        <v>4043</v>
      </c>
      <c r="G178" s="136" t="s">
        <v>244</v>
      </c>
      <c r="H178" s="137">
        <v>180.59800000000001</v>
      </c>
      <c r="I178" s="138"/>
      <c r="J178" s="139">
        <f>ROUND(I178*H178,2)</f>
        <v>0</v>
      </c>
      <c r="K178" s="135" t="s">
        <v>310</v>
      </c>
      <c r="L178" s="33"/>
      <c r="M178" s="140" t="s">
        <v>42</v>
      </c>
      <c r="N178" s="141" t="s">
        <v>50</v>
      </c>
      <c r="P178" s="142">
        <f>O178*H178</f>
        <v>0</v>
      </c>
      <c r="Q178" s="142">
        <v>0</v>
      </c>
      <c r="R178" s="142">
        <f>Q178*H178</f>
        <v>0</v>
      </c>
      <c r="S178" s="142">
        <v>0</v>
      </c>
      <c r="T178" s="143">
        <f>S178*H178</f>
        <v>0</v>
      </c>
      <c r="AR178" s="144" t="s">
        <v>311</v>
      </c>
      <c r="AT178" s="144" t="s">
        <v>307</v>
      </c>
      <c r="AU178" s="144" t="s">
        <v>88</v>
      </c>
      <c r="AY178" s="18" t="s">
        <v>305</v>
      </c>
      <c r="BE178" s="145">
        <f>IF(N178="základní",J178,0)</f>
        <v>0</v>
      </c>
      <c r="BF178" s="145">
        <f>IF(N178="snížená",J178,0)</f>
        <v>0</v>
      </c>
      <c r="BG178" s="145">
        <f>IF(N178="zákl. přenesená",J178,0)</f>
        <v>0</v>
      </c>
      <c r="BH178" s="145">
        <f>IF(N178="sníž. přenesená",J178,0)</f>
        <v>0</v>
      </c>
      <c r="BI178" s="145">
        <f>IF(N178="nulová",J178,0)</f>
        <v>0</v>
      </c>
      <c r="BJ178" s="18" t="s">
        <v>86</v>
      </c>
      <c r="BK178" s="145">
        <f>ROUND(I178*H178,2)</f>
        <v>0</v>
      </c>
      <c r="BL178" s="18" t="s">
        <v>311</v>
      </c>
      <c r="BM178" s="144" t="s">
        <v>9244</v>
      </c>
    </row>
    <row r="179" spans="2:65" s="1" customFormat="1" ht="19.5">
      <c r="B179" s="33"/>
      <c r="D179" s="146" t="s">
        <v>313</v>
      </c>
      <c r="F179" s="147" t="s">
        <v>4045</v>
      </c>
      <c r="I179" s="148"/>
      <c r="L179" s="33"/>
      <c r="M179" s="149"/>
      <c r="T179" s="54"/>
      <c r="AT179" s="18" t="s">
        <v>313</v>
      </c>
      <c r="AU179" s="18" t="s">
        <v>88</v>
      </c>
    </row>
    <row r="180" spans="2:65" s="1" customFormat="1" ht="11.25">
      <c r="B180" s="33"/>
      <c r="D180" s="150" t="s">
        <v>315</v>
      </c>
      <c r="F180" s="151" t="s">
        <v>4059</v>
      </c>
      <c r="I180" s="148"/>
      <c r="L180" s="33"/>
      <c r="M180" s="149"/>
      <c r="T180" s="54"/>
      <c r="AT180" s="18" t="s">
        <v>315</v>
      </c>
      <c r="AU180" s="18" t="s">
        <v>88</v>
      </c>
    </row>
    <row r="181" spans="2:65" s="1" customFormat="1" ht="24.2" customHeight="1">
      <c r="B181" s="33"/>
      <c r="C181" s="133" t="s">
        <v>467</v>
      </c>
      <c r="D181" s="133" t="s">
        <v>307</v>
      </c>
      <c r="E181" s="134" t="s">
        <v>8224</v>
      </c>
      <c r="F181" s="135" t="s">
        <v>4999</v>
      </c>
      <c r="G181" s="136" t="s">
        <v>244</v>
      </c>
      <c r="H181" s="137">
        <v>72.759</v>
      </c>
      <c r="I181" s="138"/>
      <c r="J181" s="139">
        <f>ROUND(I181*H181,2)</f>
        <v>0</v>
      </c>
      <c r="K181" s="135" t="s">
        <v>310</v>
      </c>
      <c r="L181" s="33"/>
      <c r="M181" s="140" t="s">
        <v>42</v>
      </c>
      <c r="N181" s="141" t="s">
        <v>50</v>
      </c>
      <c r="P181" s="142">
        <f>O181*H181</f>
        <v>0</v>
      </c>
      <c r="Q181" s="142">
        <v>0</v>
      </c>
      <c r="R181" s="142">
        <f>Q181*H181</f>
        <v>0</v>
      </c>
      <c r="S181" s="142">
        <v>0</v>
      </c>
      <c r="T181" s="143">
        <f>S181*H181</f>
        <v>0</v>
      </c>
      <c r="AR181" s="144" t="s">
        <v>311</v>
      </c>
      <c r="AT181" s="144" t="s">
        <v>307</v>
      </c>
      <c r="AU181" s="144" t="s">
        <v>88</v>
      </c>
      <c r="AY181" s="18" t="s">
        <v>305</v>
      </c>
      <c r="BE181" s="145">
        <f>IF(N181="základní",J181,0)</f>
        <v>0</v>
      </c>
      <c r="BF181" s="145">
        <f>IF(N181="snížená",J181,0)</f>
        <v>0</v>
      </c>
      <c r="BG181" s="145">
        <f>IF(N181="zákl. přenesená",J181,0)</f>
        <v>0</v>
      </c>
      <c r="BH181" s="145">
        <f>IF(N181="sníž. přenesená",J181,0)</f>
        <v>0</v>
      </c>
      <c r="BI181" s="145">
        <f>IF(N181="nulová",J181,0)</f>
        <v>0</v>
      </c>
      <c r="BJ181" s="18" t="s">
        <v>86</v>
      </c>
      <c r="BK181" s="145">
        <f>ROUND(I181*H181,2)</f>
        <v>0</v>
      </c>
      <c r="BL181" s="18" t="s">
        <v>311</v>
      </c>
      <c r="BM181" s="144" t="s">
        <v>9245</v>
      </c>
    </row>
    <row r="182" spans="2:65" s="1" customFormat="1" ht="29.25">
      <c r="B182" s="33"/>
      <c r="D182" s="146" t="s">
        <v>313</v>
      </c>
      <c r="F182" s="147" t="s">
        <v>5001</v>
      </c>
      <c r="I182" s="148"/>
      <c r="L182" s="33"/>
      <c r="M182" s="149"/>
      <c r="T182" s="54"/>
      <c r="AT182" s="18" t="s">
        <v>313</v>
      </c>
      <c r="AU182" s="18" t="s">
        <v>88</v>
      </c>
    </row>
    <row r="183" spans="2:65" s="1" customFormat="1" ht="11.25">
      <c r="B183" s="33"/>
      <c r="D183" s="150" t="s">
        <v>315</v>
      </c>
      <c r="F183" s="151" t="s">
        <v>8226</v>
      </c>
      <c r="I183" s="148"/>
      <c r="L183" s="33"/>
      <c r="M183" s="149"/>
      <c r="T183" s="54"/>
      <c r="AT183" s="18" t="s">
        <v>315</v>
      </c>
      <c r="AU183" s="18" t="s">
        <v>88</v>
      </c>
    </row>
    <row r="184" spans="2:65" s="13" customFormat="1" ht="11.25">
      <c r="B184" s="158"/>
      <c r="D184" s="146" t="s">
        <v>317</v>
      </c>
      <c r="E184" s="159" t="s">
        <v>42</v>
      </c>
      <c r="F184" s="160" t="s">
        <v>9246</v>
      </c>
      <c r="H184" s="161">
        <v>47.21</v>
      </c>
      <c r="I184" s="162"/>
      <c r="L184" s="158"/>
      <c r="M184" s="163"/>
      <c r="T184" s="164"/>
      <c r="AT184" s="159" t="s">
        <v>317</v>
      </c>
      <c r="AU184" s="159" t="s">
        <v>88</v>
      </c>
      <c r="AV184" s="13" t="s">
        <v>88</v>
      </c>
      <c r="AW184" s="13" t="s">
        <v>38</v>
      </c>
      <c r="AX184" s="13" t="s">
        <v>79</v>
      </c>
      <c r="AY184" s="159" t="s">
        <v>305</v>
      </c>
    </row>
    <row r="185" spans="2:65" s="13" customFormat="1" ht="11.25">
      <c r="B185" s="158"/>
      <c r="D185" s="146" t="s">
        <v>317</v>
      </c>
      <c r="E185" s="159" t="s">
        <v>42</v>
      </c>
      <c r="F185" s="160" t="s">
        <v>9247</v>
      </c>
      <c r="H185" s="161">
        <v>25.548999999999999</v>
      </c>
      <c r="I185" s="162"/>
      <c r="L185" s="158"/>
      <c r="M185" s="163"/>
      <c r="T185" s="164"/>
      <c r="AT185" s="159" t="s">
        <v>317</v>
      </c>
      <c r="AU185" s="159" t="s">
        <v>88</v>
      </c>
      <c r="AV185" s="13" t="s">
        <v>88</v>
      </c>
      <c r="AW185" s="13" t="s">
        <v>38</v>
      </c>
      <c r="AX185" s="13" t="s">
        <v>79</v>
      </c>
      <c r="AY185" s="159" t="s">
        <v>305</v>
      </c>
    </row>
    <row r="186" spans="2:65" s="15" customFormat="1" ht="11.25">
      <c r="B186" s="172"/>
      <c r="D186" s="146" t="s">
        <v>317</v>
      </c>
      <c r="E186" s="173" t="s">
        <v>42</v>
      </c>
      <c r="F186" s="174" t="s">
        <v>339</v>
      </c>
      <c r="H186" s="175">
        <v>72.759</v>
      </c>
      <c r="I186" s="176"/>
      <c r="L186" s="172"/>
      <c r="M186" s="177"/>
      <c r="T186" s="178"/>
      <c r="AT186" s="173" t="s">
        <v>317</v>
      </c>
      <c r="AU186" s="173" t="s">
        <v>88</v>
      </c>
      <c r="AV186" s="15" t="s">
        <v>311</v>
      </c>
      <c r="AW186" s="15" t="s">
        <v>38</v>
      </c>
      <c r="AX186" s="15" t="s">
        <v>86</v>
      </c>
      <c r="AY186" s="173" t="s">
        <v>305</v>
      </c>
    </row>
    <row r="187" spans="2:65" s="1" customFormat="1" ht="16.5" customHeight="1">
      <c r="B187" s="33"/>
      <c r="C187" s="179" t="s">
        <v>7</v>
      </c>
      <c r="D187" s="179" t="s">
        <v>341</v>
      </c>
      <c r="E187" s="180" t="s">
        <v>9248</v>
      </c>
      <c r="F187" s="181" t="s">
        <v>9249</v>
      </c>
      <c r="G187" s="182" t="s">
        <v>453</v>
      </c>
      <c r="H187" s="183">
        <v>130.96600000000001</v>
      </c>
      <c r="I187" s="184"/>
      <c r="J187" s="185">
        <f>ROUND(I187*H187,2)</f>
        <v>0</v>
      </c>
      <c r="K187" s="181" t="s">
        <v>310</v>
      </c>
      <c r="L187" s="186"/>
      <c r="M187" s="187" t="s">
        <v>42</v>
      </c>
      <c r="N187" s="188" t="s">
        <v>50</v>
      </c>
      <c r="P187" s="142">
        <f>O187*H187</f>
        <v>0</v>
      </c>
      <c r="Q187" s="142">
        <v>1</v>
      </c>
      <c r="R187" s="142">
        <f>Q187*H187</f>
        <v>130.96600000000001</v>
      </c>
      <c r="S187" s="142">
        <v>0</v>
      </c>
      <c r="T187" s="143">
        <f>S187*H187</f>
        <v>0</v>
      </c>
      <c r="AR187" s="144" t="s">
        <v>344</v>
      </c>
      <c r="AT187" s="144" t="s">
        <v>341</v>
      </c>
      <c r="AU187" s="144" t="s">
        <v>88</v>
      </c>
      <c r="AY187" s="18" t="s">
        <v>305</v>
      </c>
      <c r="BE187" s="145">
        <f>IF(N187="základní",J187,0)</f>
        <v>0</v>
      </c>
      <c r="BF187" s="145">
        <f>IF(N187="snížená",J187,0)</f>
        <v>0</v>
      </c>
      <c r="BG187" s="145">
        <f>IF(N187="zákl. přenesená",J187,0)</f>
        <v>0</v>
      </c>
      <c r="BH187" s="145">
        <f>IF(N187="sníž. přenesená",J187,0)</f>
        <v>0</v>
      </c>
      <c r="BI187" s="145">
        <f>IF(N187="nulová",J187,0)</f>
        <v>0</v>
      </c>
      <c r="BJ187" s="18" t="s">
        <v>86</v>
      </c>
      <c r="BK187" s="145">
        <f>ROUND(I187*H187,2)</f>
        <v>0</v>
      </c>
      <c r="BL187" s="18" t="s">
        <v>311</v>
      </c>
      <c r="BM187" s="144" t="s">
        <v>9250</v>
      </c>
    </row>
    <row r="188" spans="2:65" s="1" customFormat="1" ht="11.25">
      <c r="B188" s="33"/>
      <c r="D188" s="146" t="s">
        <v>313</v>
      </c>
      <c r="F188" s="147" t="s">
        <v>9249</v>
      </c>
      <c r="I188" s="148"/>
      <c r="L188" s="33"/>
      <c r="M188" s="149"/>
      <c r="T188" s="54"/>
      <c r="AT188" s="18" t="s">
        <v>313</v>
      </c>
      <c r="AU188" s="18" t="s">
        <v>88</v>
      </c>
    </row>
    <row r="189" spans="2:65" s="13" customFormat="1" ht="11.25">
      <c r="B189" s="158"/>
      <c r="D189" s="146" t="s">
        <v>317</v>
      </c>
      <c r="E189" s="159" t="s">
        <v>42</v>
      </c>
      <c r="F189" s="160" t="s">
        <v>9251</v>
      </c>
      <c r="H189" s="161">
        <v>130.96600000000001</v>
      </c>
      <c r="I189" s="162"/>
      <c r="L189" s="158"/>
      <c r="M189" s="163"/>
      <c r="T189" s="164"/>
      <c r="AT189" s="159" t="s">
        <v>317</v>
      </c>
      <c r="AU189" s="159" t="s">
        <v>88</v>
      </c>
      <c r="AV189" s="13" t="s">
        <v>88</v>
      </c>
      <c r="AW189" s="13" t="s">
        <v>38</v>
      </c>
      <c r="AX189" s="13" t="s">
        <v>86</v>
      </c>
      <c r="AY189" s="159" t="s">
        <v>305</v>
      </c>
    </row>
    <row r="190" spans="2:65" s="1" customFormat="1" ht="24.2" customHeight="1">
      <c r="B190" s="33"/>
      <c r="C190" s="133" t="s">
        <v>482</v>
      </c>
      <c r="D190" s="133" t="s">
        <v>307</v>
      </c>
      <c r="E190" s="134" t="s">
        <v>5004</v>
      </c>
      <c r="F190" s="135" t="s">
        <v>5005</v>
      </c>
      <c r="G190" s="136" t="s">
        <v>244</v>
      </c>
      <c r="H190" s="137">
        <v>34.71</v>
      </c>
      <c r="I190" s="138"/>
      <c r="J190" s="139">
        <f>ROUND(I190*H190,2)</f>
        <v>0</v>
      </c>
      <c r="K190" s="135" t="s">
        <v>310</v>
      </c>
      <c r="L190" s="33"/>
      <c r="M190" s="140" t="s">
        <v>42</v>
      </c>
      <c r="N190" s="141" t="s">
        <v>50</v>
      </c>
      <c r="P190" s="142">
        <f>O190*H190</f>
        <v>0</v>
      </c>
      <c r="Q190" s="142">
        <v>0</v>
      </c>
      <c r="R190" s="142">
        <f>Q190*H190</f>
        <v>0</v>
      </c>
      <c r="S190" s="142">
        <v>0</v>
      </c>
      <c r="T190" s="143">
        <f>S190*H190</f>
        <v>0</v>
      </c>
      <c r="AR190" s="144" t="s">
        <v>311</v>
      </c>
      <c r="AT190" s="144" t="s">
        <v>307</v>
      </c>
      <c r="AU190" s="144" t="s">
        <v>88</v>
      </c>
      <c r="AY190" s="18" t="s">
        <v>305</v>
      </c>
      <c r="BE190" s="145">
        <f>IF(N190="základní",J190,0)</f>
        <v>0</v>
      </c>
      <c r="BF190" s="145">
        <f>IF(N190="snížená",J190,0)</f>
        <v>0</v>
      </c>
      <c r="BG190" s="145">
        <f>IF(N190="zákl. přenesená",J190,0)</f>
        <v>0</v>
      </c>
      <c r="BH190" s="145">
        <f>IF(N190="sníž. přenesená",J190,0)</f>
        <v>0</v>
      </c>
      <c r="BI190" s="145">
        <f>IF(N190="nulová",J190,0)</f>
        <v>0</v>
      </c>
      <c r="BJ190" s="18" t="s">
        <v>86</v>
      </c>
      <c r="BK190" s="145">
        <f>ROUND(I190*H190,2)</f>
        <v>0</v>
      </c>
      <c r="BL190" s="18" t="s">
        <v>311</v>
      </c>
      <c r="BM190" s="144" t="s">
        <v>9252</v>
      </c>
    </row>
    <row r="191" spans="2:65" s="1" customFormat="1" ht="39">
      <c r="B191" s="33"/>
      <c r="D191" s="146" t="s">
        <v>313</v>
      </c>
      <c r="F191" s="147" t="s">
        <v>5007</v>
      </c>
      <c r="I191" s="148"/>
      <c r="L191" s="33"/>
      <c r="M191" s="149"/>
      <c r="T191" s="54"/>
      <c r="AT191" s="18" t="s">
        <v>313</v>
      </c>
      <c r="AU191" s="18" t="s">
        <v>88</v>
      </c>
    </row>
    <row r="192" spans="2:65" s="1" customFormat="1" ht="11.25">
      <c r="B192" s="33"/>
      <c r="D192" s="150" t="s">
        <v>315</v>
      </c>
      <c r="F192" s="151" t="s">
        <v>5008</v>
      </c>
      <c r="I192" s="148"/>
      <c r="L192" s="33"/>
      <c r="M192" s="149"/>
      <c r="T192" s="54"/>
      <c r="AT192" s="18" t="s">
        <v>315</v>
      </c>
      <c r="AU192" s="18" t="s">
        <v>88</v>
      </c>
    </row>
    <row r="193" spans="2:65" s="13" customFormat="1" ht="11.25">
      <c r="B193" s="158"/>
      <c r="D193" s="146" t="s">
        <v>317</v>
      </c>
      <c r="E193" s="159" t="s">
        <v>42</v>
      </c>
      <c r="F193" s="160" t="s">
        <v>9253</v>
      </c>
      <c r="H193" s="161">
        <v>34.71</v>
      </c>
      <c r="I193" s="162"/>
      <c r="L193" s="158"/>
      <c r="M193" s="163"/>
      <c r="T193" s="164"/>
      <c r="AT193" s="159" t="s">
        <v>317</v>
      </c>
      <c r="AU193" s="159" t="s">
        <v>88</v>
      </c>
      <c r="AV193" s="13" t="s">
        <v>88</v>
      </c>
      <c r="AW193" s="13" t="s">
        <v>38</v>
      </c>
      <c r="AX193" s="13" t="s">
        <v>86</v>
      </c>
      <c r="AY193" s="159" t="s">
        <v>305</v>
      </c>
    </row>
    <row r="194" spans="2:65" s="1" customFormat="1" ht="16.5" customHeight="1">
      <c r="B194" s="33"/>
      <c r="C194" s="179" t="s">
        <v>490</v>
      </c>
      <c r="D194" s="179" t="s">
        <v>341</v>
      </c>
      <c r="E194" s="180" t="s">
        <v>9254</v>
      </c>
      <c r="F194" s="181" t="s">
        <v>9255</v>
      </c>
      <c r="G194" s="182" t="s">
        <v>453</v>
      </c>
      <c r="H194" s="183">
        <v>62.478000000000002</v>
      </c>
      <c r="I194" s="184"/>
      <c r="J194" s="185">
        <f>ROUND(I194*H194,2)</f>
        <v>0</v>
      </c>
      <c r="K194" s="181" t="s">
        <v>9256</v>
      </c>
      <c r="L194" s="186"/>
      <c r="M194" s="187" t="s">
        <v>42</v>
      </c>
      <c r="N194" s="188" t="s">
        <v>50</v>
      </c>
      <c r="P194" s="142">
        <f>O194*H194</f>
        <v>0</v>
      </c>
      <c r="Q194" s="142">
        <v>1</v>
      </c>
      <c r="R194" s="142">
        <f>Q194*H194</f>
        <v>62.478000000000002</v>
      </c>
      <c r="S194" s="142">
        <v>0</v>
      </c>
      <c r="T194" s="143">
        <f>S194*H194</f>
        <v>0</v>
      </c>
      <c r="AR194" s="144" t="s">
        <v>344</v>
      </c>
      <c r="AT194" s="144" t="s">
        <v>341</v>
      </c>
      <c r="AU194" s="144" t="s">
        <v>88</v>
      </c>
      <c r="AY194" s="18" t="s">
        <v>305</v>
      </c>
      <c r="BE194" s="145">
        <f>IF(N194="základní",J194,0)</f>
        <v>0</v>
      </c>
      <c r="BF194" s="145">
        <f>IF(N194="snížená",J194,0)</f>
        <v>0</v>
      </c>
      <c r="BG194" s="145">
        <f>IF(N194="zákl. přenesená",J194,0)</f>
        <v>0</v>
      </c>
      <c r="BH194" s="145">
        <f>IF(N194="sníž. přenesená",J194,0)</f>
        <v>0</v>
      </c>
      <c r="BI194" s="145">
        <f>IF(N194="nulová",J194,0)</f>
        <v>0</v>
      </c>
      <c r="BJ194" s="18" t="s">
        <v>86</v>
      </c>
      <c r="BK194" s="145">
        <f>ROUND(I194*H194,2)</f>
        <v>0</v>
      </c>
      <c r="BL194" s="18" t="s">
        <v>311</v>
      </c>
      <c r="BM194" s="144" t="s">
        <v>9257</v>
      </c>
    </row>
    <row r="195" spans="2:65" s="1" customFormat="1" ht="11.25">
      <c r="B195" s="33"/>
      <c r="D195" s="146" t="s">
        <v>313</v>
      </c>
      <c r="F195" s="147" t="s">
        <v>9255</v>
      </c>
      <c r="I195" s="148"/>
      <c r="L195" s="33"/>
      <c r="M195" s="149"/>
      <c r="T195" s="54"/>
      <c r="AT195" s="18" t="s">
        <v>313</v>
      </c>
      <c r="AU195" s="18" t="s">
        <v>88</v>
      </c>
    </row>
    <row r="196" spans="2:65" s="13" customFormat="1" ht="11.25">
      <c r="B196" s="158"/>
      <c r="D196" s="146" t="s">
        <v>317</v>
      </c>
      <c r="E196" s="159" t="s">
        <v>42</v>
      </c>
      <c r="F196" s="160" t="s">
        <v>9258</v>
      </c>
      <c r="H196" s="161">
        <v>62.478000000000002</v>
      </c>
      <c r="I196" s="162"/>
      <c r="L196" s="158"/>
      <c r="M196" s="163"/>
      <c r="T196" s="164"/>
      <c r="AT196" s="159" t="s">
        <v>317</v>
      </c>
      <c r="AU196" s="159" t="s">
        <v>88</v>
      </c>
      <c r="AV196" s="13" t="s">
        <v>88</v>
      </c>
      <c r="AW196" s="13" t="s">
        <v>38</v>
      </c>
      <c r="AX196" s="13" t="s">
        <v>86</v>
      </c>
      <c r="AY196" s="159" t="s">
        <v>305</v>
      </c>
    </row>
    <row r="197" spans="2:65" s="11" customFormat="1" ht="22.9" customHeight="1">
      <c r="B197" s="121"/>
      <c r="D197" s="122" t="s">
        <v>78</v>
      </c>
      <c r="E197" s="131" t="s">
        <v>311</v>
      </c>
      <c r="F197" s="131" t="s">
        <v>506</v>
      </c>
      <c r="I197" s="124"/>
      <c r="J197" s="132">
        <f>BK197</f>
        <v>0</v>
      </c>
      <c r="L197" s="121"/>
      <c r="M197" s="126"/>
      <c r="P197" s="127">
        <f>SUM(P198:P217)</f>
        <v>0</v>
      </c>
      <c r="R197" s="127">
        <f>SUM(R198:R217)</f>
        <v>23.478677300000005</v>
      </c>
      <c r="T197" s="128">
        <f>SUM(T198:T217)</f>
        <v>0</v>
      </c>
      <c r="AR197" s="122" t="s">
        <v>86</v>
      </c>
      <c r="AT197" s="129" t="s">
        <v>78</v>
      </c>
      <c r="AU197" s="129" t="s">
        <v>86</v>
      </c>
      <c r="AY197" s="122" t="s">
        <v>305</v>
      </c>
      <c r="BK197" s="130">
        <f>SUM(BK198:BK217)</f>
        <v>0</v>
      </c>
    </row>
    <row r="198" spans="2:65" s="1" customFormat="1" ht="16.5" customHeight="1">
      <c r="B198" s="33"/>
      <c r="C198" s="133" t="s">
        <v>498</v>
      </c>
      <c r="D198" s="133" t="s">
        <v>307</v>
      </c>
      <c r="E198" s="134" t="s">
        <v>9259</v>
      </c>
      <c r="F198" s="135" t="s">
        <v>9260</v>
      </c>
      <c r="G198" s="136" t="s">
        <v>244</v>
      </c>
      <c r="H198" s="137">
        <v>1.575</v>
      </c>
      <c r="I198" s="138"/>
      <c r="J198" s="139">
        <f>ROUND(I198*H198,2)</f>
        <v>0</v>
      </c>
      <c r="K198" s="135" t="s">
        <v>310</v>
      </c>
      <c r="L198" s="33"/>
      <c r="M198" s="140" t="s">
        <v>42</v>
      </c>
      <c r="N198" s="141" t="s">
        <v>50</v>
      </c>
      <c r="P198" s="142">
        <f>O198*H198</f>
        <v>0</v>
      </c>
      <c r="Q198" s="142">
        <v>1.7034</v>
      </c>
      <c r="R198" s="142">
        <f>Q198*H198</f>
        <v>2.682855</v>
      </c>
      <c r="S198" s="142">
        <v>0</v>
      </c>
      <c r="T198" s="143">
        <f>S198*H198</f>
        <v>0</v>
      </c>
      <c r="AR198" s="144" t="s">
        <v>311</v>
      </c>
      <c r="AT198" s="144" t="s">
        <v>307</v>
      </c>
      <c r="AU198" s="144" t="s">
        <v>88</v>
      </c>
      <c r="AY198" s="18" t="s">
        <v>305</v>
      </c>
      <c r="BE198" s="145">
        <f>IF(N198="základní",J198,0)</f>
        <v>0</v>
      </c>
      <c r="BF198" s="145">
        <f>IF(N198="snížená",J198,0)</f>
        <v>0</v>
      </c>
      <c r="BG198" s="145">
        <f>IF(N198="zákl. přenesená",J198,0)</f>
        <v>0</v>
      </c>
      <c r="BH198" s="145">
        <f>IF(N198="sníž. přenesená",J198,0)</f>
        <v>0</v>
      </c>
      <c r="BI198" s="145">
        <f>IF(N198="nulová",J198,0)</f>
        <v>0</v>
      </c>
      <c r="BJ198" s="18" t="s">
        <v>86</v>
      </c>
      <c r="BK198" s="145">
        <f>ROUND(I198*H198,2)</f>
        <v>0</v>
      </c>
      <c r="BL198" s="18" t="s">
        <v>311</v>
      </c>
      <c r="BM198" s="144" t="s">
        <v>9261</v>
      </c>
    </row>
    <row r="199" spans="2:65" s="1" customFormat="1" ht="19.5">
      <c r="B199" s="33"/>
      <c r="D199" s="146" t="s">
        <v>313</v>
      </c>
      <c r="F199" s="147" t="s">
        <v>9262</v>
      </c>
      <c r="I199" s="148"/>
      <c r="L199" s="33"/>
      <c r="M199" s="149"/>
      <c r="T199" s="54"/>
      <c r="AT199" s="18" t="s">
        <v>313</v>
      </c>
      <c r="AU199" s="18" t="s">
        <v>88</v>
      </c>
    </row>
    <row r="200" spans="2:65" s="1" customFormat="1" ht="11.25">
      <c r="B200" s="33"/>
      <c r="D200" s="150" t="s">
        <v>315</v>
      </c>
      <c r="F200" s="151" t="s">
        <v>9263</v>
      </c>
      <c r="I200" s="148"/>
      <c r="L200" s="33"/>
      <c r="M200" s="149"/>
      <c r="T200" s="54"/>
      <c r="AT200" s="18" t="s">
        <v>315</v>
      </c>
      <c r="AU200" s="18" t="s">
        <v>88</v>
      </c>
    </row>
    <row r="201" spans="2:65" s="1" customFormat="1" ht="58.5">
      <c r="B201" s="33"/>
      <c r="D201" s="146" t="s">
        <v>4036</v>
      </c>
      <c r="F201" s="189" t="s">
        <v>9264</v>
      </c>
      <c r="I201" s="148"/>
      <c r="L201" s="33"/>
      <c r="M201" s="149"/>
      <c r="T201" s="54"/>
      <c r="AT201" s="18" t="s">
        <v>4036</v>
      </c>
      <c r="AU201" s="18" t="s">
        <v>88</v>
      </c>
    </row>
    <row r="202" spans="2:65" s="13" customFormat="1" ht="11.25">
      <c r="B202" s="158"/>
      <c r="D202" s="146" t="s">
        <v>317</v>
      </c>
      <c r="E202" s="159" t="s">
        <v>42</v>
      </c>
      <c r="F202" s="160" t="s">
        <v>9265</v>
      </c>
      <c r="H202" s="161">
        <v>1.575</v>
      </c>
      <c r="I202" s="162"/>
      <c r="L202" s="158"/>
      <c r="M202" s="163"/>
      <c r="T202" s="164"/>
      <c r="AT202" s="159" t="s">
        <v>317</v>
      </c>
      <c r="AU202" s="159" t="s">
        <v>88</v>
      </c>
      <c r="AV202" s="13" t="s">
        <v>88</v>
      </c>
      <c r="AW202" s="13" t="s">
        <v>38</v>
      </c>
      <c r="AX202" s="13" t="s">
        <v>86</v>
      </c>
      <c r="AY202" s="159" t="s">
        <v>305</v>
      </c>
    </row>
    <row r="203" spans="2:65" s="1" customFormat="1" ht="16.5" customHeight="1">
      <c r="B203" s="33"/>
      <c r="C203" s="133" t="s">
        <v>507</v>
      </c>
      <c r="D203" s="133" t="s">
        <v>307</v>
      </c>
      <c r="E203" s="134" t="s">
        <v>5014</v>
      </c>
      <c r="F203" s="135" t="s">
        <v>5015</v>
      </c>
      <c r="G203" s="136" t="s">
        <v>244</v>
      </c>
      <c r="H203" s="137">
        <v>8.99</v>
      </c>
      <c r="I203" s="138"/>
      <c r="J203" s="139">
        <f>ROUND(I203*H203,2)</f>
        <v>0</v>
      </c>
      <c r="K203" s="135" t="s">
        <v>310</v>
      </c>
      <c r="L203" s="33"/>
      <c r="M203" s="140" t="s">
        <v>42</v>
      </c>
      <c r="N203" s="141" t="s">
        <v>50</v>
      </c>
      <c r="P203" s="142">
        <f>O203*H203</f>
        <v>0</v>
      </c>
      <c r="Q203" s="142">
        <v>1.8907700000000001</v>
      </c>
      <c r="R203" s="142">
        <f>Q203*H203</f>
        <v>16.998022300000002</v>
      </c>
      <c r="S203" s="142">
        <v>0</v>
      </c>
      <c r="T203" s="143">
        <f>S203*H203</f>
        <v>0</v>
      </c>
      <c r="AR203" s="144" t="s">
        <v>311</v>
      </c>
      <c r="AT203" s="144" t="s">
        <v>307</v>
      </c>
      <c r="AU203" s="144" t="s">
        <v>88</v>
      </c>
      <c r="AY203" s="18" t="s">
        <v>305</v>
      </c>
      <c r="BE203" s="145">
        <f>IF(N203="základní",J203,0)</f>
        <v>0</v>
      </c>
      <c r="BF203" s="145">
        <f>IF(N203="snížená",J203,0)</f>
        <v>0</v>
      </c>
      <c r="BG203" s="145">
        <f>IF(N203="zákl. přenesená",J203,0)</f>
        <v>0</v>
      </c>
      <c r="BH203" s="145">
        <f>IF(N203="sníž. přenesená",J203,0)</f>
        <v>0</v>
      </c>
      <c r="BI203" s="145">
        <f>IF(N203="nulová",J203,0)</f>
        <v>0</v>
      </c>
      <c r="BJ203" s="18" t="s">
        <v>86</v>
      </c>
      <c r="BK203" s="145">
        <f>ROUND(I203*H203,2)</f>
        <v>0</v>
      </c>
      <c r="BL203" s="18" t="s">
        <v>311</v>
      </c>
      <c r="BM203" s="144" t="s">
        <v>9266</v>
      </c>
    </row>
    <row r="204" spans="2:65" s="1" customFormat="1" ht="19.5">
      <c r="B204" s="33"/>
      <c r="D204" s="146" t="s">
        <v>313</v>
      </c>
      <c r="F204" s="147" t="s">
        <v>5017</v>
      </c>
      <c r="I204" s="148"/>
      <c r="L204" s="33"/>
      <c r="M204" s="149"/>
      <c r="T204" s="54"/>
      <c r="AT204" s="18" t="s">
        <v>313</v>
      </c>
      <c r="AU204" s="18" t="s">
        <v>88</v>
      </c>
    </row>
    <row r="205" spans="2:65" s="1" customFormat="1" ht="11.25">
      <c r="B205" s="33"/>
      <c r="D205" s="150" t="s">
        <v>315</v>
      </c>
      <c r="F205" s="151" t="s">
        <v>5018</v>
      </c>
      <c r="I205" s="148"/>
      <c r="L205" s="33"/>
      <c r="M205" s="149"/>
      <c r="T205" s="54"/>
      <c r="AT205" s="18" t="s">
        <v>315</v>
      </c>
      <c r="AU205" s="18" t="s">
        <v>88</v>
      </c>
    </row>
    <row r="206" spans="2:65" s="1" customFormat="1" ht="58.5">
      <c r="B206" s="33"/>
      <c r="D206" s="146" t="s">
        <v>4036</v>
      </c>
      <c r="F206" s="189" t="s">
        <v>9264</v>
      </c>
      <c r="I206" s="148"/>
      <c r="L206" s="33"/>
      <c r="M206" s="149"/>
      <c r="T206" s="54"/>
      <c r="AT206" s="18" t="s">
        <v>4036</v>
      </c>
      <c r="AU206" s="18" t="s">
        <v>88</v>
      </c>
    </row>
    <row r="207" spans="2:65" s="13" customFormat="1" ht="11.25">
      <c r="B207" s="158"/>
      <c r="D207" s="146" t="s">
        <v>317</v>
      </c>
      <c r="E207" s="159" t="s">
        <v>42</v>
      </c>
      <c r="F207" s="160" t="s">
        <v>9267</v>
      </c>
      <c r="H207" s="161">
        <v>8.99</v>
      </c>
      <c r="I207" s="162"/>
      <c r="L207" s="158"/>
      <c r="M207" s="163"/>
      <c r="T207" s="164"/>
      <c r="AT207" s="159" t="s">
        <v>317</v>
      </c>
      <c r="AU207" s="159" t="s">
        <v>88</v>
      </c>
      <c r="AV207" s="13" t="s">
        <v>88</v>
      </c>
      <c r="AW207" s="13" t="s">
        <v>38</v>
      </c>
      <c r="AX207" s="13" t="s">
        <v>86</v>
      </c>
      <c r="AY207" s="159" t="s">
        <v>305</v>
      </c>
    </row>
    <row r="208" spans="2:65" s="1" customFormat="1" ht="24.2" customHeight="1">
      <c r="B208" s="33"/>
      <c r="C208" s="133" t="s">
        <v>517</v>
      </c>
      <c r="D208" s="133" t="s">
        <v>307</v>
      </c>
      <c r="E208" s="134" t="s">
        <v>9268</v>
      </c>
      <c r="F208" s="135" t="s">
        <v>9269</v>
      </c>
      <c r="G208" s="136" t="s">
        <v>244</v>
      </c>
      <c r="H208" s="137">
        <v>1.575</v>
      </c>
      <c r="I208" s="138"/>
      <c r="J208" s="139">
        <f>ROUND(I208*H208,2)</f>
        <v>0</v>
      </c>
      <c r="K208" s="135" t="s">
        <v>310</v>
      </c>
      <c r="L208" s="33"/>
      <c r="M208" s="140" t="s">
        <v>42</v>
      </c>
      <c r="N208" s="141" t="s">
        <v>50</v>
      </c>
      <c r="P208" s="142">
        <f>O208*H208</f>
        <v>0</v>
      </c>
      <c r="Q208" s="142">
        <v>2.234</v>
      </c>
      <c r="R208" s="142">
        <f>Q208*H208</f>
        <v>3.5185499999999998</v>
      </c>
      <c r="S208" s="142">
        <v>0</v>
      </c>
      <c r="T208" s="143">
        <f>S208*H208</f>
        <v>0</v>
      </c>
      <c r="AR208" s="144" t="s">
        <v>311</v>
      </c>
      <c r="AT208" s="144" t="s">
        <v>307</v>
      </c>
      <c r="AU208" s="144" t="s">
        <v>88</v>
      </c>
      <c r="AY208" s="18" t="s">
        <v>305</v>
      </c>
      <c r="BE208" s="145">
        <f>IF(N208="základní",J208,0)</f>
        <v>0</v>
      </c>
      <c r="BF208" s="145">
        <f>IF(N208="snížená",J208,0)</f>
        <v>0</v>
      </c>
      <c r="BG208" s="145">
        <f>IF(N208="zákl. přenesená",J208,0)</f>
        <v>0</v>
      </c>
      <c r="BH208" s="145">
        <f>IF(N208="sníž. přenesená",J208,0)</f>
        <v>0</v>
      </c>
      <c r="BI208" s="145">
        <f>IF(N208="nulová",J208,0)</f>
        <v>0</v>
      </c>
      <c r="BJ208" s="18" t="s">
        <v>86</v>
      </c>
      <c r="BK208" s="145">
        <f>ROUND(I208*H208,2)</f>
        <v>0</v>
      </c>
      <c r="BL208" s="18" t="s">
        <v>311</v>
      </c>
      <c r="BM208" s="144" t="s">
        <v>9270</v>
      </c>
    </row>
    <row r="209" spans="2:65" s="1" customFormat="1" ht="29.25">
      <c r="B209" s="33"/>
      <c r="D209" s="146" t="s">
        <v>313</v>
      </c>
      <c r="F209" s="147" t="s">
        <v>9271</v>
      </c>
      <c r="I209" s="148"/>
      <c r="L209" s="33"/>
      <c r="M209" s="149"/>
      <c r="T209" s="54"/>
      <c r="AT209" s="18" t="s">
        <v>313</v>
      </c>
      <c r="AU209" s="18" t="s">
        <v>88</v>
      </c>
    </row>
    <row r="210" spans="2:65" s="1" customFormat="1" ht="11.25">
      <c r="B210" s="33"/>
      <c r="D210" s="150" t="s">
        <v>315</v>
      </c>
      <c r="F210" s="151" t="s">
        <v>9272</v>
      </c>
      <c r="I210" s="148"/>
      <c r="L210" s="33"/>
      <c r="M210" s="149"/>
      <c r="T210" s="54"/>
      <c r="AT210" s="18" t="s">
        <v>315</v>
      </c>
      <c r="AU210" s="18" t="s">
        <v>88</v>
      </c>
    </row>
    <row r="211" spans="2:65" s="1" customFormat="1" ht="58.5">
      <c r="B211" s="33"/>
      <c r="D211" s="146" t="s">
        <v>4036</v>
      </c>
      <c r="F211" s="189" t="s">
        <v>9273</v>
      </c>
      <c r="I211" s="148"/>
      <c r="L211" s="33"/>
      <c r="M211" s="149"/>
      <c r="T211" s="54"/>
      <c r="AT211" s="18" t="s">
        <v>4036</v>
      </c>
      <c r="AU211" s="18" t="s">
        <v>88</v>
      </c>
    </row>
    <row r="212" spans="2:65" s="13" customFormat="1" ht="11.25">
      <c r="B212" s="158"/>
      <c r="D212" s="146" t="s">
        <v>317</v>
      </c>
      <c r="E212" s="159" t="s">
        <v>42</v>
      </c>
      <c r="F212" s="160" t="s">
        <v>9265</v>
      </c>
      <c r="H212" s="161">
        <v>1.575</v>
      </c>
      <c r="I212" s="162"/>
      <c r="L212" s="158"/>
      <c r="M212" s="163"/>
      <c r="T212" s="164"/>
      <c r="AT212" s="159" t="s">
        <v>317</v>
      </c>
      <c r="AU212" s="159" t="s">
        <v>88</v>
      </c>
      <c r="AV212" s="13" t="s">
        <v>88</v>
      </c>
      <c r="AW212" s="13" t="s">
        <v>38</v>
      </c>
      <c r="AX212" s="13" t="s">
        <v>86</v>
      </c>
      <c r="AY212" s="159" t="s">
        <v>305</v>
      </c>
    </row>
    <row r="213" spans="2:65" s="1" customFormat="1" ht="24.2" customHeight="1">
      <c r="B213" s="33"/>
      <c r="C213" s="133" t="s">
        <v>525</v>
      </c>
      <c r="D213" s="133" t="s">
        <v>307</v>
      </c>
      <c r="E213" s="134" t="s">
        <v>9274</v>
      </c>
      <c r="F213" s="135" t="s">
        <v>9275</v>
      </c>
      <c r="G213" s="136" t="s">
        <v>244</v>
      </c>
      <c r="H213" s="137">
        <v>0.125</v>
      </c>
      <c r="I213" s="138"/>
      <c r="J213" s="139">
        <f>ROUND(I213*H213,2)</f>
        <v>0</v>
      </c>
      <c r="K213" s="135" t="s">
        <v>310</v>
      </c>
      <c r="L213" s="33"/>
      <c r="M213" s="140" t="s">
        <v>42</v>
      </c>
      <c r="N213" s="141" t="s">
        <v>50</v>
      </c>
      <c r="P213" s="142">
        <f>O213*H213</f>
        <v>0</v>
      </c>
      <c r="Q213" s="142">
        <v>2.234</v>
      </c>
      <c r="R213" s="142">
        <f>Q213*H213</f>
        <v>0.27925</v>
      </c>
      <c r="S213" s="142">
        <v>0</v>
      </c>
      <c r="T213" s="143">
        <f>S213*H213</f>
        <v>0</v>
      </c>
      <c r="AR213" s="144" t="s">
        <v>311</v>
      </c>
      <c r="AT213" s="144" t="s">
        <v>307</v>
      </c>
      <c r="AU213" s="144" t="s">
        <v>88</v>
      </c>
      <c r="AY213" s="18" t="s">
        <v>305</v>
      </c>
      <c r="BE213" s="145">
        <f>IF(N213="základní",J213,0)</f>
        <v>0</v>
      </c>
      <c r="BF213" s="145">
        <f>IF(N213="snížená",J213,0)</f>
        <v>0</v>
      </c>
      <c r="BG213" s="145">
        <f>IF(N213="zákl. přenesená",J213,0)</f>
        <v>0</v>
      </c>
      <c r="BH213" s="145">
        <f>IF(N213="sníž. přenesená",J213,0)</f>
        <v>0</v>
      </c>
      <c r="BI213" s="145">
        <f>IF(N213="nulová",J213,0)</f>
        <v>0</v>
      </c>
      <c r="BJ213" s="18" t="s">
        <v>86</v>
      </c>
      <c r="BK213" s="145">
        <f>ROUND(I213*H213,2)</f>
        <v>0</v>
      </c>
      <c r="BL213" s="18" t="s">
        <v>311</v>
      </c>
      <c r="BM213" s="144" t="s">
        <v>9276</v>
      </c>
    </row>
    <row r="214" spans="2:65" s="1" customFormat="1" ht="19.5">
      <c r="B214" s="33"/>
      <c r="D214" s="146" t="s">
        <v>313</v>
      </c>
      <c r="F214" s="147" t="s">
        <v>9277</v>
      </c>
      <c r="I214" s="148"/>
      <c r="L214" s="33"/>
      <c r="M214" s="149"/>
      <c r="T214" s="54"/>
      <c r="AT214" s="18" t="s">
        <v>313</v>
      </c>
      <c r="AU214" s="18" t="s">
        <v>88</v>
      </c>
    </row>
    <row r="215" spans="2:65" s="1" customFormat="1" ht="11.25">
      <c r="B215" s="33"/>
      <c r="D215" s="150" t="s">
        <v>315</v>
      </c>
      <c r="F215" s="151" t="s">
        <v>9278</v>
      </c>
      <c r="I215" s="148"/>
      <c r="L215" s="33"/>
      <c r="M215" s="149"/>
      <c r="T215" s="54"/>
      <c r="AT215" s="18" t="s">
        <v>315</v>
      </c>
      <c r="AU215" s="18" t="s">
        <v>88</v>
      </c>
    </row>
    <row r="216" spans="2:65" s="1" customFormat="1" ht="58.5">
      <c r="B216" s="33"/>
      <c r="D216" s="146" t="s">
        <v>4036</v>
      </c>
      <c r="F216" s="189" t="s">
        <v>9279</v>
      </c>
      <c r="I216" s="148"/>
      <c r="L216" s="33"/>
      <c r="M216" s="149"/>
      <c r="T216" s="54"/>
      <c r="AT216" s="18" t="s">
        <v>4036</v>
      </c>
      <c r="AU216" s="18" t="s">
        <v>88</v>
      </c>
    </row>
    <row r="217" spans="2:65" s="13" customFormat="1" ht="11.25">
      <c r="B217" s="158"/>
      <c r="D217" s="146" t="s">
        <v>317</v>
      </c>
      <c r="E217" s="159" t="s">
        <v>42</v>
      </c>
      <c r="F217" s="160" t="s">
        <v>9280</v>
      </c>
      <c r="H217" s="161">
        <v>0.125</v>
      </c>
      <c r="I217" s="162"/>
      <c r="L217" s="158"/>
      <c r="M217" s="163"/>
      <c r="T217" s="164"/>
      <c r="AT217" s="159" t="s">
        <v>317</v>
      </c>
      <c r="AU217" s="159" t="s">
        <v>88</v>
      </c>
      <c r="AV217" s="13" t="s">
        <v>88</v>
      </c>
      <c r="AW217" s="13" t="s">
        <v>38</v>
      </c>
      <c r="AX217" s="13" t="s">
        <v>86</v>
      </c>
      <c r="AY217" s="159" t="s">
        <v>305</v>
      </c>
    </row>
    <row r="218" spans="2:65" s="11" customFormat="1" ht="22.9" customHeight="1">
      <c r="B218" s="121"/>
      <c r="D218" s="122" t="s">
        <v>78</v>
      </c>
      <c r="E218" s="131" t="s">
        <v>340</v>
      </c>
      <c r="F218" s="131" t="s">
        <v>524</v>
      </c>
      <c r="I218" s="124"/>
      <c r="J218" s="132">
        <f>BK218</f>
        <v>0</v>
      </c>
      <c r="L218" s="121"/>
      <c r="M218" s="126"/>
      <c r="P218" s="127">
        <f>SUM(P219:P232)</f>
        <v>0</v>
      </c>
      <c r="R218" s="127">
        <f>SUM(R219:R232)</f>
        <v>1.7821298250000002</v>
      </c>
      <c r="T218" s="128">
        <f>SUM(T219:T232)</f>
        <v>0</v>
      </c>
      <c r="AR218" s="122" t="s">
        <v>86</v>
      </c>
      <c r="AT218" s="129" t="s">
        <v>78</v>
      </c>
      <c r="AU218" s="129" t="s">
        <v>86</v>
      </c>
      <c r="AY218" s="122" t="s">
        <v>305</v>
      </c>
      <c r="BK218" s="130">
        <f>SUM(BK219:BK232)</f>
        <v>0</v>
      </c>
    </row>
    <row r="219" spans="2:65" s="1" customFormat="1" ht="16.5" customHeight="1">
      <c r="B219" s="33"/>
      <c r="C219" s="133" t="s">
        <v>533</v>
      </c>
      <c r="D219" s="133" t="s">
        <v>307</v>
      </c>
      <c r="E219" s="134" t="s">
        <v>9281</v>
      </c>
      <c r="F219" s="135" t="s">
        <v>9282</v>
      </c>
      <c r="G219" s="136" t="s">
        <v>199</v>
      </c>
      <c r="H219" s="137">
        <v>2.25</v>
      </c>
      <c r="I219" s="138"/>
      <c r="J219" s="139">
        <f>ROUND(I219*H219,2)</f>
        <v>0</v>
      </c>
      <c r="K219" s="135" t="s">
        <v>310</v>
      </c>
      <c r="L219" s="33"/>
      <c r="M219" s="140" t="s">
        <v>42</v>
      </c>
      <c r="N219" s="141" t="s">
        <v>50</v>
      </c>
      <c r="P219" s="142">
        <f>O219*H219</f>
        <v>0</v>
      </c>
      <c r="Q219" s="142">
        <v>0.46</v>
      </c>
      <c r="R219" s="142">
        <f>Q219*H219</f>
        <v>1.0350000000000001</v>
      </c>
      <c r="S219" s="142">
        <v>0</v>
      </c>
      <c r="T219" s="143">
        <f>S219*H219</f>
        <v>0</v>
      </c>
      <c r="AR219" s="144" t="s">
        <v>311</v>
      </c>
      <c r="AT219" s="144" t="s">
        <v>307</v>
      </c>
      <c r="AU219" s="144" t="s">
        <v>88</v>
      </c>
      <c r="AY219" s="18" t="s">
        <v>305</v>
      </c>
      <c r="BE219" s="145">
        <f>IF(N219="základní",J219,0)</f>
        <v>0</v>
      </c>
      <c r="BF219" s="145">
        <f>IF(N219="snížená",J219,0)</f>
        <v>0</v>
      </c>
      <c r="BG219" s="145">
        <f>IF(N219="zákl. přenesená",J219,0)</f>
        <v>0</v>
      </c>
      <c r="BH219" s="145">
        <f>IF(N219="sníž. přenesená",J219,0)</f>
        <v>0</v>
      </c>
      <c r="BI219" s="145">
        <f>IF(N219="nulová",J219,0)</f>
        <v>0</v>
      </c>
      <c r="BJ219" s="18" t="s">
        <v>86</v>
      </c>
      <c r="BK219" s="145">
        <f>ROUND(I219*H219,2)</f>
        <v>0</v>
      </c>
      <c r="BL219" s="18" t="s">
        <v>311</v>
      </c>
      <c r="BM219" s="144" t="s">
        <v>9283</v>
      </c>
    </row>
    <row r="220" spans="2:65" s="1" customFormat="1" ht="19.5">
      <c r="B220" s="33"/>
      <c r="D220" s="146" t="s">
        <v>313</v>
      </c>
      <c r="F220" s="147" t="s">
        <v>9284</v>
      </c>
      <c r="I220" s="148"/>
      <c r="L220" s="33"/>
      <c r="M220" s="149"/>
      <c r="T220" s="54"/>
      <c r="AT220" s="18" t="s">
        <v>313</v>
      </c>
      <c r="AU220" s="18" t="s">
        <v>88</v>
      </c>
    </row>
    <row r="221" spans="2:65" s="1" customFormat="1" ht="11.25">
      <c r="B221" s="33"/>
      <c r="D221" s="150" t="s">
        <v>315</v>
      </c>
      <c r="F221" s="151" t="s">
        <v>9285</v>
      </c>
      <c r="I221" s="148"/>
      <c r="L221" s="33"/>
      <c r="M221" s="149"/>
      <c r="T221" s="54"/>
      <c r="AT221" s="18" t="s">
        <v>315</v>
      </c>
      <c r="AU221" s="18" t="s">
        <v>88</v>
      </c>
    </row>
    <row r="222" spans="2:65" s="1" customFormat="1" ht="24.2" customHeight="1">
      <c r="B222" s="33"/>
      <c r="C222" s="133" t="s">
        <v>538</v>
      </c>
      <c r="D222" s="133" t="s">
        <v>307</v>
      </c>
      <c r="E222" s="134" t="s">
        <v>9286</v>
      </c>
      <c r="F222" s="135" t="s">
        <v>9287</v>
      </c>
      <c r="G222" s="136" t="s">
        <v>199</v>
      </c>
      <c r="H222" s="137">
        <v>2.25</v>
      </c>
      <c r="I222" s="138"/>
      <c r="J222" s="139">
        <f>ROUND(I222*H222,2)</f>
        <v>0</v>
      </c>
      <c r="K222" s="135" t="s">
        <v>310</v>
      </c>
      <c r="L222" s="33"/>
      <c r="M222" s="140" t="s">
        <v>42</v>
      </c>
      <c r="N222" s="141" t="s">
        <v>50</v>
      </c>
      <c r="P222" s="142">
        <f>O222*H222</f>
        <v>0</v>
      </c>
      <c r="Q222" s="142">
        <v>0.33205770000000001</v>
      </c>
      <c r="R222" s="142">
        <f>Q222*H222</f>
        <v>0.74712982500000003</v>
      </c>
      <c r="S222" s="142">
        <v>0</v>
      </c>
      <c r="T222" s="143">
        <f>S222*H222</f>
        <v>0</v>
      </c>
      <c r="AR222" s="144" t="s">
        <v>311</v>
      </c>
      <c r="AT222" s="144" t="s">
        <v>307</v>
      </c>
      <c r="AU222" s="144" t="s">
        <v>88</v>
      </c>
      <c r="AY222" s="18" t="s">
        <v>305</v>
      </c>
      <c r="BE222" s="145">
        <f>IF(N222="základní",J222,0)</f>
        <v>0</v>
      </c>
      <c r="BF222" s="145">
        <f>IF(N222="snížená",J222,0)</f>
        <v>0</v>
      </c>
      <c r="BG222" s="145">
        <f>IF(N222="zákl. přenesená",J222,0)</f>
        <v>0</v>
      </c>
      <c r="BH222" s="145">
        <f>IF(N222="sníž. přenesená",J222,0)</f>
        <v>0</v>
      </c>
      <c r="BI222" s="145">
        <f>IF(N222="nulová",J222,0)</f>
        <v>0</v>
      </c>
      <c r="BJ222" s="18" t="s">
        <v>86</v>
      </c>
      <c r="BK222" s="145">
        <f>ROUND(I222*H222,2)</f>
        <v>0</v>
      </c>
      <c r="BL222" s="18" t="s">
        <v>311</v>
      </c>
      <c r="BM222" s="144" t="s">
        <v>9288</v>
      </c>
    </row>
    <row r="223" spans="2:65" s="1" customFormat="1" ht="29.25">
      <c r="B223" s="33"/>
      <c r="D223" s="146" t="s">
        <v>313</v>
      </c>
      <c r="F223" s="147" t="s">
        <v>9289</v>
      </c>
      <c r="I223" s="148"/>
      <c r="L223" s="33"/>
      <c r="M223" s="149"/>
      <c r="T223" s="54"/>
      <c r="AT223" s="18" t="s">
        <v>313</v>
      </c>
      <c r="AU223" s="18" t="s">
        <v>88</v>
      </c>
    </row>
    <row r="224" spans="2:65" s="1" customFormat="1" ht="11.25">
      <c r="B224" s="33"/>
      <c r="D224" s="150" t="s">
        <v>315</v>
      </c>
      <c r="F224" s="151" t="s">
        <v>9290</v>
      </c>
      <c r="I224" s="148"/>
      <c r="L224" s="33"/>
      <c r="M224" s="149"/>
      <c r="T224" s="54"/>
      <c r="AT224" s="18" t="s">
        <v>315</v>
      </c>
      <c r="AU224" s="18" t="s">
        <v>88</v>
      </c>
    </row>
    <row r="225" spans="2:65" s="1" customFormat="1" ht="126.75">
      <c r="B225" s="33"/>
      <c r="D225" s="146" t="s">
        <v>4036</v>
      </c>
      <c r="F225" s="189" t="s">
        <v>9291</v>
      </c>
      <c r="I225" s="148"/>
      <c r="L225" s="33"/>
      <c r="M225" s="149"/>
      <c r="T225" s="54"/>
      <c r="AT225" s="18" t="s">
        <v>4036</v>
      </c>
      <c r="AU225" s="18" t="s">
        <v>88</v>
      </c>
    </row>
    <row r="226" spans="2:65" s="1" customFormat="1" ht="24.2" customHeight="1">
      <c r="B226" s="33"/>
      <c r="C226" s="133" t="s">
        <v>545</v>
      </c>
      <c r="D226" s="133" t="s">
        <v>307</v>
      </c>
      <c r="E226" s="134" t="s">
        <v>9292</v>
      </c>
      <c r="F226" s="135" t="s">
        <v>9293</v>
      </c>
      <c r="G226" s="136" t="s">
        <v>199</v>
      </c>
      <c r="H226" s="137">
        <v>2.25</v>
      </c>
      <c r="I226" s="138"/>
      <c r="J226" s="139">
        <f>ROUND(I226*H226,2)</f>
        <v>0</v>
      </c>
      <c r="K226" s="135" t="s">
        <v>310</v>
      </c>
      <c r="L226" s="33"/>
      <c r="M226" s="140" t="s">
        <v>42</v>
      </c>
      <c r="N226" s="141" t="s">
        <v>50</v>
      </c>
      <c r="P226" s="142">
        <f>O226*H226</f>
        <v>0</v>
      </c>
      <c r="Q226" s="142">
        <v>0</v>
      </c>
      <c r="R226" s="142">
        <f>Q226*H226</f>
        <v>0</v>
      </c>
      <c r="S226" s="142">
        <v>0</v>
      </c>
      <c r="T226" s="143">
        <f>S226*H226</f>
        <v>0</v>
      </c>
      <c r="AR226" s="144" t="s">
        <v>311</v>
      </c>
      <c r="AT226" s="144" t="s">
        <v>307</v>
      </c>
      <c r="AU226" s="144" t="s">
        <v>88</v>
      </c>
      <c r="AY226" s="18" t="s">
        <v>305</v>
      </c>
      <c r="BE226" s="145">
        <f>IF(N226="základní",J226,0)</f>
        <v>0</v>
      </c>
      <c r="BF226" s="145">
        <f>IF(N226="snížená",J226,0)</f>
        <v>0</v>
      </c>
      <c r="BG226" s="145">
        <f>IF(N226="zákl. přenesená",J226,0)</f>
        <v>0</v>
      </c>
      <c r="BH226" s="145">
        <f>IF(N226="sníž. přenesená",J226,0)</f>
        <v>0</v>
      </c>
      <c r="BI226" s="145">
        <f>IF(N226="nulová",J226,0)</f>
        <v>0</v>
      </c>
      <c r="BJ226" s="18" t="s">
        <v>86</v>
      </c>
      <c r="BK226" s="145">
        <f>ROUND(I226*H226,2)</f>
        <v>0</v>
      </c>
      <c r="BL226" s="18" t="s">
        <v>311</v>
      </c>
      <c r="BM226" s="144" t="s">
        <v>9294</v>
      </c>
    </row>
    <row r="227" spans="2:65" s="1" customFormat="1" ht="19.5">
      <c r="B227" s="33"/>
      <c r="D227" s="146" t="s">
        <v>313</v>
      </c>
      <c r="F227" s="147" t="s">
        <v>9295</v>
      </c>
      <c r="I227" s="148"/>
      <c r="L227" s="33"/>
      <c r="M227" s="149"/>
      <c r="T227" s="54"/>
      <c r="AT227" s="18" t="s">
        <v>313</v>
      </c>
      <c r="AU227" s="18" t="s">
        <v>88</v>
      </c>
    </row>
    <row r="228" spans="2:65" s="1" customFormat="1" ht="11.25">
      <c r="B228" s="33"/>
      <c r="D228" s="150" t="s">
        <v>315</v>
      </c>
      <c r="F228" s="151" t="s">
        <v>9296</v>
      </c>
      <c r="I228" s="148"/>
      <c r="L228" s="33"/>
      <c r="M228" s="149"/>
      <c r="T228" s="54"/>
      <c r="AT228" s="18" t="s">
        <v>315</v>
      </c>
      <c r="AU228" s="18" t="s">
        <v>88</v>
      </c>
    </row>
    <row r="229" spans="2:65" s="1" customFormat="1" ht="33" customHeight="1">
      <c r="B229" s="33"/>
      <c r="C229" s="133" t="s">
        <v>551</v>
      </c>
      <c r="D229" s="133" t="s">
        <v>307</v>
      </c>
      <c r="E229" s="134" t="s">
        <v>9297</v>
      </c>
      <c r="F229" s="135" t="s">
        <v>9298</v>
      </c>
      <c r="G229" s="136" t="s">
        <v>199</v>
      </c>
      <c r="H229" s="137">
        <v>2.25</v>
      </c>
      <c r="I229" s="138"/>
      <c r="J229" s="139">
        <f>ROUND(I229*H229,2)</f>
        <v>0</v>
      </c>
      <c r="K229" s="135" t="s">
        <v>310</v>
      </c>
      <c r="L229" s="33"/>
      <c r="M229" s="140" t="s">
        <v>42</v>
      </c>
      <c r="N229" s="141" t="s">
        <v>50</v>
      </c>
      <c r="P229" s="142">
        <f>O229*H229</f>
        <v>0</v>
      </c>
      <c r="Q229" s="142">
        <v>0</v>
      </c>
      <c r="R229" s="142">
        <f>Q229*H229</f>
        <v>0</v>
      </c>
      <c r="S229" s="142">
        <v>0</v>
      </c>
      <c r="T229" s="143">
        <f>S229*H229</f>
        <v>0</v>
      </c>
      <c r="AR229" s="144" t="s">
        <v>311</v>
      </c>
      <c r="AT229" s="144" t="s">
        <v>307</v>
      </c>
      <c r="AU229" s="144" t="s">
        <v>88</v>
      </c>
      <c r="AY229" s="18" t="s">
        <v>305</v>
      </c>
      <c r="BE229" s="145">
        <f>IF(N229="základní",J229,0)</f>
        <v>0</v>
      </c>
      <c r="BF229" s="145">
        <f>IF(N229="snížená",J229,0)</f>
        <v>0</v>
      </c>
      <c r="BG229" s="145">
        <f>IF(N229="zákl. přenesená",J229,0)</f>
        <v>0</v>
      </c>
      <c r="BH229" s="145">
        <f>IF(N229="sníž. přenesená",J229,0)</f>
        <v>0</v>
      </c>
      <c r="BI229" s="145">
        <f>IF(N229="nulová",J229,0)</f>
        <v>0</v>
      </c>
      <c r="BJ229" s="18" t="s">
        <v>86</v>
      </c>
      <c r="BK229" s="145">
        <f>ROUND(I229*H229,2)</f>
        <v>0</v>
      </c>
      <c r="BL229" s="18" t="s">
        <v>311</v>
      </c>
      <c r="BM229" s="144" t="s">
        <v>9299</v>
      </c>
    </row>
    <row r="230" spans="2:65" s="1" customFormat="1" ht="29.25">
      <c r="B230" s="33"/>
      <c r="D230" s="146" t="s">
        <v>313</v>
      </c>
      <c r="F230" s="147" t="s">
        <v>9300</v>
      </c>
      <c r="I230" s="148"/>
      <c r="L230" s="33"/>
      <c r="M230" s="149"/>
      <c r="T230" s="54"/>
      <c r="AT230" s="18" t="s">
        <v>313</v>
      </c>
      <c r="AU230" s="18" t="s">
        <v>88</v>
      </c>
    </row>
    <row r="231" spans="2:65" s="1" customFormat="1" ht="11.25">
      <c r="B231" s="33"/>
      <c r="D231" s="150" t="s">
        <v>315</v>
      </c>
      <c r="F231" s="151" t="s">
        <v>9301</v>
      </c>
      <c r="I231" s="148"/>
      <c r="L231" s="33"/>
      <c r="M231" s="149"/>
      <c r="T231" s="54"/>
      <c r="AT231" s="18" t="s">
        <v>315</v>
      </c>
      <c r="AU231" s="18" t="s">
        <v>88</v>
      </c>
    </row>
    <row r="232" spans="2:65" s="1" customFormat="1" ht="58.5">
      <c r="B232" s="33"/>
      <c r="D232" s="146" t="s">
        <v>4036</v>
      </c>
      <c r="F232" s="189" t="s">
        <v>9302</v>
      </c>
      <c r="I232" s="148"/>
      <c r="L232" s="33"/>
      <c r="M232" s="149"/>
      <c r="T232" s="54"/>
      <c r="AT232" s="18" t="s">
        <v>4036</v>
      </c>
      <c r="AU232" s="18" t="s">
        <v>88</v>
      </c>
    </row>
    <row r="233" spans="2:65" s="11" customFormat="1" ht="22.9" customHeight="1">
      <c r="B233" s="121"/>
      <c r="D233" s="122" t="s">
        <v>78</v>
      </c>
      <c r="E233" s="131" t="s">
        <v>344</v>
      </c>
      <c r="F233" s="131" t="s">
        <v>7974</v>
      </c>
      <c r="I233" s="124"/>
      <c r="J233" s="132">
        <f>BK233</f>
        <v>0</v>
      </c>
      <c r="L233" s="121"/>
      <c r="M233" s="126"/>
      <c r="P233" s="127">
        <f>SUM(P234:P364)</f>
        <v>0</v>
      </c>
      <c r="R233" s="127">
        <f>SUM(R234:R364)</f>
        <v>19.413884372000009</v>
      </c>
      <c r="T233" s="128">
        <f>SUM(T234:T364)</f>
        <v>0</v>
      </c>
      <c r="AR233" s="122" t="s">
        <v>86</v>
      </c>
      <c r="AT233" s="129" t="s">
        <v>78</v>
      </c>
      <c r="AU233" s="129" t="s">
        <v>86</v>
      </c>
      <c r="AY233" s="122" t="s">
        <v>305</v>
      </c>
      <c r="BK233" s="130">
        <f>SUM(BK234:BK364)</f>
        <v>0</v>
      </c>
    </row>
    <row r="234" spans="2:65" s="1" customFormat="1" ht="24.2" customHeight="1">
      <c r="B234" s="33"/>
      <c r="C234" s="133" t="s">
        <v>559</v>
      </c>
      <c r="D234" s="133" t="s">
        <v>307</v>
      </c>
      <c r="E234" s="134" t="s">
        <v>9303</v>
      </c>
      <c r="F234" s="135" t="s">
        <v>9304</v>
      </c>
      <c r="G234" s="136" t="s">
        <v>350</v>
      </c>
      <c r="H234" s="137">
        <v>1</v>
      </c>
      <c r="I234" s="138"/>
      <c r="J234" s="139">
        <f>ROUND(I234*H234,2)</f>
        <v>0</v>
      </c>
      <c r="K234" s="135" t="s">
        <v>721</v>
      </c>
      <c r="L234" s="33"/>
      <c r="M234" s="140" t="s">
        <v>42</v>
      </c>
      <c r="N234" s="141" t="s">
        <v>50</v>
      </c>
      <c r="P234" s="142">
        <f>O234*H234</f>
        <v>0</v>
      </c>
      <c r="Q234" s="142">
        <v>5.76</v>
      </c>
      <c r="R234" s="142">
        <f>Q234*H234</f>
        <v>5.76</v>
      </c>
      <c r="S234" s="142">
        <v>0</v>
      </c>
      <c r="T234" s="143">
        <f>S234*H234</f>
        <v>0</v>
      </c>
      <c r="AR234" s="144" t="s">
        <v>311</v>
      </c>
      <c r="AT234" s="144" t="s">
        <v>307</v>
      </c>
      <c r="AU234" s="144" t="s">
        <v>88</v>
      </c>
      <c r="AY234" s="18" t="s">
        <v>305</v>
      </c>
      <c r="BE234" s="145">
        <f>IF(N234="základní",J234,0)</f>
        <v>0</v>
      </c>
      <c r="BF234" s="145">
        <f>IF(N234="snížená",J234,0)</f>
        <v>0</v>
      </c>
      <c r="BG234" s="145">
        <f>IF(N234="zákl. přenesená",J234,0)</f>
        <v>0</v>
      </c>
      <c r="BH234" s="145">
        <f>IF(N234="sníž. přenesená",J234,0)</f>
        <v>0</v>
      </c>
      <c r="BI234" s="145">
        <f>IF(N234="nulová",J234,0)</f>
        <v>0</v>
      </c>
      <c r="BJ234" s="18" t="s">
        <v>86</v>
      </c>
      <c r="BK234" s="145">
        <f>ROUND(I234*H234,2)</f>
        <v>0</v>
      </c>
      <c r="BL234" s="18" t="s">
        <v>311</v>
      </c>
      <c r="BM234" s="144" t="s">
        <v>9305</v>
      </c>
    </row>
    <row r="235" spans="2:65" s="1" customFormat="1" ht="19.5">
      <c r="B235" s="33"/>
      <c r="D235" s="146" t="s">
        <v>313</v>
      </c>
      <c r="F235" s="147" t="s">
        <v>9306</v>
      </c>
      <c r="I235" s="148"/>
      <c r="L235" s="33"/>
      <c r="M235" s="149"/>
      <c r="T235" s="54"/>
      <c r="AT235" s="18" t="s">
        <v>313</v>
      </c>
      <c r="AU235" s="18" t="s">
        <v>88</v>
      </c>
    </row>
    <row r="236" spans="2:65" s="1" customFormat="1" ht="37.9" customHeight="1">
      <c r="B236" s="33"/>
      <c r="C236" s="133" t="s">
        <v>569</v>
      </c>
      <c r="D236" s="133" t="s">
        <v>307</v>
      </c>
      <c r="E236" s="134" t="s">
        <v>9307</v>
      </c>
      <c r="F236" s="135" t="s">
        <v>9308</v>
      </c>
      <c r="G236" s="136" t="s">
        <v>350</v>
      </c>
      <c r="H236" s="137">
        <v>1</v>
      </c>
      <c r="I236" s="138"/>
      <c r="J236" s="139">
        <f>ROUND(I236*H236,2)</f>
        <v>0</v>
      </c>
      <c r="K236" s="135" t="s">
        <v>721</v>
      </c>
      <c r="L236" s="33"/>
      <c r="M236" s="140" t="s">
        <v>42</v>
      </c>
      <c r="N236" s="141" t="s">
        <v>50</v>
      </c>
      <c r="P236" s="142">
        <f>O236*H236</f>
        <v>0</v>
      </c>
      <c r="Q236" s="142">
        <v>12.23</v>
      </c>
      <c r="R236" s="142">
        <f>Q236*H236</f>
        <v>12.23</v>
      </c>
      <c r="S236" s="142">
        <v>0</v>
      </c>
      <c r="T236" s="143">
        <f>S236*H236</f>
        <v>0</v>
      </c>
      <c r="AR236" s="144" t="s">
        <v>311</v>
      </c>
      <c r="AT236" s="144" t="s">
        <v>307</v>
      </c>
      <c r="AU236" s="144" t="s">
        <v>88</v>
      </c>
      <c r="AY236" s="18" t="s">
        <v>305</v>
      </c>
      <c r="BE236" s="145">
        <f>IF(N236="základní",J236,0)</f>
        <v>0</v>
      </c>
      <c r="BF236" s="145">
        <f>IF(N236="snížená",J236,0)</f>
        <v>0</v>
      </c>
      <c r="BG236" s="145">
        <f>IF(N236="zákl. přenesená",J236,0)</f>
        <v>0</v>
      </c>
      <c r="BH236" s="145">
        <f>IF(N236="sníž. přenesená",J236,0)</f>
        <v>0</v>
      </c>
      <c r="BI236" s="145">
        <f>IF(N236="nulová",J236,0)</f>
        <v>0</v>
      </c>
      <c r="BJ236" s="18" t="s">
        <v>86</v>
      </c>
      <c r="BK236" s="145">
        <f>ROUND(I236*H236,2)</f>
        <v>0</v>
      </c>
      <c r="BL236" s="18" t="s">
        <v>311</v>
      </c>
      <c r="BM236" s="144" t="s">
        <v>9309</v>
      </c>
    </row>
    <row r="237" spans="2:65" s="1" customFormat="1" ht="29.25">
      <c r="B237" s="33"/>
      <c r="D237" s="146" t="s">
        <v>313</v>
      </c>
      <c r="F237" s="147" t="s">
        <v>9310</v>
      </c>
      <c r="I237" s="148"/>
      <c r="L237" s="33"/>
      <c r="M237" s="149"/>
      <c r="T237" s="54"/>
      <c r="AT237" s="18" t="s">
        <v>313</v>
      </c>
      <c r="AU237" s="18" t="s">
        <v>88</v>
      </c>
    </row>
    <row r="238" spans="2:65" s="1" customFormat="1" ht="24.2" customHeight="1">
      <c r="B238" s="33"/>
      <c r="C238" s="133" t="s">
        <v>577</v>
      </c>
      <c r="D238" s="133" t="s">
        <v>307</v>
      </c>
      <c r="E238" s="134" t="s">
        <v>9311</v>
      </c>
      <c r="F238" s="135" t="s">
        <v>9312</v>
      </c>
      <c r="G238" s="136" t="s">
        <v>2158</v>
      </c>
      <c r="H238" s="137">
        <v>1</v>
      </c>
      <c r="I238" s="138"/>
      <c r="J238" s="139">
        <f>ROUND(I238*H238,2)</f>
        <v>0</v>
      </c>
      <c r="K238" s="135" t="s">
        <v>721</v>
      </c>
      <c r="L238" s="33"/>
      <c r="M238" s="140" t="s">
        <v>42</v>
      </c>
      <c r="N238" s="141" t="s">
        <v>50</v>
      </c>
      <c r="P238" s="142">
        <f>O238*H238</f>
        <v>0</v>
      </c>
      <c r="Q238" s="142">
        <v>0</v>
      </c>
      <c r="R238" s="142">
        <f>Q238*H238</f>
        <v>0</v>
      </c>
      <c r="S238" s="142">
        <v>0</v>
      </c>
      <c r="T238" s="143">
        <f>S238*H238</f>
        <v>0</v>
      </c>
      <c r="AR238" s="144" t="s">
        <v>311</v>
      </c>
      <c r="AT238" s="144" t="s">
        <v>307</v>
      </c>
      <c r="AU238" s="144" t="s">
        <v>88</v>
      </c>
      <c r="AY238" s="18" t="s">
        <v>305</v>
      </c>
      <c r="BE238" s="145">
        <f>IF(N238="základní",J238,0)</f>
        <v>0</v>
      </c>
      <c r="BF238" s="145">
        <f>IF(N238="snížená",J238,0)</f>
        <v>0</v>
      </c>
      <c r="BG238" s="145">
        <f>IF(N238="zákl. přenesená",J238,0)</f>
        <v>0</v>
      </c>
      <c r="BH238" s="145">
        <f>IF(N238="sníž. přenesená",J238,0)</f>
        <v>0</v>
      </c>
      <c r="BI238" s="145">
        <f>IF(N238="nulová",J238,0)</f>
        <v>0</v>
      </c>
      <c r="BJ238" s="18" t="s">
        <v>86</v>
      </c>
      <c r="BK238" s="145">
        <f>ROUND(I238*H238,2)</f>
        <v>0</v>
      </c>
      <c r="BL238" s="18" t="s">
        <v>311</v>
      </c>
      <c r="BM238" s="144" t="s">
        <v>9313</v>
      </c>
    </row>
    <row r="239" spans="2:65" s="1" customFormat="1" ht="11.25">
      <c r="B239" s="33"/>
      <c r="D239" s="146" t="s">
        <v>313</v>
      </c>
      <c r="F239" s="147" t="s">
        <v>9314</v>
      </c>
      <c r="I239" s="148"/>
      <c r="L239" s="33"/>
      <c r="M239" s="149"/>
      <c r="T239" s="54"/>
      <c r="AT239" s="18" t="s">
        <v>313</v>
      </c>
      <c r="AU239" s="18" t="s">
        <v>88</v>
      </c>
    </row>
    <row r="240" spans="2:65" s="1" customFormat="1" ht="24.2" customHeight="1">
      <c r="B240" s="33"/>
      <c r="C240" s="133" t="s">
        <v>585</v>
      </c>
      <c r="D240" s="133" t="s">
        <v>307</v>
      </c>
      <c r="E240" s="134" t="s">
        <v>9315</v>
      </c>
      <c r="F240" s="135" t="s">
        <v>9316</v>
      </c>
      <c r="G240" s="136" t="s">
        <v>2158</v>
      </c>
      <c r="H240" s="137">
        <v>1</v>
      </c>
      <c r="I240" s="138"/>
      <c r="J240" s="139">
        <f>ROUND(I240*H240,2)</f>
        <v>0</v>
      </c>
      <c r="K240" s="135" t="s">
        <v>721</v>
      </c>
      <c r="L240" s="33"/>
      <c r="M240" s="140" t="s">
        <v>42</v>
      </c>
      <c r="N240" s="141" t="s">
        <v>50</v>
      </c>
      <c r="P240" s="142">
        <f>O240*H240</f>
        <v>0</v>
      </c>
      <c r="Q240" s="142">
        <v>0</v>
      </c>
      <c r="R240" s="142">
        <f>Q240*H240</f>
        <v>0</v>
      </c>
      <c r="S240" s="142">
        <v>0</v>
      </c>
      <c r="T240" s="143">
        <f>S240*H240</f>
        <v>0</v>
      </c>
      <c r="AR240" s="144" t="s">
        <v>311</v>
      </c>
      <c r="AT240" s="144" t="s">
        <v>307</v>
      </c>
      <c r="AU240" s="144" t="s">
        <v>88</v>
      </c>
      <c r="AY240" s="18" t="s">
        <v>305</v>
      </c>
      <c r="BE240" s="145">
        <f>IF(N240="základní",J240,0)</f>
        <v>0</v>
      </c>
      <c r="BF240" s="145">
        <f>IF(N240="snížená",J240,0)</f>
        <v>0</v>
      </c>
      <c r="BG240" s="145">
        <f>IF(N240="zákl. přenesená",J240,0)</f>
        <v>0</v>
      </c>
      <c r="BH240" s="145">
        <f>IF(N240="sníž. přenesená",J240,0)</f>
        <v>0</v>
      </c>
      <c r="BI240" s="145">
        <f>IF(N240="nulová",J240,0)</f>
        <v>0</v>
      </c>
      <c r="BJ240" s="18" t="s">
        <v>86</v>
      </c>
      <c r="BK240" s="145">
        <f>ROUND(I240*H240,2)</f>
        <v>0</v>
      </c>
      <c r="BL240" s="18" t="s">
        <v>311</v>
      </c>
      <c r="BM240" s="144" t="s">
        <v>9317</v>
      </c>
    </row>
    <row r="241" spans="2:65" s="1" customFormat="1" ht="19.5">
      <c r="B241" s="33"/>
      <c r="D241" s="146" t="s">
        <v>313</v>
      </c>
      <c r="F241" s="147" t="s">
        <v>9316</v>
      </c>
      <c r="I241" s="148"/>
      <c r="L241" s="33"/>
      <c r="M241" s="149"/>
      <c r="T241" s="54"/>
      <c r="AT241" s="18" t="s">
        <v>313</v>
      </c>
      <c r="AU241" s="18" t="s">
        <v>88</v>
      </c>
    </row>
    <row r="242" spans="2:65" s="1" customFormat="1" ht="24.2" customHeight="1">
      <c r="B242" s="33"/>
      <c r="C242" s="133" t="s">
        <v>593</v>
      </c>
      <c r="D242" s="133" t="s">
        <v>307</v>
      </c>
      <c r="E242" s="134" t="s">
        <v>9318</v>
      </c>
      <c r="F242" s="135" t="s">
        <v>9319</v>
      </c>
      <c r="G242" s="136" t="s">
        <v>350</v>
      </c>
      <c r="H242" s="137">
        <v>1</v>
      </c>
      <c r="I242" s="138"/>
      <c r="J242" s="139">
        <f>ROUND(I242*H242,2)</f>
        <v>0</v>
      </c>
      <c r="K242" s="135" t="s">
        <v>310</v>
      </c>
      <c r="L242" s="33"/>
      <c r="M242" s="140" t="s">
        <v>42</v>
      </c>
      <c r="N242" s="141" t="s">
        <v>50</v>
      </c>
      <c r="P242" s="142">
        <f>O242*H242</f>
        <v>0</v>
      </c>
      <c r="Q242" s="142">
        <v>0</v>
      </c>
      <c r="R242" s="142">
        <f>Q242*H242</f>
        <v>0</v>
      </c>
      <c r="S242" s="142">
        <v>0</v>
      </c>
      <c r="T242" s="143">
        <f>S242*H242</f>
        <v>0</v>
      </c>
      <c r="AR242" s="144" t="s">
        <v>311</v>
      </c>
      <c r="AT242" s="144" t="s">
        <v>307</v>
      </c>
      <c r="AU242" s="144" t="s">
        <v>88</v>
      </c>
      <c r="AY242" s="18" t="s">
        <v>305</v>
      </c>
      <c r="BE242" s="145">
        <f>IF(N242="základní",J242,0)</f>
        <v>0</v>
      </c>
      <c r="BF242" s="145">
        <f>IF(N242="snížená",J242,0)</f>
        <v>0</v>
      </c>
      <c r="BG242" s="145">
        <f>IF(N242="zákl. přenesená",J242,0)</f>
        <v>0</v>
      </c>
      <c r="BH242" s="145">
        <f>IF(N242="sníž. přenesená",J242,0)</f>
        <v>0</v>
      </c>
      <c r="BI242" s="145">
        <f>IF(N242="nulová",J242,0)</f>
        <v>0</v>
      </c>
      <c r="BJ242" s="18" t="s">
        <v>86</v>
      </c>
      <c r="BK242" s="145">
        <f>ROUND(I242*H242,2)</f>
        <v>0</v>
      </c>
      <c r="BL242" s="18" t="s">
        <v>311</v>
      </c>
      <c r="BM242" s="144" t="s">
        <v>9320</v>
      </c>
    </row>
    <row r="243" spans="2:65" s="1" customFormat="1" ht="19.5">
      <c r="B243" s="33"/>
      <c r="D243" s="146" t="s">
        <v>313</v>
      </c>
      <c r="F243" s="147" t="s">
        <v>9319</v>
      </c>
      <c r="I243" s="148"/>
      <c r="L243" s="33"/>
      <c r="M243" s="149"/>
      <c r="T243" s="54"/>
      <c r="AT243" s="18" t="s">
        <v>313</v>
      </c>
      <c r="AU243" s="18" t="s">
        <v>88</v>
      </c>
    </row>
    <row r="244" spans="2:65" s="1" customFormat="1" ht="11.25">
      <c r="B244" s="33"/>
      <c r="D244" s="150" t="s">
        <v>315</v>
      </c>
      <c r="F244" s="151" t="s">
        <v>9321</v>
      </c>
      <c r="I244" s="148"/>
      <c r="L244" s="33"/>
      <c r="M244" s="149"/>
      <c r="T244" s="54"/>
      <c r="AT244" s="18" t="s">
        <v>315</v>
      </c>
      <c r="AU244" s="18" t="s">
        <v>88</v>
      </c>
    </row>
    <row r="245" spans="2:65" s="1" customFormat="1" ht="117">
      <c r="B245" s="33"/>
      <c r="D245" s="146" t="s">
        <v>4036</v>
      </c>
      <c r="F245" s="189" t="s">
        <v>9322</v>
      </c>
      <c r="I245" s="148"/>
      <c r="L245" s="33"/>
      <c r="M245" s="149"/>
      <c r="T245" s="54"/>
      <c r="AT245" s="18" t="s">
        <v>4036</v>
      </c>
      <c r="AU245" s="18" t="s">
        <v>88</v>
      </c>
    </row>
    <row r="246" spans="2:65" s="1" customFormat="1" ht="24.2" customHeight="1">
      <c r="B246" s="33"/>
      <c r="C246" s="133" t="s">
        <v>605</v>
      </c>
      <c r="D246" s="133" t="s">
        <v>307</v>
      </c>
      <c r="E246" s="134" t="s">
        <v>9323</v>
      </c>
      <c r="F246" s="135" t="s">
        <v>9324</v>
      </c>
      <c r="G246" s="136" t="s">
        <v>350</v>
      </c>
      <c r="H246" s="137">
        <v>10</v>
      </c>
      <c r="I246" s="138"/>
      <c r="J246" s="139">
        <f>ROUND(I246*H246,2)</f>
        <v>0</v>
      </c>
      <c r="K246" s="135" t="s">
        <v>310</v>
      </c>
      <c r="L246" s="33"/>
      <c r="M246" s="140" t="s">
        <v>42</v>
      </c>
      <c r="N246" s="141" t="s">
        <v>50</v>
      </c>
      <c r="P246" s="142">
        <f>O246*H246</f>
        <v>0</v>
      </c>
      <c r="Q246" s="142">
        <v>1.6692E-3</v>
      </c>
      <c r="R246" s="142">
        <f>Q246*H246</f>
        <v>1.6691999999999999E-2</v>
      </c>
      <c r="S246" s="142">
        <v>0</v>
      </c>
      <c r="T246" s="143">
        <f>S246*H246</f>
        <v>0</v>
      </c>
      <c r="AR246" s="144" t="s">
        <v>311</v>
      </c>
      <c r="AT246" s="144" t="s">
        <v>307</v>
      </c>
      <c r="AU246" s="144" t="s">
        <v>88</v>
      </c>
      <c r="AY246" s="18" t="s">
        <v>305</v>
      </c>
      <c r="BE246" s="145">
        <f>IF(N246="základní",J246,0)</f>
        <v>0</v>
      </c>
      <c r="BF246" s="145">
        <f>IF(N246="snížená",J246,0)</f>
        <v>0</v>
      </c>
      <c r="BG246" s="145">
        <f>IF(N246="zákl. přenesená",J246,0)</f>
        <v>0</v>
      </c>
      <c r="BH246" s="145">
        <f>IF(N246="sníž. přenesená",J246,0)</f>
        <v>0</v>
      </c>
      <c r="BI246" s="145">
        <f>IF(N246="nulová",J246,0)</f>
        <v>0</v>
      </c>
      <c r="BJ246" s="18" t="s">
        <v>86</v>
      </c>
      <c r="BK246" s="145">
        <f>ROUND(I246*H246,2)</f>
        <v>0</v>
      </c>
      <c r="BL246" s="18" t="s">
        <v>311</v>
      </c>
      <c r="BM246" s="144" t="s">
        <v>9325</v>
      </c>
    </row>
    <row r="247" spans="2:65" s="1" customFormat="1" ht="29.25">
      <c r="B247" s="33"/>
      <c r="D247" s="146" t="s">
        <v>313</v>
      </c>
      <c r="F247" s="147" t="s">
        <v>9326</v>
      </c>
      <c r="I247" s="148"/>
      <c r="L247" s="33"/>
      <c r="M247" s="149"/>
      <c r="T247" s="54"/>
      <c r="AT247" s="18" t="s">
        <v>313</v>
      </c>
      <c r="AU247" s="18" t="s">
        <v>88</v>
      </c>
    </row>
    <row r="248" spans="2:65" s="1" customFormat="1" ht="11.25">
      <c r="B248" s="33"/>
      <c r="D248" s="150" t="s">
        <v>315</v>
      </c>
      <c r="F248" s="151" t="s">
        <v>9327</v>
      </c>
      <c r="I248" s="148"/>
      <c r="L248" s="33"/>
      <c r="M248" s="149"/>
      <c r="T248" s="54"/>
      <c r="AT248" s="18" t="s">
        <v>315</v>
      </c>
      <c r="AU248" s="18" t="s">
        <v>88</v>
      </c>
    </row>
    <row r="249" spans="2:65" s="1" customFormat="1" ht="87.75">
      <c r="B249" s="33"/>
      <c r="D249" s="146" t="s">
        <v>4036</v>
      </c>
      <c r="F249" s="189" t="s">
        <v>9328</v>
      </c>
      <c r="I249" s="148"/>
      <c r="L249" s="33"/>
      <c r="M249" s="149"/>
      <c r="T249" s="54"/>
      <c r="AT249" s="18" t="s">
        <v>4036</v>
      </c>
      <c r="AU249" s="18" t="s">
        <v>88</v>
      </c>
    </row>
    <row r="250" spans="2:65" s="1" customFormat="1" ht="16.5" customHeight="1">
      <c r="B250" s="33"/>
      <c r="C250" s="179" t="s">
        <v>614</v>
      </c>
      <c r="D250" s="179" t="s">
        <v>341</v>
      </c>
      <c r="E250" s="180" t="s">
        <v>9329</v>
      </c>
      <c r="F250" s="181" t="s">
        <v>9330</v>
      </c>
      <c r="G250" s="182" t="s">
        <v>350</v>
      </c>
      <c r="H250" s="183">
        <v>1</v>
      </c>
      <c r="I250" s="184"/>
      <c r="J250" s="185">
        <f>ROUND(I250*H250,2)</f>
        <v>0</v>
      </c>
      <c r="K250" s="181" t="s">
        <v>310</v>
      </c>
      <c r="L250" s="186"/>
      <c r="M250" s="187" t="s">
        <v>42</v>
      </c>
      <c r="N250" s="188" t="s">
        <v>50</v>
      </c>
      <c r="P250" s="142">
        <f>O250*H250</f>
        <v>0</v>
      </c>
      <c r="Q250" s="142">
        <v>1.4E-2</v>
      </c>
      <c r="R250" s="142">
        <f>Q250*H250</f>
        <v>1.4E-2</v>
      </c>
      <c r="S250" s="142">
        <v>0</v>
      </c>
      <c r="T250" s="143">
        <f>S250*H250</f>
        <v>0</v>
      </c>
      <c r="AR250" s="144" t="s">
        <v>344</v>
      </c>
      <c r="AT250" s="144" t="s">
        <v>341</v>
      </c>
      <c r="AU250" s="144" t="s">
        <v>88</v>
      </c>
      <c r="AY250" s="18" t="s">
        <v>305</v>
      </c>
      <c r="BE250" s="145">
        <f>IF(N250="základní",J250,0)</f>
        <v>0</v>
      </c>
      <c r="BF250" s="145">
        <f>IF(N250="snížená",J250,0)</f>
        <v>0</v>
      </c>
      <c r="BG250" s="145">
        <f>IF(N250="zákl. přenesená",J250,0)</f>
        <v>0</v>
      </c>
      <c r="BH250" s="145">
        <f>IF(N250="sníž. přenesená",J250,0)</f>
        <v>0</v>
      </c>
      <c r="BI250" s="145">
        <f>IF(N250="nulová",J250,0)</f>
        <v>0</v>
      </c>
      <c r="BJ250" s="18" t="s">
        <v>86</v>
      </c>
      <c r="BK250" s="145">
        <f>ROUND(I250*H250,2)</f>
        <v>0</v>
      </c>
      <c r="BL250" s="18" t="s">
        <v>311</v>
      </c>
      <c r="BM250" s="144" t="s">
        <v>9331</v>
      </c>
    </row>
    <row r="251" spans="2:65" s="1" customFormat="1" ht="11.25">
      <c r="B251" s="33"/>
      <c r="D251" s="146" t="s">
        <v>313</v>
      </c>
      <c r="F251" s="147" t="s">
        <v>9330</v>
      </c>
      <c r="I251" s="148"/>
      <c r="L251" s="33"/>
      <c r="M251" s="149"/>
      <c r="T251" s="54"/>
      <c r="AT251" s="18" t="s">
        <v>313</v>
      </c>
      <c r="AU251" s="18" t="s">
        <v>88</v>
      </c>
    </row>
    <row r="252" spans="2:65" s="1" customFormat="1" ht="24.2" customHeight="1">
      <c r="B252" s="33"/>
      <c r="C252" s="179" t="s">
        <v>624</v>
      </c>
      <c r="D252" s="179" t="s">
        <v>341</v>
      </c>
      <c r="E252" s="180" t="s">
        <v>9332</v>
      </c>
      <c r="F252" s="181" t="s">
        <v>9333</v>
      </c>
      <c r="G252" s="182" t="s">
        <v>350</v>
      </c>
      <c r="H252" s="183">
        <v>2</v>
      </c>
      <c r="I252" s="184"/>
      <c r="J252" s="185">
        <f>ROUND(I252*H252,2)</f>
        <v>0</v>
      </c>
      <c r="K252" s="181" t="s">
        <v>310</v>
      </c>
      <c r="L252" s="186"/>
      <c r="M252" s="187" t="s">
        <v>42</v>
      </c>
      <c r="N252" s="188" t="s">
        <v>50</v>
      </c>
      <c r="P252" s="142">
        <f>O252*H252</f>
        <v>0</v>
      </c>
      <c r="Q252" s="142">
        <v>7.0000000000000001E-3</v>
      </c>
      <c r="R252" s="142">
        <f>Q252*H252</f>
        <v>1.4E-2</v>
      </c>
      <c r="S252" s="142">
        <v>0</v>
      </c>
      <c r="T252" s="143">
        <f>S252*H252</f>
        <v>0</v>
      </c>
      <c r="AR252" s="144" t="s">
        <v>344</v>
      </c>
      <c r="AT252" s="144" t="s">
        <v>341</v>
      </c>
      <c r="AU252" s="144" t="s">
        <v>88</v>
      </c>
      <c r="AY252" s="18" t="s">
        <v>305</v>
      </c>
      <c r="BE252" s="145">
        <f>IF(N252="základní",J252,0)</f>
        <v>0</v>
      </c>
      <c r="BF252" s="145">
        <f>IF(N252="snížená",J252,0)</f>
        <v>0</v>
      </c>
      <c r="BG252" s="145">
        <f>IF(N252="zákl. přenesená",J252,0)</f>
        <v>0</v>
      </c>
      <c r="BH252" s="145">
        <f>IF(N252="sníž. přenesená",J252,0)</f>
        <v>0</v>
      </c>
      <c r="BI252" s="145">
        <f>IF(N252="nulová",J252,0)</f>
        <v>0</v>
      </c>
      <c r="BJ252" s="18" t="s">
        <v>86</v>
      </c>
      <c r="BK252" s="145">
        <f>ROUND(I252*H252,2)</f>
        <v>0</v>
      </c>
      <c r="BL252" s="18" t="s">
        <v>311</v>
      </c>
      <c r="BM252" s="144" t="s">
        <v>9334</v>
      </c>
    </row>
    <row r="253" spans="2:65" s="1" customFormat="1" ht="11.25">
      <c r="B253" s="33"/>
      <c r="D253" s="146" t="s">
        <v>313</v>
      </c>
      <c r="F253" s="147" t="s">
        <v>9333</v>
      </c>
      <c r="I253" s="148"/>
      <c r="L253" s="33"/>
      <c r="M253" s="149"/>
      <c r="T253" s="54"/>
      <c r="AT253" s="18" t="s">
        <v>313</v>
      </c>
      <c r="AU253" s="18" t="s">
        <v>88</v>
      </c>
    </row>
    <row r="254" spans="2:65" s="1" customFormat="1" ht="16.5" customHeight="1">
      <c r="B254" s="33"/>
      <c r="C254" s="179" t="s">
        <v>630</v>
      </c>
      <c r="D254" s="179" t="s">
        <v>341</v>
      </c>
      <c r="E254" s="180" t="s">
        <v>9335</v>
      </c>
      <c r="F254" s="181" t="s">
        <v>9336</v>
      </c>
      <c r="G254" s="182" t="s">
        <v>350</v>
      </c>
      <c r="H254" s="183">
        <v>1</v>
      </c>
      <c r="I254" s="184"/>
      <c r="J254" s="185">
        <f>ROUND(I254*H254,2)</f>
        <v>0</v>
      </c>
      <c r="K254" s="181" t="s">
        <v>310</v>
      </c>
      <c r="L254" s="186"/>
      <c r="M254" s="187" t="s">
        <v>42</v>
      </c>
      <c r="N254" s="188" t="s">
        <v>50</v>
      </c>
      <c r="P254" s="142">
        <f>O254*H254</f>
        <v>0</v>
      </c>
      <c r="Q254" s="142">
        <v>1.83E-2</v>
      </c>
      <c r="R254" s="142">
        <f>Q254*H254</f>
        <v>1.83E-2</v>
      </c>
      <c r="S254" s="142">
        <v>0</v>
      </c>
      <c r="T254" s="143">
        <f>S254*H254</f>
        <v>0</v>
      </c>
      <c r="AR254" s="144" t="s">
        <v>344</v>
      </c>
      <c r="AT254" s="144" t="s">
        <v>341</v>
      </c>
      <c r="AU254" s="144" t="s">
        <v>88</v>
      </c>
      <c r="AY254" s="18" t="s">
        <v>305</v>
      </c>
      <c r="BE254" s="145">
        <f>IF(N254="základní",J254,0)</f>
        <v>0</v>
      </c>
      <c r="BF254" s="145">
        <f>IF(N254="snížená",J254,0)</f>
        <v>0</v>
      </c>
      <c r="BG254" s="145">
        <f>IF(N254="zákl. přenesená",J254,0)</f>
        <v>0</v>
      </c>
      <c r="BH254" s="145">
        <f>IF(N254="sníž. přenesená",J254,0)</f>
        <v>0</v>
      </c>
      <c r="BI254" s="145">
        <f>IF(N254="nulová",J254,0)</f>
        <v>0</v>
      </c>
      <c r="BJ254" s="18" t="s">
        <v>86</v>
      </c>
      <c r="BK254" s="145">
        <f>ROUND(I254*H254,2)</f>
        <v>0</v>
      </c>
      <c r="BL254" s="18" t="s">
        <v>311</v>
      </c>
      <c r="BM254" s="144" t="s">
        <v>9337</v>
      </c>
    </row>
    <row r="255" spans="2:65" s="1" customFormat="1" ht="11.25">
      <c r="B255" s="33"/>
      <c r="D255" s="146" t="s">
        <v>313</v>
      </c>
      <c r="F255" s="147" t="s">
        <v>9336</v>
      </c>
      <c r="I255" s="148"/>
      <c r="L255" s="33"/>
      <c r="M255" s="149"/>
      <c r="T255" s="54"/>
      <c r="AT255" s="18" t="s">
        <v>313</v>
      </c>
      <c r="AU255" s="18" t="s">
        <v>88</v>
      </c>
    </row>
    <row r="256" spans="2:65" s="1" customFormat="1" ht="24.2" customHeight="1">
      <c r="B256" s="33"/>
      <c r="C256" s="179" t="s">
        <v>638</v>
      </c>
      <c r="D256" s="179" t="s">
        <v>341</v>
      </c>
      <c r="E256" s="180" t="s">
        <v>9338</v>
      </c>
      <c r="F256" s="181" t="s">
        <v>9339</v>
      </c>
      <c r="G256" s="182" t="s">
        <v>350</v>
      </c>
      <c r="H256" s="183">
        <v>2</v>
      </c>
      <c r="I256" s="184"/>
      <c r="J256" s="185">
        <f>ROUND(I256*H256,2)</f>
        <v>0</v>
      </c>
      <c r="K256" s="181" t="s">
        <v>310</v>
      </c>
      <c r="L256" s="186"/>
      <c r="M256" s="187" t="s">
        <v>42</v>
      </c>
      <c r="N256" s="188" t="s">
        <v>50</v>
      </c>
      <c r="P256" s="142">
        <f>O256*H256</f>
        <v>0</v>
      </c>
      <c r="Q256" s="142">
        <v>7.3000000000000001E-3</v>
      </c>
      <c r="R256" s="142">
        <f>Q256*H256</f>
        <v>1.46E-2</v>
      </c>
      <c r="S256" s="142">
        <v>0</v>
      </c>
      <c r="T256" s="143">
        <f>S256*H256</f>
        <v>0</v>
      </c>
      <c r="AR256" s="144" t="s">
        <v>344</v>
      </c>
      <c r="AT256" s="144" t="s">
        <v>341</v>
      </c>
      <c r="AU256" s="144" t="s">
        <v>88</v>
      </c>
      <c r="AY256" s="18" t="s">
        <v>305</v>
      </c>
      <c r="BE256" s="145">
        <f>IF(N256="základní",J256,0)</f>
        <v>0</v>
      </c>
      <c r="BF256" s="145">
        <f>IF(N256="snížená",J256,0)</f>
        <v>0</v>
      </c>
      <c r="BG256" s="145">
        <f>IF(N256="zákl. přenesená",J256,0)</f>
        <v>0</v>
      </c>
      <c r="BH256" s="145">
        <f>IF(N256="sníž. přenesená",J256,0)</f>
        <v>0</v>
      </c>
      <c r="BI256" s="145">
        <f>IF(N256="nulová",J256,0)</f>
        <v>0</v>
      </c>
      <c r="BJ256" s="18" t="s">
        <v>86</v>
      </c>
      <c r="BK256" s="145">
        <f>ROUND(I256*H256,2)</f>
        <v>0</v>
      </c>
      <c r="BL256" s="18" t="s">
        <v>311</v>
      </c>
      <c r="BM256" s="144" t="s">
        <v>9340</v>
      </c>
    </row>
    <row r="257" spans="2:65" s="1" customFormat="1" ht="11.25">
      <c r="B257" s="33"/>
      <c r="D257" s="146" t="s">
        <v>313</v>
      </c>
      <c r="F257" s="147" t="s">
        <v>9339</v>
      </c>
      <c r="I257" s="148"/>
      <c r="L257" s="33"/>
      <c r="M257" s="149"/>
      <c r="T257" s="54"/>
      <c r="AT257" s="18" t="s">
        <v>313</v>
      </c>
      <c r="AU257" s="18" t="s">
        <v>88</v>
      </c>
    </row>
    <row r="258" spans="2:65" s="1" customFormat="1" ht="24.2" customHeight="1">
      <c r="B258" s="33"/>
      <c r="C258" s="179" t="s">
        <v>646</v>
      </c>
      <c r="D258" s="179" t="s">
        <v>341</v>
      </c>
      <c r="E258" s="180" t="s">
        <v>9341</v>
      </c>
      <c r="F258" s="181" t="s">
        <v>9342</v>
      </c>
      <c r="G258" s="182" t="s">
        <v>350</v>
      </c>
      <c r="H258" s="183">
        <v>1</v>
      </c>
      <c r="I258" s="184"/>
      <c r="J258" s="185">
        <f>ROUND(I258*H258,2)</f>
        <v>0</v>
      </c>
      <c r="K258" s="181" t="s">
        <v>310</v>
      </c>
      <c r="L258" s="186"/>
      <c r="M258" s="187" t="s">
        <v>42</v>
      </c>
      <c r="N258" s="188" t="s">
        <v>50</v>
      </c>
      <c r="P258" s="142">
        <f>O258*H258</f>
        <v>0</v>
      </c>
      <c r="Q258" s="142">
        <v>1.7999999999999999E-2</v>
      </c>
      <c r="R258" s="142">
        <f>Q258*H258</f>
        <v>1.7999999999999999E-2</v>
      </c>
      <c r="S258" s="142">
        <v>0</v>
      </c>
      <c r="T258" s="143">
        <f>S258*H258</f>
        <v>0</v>
      </c>
      <c r="AR258" s="144" t="s">
        <v>344</v>
      </c>
      <c r="AT258" s="144" t="s">
        <v>341</v>
      </c>
      <c r="AU258" s="144" t="s">
        <v>88</v>
      </c>
      <c r="AY258" s="18" t="s">
        <v>305</v>
      </c>
      <c r="BE258" s="145">
        <f>IF(N258="základní",J258,0)</f>
        <v>0</v>
      </c>
      <c r="BF258" s="145">
        <f>IF(N258="snížená",J258,0)</f>
        <v>0</v>
      </c>
      <c r="BG258" s="145">
        <f>IF(N258="zákl. přenesená",J258,0)</f>
        <v>0</v>
      </c>
      <c r="BH258" s="145">
        <f>IF(N258="sníž. přenesená",J258,0)</f>
        <v>0</v>
      </c>
      <c r="BI258" s="145">
        <f>IF(N258="nulová",J258,0)</f>
        <v>0</v>
      </c>
      <c r="BJ258" s="18" t="s">
        <v>86</v>
      </c>
      <c r="BK258" s="145">
        <f>ROUND(I258*H258,2)</f>
        <v>0</v>
      </c>
      <c r="BL258" s="18" t="s">
        <v>311</v>
      </c>
      <c r="BM258" s="144" t="s">
        <v>9343</v>
      </c>
    </row>
    <row r="259" spans="2:65" s="1" customFormat="1" ht="11.25">
      <c r="B259" s="33"/>
      <c r="D259" s="146" t="s">
        <v>313</v>
      </c>
      <c r="F259" s="147" t="s">
        <v>9342</v>
      </c>
      <c r="I259" s="148"/>
      <c r="L259" s="33"/>
      <c r="M259" s="149"/>
      <c r="T259" s="54"/>
      <c r="AT259" s="18" t="s">
        <v>313</v>
      </c>
      <c r="AU259" s="18" t="s">
        <v>88</v>
      </c>
    </row>
    <row r="260" spans="2:65" s="13" customFormat="1" ht="22.5">
      <c r="B260" s="158"/>
      <c r="D260" s="146" t="s">
        <v>317</v>
      </c>
      <c r="F260" s="160" t="s">
        <v>9344</v>
      </c>
      <c r="H260" s="161">
        <v>1</v>
      </c>
      <c r="I260" s="162"/>
      <c r="L260" s="158"/>
      <c r="M260" s="163"/>
      <c r="T260" s="164"/>
      <c r="AT260" s="159" t="s">
        <v>317</v>
      </c>
      <c r="AU260" s="159" t="s">
        <v>88</v>
      </c>
      <c r="AV260" s="13" t="s">
        <v>88</v>
      </c>
      <c r="AW260" s="13" t="s">
        <v>4</v>
      </c>
      <c r="AX260" s="13" t="s">
        <v>86</v>
      </c>
      <c r="AY260" s="159" t="s">
        <v>305</v>
      </c>
    </row>
    <row r="261" spans="2:65" s="1" customFormat="1" ht="16.5" customHeight="1">
      <c r="B261" s="33"/>
      <c r="C261" s="179" t="s">
        <v>651</v>
      </c>
      <c r="D261" s="179" t="s">
        <v>341</v>
      </c>
      <c r="E261" s="180" t="s">
        <v>9345</v>
      </c>
      <c r="F261" s="181" t="s">
        <v>9346</v>
      </c>
      <c r="G261" s="182" t="s">
        <v>350</v>
      </c>
      <c r="H261" s="183">
        <v>3</v>
      </c>
      <c r="I261" s="184"/>
      <c r="J261" s="185">
        <f>ROUND(I261*H261,2)</f>
        <v>0</v>
      </c>
      <c r="K261" s="181" t="s">
        <v>721</v>
      </c>
      <c r="L261" s="186"/>
      <c r="M261" s="187" t="s">
        <v>42</v>
      </c>
      <c r="N261" s="188" t="s">
        <v>50</v>
      </c>
      <c r="P261" s="142">
        <f>O261*H261</f>
        <v>0</v>
      </c>
      <c r="Q261" s="142">
        <v>7.0400000000000003E-3</v>
      </c>
      <c r="R261" s="142">
        <f>Q261*H261</f>
        <v>2.112E-2</v>
      </c>
      <c r="S261" s="142">
        <v>0</v>
      </c>
      <c r="T261" s="143">
        <f>S261*H261</f>
        <v>0</v>
      </c>
      <c r="AR261" s="144" t="s">
        <v>344</v>
      </c>
      <c r="AT261" s="144" t="s">
        <v>341</v>
      </c>
      <c r="AU261" s="144" t="s">
        <v>88</v>
      </c>
      <c r="AY261" s="18" t="s">
        <v>305</v>
      </c>
      <c r="BE261" s="145">
        <f>IF(N261="základní",J261,0)</f>
        <v>0</v>
      </c>
      <c r="BF261" s="145">
        <f>IF(N261="snížená",J261,0)</f>
        <v>0</v>
      </c>
      <c r="BG261" s="145">
        <f>IF(N261="zákl. přenesená",J261,0)</f>
        <v>0</v>
      </c>
      <c r="BH261" s="145">
        <f>IF(N261="sníž. přenesená",J261,0)</f>
        <v>0</v>
      </c>
      <c r="BI261" s="145">
        <f>IF(N261="nulová",J261,0)</f>
        <v>0</v>
      </c>
      <c r="BJ261" s="18" t="s">
        <v>86</v>
      </c>
      <c r="BK261" s="145">
        <f>ROUND(I261*H261,2)</f>
        <v>0</v>
      </c>
      <c r="BL261" s="18" t="s">
        <v>311</v>
      </c>
      <c r="BM261" s="144" t="s">
        <v>9347</v>
      </c>
    </row>
    <row r="262" spans="2:65" s="1" customFormat="1" ht="11.25">
      <c r="B262" s="33"/>
      <c r="D262" s="146" t="s">
        <v>313</v>
      </c>
      <c r="F262" s="147" t="s">
        <v>9346</v>
      </c>
      <c r="I262" s="148"/>
      <c r="L262" s="33"/>
      <c r="M262" s="149"/>
      <c r="T262" s="54"/>
      <c r="AT262" s="18" t="s">
        <v>313</v>
      </c>
      <c r="AU262" s="18" t="s">
        <v>88</v>
      </c>
    </row>
    <row r="263" spans="2:65" s="1" customFormat="1" ht="24.2" customHeight="1">
      <c r="B263" s="33"/>
      <c r="C263" s="133" t="s">
        <v>661</v>
      </c>
      <c r="D263" s="133" t="s">
        <v>307</v>
      </c>
      <c r="E263" s="134" t="s">
        <v>9348</v>
      </c>
      <c r="F263" s="135" t="s">
        <v>9349</v>
      </c>
      <c r="G263" s="136" t="s">
        <v>350</v>
      </c>
      <c r="H263" s="137">
        <v>1</v>
      </c>
      <c r="I263" s="138"/>
      <c r="J263" s="139">
        <f>ROUND(I263*H263,2)</f>
        <v>0</v>
      </c>
      <c r="K263" s="135" t="s">
        <v>310</v>
      </c>
      <c r="L263" s="33"/>
      <c r="M263" s="140" t="s">
        <v>42</v>
      </c>
      <c r="N263" s="141" t="s">
        <v>50</v>
      </c>
      <c r="P263" s="142">
        <f>O263*H263</f>
        <v>0</v>
      </c>
      <c r="Q263" s="142">
        <v>1.7147E-3</v>
      </c>
      <c r="R263" s="142">
        <f>Q263*H263</f>
        <v>1.7147E-3</v>
      </c>
      <c r="S263" s="142">
        <v>0</v>
      </c>
      <c r="T263" s="143">
        <f>S263*H263</f>
        <v>0</v>
      </c>
      <c r="AR263" s="144" t="s">
        <v>311</v>
      </c>
      <c r="AT263" s="144" t="s">
        <v>307</v>
      </c>
      <c r="AU263" s="144" t="s">
        <v>88</v>
      </c>
      <c r="AY263" s="18" t="s">
        <v>305</v>
      </c>
      <c r="BE263" s="145">
        <f>IF(N263="základní",J263,0)</f>
        <v>0</v>
      </c>
      <c r="BF263" s="145">
        <f>IF(N263="snížená",J263,0)</f>
        <v>0</v>
      </c>
      <c r="BG263" s="145">
        <f>IF(N263="zákl. přenesená",J263,0)</f>
        <v>0</v>
      </c>
      <c r="BH263" s="145">
        <f>IF(N263="sníž. přenesená",J263,0)</f>
        <v>0</v>
      </c>
      <c r="BI263" s="145">
        <f>IF(N263="nulová",J263,0)</f>
        <v>0</v>
      </c>
      <c r="BJ263" s="18" t="s">
        <v>86</v>
      </c>
      <c r="BK263" s="145">
        <f>ROUND(I263*H263,2)</f>
        <v>0</v>
      </c>
      <c r="BL263" s="18" t="s">
        <v>311</v>
      </c>
      <c r="BM263" s="144" t="s">
        <v>9350</v>
      </c>
    </row>
    <row r="264" spans="2:65" s="1" customFormat="1" ht="29.25">
      <c r="B264" s="33"/>
      <c r="D264" s="146" t="s">
        <v>313</v>
      </c>
      <c r="F264" s="147" t="s">
        <v>9351</v>
      </c>
      <c r="I264" s="148"/>
      <c r="L264" s="33"/>
      <c r="M264" s="149"/>
      <c r="T264" s="54"/>
      <c r="AT264" s="18" t="s">
        <v>313</v>
      </c>
      <c r="AU264" s="18" t="s">
        <v>88</v>
      </c>
    </row>
    <row r="265" spans="2:65" s="1" customFormat="1" ht="11.25">
      <c r="B265" s="33"/>
      <c r="D265" s="150" t="s">
        <v>315</v>
      </c>
      <c r="F265" s="151" t="s">
        <v>9352</v>
      </c>
      <c r="I265" s="148"/>
      <c r="L265" s="33"/>
      <c r="M265" s="149"/>
      <c r="T265" s="54"/>
      <c r="AT265" s="18" t="s">
        <v>315</v>
      </c>
      <c r="AU265" s="18" t="s">
        <v>88</v>
      </c>
    </row>
    <row r="266" spans="2:65" s="1" customFormat="1" ht="87.75">
      <c r="B266" s="33"/>
      <c r="D266" s="146" t="s">
        <v>4036</v>
      </c>
      <c r="F266" s="189" t="s">
        <v>9328</v>
      </c>
      <c r="I266" s="148"/>
      <c r="L266" s="33"/>
      <c r="M266" s="149"/>
      <c r="T266" s="54"/>
      <c r="AT266" s="18" t="s">
        <v>4036</v>
      </c>
      <c r="AU266" s="18" t="s">
        <v>88</v>
      </c>
    </row>
    <row r="267" spans="2:65" s="1" customFormat="1" ht="24.2" customHeight="1">
      <c r="B267" s="33"/>
      <c r="C267" s="179" t="s">
        <v>667</v>
      </c>
      <c r="D267" s="179" t="s">
        <v>341</v>
      </c>
      <c r="E267" s="180" t="s">
        <v>9353</v>
      </c>
      <c r="F267" s="181" t="s">
        <v>9354</v>
      </c>
      <c r="G267" s="182" t="s">
        <v>350</v>
      </c>
      <c r="H267" s="183">
        <v>1</v>
      </c>
      <c r="I267" s="184"/>
      <c r="J267" s="185">
        <f>ROUND(I267*H267,2)</f>
        <v>0</v>
      </c>
      <c r="K267" s="181" t="s">
        <v>310</v>
      </c>
      <c r="L267" s="186"/>
      <c r="M267" s="187" t="s">
        <v>42</v>
      </c>
      <c r="N267" s="188" t="s">
        <v>50</v>
      </c>
      <c r="P267" s="142">
        <f>O267*H267</f>
        <v>0</v>
      </c>
      <c r="Q267" s="142">
        <v>1.49E-2</v>
      </c>
      <c r="R267" s="142">
        <f>Q267*H267</f>
        <v>1.49E-2</v>
      </c>
      <c r="S267" s="142">
        <v>0</v>
      </c>
      <c r="T267" s="143">
        <f>S267*H267</f>
        <v>0</v>
      </c>
      <c r="AR267" s="144" t="s">
        <v>344</v>
      </c>
      <c r="AT267" s="144" t="s">
        <v>341</v>
      </c>
      <c r="AU267" s="144" t="s">
        <v>88</v>
      </c>
      <c r="AY267" s="18" t="s">
        <v>305</v>
      </c>
      <c r="BE267" s="145">
        <f>IF(N267="základní",J267,0)</f>
        <v>0</v>
      </c>
      <c r="BF267" s="145">
        <f>IF(N267="snížená",J267,0)</f>
        <v>0</v>
      </c>
      <c r="BG267" s="145">
        <f>IF(N267="zákl. přenesená",J267,0)</f>
        <v>0</v>
      </c>
      <c r="BH267" s="145">
        <f>IF(N267="sníž. přenesená",J267,0)</f>
        <v>0</v>
      </c>
      <c r="BI267" s="145">
        <f>IF(N267="nulová",J267,0)</f>
        <v>0</v>
      </c>
      <c r="BJ267" s="18" t="s">
        <v>86</v>
      </c>
      <c r="BK267" s="145">
        <f>ROUND(I267*H267,2)</f>
        <v>0</v>
      </c>
      <c r="BL267" s="18" t="s">
        <v>311</v>
      </c>
      <c r="BM267" s="144" t="s">
        <v>9355</v>
      </c>
    </row>
    <row r="268" spans="2:65" s="1" customFormat="1" ht="19.5">
      <c r="B268" s="33"/>
      <c r="D268" s="146" t="s">
        <v>313</v>
      </c>
      <c r="F268" s="147" t="s">
        <v>9354</v>
      </c>
      <c r="I268" s="148"/>
      <c r="L268" s="33"/>
      <c r="M268" s="149"/>
      <c r="T268" s="54"/>
      <c r="AT268" s="18" t="s">
        <v>313</v>
      </c>
      <c r="AU268" s="18" t="s">
        <v>88</v>
      </c>
    </row>
    <row r="269" spans="2:65" s="1" customFormat="1" ht="24.2" customHeight="1">
      <c r="B269" s="33"/>
      <c r="C269" s="133" t="s">
        <v>672</v>
      </c>
      <c r="D269" s="133" t="s">
        <v>307</v>
      </c>
      <c r="E269" s="134" t="s">
        <v>9356</v>
      </c>
      <c r="F269" s="135" t="s">
        <v>9357</v>
      </c>
      <c r="G269" s="136" t="s">
        <v>402</v>
      </c>
      <c r="H269" s="137">
        <v>25</v>
      </c>
      <c r="I269" s="138"/>
      <c r="J269" s="139">
        <f>ROUND(I269*H269,2)</f>
        <v>0</v>
      </c>
      <c r="K269" s="135" t="s">
        <v>310</v>
      </c>
      <c r="L269" s="33"/>
      <c r="M269" s="140" t="s">
        <v>42</v>
      </c>
      <c r="N269" s="141" t="s">
        <v>50</v>
      </c>
      <c r="P269" s="142">
        <f>O269*H269</f>
        <v>0</v>
      </c>
      <c r="Q269" s="142">
        <v>0</v>
      </c>
      <c r="R269" s="142">
        <f>Q269*H269</f>
        <v>0</v>
      </c>
      <c r="S269" s="142">
        <v>0</v>
      </c>
      <c r="T269" s="143">
        <f>S269*H269</f>
        <v>0</v>
      </c>
      <c r="AR269" s="144" t="s">
        <v>311</v>
      </c>
      <c r="AT269" s="144" t="s">
        <v>307</v>
      </c>
      <c r="AU269" s="144" t="s">
        <v>88</v>
      </c>
      <c r="AY269" s="18" t="s">
        <v>305</v>
      </c>
      <c r="BE269" s="145">
        <f>IF(N269="základní",J269,0)</f>
        <v>0</v>
      </c>
      <c r="BF269" s="145">
        <f>IF(N269="snížená",J269,0)</f>
        <v>0</v>
      </c>
      <c r="BG269" s="145">
        <f>IF(N269="zákl. přenesená",J269,0)</f>
        <v>0</v>
      </c>
      <c r="BH269" s="145">
        <f>IF(N269="sníž. přenesená",J269,0)</f>
        <v>0</v>
      </c>
      <c r="BI269" s="145">
        <f>IF(N269="nulová",J269,0)</f>
        <v>0</v>
      </c>
      <c r="BJ269" s="18" t="s">
        <v>86</v>
      </c>
      <c r="BK269" s="145">
        <f>ROUND(I269*H269,2)</f>
        <v>0</v>
      </c>
      <c r="BL269" s="18" t="s">
        <v>311</v>
      </c>
      <c r="BM269" s="144" t="s">
        <v>9358</v>
      </c>
    </row>
    <row r="270" spans="2:65" s="1" customFormat="1" ht="29.25">
      <c r="B270" s="33"/>
      <c r="D270" s="146" t="s">
        <v>313</v>
      </c>
      <c r="F270" s="147" t="s">
        <v>9359</v>
      </c>
      <c r="I270" s="148"/>
      <c r="L270" s="33"/>
      <c r="M270" s="149"/>
      <c r="T270" s="54"/>
      <c r="AT270" s="18" t="s">
        <v>313</v>
      </c>
      <c r="AU270" s="18" t="s">
        <v>88</v>
      </c>
    </row>
    <row r="271" spans="2:65" s="1" customFormat="1" ht="11.25">
      <c r="B271" s="33"/>
      <c r="D271" s="150" t="s">
        <v>315</v>
      </c>
      <c r="F271" s="151" t="s">
        <v>9360</v>
      </c>
      <c r="I271" s="148"/>
      <c r="L271" s="33"/>
      <c r="M271" s="149"/>
      <c r="T271" s="54"/>
      <c r="AT271" s="18" t="s">
        <v>315</v>
      </c>
      <c r="AU271" s="18" t="s">
        <v>88</v>
      </c>
    </row>
    <row r="272" spans="2:65" s="1" customFormat="1" ht="78">
      <c r="B272" s="33"/>
      <c r="D272" s="146" t="s">
        <v>4036</v>
      </c>
      <c r="F272" s="189" t="s">
        <v>9361</v>
      </c>
      <c r="I272" s="148"/>
      <c r="L272" s="33"/>
      <c r="M272" s="149"/>
      <c r="T272" s="54"/>
      <c r="AT272" s="18" t="s">
        <v>4036</v>
      </c>
      <c r="AU272" s="18" t="s">
        <v>88</v>
      </c>
    </row>
    <row r="273" spans="2:65" s="1" customFormat="1" ht="16.5" customHeight="1">
      <c r="B273" s="33"/>
      <c r="C273" s="179" t="s">
        <v>679</v>
      </c>
      <c r="D273" s="179" t="s">
        <v>341</v>
      </c>
      <c r="E273" s="180" t="s">
        <v>9362</v>
      </c>
      <c r="F273" s="181" t="s">
        <v>9363</v>
      </c>
      <c r="G273" s="182" t="s">
        <v>402</v>
      </c>
      <c r="H273" s="183">
        <v>25.375</v>
      </c>
      <c r="I273" s="184"/>
      <c r="J273" s="185">
        <f>ROUND(I273*H273,2)</f>
        <v>0</v>
      </c>
      <c r="K273" s="181" t="s">
        <v>310</v>
      </c>
      <c r="L273" s="186"/>
      <c r="M273" s="187" t="s">
        <v>42</v>
      </c>
      <c r="N273" s="188" t="s">
        <v>50</v>
      </c>
      <c r="P273" s="142">
        <f>O273*H273</f>
        <v>0</v>
      </c>
      <c r="Q273" s="142">
        <v>3.4000000000000002E-4</v>
      </c>
      <c r="R273" s="142">
        <f>Q273*H273</f>
        <v>8.6274999999999998E-3</v>
      </c>
      <c r="S273" s="142">
        <v>0</v>
      </c>
      <c r="T273" s="143">
        <f>S273*H273</f>
        <v>0</v>
      </c>
      <c r="AR273" s="144" t="s">
        <v>344</v>
      </c>
      <c r="AT273" s="144" t="s">
        <v>341</v>
      </c>
      <c r="AU273" s="144" t="s">
        <v>88</v>
      </c>
      <c r="AY273" s="18" t="s">
        <v>305</v>
      </c>
      <c r="BE273" s="145">
        <f>IF(N273="základní",J273,0)</f>
        <v>0</v>
      </c>
      <c r="BF273" s="145">
        <f>IF(N273="snížená",J273,0)</f>
        <v>0</v>
      </c>
      <c r="BG273" s="145">
        <f>IF(N273="zákl. přenesená",J273,0)</f>
        <v>0</v>
      </c>
      <c r="BH273" s="145">
        <f>IF(N273="sníž. přenesená",J273,0)</f>
        <v>0</v>
      </c>
      <c r="BI273" s="145">
        <f>IF(N273="nulová",J273,0)</f>
        <v>0</v>
      </c>
      <c r="BJ273" s="18" t="s">
        <v>86</v>
      </c>
      <c r="BK273" s="145">
        <f>ROUND(I273*H273,2)</f>
        <v>0</v>
      </c>
      <c r="BL273" s="18" t="s">
        <v>311</v>
      </c>
      <c r="BM273" s="144" t="s">
        <v>9364</v>
      </c>
    </row>
    <row r="274" spans="2:65" s="1" customFormat="1" ht="11.25">
      <c r="B274" s="33"/>
      <c r="D274" s="146" t="s">
        <v>313</v>
      </c>
      <c r="F274" s="147" t="s">
        <v>9363</v>
      </c>
      <c r="I274" s="148"/>
      <c r="L274" s="33"/>
      <c r="M274" s="149"/>
      <c r="T274" s="54"/>
      <c r="AT274" s="18" t="s">
        <v>313</v>
      </c>
      <c r="AU274" s="18" t="s">
        <v>88</v>
      </c>
    </row>
    <row r="275" spans="2:65" s="13" customFormat="1" ht="11.25">
      <c r="B275" s="158"/>
      <c r="D275" s="146" t="s">
        <v>317</v>
      </c>
      <c r="E275" s="159" t="s">
        <v>42</v>
      </c>
      <c r="F275" s="160" t="s">
        <v>507</v>
      </c>
      <c r="H275" s="161">
        <v>25</v>
      </c>
      <c r="I275" s="162"/>
      <c r="L275" s="158"/>
      <c r="M275" s="163"/>
      <c r="T275" s="164"/>
      <c r="AT275" s="159" t="s">
        <v>317</v>
      </c>
      <c r="AU275" s="159" t="s">
        <v>88</v>
      </c>
      <c r="AV275" s="13" t="s">
        <v>88</v>
      </c>
      <c r="AW275" s="13" t="s">
        <v>38</v>
      </c>
      <c r="AX275" s="13" t="s">
        <v>86</v>
      </c>
      <c r="AY275" s="159" t="s">
        <v>305</v>
      </c>
    </row>
    <row r="276" spans="2:65" s="13" customFormat="1" ht="11.25">
      <c r="B276" s="158"/>
      <c r="D276" s="146" t="s">
        <v>317</v>
      </c>
      <c r="F276" s="160" t="s">
        <v>9365</v>
      </c>
      <c r="H276" s="161">
        <v>25.375</v>
      </c>
      <c r="I276" s="162"/>
      <c r="L276" s="158"/>
      <c r="M276" s="163"/>
      <c r="T276" s="164"/>
      <c r="AT276" s="159" t="s">
        <v>317</v>
      </c>
      <c r="AU276" s="159" t="s">
        <v>88</v>
      </c>
      <c r="AV276" s="13" t="s">
        <v>88</v>
      </c>
      <c r="AW276" s="13" t="s">
        <v>4</v>
      </c>
      <c r="AX276" s="13" t="s">
        <v>86</v>
      </c>
      <c r="AY276" s="159" t="s">
        <v>305</v>
      </c>
    </row>
    <row r="277" spans="2:65" s="1" customFormat="1" ht="16.5" customHeight="1">
      <c r="B277" s="33"/>
      <c r="C277" s="179" t="s">
        <v>684</v>
      </c>
      <c r="D277" s="179" t="s">
        <v>341</v>
      </c>
      <c r="E277" s="180" t="s">
        <v>9366</v>
      </c>
      <c r="F277" s="181" t="s">
        <v>9367</v>
      </c>
      <c r="G277" s="182" t="s">
        <v>350</v>
      </c>
      <c r="H277" s="183">
        <v>1</v>
      </c>
      <c r="I277" s="184"/>
      <c r="J277" s="185">
        <f>ROUND(I277*H277,2)</f>
        <v>0</v>
      </c>
      <c r="K277" s="181" t="s">
        <v>721</v>
      </c>
      <c r="L277" s="186"/>
      <c r="M277" s="187" t="s">
        <v>42</v>
      </c>
      <c r="N277" s="188" t="s">
        <v>50</v>
      </c>
      <c r="P277" s="142">
        <f>O277*H277</f>
        <v>0</v>
      </c>
      <c r="Q277" s="142">
        <v>2.0000000000000001E-4</v>
      </c>
      <c r="R277" s="142">
        <f>Q277*H277</f>
        <v>2.0000000000000001E-4</v>
      </c>
      <c r="S277" s="142">
        <v>0</v>
      </c>
      <c r="T277" s="143">
        <f>S277*H277</f>
        <v>0</v>
      </c>
      <c r="AR277" s="144" t="s">
        <v>344</v>
      </c>
      <c r="AT277" s="144" t="s">
        <v>341</v>
      </c>
      <c r="AU277" s="144" t="s">
        <v>88</v>
      </c>
      <c r="AY277" s="18" t="s">
        <v>305</v>
      </c>
      <c r="BE277" s="145">
        <f>IF(N277="základní",J277,0)</f>
        <v>0</v>
      </c>
      <c r="BF277" s="145">
        <f>IF(N277="snížená",J277,0)</f>
        <v>0</v>
      </c>
      <c r="BG277" s="145">
        <f>IF(N277="zákl. přenesená",J277,0)</f>
        <v>0</v>
      </c>
      <c r="BH277" s="145">
        <f>IF(N277="sníž. přenesená",J277,0)</f>
        <v>0</v>
      </c>
      <c r="BI277" s="145">
        <f>IF(N277="nulová",J277,0)</f>
        <v>0</v>
      </c>
      <c r="BJ277" s="18" t="s">
        <v>86</v>
      </c>
      <c r="BK277" s="145">
        <f>ROUND(I277*H277,2)</f>
        <v>0</v>
      </c>
      <c r="BL277" s="18" t="s">
        <v>311</v>
      </c>
      <c r="BM277" s="144" t="s">
        <v>9368</v>
      </c>
    </row>
    <row r="278" spans="2:65" s="1" customFormat="1" ht="11.25">
      <c r="B278" s="33"/>
      <c r="D278" s="146" t="s">
        <v>313</v>
      </c>
      <c r="F278" s="147" t="s">
        <v>9367</v>
      </c>
      <c r="I278" s="148"/>
      <c r="L278" s="33"/>
      <c r="M278" s="149"/>
      <c r="T278" s="54"/>
      <c r="AT278" s="18" t="s">
        <v>313</v>
      </c>
      <c r="AU278" s="18" t="s">
        <v>88</v>
      </c>
    </row>
    <row r="279" spans="2:65" s="1" customFormat="1" ht="24.2" customHeight="1">
      <c r="B279" s="33"/>
      <c r="C279" s="133" t="s">
        <v>692</v>
      </c>
      <c r="D279" s="133" t="s">
        <v>307</v>
      </c>
      <c r="E279" s="134" t="s">
        <v>9369</v>
      </c>
      <c r="F279" s="135" t="s">
        <v>9370</v>
      </c>
      <c r="G279" s="136" t="s">
        <v>402</v>
      </c>
      <c r="H279" s="137">
        <v>59</v>
      </c>
      <c r="I279" s="138"/>
      <c r="J279" s="139">
        <f>ROUND(I279*H279,2)</f>
        <v>0</v>
      </c>
      <c r="K279" s="135" t="s">
        <v>310</v>
      </c>
      <c r="L279" s="33"/>
      <c r="M279" s="140" t="s">
        <v>42</v>
      </c>
      <c r="N279" s="141" t="s">
        <v>50</v>
      </c>
      <c r="P279" s="142">
        <f>O279*H279</f>
        <v>0</v>
      </c>
      <c r="Q279" s="142">
        <v>0</v>
      </c>
      <c r="R279" s="142">
        <f>Q279*H279</f>
        <v>0</v>
      </c>
      <c r="S279" s="142">
        <v>0</v>
      </c>
      <c r="T279" s="143">
        <f>S279*H279</f>
        <v>0</v>
      </c>
      <c r="AR279" s="144" t="s">
        <v>311</v>
      </c>
      <c r="AT279" s="144" t="s">
        <v>307</v>
      </c>
      <c r="AU279" s="144" t="s">
        <v>88</v>
      </c>
      <c r="AY279" s="18" t="s">
        <v>305</v>
      </c>
      <c r="BE279" s="145">
        <f>IF(N279="základní",J279,0)</f>
        <v>0</v>
      </c>
      <c r="BF279" s="145">
        <f>IF(N279="snížená",J279,0)</f>
        <v>0</v>
      </c>
      <c r="BG279" s="145">
        <f>IF(N279="zákl. přenesená",J279,0)</f>
        <v>0</v>
      </c>
      <c r="BH279" s="145">
        <f>IF(N279="sníž. přenesená",J279,0)</f>
        <v>0</v>
      </c>
      <c r="BI279" s="145">
        <f>IF(N279="nulová",J279,0)</f>
        <v>0</v>
      </c>
      <c r="BJ279" s="18" t="s">
        <v>86</v>
      </c>
      <c r="BK279" s="145">
        <f>ROUND(I279*H279,2)</f>
        <v>0</v>
      </c>
      <c r="BL279" s="18" t="s">
        <v>311</v>
      </c>
      <c r="BM279" s="144" t="s">
        <v>9371</v>
      </c>
    </row>
    <row r="280" spans="2:65" s="1" customFormat="1" ht="29.25">
      <c r="B280" s="33"/>
      <c r="D280" s="146" t="s">
        <v>313</v>
      </c>
      <c r="F280" s="147" t="s">
        <v>9372</v>
      </c>
      <c r="I280" s="148"/>
      <c r="L280" s="33"/>
      <c r="M280" s="149"/>
      <c r="T280" s="54"/>
      <c r="AT280" s="18" t="s">
        <v>313</v>
      </c>
      <c r="AU280" s="18" t="s">
        <v>88</v>
      </c>
    </row>
    <row r="281" spans="2:65" s="1" customFormat="1" ht="11.25">
      <c r="B281" s="33"/>
      <c r="D281" s="150" t="s">
        <v>315</v>
      </c>
      <c r="F281" s="151" t="s">
        <v>9373</v>
      </c>
      <c r="I281" s="148"/>
      <c r="L281" s="33"/>
      <c r="M281" s="149"/>
      <c r="T281" s="54"/>
      <c r="AT281" s="18" t="s">
        <v>315</v>
      </c>
      <c r="AU281" s="18" t="s">
        <v>88</v>
      </c>
    </row>
    <row r="282" spans="2:65" s="1" customFormat="1" ht="78">
      <c r="B282" s="33"/>
      <c r="D282" s="146" t="s">
        <v>4036</v>
      </c>
      <c r="F282" s="189" t="s">
        <v>9361</v>
      </c>
      <c r="I282" s="148"/>
      <c r="L282" s="33"/>
      <c r="M282" s="149"/>
      <c r="T282" s="54"/>
      <c r="AT282" s="18" t="s">
        <v>4036</v>
      </c>
      <c r="AU282" s="18" t="s">
        <v>88</v>
      </c>
    </row>
    <row r="283" spans="2:65" s="13" customFormat="1" ht="11.25">
      <c r="B283" s="158"/>
      <c r="D283" s="146" t="s">
        <v>317</v>
      </c>
      <c r="E283" s="159" t="s">
        <v>42</v>
      </c>
      <c r="F283" s="160" t="s">
        <v>760</v>
      </c>
      <c r="H283" s="161">
        <v>59</v>
      </c>
      <c r="I283" s="162"/>
      <c r="L283" s="158"/>
      <c r="M283" s="163"/>
      <c r="T283" s="164"/>
      <c r="AT283" s="159" t="s">
        <v>317</v>
      </c>
      <c r="AU283" s="159" t="s">
        <v>88</v>
      </c>
      <c r="AV283" s="13" t="s">
        <v>88</v>
      </c>
      <c r="AW283" s="13" t="s">
        <v>38</v>
      </c>
      <c r="AX283" s="13" t="s">
        <v>86</v>
      </c>
      <c r="AY283" s="159" t="s">
        <v>305</v>
      </c>
    </row>
    <row r="284" spans="2:65" s="1" customFormat="1" ht="21.75" customHeight="1">
      <c r="B284" s="33"/>
      <c r="C284" s="179" t="s">
        <v>697</v>
      </c>
      <c r="D284" s="179" t="s">
        <v>341</v>
      </c>
      <c r="E284" s="180" t="s">
        <v>9374</v>
      </c>
      <c r="F284" s="181" t="s">
        <v>9375</v>
      </c>
      <c r="G284" s="182" t="s">
        <v>402</v>
      </c>
      <c r="H284" s="183">
        <v>59.884999999999998</v>
      </c>
      <c r="I284" s="184"/>
      <c r="J284" s="185">
        <f>ROUND(I284*H284,2)</f>
        <v>0</v>
      </c>
      <c r="K284" s="181" t="s">
        <v>310</v>
      </c>
      <c r="L284" s="186"/>
      <c r="M284" s="187" t="s">
        <v>42</v>
      </c>
      <c r="N284" s="188" t="s">
        <v>50</v>
      </c>
      <c r="P284" s="142">
        <f>O284*H284</f>
        <v>0</v>
      </c>
      <c r="Q284" s="142">
        <v>2.1099999999999999E-3</v>
      </c>
      <c r="R284" s="142">
        <f>Q284*H284</f>
        <v>0.12635734999999998</v>
      </c>
      <c r="S284" s="142">
        <v>0</v>
      </c>
      <c r="T284" s="143">
        <f>S284*H284</f>
        <v>0</v>
      </c>
      <c r="AR284" s="144" t="s">
        <v>344</v>
      </c>
      <c r="AT284" s="144" t="s">
        <v>341</v>
      </c>
      <c r="AU284" s="144" t="s">
        <v>88</v>
      </c>
      <c r="AY284" s="18" t="s">
        <v>305</v>
      </c>
      <c r="BE284" s="145">
        <f>IF(N284="základní",J284,0)</f>
        <v>0</v>
      </c>
      <c r="BF284" s="145">
        <f>IF(N284="snížená",J284,0)</f>
        <v>0</v>
      </c>
      <c r="BG284" s="145">
        <f>IF(N284="zákl. přenesená",J284,0)</f>
        <v>0</v>
      </c>
      <c r="BH284" s="145">
        <f>IF(N284="sníž. přenesená",J284,0)</f>
        <v>0</v>
      </c>
      <c r="BI284" s="145">
        <f>IF(N284="nulová",J284,0)</f>
        <v>0</v>
      </c>
      <c r="BJ284" s="18" t="s">
        <v>86</v>
      </c>
      <c r="BK284" s="145">
        <f>ROUND(I284*H284,2)</f>
        <v>0</v>
      </c>
      <c r="BL284" s="18" t="s">
        <v>311</v>
      </c>
      <c r="BM284" s="144" t="s">
        <v>9376</v>
      </c>
    </row>
    <row r="285" spans="2:65" s="1" customFormat="1" ht="11.25">
      <c r="B285" s="33"/>
      <c r="D285" s="146" t="s">
        <v>313</v>
      </c>
      <c r="F285" s="147" t="s">
        <v>9375</v>
      </c>
      <c r="I285" s="148"/>
      <c r="L285" s="33"/>
      <c r="M285" s="149"/>
      <c r="T285" s="54"/>
      <c r="AT285" s="18" t="s">
        <v>313</v>
      </c>
      <c r="AU285" s="18" t="s">
        <v>88</v>
      </c>
    </row>
    <row r="286" spans="2:65" s="13" customFormat="1" ht="11.25">
      <c r="B286" s="158"/>
      <c r="D286" s="146" t="s">
        <v>317</v>
      </c>
      <c r="E286" s="159" t="s">
        <v>42</v>
      </c>
      <c r="F286" s="160" t="s">
        <v>760</v>
      </c>
      <c r="H286" s="161">
        <v>59</v>
      </c>
      <c r="I286" s="162"/>
      <c r="L286" s="158"/>
      <c r="M286" s="163"/>
      <c r="T286" s="164"/>
      <c r="AT286" s="159" t="s">
        <v>317</v>
      </c>
      <c r="AU286" s="159" t="s">
        <v>88</v>
      </c>
      <c r="AV286" s="13" t="s">
        <v>88</v>
      </c>
      <c r="AW286" s="13" t="s">
        <v>38</v>
      </c>
      <c r="AX286" s="13" t="s">
        <v>86</v>
      </c>
      <c r="AY286" s="159" t="s">
        <v>305</v>
      </c>
    </row>
    <row r="287" spans="2:65" s="13" customFormat="1" ht="11.25">
      <c r="B287" s="158"/>
      <c r="D287" s="146" t="s">
        <v>317</v>
      </c>
      <c r="F287" s="160" t="s">
        <v>9377</v>
      </c>
      <c r="H287" s="161">
        <v>59.884999999999998</v>
      </c>
      <c r="I287" s="162"/>
      <c r="L287" s="158"/>
      <c r="M287" s="163"/>
      <c r="T287" s="164"/>
      <c r="AT287" s="159" t="s">
        <v>317</v>
      </c>
      <c r="AU287" s="159" t="s">
        <v>88</v>
      </c>
      <c r="AV287" s="13" t="s">
        <v>88</v>
      </c>
      <c r="AW287" s="13" t="s">
        <v>4</v>
      </c>
      <c r="AX287" s="13" t="s">
        <v>86</v>
      </c>
      <c r="AY287" s="159" t="s">
        <v>305</v>
      </c>
    </row>
    <row r="288" spans="2:65" s="1" customFormat="1" ht="24.2" customHeight="1">
      <c r="B288" s="33"/>
      <c r="C288" s="133" t="s">
        <v>705</v>
      </c>
      <c r="D288" s="133" t="s">
        <v>307</v>
      </c>
      <c r="E288" s="134" t="s">
        <v>9378</v>
      </c>
      <c r="F288" s="135" t="s">
        <v>9379</v>
      </c>
      <c r="G288" s="136" t="s">
        <v>350</v>
      </c>
      <c r="H288" s="137">
        <v>3</v>
      </c>
      <c r="I288" s="138"/>
      <c r="J288" s="139">
        <f>ROUND(I288*H288,2)</f>
        <v>0</v>
      </c>
      <c r="K288" s="135" t="s">
        <v>310</v>
      </c>
      <c r="L288" s="33"/>
      <c r="M288" s="140" t="s">
        <v>42</v>
      </c>
      <c r="N288" s="141" t="s">
        <v>50</v>
      </c>
      <c r="P288" s="142">
        <f>O288*H288</f>
        <v>0</v>
      </c>
      <c r="Q288" s="142">
        <v>0</v>
      </c>
      <c r="R288" s="142">
        <f>Q288*H288</f>
        <v>0</v>
      </c>
      <c r="S288" s="142">
        <v>0</v>
      </c>
      <c r="T288" s="143">
        <f>S288*H288</f>
        <v>0</v>
      </c>
      <c r="AR288" s="144" t="s">
        <v>311</v>
      </c>
      <c r="AT288" s="144" t="s">
        <v>307</v>
      </c>
      <c r="AU288" s="144" t="s">
        <v>88</v>
      </c>
      <c r="AY288" s="18" t="s">
        <v>305</v>
      </c>
      <c r="BE288" s="145">
        <f>IF(N288="základní",J288,0)</f>
        <v>0</v>
      </c>
      <c r="BF288" s="145">
        <f>IF(N288="snížená",J288,0)</f>
        <v>0</v>
      </c>
      <c r="BG288" s="145">
        <f>IF(N288="zákl. přenesená",J288,0)</f>
        <v>0</v>
      </c>
      <c r="BH288" s="145">
        <f>IF(N288="sníž. přenesená",J288,0)</f>
        <v>0</v>
      </c>
      <c r="BI288" s="145">
        <f>IF(N288="nulová",J288,0)</f>
        <v>0</v>
      </c>
      <c r="BJ288" s="18" t="s">
        <v>86</v>
      </c>
      <c r="BK288" s="145">
        <f>ROUND(I288*H288,2)</f>
        <v>0</v>
      </c>
      <c r="BL288" s="18" t="s">
        <v>311</v>
      </c>
      <c r="BM288" s="144" t="s">
        <v>9380</v>
      </c>
    </row>
    <row r="289" spans="2:65" s="1" customFormat="1" ht="19.5">
      <c r="B289" s="33"/>
      <c r="D289" s="146" t="s">
        <v>313</v>
      </c>
      <c r="F289" s="147" t="s">
        <v>9381</v>
      </c>
      <c r="I289" s="148"/>
      <c r="L289" s="33"/>
      <c r="M289" s="149"/>
      <c r="T289" s="54"/>
      <c r="AT289" s="18" t="s">
        <v>313</v>
      </c>
      <c r="AU289" s="18" t="s">
        <v>88</v>
      </c>
    </row>
    <row r="290" spans="2:65" s="1" customFormat="1" ht="11.25">
      <c r="B290" s="33"/>
      <c r="D290" s="150" t="s">
        <v>315</v>
      </c>
      <c r="F290" s="151" t="s">
        <v>9382</v>
      </c>
      <c r="I290" s="148"/>
      <c r="L290" s="33"/>
      <c r="M290" s="149"/>
      <c r="T290" s="54"/>
      <c r="AT290" s="18" t="s">
        <v>315</v>
      </c>
      <c r="AU290" s="18" t="s">
        <v>88</v>
      </c>
    </row>
    <row r="291" spans="2:65" s="1" customFormat="1" ht="39">
      <c r="B291" s="33"/>
      <c r="D291" s="146" t="s">
        <v>4036</v>
      </c>
      <c r="F291" s="189" t="s">
        <v>9383</v>
      </c>
      <c r="I291" s="148"/>
      <c r="L291" s="33"/>
      <c r="M291" s="149"/>
      <c r="T291" s="54"/>
      <c r="AT291" s="18" t="s">
        <v>4036</v>
      </c>
      <c r="AU291" s="18" t="s">
        <v>88</v>
      </c>
    </row>
    <row r="292" spans="2:65" s="1" customFormat="1" ht="16.5" customHeight="1">
      <c r="B292" s="33"/>
      <c r="C292" s="179" t="s">
        <v>710</v>
      </c>
      <c r="D292" s="179" t="s">
        <v>341</v>
      </c>
      <c r="E292" s="180" t="s">
        <v>9384</v>
      </c>
      <c r="F292" s="181" t="s">
        <v>9385</v>
      </c>
      <c r="G292" s="182" t="s">
        <v>350</v>
      </c>
      <c r="H292" s="183">
        <v>3</v>
      </c>
      <c r="I292" s="184"/>
      <c r="J292" s="185">
        <f>ROUND(I292*H292,2)</f>
        <v>0</v>
      </c>
      <c r="K292" s="181" t="s">
        <v>310</v>
      </c>
      <c r="L292" s="186"/>
      <c r="M292" s="187" t="s">
        <v>42</v>
      </c>
      <c r="N292" s="188" t="s">
        <v>50</v>
      </c>
      <c r="P292" s="142">
        <f>O292*H292</f>
        <v>0</v>
      </c>
      <c r="Q292" s="142">
        <v>8.0000000000000007E-5</v>
      </c>
      <c r="R292" s="142">
        <f>Q292*H292</f>
        <v>2.4000000000000003E-4</v>
      </c>
      <c r="S292" s="142">
        <v>0</v>
      </c>
      <c r="T292" s="143">
        <f>S292*H292</f>
        <v>0</v>
      </c>
      <c r="AR292" s="144" t="s">
        <v>344</v>
      </c>
      <c r="AT292" s="144" t="s">
        <v>341</v>
      </c>
      <c r="AU292" s="144" t="s">
        <v>88</v>
      </c>
      <c r="AY292" s="18" t="s">
        <v>305</v>
      </c>
      <c r="BE292" s="145">
        <f>IF(N292="základní",J292,0)</f>
        <v>0</v>
      </c>
      <c r="BF292" s="145">
        <f>IF(N292="snížená",J292,0)</f>
        <v>0</v>
      </c>
      <c r="BG292" s="145">
        <f>IF(N292="zákl. přenesená",J292,0)</f>
        <v>0</v>
      </c>
      <c r="BH292" s="145">
        <f>IF(N292="sníž. přenesená",J292,0)</f>
        <v>0</v>
      </c>
      <c r="BI292" s="145">
        <f>IF(N292="nulová",J292,0)</f>
        <v>0</v>
      </c>
      <c r="BJ292" s="18" t="s">
        <v>86</v>
      </c>
      <c r="BK292" s="145">
        <f>ROUND(I292*H292,2)</f>
        <v>0</v>
      </c>
      <c r="BL292" s="18" t="s">
        <v>311</v>
      </c>
      <c r="BM292" s="144" t="s">
        <v>9386</v>
      </c>
    </row>
    <row r="293" spans="2:65" s="1" customFormat="1" ht="11.25">
      <c r="B293" s="33"/>
      <c r="D293" s="146" t="s">
        <v>313</v>
      </c>
      <c r="F293" s="147" t="s">
        <v>9385</v>
      </c>
      <c r="I293" s="148"/>
      <c r="L293" s="33"/>
      <c r="M293" s="149"/>
      <c r="T293" s="54"/>
      <c r="AT293" s="18" t="s">
        <v>313</v>
      </c>
      <c r="AU293" s="18" t="s">
        <v>88</v>
      </c>
    </row>
    <row r="294" spans="2:65" s="1" customFormat="1" ht="24.2" customHeight="1">
      <c r="B294" s="33"/>
      <c r="C294" s="133" t="s">
        <v>718</v>
      </c>
      <c r="D294" s="133" t="s">
        <v>307</v>
      </c>
      <c r="E294" s="134" t="s">
        <v>5292</v>
      </c>
      <c r="F294" s="135" t="s">
        <v>5293</v>
      </c>
      <c r="G294" s="136" t="s">
        <v>350</v>
      </c>
      <c r="H294" s="137">
        <v>14</v>
      </c>
      <c r="I294" s="138"/>
      <c r="J294" s="139">
        <f>ROUND(I294*H294,2)</f>
        <v>0</v>
      </c>
      <c r="K294" s="135" t="s">
        <v>310</v>
      </c>
      <c r="L294" s="33"/>
      <c r="M294" s="140" t="s">
        <v>42</v>
      </c>
      <c r="N294" s="141" t="s">
        <v>50</v>
      </c>
      <c r="P294" s="142">
        <f>O294*H294</f>
        <v>0</v>
      </c>
      <c r="Q294" s="142">
        <v>0</v>
      </c>
      <c r="R294" s="142">
        <f>Q294*H294</f>
        <v>0</v>
      </c>
      <c r="S294" s="142">
        <v>0</v>
      </c>
      <c r="T294" s="143">
        <f>S294*H294</f>
        <v>0</v>
      </c>
      <c r="AR294" s="144" t="s">
        <v>311</v>
      </c>
      <c r="AT294" s="144" t="s">
        <v>307</v>
      </c>
      <c r="AU294" s="144" t="s">
        <v>88</v>
      </c>
      <c r="AY294" s="18" t="s">
        <v>305</v>
      </c>
      <c r="BE294" s="145">
        <f>IF(N294="základní",J294,0)</f>
        <v>0</v>
      </c>
      <c r="BF294" s="145">
        <f>IF(N294="snížená",J294,0)</f>
        <v>0</v>
      </c>
      <c r="BG294" s="145">
        <f>IF(N294="zákl. přenesená",J294,0)</f>
        <v>0</v>
      </c>
      <c r="BH294" s="145">
        <f>IF(N294="sníž. přenesená",J294,0)</f>
        <v>0</v>
      </c>
      <c r="BI294" s="145">
        <f>IF(N294="nulová",J294,0)</f>
        <v>0</v>
      </c>
      <c r="BJ294" s="18" t="s">
        <v>86</v>
      </c>
      <c r="BK294" s="145">
        <f>ROUND(I294*H294,2)</f>
        <v>0</v>
      </c>
      <c r="BL294" s="18" t="s">
        <v>311</v>
      </c>
      <c r="BM294" s="144" t="s">
        <v>9387</v>
      </c>
    </row>
    <row r="295" spans="2:65" s="1" customFormat="1" ht="29.25">
      <c r="B295" s="33"/>
      <c r="D295" s="146" t="s">
        <v>313</v>
      </c>
      <c r="F295" s="147" t="s">
        <v>5295</v>
      </c>
      <c r="I295" s="148"/>
      <c r="L295" s="33"/>
      <c r="M295" s="149"/>
      <c r="T295" s="54"/>
      <c r="AT295" s="18" t="s">
        <v>313</v>
      </c>
      <c r="AU295" s="18" t="s">
        <v>88</v>
      </c>
    </row>
    <row r="296" spans="2:65" s="1" customFormat="1" ht="11.25">
      <c r="B296" s="33"/>
      <c r="D296" s="150" t="s">
        <v>315</v>
      </c>
      <c r="F296" s="151" t="s">
        <v>5296</v>
      </c>
      <c r="I296" s="148"/>
      <c r="L296" s="33"/>
      <c r="M296" s="149"/>
      <c r="T296" s="54"/>
      <c r="AT296" s="18" t="s">
        <v>315</v>
      </c>
      <c r="AU296" s="18" t="s">
        <v>88</v>
      </c>
    </row>
    <row r="297" spans="2:65" s="1" customFormat="1" ht="39">
      <c r="B297" s="33"/>
      <c r="D297" s="146" t="s">
        <v>4036</v>
      </c>
      <c r="F297" s="189" t="s">
        <v>9383</v>
      </c>
      <c r="I297" s="148"/>
      <c r="L297" s="33"/>
      <c r="M297" s="149"/>
      <c r="T297" s="54"/>
      <c r="AT297" s="18" t="s">
        <v>4036</v>
      </c>
      <c r="AU297" s="18" t="s">
        <v>88</v>
      </c>
    </row>
    <row r="298" spans="2:65" s="1" customFormat="1" ht="16.5" customHeight="1">
      <c r="B298" s="33"/>
      <c r="C298" s="179" t="s">
        <v>726</v>
      </c>
      <c r="D298" s="179" t="s">
        <v>341</v>
      </c>
      <c r="E298" s="180" t="s">
        <v>9388</v>
      </c>
      <c r="F298" s="181" t="s">
        <v>9389</v>
      </c>
      <c r="G298" s="182" t="s">
        <v>350</v>
      </c>
      <c r="H298" s="183">
        <v>10</v>
      </c>
      <c r="I298" s="184"/>
      <c r="J298" s="185">
        <f>ROUND(I298*H298,2)</f>
        <v>0</v>
      </c>
      <c r="K298" s="181" t="s">
        <v>310</v>
      </c>
      <c r="L298" s="186"/>
      <c r="M298" s="187" t="s">
        <v>42</v>
      </c>
      <c r="N298" s="188" t="s">
        <v>50</v>
      </c>
      <c r="P298" s="142">
        <f>O298*H298</f>
        <v>0</v>
      </c>
      <c r="Q298" s="142">
        <v>3.8999999999999999E-4</v>
      </c>
      <c r="R298" s="142">
        <f>Q298*H298</f>
        <v>3.8999999999999998E-3</v>
      </c>
      <c r="S298" s="142">
        <v>0</v>
      </c>
      <c r="T298" s="143">
        <f>S298*H298</f>
        <v>0</v>
      </c>
      <c r="AR298" s="144" t="s">
        <v>344</v>
      </c>
      <c r="AT298" s="144" t="s">
        <v>341</v>
      </c>
      <c r="AU298" s="144" t="s">
        <v>88</v>
      </c>
      <c r="AY298" s="18" t="s">
        <v>305</v>
      </c>
      <c r="BE298" s="145">
        <f>IF(N298="základní",J298,0)</f>
        <v>0</v>
      </c>
      <c r="BF298" s="145">
        <f>IF(N298="snížená",J298,0)</f>
        <v>0</v>
      </c>
      <c r="BG298" s="145">
        <f>IF(N298="zákl. přenesená",J298,0)</f>
        <v>0</v>
      </c>
      <c r="BH298" s="145">
        <f>IF(N298="sníž. přenesená",J298,0)</f>
        <v>0</v>
      </c>
      <c r="BI298" s="145">
        <f>IF(N298="nulová",J298,0)</f>
        <v>0</v>
      </c>
      <c r="BJ298" s="18" t="s">
        <v>86</v>
      </c>
      <c r="BK298" s="145">
        <f>ROUND(I298*H298,2)</f>
        <v>0</v>
      </c>
      <c r="BL298" s="18" t="s">
        <v>311</v>
      </c>
      <c r="BM298" s="144" t="s">
        <v>9390</v>
      </c>
    </row>
    <row r="299" spans="2:65" s="1" customFormat="1" ht="11.25">
      <c r="B299" s="33"/>
      <c r="D299" s="146" t="s">
        <v>313</v>
      </c>
      <c r="F299" s="147" t="s">
        <v>9389</v>
      </c>
      <c r="I299" s="148"/>
      <c r="L299" s="33"/>
      <c r="M299" s="149"/>
      <c r="T299" s="54"/>
      <c r="AT299" s="18" t="s">
        <v>313</v>
      </c>
      <c r="AU299" s="18" t="s">
        <v>88</v>
      </c>
    </row>
    <row r="300" spans="2:65" s="1" customFormat="1" ht="16.5" customHeight="1">
      <c r="B300" s="33"/>
      <c r="C300" s="179" t="s">
        <v>734</v>
      </c>
      <c r="D300" s="179" t="s">
        <v>341</v>
      </c>
      <c r="E300" s="180" t="s">
        <v>9391</v>
      </c>
      <c r="F300" s="181" t="s">
        <v>9392</v>
      </c>
      <c r="G300" s="182" t="s">
        <v>350</v>
      </c>
      <c r="H300" s="183">
        <v>2</v>
      </c>
      <c r="I300" s="184"/>
      <c r="J300" s="185">
        <f>ROUND(I300*H300,2)</f>
        <v>0</v>
      </c>
      <c r="K300" s="181" t="s">
        <v>310</v>
      </c>
      <c r="L300" s="186"/>
      <c r="M300" s="187" t="s">
        <v>42</v>
      </c>
      <c r="N300" s="188" t="s">
        <v>50</v>
      </c>
      <c r="P300" s="142">
        <f>O300*H300</f>
        <v>0</v>
      </c>
      <c r="Q300" s="142">
        <v>4.8000000000000001E-4</v>
      </c>
      <c r="R300" s="142">
        <f>Q300*H300</f>
        <v>9.6000000000000002E-4</v>
      </c>
      <c r="S300" s="142">
        <v>0</v>
      </c>
      <c r="T300" s="143">
        <f>S300*H300</f>
        <v>0</v>
      </c>
      <c r="AR300" s="144" t="s">
        <v>344</v>
      </c>
      <c r="AT300" s="144" t="s">
        <v>341</v>
      </c>
      <c r="AU300" s="144" t="s">
        <v>88</v>
      </c>
      <c r="AY300" s="18" t="s">
        <v>305</v>
      </c>
      <c r="BE300" s="145">
        <f>IF(N300="základní",J300,0)</f>
        <v>0</v>
      </c>
      <c r="BF300" s="145">
        <f>IF(N300="snížená",J300,0)</f>
        <v>0</v>
      </c>
      <c r="BG300" s="145">
        <f>IF(N300="zákl. přenesená",J300,0)</f>
        <v>0</v>
      </c>
      <c r="BH300" s="145">
        <f>IF(N300="sníž. přenesená",J300,0)</f>
        <v>0</v>
      </c>
      <c r="BI300" s="145">
        <f>IF(N300="nulová",J300,0)</f>
        <v>0</v>
      </c>
      <c r="BJ300" s="18" t="s">
        <v>86</v>
      </c>
      <c r="BK300" s="145">
        <f>ROUND(I300*H300,2)</f>
        <v>0</v>
      </c>
      <c r="BL300" s="18" t="s">
        <v>311</v>
      </c>
      <c r="BM300" s="144" t="s">
        <v>9393</v>
      </c>
    </row>
    <row r="301" spans="2:65" s="1" customFormat="1" ht="11.25">
      <c r="B301" s="33"/>
      <c r="D301" s="146" t="s">
        <v>313</v>
      </c>
      <c r="F301" s="147" t="s">
        <v>9392</v>
      </c>
      <c r="I301" s="148"/>
      <c r="L301" s="33"/>
      <c r="M301" s="149"/>
      <c r="T301" s="54"/>
      <c r="AT301" s="18" t="s">
        <v>313</v>
      </c>
      <c r="AU301" s="18" t="s">
        <v>88</v>
      </c>
    </row>
    <row r="302" spans="2:65" s="1" customFormat="1" ht="21.75" customHeight="1">
      <c r="B302" s="33"/>
      <c r="C302" s="179" t="s">
        <v>742</v>
      </c>
      <c r="D302" s="179" t="s">
        <v>341</v>
      </c>
      <c r="E302" s="180" t="s">
        <v>9394</v>
      </c>
      <c r="F302" s="181" t="s">
        <v>9395</v>
      </c>
      <c r="G302" s="182" t="s">
        <v>350</v>
      </c>
      <c r="H302" s="183">
        <v>2</v>
      </c>
      <c r="I302" s="184"/>
      <c r="J302" s="185">
        <f>ROUND(I302*H302,2)</f>
        <v>0</v>
      </c>
      <c r="K302" s="181" t="s">
        <v>310</v>
      </c>
      <c r="L302" s="186"/>
      <c r="M302" s="187" t="s">
        <v>42</v>
      </c>
      <c r="N302" s="188" t="s">
        <v>50</v>
      </c>
      <c r="P302" s="142">
        <f>O302*H302</f>
        <v>0</v>
      </c>
      <c r="Q302" s="142">
        <v>3.5999999999999999E-3</v>
      </c>
      <c r="R302" s="142">
        <f>Q302*H302</f>
        <v>7.1999999999999998E-3</v>
      </c>
      <c r="S302" s="142">
        <v>0</v>
      </c>
      <c r="T302" s="143">
        <f>S302*H302</f>
        <v>0</v>
      </c>
      <c r="AR302" s="144" t="s">
        <v>344</v>
      </c>
      <c r="AT302" s="144" t="s">
        <v>341</v>
      </c>
      <c r="AU302" s="144" t="s">
        <v>88</v>
      </c>
      <c r="AY302" s="18" t="s">
        <v>305</v>
      </c>
      <c r="BE302" s="145">
        <f>IF(N302="základní",J302,0)</f>
        <v>0</v>
      </c>
      <c r="BF302" s="145">
        <f>IF(N302="snížená",J302,0)</f>
        <v>0</v>
      </c>
      <c r="BG302" s="145">
        <f>IF(N302="zákl. přenesená",J302,0)</f>
        <v>0</v>
      </c>
      <c r="BH302" s="145">
        <f>IF(N302="sníž. přenesená",J302,0)</f>
        <v>0</v>
      </c>
      <c r="BI302" s="145">
        <f>IF(N302="nulová",J302,0)</f>
        <v>0</v>
      </c>
      <c r="BJ302" s="18" t="s">
        <v>86</v>
      </c>
      <c r="BK302" s="145">
        <f>ROUND(I302*H302,2)</f>
        <v>0</v>
      </c>
      <c r="BL302" s="18" t="s">
        <v>311</v>
      </c>
      <c r="BM302" s="144" t="s">
        <v>9396</v>
      </c>
    </row>
    <row r="303" spans="2:65" s="1" customFormat="1" ht="11.25">
      <c r="B303" s="33"/>
      <c r="D303" s="146" t="s">
        <v>313</v>
      </c>
      <c r="F303" s="147" t="s">
        <v>9395</v>
      </c>
      <c r="I303" s="148"/>
      <c r="L303" s="33"/>
      <c r="M303" s="149"/>
      <c r="T303" s="54"/>
      <c r="AT303" s="18" t="s">
        <v>313</v>
      </c>
      <c r="AU303" s="18" t="s">
        <v>88</v>
      </c>
    </row>
    <row r="304" spans="2:65" s="1" customFormat="1" ht="24.2" customHeight="1">
      <c r="B304" s="33"/>
      <c r="C304" s="133" t="s">
        <v>747</v>
      </c>
      <c r="D304" s="133" t="s">
        <v>307</v>
      </c>
      <c r="E304" s="134" t="s">
        <v>9397</v>
      </c>
      <c r="F304" s="135" t="s">
        <v>9398</v>
      </c>
      <c r="G304" s="136" t="s">
        <v>350</v>
      </c>
      <c r="H304" s="137">
        <v>2</v>
      </c>
      <c r="I304" s="138"/>
      <c r="J304" s="139">
        <f>ROUND(I304*H304,2)</f>
        <v>0</v>
      </c>
      <c r="K304" s="135" t="s">
        <v>310</v>
      </c>
      <c r="L304" s="33"/>
      <c r="M304" s="140" t="s">
        <v>42</v>
      </c>
      <c r="N304" s="141" t="s">
        <v>50</v>
      </c>
      <c r="P304" s="142">
        <f>O304*H304</f>
        <v>0</v>
      </c>
      <c r="Q304" s="142">
        <v>0</v>
      </c>
      <c r="R304" s="142">
        <f>Q304*H304</f>
        <v>0</v>
      </c>
      <c r="S304" s="142">
        <v>0</v>
      </c>
      <c r="T304" s="143">
        <f>S304*H304</f>
        <v>0</v>
      </c>
      <c r="AR304" s="144" t="s">
        <v>311</v>
      </c>
      <c r="AT304" s="144" t="s">
        <v>307</v>
      </c>
      <c r="AU304" s="144" t="s">
        <v>88</v>
      </c>
      <c r="AY304" s="18" t="s">
        <v>305</v>
      </c>
      <c r="BE304" s="145">
        <f>IF(N304="základní",J304,0)</f>
        <v>0</v>
      </c>
      <c r="BF304" s="145">
        <f>IF(N304="snížená",J304,0)</f>
        <v>0</v>
      </c>
      <c r="BG304" s="145">
        <f>IF(N304="zákl. přenesená",J304,0)</f>
        <v>0</v>
      </c>
      <c r="BH304" s="145">
        <f>IF(N304="sníž. přenesená",J304,0)</f>
        <v>0</v>
      </c>
      <c r="BI304" s="145">
        <f>IF(N304="nulová",J304,0)</f>
        <v>0</v>
      </c>
      <c r="BJ304" s="18" t="s">
        <v>86</v>
      </c>
      <c r="BK304" s="145">
        <f>ROUND(I304*H304,2)</f>
        <v>0</v>
      </c>
      <c r="BL304" s="18" t="s">
        <v>311</v>
      </c>
      <c r="BM304" s="144" t="s">
        <v>9399</v>
      </c>
    </row>
    <row r="305" spans="2:65" s="1" customFormat="1" ht="19.5">
      <c r="B305" s="33"/>
      <c r="D305" s="146" t="s">
        <v>313</v>
      </c>
      <c r="F305" s="147" t="s">
        <v>9400</v>
      </c>
      <c r="I305" s="148"/>
      <c r="L305" s="33"/>
      <c r="M305" s="149"/>
      <c r="T305" s="54"/>
      <c r="AT305" s="18" t="s">
        <v>313</v>
      </c>
      <c r="AU305" s="18" t="s">
        <v>88</v>
      </c>
    </row>
    <row r="306" spans="2:65" s="1" customFormat="1" ht="11.25">
      <c r="B306" s="33"/>
      <c r="D306" s="150" t="s">
        <v>315</v>
      </c>
      <c r="F306" s="151" t="s">
        <v>9401</v>
      </c>
      <c r="I306" s="148"/>
      <c r="L306" s="33"/>
      <c r="M306" s="149"/>
      <c r="T306" s="54"/>
      <c r="AT306" s="18" t="s">
        <v>315</v>
      </c>
      <c r="AU306" s="18" t="s">
        <v>88</v>
      </c>
    </row>
    <row r="307" spans="2:65" s="1" customFormat="1" ht="39">
      <c r="B307" s="33"/>
      <c r="D307" s="146" t="s">
        <v>4036</v>
      </c>
      <c r="F307" s="189" t="s">
        <v>9383</v>
      </c>
      <c r="I307" s="148"/>
      <c r="L307" s="33"/>
      <c r="M307" s="149"/>
      <c r="T307" s="54"/>
      <c r="AT307" s="18" t="s">
        <v>4036</v>
      </c>
      <c r="AU307" s="18" t="s">
        <v>88</v>
      </c>
    </row>
    <row r="308" spans="2:65" s="1" customFormat="1" ht="16.5" customHeight="1">
      <c r="B308" s="33"/>
      <c r="C308" s="179" t="s">
        <v>755</v>
      </c>
      <c r="D308" s="179" t="s">
        <v>341</v>
      </c>
      <c r="E308" s="180" t="s">
        <v>9402</v>
      </c>
      <c r="F308" s="181" t="s">
        <v>9403</v>
      </c>
      <c r="G308" s="182" t="s">
        <v>350</v>
      </c>
      <c r="H308" s="183">
        <v>2</v>
      </c>
      <c r="I308" s="184"/>
      <c r="J308" s="185">
        <f>ROUND(I308*H308,2)</f>
        <v>0</v>
      </c>
      <c r="K308" s="181" t="s">
        <v>310</v>
      </c>
      <c r="L308" s="186"/>
      <c r="M308" s="187" t="s">
        <v>42</v>
      </c>
      <c r="N308" s="188" t="s">
        <v>50</v>
      </c>
      <c r="P308" s="142">
        <f>O308*H308</f>
        <v>0</v>
      </c>
      <c r="Q308" s="142">
        <v>7.2000000000000005E-4</v>
      </c>
      <c r="R308" s="142">
        <f>Q308*H308</f>
        <v>1.4400000000000001E-3</v>
      </c>
      <c r="S308" s="142">
        <v>0</v>
      </c>
      <c r="T308" s="143">
        <f>S308*H308</f>
        <v>0</v>
      </c>
      <c r="AR308" s="144" t="s">
        <v>344</v>
      </c>
      <c r="AT308" s="144" t="s">
        <v>341</v>
      </c>
      <c r="AU308" s="144" t="s">
        <v>88</v>
      </c>
      <c r="AY308" s="18" t="s">
        <v>305</v>
      </c>
      <c r="BE308" s="145">
        <f>IF(N308="základní",J308,0)</f>
        <v>0</v>
      </c>
      <c r="BF308" s="145">
        <f>IF(N308="snížená",J308,0)</f>
        <v>0</v>
      </c>
      <c r="BG308" s="145">
        <f>IF(N308="zákl. přenesená",J308,0)</f>
        <v>0</v>
      </c>
      <c r="BH308" s="145">
        <f>IF(N308="sníž. přenesená",J308,0)</f>
        <v>0</v>
      </c>
      <c r="BI308" s="145">
        <f>IF(N308="nulová",J308,0)</f>
        <v>0</v>
      </c>
      <c r="BJ308" s="18" t="s">
        <v>86</v>
      </c>
      <c r="BK308" s="145">
        <f>ROUND(I308*H308,2)</f>
        <v>0</v>
      </c>
      <c r="BL308" s="18" t="s">
        <v>311</v>
      </c>
      <c r="BM308" s="144" t="s">
        <v>9404</v>
      </c>
    </row>
    <row r="309" spans="2:65" s="1" customFormat="1" ht="11.25">
      <c r="B309" s="33"/>
      <c r="D309" s="146" t="s">
        <v>313</v>
      </c>
      <c r="F309" s="147" t="s">
        <v>9403</v>
      </c>
      <c r="I309" s="148"/>
      <c r="L309" s="33"/>
      <c r="M309" s="149"/>
      <c r="T309" s="54"/>
      <c r="AT309" s="18" t="s">
        <v>313</v>
      </c>
      <c r="AU309" s="18" t="s">
        <v>88</v>
      </c>
    </row>
    <row r="310" spans="2:65" s="1" customFormat="1" ht="24.2" customHeight="1">
      <c r="B310" s="33"/>
      <c r="C310" s="133" t="s">
        <v>760</v>
      </c>
      <c r="D310" s="133" t="s">
        <v>307</v>
      </c>
      <c r="E310" s="134" t="s">
        <v>9405</v>
      </c>
      <c r="F310" s="135" t="s">
        <v>9406</v>
      </c>
      <c r="G310" s="136" t="s">
        <v>350</v>
      </c>
      <c r="H310" s="137">
        <v>2</v>
      </c>
      <c r="I310" s="138"/>
      <c r="J310" s="139">
        <f>ROUND(I310*H310,2)</f>
        <v>0</v>
      </c>
      <c r="K310" s="135" t="s">
        <v>310</v>
      </c>
      <c r="L310" s="33"/>
      <c r="M310" s="140" t="s">
        <v>42</v>
      </c>
      <c r="N310" s="141" t="s">
        <v>50</v>
      </c>
      <c r="P310" s="142">
        <f>O310*H310</f>
        <v>0</v>
      </c>
      <c r="Q310" s="142">
        <v>0</v>
      </c>
      <c r="R310" s="142">
        <f>Q310*H310</f>
        <v>0</v>
      </c>
      <c r="S310" s="142">
        <v>0</v>
      </c>
      <c r="T310" s="143">
        <f>S310*H310</f>
        <v>0</v>
      </c>
      <c r="AR310" s="144" t="s">
        <v>311</v>
      </c>
      <c r="AT310" s="144" t="s">
        <v>307</v>
      </c>
      <c r="AU310" s="144" t="s">
        <v>88</v>
      </c>
      <c r="AY310" s="18" t="s">
        <v>305</v>
      </c>
      <c r="BE310" s="145">
        <f>IF(N310="základní",J310,0)</f>
        <v>0</v>
      </c>
      <c r="BF310" s="145">
        <f>IF(N310="snížená",J310,0)</f>
        <v>0</v>
      </c>
      <c r="BG310" s="145">
        <f>IF(N310="zákl. přenesená",J310,0)</f>
        <v>0</v>
      </c>
      <c r="BH310" s="145">
        <f>IF(N310="sníž. přenesená",J310,0)</f>
        <v>0</v>
      </c>
      <c r="BI310" s="145">
        <f>IF(N310="nulová",J310,0)</f>
        <v>0</v>
      </c>
      <c r="BJ310" s="18" t="s">
        <v>86</v>
      </c>
      <c r="BK310" s="145">
        <f>ROUND(I310*H310,2)</f>
        <v>0</v>
      </c>
      <c r="BL310" s="18" t="s">
        <v>311</v>
      </c>
      <c r="BM310" s="144" t="s">
        <v>9407</v>
      </c>
    </row>
    <row r="311" spans="2:65" s="1" customFormat="1" ht="19.5">
      <c r="B311" s="33"/>
      <c r="D311" s="146" t="s">
        <v>313</v>
      </c>
      <c r="F311" s="147" t="s">
        <v>9408</v>
      </c>
      <c r="I311" s="148"/>
      <c r="L311" s="33"/>
      <c r="M311" s="149"/>
      <c r="T311" s="54"/>
      <c r="AT311" s="18" t="s">
        <v>313</v>
      </c>
      <c r="AU311" s="18" t="s">
        <v>88</v>
      </c>
    </row>
    <row r="312" spans="2:65" s="1" customFormat="1" ht="11.25">
      <c r="B312" s="33"/>
      <c r="D312" s="150" t="s">
        <v>315</v>
      </c>
      <c r="F312" s="151" t="s">
        <v>9409</v>
      </c>
      <c r="I312" s="148"/>
      <c r="L312" s="33"/>
      <c r="M312" s="149"/>
      <c r="T312" s="54"/>
      <c r="AT312" s="18" t="s">
        <v>315</v>
      </c>
      <c r="AU312" s="18" t="s">
        <v>88</v>
      </c>
    </row>
    <row r="313" spans="2:65" s="1" customFormat="1" ht="39">
      <c r="B313" s="33"/>
      <c r="D313" s="146" t="s">
        <v>4036</v>
      </c>
      <c r="F313" s="189" t="s">
        <v>9383</v>
      </c>
      <c r="I313" s="148"/>
      <c r="L313" s="33"/>
      <c r="M313" s="149"/>
      <c r="T313" s="54"/>
      <c r="AT313" s="18" t="s">
        <v>4036</v>
      </c>
      <c r="AU313" s="18" t="s">
        <v>88</v>
      </c>
    </row>
    <row r="314" spans="2:65" s="1" customFormat="1" ht="16.5" customHeight="1">
      <c r="B314" s="33"/>
      <c r="C314" s="179" t="s">
        <v>768</v>
      </c>
      <c r="D314" s="179" t="s">
        <v>341</v>
      </c>
      <c r="E314" s="180" t="s">
        <v>9410</v>
      </c>
      <c r="F314" s="181" t="s">
        <v>9411</v>
      </c>
      <c r="G314" s="182" t="s">
        <v>350</v>
      </c>
      <c r="H314" s="183">
        <v>2</v>
      </c>
      <c r="I314" s="184"/>
      <c r="J314" s="185">
        <f>ROUND(I314*H314,2)</f>
        <v>0</v>
      </c>
      <c r="K314" s="181" t="s">
        <v>310</v>
      </c>
      <c r="L314" s="186"/>
      <c r="M314" s="187" t="s">
        <v>42</v>
      </c>
      <c r="N314" s="188" t="s">
        <v>50</v>
      </c>
      <c r="P314" s="142">
        <f>O314*H314</f>
        <v>0</v>
      </c>
      <c r="Q314" s="142">
        <v>8.4000000000000003E-4</v>
      </c>
      <c r="R314" s="142">
        <f>Q314*H314</f>
        <v>1.6800000000000001E-3</v>
      </c>
      <c r="S314" s="142">
        <v>0</v>
      </c>
      <c r="T314" s="143">
        <f>S314*H314</f>
        <v>0</v>
      </c>
      <c r="AR314" s="144" t="s">
        <v>344</v>
      </c>
      <c r="AT314" s="144" t="s">
        <v>341</v>
      </c>
      <c r="AU314" s="144" t="s">
        <v>88</v>
      </c>
      <c r="AY314" s="18" t="s">
        <v>305</v>
      </c>
      <c r="BE314" s="145">
        <f>IF(N314="základní",J314,0)</f>
        <v>0</v>
      </c>
      <c r="BF314" s="145">
        <f>IF(N314="snížená",J314,0)</f>
        <v>0</v>
      </c>
      <c r="BG314" s="145">
        <f>IF(N314="zákl. přenesená",J314,0)</f>
        <v>0</v>
      </c>
      <c r="BH314" s="145">
        <f>IF(N314="sníž. přenesená",J314,0)</f>
        <v>0</v>
      </c>
      <c r="BI314" s="145">
        <f>IF(N314="nulová",J314,0)</f>
        <v>0</v>
      </c>
      <c r="BJ314" s="18" t="s">
        <v>86</v>
      </c>
      <c r="BK314" s="145">
        <f>ROUND(I314*H314,2)</f>
        <v>0</v>
      </c>
      <c r="BL314" s="18" t="s">
        <v>311</v>
      </c>
      <c r="BM314" s="144" t="s">
        <v>9412</v>
      </c>
    </row>
    <row r="315" spans="2:65" s="1" customFormat="1" ht="11.25">
      <c r="B315" s="33"/>
      <c r="D315" s="146" t="s">
        <v>313</v>
      </c>
      <c r="F315" s="147" t="s">
        <v>9411</v>
      </c>
      <c r="I315" s="148"/>
      <c r="L315" s="33"/>
      <c r="M315" s="149"/>
      <c r="T315" s="54"/>
      <c r="AT315" s="18" t="s">
        <v>313</v>
      </c>
      <c r="AU315" s="18" t="s">
        <v>88</v>
      </c>
    </row>
    <row r="316" spans="2:65" s="1" customFormat="1" ht="21.75" customHeight="1">
      <c r="B316" s="33"/>
      <c r="C316" s="133" t="s">
        <v>771</v>
      </c>
      <c r="D316" s="133" t="s">
        <v>307</v>
      </c>
      <c r="E316" s="134" t="s">
        <v>9413</v>
      </c>
      <c r="F316" s="135" t="s">
        <v>9414</v>
      </c>
      <c r="G316" s="136" t="s">
        <v>350</v>
      </c>
      <c r="H316" s="137">
        <v>1</v>
      </c>
      <c r="I316" s="138"/>
      <c r="J316" s="139">
        <f>ROUND(I316*H316,2)</f>
        <v>0</v>
      </c>
      <c r="K316" s="135" t="s">
        <v>310</v>
      </c>
      <c r="L316" s="33"/>
      <c r="M316" s="140" t="s">
        <v>42</v>
      </c>
      <c r="N316" s="141" t="s">
        <v>50</v>
      </c>
      <c r="P316" s="142">
        <f>O316*H316</f>
        <v>0</v>
      </c>
      <c r="Q316" s="142">
        <v>1.61652E-3</v>
      </c>
      <c r="R316" s="142">
        <f>Q316*H316</f>
        <v>1.61652E-3</v>
      </c>
      <c r="S316" s="142">
        <v>0</v>
      </c>
      <c r="T316" s="143">
        <f>S316*H316</f>
        <v>0</v>
      </c>
      <c r="AR316" s="144" t="s">
        <v>311</v>
      </c>
      <c r="AT316" s="144" t="s">
        <v>307</v>
      </c>
      <c r="AU316" s="144" t="s">
        <v>88</v>
      </c>
      <c r="AY316" s="18" t="s">
        <v>305</v>
      </c>
      <c r="BE316" s="145">
        <f>IF(N316="základní",J316,0)</f>
        <v>0</v>
      </c>
      <c r="BF316" s="145">
        <f>IF(N316="snížená",J316,0)</f>
        <v>0</v>
      </c>
      <c r="BG316" s="145">
        <f>IF(N316="zákl. přenesená",J316,0)</f>
        <v>0</v>
      </c>
      <c r="BH316" s="145">
        <f>IF(N316="sníž. přenesená",J316,0)</f>
        <v>0</v>
      </c>
      <c r="BI316" s="145">
        <f>IF(N316="nulová",J316,0)</f>
        <v>0</v>
      </c>
      <c r="BJ316" s="18" t="s">
        <v>86</v>
      </c>
      <c r="BK316" s="145">
        <f>ROUND(I316*H316,2)</f>
        <v>0</v>
      </c>
      <c r="BL316" s="18" t="s">
        <v>311</v>
      </c>
      <c r="BM316" s="144" t="s">
        <v>9415</v>
      </c>
    </row>
    <row r="317" spans="2:65" s="1" customFormat="1" ht="29.25">
      <c r="B317" s="33"/>
      <c r="D317" s="146" t="s">
        <v>313</v>
      </c>
      <c r="F317" s="147" t="s">
        <v>9416</v>
      </c>
      <c r="I317" s="148"/>
      <c r="L317" s="33"/>
      <c r="M317" s="149"/>
      <c r="T317" s="54"/>
      <c r="AT317" s="18" t="s">
        <v>313</v>
      </c>
      <c r="AU317" s="18" t="s">
        <v>88</v>
      </c>
    </row>
    <row r="318" spans="2:65" s="1" customFormat="1" ht="11.25">
      <c r="B318" s="33"/>
      <c r="D318" s="150" t="s">
        <v>315</v>
      </c>
      <c r="F318" s="151" t="s">
        <v>9417</v>
      </c>
      <c r="I318" s="148"/>
      <c r="L318" s="33"/>
      <c r="M318" s="149"/>
      <c r="T318" s="54"/>
      <c r="AT318" s="18" t="s">
        <v>315</v>
      </c>
      <c r="AU318" s="18" t="s">
        <v>88</v>
      </c>
    </row>
    <row r="319" spans="2:65" s="1" customFormat="1" ht="243.75">
      <c r="B319" s="33"/>
      <c r="D319" s="146" t="s">
        <v>4036</v>
      </c>
      <c r="F319" s="189" t="s">
        <v>9418</v>
      </c>
      <c r="I319" s="148"/>
      <c r="L319" s="33"/>
      <c r="M319" s="149"/>
      <c r="T319" s="54"/>
      <c r="AT319" s="18" t="s">
        <v>4036</v>
      </c>
      <c r="AU319" s="18" t="s">
        <v>88</v>
      </c>
    </row>
    <row r="320" spans="2:65" s="1" customFormat="1" ht="24.2" customHeight="1">
      <c r="B320" s="33"/>
      <c r="C320" s="179" t="s">
        <v>781</v>
      </c>
      <c r="D320" s="179" t="s">
        <v>341</v>
      </c>
      <c r="E320" s="180" t="s">
        <v>9419</v>
      </c>
      <c r="F320" s="181" t="s">
        <v>9420</v>
      </c>
      <c r="G320" s="182" t="s">
        <v>350</v>
      </c>
      <c r="H320" s="183">
        <v>1</v>
      </c>
      <c r="I320" s="184"/>
      <c r="J320" s="185">
        <f>ROUND(I320*H320,2)</f>
        <v>0</v>
      </c>
      <c r="K320" s="181" t="s">
        <v>310</v>
      </c>
      <c r="L320" s="186"/>
      <c r="M320" s="187" t="s">
        <v>42</v>
      </c>
      <c r="N320" s="188" t="s">
        <v>50</v>
      </c>
      <c r="P320" s="142">
        <f>O320*H320</f>
        <v>0</v>
      </c>
      <c r="Q320" s="142">
        <v>1.7999999999999999E-2</v>
      </c>
      <c r="R320" s="142">
        <f>Q320*H320</f>
        <v>1.7999999999999999E-2</v>
      </c>
      <c r="S320" s="142">
        <v>0</v>
      </c>
      <c r="T320" s="143">
        <f>S320*H320</f>
        <v>0</v>
      </c>
      <c r="AR320" s="144" t="s">
        <v>344</v>
      </c>
      <c r="AT320" s="144" t="s">
        <v>341</v>
      </c>
      <c r="AU320" s="144" t="s">
        <v>88</v>
      </c>
      <c r="AY320" s="18" t="s">
        <v>305</v>
      </c>
      <c r="BE320" s="145">
        <f>IF(N320="základní",J320,0)</f>
        <v>0</v>
      </c>
      <c r="BF320" s="145">
        <f>IF(N320="snížená",J320,0)</f>
        <v>0</v>
      </c>
      <c r="BG320" s="145">
        <f>IF(N320="zákl. přenesená",J320,0)</f>
        <v>0</v>
      </c>
      <c r="BH320" s="145">
        <f>IF(N320="sníž. přenesená",J320,0)</f>
        <v>0</v>
      </c>
      <c r="BI320" s="145">
        <f>IF(N320="nulová",J320,0)</f>
        <v>0</v>
      </c>
      <c r="BJ320" s="18" t="s">
        <v>86</v>
      </c>
      <c r="BK320" s="145">
        <f>ROUND(I320*H320,2)</f>
        <v>0</v>
      </c>
      <c r="BL320" s="18" t="s">
        <v>311</v>
      </c>
      <c r="BM320" s="144" t="s">
        <v>9421</v>
      </c>
    </row>
    <row r="321" spans="2:65" s="1" customFormat="1" ht="19.5">
      <c r="B321" s="33"/>
      <c r="D321" s="146" t="s">
        <v>313</v>
      </c>
      <c r="F321" s="147" t="s">
        <v>9420</v>
      </c>
      <c r="I321" s="148"/>
      <c r="L321" s="33"/>
      <c r="M321" s="149"/>
      <c r="T321" s="54"/>
      <c r="AT321" s="18" t="s">
        <v>313</v>
      </c>
      <c r="AU321" s="18" t="s">
        <v>88</v>
      </c>
    </row>
    <row r="322" spans="2:65" s="1" customFormat="1" ht="21.75" customHeight="1">
      <c r="B322" s="33"/>
      <c r="C322" s="179" t="s">
        <v>786</v>
      </c>
      <c r="D322" s="179" t="s">
        <v>341</v>
      </c>
      <c r="E322" s="180" t="s">
        <v>9422</v>
      </c>
      <c r="F322" s="181" t="s">
        <v>9423</v>
      </c>
      <c r="G322" s="182" t="s">
        <v>350</v>
      </c>
      <c r="H322" s="183">
        <v>1</v>
      </c>
      <c r="I322" s="184"/>
      <c r="J322" s="185">
        <f>ROUND(I322*H322,2)</f>
        <v>0</v>
      </c>
      <c r="K322" s="181" t="s">
        <v>310</v>
      </c>
      <c r="L322" s="186"/>
      <c r="M322" s="187" t="s">
        <v>42</v>
      </c>
      <c r="N322" s="188" t="s">
        <v>50</v>
      </c>
      <c r="P322" s="142">
        <f>O322*H322</f>
        <v>0</v>
      </c>
      <c r="Q322" s="142">
        <v>3.5000000000000001E-3</v>
      </c>
      <c r="R322" s="142">
        <f>Q322*H322</f>
        <v>3.5000000000000001E-3</v>
      </c>
      <c r="S322" s="142">
        <v>0</v>
      </c>
      <c r="T322" s="143">
        <f>S322*H322</f>
        <v>0</v>
      </c>
      <c r="AR322" s="144" t="s">
        <v>344</v>
      </c>
      <c r="AT322" s="144" t="s">
        <v>341</v>
      </c>
      <c r="AU322" s="144" t="s">
        <v>88</v>
      </c>
      <c r="AY322" s="18" t="s">
        <v>305</v>
      </c>
      <c r="BE322" s="145">
        <f>IF(N322="základní",J322,0)</f>
        <v>0</v>
      </c>
      <c r="BF322" s="145">
        <f>IF(N322="snížená",J322,0)</f>
        <v>0</v>
      </c>
      <c r="BG322" s="145">
        <f>IF(N322="zákl. přenesená",J322,0)</f>
        <v>0</v>
      </c>
      <c r="BH322" s="145">
        <f>IF(N322="sníž. přenesená",J322,0)</f>
        <v>0</v>
      </c>
      <c r="BI322" s="145">
        <f>IF(N322="nulová",J322,0)</f>
        <v>0</v>
      </c>
      <c r="BJ322" s="18" t="s">
        <v>86</v>
      </c>
      <c r="BK322" s="145">
        <f>ROUND(I322*H322,2)</f>
        <v>0</v>
      </c>
      <c r="BL322" s="18" t="s">
        <v>311</v>
      </c>
      <c r="BM322" s="144" t="s">
        <v>9424</v>
      </c>
    </row>
    <row r="323" spans="2:65" s="1" customFormat="1" ht="11.25">
      <c r="B323" s="33"/>
      <c r="D323" s="146" t="s">
        <v>313</v>
      </c>
      <c r="F323" s="147" t="s">
        <v>9423</v>
      </c>
      <c r="I323" s="148"/>
      <c r="L323" s="33"/>
      <c r="M323" s="149"/>
      <c r="T323" s="54"/>
      <c r="AT323" s="18" t="s">
        <v>313</v>
      </c>
      <c r="AU323" s="18" t="s">
        <v>88</v>
      </c>
    </row>
    <row r="324" spans="2:65" s="1" customFormat="1" ht="24.2" customHeight="1">
      <c r="B324" s="33"/>
      <c r="C324" s="133" t="s">
        <v>792</v>
      </c>
      <c r="D324" s="133" t="s">
        <v>307</v>
      </c>
      <c r="E324" s="134" t="s">
        <v>9425</v>
      </c>
      <c r="F324" s="135" t="s">
        <v>9426</v>
      </c>
      <c r="G324" s="136" t="s">
        <v>350</v>
      </c>
      <c r="H324" s="137">
        <v>2</v>
      </c>
      <c r="I324" s="138"/>
      <c r="J324" s="139">
        <f>ROUND(I324*H324,2)</f>
        <v>0</v>
      </c>
      <c r="K324" s="135" t="s">
        <v>310</v>
      </c>
      <c r="L324" s="33"/>
      <c r="M324" s="140" t="s">
        <v>42</v>
      </c>
      <c r="N324" s="141" t="s">
        <v>50</v>
      </c>
      <c r="P324" s="142">
        <f>O324*H324</f>
        <v>0</v>
      </c>
      <c r="Q324" s="142">
        <v>1.61652E-3</v>
      </c>
      <c r="R324" s="142">
        <f>Q324*H324</f>
        <v>3.23304E-3</v>
      </c>
      <c r="S324" s="142">
        <v>0</v>
      </c>
      <c r="T324" s="143">
        <f>S324*H324</f>
        <v>0</v>
      </c>
      <c r="AR324" s="144" t="s">
        <v>311</v>
      </c>
      <c r="AT324" s="144" t="s">
        <v>307</v>
      </c>
      <c r="AU324" s="144" t="s">
        <v>88</v>
      </c>
      <c r="AY324" s="18" t="s">
        <v>305</v>
      </c>
      <c r="BE324" s="145">
        <f>IF(N324="základní",J324,0)</f>
        <v>0</v>
      </c>
      <c r="BF324" s="145">
        <f>IF(N324="snížená",J324,0)</f>
        <v>0</v>
      </c>
      <c r="BG324" s="145">
        <f>IF(N324="zákl. přenesená",J324,0)</f>
        <v>0</v>
      </c>
      <c r="BH324" s="145">
        <f>IF(N324="sníž. přenesená",J324,0)</f>
        <v>0</v>
      </c>
      <c r="BI324" s="145">
        <f>IF(N324="nulová",J324,0)</f>
        <v>0</v>
      </c>
      <c r="BJ324" s="18" t="s">
        <v>86</v>
      </c>
      <c r="BK324" s="145">
        <f>ROUND(I324*H324,2)</f>
        <v>0</v>
      </c>
      <c r="BL324" s="18" t="s">
        <v>311</v>
      </c>
      <c r="BM324" s="144" t="s">
        <v>9427</v>
      </c>
    </row>
    <row r="325" spans="2:65" s="1" customFormat="1" ht="19.5">
      <c r="B325" s="33"/>
      <c r="D325" s="146" t="s">
        <v>313</v>
      </c>
      <c r="F325" s="147" t="s">
        <v>9428</v>
      </c>
      <c r="I325" s="148"/>
      <c r="L325" s="33"/>
      <c r="M325" s="149"/>
      <c r="T325" s="54"/>
      <c r="AT325" s="18" t="s">
        <v>313</v>
      </c>
      <c r="AU325" s="18" t="s">
        <v>88</v>
      </c>
    </row>
    <row r="326" spans="2:65" s="1" customFormat="1" ht="11.25">
      <c r="B326" s="33"/>
      <c r="D326" s="150" t="s">
        <v>315</v>
      </c>
      <c r="F326" s="151" t="s">
        <v>9429</v>
      </c>
      <c r="I326" s="148"/>
      <c r="L326" s="33"/>
      <c r="M326" s="149"/>
      <c r="T326" s="54"/>
      <c r="AT326" s="18" t="s">
        <v>315</v>
      </c>
      <c r="AU326" s="18" t="s">
        <v>88</v>
      </c>
    </row>
    <row r="327" spans="2:65" s="1" customFormat="1" ht="243.75">
      <c r="B327" s="33"/>
      <c r="D327" s="146" t="s">
        <v>4036</v>
      </c>
      <c r="F327" s="189" t="s">
        <v>9418</v>
      </c>
      <c r="I327" s="148"/>
      <c r="L327" s="33"/>
      <c r="M327" s="149"/>
      <c r="T327" s="54"/>
      <c r="AT327" s="18" t="s">
        <v>4036</v>
      </c>
      <c r="AU327" s="18" t="s">
        <v>88</v>
      </c>
    </row>
    <row r="328" spans="2:65" s="1" customFormat="1" ht="24.2" customHeight="1">
      <c r="B328" s="33"/>
      <c r="C328" s="179" t="s">
        <v>800</v>
      </c>
      <c r="D328" s="179" t="s">
        <v>341</v>
      </c>
      <c r="E328" s="180" t="s">
        <v>9419</v>
      </c>
      <c r="F328" s="181" t="s">
        <v>9420</v>
      </c>
      <c r="G328" s="182" t="s">
        <v>350</v>
      </c>
      <c r="H328" s="183">
        <v>2</v>
      </c>
      <c r="I328" s="184"/>
      <c r="J328" s="185">
        <f>ROUND(I328*H328,2)</f>
        <v>0</v>
      </c>
      <c r="K328" s="181" t="s">
        <v>310</v>
      </c>
      <c r="L328" s="186"/>
      <c r="M328" s="187" t="s">
        <v>42</v>
      </c>
      <c r="N328" s="188" t="s">
        <v>50</v>
      </c>
      <c r="P328" s="142">
        <f>O328*H328</f>
        <v>0</v>
      </c>
      <c r="Q328" s="142">
        <v>1.7999999999999999E-2</v>
      </c>
      <c r="R328" s="142">
        <f>Q328*H328</f>
        <v>3.5999999999999997E-2</v>
      </c>
      <c r="S328" s="142">
        <v>0</v>
      </c>
      <c r="T328" s="143">
        <f>S328*H328</f>
        <v>0</v>
      </c>
      <c r="AR328" s="144" t="s">
        <v>344</v>
      </c>
      <c r="AT328" s="144" t="s">
        <v>341</v>
      </c>
      <c r="AU328" s="144" t="s">
        <v>88</v>
      </c>
      <c r="AY328" s="18" t="s">
        <v>305</v>
      </c>
      <c r="BE328" s="145">
        <f>IF(N328="základní",J328,0)</f>
        <v>0</v>
      </c>
      <c r="BF328" s="145">
        <f>IF(N328="snížená",J328,0)</f>
        <v>0</v>
      </c>
      <c r="BG328" s="145">
        <f>IF(N328="zákl. přenesená",J328,0)</f>
        <v>0</v>
      </c>
      <c r="BH328" s="145">
        <f>IF(N328="sníž. přenesená",J328,0)</f>
        <v>0</v>
      </c>
      <c r="BI328" s="145">
        <f>IF(N328="nulová",J328,0)</f>
        <v>0</v>
      </c>
      <c r="BJ328" s="18" t="s">
        <v>86</v>
      </c>
      <c r="BK328" s="145">
        <f>ROUND(I328*H328,2)</f>
        <v>0</v>
      </c>
      <c r="BL328" s="18" t="s">
        <v>311</v>
      </c>
      <c r="BM328" s="144" t="s">
        <v>9430</v>
      </c>
    </row>
    <row r="329" spans="2:65" s="1" customFormat="1" ht="19.5">
      <c r="B329" s="33"/>
      <c r="D329" s="146" t="s">
        <v>313</v>
      </c>
      <c r="F329" s="147" t="s">
        <v>9420</v>
      </c>
      <c r="I329" s="148"/>
      <c r="L329" s="33"/>
      <c r="M329" s="149"/>
      <c r="T329" s="54"/>
      <c r="AT329" s="18" t="s">
        <v>313</v>
      </c>
      <c r="AU329" s="18" t="s">
        <v>88</v>
      </c>
    </row>
    <row r="330" spans="2:65" s="1" customFormat="1" ht="16.5" customHeight="1">
      <c r="B330" s="33"/>
      <c r="C330" s="179" t="s">
        <v>804</v>
      </c>
      <c r="D330" s="179" t="s">
        <v>341</v>
      </c>
      <c r="E330" s="180" t="s">
        <v>9431</v>
      </c>
      <c r="F330" s="181" t="s">
        <v>9432</v>
      </c>
      <c r="G330" s="182" t="s">
        <v>350</v>
      </c>
      <c r="H330" s="183">
        <v>2</v>
      </c>
      <c r="I330" s="184"/>
      <c r="J330" s="185">
        <f>ROUND(I330*H330,2)</f>
        <v>0</v>
      </c>
      <c r="K330" s="181" t="s">
        <v>310</v>
      </c>
      <c r="L330" s="186"/>
      <c r="M330" s="187" t="s">
        <v>42</v>
      </c>
      <c r="N330" s="188" t="s">
        <v>50</v>
      </c>
      <c r="P330" s="142">
        <f>O330*H330</f>
        <v>0</v>
      </c>
      <c r="Q330" s="142">
        <v>4.4999999999999999E-4</v>
      </c>
      <c r="R330" s="142">
        <f>Q330*H330</f>
        <v>8.9999999999999998E-4</v>
      </c>
      <c r="S330" s="142">
        <v>0</v>
      </c>
      <c r="T330" s="143">
        <f>S330*H330</f>
        <v>0</v>
      </c>
      <c r="AR330" s="144" t="s">
        <v>344</v>
      </c>
      <c r="AT330" s="144" t="s">
        <v>341</v>
      </c>
      <c r="AU330" s="144" t="s">
        <v>88</v>
      </c>
      <c r="AY330" s="18" t="s">
        <v>305</v>
      </c>
      <c r="BE330" s="145">
        <f>IF(N330="základní",J330,0)</f>
        <v>0</v>
      </c>
      <c r="BF330" s="145">
        <f>IF(N330="snížená",J330,0)</f>
        <v>0</v>
      </c>
      <c r="BG330" s="145">
        <f>IF(N330="zákl. přenesená",J330,0)</f>
        <v>0</v>
      </c>
      <c r="BH330" s="145">
        <f>IF(N330="sníž. přenesená",J330,0)</f>
        <v>0</v>
      </c>
      <c r="BI330" s="145">
        <f>IF(N330="nulová",J330,0)</f>
        <v>0</v>
      </c>
      <c r="BJ330" s="18" t="s">
        <v>86</v>
      </c>
      <c r="BK330" s="145">
        <f>ROUND(I330*H330,2)</f>
        <v>0</v>
      </c>
      <c r="BL330" s="18" t="s">
        <v>311</v>
      </c>
      <c r="BM330" s="144" t="s">
        <v>9433</v>
      </c>
    </row>
    <row r="331" spans="2:65" s="1" customFormat="1" ht="11.25">
      <c r="B331" s="33"/>
      <c r="D331" s="146" t="s">
        <v>313</v>
      </c>
      <c r="F331" s="147" t="s">
        <v>9432</v>
      </c>
      <c r="I331" s="148"/>
      <c r="L331" s="33"/>
      <c r="M331" s="149"/>
      <c r="T331" s="54"/>
      <c r="AT331" s="18" t="s">
        <v>313</v>
      </c>
      <c r="AU331" s="18" t="s">
        <v>88</v>
      </c>
    </row>
    <row r="332" spans="2:65" s="1" customFormat="1" ht="16.5" customHeight="1">
      <c r="B332" s="33"/>
      <c r="C332" s="133" t="s">
        <v>812</v>
      </c>
      <c r="D332" s="133" t="s">
        <v>307</v>
      </c>
      <c r="E332" s="134" t="s">
        <v>9434</v>
      </c>
      <c r="F332" s="135" t="s">
        <v>9435</v>
      </c>
      <c r="G332" s="136" t="s">
        <v>402</v>
      </c>
      <c r="H332" s="137">
        <v>59</v>
      </c>
      <c r="I332" s="138"/>
      <c r="J332" s="139">
        <f>ROUND(I332*H332,2)</f>
        <v>0</v>
      </c>
      <c r="K332" s="135" t="s">
        <v>310</v>
      </c>
      <c r="L332" s="33"/>
      <c r="M332" s="140" t="s">
        <v>42</v>
      </c>
      <c r="N332" s="141" t="s">
        <v>50</v>
      </c>
      <c r="P332" s="142">
        <f>O332*H332</f>
        <v>0</v>
      </c>
      <c r="Q332" s="142">
        <v>0</v>
      </c>
      <c r="R332" s="142">
        <f>Q332*H332</f>
        <v>0</v>
      </c>
      <c r="S332" s="142">
        <v>0</v>
      </c>
      <c r="T332" s="143">
        <f>S332*H332</f>
        <v>0</v>
      </c>
      <c r="AR332" s="144" t="s">
        <v>311</v>
      </c>
      <c r="AT332" s="144" t="s">
        <v>307</v>
      </c>
      <c r="AU332" s="144" t="s">
        <v>88</v>
      </c>
      <c r="AY332" s="18" t="s">
        <v>305</v>
      </c>
      <c r="BE332" s="145">
        <f>IF(N332="základní",J332,0)</f>
        <v>0</v>
      </c>
      <c r="BF332" s="145">
        <f>IF(N332="snížená",J332,0)</f>
        <v>0</v>
      </c>
      <c r="BG332" s="145">
        <f>IF(N332="zákl. přenesená",J332,0)</f>
        <v>0</v>
      </c>
      <c r="BH332" s="145">
        <f>IF(N332="sníž. přenesená",J332,0)</f>
        <v>0</v>
      </c>
      <c r="BI332" s="145">
        <f>IF(N332="nulová",J332,0)</f>
        <v>0</v>
      </c>
      <c r="BJ332" s="18" t="s">
        <v>86</v>
      </c>
      <c r="BK332" s="145">
        <f>ROUND(I332*H332,2)</f>
        <v>0</v>
      </c>
      <c r="BL332" s="18" t="s">
        <v>311</v>
      </c>
      <c r="BM332" s="144" t="s">
        <v>9436</v>
      </c>
    </row>
    <row r="333" spans="2:65" s="1" customFormat="1" ht="11.25">
      <c r="B333" s="33"/>
      <c r="D333" s="146" t="s">
        <v>313</v>
      </c>
      <c r="F333" s="147" t="s">
        <v>9437</v>
      </c>
      <c r="I333" s="148"/>
      <c r="L333" s="33"/>
      <c r="M333" s="149"/>
      <c r="T333" s="54"/>
      <c r="AT333" s="18" t="s">
        <v>313</v>
      </c>
      <c r="AU333" s="18" t="s">
        <v>88</v>
      </c>
    </row>
    <row r="334" spans="2:65" s="1" customFormat="1" ht="11.25">
      <c r="B334" s="33"/>
      <c r="D334" s="150" t="s">
        <v>315</v>
      </c>
      <c r="F334" s="151" t="s">
        <v>9438</v>
      </c>
      <c r="I334" s="148"/>
      <c r="L334" s="33"/>
      <c r="M334" s="149"/>
      <c r="T334" s="54"/>
      <c r="AT334" s="18" t="s">
        <v>315</v>
      </c>
      <c r="AU334" s="18" t="s">
        <v>88</v>
      </c>
    </row>
    <row r="335" spans="2:65" s="1" customFormat="1" ht="126.75">
      <c r="B335" s="33"/>
      <c r="D335" s="146" t="s">
        <v>4036</v>
      </c>
      <c r="F335" s="189" t="s">
        <v>9439</v>
      </c>
      <c r="I335" s="148"/>
      <c r="L335" s="33"/>
      <c r="M335" s="149"/>
      <c r="T335" s="54"/>
      <c r="AT335" s="18" t="s">
        <v>4036</v>
      </c>
      <c r="AU335" s="18" t="s">
        <v>88</v>
      </c>
    </row>
    <row r="336" spans="2:65" s="1" customFormat="1" ht="24.2" customHeight="1">
      <c r="B336" s="33"/>
      <c r="C336" s="133" t="s">
        <v>820</v>
      </c>
      <c r="D336" s="133" t="s">
        <v>307</v>
      </c>
      <c r="E336" s="134" t="s">
        <v>9440</v>
      </c>
      <c r="F336" s="135" t="s">
        <v>9441</v>
      </c>
      <c r="G336" s="136" t="s">
        <v>402</v>
      </c>
      <c r="H336" s="137">
        <v>59</v>
      </c>
      <c r="I336" s="138"/>
      <c r="J336" s="139">
        <f>ROUND(I336*H336,2)</f>
        <v>0</v>
      </c>
      <c r="K336" s="135" t="s">
        <v>310</v>
      </c>
      <c r="L336" s="33"/>
      <c r="M336" s="140" t="s">
        <v>42</v>
      </c>
      <c r="N336" s="141" t="s">
        <v>50</v>
      </c>
      <c r="P336" s="142">
        <f>O336*H336</f>
        <v>0</v>
      </c>
      <c r="Q336" s="142">
        <v>5.5000000000000003E-7</v>
      </c>
      <c r="R336" s="142">
        <f>Q336*H336</f>
        <v>3.2450000000000003E-5</v>
      </c>
      <c r="S336" s="142">
        <v>0</v>
      </c>
      <c r="T336" s="143">
        <f>S336*H336</f>
        <v>0</v>
      </c>
      <c r="AR336" s="144" t="s">
        <v>311</v>
      </c>
      <c r="AT336" s="144" t="s">
        <v>307</v>
      </c>
      <c r="AU336" s="144" t="s">
        <v>88</v>
      </c>
      <c r="AY336" s="18" t="s">
        <v>305</v>
      </c>
      <c r="BE336" s="145">
        <f>IF(N336="základní",J336,0)</f>
        <v>0</v>
      </c>
      <c r="BF336" s="145">
        <f>IF(N336="snížená",J336,0)</f>
        <v>0</v>
      </c>
      <c r="BG336" s="145">
        <f>IF(N336="zákl. přenesená",J336,0)</f>
        <v>0</v>
      </c>
      <c r="BH336" s="145">
        <f>IF(N336="sníž. přenesená",J336,0)</f>
        <v>0</v>
      </c>
      <c r="BI336" s="145">
        <f>IF(N336="nulová",J336,0)</f>
        <v>0</v>
      </c>
      <c r="BJ336" s="18" t="s">
        <v>86</v>
      </c>
      <c r="BK336" s="145">
        <f>ROUND(I336*H336,2)</f>
        <v>0</v>
      </c>
      <c r="BL336" s="18" t="s">
        <v>311</v>
      </c>
      <c r="BM336" s="144" t="s">
        <v>9442</v>
      </c>
    </row>
    <row r="337" spans="2:65" s="1" customFormat="1" ht="11.25">
      <c r="B337" s="33"/>
      <c r="D337" s="146" t="s">
        <v>313</v>
      </c>
      <c r="F337" s="147" t="s">
        <v>9441</v>
      </c>
      <c r="I337" s="148"/>
      <c r="L337" s="33"/>
      <c r="M337" s="149"/>
      <c r="T337" s="54"/>
      <c r="AT337" s="18" t="s">
        <v>313</v>
      </c>
      <c r="AU337" s="18" t="s">
        <v>88</v>
      </c>
    </row>
    <row r="338" spans="2:65" s="1" customFormat="1" ht="11.25">
      <c r="B338" s="33"/>
      <c r="D338" s="150" t="s">
        <v>315</v>
      </c>
      <c r="F338" s="151" t="s">
        <v>9443</v>
      </c>
      <c r="I338" s="148"/>
      <c r="L338" s="33"/>
      <c r="M338" s="149"/>
      <c r="T338" s="54"/>
      <c r="AT338" s="18" t="s">
        <v>315</v>
      </c>
      <c r="AU338" s="18" t="s">
        <v>88</v>
      </c>
    </row>
    <row r="339" spans="2:65" s="1" customFormat="1" ht="16.5" customHeight="1">
      <c r="B339" s="33"/>
      <c r="C339" s="133" t="s">
        <v>828</v>
      </c>
      <c r="D339" s="133" t="s">
        <v>307</v>
      </c>
      <c r="E339" s="134" t="s">
        <v>9444</v>
      </c>
      <c r="F339" s="135" t="s">
        <v>9445</v>
      </c>
      <c r="G339" s="136" t="s">
        <v>5668</v>
      </c>
      <c r="H339" s="137">
        <v>1</v>
      </c>
      <c r="I339" s="138"/>
      <c r="J339" s="139">
        <f>ROUND(I339*H339,2)</f>
        <v>0</v>
      </c>
      <c r="K339" s="135" t="s">
        <v>721</v>
      </c>
      <c r="L339" s="33"/>
      <c r="M339" s="140" t="s">
        <v>42</v>
      </c>
      <c r="N339" s="141" t="s">
        <v>50</v>
      </c>
      <c r="P339" s="142">
        <f>O339*H339</f>
        <v>0</v>
      </c>
      <c r="Q339" s="142">
        <v>0</v>
      </c>
      <c r="R339" s="142">
        <f>Q339*H339</f>
        <v>0</v>
      </c>
      <c r="S339" s="142">
        <v>0</v>
      </c>
      <c r="T339" s="143">
        <f>S339*H339</f>
        <v>0</v>
      </c>
      <c r="AR339" s="144" t="s">
        <v>311</v>
      </c>
      <c r="AT339" s="144" t="s">
        <v>307</v>
      </c>
      <c r="AU339" s="144" t="s">
        <v>88</v>
      </c>
      <c r="AY339" s="18" t="s">
        <v>305</v>
      </c>
      <c r="BE339" s="145">
        <f>IF(N339="základní",J339,0)</f>
        <v>0</v>
      </c>
      <c r="BF339" s="145">
        <f>IF(N339="snížená",J339,0)</f>
        <v>0</v>
      </c>
      <c r="BG339" s="145">
        <f>IF(N339="zákl. přenesená",J339,0)</f>
        <v>0</v>
      </c>
      <c r="BH339" s="145">
        <f>IF(N339="sníž. přenesená",J339,0)</f>
        <v>0</v>
      </c>
      <c r="BI339" s="145">
        <f>IF(N339="nulová",J339,0)</f>
        <v>0</v>
      </c>
      <c r="BJ339" s="18" t="s">
        <v>86</v>
      </c>
      <c r="BK339" s="145">
        <f>ROUND(I339*H339,2)</f>
        <v>0</v>
      </c>
      <c r="BL339" s="18" t="s">
        <v>311</v>
      </c>
      <c r="BM339" s="144" t="s">
        <v>9446</v>
      </c>
    </row>
    <row r="340" spans="2:65" s="1" customFormat="1" ht="11.25">
      <c r="B340" s="33"/>
      <c r="D340" s="146" t="s">
        <v>313</v>
      </c>
      <c r="F340" s="147" t="s">
        <v>9445</v>
      </c>
      <c r="I340" s="148"/>
      <c r="L340" s="33"/>
      <c r="M340" s="149"/>
      <c r="T340" s="54"/>
      <c r="AT340" s="18" t="s">
        <v>313</v>
      </c>
      <c r="AU340" s="18" t="s">
        <v>88</v>
      </c>
    </row>
    <row r="341" spans="2:65" s="1" customFormat="1" ht="24.2" customHeight="1">
      <c r="B341" s="33"/>
      <c r="C341" s="133" t="s">
        <v>835</v>
      </c>
      <c r="D341" s="133" t="s">
        <v>307</v>
      </c>
      <c r="E341" s="134" t="s">
        <v>9447</v>
      </c>
      <c r="F341" s="135" t="s">
        <v>9448</v>
      </c>
      <c r="G341" s="136" t="s">
        <v>350</v>
      </c>
      <c r="H341" s="137">
        <v>2</v>
      </c>
      <c r="I341" s="138"/>
      <c r="J341" s="139">
        <f>ROUND(I341*H341,2)</f>
        <v>0</v>
      </c>
      <c r="K341" s="135" t="s">
        <v>310</v>
      </c>
      <c r="L341" s="33"/>
      <c r="M341" s="140" t="s">
        <v>42</v>
      </c>
      <c r="N341" s="141" t="s">
        <v>50</v>
      </c>
      <c r="P341" s="142">
        <f>O341*H341</f>
        <v>0</v>
      </c>
      <c r="Q341" s="142">
        <v>0.45937290600000003</v>
      </c>
      <c r="R341" s="142">
        <f>Q341*H341</f>
        <v>0.91874581200000005</v>
      </c>
      <c r="S341" s="142">
        <v>0</v>
      </c>
      <c r="T341" s="143">
        <f>S341*H341</f>
        <v>0</v>
      </c>
      <c r="AR341" s="144" t="s">
        <v>311</v>
      </c>
      <c r="AT341" s="144" t="s">
        <v>307</v>
      </c>
      <c r="AU341" s="144" t="s">
        <v>88</v>
      </c>
      <c r="AY341" s="18" t="s">
        <v>305</v>
      </c>
      <c r="BE341" s="145">
        <f>IF(N341="základní",J341,0)</f>
        <v>0</v>
      </c>
      <c r="BF341" s="145">
        <f>IF(N341="snížená",J341,0)</f>
        <v>0</v>
      </c>
      <c r="BG341" s="145">
        <f>IF(N341="zákl. přenesená",J341,0)</f>
        <v>0</v>
      </c>
      <c r="BH341" s="145">
        <f>IF(N341="sníž. přenesená",J341,0)</f>
        <v>0</v>
      </c>
      <c r="BI341" s="145">
        <f>IF(N341="nulová",J341,0)</f>
        <v>0</v>
      </c>
      <c r="BJ341" s="18" t="s">
        <v>86</v>
      </c>
      <c r="BK341" s="145">
        <f>ROUND(I341*H341,2)</f>
        <v>0</v>
      </c>
      <c r="BL341" s="18" t="s">
        <v>311</v>
      </c>
      <c r="BM341" s="144" t="s">
        <v>9449</v>
      </c>
    </row>
    <row r="342" spans="2:65" s="1" customFormat="1" ht="19.5">
      <c r="B342" s="33"/>
      <c r="D342" s="146" t="s">
        <v>313</v>
      </c>
      <c r="F342" s="147" t="s">
        <v>9450</v>
      </c>
      <c r="I342" s="148"/>
      <c r="L342" s="33"/>
      <c r="M342" s="149"/>
      <c r="T342" s="54"/>
      <c r="AT342" s="18" t="s">
        <v>313</v>
      </c>
      <c r="AU342" s="18" t="s">
        <v>88</v>
      </c>
    </row>
    <row r="343" spans="2:65" s="1" customFormat="1" ht="11.25">
      <c r="B343" s="33"/>
      <c r="D343" s="150" t="s">
        <v>315</v>
      </c>
      <c r="F343" s="151" t="s">
        <v>9451</v>
      </c>
      <c r="I343" s="148"/>
      <c r="L343" s="33"/>
      <c r="M343" s="149"/>
      <c r="T343" s="54"/>
      <c r="AT343" s="18" t="s">
        <v>315</v>
      </c>
      <c r="AU343" s="18" t="s">
        <v>88</v>
      </c>
    </row>
    <row r="344" spans="2:65" s="1" customFormat="1" ht="24.2" customHeight="1">
      <c r="B344" s="33"/>
      <c r="C344" s="133" t="s">
        <v>842</v>
      </c>
      <c r="D344" s="133" t="s">
        <v>307</v>
      </c>
      <c r="E344" s="134" t="s">
        <v>9452</v>
      </c>
      <c r="F344" s="135" t="s">
        <v>9453</v>
      </c>
      <c r="G344" s="136" t="s">
        <v>8727</v>
      </c>
      <c r="H344" s="137">
        <v>14</v>
      </c>
      <c r="I344" s="138"/>
      <c r="J344" s="139">
        <f>ROUND(I344*H344,2)</f>
        <v>0</v>
      </c>
      <c r="K344" s="135" t="s">
        <v>721</v>
      </c>
      <c r="L344" s="33"/>
      <c r="M344" s="140" t="s">
        <v>42</v>
      </c>
      <c r="N344" s="141" t="s">
        <v>50</v>
      </c>
      <c r="P344" s="142">
        <f>O344*H344</f>
        <v>0</v>
      </c>
      <c r="Q344" s="142">
        <v>0</v>
      </c>
      <c r="R344" s="142">
        <f>Q344*H344</f>
        <v>0</v>
      </c>
      <c r="S344" s="142">
        <v>0</v>
      </c>
      <c r="T344" s="143">
        <f>S344*H344</f>
        <v>0</v>
      </c>
      <c r="AR344" s="144" t="s">
        <v>311</v>
      </c>
      <c r="AT344" s="144" t="s">
        <v>307</v>
      </c>
      <c r="AU344" s="144" t="s">
        <v>88</v>
      </c>
      <c r="AY344" s="18" t="s">
        <v>305</v>
      </c>
      <c r="BE344" s="145">
        <f>IF(N344="základní",J344,0)</f>
        <v>0</v>
      </c>
      <c r="BF344" s="145">
        <f>IF(N344="snížená",J344,0)</f>
        <v>0</v>
      </c>
      <c r="BG344" s="145">
        <f>IF(N344="zákl. přenesená",J344,0)</f>
        <v>0</v>
      </c>
      <c r="BH344" s="145">
        <f>IF(N344="sníž. přenesená",J344,0)</f>
        <v>0</v>
      </c>
      <c r="BI344" s="145">
        <f>IF(N344="nulová",J344,0)</f>
        <v>0</v>
      </c>
      <c r="BJ344" s="18" t="s">
        <v>86</v>
      </c>
      <c r="BK344" s="145">
        <f>ROUND(I344*H344,2)</f>
        <v>0</v>
      </c>
      <c r="BL344" s="18" t="s">
        <v>311</v>
      </c>
      <c r="BM344" s="144" t="s">
        <v>9454</v>
      </c>
    </row>
    <row r="345" spans="2:65" s="1" customFormat="1" ht="11.25">
      <c r="B345" s="33"/>
      <c r="D345" s="146" t="s">
        <v>313</v>
      </c>
      <c r="F345" s="147" t="s">
        <v>9455</v>
      </c>
      <c r="I345" s="148"/>
      <c r="L345" s="33"/>
      <c r="M345" s="149"/>
      <c r="T345" s="54"/>
      <c r="AT345" s="18" t="s">
        <v>313</v>
      </c>
      <c r="AU345" s="18" t="s">
        <v>88</v>
      </c>
    </row>
    <row r="346" spans="2:65" s="1" customFormat="1" ht="16.5" customHeight="1">
      <c r="B346" s="33"/>
      <c r="C346" s="133" t="s">
        <v>849</v>
      </c>
      <c r="D346" s="133" t="s">
        <v>307</v>
      </c>
      <c r="E346" s="134" t="s">
        <v>9456</v>
      </c>
      <c r="F346" s="135" t="s">
        <v>9457</v>
      </c>
      <c r="G346" s="136" t="s">
        <v>350</v>
      </c>
      <c r="H346" s="137">
        <v>1</v>
      </c>
      <c r="I346" s="138"/>
      <c r="J346" s="139">
        <f>ROUND(I346*H346,2)</f>
        <v>0</v>
      </c>
      <c r="K346" s="135" t="s">
        <v>310</v>
      </c>
      <c r="L346" s="33"/>
      <c r="M346" s="140" t="s">
        <v>42</v>
      </c>
      <c r="N346" s="141" t="s">
        <v>50</v>
      </c>
      <c r="P346" s="142">
        <f>O346*H346</f>
        <v>0</v>
      </c>
      <c r="Q346" s="142">
        <v>0.1230316</v>
      </c>
      <c r="R346" s="142">
        <f>Q346*H346</f>
        <v>0.1230316</v>
      </c>
      <c r="S346" s="142">
        <v>0</v>
      </c>
      <c r="T346" s="143">
        <f>S346*H346</f>
        <v>0</v>
      </c>
      <c r="AR346" s="144" t="s">
        <v>311</v>
      </c>
      <c r="AT346" s="144" t="s">
        <v>307</v>
      </c>
      <c r="AU346" s="144" t="s">
        <v>88</v>
      </c>
      <c r="AY346" s="18" t="s">
        <v>305</v>
      </c>
      <c r="BE346" s="145">
        <f>IF(N346="základní",J346,0)</f>
        <v>0</v>
      </c>
      <c r="BF346" s="145">
        <f>IF(N346="snížená",J346,0)</f>
        <v>0</v>
      </c>
      <c r="BG346" s="145">
        <f>IF(N346="zákl. přenesená",J346,0)</f>
        <v>0</v>
      </c>
      <c r="BH346" s="145">
        <f>IF(N346="sníž. přenesená",J346,0)</f>
        <v>0</v>
      </c>
      <c r="BI346" s="145">
        <f>IF(N346="nulová",J346,0)</f>
        <v>0</v>
      </c>
      <c r="BJ346" s="18" t="s">
        <v>86</v>
      </c>
      <c r="BK346" s="145">
        <f>ROUND(I346*H346,2)</f>
        <v>0</v>
      </c>
      <c r="BL346" s="18" t="s">
        <v>311</v>
      </c>
      <c r="BM346" s="144" t="s">
        <v>9458</v>
      </c>
    </row>
    <row r="347" spans="2:65" s="1" customFormat="1" ht="11.25">
      <c r="B347" s="33"/>
      <c r="D347" s="146" t="s">
        <v>313</v>
      </c>
      <c r="F347" s="147" t="s">
        <v>9457</v>
      </c>
      <c r="I347" s="148"/>
      <c r="L347" s="33"/>
      <c r="M347" s="149"/>
      <c r="T347" s="54"/>
      <c r="AT347" s="18" t="s">
        <v>313</v>
      </c>
      <c r="AU347" s="18" t="s">
        <v>88</v>
      </c>
    </row>
    <row r="348" spans="2:65" s="1" customFormat="1" ht="11.25">
      <c r="B348" s="33"/>
      <c r="D348" s="150" t="s">
        <v>315</v>
      </c>
      <c r="F348" s="151" t="s">
        <v>9459</v>
      </c>
      <c r="I348" s="148"/>
      <c r="L348" s="33"/>
      <c r="M348" s="149"/>
      <c r="T348" s="54"/>
      <c r="AT348" s="18" t="s">
        <v>315</v>
      </c>
      <c r="AU348" s="18" t="s">
        <v>88</v>
      </c>
    </row>
    <row r="349" spans="2:65" s="1" customFormat="1" ht="58.5">
      <c r="B349" s="33"/>
      <c r="D349" s="146" t="s">
        <v>4036</v>
      </c>
      <c r="F349" s="189" t="s">
        <v>9460</v>
      </c>
      <c r="I349" s="148"/>
      <c r="L349" s="33"/>
      <c r="M349" s="149"/>
      <c r="T349" s="54"/>
      <c r="AT349" s="18" t="s">
        <v>4036</v>
      </c>
      <c r="AU349" s="18" t="s">
        <v>88</v>
      </c>
    </row>
    <row r="350" spans="2:65" s="1" customFormat="1" ht="24.2" customHeight="1">
      <c r="B350" s="33"/>
      <c r="C350" s="179" t="s">
        <v>856</v>
      </c>
      <c r="D350" s="179" t="s">
        <v>341</v>
      </c>
      <c r="E350" s="180" t="s">
        <v>9461</v>
      </c>
      <c r="F350" s="181" t="s">
        <v>9462</v>
      </c>
      <c r="G350" s="182" t="s">
        <v>350</v>
      </c>
      <c r="H350" s="183">
        <v>1</v>
      </c>
      <c r="I350" s="184"/>
      <c r="J350" s="185">
        <f>ROUND(I350*H350,2)</f>
        <v>0</v>
      </c>
      <c r="K350" s="181" t="s">
        <v>310</v>
      </c>
      <c r="L350" s="186"/>
      <c r="M350" s="187" t="s">
        <v>42</v>
      </c>
      <c r="N350" s="188" t="s">
        <v>50</v>
      </c>
      <c r="P350" s="142">
        <f>O350*H350</f>
        <v>0</v>
      </c>
      <c r="Q350" s="142">
        <v>1.3299999999999999E-2</v>
      </c>
      <c r="R350" s="142">
        <f>Q350*H350</f>
        <v>1.3299999999999999E-2</v>
      </c>
      <c r="S350" s="142">
        <v>0</v>
      </c>
      <c r="T350" s="143">
        <f>S350*H350</f>
        <v>0</v>
      </c>
      <c r="AR350" s="144" t="s">
        <v>344</v>
      </c>
      <c r="AT350" s="144" t="s">
        <v>341</v>
      </c>
      <c r="AU350" s="144" t="s">
        <v>88</v>
      </c>
      <c r="AY350" s="18" t="s">
        <v>305</v>
      </c>
      <c r="BE350" s="145">
        <f>IF(N350="základní",J350,0)</f>
        <v>0</v>
      </c>
      <c r="BF350" s="145">
        <f>IF(N350="snížená",J350,0)</f>
        <v>0</v>
      </c>
      <c r="BG350" s="145">
        <f>IF(N350="zákl. přenesená",J350,0)</f>
        <v>0</v>
      </c>
      <c r="BH350" s="145">
        <f>IF(N350="sníž. přenesená",J350,0)</f>
        <v>0</v>
      </c>
      <c r="BI350" s="145">
        <f>IF(N350="nulová",J350,0)</f>
        <v>0</v>
      </c>
      <c r="BJ350" s="18" t="s">
        <v>86</v>
      </c>
      <c r="BK350" s="145">
        <f>ROUND(I350*H350,2)</f>
        <v>0</v>
      </c>
      <c r="BL350" s="18" t="s">
        <v>311</v>
      </c>
      <c r="BM350" s="144" t="s">
        <v>9463</v>
      </c>
    </row>
    <row r="351" spans="2:65" s="1" customFormat="1" ht="19.5">
      <c r="B351" s="33"/>
      <c r="D351" s="146" t="s">
        <v>313</v>
      </c>
      <c r="F351" s="147" t="s">
        <v>9462</v>
      </c>
      <c r="I351" s="148"/>
      <c r="L351" s="33"/>
      <c r="M351" s="149"/>
      <c r="T351" s="54"/>
      <c r="AT351" s="18" t="s">
        <v>313</v>
      </c>
      <c r="AU351" s="18" t="s">
        <v>88</v>
      </c>
    </row>
    <row r="352" spans="2:65" s="1" customFormat="1" ht="24.2" customHeight="1">
      <c r="B352" s="33"/>
      <c r="C352" s="179" t="s">
        <v>864</v>
      </c>
      <c r="D352" s="179" t="s">
        <v>341</v>
      </c>
      <c r="E352" s="180" t="s">
        <v>9464</v>
      </c>
      <c r="F352" s="181" t="s">
        <v>9465</v>
      </c>
      <c r="G352" s="182" t="s">
        <v>350</v>
      </c>
      <c r="H352" s="183">
        <v>1</v>
      </c>
      <c r="I352" s="184"/>
      <c r="J352" s="185">
        <f>ROUND(I352*H352,2)</f>
        <v>0</v>
      </c>
      <c r="K352" s="181" t="s">
        <v>310</v>
      </c>
      <c r="L352" s="186"/>
      <c r="M352" s="187" t="s">
        <v>42</v>
      </c>
      <c r="N352" s="188" t="s">
        <v>50</v>
      </c>
      <c r="P352" s="142">
        <f>O352*H352</f>
        <v>0</v>
      </c>
      <c r="Q352" s="142">
        <v>8.9999999999999998E-4</v>
      </c>
      <c r="R352" s="142">
        <f>Q352*H352</f>
        <v>8.9999999999999998E-4</v>
      </c>
      <c r="S352" s="142">
        <v>0</v>
      </c>
      <c r="T352" s="143">
        <f>S352*H352</f>
        <v>0</v>
      </c>
      <c r="AR352" s="144" t="s">
        <v>344</v>
      </c>
      <c r="AT352" s="144" t="s">
        <v>341</v>
      </c>
      <c r="AU352" s="144" t="s">
        <v>88</v>
      </c>
      <c r="AY352" s="18" t="s">
        <v>305</v>
      </c>
      <c r="BE352" s="145">
        <f>IF(N352="základní",J352,0)</f>
        <v>0</v>
      </c>
      <c r="BF352" s="145">
        <f>IF(N352="snížená",J352,0)</f>
        <v>0</v>
      </c>
      <c r="BG352" s="145">
        <f>IF(N352="zákl. přenesená",J352,0)</f>
        <v>0</v>
      </c>
      <c r="BH352" s="145">
        <f>IF(N352="sníž. přenesená",J352,0)</f>
        <v>0</v>
      </c>
      <c r="BI352" s="145">
        <f>IF(N352="nulová",J352,0)</f>
        <v>0</v>
      </c>
      <c r="BJ352" s="18" t="s">
        <v>86</v>
      </c>
      <c r="BK352" s="145">
        <f>ROUND(I352*H352,2)</f>
        <v>0</v>
      </c>
      <c r="BL352" s="18" t="s">
        <v>311</v>
      </c>
      <c r="BM352" s="144" t="s">
        <v>9466</v>
      </c>
    </row>
    <row r="353" spans="2:65" s="1" customFormat="1" ht="11.25">
      <c r="B353" s="33"/>
      <c r="D353" s="146" t="s">
        <v>313</v>
      </c>
      <c r="F353" s="147" t="s">
        <v>9465</v>
      </c>
      <c r="I353" s="148"/>
      <c r="L353" s="33"/>
      <c r="M353" s="149"/>
      <c r="T353" s="54"/>
      <c r="AT353" s="18" t="s">
        <v>313</v>
      </c>
      <c r="AU353" s="18" t="s">
        <v>88</v>
      </c>
    </row>
    <row r="354" spans="2:65" s="1" customFormat="1" ht="16.5" customHeight="1">
      <c r="B354" s="33"/>
      <c r="C354" s="133" t="s">
        <v>872</v>
      </c>
      <c r="D354" s="133" t="s">
        <v>307</v>
      </c>
      <c r="E354" s="134" t="s">
        <v>9467</v>
      </c>
      <c r="F354" s="135" t="s">
        <v>9468</v>
      </c>
      <c r="G354" s="136" t="s">
        <v>402</v>
      </c>
      <c r="H354" s="137">
        <v>65</v>
      </c>
      <c r="I354" s="138"/>
      <c r="J354" s="139">
        <f>ROUND(I354*H354,2)</f>
        <v>0</v>
      </c>
      <c r="K354" s="135" t="s">
        <v>310</v>
      </c>
      <c r="L354" s="33"/>
      <c r="M354" s="140" t="s">
        <v>42</v>
      </c>
      <c r="N354" s="141" t="s">
        <v>50</v>
      </c>
      <c r="P354" s="142">
        <f>O354*H354</f>
        <v>0</v>
      </c>
      <c r="Q354" s="142">
        <v>1.9236000000000001E-4</v>
      </c>
      <c r="R354" s="142">
        <f>Q354*H354</f>
        <v>1.2503400000000001E-2</v>
      </c>
      <c r="S354" s="142">
        <v>0</v>
      </c>
      <c r="T354" s="143">
        <f>S354*H354</f>
        <v>0</v>
      </c>
      <c r="AR354" s="144" t="s">
        <v>311</v>
      </c>
      <c r="AT354" s="144" t="s">
        <v>307</v>
      </c>
      <c r="AU354" s="144" t="s">
        <v>88</v>
      </c>
      <c r="AY354" s="18" t="s">
        <v>305</v>
      </c>
      <c r="BE354" s="145">
        <f>IF(N354="základní",J354,0)</f>
        <v>0</v>
      </c>
      <c r="BF354" s="145">
        <f>IF(N354="snížená",J354,0)</f>
        <v>0</v>
      </c>
      <c r="BG354" s="145">
        <f>IF(N354="zákl. přenesená",J354,0)</f>
        <v>0</v>
      </c>
      <c r="BH354" s="145">
        <f>IF(N354="sníž. přenesená",J354,0)</f>
        <v>0</v>
      </c>
      <c r="BI354" s="145">
        <f>IF(N354="nulová",J354,0)</f>
        <v>0</v>
      </c>
      <c r="BJ354" s="18" t="s">
        <v>86</v>
      </c>
      <c r="BK354" s="145">
        <f>ROUND(I354*H354,2)</f>
        <v>0</v>
      </c>
      <c r="BL354" s="18" t="s">
        <v>311</v>
      </c>
      <c r="BM354" s="144" t="s">
        <v>9469</v>
      </c>
    </row>
    <row r="355" spans="2:65" s="1" customFormat="1" ht="11.25">
      <c r="B355" s="33"/>
      <c r="D355" s="146" t="s">
        <v>313</v>
      </c>
      <c r="F355" s="147" t="s">
        <v>9470</v>
      </c>
      <c r="I355" s="148"/>
      <c r="L355" s="33"/>
      <c r="M355" s="149"/>
      <c r="T355" s="54"/>
      <c r="AT355" s="18" t="s">
        <v>313</v>
      </c>
      <c r="AU355" s="18" t="s">
        <v>88</v>
      </c>
    </row>
    <row r="356" spans="2:65" s="1" customFormat="1" ht="11.25">
      <c r="B356" s="33"/>
      <c r="D356" s="150" t="s">
        <v>315</v>
      </c>
      <c r="F356" s="151" t="s">
        <v>9471</v>
      </c>
      <c r="I356" s="148"/>
      <c r="L356" s="33"/>
      <c r="M356" s="149"/>
      <c r="T356" s="54"/>
      <c r="AT356" s="18" t="s">
        <v>315</v>
      </c>
      <c r="AU356" s="18" t="s">
        <v>88</v>
      </c>
    </row>
    <row r="357" spans="2:65" s="13" customFormat="1" ht="11.25">
      <c r="B357" s="158"/>
      <c r="D357" s="146" t="s">
        <v>317</v>
      </c>
      <c r="E357" s="159" t="s">
        <v>42</v>
      </c>
      <c r="F357" s="160" t="s">
        <v>800</v>
      </c>
      <c r="H357" s="161">
        <v>65</v>
      </c>
      <c r="I357" s="162"/>
      <c r="L357" s="158"/>
      <c r="M357" s="163"/>
      <c r="T357" s="164"/>
      <c r="AT357" s="159" t="s">
        <v>317</v>
      </c>
      <c r="AU357" s="159" t="s">
        <v>88</v>
      </c>
      <c r="AV357" s="13" t="s">
        <v>88</v>
      </c>
      <c r="AW357" s="13" t="s">
        <v>38</v>
      </c>
      <c r="AX357" s="13" t="s">
        <v>86</v>
      </c>
      <c r="AY357" s="159" t="s">
        <v>305</v>
      </c>
    </row>
    <row r="358" spans="2:65" s="1" customFormat="1" ht="21.75" customHeight="1">
      <c r="B358" s="33"/>
      <c r="C358" s="133" t="s">
        <v>880</v>
      </c>
      <c r="D358" s="133" t="s">
        <v>307</v>
      </c>
      <c r="E358" s="134" t="s">
        <v>9472</v>
      </c>
      <c r="F358" s="135" t="s">
        <v>9473</v>
      </c>
      <c r="G358" s="136" t="s">
        <v>402</v>
      </c>
      <c r="H358" s="137">
        <v>65</v>
      </c>
      <c r="I358" s="138"/>
      <c r="J358" s="139">
        <f>ROUND(I358*H358,2)</f>
        <v>0</v>
      </c>
      <c r="K358" s="135" t="s">
        <v>310</v>
      </c>
      <c r="L358" s="33"/>
      <c r="M358" s="140" t="s">
        <v>42</v>
      </c>
      <c r="N358" s="141" t="s">
        <v>50</v>
      </c>
      <c r="P358" s="142">
        <f>O358*H358</f>
        <v>0</v>
      </c>
      <c r="Q358" s="142">
        <v>1.26E-4</v>
      </c>
      <c r="R358" s="142">
        <f>Q358*H358</f>
        <v>8.1899999999999994E-3</v>
      </c>
      <c r="S358" s="142">
        <v>0</v>
      </c>
      <c r="T358" s="143">
        <f>S358*H358</f>
        <v>0</v>
      </c>
      <c r="AR358" s="144" t="s">
        <v>311</v>
      </c>
      <c r="AT358" s="144" t="s">
        <v>307</v>
      </c>
      <c r="AU358" s="144" t="s">
        <v>88</v>
      </c>
      <c r="AY358" s="18" t="s">
        <v>305</v>
      </c>
      <c r="BE358" s="145">
        <f>IF(N358="základní",J358,0)</f>
        <v>0</v>
      </c>
      <c r="BF358" s="145">
        <f>IF(N358="snížená",J358,0)</f>
        <v>0</v>
      </c>
      <c r="BG358" s="145">
        <f>IF(N358="zákl. přenesená",J358,0)</f>
        <v>0</v>
      </c>
      <c r="BH358" s="145">
        <f>IF(N358="sníž. přenesená",J358,0)</f>
        <v>0</v>
      </c>
      <c r="BI358" s="145">
        <f>IF(N358="nulová",J358,0)</f>
        <v>0</v>
      </c>
      <c r="BJ358" s="18" t="s">
        <v>86</v>
      </c>
      <c r="BK358" s="145">
        <f>ROUND(I358*H358,2)</f>
        <v>0</v>
      </c>
      <c r="BL358" s="18" t="s">
        <v>311</v>
      </c>
      <c r="BM358" s="144" t="s">
        <v>9474</v>
      </c>
    </row>
    <row r="359" spans="2:65" s="1" customFormat="1" ht="11.25">
      <c r="B359" s="33"/>
      <c r="D359" s="146" t="s">
        <v>313</v>
      </c>
      <c r="F359" s="147" t="s">
        <v>9475</v>
      </c>
      <c r="I359" s="148"/>
      <c r="L359" s="33"/>
      <c r="M359" s="149"/>
      <c r="T359" s="54"/>
      <c r="AT359" s="18" t="s">
        <v>313</v>
      </c>
      <c r="AU359" s="18" t="s">
        <v>88</v>
      </c>
    </row>
    <row r="360" spans="2:65" s="1" customFormat="1" ht="11.25">
      <c r="B360" s="33"/>
      <c r="D360" s="150" t="s">
        <v>315</v>
      </c>
      <c r="F360" s="151" t="s">
        <v>9476</v>
      </c>
      <c r="I360" s="148"/>
      <c r="L360" s="33"/>
      <c r="M360" s="149"/>
      <c r="T360" s="54"/>
      <c r="AT360" s="18" t="s">
        <v>315</v>
      </c>
      <c r="AU360" s="18" t="s">
        <v>88</v>
      </c>
    </row>
    <row r="361" spans="2:65" s="1" customFormat="1" ht="16.5" customHeight="1">
      <c r="B361" s="33"/>
      <c r="C361" s="133" t="s">
        <v>888</v>
      </c>
      <c r="D361" s="133" t="s">
        <v>307</v>
      </c>
      <c r="E361" s="134" t="s">
        <v>9477</v>
      </c>
      <c r="F361" s="135" t="s">
        <v>9478</v>
      </c>
      <c r="G361" s="136" t="s">
        <v>5668</v>
      </c>
      <c r="H361" s="137">
        <v>1</v>
      </c>
      <c r="I361" s="138"/>
      <c r="J361" s="139">
        <f>ROUND(I361*H361,2)</f>
        <v>0</v>
      </c>
      <c r="K361" s="135" t="s">
        <v>721</v>
      </c>
      <c r="L361" s="33"/>
      <c r="M361" s="140" t="s">
        <v>42</v>
      </c>
      <c r="N361" s="141" t="s">
        <v>50</v>
      </c>
      <c r="P361" s="142">
        <f>O361*H361</f>
        <v>0</v>
      </c>
      <c r="Q361" s="142">
        <v>0</v>
      </c>
      <c r="R361" s="142">
        <f>Q361*H361</f>
        <v>0</v>
      </c>
      <c r="S361" s="142">
        <v>0</v>
      </c>
      <c r="T361" s="143">
        <f>S361*H361</f>
        <v>0</v>
      </c>
      <c r="AR361" s="144" t="s">
        <v>311</v>
      </c>
      <c r="AT361" s="144" t="s">
        <v>307</v>
      </c>
      <c r="AU361" s="144" t="s">
        <v>88</v>
      </c>
      <c r="AY361" s="18" t="s">
        <v>305</v>
      </c>
      <c r="BE361" s="145">
        <f>IF(N361="základní",J361,0)</f>
        <v>0</v>
      </c>
      <c r="BF361" s="145">
        <f>IF(N361="snížená",J361,0)</f>
        <v>0</v>
      </c>
      <c r="BG361" s="145">
        <f>IF(N361="zákl. přenesená",J361,0)</f>
        <v>0</v>
      </c>
      <c r="BH361" s="145">
        <f>IF(N361="sníž. přenesená",J361,0)</f>
        <v>0</v>
      </c>
      <c r="BI361" s="145">
        <f>IF(N361="nulová",J361,0)</f>
        <v>0</v>
      </c>
      <c r="BJ361" s="18" t="s">
        <v>86</v>
      </c>
      <c r="BK361" s="145">
        <f>ROUND(I361*H361,2)</f>
        <v>0</v>
      </c>
      <c r="BL361" s="18" t="s">
        <v>311</v>
      </c>
      <c r="BM361" s="144" t="s">
        <v>9479</v>
      </c>
    </row>
    <row r="362" spans="2:65" s="1" customFormat="1" ht="11.25">
      <c r="B362" s="33"/>
      <c r="D362" s="146" t="s">
        <v>313</v>
      </c>
      <c r="F362" s="147" t="s">
        <v>9478</v>
      </c>
      <c r="I362" s="148"/>
      <c r="L362" s="33"/>
      <c r="M362" s="149"/>
      <c r="T362" s="54"/>
      <c r="AT362" s="18" t="s">
        <v>313</v>
      </c>
      <c r="AU362" s="18" t="s">
        <v>88</v>
      </c>
    </row>
    <row r="363" spans="2:65" s="1" customFormat="1" ht="16.5" customHeight="1">
      <c r="B363" s="33"/>
      <c r="C363" s="133" t="s">
        <v>896</v>
      </c>
      <c r="D363" s="133" t="s">
        <v>307</v>
      </c>
      <c r="E363" s="134" t="s">
        <v>9480</v>
      </c>
      <c r="F363" s="135" t="s">
        <v>9481</v>
      </c>
      <c r="G363" s="136" t="s">
        <v>5668</v>
      </c>
      <c r="H363" s="137">
        <v>1</v>
      </c>
      <c r="I363" s="138"/>
      <c r="J363" s="139">
        <f>ROUND(I363*H363,2)</f>
        <v>0</v>
      </c>
      <c r="K363" s="135" t="s">
        <v>721</v>
      </c>
      <c r="L363" s="33"/>
      <c r="M363" s="140" t="s">
        <v>42</v>
      </c>
      <c r="N363" s="141" t="s">
        <v>50</v>
      </c>
      <c r="P363" s="142">
        <f>O363*H363</f>
        <v>0</v>
      </c>
      <c r="Q363" s="142">
        <v>0</v>
      </c>
      <c r="R363" s="142">
        <f>Q363*H363</f>
        <v>0</v>
      </c>
      <c r="S363" s="142">
        <v>0</v>
      </c>
      <c r="T363" s="143">
        <f>S363*H363</f>
        <v>0</v>
      </c>
      <c r="AR363" s="144" t="s">
        <v>311</v>
      </c>
      <c r="AT363" s="144" t="s">
        <v>307</v>
      </c>
      <c r="AU363" s="144" t="s">
        <v>88</v>
      </c>
      <c r="AY363" s="18" t="s">
        <v>305</v>
      </c>
      <c r="BE363" s="145">
        <f>IF(N363="základní",J363,0)</f>
        <v>0</v>
      </c>
      <c r="BF363" s="145">
        <f>IF(N363="snížená",J363,0)</f>
        <v>0</v>
      </c>
      <c r="BG363" s="145">
        <f>IF(N363="zákl. přenesená",J363,0)</f>
        <v>0</v>
      </c>
      <c r="BH363" s="145">
        <f>IF(N363="sníž. přenesená",J363,0)</f>
        <v>0</v>
      </c>
      <c r="BI363" s="145">
        <f>IF(N363="nulová",J363,0)</f>
        <v>0</v>
      </c>
      <c r="BJ363" s="18" t="s">
        <v>86</v>
      </c>
      <c r="BK363" s="145">
        <f>ROUND(I363*H363,2)</f>
        <v>0</v>
      </c>
      <c r="BL363" s="18" t="s">
        <v>311</v>
      </c>
      <c r="BM363" s="144" t="s">
        <v>9482</v>
      </c>
    </row>
    <row r="364" spans="2:65" s="1" customFormat="1" ht="11.25">
      <c r="B364" s="33"/>
      <c r="D364" s="146" t="s">
        <v>313</v>
      </c>
      <c r="F364" s="147" t="s">
        <v>9483</v>
      </c>
      <c r="I364" s="148"/>
      <c r="L364" s="33"/>
      <c r="M364" s="149"/>
      <c r="T364" s="54"/>
      <c r="AT364" s="18" t="s">
        <v>313</v>
      </c>
      <c r="AU364" s="18" t="s">
        <v>88</v>
      </c>
    </row>
    <row r="365" spans="2:65" s="11" customFormat="1" ht="22.9" customHeight="1">
      <c r="B365" s="121"/>
      <c r="D365" s="122" t="s">
        <v>78</v>
      </c>
      <c r="E365" s="131" t="s">
        <v>377</v>
      </c>
      <c r="F365" s="131" t="s">
        <v>1021</v>
      </c>
      <c r="I365" s="124"/>
      <c r="J365" s="132">
        <f>BK365</f>
        <v>0</v>
      </c>
      <c r="L365" s="121"/>
      <c r="M365" s="126"/>
      <c r="P365" s="127">
        <f>SUM(P366:P381)</f>
        <v>0</v>
      </c>
      <c r="R365" s="127">
        <f>SUM(R366:R381)</f>
        <v>0.310816957</v>
      </c>
      <c r="T365" s="128">
        <f>SUM(T366:T381)</f>
        <v>0</v>
      </c>
      <c r="AR365" s="122" t="s">
        <v>86</v>
      </c>
      <c r="AT365" s="129" t="s">
        <v>78</v>
      </c>
      <c r="AU365" s="129" t="s">
        <v>86</v>
      </c>
      <c r="AY365" s="122" t="s">
        <v>305</v>
      </c>
      <c r="BK365" s="130">
        <f>SUM(BK366:BK381)</f>
        <v>0</v>
      </c>
    </row>
    <row r="366" spans="2:65" s="1" customFormat="1" ht="33" customHeight="1">
      <c r="B366" s="33"/>
      <c r="C366" s="133" t="s">
        <v>904</v>
      </c>
      <c r="D366" s="133" t="s">
        <v>307</v>
      </c>
      <c r="E366" s="134" t="s">
        <v>9484</v>
      </c>
      <c r="F366" s="135" t="s">
        <v>9485</v>
      </c>
      <c r="G366" s="136" t="s">
        <v>402</v>
      </c>
      <c r="H366" s="137">
        <v>2</v>
      </c>
      <c r="I366" s="138"/>
      <c r="J366" s="139">
        <f>ROUND(I366*H366,2)</f>
        <v>0</v>
      </c>
      <c r="K366" s="135" t="s">
        <v>310</v>
      </c>
      <c r="L366" s="33"/>
      <c r="M366" s="140" t="s">
        <v>42</v>
      </c>
      <c r="N366" s="141" t="s">
        <v>50</v>
      </c>
      <c r="P366" s="142">
        <f>O366*H366</f>
        <v>0</v>
      </c>
      <c r="Q366" s="142">
        <v>0.15539952000000001</v>
      </c>
      <c r="R366" s="142">
        <f>Q366*H366</f>
        <v>0.31079904000000003</v>
      </c>
      <c r="S366" s="142">
        <v>0</v>
      </c>
      <c r="T366" s="143">
        <f>S366*H366</f>
        <v>0</v>
      </c>
      <c r="AR366" s="144" t="s">
        <v>311</v>
      </c>
      <c r="AT366" s="144" t="s">
        <v>307</v>
      </c>
      <c r="AU366" s="144" t="s">
        <v>88</v>
      </c>
      <c r="AY366" s="18" t="s">
        <v>305</v>
      </c>
      <c r="BE366" s="145">
        <f>IF(N366="základní",J366,0)</f>
        <v>0</v>
      </c>
      <c r="BF366" s="145">
        <f>IF(N366="snížená",J366,0)</f>
        <v>0</v>
      </c>
      <c r="BG366" s="145">
        <f>IF(N366="zákl. přenesená",J366,0)</f>
        <v>0</v>
      </c>
      <c r="BH366" s="145">
        <f>IF(N366="sníž. přenesená",J366,0)</f>
        <v>0</v>
      </c>
      <c r="BI366" s="145">
        <f>IF(N366="nulová",J366,0)</f>
        <v>0</v>
      </c>
      <c r="BJ366" s="18" t="s">
        <v>86</v>
      </c>
      <c r="BK366" s="145">
        <f>ROUND(I366*H366,2)</f>
        <v>0</v>
      </c>
      <c r="BL366" s="18" t="s">
        <v>311</v>
      </c>
      <c r="BM366" s="144" t="s">
        <v>9486</v>
      </c>
    </row>
    <row r="367" spans="2:65" s="1" customFormat="1" ht="29.25">
      <c r="B367" s="33"/>
      <c r="D367" s="146" t="s">
        <v>313</v>
      </c>
      <c r="F367" s="147" t="s">
        <v>9487</v>
      </c>
      <c r="I367" s="148"/>
      <c r="L367" s="33"/>
      <c r="M367" s="149"/>
      <c r="T367" s="54"/>
      <c r="AT367" s="18" t="s">
        <v>313</v>
      </c>
      <c r="AU367" s="18" t="s">
        <v>88</v>
      </c>
    </row>
    <row r="368" spans="2:65" s="1" customFormat="1" ht="11.25">
      <c r="B368" s="33"/>
      <c r="D368" s="150" t="s">
        <v>315</v>
      </c>
      <c r="F368" s="151" t="s">
        <v>9488</v>
      </c>
      <c r="I368" s="148"/>
      <c r="L368" s="33"/>
      <c r="M368" s="149"/>
      <c r="T368" s="54"/>
      <c r="AT368" s="18" t="s">
        <v>315</v>
      </c>
      <c r="AU368" s="18" t="s">
        <v>88</v>
      </c>
    </row>
    <row r="369" spans="2:65" s="1" customFormat="1" ht="136.5">
      <c r="B369" s="33"/>
      <c r="D369" s="146" t="s">
        <v>4036</v>
      </c>
      <c r="F369" s="189" t="s">
        <v>9489</v>
      </c>
      <c r="I369" s="148"/>
      <c r="L369" s="33"/>
      <c r="M369" s="149"/>
      <c r="T369" s="54"/>
      <c r="AT369" s="18" t="s">
        <v>4036</v>
      </c>
      <c r="AU369" s="18" t="s">
        <v>88</v>
      </c>
    </row>
    <row r="370" spans="2:65" s="1" customFormat="1" ht="24.2" customHeight="1">
      <c r="B370" s="33"/>
      <c r="C370" s="133" t="s">
        <v>914</v>
      </c>
      <c r="D370" s="133" t="s">
        <v>307</v>
      </c>
      <c r="E370" s="134" t="s">
        <v>9490</v>
      </c>
      <c r="F370" s="135" t="s">
        <v>9491</v>
      </c>
      <c r="G370" s="136" t="s">
        <v>402</v>
      </c>
      <c r="H370" s="137">
        <v>4.0999999999999996</v>
      </c>
      <c r="I370" s="138"/>
      <c r="J370" s="139">
        <f>ROUND(I370*H370,2)</f>
        <v>0</v>
      </c>
      <c r="K370" s="135" t="s">
        <v>310</v>
      </c>
      <c r="L370" s="33"/>
      <c r="M370" s="140" t="s">
        <v>42</v>
      </c>
      <c r="N370" s="141" t="s">
        <v>50</v>
      </c>
      <c r="P370" s="142">
        <f>O370*H370</f>
        <v>0</v>
      </c>
      <c r="Q370" s="142">
        <v>4.3699999999999997E-6</v>
      </c>
      <c r="R370" s="142">
        <f>Q370*H370</f>
        <v>1.7916999999999998E-5</v>
      </c>
      <c r="S370" s="142">
        <v>0</v>
      </c>
      <c r="T370" s="143">
        <f>S370*H370</f>
        <v>0</v>
      </c>
      <c r="AR370" s="144" t="s">
        <v>311</v>
      </c>
      <c r="AT370" s="144" t="s">
        <v>307</v>
      </c>
      <c r="AU370" s="144" t="s">
        <v>88</v>
      </c>
      <c r="AY370" s="18" t="s">
        <v>305</v>
      </c>
      <c r="BE370" s="145">
        <f>IF(N370="základní",J370,0)</f>
        <v>0</v>
      </c>
      <c r="BF370" s="145">
        <f>IF(N370="snížená",J370,0)</f>
        <v>0</v>
      </c>
      <c r="BG370" s="145">
        <f>IF(N370="zákl. přenesená",J370,0)</f>
        <v>0</v>
      </c>
      <c r="BH370" s="145">
        <f>IF(N370="sníž. přenesená",J370,0)</f>
        <v>0</v>
      </c>
      <c r="BI370" s="145">
        <f>IF(N370="nulová",J370,0)</f>
        <v>0</v>
      </c>
      <c r="BJ370" s="18" t="s">
        <v>86</v>
      </c>
      <c r="BK370" s="145">
        <f>ROUND(I370*H370,2)</f>
        <v>0</v>
      </c>
      <c r="BL370" s="18" t="s">
        <v>311</v>
      </c>
      <c r="BM370" s="144" t="s">
        <v>9492</v>
      </c>
    </row>
    <row r="371" spans="2:65" s="1" customFormat="1" ht="19.5">
      <c r="B371" s="33"/>
      <c r="D371" s="146" t="s">
        <v>313</v>
      </c>
      <c r="F371" s="147" t="s">
        <v>9493</v>
      </c>
      <c r="I371" s="148"/>
      <c r="L371" s="33"/>
      <c r="M371" s="149"/>
      <c r="T371" s="54"/>
      <c r="AT371" s="18" t="s">
        <v>313</v>
      </c>
      <c r="AU371" s="18" t="s">
        <v>88</v>
      </c>
    </row>
    <row r="372" spans="2:65" s="1" customFormat="1" ht="11.25">
      <c r="B372" s="33"/>
      <c r="D372" s="150" t="s">
        <v>315</v>
      </c>
      <c r="F372" s="151" t="s">
        <v>9494</v>
      </c>
      <c r="I372" s="148"/>
      <c r="L372" s="33"/>
      <c r="M372" s="149"/>
      <c r="T372" s="54"/>
      <c r="AT372" s="18" t="s">
        <v>315</v>
      </c>
      <c r="AU372" s="18" t="s">
        <v>88</v>
      </c>
    </row>
    <row r="373" spans="2:65" s="13" customFormat="1" ht="11.25">
      <c r="B373" s="158"/>
      <c r="D373" s="146" t="s">
        <v>317</v>
      </c>
      <c r="E373" s="159" t="s">
        <v>42</v>
      </c>
      <c r="F373" s="160" t="s">
        <v>9495</v>
      </c>
      <c r="H373" s="161">
        <v>4.0999999999999996</v>
      </c>
      <c r="I373" s="162"/>
      <c r="L373" s="158"/>
      <c r="M373" s="163"/>
      <c r="T373" s="164"/>
      <c r="AT373" s="159" t="s">
        <v>317</v>
      </c>
      <c r="AU373" s="159" t="s">
        <v>88</v>
      </c>
      <c r="AV373" s="13" t="s">
        <v>88</v>
      </c>
      <c r="AW373" s="13" t="s">
        <v>38</v>
      </c>
      <c r="AX373" s="13" t="s">
        <v>86</v>
      </c>
      <c r="AY373" s="159" t="s">
        <v>305</v>
      </c>
    </row>
    <row r="374" spans="2:65" s="1" customFormat="1" ht="24.2" customHeight="1">
      <c r="B374" s="33"/>
      <c r="C374" s="133" t="s">
        <v>923</v>
      </c>
      <c r="D374" s="133" t="s">
        <v>307</v>
      </c>
      <c r="E374" s="134" t="s">
        <v>9496</v>
      </c>
      <c r="F374" s="135" t="s">
        <v>9497</v>
      </c>
      <c r="G374" s="136" t="s">
        <v>402</v>
      </c>
      <c r="H374" s="137">
        <v>4.0999999999999996</v>
      </c>
      <c r="I374" s="138"/>
      <c r="J374" s="139">
        <f>ROUND(I374*H374,2)</f>
        <v>0</v>
      </c>
      <c r="K374" s="135" t="s">
        <v>310</v>
      </c>
      <c r="L374" s="33"/>
      <c r="M374" s="140" t="s">
        <v>42</v>
      </c>
      <c r="N374" s="141" t="s">
        <v>50</v>
      </c>
      <c r="P374" s="142">
        <f>O374*H374</f>
        <v>0</v>
      </c>
      <c r="Q374" s="142">
        <v>0</v>
      </c>
      <c r="R374" s="142">
        <f>Q374*H374</f>
        <v>0</v>
      </c>
      <c r="S374" s="142">
        <v>0</v>
      </c>
      <c r="T374" s="143">
        <f>S374*H374</f>
        <v>0</v>
      </c>
      <c r="AR374" s="144" t="s">
        <v>311</v>
      </c>
      <c r="AT374" s="144" t="s">
        <v>307</v>
      </c>
      <c r="AU374" s="144" t="s">
        <v>88</v>
      </c>
      <c r="AY374" s="18" t="s">
        <v>305</v>
      </c>
      <c r="BE374" s="145">
        <f>IF(N374="základní",J374,0)</f>
        <v>0</v>
      </c>
      <c r="BF374" s="145">
        <f>IF(N374="snížená",J374,0)</f>
        <v>0</v>
      </c>
      <c r="BG374" s="145">
        <f>IF(N374="zákl. přenesená",J374,0)</f>
        <v>0</v>
      </c>
      <c r="BH374" s="145">
        <f>IF(N374="sníž. přenesená",J374,0)</f>
        <v>0</v>
      </c>
      <c r="BI374" s="145">
        <f>IF(N374="nulová",J374,0)</f>
        <v>0</v>
      </c>
      <c r="BJ374" s="18" t="s">
        <v>86</v>
      </c>
      <c r="BK374" s="145">
        <f>ROUND(I374*H374,2)</f>
        <v>0</v>
      </c>
      <c r="BL374" s="18" t="s">
        <v>311</v>
      </c>
      <c r="BM374" s="144" t="s">
        <v>9498</v>
      </c>
    </row>
    <row r="375" spans="2:65" s="1" customFormat="1" ht="29.25">
      <c r="B375" s="33"/>
      <c r="D375" s="146" t="s">
        <v>313</v>
      </c>
      <c r="F375" s="147" t="s">
        <v>9499</v>
      </c>
      <c r="I375" s="148"/>
      <c r="L375" s="33"/>
      <c r="M375" s="149"/>
      <c r="T375" s="54"/>
      <c r="AT375" s="18" t="s">
        <v>313</v>
      </c>
      <c r="AU375" s="18" t="s">
        <v>88</v>
      </c>
    </row>
    <row r="376" spans="2:65" s="1" customFormat="1" ht="11.25">
      <c r="B376" s="33"/>
      <c r="D376" s="150" t="s">
        <v>315</v>
      </c>
      <c r="F376" s="151" t="s">
        <v>9500</v>
      </c>
      <c r="I376" s="148"/>
      <c r="L376" s="33"/>
      <c r="M376" s="149"/>
      <c r="T376" s="54"/>
      <c r="AT376" s="18" t="s">
        <v>315</v>
      </c>
      <c r="AU376" s="18" t="s">
        <v>88</v>
      </c>
    </row>
    <row r="377" spans="2:65" s="1" customFormat="1" ht="78">
      <c r="B377" s="33"/>
      <c r="D377" s="146" t="s">
        <v>4036</v>
      </c>
      <c r="F377" s="189" t="s">
        <v>9501</v>
      </c>
      <c r="I377" s="148"/>
      <c r="L377" s="33"/>
      <c r="M377" s="149"/>
      <c r="T377" s="54"/>
      <c r="AT377" s="18" t="s">
        <v>4036</v>
      </c>
      <c r="AU377" s="18" t="s">
        <v>88</v>
      </c>
    </row>
    <row r="378" spans="2:65" s="1" customFormat="1" ht="21.75" customHeight="1">
      <c r="B378" s="33"/>
      <c r="C378" s="133" t="s">
        <v>929</v>
      </c>
      <c r="D378" s="133" t="s">
        <v>307</v>
      </c>
      <c r="E378" s="134" t="s">
        <v>9502</v>
      </c>
      <c r="F378" s="135" t="s">
        <v>9503</v>
      </c>
      <c r="G378" s="136" t="s">
        <v>402</v>
      </c>
      <c r="H378" s="137">
        <v>2</v>
      </c>
      <c r="I378" s="138"/>
      <c r="J378" s="139">
        <f>ROUND(I378*H378,2)</f>
        <v>0</v>
      </c>
      <c r="K378" s="135" t="s">
        <v>310</v>
      </c>
      <c r="L378" s="33"/>
      <c r="M378" s="140" t="s">
        <v>42</v>
      </c>
      <c r="N378" s="141" t="s">
        <v>50</v>
      </c>
      <c r="P378" s="142">
        <f>O378*H378</f>
        <v>0</v>
      </c>
      <c r="Q378" s="142">
        <v>0</v>
      </c>
      <c r="R378" s="142">
        <f>Q378*H378</f>
        <v>0</v>
      </c>
      <c r="S378" s="142">
        <v>0</v>
      </c>
      <c r="T378" s="143">
        <f>S378*H378</f>
        <v>0</v>
      </c>
      <c r="AR378" s="144" t="s">
        <v>311</v>
      </c>
      <c r="AT378" s="144" t="s">
        <v>307</v>
      </c>
      <c r="AU378" s="144" t="s">
        <v>88</v>
      </c>
      <c r="AY378" s="18" t="s">
        <v>305</v>
      </c>
      <c r="BE378" s="145">
        <f>IF(N378="základní",J378,0)</f>
        <v>0</v>
      </c>
      <c r="BF378" s="145">
        <f>IF(N378="snížená",J378,0)</f>
        <v>0</v>
      </c>
      <c r="BG378" s="145">
        <f>IF(N378="zákl. přenesená",J378,0)</f>
        <v>0</v>
      </c>
      <c r="BH378" s="145">
        <f>IF(N378="sníž. přenesená",J378,0)</f>
        <v>0</v>
      </c>
      <c r="BI378" s="145">
        <f>IF(N378="nulová",J378,0)</f>
        <v>0</v>
      </c>
      <c r="BJ378" s="18" t="s">
        <v>86</v>
      </c>
      <c r="BK378" s="145">
        <f>ROUND(I378*H378,2)</f>
        <v>0</v>
      </c>
      <c r="BL378" s="18" t="s">
        <v>311</v>
      </c>
      <c r="BM378" s="144" t="s">
        <v>9504</v>
      </c>
    </row>
    <row r="379" spans="2:65" s="1" customFormat="1" ht="39">
      <c r="B379" s="33"/>
      <c r="D379" s="146" t="s">
        <v>313</v>
      </c>
      <c r="F379" s="147" t="s">
        <v>9505</v>
      </c>
      <c r="I379" s="148"/>
      <c r="L379" s="33"/>
      <c r="M379" s="149"/>
      <c r="T379" s="54"/>
      <c r="AT379" s="18" t="s">
        <v>313</v>
      </c>
      <c r="AU379" s="18" t="s">
        <v>88</v>
      </c>
    </row>
    <row r="380" spans="2:65" s="1" customFormat="1" ht="11.25">
      <c r="B380" s="33"/>
      <c r="D380" s="150" t="s">
        <v>315</v>
      </c>
      <c r="F380" s="151" t="s">
        <v>9506</v>
      </c>
      <c r="I380" s="148"/>
      <c r="L380" s="33"/>
      <c r="M380" s="149"/>
      <c r="T380" s="54"/>
      <c r="AT380" s="18" t="s">
        <v>315</v>
      </c>
      <c r="AU380" s="18" t="s">
        <v>88</v>
      </c>
    </row>
    <row r="381" spans="2:65" s="1" customFormat="1" ht="78">
      <c r="B381" s="33"/>
      <c r="D381" s="146" t="s">
        <v>4036</v>
      </c>
      <c r="F381" s="189" t="s">
        <v>9507</v>
      </c>
      <c r="I381" s="148"/>
      <c r="L381" s="33"/>
      <c r="M381" s="149"/>
      <c r="T381" s="54"/>
      <c r="AT381" s="18" t="s">
        <v>4036</v>
      </c>
      <c r="AU381" s="18" t="s">
        <v>88</v>
      </c>
    </row>
    <row r="382" spans="2:65" s="11" customFormat="1" ht="22.9" customHeight="1">
      <c r="B382" s="121"/>
      <c r="D382" s="122" t="s">
        <v>78</v>
      </c>
      <c r="E382" s="131" t="s">
        <v>4865</v>
      </c>
      <c r="F382" s="131" t="s">
        <v>4866</v>
      </c>
      <c r="I382" s="124"/>
      <c r="J382" s="132">
        <f>BK382</f>
        <v>0</v>
      </c>
      <c r="L382" s="121"/>
      <c r="M382" s="126"/>
      <c r="P382" s="127">
        <f>SUM(P383:P410)</f>
        <v>0</v>
      </c>
      <c r="R382" s="127">
        <f>SUM(R383:R410)</f>
        <v>0</v>
      </c>
      <c r="T382" s="128">
        <f>SUM(T383:T410)</f>
        <v>0</v>
      </c>
      <c r="AR382" s="122" t="s">
        <v>86</v>
      </c>
      <c r="AT382" s="129" t="s">
        <v>78</v>
      </c>
      <c r="AU382" s="129" t="s">
        <v>86</v>
      </c>
      <c r="AY382" s="122" t="s">
        <v>305</v>
      </c>
      <c r="BK382" s="130">
        <f>SUM(BK383:BK410)</f>
        <v>0</v>
      </c>
    </row>
    <row r="383" spans="2:65" s="1" customFormat="1" ht="16.5" customHeight="1">
      <c r="B383" s="33"/>
      <c r="C383" s="133" t="s">
        <v>938</v>
      </c>
      <c r="D383" s="133" t="s">
        <v>307</v>
      </c>
      <c r="E383" s="134" t="s">
        <v>8069</v>
      </c>
      <c r="F383" s="135" t="s">
        <v>8070</v>
      </c>
      <c r="G383" s="136" t="s">
        <v>453</v>
      </c>
      <c r="H383" s="137">
        <v>1.879</v>
      </c>
      <c r="I383" s="138"/>
      <c r="J383" s="139">
        <f>ROUND(I383*H383,2)</f>
        <v>0</v>
      </c>
      <c r="K383" s="135" t="s">
        <v>310</v>
      </c>
      <c r="L383" s="33"/>
      <c r="M383" s="140" t="s">
        <v>42</v>
      </c>
      <c r="N383" s="141" t="s">
        <v>50</v>
      </c>
      <c r="P383" s="142">
        <f>O383*H383</f>
        <v>0</v>
      </c>
      <c r="Q383" s="142">
        <v>0</v>
      </c>
      <c r="R383" s="142">
        <f>Q383*H383</f>
        <v>0</v>
      </c>
      <c r="S383" s="142">
        <v>0</v>
      </c>
      <c r="T383" s="143">
        <f>S383*H383</f>
        <v>0</v>
      </c>
      <c r="AR383" s="144" t="s">
        <v>311</v>
      </c>
      <c r="AT383" s="144" t="s">
        <v>307</v>
      </c>
      <c r="AU383" s="144" t="s">
        <v>88</v>
      </c>
      <c r="AY383" s="18" t="s">
        <v>305</v>
      </c>
      <c r="BE383" s="145">
        <f>IF(N383="základní",J383,0)</f>
        <v>0</v>
      </c>
      <c r="BF383" s="145">
        <f>IF(N383="snížená",J383,0)</f>
        <v>0</v>
      </c>
      <c r="BG383" s="145">
        <f>IF(N383="zákl. přenesená",J383,0)</f>
        <v>0</v>
      </c>
      <c r="BH383" s="145">
        <f>IF(N383="sníž. přenesená",J383,0)</f>
        <v>0</v>
      </c>
      <c r="BI383" s="145">
        <f>IF(N383="nulová",J383,0)</f>
        <v>0</v>
      </c>
      <c r="BJ383" s="18" t="s">
        <v>86</v>
      </c>
      <c r="BK383" s="145">
        <f>ROUND(I383*H383,2)</f>
        <v>0</v>
      </c>
      <c r="BL383" s="18" t="s">
        <v>311</v>
      </c>
      <c r="BM383" s="144" t="s">
        <v>9508</v>
      </c>
    </row>
    <row r="384" spans="2:65" s="1" customFormat="1" ht="19.5">
      <c r="B384" s="33"/>
      <c r="D384" s="146" t="s">
        <v>313</v>
      </c>
      <c r="F384" s="147" t="s">
        <v>8072</v>
      </c>
      <c r="I384" s="148"/>
      <c r="L384" s="33"/>
      <c r="M384" s="149"/>
      <c r="T384" s="54"/>
      <c r="AT384" s="18" t="s">
        <v>313</v>
      </c>
      <c r="AU384" s="18" t="s">
        <v>88</v>
      </c>
    </row>
    <row r="385" spans="2:65" s="1" customFormat="1" ht="11.25">
      <c r="B385" s="33"/>
      <c r="D385" s="150" t="s">
        <v>315</v>
      </c>
      <c r="F385" s="151" t="s">
        <v>8073</v>
      </c>
      <c r="I385" s="148"/>
      <c r="L385" s="33"/>
      <c r="M385" s="149"/>
      <c r="T385" s="54"/>
      <c r="AT385" s="18" t="s">
        <v>315</v>
      </c>
      <c r="AU385" s="18" t="s">
        <v>88</v>
      </c>
    </row>
    <row r="386" spans="2:65" s="1" customFormat="1" ht="78">
      <c r="B386" s="33"/>
      <c r="D386" s="146" t="s">
        <v>4036</v>
      </c>
      <c r="F386" s="189" t="s">
        <v>9509</v>
      </c>
      <c r="I386" s="148"/>
      <c r="L386" s="33"/>
      <c r="M386" s="149"/>
      <c r="T386" s="54"/>
      <c r="AT386" s="18" t="s">
        <v>4036</v>
      </c>
      <c r="AU386" s="18" t="s">
        <v>88</v>
      </c>
    </row>
    <row r="387" spans="2:65" s="13" customFormat="1" ht="11.25">
      <c r="B387" s="158"/>
      <c r="D387" s="146" t="s">
        <v>317</v>
      </c>
      <c r="E387" s="159" t="s">
        <v>42</v>
      </c>
      <c r="F387" s="160" t="s">
        <v>9510</v>
      </c>
      <c r="H387" s="161">
        <v>0.65300000000000002</v>
      </c>
      <c r="I387" s="162"/>
      <c r="L387" s="158"/>
      <c r="M387" s="163"/>
      <c r="T387" s="164"/>
      <c r="AT387" s="159" t="s">
        <v>317</v>
      </c>
      <c r="AU387" s="159" t="s">
        <v>88</v>
      </c>
      <c r="AV387" s="13" t="s">
        <v>88</v>
      </c>
      <c r="AW387" s="13" t="s">
        <v>38</v>
      </c>
      <c r="AX387" s="13" t="s">
        <v>79</v>
      </c>
      <c r="AY387" s="159" t="s">
        <v>305</v>
      </c>
    </row>
    <row r="388" spans="2:65" s="13" customFormat="1" ht="11.25">
      <c r="B388" s="158"/>
      <c r="D388" s="146" t="s">
        <v>317</v>
      </c>
      <c r="E388" s="159" t="s">
        <v>42</v>
      </c>
      <c r="F388" s="160" t="s">
        <v>9511</v>
      </c>
      <c r="H388" s="161">
        <v>0.73099999999999998</v>
      </c>
      <c r="I388" s="162"/>
      <c r="L388" s="158"/>
      <c r="M388" s="163"/>
      <c r="T388" s="164"/>
      <c r="AT388" s="159" t="s">
        <v>317</v>
      </c>
      <c r="AU388" s="159" t="s">
        <v>88</v>
      </c>
      <c r="AV388" s="13" t="s">
        <v>88</v>
      </c>
      <c r="AW388" s="13" t="s">
        <v>38</v>
      </c>
      <c r="AX388" s="13" t="s">
        <v>79</v>
      </c>
      <c r="AY388" s="159" t="s">
        <v>305</v>
      </c>
    </row>
    <row r="389" spans="2:65" s="13" customFormat="1" ht="11.25">
      <c r="B389" s="158"/>
      <c r="D389" s="146" t="s">
        <v>317</v>
      </c>
      <c r="E389" s="159" t="s">
        <v>42</v>
      </c>
      <c r="F389" s="160" t="s">
        <v>9512</v>
      </c>
      <c r="H389" s="161">
        <v>0.495</v>
      </c>
      <c r="I389" s="162"/>
      <c r="L389" s="158"/>
      <c r="M389" s="163"/>
      <c r="T389" s="164"/>
      <c r="AT389" s="159" t="s">
        <v>317</v>
      </c>
      <c r="AU389" s="159" t="s">
        <v>88</v>
      </c>
      <c r="AV389" s="13" t="s">
        <v>88</v>
      </c>
      <c r="AW389" s="13" t="s">
        <v>38</v>
      </c>
      <c r="AX389" s="13" t="s">
        <v>79</v>
      </c>
      <c r="AY389" s="159" t="s">
        <v>305</v>
      </c>
    </row>
    <row r="390" spans="2:65" s="15" customFormat="1" ht="11.25">
      <c r="B390" s="172"/>
      <c r="D390" s="146" t="s">
        <v>317</v>
      </c>
      <c r="E390" s="173" t="s">
        <v>42</v>
      </c>
      <c r="F390" s="174" t="s">
        <v>339</v>
      </c>
      <c r="H390" s="175">
        <v>1.879</v>
      </c>
      <c r="I390" s="176"/>
      <c r="L390" s="172"/>
      <c r="M390" s="177"/>
      <c r="T390" s="178"/>
      <c r="AT390" s="173" t="s">
        <v>317</v>
      </c>
      <c r="AU390" s="173" t="s">
        <v>88</v>
      </c>
      <c r="AV390" s="15" t="s">
        <v>311</v>
      </c>
      <c r="AW390" s="15" t="s">
        <v>38</v>
      </c>
      <c r="AX390" s="15" t="s">
        <v>86</v>
      </c>
      <c r="AY390" s="173" t="s">
        <v>305</v>
      </c>
    </row>
    <row r="391" spans="2:65" s="1" customFormat="1" ht="24.2" customHeight="1">
      <c r="B391" s="33"/>
      <c r="C391" s="133" t="s">
        <v>948</v>
      </c>
      <c r="D391" s="133" t="s">
        <v>307</v>
      </c>
      <c r="E391" s="134" t="s">
        <v>8077</v>
      </c>
      <c r="F391" s="135" t="s">
        <v>8078</v>
      </c>
      <c r="G391" s="136" t="s">
        <v>453</v>
      </c>
      <c r="H391" s="137">
        <v>31.943000000000001</v>
      </c>
      <c r="I391" s="138"/>
      <c r="J391" s="139">
        <f>ROUND(I391*H391,2)</f>
        <v>0</v>
      </c>
      <c r="K391" s="135" t="s">
        <v>310</v>
      </c>
      <c r="L391" s="33"/>
      <c r="M391" s="140" t="s">
        <v>42</v>
      </c>
      <c r="N391" s="141" t="s">
        <v>50</v>
      </c>
      <c r="P391" s="142">
        <f>O391*H391</f>
        <v>0</v>
      </c>
      <c r="Q391" s="142">
        <v>0</v>
      </c>
      <c r="R391" s="142">
        <f>Q391*H391</f>
        <v>0</v>
      </c>
      <c r="S391" s="142">
        <v>0</v>
      </c>
      <c r="T391" s="143">
        <f>S391*H391</f>
        <v>0</v>
      </c>
      <c r="AR391" s="144" t="s">
        <v>311</v>
      </c>
      <c r="AT391" s="144" t="s">
        <v>307</v>
      </c>
      <c r="AU391" s="144" t="s">
        <v>88</v>
      </c>
      <c r="AY391" s="18" t="s">
        <v>305</v>
      </c>
      <c r="BE391" s="145">
        <f>IF(N391="základní",J391,0)</f>
        <v>0</v>
      </c>
      <c r="BF391" s="145">
        <f>IF(N391="snížená",J391,0)</f>
        <v>0</v>
      </c>
      <c r="BG391" s="145">
        <f>IF(N391="zákl. přenesená",J391,0)</f>
        <v>0</v>
      </c>
      <c r="BH391" s="145">
        <f>IF(N391="sníž. přenesená",J391,0)</f>
        <v>0</v>
      </c>
      <c r="BI391" s="145">
        <f>IF(N391="nulová",J391,0)</f>
        <v>0</v>
      </c>
      <c r="BJ391" s="18" t="s">
        <v>86</v>
      </c>
      <c r="BK391" s="145">
        <f>ROUND(I391*H391,2)</f>
        <v>0</v>
      </c>
      <c r="BL391" s="18" t="s">
        <v>311</v>
      </c>
      <c r="BM391" s="144" t="s">
        <v>9513</v>
      </c>
    </row>
    <row r="392" spans="2:65" s="1" customFormat="1" ht="29.25">
      <c r="B392" s="33"/>
      <c r="D392" s="146" t="s">
        <v>313</v>
      </c>
      <c r="F392" s="147" t="s">
        <v>8080</v>
      </c>
      <c r="I392" s="148"/>
      <c r="L392" s="33"/>
      <c r="M392" s="149"/>
      <c r="T392" s="54"/>
      <c r="AT392" s="18" t="s">
        <v>313</v>
      </c>
      <c r="AU392" s="18" t="s">
        <v>88</v>
      </c>
    </row>
    <row r="393" spans="2:65" s="1" customFormat="1" ht="11.25">
      <c r="B393" s="33"/>
      <c r="D393" s="150" t="s">
        <v>315</v>
      </c>
      <c r="F393" s="151" t="s">
        <v>8081</v>
      </c>
      <c r="I393" s="148"/>
      <c r="L393" s="33"/>
      <c r="M393" s="149"/>
      <c r="T393" s="54"/>
      <c r="AT393" s="18" t="s">
        <v>315</v>
      </c>
      <c r="AU393" s="18" t="s">
        <v>88</v>
      </c>
    </row>
    <row r="394" spans="2:65" s="1" customFormat="1" ht="78">
      <c r="B394" s="33"/>
      <c r="D394" s="146" t="s">
        <v>4036</v>
      </c>
      <c r="F394" s="189" t="s">
        <v>9509</v>
      </c>
      <c r="I394" s="148"/>
      <c r="L394" s="33"/>
      <c r="M394" s="149"/>
      <c r="T394" s="54"/>
      <c r="AT394" s="18" t="s">
        <v>4036</v>
      </c>
      <c r="AU394" s="18" t="s">
        <v>88</v>
      </c>
    </row>
    <row r="395" spans="2:65" s="13" customFormat="1" ht="11.25">
      <c r="B395" s="158"/>
      <c r="D395" s="146" t="s">
        <v>317</v>
      </c>
      <c r="E395" s="159" t="s">
        <v>42</v>
      </c>
      <c r="F395" s="160" t="s">
        <v>9514</v>
      </c>
      <c r="H395" s="161">
        <v>31.943000000000001</v>
      </c>
      <c r="I395" s="162"/>
      <c r="L395" s="158"/>
      <c r="M395" s="163"/>
      <c r="T395" s="164"/>
      <c r="AT395" s="159" t="s">
        <v>317</v>
      </c>
      <c r="AU395" s="159" t="s">
        <v>88</v>
      </c>
      <c r="AV395" s="13" t="s">
        <v>88</v>
      </c>
      <c r="AW395" s="13" t="s">
        <v>38</v>
      </c>
      <c r="AX395" s="13" t="s">
        <v>86</v>
      </c>
      <c r="AY395" s="159" t="s">
        <v>305</v>
      </c>
    </row>
    <row r="396" spans="2:65" s="1" customFormat="1" ht="24.2" customHeight="1">
      <c r="B396" s="33"/>
      <c r="C396" s="133" t="s">
        <v>956</v>
      </c>
      <c r="D396" s="133" t="s">
        <v>307</v>
      </c>
      <c r="E396" s="134" t="s">
        <v>9515</v>
      </c>
      <c r="F396" s="135" t="s">
        <v>9516</v>
      </c>
      <c r="G396" s="136" t="s">
        <v>453</v>
      </c>
      <c r="H396" s="137">
        <v>1.879</v>
      </c>
      <c r="I396" s="138"/>
      <c r="J396" s="139">
        <f>ROUND(I396*H396,2)</f>
        <v>0</v>
      </c>
      <c r="K396" s="135" t="s">
        <v>310</v>
      </c>
      <c r="L396" s="33"/>
      <c r="M396" s="140" t="s">
        <v>42</v>
      </c>
      <c r="N396" s="141" t="s">
        <v>50</v>
      </c>
      <c r="P396" s="142">
        <f>O396*H396</f>
        <v>0</v>
      </c>
      <c r="Q396" s="142">
        <v>0</v>
      </c>
      <c r="R396" s="142">
        <f>Q396*H396</f>
        <v>0</v>
      </c>
      <c r="S396" s="142">
        <v>0</v>
      </c>
      <c r="T396" s="143">
        <f>S396*H396</f>
        <v>0</v>
      </c>
      <c r="AR396" s="144" t="s">
        <v>311</v>
      </c>
      <c r="AT396" s="144" t="s">
        <v>307</v>
      </c>
      <c r="AU396" s="144" t="s">
        <v>88</v>
      </c>
      <c r="AY396" s="18" t="s">
        <v>305</v>
      </c>
      <c r="BE396" s="145">
        <f>IF(N396="základní",J396,0)</f>
        <v>0</v>
      </c>
      <c r="BF396" s="145">
        <f>IF(N396="snížená",J396,0)</f>
        <v>0</v>
      </c>
      <c r="BG396" s="145">
        <f>IF(N396="zákl. přenesená",J396,0)</f>
        <v>0</v>
      </c>
      <c r="BH396" s="145">
        <f>IF(N396="sníž. přenesená",J396,0)</f>
        <v>0</v>
      </c>
      <c r="BI396" s="145">
        <f>IF(N396="nulová",J396,0)</f>
        <v>0</v>
      </c>
      <c r="BJ396" s="18" t="s">
        <v>86</v>
      </c>
      <c r="BK396" s="145">
        <f>ROUND(I396*H396,2)</f>
        <v>0</v>
      </c>
      <c r="BL396" s="18" t="s">
        <v>311</v>
      </c>
      <c r="BM396" s="144" t="s">
        <v>9517</v>
      </c>
    </row>
    <row r="397" spans="2:65" s="1" customFormat="1" ht="19.5">
      <c r="B397" s="33"/>
      <c r="D397" s="146" t="s">
        <v>313</v>
      </c>
      <c r="F397" s="147" t="s">
        <v>9518</v>
      </c>
      <c r="I397" s="148"/>
      <c r="L397" s="33"/>
      <c r="M397" s="149"/>
      <c r="T397" s="54"/>
      <c r="AT397" s="18" t="s">
        <v>313</v>
      </c>
      <c r="AU397" s="18" t="s">
        <v>88</v>
      </c>
    </row>
    <row r="398" spans="2:65" s="1" customFormat="1" ht="11.25">
      <c r="B398" s="33"/>
      <c r="D398" s="150" t="s">
        <v>315</v>
      </c>
      <c r="F398" s="151" t="s">
        <v>9519</v>
      </c>
      <c r="I398" s="148"/>
      <c r="L398" s="33"/>
      <c r="M398" s="149"/>
      <c r="T398" s="54"/>
      <c r="AT398" s="18" t="s">
        <v>315</v>
      </c>
      <c r="AU398" s="18" t="s">
        <v>88</v>
      </c>
    </row>
    <row r="399" spans="2:65" s="1" customFormat="1" ht="48.75">
      <c r="B399" s="33"/>
      <c r="D399" s="146" t="s">
        <v>4036</v>
      </c>
      <c r="F399" s="189" t="s">
        <v>9520</v>
      </c>
      <c r="I399" s="148"/>
      <c r="L399" s="33"/>
      <c r="M399" s="149"/>
      <c r="T399" s="54"/>
      <c r="AT399" s="18" t="s">
        <v>4036</v>
      </c>
      <c r="AU399" s="18" t="s">
        <v>88</v>
      </c>
    </row>
    <row r="400" spans="2:65" s="1" customFormat="1" ht="33" customHeight="1">
      <c r="B400" s="33"/>
      <c r="C400" s="133" t="s">
        <v>971</v>
      </c>
      <c r="D400" s="133" t="s">
        <v>307</v>
      </c>
      <c r="E400" s="134" t="s">
        <v>9521</v>
      </c>
      <c r="F400" s="135" t="s">
        <v>9522</v>
      </c>
      <c r="G400" s="136" t="s">
        <v>453</v>
      </c>
      <c r="H400" s="137">
        <v>0.73099999999999998</v>
      </c>
      <c r="I400" s="138"/>
      <c r="J400" s="139">
        <f>ROUND(I400*H400,2)</f>
        <v>0</v>
      </c>
      <c r="K400" s="135" t="s">
        <v>310</v>
      </c>
      <c r="L400" s="33"/>
      <c r="M400" s="140" t="s">
        <v>42</v>
      </c>
      <c r="N400" s="141" t="s">
        <v>50</v>
      </c>
      <c r="P400" s="142">
        <f>O400*H400</f>
        <v>0</v>
      </c>
      <c r="Q400" s="142">
        <v>0</v>
      </c>
      <c r="R400" s="142">
        <f>Q400*H400</f>
        <v>0</v>
      </c>
      <c r="S400" s="142">
        <v>0</v>
      </c>
      <c r="T400" s="143">
        <f>S400*H400</f>
        <v>0</v>
      </c>
      <c r="AR400" s="144" t="s">
        <v>311</v>
      </c>
      <c r="AT400" s="144" t="s">
        <v>307</v>
      </c>
      <c r="AU400" s="144" t="s">
        <v>88</v>
      </c>
      <c r="AY400" s="18" t="s">
        <v>305</v>
      </c>
      <c r="BE400" s="145">
        <f>IF(N400="základní",J400,0)</f>
        <v>0</v>
      </c>
      <c r="BF400" s="145">
        <f>IF(N400="snížená",J400,0)</f>
        <v>0</v>
      </c>
      <c r="BG400" s="145">
        <f>IF(N400="zákl. přenesená",J400,0)</f>
        <v>0</v>
      </c>
      <c r="BH400" s="145">
        <f>IF(N400="sníž. přenesená",J400,0)</f>
        <v>0</v>
      </c>
      <c r="BI400" s="145">
        <f>IF(N400="nulová",J400,0)</f>
        <v>0</v>
      </c>
      <c r="BJ400" s="18" t="s">
        <v>86</v>
      </c>
      <c r="BK400" s="145">
        <f>ROUND(I400*H400,2)</f>
        <v>0</v>
      </c>
      <c r="BL400" s="18" t="s">
        <v>311</v>
      </c>
      <c r="BM400" s="144" t="s">
        <v>9523</v>
      </c>
    </row>
    <row r="401" spans="2:65" s="1" customFormat="1" ht="29.25">
      <c r="B401" s="33"/>
      <c r="D401" s="146" t="s">
        <v>313</v>
      </c>
      <c r="F401" s="147" t="s">
        <v>9524</v>
      </c>
      <c r="I401" s="148"/>
      <c r="L401" s="33"/>
      <c r="M401" s="149"/>
      <c r="T401" s="54"/>
      <c r="AT401" s="18" t="s">
        <v>313</v>
      </c>
      <c r="AU401" s="18" t="s">
        <v>88</v>
      </c>
    </row>
    <row r="402" spans="2:65" s="1" customFormat="1" ht="11.25">
      <c r="B402" s="33"/>
      <c r="D402" s="150" t="s">
        <v>315</v>
      </c>
      <c r="F402" s="151" t="s">
        <v>9525</v>
      </c>
      <c r="I402" s="148"/>
      <c r="L402" s="33"/>
      <c r="M402" s="149"/>
      <c r="T402" s="54"/>
      <c r="AT402" s="18" t="s">
        <v>315</v>
      </c>
      <c r="AU402" s="18" t="s">
        <v>88</v>
      </c>
    </row>
    <row r="403" spans="2:65" s="1" customFormat="1" ht="107.25">
      <c r="B403" s="33"/>
      <c r="D403" s="146" t="s">
        <v>4036</v>
      </c>
      <c r="F403" s="189" t="s">
        <v>9526</v>
      </c>
      <c r="I403" s="148"/>
      <c r="L403" s="33"/>
      <c r="M403" s="149"/>
      <c r="T403" s="54"/>
      <c r="AT403" s="18" t="s">
        <v>4036</v>
      </c>
      <c r="AU403" s="18" t="s">
        <v>88</v>
      </c>
    </row>
    <row r="404" spans="2:65" s="1" customFormat="1" ht="24.2" customHeight="1">
      <c r="B404" s="33"/>
      <c r="C404" s="133" t="s">
        <v>984</v>
      </c>
      <c r="D404" s="133" t="s">
        <v>307</v>
      </c>
      <c r="E404" s="134" t="s">
        <v>9527</v>
      </c>
      <c r="F404" s="135" t="s">
        <v>4049</v>
      </c>
      <c r="G404" s="136" t="s">
        <v>453</v>
      </c>
      <c r="H404" s="137">
        <v>0.65300000000000002</v>
      </c>
      <c r="I404" s="138"/>
      <c r="J404" s="139">
        <f>ROUND(I404*H404,2)</f>
        <v>0</v>
      </c>
      <c r="K404" s="135" t="s">
        <v>310</v>
      </c>
      <c r="L404" s="33"/>
      <c r="M404" s="140" t="s">
        <v>42</v>
      </c>
      <c r="N404" s="141" t="s">
        <v>50</v>
      </c>
      <c r="P404" s="142">
        <f>O404*H404</f>
        <v>0</v>
      </c>
      <c r="Q404" s="142">
        <v>0</v>
      </c>
      <c r="R404" s="142">
        <f>Q404*H404</f>
        <v>0</v>
      </c>
      <c r="S404" s="142">
        <v>0</v>
      </c>
      <c r="T404" s="143">
        <f>S404*H404</f>
        <v>0</v>
      </c>
      <c r="AR404" s="144" t="s">
        <v>311</v>
      </c>
      <c r="AT404" s="144" t="s">
        <v>307</v>
      </c>
      <c r="AU404" s="144" t="s">
        <v>88</v>
      </c>
      <c r="AY404" s="18" t="s">
        <v>305</v>
      </c>
      <c r="BE404" s="145">
        <f>IF(N404="základní",J404,0)</f>
        <v>0</v>
      </c>
      <c r="BF404" s="145">
        <f>IF(N404="snížená",J404,0)</f>
        <v>0</v>
      </c>
      <c r="BG404" s="145">
        <f>IF(N404="zákl. přenesená",J404,0)</f>
        <v>0</v>
      </c>
      <c r="BH404" s="145">
        <f>IF(N404="sníž. přenesená",J404,0)</f>
        <v>0</v>
      </c>
      <c r="BI404" s="145">
        <f>IF(N404="nulová",J404,0)</f>
        <v>0</v>
      </c>
      <c r="BJ404" s="18" t="s">
        <v>86</v>
      </c>
      <c r="BK404" s="145">
        <f>ROUND(I404*H404,2)</f>
        <v>0</v>
      </c>
      <c r="BL404" s="18" t="s">
        <v>311</v>
      </c>
      <c r="BM404" s="144" t="s">
        <v>9528</v>
      </c>
    </row>
    <row r="405" spans="2:65" s="1" customFormat="1" ht="29.25">
      <c r="B405" s="33"/>
      <c r="D405" s="146" t="s">
        <v>313</v>
      </c>
      <c r="F405" s="147" t="s">
        <v>4051</v>
      </c>
      <c r="I405" s="148"/>
      <c r="L405" s="33"/>
      <c r="M405" s="149"/>
      <c r="T405" s="54"/>
      <c r="AT405" s="18" t="s">
        <v>313</v>
      </c>
      <c r="AU405" s="18" t="s">
        <v>88</v>
      </c>
    </row>
    <row r="406" spans="2:65" s="1" customFormat="1" ht="11.25">
      <c r="B406" s="33"/>
      <c r="D406" s="150" t="s">
        <v>315</v>
      </c>
      <c r="F406" s="151" t="s">
        <v>9529</v>
      </c>
      <c r="I406" s="148"/>
      <c r="L406" s="33"/>
      <c r="M406" s="149"/>
      <c r="T406" s="54"/>
      <c r="AT406" s="18" t="s">
        <v>315</v>
      </c>
      <c r="AU406" s="18" t="s">
        <v>88</v>
      </c>
    </row>
    <row r="407" spans="2:65" s="1" customFormat="1" ht="107.25">
      <c r="B407" s="33"/>
      <c r="D407" s="146" t="s">
        <v>4036</v>
      </c>
      <c r="F407" s="189" t="s">
        <v>9526</v>
      </c>
      <c r="I407" s="148"/>
      <c r="L407" s="33"/>
      <c r="M407" s="149"/>
      <c r="T407" s="54"/>
      <c r="AT407" s="18" t="s">
        <v>4036</v>
      </c>
      <c r="AU407" s="18" t="s">
        <v>88</v>
      </c>
    </row>
    <row r="408" spans="2:65" s="1" customFormat="1" ht="44.25" customHeight="1">
      <c r="B408" s="33"/>
      <c r="C408" s="133" t="s">
        <v>992</v>
      </c>
      <c r="D408" s="133" t="s">
        <v>307</v>
      </c>
      <c r="E408" s="134" t="s">
        <v>9530</v>
      </c>
      <c r="F408" s="135" t="s">
        <v>9531</v>
      </c>
      <c r="G408" s="136" t="s">
        <v>453</v>
      </c>
      <c r="H408" s="137">
        <v>0.495</v>
      </c>
      <c r="I408" s="138"/>
      <c r="J408" s="139">
        <f>ROUND(I408*H408,2)</f>
        <v>0</v>
      </c>
      <c r="K408" s="135" t="s">
        <v>310</v>
      </c>
      <c r="L408" s="33"/>
      <c r="M408" s="140" t="s">
        <v>42</v>
      </c>
      <c r="N408" s="141" t="s">
        <v>50</v>
      </c>
      <c r="P408" s="142">
        <f>O408*H408</f>
        <v>0</v>
      </c>
      <c r="Q408" s="142">
        <v>0</v>
      </c>
      <c r="R408" s="142">
        <f>Q408*H408</f>
        <v>0</v>
      </c>
      <c r="S408" s="142">
        <v>0</v>
      </c>
      <c r="T408" s="143">
        <f>S408*H408</f>
        <v>0</v>
      </c>
      <c r="AR408" s="144" t="s">
        <v>311</v>
      </c>
      <c r="AT408" s="144" t="s">
        <v>307</v>
      </c>
      <c r="AU408" s="144" t="s">
        <v>88</v>
      </c>
      <c r="AY408" s="18" t="s">
        <v>305</v>
      </c>
      <c r="BE408" s="145">
        <f>IF(N408="základní",J408,0)</f>
        <v>0</v>
      </c>
      <c r="BF408" s="145">
        <f>IF(N408="snížená",J408,0)</f>
        <v>0</v>
      </c>
      <c r="BG408" s="145">
        <f>IF(N408="zákl. přenesená",J408,0)</f>
        <v>0</v>
      </c>
      <c r="BH408" s="145">
        <f>IF(N408="sníž. přenesená",J408,0)</f>
        <v>0</v>
      </c>
      <c r="BI408" s="145">
        <f>IF(N408="nulová",J408,0)</f>
        <v>0</v>
      </c>
      <c r="BJ408" s="18" t="s">
        <v>86</v>
      </c>
      <c r="BK408" s="145">
        <f>ROUND(I408*H408,2)</f>
        <v>0</v>
      </c>
      <c r="BL408" s="18" t="s">
        <v>311</v>
      </c>
      <c r="BM408" s="144" t="s">
        <v>9532</v>
      </c>
    </row>
    <row r="409" spans="2:65" s="1" customFormat="1" ht="29.25">
      <c r="B409" s="33"/>
      <c r="D409" s="146" t="s">
        <v>313</v>
      </c>
      <c r="F409" s="147" t="s">
        <v>9531</v>
      </c>
      <c r="I409" s="148"/>
      <c r="L409" s="33"/>
      <c r="M409" s="149"/>
      <c r="T409" s="54"/>
      <c r="AT409" s="18" t="s">
        <v>313</v>
      </c>
      <c r="AU409" s="18" t="s">
        <v>88</v>
      </c>
    </row>
    <row r="410" spans="2:65" s="1" customFormat="1" ht="11.25">
      <c r="B410" s="33"/>
      <c r="D410" s="150" t="s">
        <v>315</v>
      </c>
      <c r="F410" s="151" t="s">
        <v>9533</v>
      </c>
      <c r="I410" s="148"/>
      <c r="L410" s="33"/>
      <c r="M410" s="149"/>
      <c r="T410" s="54"/>
      <c r="AT410" s="18" t="s">
        <v>315</v>
      </c>
      <c r="AU410" s="18" t="s">
        <v>88</v>
      </c>
    </row>
    <row r="411" spans="2:65" s="11" customFormat="1" ht="22.9" customHeight="1">
      <c r="B411" s="121"/>
      <c r="D411" s="122" t="s">
        <v>78</v>
      </c>
      <c r="E411" s="131" t="s">
        <v>1094</v>
      </c>
      <c r="F411" s="131" t="s">
        <v>1095</v>
      </c>
      <c r="I411" s="124"/>
      <c r="J411" s="132">
        <f>BK411</f>
        <v>0</v>
      </c>
      <c r="L411" s="121"/>
      <c r="M411" s="126"/>
      <c r="P411" s="127">
        <f>SUM(P412:P415)</f>
        <v>0</v>
      </c>
      <c r="R411" s="127">
        <f>SUM(R412:R415)</f>
        <v>0</v>
      </c>
      <c r="T411" s="128">
        <f>SUM(T412:T415)</f>
        <v>0</v>
      </c>
      <c r="AR411" s="122" t="s">
        <v>86</v>
      </c>
      <c r="AT411" s="129" t="s">
        <v>78</v>
      </c>
      <c r="AU411" s="129" t="s">
        <v>86</v>
      </c>
      <c r="AY411" s="122" t="s">
        <v>305</v>
      </c>
      <c r="BK411" s="130">
        <f>SUM(BK412:BK415)</f>
        <v>0</v>
      </c>
    </row>
    <row r="412" spans="2:65" s="1" customFormat="1" ht="24.2" customHeight="1">
      <c r="B412" s="33"/>
      <c r="C412" s="133" t="s">
        <v>1000</v>
      </c>
      <c r="D412" s="133" t="s">
        <v>307</v>
      </c>
      <c r="E412" s="134" t="s">
        <v>9534</v>
      </c>
      <c r="F412" s="135" t="s">
        <v>9535</v>
      </c>
      <c r="G412" s="136" t="s">
        <v>453</v>
      </c>
      <c r="H412" s="137">
        <v>239.43899999999999</v>
      </c>
      <c r="I412" s="138"/>
      <c r="J412" s="139">
        <f>ROUND(I412*H412,2)</f>
        <v>0</v>
      </c>
      <c r="K412" s="135" t="s">
        <v>310</v>
      </c>
      <c r="L412" s="33"/>
      <c r="M412" s="140" t="s">
        <v>42</v>
      </c>
      <c r="N412" s="141" t="s">
        <v>50</v>
      </c>
      <c r="P412" s="142">
        <f>O412*H412</f>
        <v>0</v>
      </c>
      <c r="Q412" s="142">
        <v>0</v>
      </c>
      <c r="R412" s="142">
        <f>Q412*H412</f>
        <v>0</v>
      </c>
      <c r="S412" s="142">
        <v>0</v>
      </c>
      <c r="T412" s="143">
        <f>S412*H412</f>
        <v>0</v>
      </c>
      <c r="AR412" s="144" t="s">
        <v>311</v>
      </c>
      <c r="AT412" s="144" t="s">
        <v>307</v>
      </c>
      <c r="AU412" s="144" t="s">
        <v>88</v>
      </c>
      <c r="AY412" s="18" t="s">
        <v>305</v>
      </c>
      <c r="BE412" s="145">
        <f>IF(N412="základní",J412,0)</f>
        <v>0</v>
      </c>
      <c r="BF412" s="145">
        <f>IF(N412="snížená",J412,0)</f>
        <v>0</v>
      </c>
      <c r="BG412" s="145">
        <f>IF(N412="zákl. přenesená",J412,0)</f>
        <v>0</v>
      </c>
      <c r="BH412" s="145">
        <f>IF(N412="sníž. přenesená",J412,0)</f>
        <v>0</v>
      </c>
      <c r="BI412" s="145">
        <f>IF(N412="nulová",J412,0)</f>
        <v>0</v>
      </c>
      <c r="BJ412" s="18" t="s">
        <v>86</v>
      </c>
      <c r="BK412" s="145">
        <f>ROUND(I412*H412,2)</f>
        <v>0</v>
      </c>
      <c r="BL412" s="18" t="s">
        <v>311</v>
      </c>
      <c r="BM412" s="144" t="s">
        <v>9536</v>
      </c>
    </row>
    <row r="413" spans="2:65" s="1" customFormat="1" ht="29.25">
      <c r="B413" s="33"/>
      <c r="D413" s="146" t="s">
        <v>313</v>
      </c>
      <c r="F413" s="147" t="s">
        <v>9537</v>
      </c>
      <c r="I413" s="148"/>
      <c r="L413" s="33"/>
      <c r="M413" s="149"/>
      <c r="T413" s="54"/>
      <c r="AT413" s="18" t="s">
        <v>313</v>
      </c>
      <c r="AU413" s="18" t="s">
        <v>88</v>
      </c>
    </row>
    <row r="414" spans="2:65" s="1" customFormat="1" ht="11.25">
      <c r="B414" s="33"/>
      <c r="D414" s="150" t="s">
        <v>315</v>
      </c>
      <c r="F414" s="151" t="s">
        <v>9538</v>
      </c>
      <c r="I414" s="148"/>
      <c r="L414" s="33"/>
      <c r="M414" s="149"/>
      <c r="T414" s="54"/>
      <c r="AT414" s="18" t="s">
        <v>315</v>
      </c>
      <c r="AU414" s="18" t="s">
        <v>88</v>
      </c>
    </row>
    <row r="415" spans="2:65" s="1" customFormat="1" ht="58.5">
      <c r="B415" s="33"/>
      <c r="D415" s="146" t="s">
        <v>4036</v>
      </c>
      <c r="F415" s="189" t="s">
        <v>9539</v>
      </c>
      <c r="I415" s="148"/>
      <c r="L415" s="33"/>
      <c r="M415" s="194"/>
      <c r="N415" s="195"/>
      <c r="O415" s="195"/>
      <c r="P415" s="195"/>
      <c r="Q415" s="195"/>
      <c r="R415" s="195"/>
      <c r="S415" s="195"/>
      <c r="T415" s="196"/>
      <c r="AT415" s="18" t="s">
        <v>4036</v>
      </c>
      <c r="AU415" s="18" t="s">
        <v>88</v>
      </c>
    </row>
    <row r="416" spans="2:65" s="1" customFormat="1" ht="6.95" customHeight="1">
      <c r="B416" s="42"/>
      <c r="C416" s="43"/>
      <c r="D416" s="43"/>
      <c r="E416" s="43"/>
      <c r="F416" s="43"/>
      <c r="G416" s="43"/>
      <c r="H416" s="43"/>
      <c r="I416" s="43"/>
      <c r="J416" s="43"/>
      <c r="K416" s="43"/>
      <c r="L416" s="33"/>
    </row>
  </sheetData>
  <sheetProtection algorithmName="SHA-512" hashValue="sGtWsxCf0UJzDw/up8USrPfnCk3MxXrrCRhBZft+Fmw03dBwU7aquRkFzRC8mocyjHRhlXD0YZ3QmugkmCCpiw==" saltValue="EJFYCw7SiBiygNmD5vAiryDkDkaztbTeZ1AK3pqUvt07a1B3M3jbRoJuN+noxzxmqBKwesB8VQmLP6ofqqR5Mw==" spinCount="100000" sheet="1" objects="1" scenarios="1" formatColumns="0" formatRows="0" autoFilter="0"/>
  <autoFilter ref="C92:K415" xr:uid="{00000000-0009-0000-0000-000012000000}"/>
  <mergeCells count="12">
    <mergeCell ref="E85:H85"/>
    <mergeCell ref="L2:V2"/>
    <mergeCell ref="E50:H50"/>
    <mergeCell ref="E52:H52"/>
    <mergeCell ref="E54:H54"/>
    <mergeCell ref="E81:H81"/>
    <mergeCell ref="E83:H83"/>
    <mergeCell ref="E7:H7"/>
    <mergeCell ref="E9:H9"/>
    <mergeCell ref="E11:H11"/>
    <mergeCell ref="E20:H20"/>
    <mergeCell ref="E29:H29"/>
  </mergeCells>
  <hyperlinks>
    <hyperlink ref="F98" r:id="rId1" xr:uid="{00000000-0004-0000-1200-000000000000}"/>
    <hyperlink ref="F103" r:id="rId2" xr:uid="{00000000-0004-0000-1200-000001000000}"/>
    <hyperlink ref="F107" r:id="rId3" xr:uid="{00000000-0004-0000-1200-000002000000}"/>
    <hyperlink ref="F111" r:id="rId4" xr:uid="{00000000-0004-0000-1200-000003000000}"/>
    <hyperlink ref="F115" r:id="rId5" xr:uid="{00000000-0004-0000-1200-000004000000}"/>
    <hyperlink ref="F120" r:id="rId6" xr:uid="{00000000-0004-0000-1200-000005000000}"/>
    <hyperlink ref="F124" r:id="rId7" xr:uid="{00000000-0004-0000-1200-000006000000}"/>
    <hyperlink ref="F129" r:id="rId8" xr:uid="{00000000-0004-0000-1200-000007000000}"/>
    <hyperlink ref="F134" r:id="rId9" xr:uid="{00000000-0004-0000-1200-000008000000}"/>
    <hyperlink ref="F139" r:id="rId10" xr:uid="{00000000-0004-0000-1200-000009000000}"/>
    <hyperlink ref="F144" r:id="rId11" xr:uid="{00000000-0004-0000-1200-00000A000000}"/>
    <hyperlink ref="F149" r:id="rId12" xr:uid="{00000000-0004-0000-1200-00000B000000}"/>
    <hyperlink ref="F154" r:id="rId13" xr:uid="{00000000-0004-0000-1200-00000C000000}"/>
    <hyperlink ref="F159" r:id="rId14" xr:uid="{00000000-0004-0000-1200-00000D000000}"/>
    <hyperlink ref="F162" r:id="rId15" xr:uid="{00000000-0004-0000-1200-00000E000000}"/>
    <hyperlink ref="F165" r:id="rId16" xr:uid="{00000000-0004-0000-1200-00000F000000}"/>
    <hyperlink ref="F170" r:id="rId17" xr:uid="{00000000-0004-0000-1200-000010000000}"/>
    <hyperlink ref="F175" r:id="rId18" xr:uid="{00000000-0004-0000-1200-000011000000}"/>
    <hyperlink ref="F180" r:id="rId19" xr:uid="{00000000-0004-0000-1200-000012000000}"/>
    <hyperlink ref="F183" r:id="rId20" xr:uid="{00000000-0004-0000-1200-000013000000}"/>
    <hyperlink ref="F192" r:id="rId21" xr:uid="{00000000-0004-0000-1200-000014000000}"/>
    <hyperlink ref="F200" r:id="rId22" xr:uid="{00000000-0004-0000-1200-000015000000}"/>
    <hyperlink ref="F205" r:id="rId23" xr:uid="{00000000-0004-0000-1200-000016000000}"/>
    <hyperlink ref="F210" r:id="rId24" xr:uid="{00000000-0004-0000-1200-000017000000}"/>
    <hyperlink ref="F215" r:id="rId25" xr:uid="{00000000-0004-0000-1200-000018000000}"/>
    <hyperlink ref="F221" r:id="rId26" xr:uid="{00000000-0004-0000-1200-000019000000}"/>
    <hyperlink ref="F224" r:id="rId27" xr:uid="{00000000-0004-0000-1200-00001A000000}"/>
    <hyperlink ref="F228" r:id="rId28" xr:uid="{00000000-0004-0000-1200-00001B000000}"/>
    <hyperlink ref="F231" r:id="rId29" xr:uid="{00000000-0004-0000-1200-00001C000000}"/>
    <hyperlink ref="F244" r:id="rId30" xr:uid="{00000000-0004-0000-1200-00001D000000}"/>
    <hyperlink ref="F248" r:id="rId31" xr:uid="{00000000-0004-0000-1200-00001E000000}"/>
    <hyperlink ref="F265" r:id="rId32" xr:uid="{00000000-0004-0000-1200-00001F000000}"/>
    <hyperlink ref="F271" r:id="rId33" xr:uid="{00000000-0004-0000-1200-000020000000}"/>
    <hyperlink ref="F281" r:id="rId34" xr:uid="{00000000-0004-0000-1200-000021000000}"/>
    <hyperlink ref="F290" r:id="rId35" xr:uid="{00000000-0004-0000-1200-000022000000}"/>
    <hyperlink ref="F296" r:id="rId36" xr:uid="{00000000-0004-0000-1200-000023000000}"/>
    <hyperlink ref="F306" r:id="rId37" xr:uid="{00000000-0004-0000-1200-000024000000}"/>
    <hyperlink ref="F312" r:id="rId38" xr:uid="{00000000-0004-0000-1200-000025000000}"/>
    <hyperlink ref="F318" r:id="rId39" xr:uid="{00000000-0004-0000-1200-000026000000}"/>
    <hyperlink ref="F326" r:id="rId40" xr:uid="{00000000-0004-0000-1200-000027000000}"/>
    <hyperlink ref="F334" r:id="rId41" xr:uid="{00000000-0004-0000-1200-000028000000}"/>
    <hyperlink ref="F338" r:id="rId42" xr:uid="{00000000-0004-0000-1200-000029000000}"/>
    <hyperlink ref="F343" r:id="rId43" xr:uid="{00000000-0004-0000-1200-00002A000000}"/>
    <hyperlink ref="F348" r:id="rId44" xr:uid="{00000000-0004-0000-1200-00002B000000}"/>
    <hyperlink ref="F356" r:id="rId45" xr:uid="{00000000-0004-0000-1200-00002C000000}"/>
    <hyperlink ref="F360" r:id="rId46" xr:uid="{00000000-0004-0000-1200-00002D000000}"/>
    <hyperlink ref="F368" r:id="rId47" xr:uid="{00000000-0004-0000-1200-00002E000000}"/>
    <hyperlink ref="F372" r:id="rId48" xr:uid="{00000000-0004-0000-1200-00002F000000}"/>
    <hyperlink ref="F376" r:id="rId49" xr:uid="{00000000-0004-0000-1200-000030000000}"/>
    <hyperlink ref="F380" r:id="rId50" xr:uid="{00000000-0004-0000-1200-000031000000}"/>
    <hyperlink ref="F385" r:id="rId51" xr:uid="{00000000-0004-0000-1200-000032000000}"/>
    <hyperlink ref="F393" r:id="rId52" xr:uid="{00000000-0004-0000-1200-000033000000}"/>
    <hyperlink ref="F398" r:id="rId53" xr:uid="{00000000-0004-0000-1200-000034000000}"/>
    <hyperlink ref="F402" r:id="rId54" xr:uid="{00000000-0004-0000-1200-000035000000}"/>
    <hyperlink ref="F406" r:id="rId55" xr:uid="{00000000-0004-0000-1200-000036000000}"/>
    <hyperlink ref="F410" r:id="rId56" xr:uid="{00000000-0004-0000-1200-000037000000}"/>
    <hyperlink ref="F414" r:id="rId57" xr:uid="{00000000-0004-0000-1200-000038000000}"/>
  </hyperlinks>
  <pageMargins left="0.39374999999999999" right="0.39374999999999999" top="0.39374999999999999" bottom="0.39374999999999999" header="0" footer="0"/>
  <pageSetup paperSize="9" scale="76" fitToHeight="100" orientation="portrait" blackAndWhite="1" r:id="rId58"/>
  <headerFooter>
    <oddFooter>&amp;CStrana &amp;P z &amp;N</oddFooter>
  </headerFooter>
  <drawing r:id="rId5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BM2663"/>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56" ht="36.950000000000003" customHeight="1">
      <c r="L2" s="295"/>
      <c r="M2" s="295"/>
      <c r="N2" s="295"/>
      <c r="O2" s="295"/>
      <c r="P2" s="295"/>
      <c r="Q2" s="295"/>
      <c r="R2" s="295"/>
      <c r="S2" s="295"/>
      <c r="T2" s="295"/>
      <c r="U2" s="295"/>
      <c r="V2" s="295"/>
      <c r="AT2" s="18" t="s">
        <v>97</v>
      </c>
      <c r="AZ2" s="91" t="s">
        <v>197</v>
      </c>
      <c r="BA2" s="91" t="s">
        <v>198</v>
      </c>
      <c r="BB2" s="91" t="s">
        <v>199</v>
      </c>
      <c r="BC2" s="91" t="s">
        <v>200</v>
      </c>
      <c r="BD2" s="91" t="s">
        <v>88</v>
      </c>
    </row>
    <row r="3" spans="2:56" ht="6.95" customHeight="1">
      <c r="B3" s="19"/>
      <c r="C3" s="20"/>
      <c r="D3" s="20"/>
      <c r="E3" s="20"/>
      <c r="F3" s="20"/>
      <c r="G3" s="20"/>
      <c r="H3" s="20"/>
      <c r="I3" s="20"/>
      <c r="J3" s="20"/>
      <c r="K3" s="20"/>
      <c r="L3" s="21"/>
      <c r="AT3" s="18" t="s">
        <v>88</v>
      </c>
      <c r="AZ3" s="91" t="s">
        <v>201</v>
      </c>
      <c r="BA3" s="91" t="s">
        <v>202</v>
      </c>
      <c r="BB3" s="91" t="s">
        <v>199</v>
      </c>
      <c r="BC3" s="91" t="s">
        <v>203</v>
      </c>
      <c r="BD3" s="91" t="s">
        <v>88</v>
      </c>
    </row>
    <row r="4" spans="2:56" ht="24.95" customHeight="1">
      <c r="B4" s="21"/>
      <c r="D4" s="22" t="s">
        <v>204</v>
      </c>
      <c r="L4" s="21"/>
      <c r="M4" s="92" t="s">
        <v>10</v>
      </c>
      <c r="AT4" s="18" t="s">
        <v>4</v>
      </c>
      <c r="AZ4" s="91" t="s">
        <v>205</v>
      </c>
      <c r="BA4" s="91" t="s">
        <v>206</v>
      </c>
      <c r="BB4" s="91" t="s">
        <v>199</v>
      </c>
      <c r="BC4" s="91" t="s">
        <v>207</v>
      </c>
      <c r="BD4" s="91" t="s">
        <v>88</v>
      </c>
    </row>
    <row r="5" spans="2:56" ht="6.95" customHeight="1">
      <c r="B5" s="21"/>
      <c r="L5" s="21"/>
      <c r="AZ5" s="91" t="s">
        <v>208</v>
      </c>
      <c r="BA5" s="91" t="s">
        <v>209</v>
      </c>
      <c r="BB5" s="91" t="s">
        <v>199</v>
      </c>
      <c r="BC5" s="91" t="s">
        <v>210</v>
      </c>
      <c r="BD5" s="91" t="s">
        <v>88</v>
      </c>
    </row>
    <row r="6" spans="2:56" ht="12" customHeight="1">
      <c r="B6" s="21"/>
      <c r="D6" s="28" t="s">
        <v>16</v>
      </c>
      <c r="L6" s="21"/>
      <c r="AZ6" s="91" t="s">
        <v>211</v>
      </c>
      <c r="BA6" s="91" t="s">
        <v>212</v>
      </c>
      <c r="BB6" s="91" t="s">
        <v>199</v>
      </c>
      <c r="BC6" s="91" t="s">
        <v>213</v>
      </c>
      <c r="BD6" s="91" t="s">
        <v>88</v>
      </c>
    </row>
    <row r="7" spans="2:56" ht="16.5" customHeight="1">
      <c r="B7" s="21"/>
      <c r="E7" s="333" t="str">
        <f>'Rekapitulace stavby'!K6</f>
        <v>Domov pro seniory v Litomyšli</v>
      </c>
      <c r="F7" s="334"/>
      <c r="G7" s="334"/>
      <c r="H7" s="334"/>
      <c r="L7" s="21"/>
      <c r="AZ7" s="91" t="s">
        <v>214</v>
      </c>
      <c r="BA7" s="91" t="s">
        <v>215</v>
      </c>
      <c r="BB7" s="91" t="s">
        <v>199</v>
      </c>
      <c r="BC7" s="91" t="s">
        <v>216</v>
      </c>
      <c r="BD7" s="91" t="s">
        <v>88</v>
      </c>
    </row>
    <row r="8" spans="2:56" ht="12.75">
      <c r="B8" s="21"/>
      <c r="D8" s="28" t="s">
        <v>217</v>
      </c>
      <c r="L8" s="21"/>
      <c r="AZ8" s="91" t="s">
        <v>218</v>
      </c>
      <c r="BA8" s="91" t="s">
        <v>219</v>
      </c>
      <c r="BB8" s="91" t="s">
        <v>199</v>
      </c>
      <c r="BC8" s="91" t="s">
        <v>220</v>
      </c>
      <c r="BD8" s="91" t="s">
        <v>88</v>
      </c>
    </row>
    <row r="9" spans="2:56" ht="16.5" customHeight="1">
      <c r="B9" s="21"/>
      <c r="E9" s="333" t="s">
        <v>221</v>
      </c>
      <c r="F9" s="295"/>
      <c r="G9" s="295"/>
      <c r="H9" s="295"/>
      <c r="L9" s="21"/>
      <c r="AZ9" s="91" t="s">
        <v>222</v>
      </c>
      <c r="BA9" s="91" t="s">
        <v>223</v>
      </c>
      <c r="BB9" s="91" t="s">
        <v>199</v>
      </c>
      <c r="BC9" s="91" t="s">
        <v>200</v>
      </c>
      <c r="BD9" s="91" t="s">
        <v>88</v>
      </c>
    </row>
    <row r="10" spans="2:56" ht="12" customHeight="1">
      <c r="B10" s="21"/>
      <c r="D10" s="28" t="s">
        <v>224</v>
      </c>
      <c r="L10" s="21"/>
      <c r="AZ10" s="91" t="s">
        <v>225</v>
      </c>
      <c r="BA10" s="91" t="s">
        <v>226</v>
      </c>
      <c r="BB10" s="91" t="s">
        <v>199</v>
      </c>
      <c r="BC10" s="91" t="s">
        <v>203</v>
      </c>
      <c r="BD10" s="91" t="s">
        <v>88</v>
      </c>
    </row>
    <row r="11" spans="2:56" s="1" customFormat="1" ht="16.5" customHeight="1">
      <c r="B11" s="33"/>
      <c r="E11" s="329" t="s">
        <v>227</v>
      </c>
      <c r="F11" s="335"/>
      <c r="G11" s="335"/>
      <c r="H11" s="335"/>
      <c r="L11" s="33"/>
      <c r="AZ11" s="91" t="s">
        <v>228</v>
      </c>
      <c r="BA11" s="91" t="s">
        <v>229</v>
      </c>
      <c r="BB11" s="91" t="s">
        <v>199</v>
      </c>
      <c r="BC11" s="91" t="s">
        <v>230</v>
      </c>
      <c r="BD11" s="91" t="s">
        <v>88</v>
      </c>
    </row>
    <row r="12" spans="2:56" s="1" customFormat="1" ht="12" customHeight="1">
      <c r="B12" s="33"/>
      <c r="D12" s="28" t="s">
        <v>231</v>
      </c>
      <c r="L12" s="33"/>
      <c r="AZ12" s="91" t="s">
        <v>232</v>
      </c>
      <c r="BA12" s="91" t="s">
        <v>233</v>
      </c>
      <c r="BB12" s="91" t="s">
        <v>199</v>
      </c>
      <c r="BC12" s="91" t="s">
        <v>234</v>
      </c>
      <c r="BD12" s="91" t="s">
        <v>88</v>
      </c>
    </row>
    <row r="13" spans="2:56" s="1" customFormat="1" ht="16.5" customHeight="1">
      <c r="B13" s="33"/>
      <c r="E13" s="316" t="s">
        <v>235</v>
      </c>
      <c r="F13" s="335"/>
      <c r="G13" s="335"/>
      <c r="H13" s="335"/>
      <c r="L13" s="33"/>
      <c r="AZ13" s="91" t="s">
        <v>236</v>
      </c>
      <c r="BA13" s="91" t="s">
        <v>237</v>
      </c>
      <c r="BB13" s="91" t="s">
        <v>199</v>
      </c>
      <c r="BC13" s="91" t="s">
        <v>238</v>
      </c>
      <c r="BD13" s="91" t="s">
        <v>88</v>
      </c>
    </row>
    <row r="14" spans="2:56" s="1" customFormat="1" ht="11.25">
      <c r="B14" s="33"/>
      <c r="L14" s="33"/>
      <c r="AZ14" s="91" t="s">
        <v>239</v>
      </c>
      <c r="BA14" s="91" t="s">
        <v>240</v>
      </c>
      <c r="BB14" s="91" t="s">
        <v>199</v>
      </c>
      <c r="BC14" s="91" t="s">
        <v>241</v>
      </c>
      <c r="BD14" s="91" t="s">
        <v>88</v>
      </c>
    </row>
    <row r="15" spans="2:56" s="1" customFormat="1" ht="12" customHeight="1">
      <c r="B15" s="33"/>
      <c r="D15" s="28" t="s">
        <v>18</v>
      </c>
      <c r="F15" s="26" t="s">
        <v>19</v>
      </c>
      <c r="I15" s="28" t="s">
        <v>20</v>
      </c>
      <c r="J15" s="26" t="s">
        <v>42</v>
      </c>
      <c r="L15" s="33"/>
      <c r="AZ15" s="91" t="s">
        <v>242</v>
      </c>
      <c r="BA15" s="91" t="s">
        <v>243</v>
      </c>
      <c r="BB15" s="91" t="s">
        <v>244</v>
      </c>
      <c r="BC15" s="91" t="s">
        <v>245</v>
      </c>
      <c r="BD15" s="91" t="s">
        <v>88</v>
      </c>
    </row>
    <row r="16" spans="2:56" s="1" customFormat="1" ht="12" customHeight="1">
      <c r="B16" s="33"/>
      <c r="D16" s="28" t="s">
        <v>22</v>
      </c>
      <c r="F16" s="26" t="s">
        <v>23</v>
      </c>
      <c r="I16" s="28" t="s">
        <v>24</v>
      </c>
      <c r="J16" s="50" t="str">
        <f>'Rekapitulace stavby'!AN8</f>
        <v>20. 1. 2025</v>
      </c>
      <c r="L16" s="33"/>
    </row>
    <row r="17" spans="2:12" s="1" customFormat="1" ht="10.9" customHeight="1">
      <c r="B17" s="33"/>
      <c r="L17" s="33"/>
    </row>
    <row r="18" spans="2:12" s="1" customFormat="1" ht="12" customHeight="1">
      <c r="B18" s="33"/>
      <c r="D18" s="28" t="s">
        <v>26</v>
      </c>
      <c r="I18" s="28" t="s">
        <v>27</v>
      </c>
      <c r="J18" s="26" t="s">
        <v>28</v>
      </c>
      <c r="L18" s="33"/>
    </row>
    <row r="19" spans="2:12" s="1" customFormat="1" ht="18" customHeight="1">
      <c r="B19" s="33"/>
      <c r="E19" s="26" t="s">
        <v>29</v>
      </c>
      <c r="I19" s="28" t="s">
        <v>30</v>
      </c>
      <c r="J19" s="26" t="s">
        <v>31</v>
      </c>
      <c r="L19" s="33"/>
    </row>
    <row r="20" spans="2:12" s="1" customFormat="1" ht="6.95" customHeight="1">
      <c r="B20" s="33"/>
      <c r="L20" s="33"/>
    </row>
    <row r="21" spans="2:12" s="1" customFormat="1" ht="12" customHeight="1">
      <c r="B21" s="33"/>
      <c r="D21" s="28" t="s">
        <v>32</v>
      </c>
      <c r="I21" s="28" t="s">
        <v>27</v>
      </c>
      <c r="J21" s="29" t="str">
        <f>'Rekapitulace stavby'!AN13</f>
        <v>Vyplň údaj</v>
      </c>
      <c r="L21" s="33"/>
    </row>
    <row r="22" spans="2:12" s="1" customFormat="1" ht="18" customHeight="1">
      <c r="B22" s="33"/>
      <c r="E22" s="336" t="str">
        <f>'Rekapitulace stavby'!E14</f>
        <v>Vyplň údaj</v>
      </c>
      <c r="F22" s="294"/>
      <c r="G22" s="294"/>
      <c r="H22" s="294"/>
      <c r="I22" s="28" t="s">
        <v>30</v>
      </c>
      <c r="J22" s="29" t="str">
        <f>'Rekapitulace stavby'!AN14</f>
        <v>Vyplň údaj</v>
      </c>
      <c r="L22" s="33"/>
    </row>
    <row r="23" spans="2:12" s="1" customFormat="1" ht="6.95" customHeight="1">
      <c r="B23" s="33"/>
      <c r="L23" s="33"/>
    </row>
    <row r="24" spans="2:12" s="1" customFormat="1" ht="12" customHeight="1">
      <c r="B24" s="33"/>
      <c r="D24" s="28" t="s">
        <v>34</v>
      </c>
      <c r="I24" s="28" t="s">
        <v>27</v>
      </c>
      <c r="J24" s="26" t="s">
        <v>35</v>
      </c>
      <c r="L24" s="33"/>
    </row>
    <row r="25" spans="2:12" s="1" customFormat="1" ht="18" customHeight="1">
      <c r="B25" s="33"/>
      <c r="E25" s="26" t="s">
        <v>36</v>
      </c>
      <c r="I25" s="28" t="s">
        <v>30</v>
      </c>
      <c r="J25" s="26" t="s">
        <v>37</v>
      </c>
      <c r="L25" s="33"/>
    </row>
    <row r="26" spans="2:12" s="1" customFormat="1" ht="6.95" customHeight="1">
      <c r="B26" s="33"/>
      <c r="L26" s="33"/>
    </row>
    <row r="27" spans="2:12" s="1" customFormat="1" ht="12" customHeight="1">
      <c r="B27" s="33"/>
      <c r="D27" s="28" t="s">
        <v>39</v>
      </c>
      <c r="I27" s="28" t="s">
        <v>27</v>
      </c>
      <c r="J27" s="26" t="s">
        <v>40</v>
      </c>
      <c r="L27" s="33"/>
    </row>
    <row r="28" spans="2:12" s="1" customFormat="1" ht="18" customHeight="1">
      <c r="B28" s="33"/>
      <c r="E28" s="26" t="s">
        <v>41</v>
      </c>
      <c r="I28" s="28" t="s">
        <v>30</v>
      </c>
      <c r="J28" s="26" t="s">
        <v>42</v>
      </c>
      <c r="L28" s="33"/>
    </row>
    <row r="29" spans="2:12" s="1" customFormat="1" ht="6.95" customHeight="1">
      <c r="B29" s="33"/>
      <c r="L29" s="33"/>
    </row>
    <row r="30" spans="2:12" s="1" customFormat="1" ht="12" customHeight="1">
      <c r="B30" s="33"/>
      <c r="D30" s="28" t="s">
        <v>43</v>
      </c>
      <c r="L30" s="33"/>
    </row>
    <row r="31" spans="2:12" s="7" customFormat="1" ht="16.5" customHeight="1">
      <c r="B31" s="93"/>
      <c r="E31" s="299" t="s">
        <v>42</v>
      </c>
      <c r="F31" s="299"/>
      <c r="G31" s="299"/>
      <c r="H31" s="299"/>
      <c r="L31" s="93"/>
    </row>
    <row r="32" spans="2:12" s="1" customFormat="1" ht="6.95" customHeight="1">
      <c r="B32" s="33"/>
      <c r="L32" s="33"/>
    </row>
    <row r="33" spans="2:12" s="1" customFormat="1" ht="6.95" customHeight="1">
      <c r="B33" s="33"/>
      <c r="D33" s="51"/>
      <c r="E33" s="51"/>
      <c r="F33" s="51"/>
      <c r="G33" s="51"/>
      <c r="H33" s="51"/>
      <c r="I33" s="51"/>
      <c r="J33" s="51"/>
      <c r="K33" s="51"/>
      <c r="L33" s="33"/>
    </row>
    <row r="34" spans="2:12" s="1" customFormat="1" ht="25.35" customHeight="1">
      <c r="B34" s="33"/>
      <c r="D34" s="94" t="s">
        <v>45</v>
      </c>
      <c r="J34" s="64">
        <f>ROUND(J131, 2)</f>
        <v>0</v>
      </c>
      <c r="L34" s="33"/>
    </row>
    <row r="35" spans="2:12" s="1" customFormat="1" ht="6.95" customHeight="1">
      <c r="B35" s="33"/>
      <c r="D35" s="51"/>
      <c r="E35" s="51"/>
      <c r="F35" s="51"/>
      <c r="G35" s="51"/>
      <c r="H35" s="51"/>
      <c r="I35" s="51"/>
      <c r="J35" s="51"/>
      <c r="K35" s="51"/>
      <c r="L35" s="33"/>
    </row>
    <row r="36" spans="2:12" s="1" customFormat="1" ht="14.45" customHeight="1">
      <c r="B36" s="33"/>
      <c r="F36" s="36" t="s">
        <v>47</v>
      </c>
      <c r="I36" s="36" t="s">
        <v>46</v>
      </c>
      <c r="J36" s="36" t="s">
        <v>48</v>
      </c>
      <c r="L36" s="33"/>
    </row>
    <row r="37" spans="2:12" s="1" customFormat="1" ht="14.45" customHeight="1">
      <c r="B37" s="33"/>
      <c r="D37" s="53" t="s">
        <v>49</v>
      </c>
      <c r="E37" s="28" t="s">
        <v>50</v>
      </c>
      <c r="F37" s="83">
        <f>ROUND((SUM(BE131:BE2662)),  2)</f>
        <v>0</v>
      </c>
      <c r="I37" s="95">
        <v>0.21</v>
      </c>
      <c r="J37" s="83">
        <f>ROUND(((SUM(BE131:BE2662))*I37),  2)</f>
        <v>0</v>
      </c>
      <c r="L37" s="33"/>
    </row>
    <row r="38" spans="2:12" s="1" customFormat="1" ht="14.45" customHeight="1">
      <c r="B38" s="33"/>
      <c r="E38" s="28" t="s">
        <v>51</v>
      </c>
      <c r="F38" s="83">
        <f>ROUND((SUM(BF131:BF2662)),  2)</f>
        <v>0</v>
      </c>
      <c r="I38" s="95">
        <v>0.12</v>
      </c>
      <c r="J38" s="83">
        <f>ROUND(((SUM(BF131:BF2662))*I38),  2)</f>
        <v>0</v>
      </c>
      <c r="L38" s="33"/>
    </row>
    <row r="39" spans="2:12" s="1" customFormat="1" ht="14.45" hidden="1" customHeight="1">
      <c r="B39" s="33"/>
      <c r="E39" s="28" t="s">
        <v>52</v>
      </c>
      <c r="F39" s="83">
        <f>ROUND((SUM(BG131:BG2662)),  2)</f>
        <v>0</v>
      </c>
      <c r="I39" s="95">
        <v>0.21</v>
      </c>
      <c r="J39" s="83">
        <f>0</f>
        <v>0</v>
      </c>
      <c r="L39" s="33"/>
    </row>
    <row r="40" spans="2:12" s="1" customFormat="1" ht="14.45" hidden="1" customHeight="1">
      <c r="B40" s="33"/>
      <c r="E40" s="28" t="s">
        <v>53</v>
      </c>
      <c r="F40" s="83">
        <f>ROUND((SUM(BH131:BH2662)),  2)</f>
        <v>0</v>
      </c>
      <c r="I40" s="95">
        <v>0.12</v>
      </c>
      <c r="J40" s="83">
        <f>0</f>
        <v>0</v>
      </c>
      <c r="L40" s="33"/>
    </row>
    <row r="41" spans="2:12" s="1" customFormat="1" ht="14.45" hidden="1" customHeight="1">
      <c r="B41" s="33"/>
      <c r="E41" s="28" t="s">
        <v>54</v>
      </c>
      <c r="F41" s="83">
        <f>ROUND((SUM(BI131:BI2662)),  2)</f>
        <v>0</v>
      </c>
      <c r="I41" s="95">
        <v>0</v>
      </c>
      <c r="J41" s="83">
        <f>0</f>
        <v>0</v>
      </c>
      <c r="L41" s="33"/>
    </row>
    <row r="42" spans="2:12" s="1" customFormat="1" ht="6.95" customHeight="1">
      <c r="B42" s="33"/>
      <c r="L42" s="33"/>
    </row>
    <row r="43" spans="2:12" s="1" customFormat="1" ht="25.35" customHeight="1">
      <c r="B43" s="33"/>
      <c r="C43" s="96"/>
      <c r="D43" s="97" t="s">
        <v>55</v>
      </c>
      <c r="E43" s="55"/>
      <c r="F43" s="55"/>
      <c r="G43" s="98" t="s">
        <v>56</v>
      </c>
      <c r="H43" s="99" t="s">
        <v>57</v>
      </c>
      <c r="I43" s="55"/>
      <c r="J43" s="100">
        <f>SUM(J34:J41)</f>
        <v>0</v>
      </c>
      <c r="K43" s="101"/>
      <c r="L43" s="33"/>
    </row>
    <row r="44" spans="2:12" s="1" customFormat="1" ht="14.45" customHeight="1">
      <c r="B44" s="42"/>
      <c r="C44" s="43"/>
      <c r="D44" s="43"/>
      <c r="E44" s="43"/>
      <c r="F44" s="43"/>
      <c r="G44" s="43"/>
      <c r="H44" s="43"/>
      <c r="I44" s="43"/>
      <c r="J44" s="43"/>
      <c r="K44" s="43"/>
      <c r="L44" s="33"/>
    </row>
    <row r="48" spans="2:12" s="1" customFormat="1" ht="6.95" customHeight="1">
      <c r="B48" s="44"/>
      <c r="C48" s="45"/>
      <c r="D48" s="45"/>
      <c r="E48" s="45"/>
      <c r="F48" s="45"/>
      <c r="G48" s="45"/>
      <c r="H48" s="45"/>
      <c r="I48" s="45"/>
      <c r="J48" s="45"/>
      <c r="K48" s="45"/>
      <c r="L48" s="33"/>
    </row>
    <row r="49" spans="2:12" s="1" customFormat="1" ht="24.95" customHeight="1">
      <c r="B49" s="33"/>
      <c r="C49" s="22" t="s">
        <v>246</v>
      </c>
      <c r="L49" s="33"/>
    </row>
    <row r="50" spans="2:12" s="1" customFormat="1" ht="6.95" customHeight="1">
      <c r="B50" s="33"/>
      <c r="L50" s="33"/>
    </row>
    <row r="51" spans="2:12" s="1" customFormat="1" ht="12" customHeight="1">
      <c r="B51" s="33"/>
      <c r="C51" s="28" t="s">
        <v>16</v>
      </c>
      <c r="L51" s="33"/>
    </row>
    <row r="52" spans="2:12" s="1" customFormat="1" ht="16.5" customHeight="1">
      <c r="B52" s="33"/>
      <c r="E52" s="333" t="str">
        <f>E7</f>
        <v>Domov pro seniory v Litomyšli</v>
      </c>
      <c r="F52" s="334"/>
      <c r="G52" s="334"/>
      <c r="H52" s="334"/>
      <c r="L52" s="33"/>
    </row>
    <row r="53" spans="2:12" ht="12" customHeight="1">
      <c r="B53" s="21"/>
      <c r="C53" s="28" t="s">
        <v>217</v>
      </c>
      <c r="L53" s="21"/>
    </row>
    <row r="54" spans="2:12" ht="16.5" customHeight="1">
      <c r="B54" s="21"/>
      <c r="E54" s="333" t="s">
        <v>221</v>
      </c>
      <c r="F54" s="295"/>
      <c r="G54" s="295"/>
      <c r="H54" s="295"/>
      <c r="L54" s="21"/>
    </row>
    <row r="55" spans="2:12" ht="12" customHeight="1">
      <c r="B55" s="21"/>
      <c r="C55" s="28" t="s">
        <v>224</v>
      </c>
      <c r="L55" s="21"/>
    </row>
    <row r="56" spans="2:12" s="1" customFormat="1" ht="16.5" customHeight="1">
      <c r="B56" s="33"/>
      <c r="E56" s="329" t="s">
        <v>227</v>
      </c>
      <c r="F56" s="335"/>
      <c r="G56" s="335"/>
      <c r="H56" s="335"/>
      <c r="L56" s="33"/>
    </row>
    <row r="57" spans="2:12" s="1" customFormat="1" ht="12" customHeight="1">
      <c r="B57" s="33"/>
      <c r="C57" s="28" t="s">
        <v>231</v>
      </c>
      <c r="L57" s="33"/>
    </row>
    <row r="58" spans="2:12" s="1" customFormat="1" ht="16.5" customHeight="1">
      <c r="B58" s="33"/>
      <c r="E58" s="316" t="str">
        <f>E13</f>
        <v>ASR - Architektonicko stavební řešení</v>
      </c>
      <c r="F58" s="335"/>
      <c r="G58" s="335"/>
      <c r="H58" s="335"/>
      <c r="L58" s="33"/>
    </row>
    <row r="59" spans="2:12" s="1" customFormat="1" ht="6.95" customHeight="1">
      <c r="B59" s="33"/>
      <c r="L59" s="33"/>
    </row>
    <row r="60" spans="2:12" s="1" customFormat="1" ht="12" customHeight="1">
      <c r="B60" s="33"/>
      <c r="C60" s="28" t="s">
        <v>22</v>
      </c>
      <c r="F60" s="26" t="str">
        <f>F16</f>
        <v>Z.Kopala, 570 01 Litomyšl</v>
      </c>
      <c r="I60" s="28" t="s">
        <v>24</v>
      </c>
      <c r="J60" s="50" t="str">
        <f>IF(J16="","",J16)</f>
        <v>20. 1. 2025</v>
      </c>
      <c r="L60" s="33"/>
    </row>
    <row r="61" spans="2:12" s="1" customFormat="1" ht="6.95" customHeight="1">
      <c r="B61" s="33"/>
      <c r="L61" s="33"/>
    </row>
    <row r="62" spans="2:12" s="1" customFormat="1" ht="15.2" customHeight="1">
      <c r="B62" s="33"/>
      <c r="C62" s="28" t="s">
        <v>26</v>
      </c>
      <c r="F62" s="26" t="str">
        <f>E19</f>
        <v>Město Litomyšl</v>
      </c>
      <c r="I62" s="28" t="s">
        <v>34</v>
      </c>
      <c r="J62" s="31" t="str">
        <f>E25</f>
        <v>DELTAPLAN s.r.o.</v>
      </c>
      <c r="L62" s="33"/>
    </row>
    <row r="63" spans="2:12" s="1" customFormat="1" ht="15.2" customHeight="1">
      <c r="B63" s="33"/>
      <c r="C63" s="28" t="s">
        <v>32</v>
      </c>
      <c r="F63" s="26" t="str">
        <f>IF(E22="","",E22)</f>
        <v>Vyplň údaj</v>
      </c>
      <c r="I63" s="28" t="s">
        <v>39</v>
      </c>
      <c r="J63" s="31" t="str">
        <f>E28</f>
        <v>Ing.Štefan Sivák</v>
      </c>
      <c r="L63" s="33"/>
    </row>
    <row r="64" spans="2:12" s="1" customFormat="1" ht="10.35" customHeight="1">
      <c r="B64" s="33"/>
      <c r="L64" s="33"/>
    </row>
    <row r="65" spans="2:47" s="1" customFormat="1" ht="29.25" customHeight="1">
      <c r="B65" s="33"/>
      <c r="C65" s="102" t="s">
        <v>247</v>
      </c>
      <c r="D65" s="96"/>
      <c r="E65" s="96"/>
      <c r="F65" s="96"/>
      <c r="G65" s="96"/>
      <c r="H65" s="96"/>
      <c r="I65" s="96"/>
      <c r="J65" s="103" t="s">
        <v>248</v>
      </c>
      <c r="K65" s="96"/>
      <c r="L65" s="33"/>
    </row>
    <row r="66" spans="2:47" s="1" customFormat="1" ht="10.35" customHeight="1">
      <c r="B66" s="33"/>
      <c r="L66" s="33"/>
    </row>
    <row r="67" spans="2:47" s="1" customFormat="1" ht="22.9" customHeight="1">
      <c r="B67" s="33"/>
      <c r="C67" s="104" t="s">
        <v>77</v>
      </c>
      <c r="J67" s="64">
        <f>J131</f>
        <v>0</v>
      </c>
      <c r="L67" s="33"/>
      <c r="AU67" s="18" t="s">
        <v>249</v>
      </c>
    </row>
    <row r="68" spans="2:47" s="8" customFormat="1" ht="24.95" customHeight="1">
      <c r="B68" s="105"/>
      <c r="D68" s="106" t="s">
        <v>250</v>
      </c>
      <c r="E68" s="107"/>
      <c r="F68" s="107"/>
      <c r="G68" s="107"/>
      <c r="H68" s="107"/>
      <c r="I68" s="107"/>
      <c r="J68" s="108">
        <f>J132</f>
        <v>0</v>
      </c>
      <c r="L68" s="105"/>
    </row>
    <row r="69" spans="2:47" s="9" customFormat="1" ht="19.899999999999999" customHeight="1">
      <c r="B69" s="109"/>
      <c r="D69" s="110" t="s">
        <v>251</v>
      </c>
      <c r="E69" s="111"/>
      <c r="F69" s="111"/>
      <c r="G69" s="111"/>
      <c r="H69" s="111"/>
      <c r="I69" s="111"/>
      <c r="J69" s="112">
        <f>J133</f>
        <v>0</v>
      </c>
      <c r="L69" s="109"/>
    </row>
    <row r="70" spans="2:47" s="9" customFormat="1" ht="19.899999999999999" customHeight="1">
      <c r="B70" s="109"/>
      <c r="D70" s="110" t="s">
        <v>252</v>
      </c>
      <c r="E70" s="111"/>
      <c r="F70" s="111"/>
      <c r="G70" s="111"/>
      <c r="H70" s="111"/>
      <c r="I70" s="111"/>
      <c r="J70" s="112">
        <f>J192</f>
        <v>0</v>
      </c>
      <c r="L70" s="109"/>
    </row>
    <row r="71" spans="2:47" s="9" customFormat="1" ht="19.899999999999999" customHeight="1">
      <c r="B71" s="109"/>
      <c r="D71" s="110" t="s">
        <v>253</v>
      </c>
      <c r="E71" s="111"/>
      <c r="F71" s="111"/>
      <c r="G71" s="111"/>
      <c r="H71" s="111"/>
      <c r="I71" s="111"/>
      <c r="J71" s="112">
        <f>J247</f>
        <v>0</v>
      </c>
      <c r="L71" s="109"/>
    </row>
    <row r="72" spans="2:47" s="9" customFormat="1" ht="19.899999999999999" customHeight="1">
      <c r="B72" s="109"/>
      <c r="D72" s="110" t="s">
        <v>254</v>
      </c>
      <c r="E72" s="111"/>
      <c r="F72" s="111"/>
      <c r="G72" s="111"/>
      <c r="H72" s="111"/>
      <c r="I72" s="111"/>
      <c r="J72" s="112">
        <f>J273</f>
        <v>0</v>
      </c>
      <c r="L72" s="109"/>
    </row>
    <row r="73" spans="2:47" s="9" customFormat="1" ht="19.899999999999999" customHeight="1">
      <c r="B73" s="109"/>
      <c r="D73" s="110" t="s">
        <v>255</v>
      </c>
      <c r="E73" s="111"/>
      <c r="F73" s="111"/>
      <c r="G73" s="111"/>
      <c r="H73" s="111"/>
      <c r="I73" s="111"/>
      <c r="J73" s="112">
        <f>J288</f>
        <v>0</v>
      </c>
      <c r="L73" s="109"/>
    </row>
    <row r="74" spans="2:47" s="9" customFormat="1" ht="19.899999999999999" customHeight="1">
      <c r="B74" s="109"/>
      <c r="D74" s="110" t="s">
        <v>256</v>
      </c>
      <c r="E74" s="111"/>
      <c r="F74" s="111"/>
      <c r="G74" s="111"/>
      <c r="H74" s="111"/>
      <c r="I74" s="111"/>
      <c r="J74" s="112">
        <f>J309</f>
        <v>0</v>
      </c>
      <c r="L74" s="109"/>
    </row>
    <row r="75" spans="2:47" s="9" customFormat="1" ht="19.899999999999999" customHeight="1">
      <c r="B75" s="109"/>
      <c r="D75" s="110" t="s">
        <v>257</v>
      </c>
      <c r="E75" s="111"/>
      <c r="F75" s="111"/>
      <c r="G75" s="111"/>
      <c r="H75" s="111"/>
      <c r="I75" s="111"/>
      <c r="J75" s="112">
        <f>J676</f>
        <v>0</v>
      </c>
      <c r="L75" s="109"/>
    </row>
    <row r="76" spans="2:47" s="9" customFormat="1" ht="19.899999999999999" customHeight="1">
      <c r="B76" s="109"/>
      <c r="D76" s="110" t="s">
        <v>258</v>
      </c>
      <c r="E76" s="111"/>
      <c r="F76" s="111"/>
      <c r="G76" s="111"/>
      <c r="H76" s="111"/>
      <c r="I76" s="111"/>
      <c r="J76" s="112">
        <f>J731</f>
        <v>0</v>
      </c>
      <c r="L76" s="109"/>
    </row>
    <row r="77" spans="2:47" s="8" customFormat="1" ht="24.95" customHeight="1">
      <c r="B77" s="105"/>
      <c r="D77" s="106" t="s">
        <v>259</v>
      </c>
      <c r="E77" s="107"/>
      <c r="F77" s="107"/>
      <c r="G77" s="107"/>
      <c r="H77" s="107"/>
      <c r="I77" s="107"/>
      <c r="J77" s="108">
        <f>J735</f>
        <v>0</v>
      </c>
      <c r="L77" s="105"/>
    </row>
    <row r="78" spans="2:47" s="9" customFormat="1" ht="19.899999999999999" customHeight="1">
      <c r="B78" s="109"/>
      <c r="D78" s="110" t="s">
        <v>260</v>
      </c>
      <c r="E78" s="111"/>
      <c r="F78" s="111"/>
      <c r="G78" s="111"/>
      <c r="H78" s="111"/>
      <c r="I78" s="111"/>
      <c r="J78" s="112">
        <f>J736</f>
        <v>0</v>
      </c>
      <c r="L78" s="109"/>
    </row>
    <row r="79" spans="2:47" s="9" customFormat="1" ht="19.899999999999999" customHeight="1">
      <c r="B79" s="109"/>
      <c r="D79" s="110" t="s">
        <v>261</v>
      </c>
      <c r="E79" s="111"/>
      <c r="F79" s="111"/>
      <c r="G79" s="111"/>
      <c r="H79" s="111"/>
      <c r="I79" s="111"/>
      <c r="J79" s="112">
        <f>J853</f>
        <v>0</v>
      </c>
      <c r="L79" s="109"/>
    </row>
    <row r="80" spans="2:47" s="9" customFormat="1" ht="19.899999999999999" customHeight="1">
      <c r="B80" s="109"/>
      <c r="D80" s="110" t="s">
        <v>262</v>
      </c>
      <c r="E80" s="111"/>
      <c r="F80" s="111"/>
      <c r="G80" s="111"/>
      <c r="H80" s="111"/>
      <c r="I80" s="111"/>
      <c r="J80" s="112">
        <f>J1038</f>
        <v>0</v>
      </c>
      <c r="L80" s="109"/>
    </row>
    <row r="81" spans="2:12" s="9" customFormat="1" ht="19.899999999999999" customHeight="1">
      <c r="B81" s="109"/>
      <c r="D81" s="110" t="s">
        <v>263</v>
      </c>
      <c r="E81" s="111"/>
      <c r="F81" s="111"/>
      <c r="G81" s="111"/>
      <c r="H81" s="111"/>
      <c r="I81" s="111"/>
      <c r="J81" s="112">
        <f>J1313</f>
        <v>0</v>
      </c>
      <c r="L81" s="109"/>
    </row>
    <row r="82" spans="2:12" s="9" customFormat="1" ht="19.899999999999999" customHeight="1">
      <c r="B82" s="109"/>
      <c r="D82" s="110" t="s">
        <v>264</v>
      </c>
      <c r="E82" s="111"/>
      <c r="F82" s="111"/>
      <c r="G82" s="111"/>
      <c r="H82" s="111"/>
      <c r="I82" s="111"/>
      <c r="J82" s="112">
        <f>J1345</f>
        <v>0</v>
      </c>
      <c r="L82" s="109"/>
    </row>
    <row r="83" spans="2:12" s="9" customFormat="1" ht="19.899999999999999" customHeight="1">
      <c r="B83" s="109"/>
      <c r="D83" s="110" t="s">
        <v>265</v>
      </c>
      <c r="E83" s="111"/>
      <c r="F83" s="111"/>
      <c r="G83" s="111"/>
      <c r="H83" s="111"/>
      <c r="I83" s="111"/>
      <c r="J83" s="112">
        <f>J1355</f>
        <v>0</v>
      </c>
      <c r="L83" s="109"/>
    </row>
    <row r="84" spans="2:12" s="9" customFormat="1" ht="14.85" customHeight="1">
      <c r="B84" s="109"/>
      <c r="D84" s="110" t="s">
        <v>266</v>
      </c>
      <c r="E84" s="111"/>
      <c r="F84" s="111"/>
      <c r="G84" s="111"/>
      <c r="H84" s="111"/>
      <c r="I84" s="111"/>
      <c r="J84" s="112">
        <f>J1356</f>
        <v>0</v>
      </c>
      <c r="L84" s="109"/>
    </row>
    <row r="85" spans="2:12" s="9" customFormat="1" ht="14.85" customHeight="1">
      <c r="B85" s="109"/>
      <c r="D85" s="110" t="s">
        <v>267</v>
      </c>
      <c r="E85" s="111"/>
      <c r="F85" s="111"/>
      <c r="G85" s="111"/>
      <c r="H85" s="111"/>
      <c r="I85" s="111"/>
      <c r="J85" s="112">
        <f>J1359</f>
        <v>0</v>
      </c>
      <c r="L85" s="109"/>
    </row>
    <row r="86" spans="2:12" s="9" customFormat="1" ht="14.85" customHeight="1">
      <c r="B86" s="109"/>
      <c r="D86" s="110" t="s">
        <v>268</v>
      </c>
      <c r="E86" s="111"/>
      <c r="F86" s="111"/>
      <c r="G86" s="111"/>
      <c r="H86" s="111"/>
      <c r="I86" s="111"/>
      <c r="J86" s="112">
        <f>J1382</f>
        <v>0</v>
      </c>
      <c r="L86" s="109"/>
    </row>
    <row r="87" spans="2:12" s="9" customFormat="1" ht="14.85" customHeight="1">
      <c r="B87" s="109"/>
      <c r="D87" s="110" t="s">
        <v>269</v>
      </c>
      <c r="E87" s="111"/>
      <c r="F87" s="111"/>
      <c r="G87" s="111"/>
      <c r="H87" s="111"/>
      <c r="I87" s="111"/>
      <c r="J87" s="112">
        <f>J1449</f>
        <v>0</v>
      </c>
      <c r="L87" s="109"/>
    </row>
    <row r="88" spans="2:12" s="9" customFormat="1" ht="14.85" customHeight="1">
      <c r="B88" s="109"/>
      <c r="D88" s="110" t="s">
        <v>270</v>
      </c>
      <c r="E88" s="111"/>
      <c r="F88" s="111"/>
      <c r="G88" s="111"/>
      <c r="H88" s="111"/>
      <c r="I88" s="111"/>
      <c r="J88" s="112">
        <f>J1490</f>
        <v>0</v>
      </c>
      <c r="L88" s="109"/>
    </row>
    <row r="89" spans="2:12" s="9" customFormat="1" ht="14.85" customHeight="1">
      <c r="B89" s="109"/>
      <c r="D89" s="110" t="s">
        <v>271</v>
      </c>
      <c r="E89" s="111"/>
      <c r="F89" s="111"/>
      <c r="G89" s="111"/>
      <c r="H89" s="111"/>
      <c r="I89" s="111"/>
      <c r="J89" s="112">
        <f>J1511</f>
        <v>0</v>
      </c>
      <c r="L89" s="109"/>
    </row>
    <row r="90" spans="2:12" s="9" customFormat="1" ht="14.85" customHeight="1">
      <c r="B90" s="109"/>
      <c r="D90" s="110" t="s">
        <v>272</v>
      </c>
      <c r="E90" s="111"/>
      <c r="F90" s="111"/>
      <c r="G90" s="111"/>
      <c r="H90" s="111"/>
      <c r="I90" s="111"/>
      <c r="J90" s="112">
        <f>J1574</f>
        <v>0</v>
      </c>
      <c r="L90" s="109"/>
    </row>
    <row r="91" spans="2:12" s="9" customFormat="1" ht="14.85" customHeight="1">
      <c r="B91" s="109"/>
      <c r="D91" s="110" t="s">
        <v>273</v>
      </c>
      <c r="E91" s="111"/>
      <c r="F91" s="111"/>
      <c r="G91" s="111"/>
      <c r="H91" s="111"/>
      <c r="I91" s="111"/>
      <c r="J91" s="112">
        <f>J1725</f>
        <v>0</v>
      </c>
      <c r="L91" s="109"/>
    </row>
    <row r="92" spans="2:12" s="9" customFormat="1" ht="14.85" customHeight="1">
      <c r="B92" s="109"/>
      <c r="D92" s="110" t="s">
        <v>274</v>
      </c>
      <c r="E92" s="111"/>
      <c r="F92" s="111"/>
      <c r="G92" s="111"/>
      <c r="H92" s="111"/>
      <c r="I92" s="111"/>
      <c r="J92" s="112">
        <f>J1766</f>
        <v>0</v>
      </c>
      <c r="L92" s="109"/>
    </row>
    <row r="93" spans="2:12" s="9" customFormat="1" ht="14.85" customHeight="1">
      <c r="B93" s="109"/>
      <c r="D93" s="110" t="s">
        <v>275</v>
      </c>
      <c r="E93" s="111"/>
      <c r="F93" s="111"/>
      <c r="G93" s="111"/>
      <c r="H93" s="111"/>
      <c r="I93" s="111"/>
      <c r="J93" s="112">
        <f>J1885</f>
        <v>0</v>
      </c>
      <c r="L93" s="109"/>
    </row>
    <row r="94" spans="2:12" s="9" customFormat="1" ht="14.85" customHeight="1">
      <c r="B94" s="109"/>
      <c r="D94" s="110" t="s">
        <v>276</v>
      </c>
      <c r="E94" s="111"/>
      <c r="F94" s="111"/>
      <c r="G94" s="111"/>
      <c r="H94" s="111"/>
      <c r="I94" s="111"/>
      <c r="J94" s="112">
        <f>J1896</f>
        <v>0</v>
      </c>
      <c r="L94" s="109"/>
    </row>
    <row r="95" spans="2:12" s="9" customFormat="1" ht="14.85" customHeight="1">
      <c r="B95" s="109"/>
      <c r="D95" s="110" t="s">
        <v>277</v>
      </c>
      <c r="E95" s="111"/>
      <c r="F95" s="111"/>
      <c r="G95" s="111"/>
      <c r="H95" s="111"/>
      <c r="I95" s="111"/>
      <c r="J95" s="112">
        <f>J1921</f>
        <v>0</v>
      </c>
      <c r="L95" s="109"/>
    </row>
    <row r="96" spans="2:12" s="9" customFormat="1" ht="14.85" customHeight="1">
      <c r="B96" s="109"/>
      <c r="D96" s="110" t="s">
        <v>278</v>
      </c>
      <c r="E96" s="111"/>
      <c r="F96" s="111"/>
      <c r="G96" s="111"/>
      <c r="H96" s="111"/>
      <c r="I96" s="111"/>
      <c r="J96" s="112">
        <f>J2044</f>
        <v>0</v>
      </c>
      <c r="L96" s="109"/>
    </row>
    <row r="97" spans="2:12" s="9" customFormat="1" ht="19.899999999999999" customHeight="1">
      <c r="B97" s="109"/>
      <c r="D97" s="110" t="s">
        <v>279</v>
      </c>
      <c r="E97" s="111"/>
      <c r="F97" s="111"/>
      <c r="G97" s="111"/>
      <c r="H97" s="111"/>
      <c r="I97" s="111"/>
      <c r="J97" s="112">
        <f>J2049</f>
        <v>0</v>
      </c>
      <c r="L97" s="109"/>
    </row>
    <row r="98" spans="2:12" s="9" customFormat="1" ht="19.899999999999999" customHeight="1">
      <c r="B98" s="109"/>
      <c r="D98" s="110" t="s">
        <v>280</v>
      </c>
      <c r="E98" s="111"/>
      <c r="F98" s="111"/>
      <c r="G98" s="111"/>
      <c r="H98" s="111"/>
      <c r="I98" s="111"/>
      <c r="J98" s="112">
        <f>J2059</f>
        <v>0</v>
      </c>
      <c r="L98" s="109"/>
    </row>
    <row r="99" spans="2:12" s="9" customFormat="1" ht="19.899999999999999" customHeight="1">
      <c r="B99" s="109"/>
      <c r="D99" s="110" t="s">
        <v>281</v>
      </c>
      <c r="E99" s="111"/>
      <c r="F99" s="111"/>
      <c r="G99" s="111"/>
      <c r="H99" s="111"/>
      <c r="I99" s="111"/>
      <c r="J99" s="112">
        <f>J2252</f>
        <v>0</v>
      </c>
      <c r="L99" s="109"/>
    </row>
    <row r="100" spans="2:12" s="9" customFormat="1" ht="19.899999999999999" customHeight="1">
      <c r="B100" s="109"/>
      <c r="D100" s="110" t="s">
        <v>282</v>
      </c>
      <c r="E100" s="111"/>
      <c r="F100" s="111"/>
      <c r="G100" s="111"/>
      <c r="H100" s="111"/>
      <c r="I100" s="111"/>
      <c r="J100" s="112">
        <f>J2261</f>
        <v>0</v>
      </c>
      <c r="L100" s="109"/>
    </row>
    <row r="101" spans="2:12" s="9" customFormat="1" ht="19.899999999999999" customHeight="1">
      <c r="B101" s="109"/>
      <c r="D101" s="110" t="s">
        <v>283</v>
      </c>
      <c r="E101" s="111"/>
      <c r="F101" s="111"/>
      <c r="G101" s="111"/>
      <c r="H101" s="111"/>
      <c r="I101" s="111"/>
      <c r="J101" s="112">
        <f>J2327</f>
        <v>0</v>
      </c>
      <c r="L101" s="109"/>
    </row>
    <row r="102" spans="2:12" s="9" customFormat="1" ht="19.899999999999999" customHeight="1">
      <c r="B102" s="109"/>
      <c r="D102" s="110" t="s">
        <v>284</v>
      </c>
      <c r="E102" s="111"/>
      <c r="F102" s="111"/>
      <c r="G102" s="111"/>
      <c r="H102" s="111"/>
      <c r="I102" s="111"/>
      <c r="J102" s="112">
        <f>J2346</f>
        <v>0</v>
      </c>
      <c r="L102" s="109"/>
    </row>
    <row r="103" spans="2:12" s="9" customFormat="1" ht="19.899999999999999" customHeight="1">
      <c r="B103" s="109"/>
      <c r="D103" s="110" t="s">
        <v>285</v>
      </c>
      <c r="E103" s="111"/>
      <c r="F103" s="111"/>
      <c r="G103" s="111"/>
      <c r="H103" s="111"/>
      <c r="I103" s="111"/>
      <c r="J103" s="112">
        <f>J2381</f>
        <v>0</v>
      </c>
      <c r="L103" s="109"/>
    </row>
    <row r="104" spans="2:12" s="9" customFormat="1" ht="19.899999999999999" customHeight="1">
      <c r="B104" s="109"/>
      <c r="D104" s="110" t="s">
        <v>286</v>
      </c>
      <c r="E104" s="111"/>
      <c r="F104" s="111"/>
      <c r="G104" s="111"/>
      <c r="H104" s="111"/>
      <c r="I104" s="111"/>
      <c r="J104" s="112">
        <f>J2421</f>
        <v>0</v>
      </c>
      <c r="L104" s="109"/>
    </row>
    <row r="105" spans="2:12" s="9" customFormat="1" ht="19.899999999999999" customHeight="1">
      <c r="B105" s="109"/>
      <c r="D105" s="110" t="s">
        <v>287</v>
      </c>
      <c r="E105" s="111"/>
      <c r="F105" s="111"/>
      <c r="G105" s="111"/>
      <c r="H105" s="111"/>
      <c r="I105" s="111"/>
      <c r="J105" s="112">
        <f>J2526</f>
        <v>0</v>
      </c>
      <c r="L105" s="109"/>
    </row>
    <row r="106" spans="2:12" s="9" customFormat="1" ht="19.899999999999999" customHeight="1">
      <c r="B106" s="109"/>
      <c r="D106" s="110" t="s">
        <v>288</v>
      </c>
      <c r="E106" s="111"/>
      <c r="F106" s="111"/>
      <c r="G106" s="111"/>
      <c r="H106" s="111"/>
      <c r="I106" s="111"/>
      <c r="J106" s="112">
        <f>J2576</f>
        <v>0</v>
      </c>
      <c r="L106" s="109"/>
    </row>
    <row r="107" spans="2:12" s="9" customFormat="1" ht="19.899999999999999" customHeight="1">
      <c r="B107" s="109"/>
      <c r="D107" s="110" t="s">
        <v>289</v>
      </c>
      <c r="E107" s="111"/>
      <c r="F107" s="111"/>
      <c r="G107" s="111"/>
      <c r="H107" s="111"/>
      <c r="I107" s="111"/>
      <c r="J107" s="112">
        <f>J2620</f>
        <v>0</v>
      </c>
      <c r="L107" s="109"/>
    </row>
    <row r="108" spans="2:12" s="1" customFormat="1" ht="21.75" customHeight="1">
      <c r="B108" s="33"/>
      <c r="L108" s="33"/>
    </row>
    <row r="109" spans="2:12" s="1" customFormat="1" ht="6.95" customHeight="1">
      <c r="B109" s="42"/>
      <c r="C109" s="43"/>
      <c r="D109" s="43"/>
      <c r="E109" s="43"/>
      <c r="F109" s="43"/>
      <c r="G109" s="43"/>
      <c r="H109" s="43"/>
      <c r="I109" s="43"/>
      <c r="J109" s="43"/>
      <c r="K109" s="43"/>
      <c r="L109" s="33"/>
    </row>
    <row r="113" spans="2:12" s="1" customFormat="1" ht="6.95" customHeight="1">
      <c r="B113" s="44"/>
      <c r="C113" s="45"/>
      <c r="D113" s="45"/>
      <c r="E113" s="45"/>
      <c r="F113" s="45"/>
      <c r="G113" s="45"/>
      <c r="H113" s="45"/>
      <c r="I113" s="45"/>
      <c r="J113" s="45"/>
      <c r="K113" s="45"/>
      <c r="L113" s="33"/>
    </row>
    <row r="114" spans="2:12" s="1" customFormat="1" ht="24.95" customHeight="1">
      <c r="B114" s="33"/>
      <c r="C114" s="22" t="s">
        <v>290</v>
      </c>
      <c r="L114" s="33"/>
    </row>
    <row r="115" spans="2:12" s="1" customFormat="1" ht="6.95" customHeight="1">
      <c r="B115" s="33"/>
      <c r="L115" s="33"/>
    </row>
    <row r="116" spans="2:12" s="1" customFormat="1" ht="12" customHeight="1">
      <c r="B116" s="33"/>
      <c r="C116" s="28" t="s">
        <v>16</v>
      </c>
      <c r="L116" s="33"/>
    </row>
    <row r="117" spans="2:12" s="1" customFormat="1" ht="16.5" customHeight="1">
      <c r="B117" s="33"/>
      <c r="E117" s="333" t="str">
        <f>E7</f>
        <v>Domov pro seniory v Litomyšli</v>
      </c>
      <c r="F117" s="334"/>
      <c r="G117" s="334"/>
      <c r="H117" s="334"/>
      <c r="L117" s="33"/>
    </row>
    <row r="118" spans="2:12" ht="12" customHeight="1">
      <c r="B118" s="21"/>
      <c r="C118" s="28" t="s">
        <v>217</v>
      </c>
      <c r="L118" s="21"/>
    </row>
    <row r="119" spans="2:12" ht="16.5" customHeight="1">
      <c r="B119" s="21"/>
      <c r="E119" s="333" t="s">
        <v>221</v>
      </c>
      <c r="F119" s="295"/>
      <c r="G119" s="295"/>
      <c r="H119" s="295"/>
      <c r="L119" s="21"/>
    </row>
    <row r="120" spans="2:12" ht="12" customHeight="1">
      <c r="B120" s="21"/>
      <c r="C120" s="28" t="s">
        <v>224</v>
      </c>
      <c r="L120" s="21"/>
    </row>
    <row r="121" spans="2:12" s="1" customFormat="1" ht="16.5" customHeight="1">
      <c r="B121" s="33"/>
      <c r="E121" s="329" t="s">
        <v>227</v>
      </c>
      <c r="F121" s="335"/>
      <c r="G121" s="335"/>
      <c r="H121" s="335"/>
      <c r="L121" s="33"/>
    </row>
    <row r="122" spans="2:12" s="1" customFormat="1" ht="12" customHeight="1">
      <c r="B122" s="33"/>
      <c r="C122" s="28" t="s">
        <v>231</v>
      </c>
      <c r="L122" s="33"/>
    </row>
    <row r="123" spans="2:12" s="1" customFormat="1" ht="16.5" customHeight="1">
      <c r="B123" s="33"/>
      <c r="E123" s="316" t="str">
        <f>E13</f>
        <v>ASR - Architektonicko stavební řešení</v>
      </c>
      <c r="F123" s="335"/>
      <c r="G123" s="335"/>
      <c r="H123" s="335"/>
      <c r="L123" s="33"/>
    </row>
    <row r="124" spans="2:12" s="1" customFormat="1" ht="6.95" customHeight="1">
      <c r="B124" s="33"/>
      <c r="L124" s="33"/>
    </row>
    <row r="125" spans="2:12" s="1" customFormat="1" ht="12" customHeight="1">
      <c r="B125" s="33"/>
      <c r="C125" s="28" t="s">
        <v>22</v>
      </c>
      <c r="F125" s="26" t="str">
        <f>F16</f>
        <v>Z.Kopala, 570 01 Litomyšl</v>
      </c>
      <c r="I125" s="28" t="s">
        <v>24</v>
      </c>
      <c r="J125" s="50" t="str">
        <f>IF(J16="","",J16)</f>
        <v>20. 1. 2025</v>
      </c>
      <c r="L125" s="33"/>
    </row>
    <row r="126" spans="2:12" s="1" customFormat="1" ht="6.95" customHeight="1">
      <c r="B126" s="33"/>
      <c r="L126" s="33"/>
    </row>
    <row r="127" spans="2:12" s="1" customFormat="1" ht="15.2" customHeight="1">
      <c r="B127" s="33"/>
      <c r="C127" s="28" t="s">
        <v>26</v>
      </c>
      <c r="F127" s="26" t="str">
        <f>E19</f>
        <v>Město Litomyšl</v>
      </c>
      <c r="I127" s="28" t="s">
        <v>34</v>
      </c>
      <c r="J127" s="31" t="str">
        <f>E25</f>
        <v>DELTAPLAN s.r.o.</v>
      </c>
      <c r="L127" s="33"/>
    </row>
    <row r="128" spans="2:12" s="1" customFormat="1" ht="15.2" customHeight="1">
      <c r="B128" s="33"/>
      <c r="C128" s="28" t="s">
        <v>32</v>
      </c>
      <c r="F128" s="26" t="str">
        <f>IF(E22="","",E22)</f>
        <v>Vyplň údaj</v>
      </c>
      <c r="I128" s="28" t="s">
        <v>39</v>
      </c>
      <c r="J128" s="31" t="str">
        <f>E28</f>
        <v>Ing.Štefan Sivák</v>
      </c>
      <c r="L128" s="33"/>
    </row>
    <row r="129" spans="2:65" s="1" customFormat="1" ht="10.35" customHeight="1">
      <c r="B129" s="33"/>
      <c r="L129" s="33"/>
    </row>
    <row r="130" spans="2:65" s="10" customFormat="1" ht="29.25" customHeight="1">
      <c r="B130" s="113"/>
      <c r="C130" s="114" t="s">
        <v>291</v>
      </c>
      <c r="D130" s="115" t="s">
        <v>64</v>
      </c>
      <c r="E130" s="115" t="s">
        <v>60</v>
      </c>
      <c r="F130" s="115" t="s">
        <v>61</v>
      </c>
      <c r="G130" s="115" t="s">
        <v>292</v>
      </c>
      <c r="H130" s="115" t="s">
        <v>293</v>
      </c>
      <c r="I130" s="115" t="s">
        <v>294</v>
      </c>
      <c r="J130" s="115" t="s">
        <v>248</v>
      </c>
      <c r="K130" s="116" t="s">
        <v>295</v>
      </c>
      <c r="L130" s="113"/>
      <c r="M130" s="57" t="s">
        <v>42</v>
      </c>
      <c r="N130" s="58" t="s">
        <v>49</v>
      </c>
      <c r="O130" s="58" t="s">
        <v>296</v>
      </c>
      <c r="P130" s="58" t="s">
        <v>297</v>
      </c>
      <c r="Q130" s="58" t="s">
        <v>298</v>
      </c>
      <c r="R130" s="58" t="s">
        <v>299</v>
      </c>
      <c r="S130" s="58" t="s">
        <v>300</v>
      </c>
      <c r="T130" s="59" t="s">
        <v>301</v>
      </c>
    </row>
    <row r="131" spans="2:65" s="1" customFormat="1" ht="22.9" customHeight="1">
      <c r="B131" s="33"/>
      <c r="C131" s="62" t="s">
        <v>302</v>
      </c>
      <c r="J131" s="117">
        <f>BK131</f>
        <v>0</v>
      </c>
      <c r="L131" s="33"/>
      <c r="M131" s="60"/>
      <c r="N131" s="51"/>
      <c r="O131" s="51"/>
      <c r="P131" s="118">
        <f>P132+P735</f>
        <v>0</v>
      </c>
      <c r="Q131" s="51"/>
      <c r="R131" s="118">
        <f>R132+R735</f>
        <v>3664.0237010300002</v>
      </c>
      <c r="S131" s="51"/>
      <c r="T131" s="119">
        <f>T132+T735</f>
        <v>0</v>
      </c>
      <c r="AT131" s="18" t="s">
        <v>78</v>
      </c>
      <c r="AU131" s="18" t="s">
        <v>249</v>
      </c>
      <c r="BK131" s="120">
        <f>BK132+BK735</f>
        <v>0</v>
      </c>
    </row>
    <row r="132" spans="2:65" s="11" customFormat="1" ht="25.9" customHeight="1">
      <c r="B132" s="121"/>
      <c r="D132" s="122" t="s">
        <v>78</v>
      </c>
      <c r="E132" s="123" t="s">
        <v>303</v>
      </c>
      <c r="F132" s="123" t="s">
        <v>304</v>
      </c>
      <c r="I132" s="124"/>
      <c r="J132" s="125">
        <f>BK132</f>
        <v>0</v>
      </c>
      <c r="L132" s="121"/>
      <c r="M132" s="126"/>
      <c r="P132" s="127">
        <f>P133+P192+P247+P273+P288+P309+P676+P731</f>
        <v>0</v>
      </c>
      <c r="R132" s="127">
        <f>R133+R192+R247+R273+R288+R309+R676+R731</f>
        <v>2894.0290948100001</v>
      </c>
      <c r="T132" s="128">
        <f>T133+T192+T247+T273+T288+T309+T676+T731</f>
        <v>0</v>
      </c>
      <c r="AR132" s="122" t="s">
        <v>86</v>
      </c>
      <c r="AT132" s="129" t="s">
        <v>78</v>
      </c>
      <c r="AU132" s="129" t="s">
        <v>79</v>
      </c>
      <c r="AY132" s="122" t="s">
        <v>305</v>
      </c>
      <c r="BK132" s="130">
        <f>BK133+BK192+BK247+BK273+BK288+BK309+BK676+BK731</f>
        <v>0</v>
      </c>
    </row>
    <row r="133" spans="2:65" s="11" customFormat="1" ht="22.9" customHeight="1">
      <c r="B133" s="121"/>
      <c r="D133" s="122" t="s">
        <v>78</v>
      </c>
      <c r="E133" s="131" t="s">
        <v>86</v>
      </c>
      <c r="F133" s="131" t="s">
        <v>306</v>
      </c>
      <c r="I133" s="124"/>
      <c r="J133" s="132">
        <f>BK133</f>
        <v>0</v>
      </c>
      <c r="L133" s="121"/>
      <c r="M133" s="126"/>
      <c r="P133" s="127">
        <f>SUM(P134:P191)</f>
        <v>0</v>
      </c>
      <c r="R133" s="127">
        <f>SUM(R134:R191)</f>
        <v>7.1531900000000004</v>
      </c>
      <c r="T133" s="128">
        <f>SUM(T134:T191)</f>
        <v>0</v>
      </c>
      <c r="AR133" s="122" t="s">
        <v>86</v>
      </c>
      <c r="AT133" s="129" t="s">
        <v>78</v>
      </c>
      <c r="AU133" s="129" t="s">
        <v>86</v>
      </c>
      <c r="AY133" s="122" t="s">
        <v>305</v>
      </c>
      <c r="BK133" s="130">
        <f>SUM(BK134:BK191)</f>
        <v>0</v>
      </c>
    </row>
    <row r="134" spans="2:65" s="1" customFormat="1" ht="37.9" customHeight="1">
      <c r="B134" s="33"/>
      <c r="C134" s="133" t="s">
        <v>86</v>
      </c>
      <c r="D134" s="133" t="s">
        <v>307</v>
      </c>
      <c r="E134" s="134" t="s">
        <v>308</v>
      </c>
      <c r="F134" s="135" t="s">
        <v>309</v>
      </c>
      <c r="G134" s="136" t="s">
        <v>244</v>
      </c>
      <c r="H134" s="137">
        <v>12.51</v>
      </c>
      <c r="I134" s="138"/>
      <c r="J134" s="139">
        <f>ROUND(I134*H134,2)</f>
        <v>0</v>
      </c>
      <c r="K134" s="135" t="s">
        <v>310</v>
      </c>
      <c r="L134" s="33"/>
      <c r="M134" s="140" t="s">
        <v>42</v>
      </c>
      <c r="N134" s="141" t="s">
        <v>50</v>
      </c>
      <c r="P134" s="142">
        <f>O134*H134</f>
        <v>0</v>
      </c>
      <c r="Q134" s="142">
        <v>0</v>
      </c>
      <c r="R134" s="142">
        <f>Q134*H134</f>
        <v>0</v>
      </c>
      <c r="S134" s="142">
        <v>0</v>
      </c>
      <c r="T134" s="143">
        <f>S134*H134</f>
        <v>0</v>
      </c>
      <c r="AR134" s="144" t="s">
        <v>311</v>
      </c>
      <c r="AT134" s="144" t="s">
        <v>307</v>
      </c>
      <c r="AU134" s="144" t="s">
        <v>88</v>
      </c>
      <c r="AY134" s="18" t="s">
        <v>305</v>
      </c>
      <c r="BE134" s="145">
        <f>IF(N134="základní",J134,0)</f>
        <v>0</v>
      </c>
      <c r="BF134" s="145">
        <f>IF(N134="snížená",J134,0)</f>
        <v>0</v>
      </c>
      <c r="BG134" s="145">
        <f>IF(N134="zákl. přenesená",J134,0)</f>
        <v>0</v>
      </c>
      <c r="BH134" s="145">
        <f>IF(N134="sníž. přenesená",J134,0)</f>
        <v>0</v>
      </c>
      <c r="BI134" s="145">
        <f>IF(N134="nulová",J134,0)</f>
        <v>0</v>
      </c>
      <c r="BJ134" s="18" t="s">
        <v>86</v>
      </c>
      <c r="BK134" s="145">
        <f>ROUND(I134*H134,2)</f>
        <v>0</v>
      </c>
      <c r="BL134" s="18" t="s">
        <v>311</v>
      </c>
      <c r="BM134" s="144" t="s">
        <v>312</v>
      </c>
    </row>
    <row r="135" spans="2:65" s="1" customFormat="1" ht="39">
      <c r="B135" s="33"/>
      <c r="D135" s="146" t="s">
        <v>313</v>
      </c>
      <c r="F135" s="147" t="s">
        <v>314</v>
      </c>
      <c r="I135" s="148"/>
      <c r="L135" s="33"/>
      <c r="M135" s="149"/>
      <c r="T135" s="54"/>
      <c r="AT135" s="18" t="s">
        <v>313</v>
      </c>
      <c r="AU135" s="18" t="s">
        <v>88</v>
      </c>
    </row>
    <row r="136" spans="2:65" s="1" customFormat="1" ht="11.25">
      <c r="B136" s="33"/>
      <c r="D136" s="150" t="s">
        <v>315</v>
      </c>
      <c r="F136" s="151" t="s">
        <v>316</v>
      </c>
      <c r="I136" s="148"/>
      <c r="L136" s="33"/>
      <c r="M136" s="149"/>
      <c r="T136" s="54"/>
      <c r="AT136" s="18" t="s">
        <v>315</v>
      </c>
      <c r="AU136" s="18" t="s">
        <v>88</v>
      </c>
    </row>
    <row r="137" spans="2:65" s="12" customFormat="1" ht="11.25">
      <c r="B137" s="152"/>
      <c r="D137" s="146" t="s">
        <v>317</v>
      </c>
      <c r="E137" s="153" t="s">
        <v>42</v>
      </c>
      <c r="F137" s="154" t="s">
        <v>318</v>
      </c>
      <c r="H137" s="153" t="s">
        <v>42</v>
      </c>
      <c r="I137" s="155"/>
      <c r="L137" s="152"/>
      <c r="M137" s="156"/>
      <c r="T137" s="157"/>
      <c r="AT137" s="153" t="s">
        <v>317</v>
      </c>
      <c r="AU137" s="153" t="s">
        <v>88</v>
      </c>
      <c r="AV137" s="12" t="s">
        <v>86</v>
      </c>
      <c r="AW137" s="12" t="s">
        <v>38</v>
      </c>
      <c r="AX137" s="12" t="s">
        <v>79</v>
      </c>
      <c r="AY137" s="153" t="s">
        <v>305</v>
      </c>
    </row>
    <row r="138" spans="2:65" s="13" customFormat="1" ht="11.25">
      <c r="B138" s="158"/>
      <c r="D138" s="146" t="s">
        <v>317</v>
      </c>
      <c r="E138" s="159" t="s">
        <v>42</v>
      </c>
      <c r="F138" s="160" t="s">
        <v>242</v>
      </c>
      <c r="H138" s="161">
        <v>12.51</v>
      </c>
      <c r="I138" s="162"/>
      <c r="L138" s="158"/>
      <c r="M138" s="163"/>
      <c r="T138" s="164"/>
      <c r="AT138" s="159" t="s">
        <v>317</v>
      </c>
      <c r="AU138" s="159" t="s">
        <v>88</v>
      </c>
      <c r="AV138" s="13" t="s">
        <v>88</v>
      </c>
      <c r="AW138" s="13" t="s">
        <v>38</v>
      </c>
      <c r="AX138" s="13" t="s">
        <v>86</v>
      </c>
      <c r="AY138" s="159" t="s">
        <v>305</v>
      </c>
    </row>
    <row r="139" spans="2:65" s="1" customFormat="1" ht="37.9" customHeight="1">
      <c r="B139" s="33"/>
      <c r="C139" s="133" t="s">
        <v>88</v>
      </c>
      <c r="D139" s="133" t="s">
        <v>307</v>
      </c>
      <c r="E139" s="134" t="s">
        <v>319</v>
      </c>
      <c r="F139" s="135" t="s">
        <v>320</v>
      </c>
      <c r="G139" s="136" t="s">
        <v>244</v>
      </c>
      <c r="H139" s="137">
        <v>50.04</v>
      </c>
      <c r="I139" s="138"/>
      <c r="J139" s="139">
        <f>ROUND(I139*H139,2)</f>
        <v>0</v>
      </c>
      <c r="K139" s="135" t="s">
        <v>310</v>
      </c>
      <c r="L139" s="33"/>
      <c r="M139" s="140" t="s">
        <v>42</v>
      </c>
      <c r="N139" s="141" t="s">
        <v>50</v>
      </c>
      <c r="P139" s="142">
        <f>O139*H139</f>
        <v>0</v>
      </c>
      <c r="Q139" s="142">
        <v>0</v>
      </c>
      <c r="R139" s="142">
        <f>Q139*H139</f>
        <v>0</v>
      </c>
      <c r="S139" s="142">
        <v>0</v>
      </c>
      <c r="T139" s="143">
        <f>S139*H139</f>
        <v>0</v>
      </c>
      <c r="AR139" s="144" t="s">
        <v>311</v>
      </c>
      <c r="AT139" s="144" t="s">
        <v>307</v>
      </c>
      <c r="AU139" s="144" t="s">
        <v>88</v>
      </c>
      <c r="AY139" s="18" t="s">
        <v>305</v>
      </c>
      <c r="BE139" s="145">
        <f>IF(N139="základní",J139,0)</f>
        <v>0</v>
      </c>
      <c r="BF139" s="145">
        <f>IF(N139="snížená",J139,0)</f>
        <v>0</v>
      </c>
      <c r="BG139" s="145">
        <f>IF(N139="zákl. přenesená",J139,0)</f>
        <v>0</v>
      </c>
      <c r="BH139" s="145">
        <f>IF(N139="sníž. přenesená",J139,0)</f>
        <v>0</v>
      </c>
      <c r="BI139" s="145">
        <f>IF(N139="nulová",J139,0)</f>
        <v>0</v>
      </c>
      <c r="BJ139" s="18" t="s">
        <v>86</v>
      </c>
      <c r="BK139" s="145">
        <f>ROUND(I139*H139,2)</f>
        <v>0</v>
      </c>
      <c r="BL139" s="18" t="s">
        <v>311</v>
      </c>
      <c r="BM139" s="144" t="s">
        <v>321</v>
      </c>
    </row>
    <row r="140" spans="2:65" s="1" customFormat="1" ht="39">
      <c r="B140" s="33"/>
      <c r="D140" s="146" t="s">
        <v>313</v>
      </c>
      <c r="F140" s="147" t="s">
        <v>322</v>
      </c>
      <c r="I140" s="148"/>
      <c r="L140" s="33"/>
      <c r="M140" s="149"/>
      <c r="T140" s="54"/>
      <c r="AT140" s="18" t="s">
        <v>313</v>
      </c>
      <c r="AU140" s="18" t="s">
        <v>88</v>
      </c>
    </row>
    <row r="141" spans="2:65" s="1" customFormat="1" ht="11.25">
      <c r="B141" s="33"/>
      <c r="D141" s="150" t="s">
        <v>315</v>
      </c>
      <c r="F141" s="151" t="s">
        <v>323</v>
      </c>
      <c r="I141" s="148"/>
      <c r="L141" s="33"/>
      <c r="M141" s="149"/>
      <c r="T141" s="54"/>
      <c r="AT141" s="18" t="s">
        <v>315</v>
      </c>
      <c r="AU141" s="18" t="s">
        <v>88</v>
      </c>
    </row>
    <row r="142" spans="2:65" s="12" customFormat="1" ht="11.25">
      <c r="B142" s="152"/>
      <c r="D142" s="146" t="s">
        <v>317</v>
      </c>
      <c r="E142" s="153" t="s">
        <v>42</v>
      </c>
      <c r="F142" s="154" t="s">
        <v>318</v>
      </c>
      <c r="H142" s="153" t="s">
        <v>42</v>
      </c>
      <c r="I142" s="155"/>
      <c r="L142" s="152"/>
      <c r="M142" s="156"/>
      <c r="T142" s="157"/>
      <c r="AT142" s="153" t="s">
        <v>317</v>
      </c>
      <c r="AU142" s="153" t="s">
        <v>88</v>
      </c>
      <c r="AV142" s="12" t="s">
        <v>86</v>
      </c>
      <c r="AW142" s="12" t="s">
        <v>38</v>
      </c>
      <c r="AX142" s="12" t="s">
        <v>79</v>
      </c>
      <c r="AY142" s="153" t="s">
        <v>305</v>
      </c>
    </row>
    <row r="143" spans="2:65" s="13" customFormat="1" ht="11.25">
      <c r="B143" s="158"/>
      <c r="D143" s="146" t="s">
        <v>317</v>
      </c>
      <c r="E143" s="159" t="s">
        <v>42</v>
      </c>
      <c r="F143" s="160" t="s">
        <v>324</v>
      </c>
      <c r="H143" s="161">
        <v>50.04</v>
      </c>
      <c r="I143" s="162"/>
      <c r="L143" s="158"/>
      <c r="M143" s="163"/>
      <c r="T143" s="164"/>
      <c r="AT143" s="159" t="s">
        <v>317</v>
      </c>
      <c r="AU143" s="159" t="s">
        <v>88</v>
      </c>
      <c r="AV143" s="13" t="s">
        <v>88</v>
      </c>
      <c r="AW143" s="13" t="s">
        <v>38</v>
      </c>
      <c r="AX143" s="13" t="s">
        <v>86</v>
      </c>
      <c r="AY143" s="159" t="s">
        <v>305</v>
      </c>
    </row>
    <row r="144" spans="2:65" s="1" customFormat="1" ht="24.2" customHeight="1">
      <c r="B144" s="33"/>
      <c r="C144" s="133" t="s">
        <v>96</v>
      </c>
      <c r="D144" s="133" t="s">
        <v>307</v>
      </c>
      <c r="E144" s="134" t="s">
        <v>325</v>
      </c>
      <c r="F144" s="135" t="s">
        <v>326</v>
      </c>
      <c r="G144" s="136" t="s">
        <v>244</v>
      </c>
      <c r="H144" s="137">
        <v>12.51</v>
      </c>
      <c r="I144" s="138"/>
      <c r="J144" s="139">
        <f>ROUND(I144*H144,2)</f>
        <v>0</v>
      </c>
      <c r="K144" s="135" t="s">
        <v>310</v>
      </c>
      <c r="L144" s="33"/>
      <c r="M144" s="140" t="s">
        <v>42</v>
      </c>
      <c r="N144" s="141" t="s">
        <v>50</v>
      </c>
      <c r="P144" s="142">
        <f>O144*H144</f>
        <v>0</v>
      </c>
      <c r="Q144" s="142">
        <v>0</v>
      </c>
      <c r="R144" s="142">
        <f>Q144*H144</f>
        <v>0</v>
      </c>
      <c r="S144" s="142">
        <v>0</v>
      </c>
      <c r="T144" s="143">
        <f>S144*H144</f>
        <v>0</v>
      </c>
      <c r="AR144" s="144" t="s">
        <v>311</v>
      </c>
      <c r="AT144" s="144" t="s">
        <v>307</v>
      </c>
      <c r="AU144" s="144" t="s">
        <v>88</v>
      </c>
      <c r="AY144" s="18" t="s">
        <v>305</v>
      </c>
      <c r="BE144" s="145">
        <f>IF(N144="základní",J144,0)</f>
        <v>0</v>
      </c>
      <c r="BF144" s="145">
        <f>IF(N144="snížená",J144,0)</f>
        <v>0</v>
      </c>
      <c r="BG144" s="145">
        <f>IF(N144="zákl. přenesená",J144,0)</f>
        <v>0</v>
      </c>
      <c r="BH144" s="145">
        <f>IF(N144="sníž. přenesená",J144,0)</f>
        <v>0</v>
      </c>
      <c r="BI144" s="145">
        <f>IF(N144="nulová",J144,0)</f>
        <v>0</v>
      </c>
      <c r="BJ144" s="18" t="s">
        <v>86</v>
      </c>
      <c r="BK144" s="145">
        <f>ROUND(I144*H144,2)</f>
        <v>0</v>
      </c>
      <c r="BL144" s="18" t="s">
        <v>311</v>
      </c>
      <c r="BM144" s="144" t="s">
        <v>327</v>
      </c>
    </row>
    <row r="145" spans="2:65" s="1" customFormat="1" ht="19.5">
      <c r="B145" s="33"/>
      <c r="D145" s="146" t="s">
        <v>313</v>
      </c>
      <c r="F145" s="147" t="s">
        <v>328</v>
      </c>
      <c r="I145" s="148"/>
      <c r="L145" s="33"/>
      <c r="M145" s="149"/>
      <c r="T145" s="54"/>
      <c r="AT145" s="18" t="s">
        <v>313</v>
      </c>
      <c r="AU145" s="18" t="s">
        <v>88</v>
      </c>
    </row>
    <row r="146" spans="2:65" s="1" customFormat="1" ht="11.25">
      <c r="B146" s="33"/>
      <c r="D146" s="150" t="s">
        <v>315</v>
      </c>
      <c r="F146" s="151" t="s">
        <v>329</v>
      </c>
      <c r="I146" s="148"/>
      <c r="L146" s="33"/>
      <c r="M146" s="149"/>
      <c r="T146" s="54"/>
      <c r="AT146" s="18" t="s">
        <v>315</v>
      </c>
      <c r="AU146" s="18" t="s">
        <v>88</v>
      </c>
    </row>
    <row r="147" spans="2:65" s="12" customFormat="1" ht="11.25">
      <c r="B147" s="152"/>
      <c r="D147" s="146" t="s">
        <v>317</v>
      </c>
      <c r="E147" s="153" t="s">
        <v>42</v>
      </c>
      <c r="F147" s="154" t="s">
        <v>330</v>
      </c>
      <c r="H147" s="153" t="s">
        <v>42</v>
      </c>
      <c r="I147" s="155"/>
      <c r="L147" s="152"/>
      <c r="M147" s="156"/>
      <c r="T147" s="157"/>
      <c r="AT147" s="153" t="s">
        <v>317</v>
      </c>
      <c r="AU147" s="153" t="s">
        <v>88</v>
      </c>
      <c r="AV147" s="12" t="s">
        <v>86</v>
      </c>
      <c r="AW147" s="12" t="s">
        <v>38</v>
      </c>
      <c r="AX147" s="12" t="s">
        <v>79</v>
      </c>
      <c r="AY147" s="153" t="s">
        <v>305</v>
      </c>
    </row>
    <row r="148" spans="2:65" s="13" customFormat="1" ht="11.25">
      <c r="B148" s="158"/>
      <c r="D148" s="146" t="s">
        <v>317</v>
      </c>
      <c r="E148" s="159" t="s">
        <v>42</v>
      </c>
      <c r="F148" s="160" t="s">
        <v>242</v>
      </c>
      <c r="H148" s="161">
        <v>12.51</v>
      </c>
      <c r="I148" s="162"/>
      <c r="L148" s="158"/>
      <c r="M148" s="163"/>
      <c r="T148" s="164"/>
      <c r="AT148" s="159" t="s">
        <v>317</v>
      </c>
      <c r="AU148" s="159" t="s">
        <v>88</v>
      </c>
      <c r="AV148" s="13" t="s">
        <v>88</v>
      </c>
      <c r="AW148" s="13" t="s">
        <v>38</v>
      </c>
      <c r="AX148" s="13" t="s">
        <v>86</v>
      </c>
      <c r="AY148" s="159" t="s">
        <v>305</v>
      </c>
    </row>
    <row r="149" spans="2:65" s="1" customFormat="1" ht="24.2" customHeight="1">
      <c r="B149" s="33"/>
      <c r="C149" s="133" t="s">
        <v>311</v>
      </c>
      <c r="D149" s="133" t="s">
        <v>307</v>
      </c>
      <c r="E149" s="134" t="s">
        <v>331</v>
      </c>
      <c r="F149" s="135" t="s">
        <v>332</v>
      </c>
      <c r="G149" s="136" t="s">
        <v>244</v>
      </c>
      <c r="H149" s="137">
        <v>12.51</v>
      </c>
      <c r="I149" s="138"/>
      <c r="J149" s="139">
        <f>ROUND(I149*H149,2)</f>
        <v>0</v>
      </c>
      <c r="K149" s="135" t="s">
        <v>310</v>
      </c>
      <c r="L149" s="33"/>
      <c r="M149" s="140" t="s">
        <v>42</v>
      </c>
      <c r="N149" s="141" t="s">
        <v>50</v>
      </c>
      <c r="P149" s="142">
        <f>O149*H149</f>
        <v>0</v>
      </c>
      <c r="Q149" s="142">
        <v>0</v>
      </c>
      <c r="R149" s="142">
        <f>Q149*H149</f>
        <v>0</v>
      </c>
      <c r="S149" s="142">
        <v>0</v>
      </c>
      <c r="T149" s="143">
        <f>S149*H149</f>
        <v>0</v>
      </c>
      <c r="AR149" s="144" t="s">
        <v>311</v>
      </c>
      <c r="AT149" s="144" t="s">
        <v>307</v>
      </c>
      <c r="AU149" s="144" t="s">
        <v>88</v>
      </c>
      <c r="AY149" s="18" t="s">
        <v>305</v>
      </c>
      <c r="BE149" s="145">
        <f>IF(N149="základní",J149,0)</f>
        <v>0</v>
      </c>
      <c r="BF149" s="145">
        <f>IF(N149="snížená",J149,0)</f>
        <v>0</v>
      </c>
      <c r="BG149" s="145">
        <f>IF(N149="zákl. přenesená",J149,0)</f>
        <v>0</v>
      </c>
      <c r="BH149" s="145">
        <f>IF(N149="sníž. přenesená",J149,0)</f>
        <v>0</v>
      </c>
      <c r="BI149" s="145">
        <f>IF(N149="nulová",J149,0)</f>
        <v>0</v>
      </c>
      <c r="BJ149" s="18" t="s">
        <v>86</v>
      </c>
      <c r="BK149" s="145">
        <f>ROUND(I149*H149,2)</f>
        <v>0</v>
      </c>
      <c r="BL149" s="18" t="s">
        <v>311</v>
      </c>
      <c r="BM149" s="144" t="s">
        <v>333</v>
      </c>
    </row>
    <row r="150" spans="2:65" s="1" customFormat="1" ht="29.25">
      <c r="B150" s="33"/>
      <c r="D150" s="146" t="s">
        <v>313</v>
      </c>
      <c r="F150" s="147" t="s">
        <v>334</v>
      </c>
      <c r="I150" s="148"/>
      <c r="L150" s="33"/>
      <c r="M150" s="149"/>
      <c r="T150" s="54"/>
      <c r="AT150" s="18" t="s">
        <v>313</v>
      </c>
      <c r="AU150" s="18" t="s">
        <v>88</v>
      </c>
    </row>
    <row r="151" spans="2:65" s="1" customFormat="1" ht="11.25">
      <c r="B151" s="33"/>
      <c r="D151" s="150" t="s">
        <v>315</v>
      </c>
      <c r="F151" s="151" t="s">
        <v>335</v>
      </c>
      <c r="I151" s="148"/>
      <c r="L151" s="33"/>
      <c r="M151" s="149"/>
      <c r="T151" s="54"/>
      <c r="AT151" s="18" t="s">
        <v>315</v>
      </c>
      <c r="AU151" s="18" t="s">
        <v>88</v>
      </c>
    </row>
    <row r="152" spans="2:65" s="12" customFormat="1" ht="11.25">
      <c r="B152" s="152"/>
      <c r="D152" s="146" t="s">
        <v>317</v>
      </c>
      <c r="E152" s="153" t="s">
        <v>42</v>
      </c>
      <c r="F152" s="154" t="s">
        <v>336</v>
      </c>
      <c r="H152" s="153" t="s">
        <v>42</v>
      </c>
      <c r="I152" s="155"/>
      <c r="L152" s="152"/>
      <c r="M152" s="156"/>
      <c r="T152" s="157"/>
      <c r="AT152" s="153" t="s">
        <v>317</v>
      </c>
      <c r="AU152" s="153" t="s">
        <v>88</v>
      </c>
      <c r="AV152" s="12" t="s">
        <v>86</v>
      </c>
      <c r="AW152" s="12" t="s">
        <v>38</v>
      </c>
      <c r="AX152" s="12" t="s">
        <v>79</v>
      </c>
      <c r="AY152" s="153" t="s">
        <v>305</v>
      </c>
    </row>
    <row r="153" spans="2:65" s="13" customFormat="1" ht="11.25">
      <c r="B153" s="158"/>
      <c r="D153" s="146" t="s">
        <v>317</v>
      </c>
      <c r="E153" s="159" t="s">
        <v>42</v>
      </c>
      <c r="F153" s="160" t="s">
        <v>337</v>
      </c>
      <c r="H153" s="161">
        <v>12.51</v>
      </c>
      <c r="I153" s="162"/>
      <c r="L153" s="158"/>
      <c r="M153" s="163"/>
      <c r="T153" s="164"/>
      <c r="AT153" s="159" t="s">
        <v>317</v>
      </c>
      <c r="AU153" s="159" t="s">
        <v>88</v>
      </c>
      <c r="AV153" s="13" t="s">
        <v>88</v>
      </c>
      <c r="AW153" s="13" t="s">
        <v>38</v>
      </c>
      <c r="AX153" s="13" t="s">
        <v>79</v>
      </c>
      <c r="AY153" s="159" t="s">
        <v>305</v>
      </c>
    </row>
    <row r="154" spans="2:65" s="14" customFormat="1" ht="11.25">
      <c r="B154" s="165"/>
      <c r="D154" s="146" t="s">
        <v>317</v>
      </c>
      <c r="E154" s="166" t="s">
        <v>242</v>
      </c>
      <c r="F154" s="167" t="s">
        <v>338</v>
      </c>
      <c r="H154" s="168">
        <v>12.51</v>
      </c>
      <c r="I154" s="169"/>
      <c r="L154" s="165"/>
      <c r="M154" s="170"/>
      <c r="T154" s="171"/>
      <c r="AT154" s="166" t="s">
        <v>317</v>
      </c>
      <c r="AU154" s="166" t="s">
        <v>88</v>
      </c>
      <c r="AV154" s="14" t="s">
        <v>96</v>
      </c>
      <c r="AW154" s="14" t="s">
        <v>38</v>
      </c>
      <c r="AX154" s="14" t="s">
        <v>79</v>
      </c>
      <c r="AY154" s="166" t="s">
        <v>305</v>
      </c>
    </row>
    <row r="155" spans="2:65" s="15" customFormat="1" ht="11.25">
      <c r="B155" s="172"/>
      <c r="D155" s="146" t="s">
        <v>317</v>
      </c>
      <c r="E155" s="173" t="s">
        <v>42</v>
      </c>
      <c r="F155" s="174" t="s">
        <v>339</v>
      </c>
      <c r="H155" s="175">
        <v>12.51</v>
      </c>
      <c r="I155" s="176"/>
      <c r="L155" s="172"/>
      <c r="M155" s="177"/>
      <c r="T155" s="178"/>
      <c r="AT155" s="173" t="s">
        <v>317</v>
      </c>
      <c r="AU155" s="173" t="s">
        <v>88</v>
      </c>
      <c r="AV155" s="15" t="s">
        <v>311</v>
      </c>
      <c r="AW155" s="15" t="s">
        <v>38</v>
      </c>
      <c r="AX155" s="15" t="s">
        <v>86</v>
      </c>
      <c r="AY155" s="173" t="s">
        <v>305</v>
      </c>
    </row>
    <row r="156" spans="2:65" s="1" customFormat="1" ht="16.5" customHeight="1">
      <c r="B156" s="33"/>
      <c r="C156" s="179" t="s">
        <v>340</v>
      </c>
      <c r="D156" s="179" t="s">
        <v>341</v>
      </c>
      <c r="E156" s="180" t="s">
        <v>342</v>
      </c>
      <c r="F156" s="181" t="s">
        <v>343</v>
      </c>
      <c r="G156" s="182" t="s">
        <v>244</v>
      </c>
      <c r="H156" s="183">
        <v>13.135999999999999</v>
      </c>
      <c r="I156" s="184"/>
      <c r="J156" s="185">
        <f>ROUND(I156*H156,2)</f>
        <v>0</v>
      </c>
      <c r="K156" s="181" t="s">
        <v>310</v>
      </c>
      <c r="L156" s="186"/>
      <c r="M156" s="187" t="s">
        <v>42</v>
      </c>
      <c r="N156" s="188" t="s">
        <v>50</v>
      </c>
      <c r="P156" s="142">
        <f>O156*H156</f>
        <v>0</v>
      </c>
      <c r="Q156" s="142">
        <v>0.22</v>
      </c>
      <c r="R156" s="142">
        <f>Q156*H156</f>
        <v>2.88992</v>
      </c>
      <c r="S156" s="142">
        <v>0</v>
      </c>
      <c r="T156" s="143">
        <f>S156*H156</f>
        <v>0</v>
      </c>
      <c r="AR156" s="144" t="s">
        <v>344</v>
      </c>
      <c r="AT156" s="144" t="s">
        <v>341</v>
      </c>
      <c r="AU156" s="144" t="s">
        <v>88</v>
      </c>
      <c r="AY156" s="18" t="s">
        <v>305</v>
      </c>
      <c r="BE156" s="145">
        <f>IF(N156="základní",J156,0)</f>
        <v>0</v>
      </c>
      <c r="BF156" s="145">
        <f>IF(N156="snížená",J156,0)</f>
        <v>0</v>
      </c>
      <c r="BG156" s="145">
        <f>IF(N156="zákl. přenesená",J156,0)</f>
        <v>0</v>
      </c>
      <c r="BH156" s="145">
        <f>IF(N156="sníž. přenesená",J156,0)</f>
        <v>0</v>
      </c>
      <c r="BI156" s="145">
        <f>IF(N156="nulová",J156,0)</f>
        <v>0</v>
      </c>
      <c r="BJ156" s="18" t="s">
        <v>86</v>
      </c>
      <c r="BK156" s="145">
        <f>ROUND(I156*H156,2)</f>
        <v>0</v>
      </c>
      <c r="BL156" s="18" t="s">
        <v>311</v>
      </c>
      <c r="BM156" s="144" t="s">
        <v>345</v>
      </c>
    </row>
    <row r="157" spans="2:65" s="1" customFormat="1" ht="11.25">
      <c r="B157" s="33"/>
      <c r="D157" s="146" t="s">
        <v>313</v>
      </c>
      <c r="F157" s="147" t="s">
        <v>343</v>
      </c>
      <c r="I157" s="148"/>
      <c r="L157" s="33"/>
      <c r="M157" s="149"/>
      <c r="T157" s="54"/>
      <c r="AT157" s="18" t="s">
        <v>313</v>
      </c>
      <c r="AU157" s="18" t="s">
        <v>88</v>
      </c>
    </row>
    <row r="158" spans="2:65" s="12" customFormat="1" ht="11.25">
      <c r="B158" s="152"/>
      <c r="D158" s="146" t="s">
        <v>317</v>
      </c>
      <c r="E158" s="153" t="s">
        <v>42</v>
      </c>
      <c r="F158" s="154" t="s">
        <v>336</v>
      </c>
      <c r="H158" s="153" t="s">
        <v>42</v>
      </c>
      <c r="I158" s="155"/>
      <c r="L158" s="152"/>
      <c r="M158" s="156"/>
      <c r="T158" s="157"/>
      <c r="AT158" s="153" t="s">
        <v>317</v>
      </c>
      <c r="AU158" s="153" t="s">
        <v>88</v>
      </c>
      <c r="AV158" s="12" t="s">
        <v>86</v>
      </c>
      <c r="AW158" s="12" t="s">
        <v>38</v>
      </c>
      <c r="AX158" s="12" t="s">
        <v>79</v>
      </c>
      <c r="AY158" s="153" t="s">
        <v>305</v>
      </c>
    </row>
    <row r="159" spans="2:65" s="13" customFormat="1" ht="11.25">
      <c r="B159" s="158"/>
      <c r="D159" s="146" t="s">
        <v>317</v>
      </c>
      <c r="E159" s="159" t="s">
        <v>42</v>
      </c>
      <c r="F159" s="160" t="s">
        <v>242</v>
      </c>
      <c r="H159" s="161">
        <v>12.51</v>
      </c>
      <c r="I159" s="162"/>
      <c r="L159" s="158"/>
      <c r="M159" s="163"/>
      <c r="T159" s="164"/>
      <c r="AT159" s="159" t="s">
        <v>317</v>
      </c>
      <c r="AU159" s="159" t="s">
        <v>88</v>
      </c>
      <c r="AV159" s="13" t="s">
        <v>88</v>
      </c>
      <c r="AW159" s="13" t="s">
        <v>38</v>
      </c>
      <c r="AX159" s="13" t="s">
        <v>86</v>
      </c>
      <c r="AY159" s="159" t="s">
        <v>305</v>
      </c>
    </row>
    <row r="160" spans="2:65" s="13" customFormat="1" ht="11.25">
      <c r="B160" s="158"/>
      <c r="D160" s="146" t="s">
        <v>317</v>
      </c>
      <c r="F160" s="160" t="s">
        <v>346</v>
      </c>
      <c r="H160" s="161">
        <v>13.135999999999999</v>
      </c>
      <c r="I160" s="162"/>
      <c r="L160" s="158"/>
      <c r="M160" s="163"/>
      <c r="T160" s="164"/>
      <c r="AT160" s="159" t="s">
        <v>317</v>
      </c>
      <c r="AU160" s="159" t="s">
        <v>88</v>
      </c>
      <c r="AV160" s="13" t="s">
        <v>88</v>
      </c>
      <c r="AW160" s="13" t="s">
        <v>4</v>
      </c>
      <c r="AX160" s="13" t="s">
        <v>86</v>
      </c>
      <c r="AY160" s="159" t="s">
        <v>305</v>
      </c>
    </row>
    <row r="161" spans="2:65" s="1" customFormat="1" ht="33" customHeight="1">
      <c r="B161" s="33"/>
      <c r="C161" s="133" t="s">
        <v>347</v>
      </c>
      <c r="D161" s="133" t="s">
        <v>307</v>
      </c>
      <c r="E161" s="134" t="s">
        <v>348</v>
      </c>
      <c r="F161" s="135" t="s">
        <v>349</v>
      </c>
      <c r="G161" s="136" t="s">
        <v>350</v>
      </c>
      <c r="H161" s="137">
        <v>1</v>
      </c>
      <c r="I161" s="138"/>
      <c r="J161" s="139">
        <f>ROUND(I161*H161,2)</f>
        <v>0</v>
      </c>
      <c r="K161" s="135" t="s">
        <v>310</v>
      </c>
      <c r="L161" s="33"/>
      <c r="M161" s="140" t="s">
        <v>42</v>
      </c>
      <c r="N161" s="141" t="s">
        <v>50</v>
      </c>
      <c r="P161" s="142">
        <f>O161*H161</f>
        <v>0</v>
      </c>
      <c r="Q161" s="142">
        <v>0.12052</v>
      </c>
      <c r="R161" s="142">
        <f>Q161*H161</f>
        <v>0.12052</v>
      </c>
      <c r="S161" s="142">
        <v>0</v>
      </c>
      <c r="T161" s="143">
        <f>S161*H161</f>
        <v>0</v>
      </c>
      <c r="AR161" s="144" t="s">
        <v>311</v>
      </c>
      <c r="AT161" s="144" t="s">
        <v>307</v>
      </c>
      <c r="AU161" s="144" t="s">
        <v>88</v>
      </c>
      <c r="AY161" s="18" t="s">
        <v>305</v>
      </c>
      <c r="BE161" s="145">
        <f>IF(N161="základní",J161,0)</f>
        <v>0</v>
      </c>
      <c r="BF161" s="145">
        <f>IF(N161="snížená",J161,0)</f>
        <v>0</v>
      </c>
      <c r="BG161" s="145">
        <f>IF(N161="zákl. přenesená",J161,0)</f>
        <v>0</v>
      </c>
      <c r="BH161" s="145">
        <f>IF(N161="sníž. přenesená",J161,0)</f>
        <v>0</v>
      </c>
      <c r="BI161" s="145">
        <f>IF(N161="nulová",J161,0)</f>
        <v>0</v>
      </c>
      <c r="BJ161" s="18" t="s">
        <v>86</v>
      </c>
      <c r="BK161" s="145">
        <f>ROUND(I161*H161,2)</f>
        <v>0</v>
      </c>
      <c r="BL161" s="18" t="s">
        <v>311</v>
      </c>
      <c r="BM161" s="144" t="s">
        <v>351</v>
      </c>
    </row>
    <row r="162" spans="2:65" s="1" customFormat="1" ht="19.5">
      <c r="B162" s="33"/>
      <c r="D162" s="146" t="s">
        <v>313</v>
      </c>
      <c r="F162" s="147" t="s">
        <v>352</v>
      </c>
      <c r="I162" s="148"/>
      <c r="L162" s="33"/>
      <c r="M162" s="149"/>
      <c r="T162" s="54"/>
      <c r="AT162" s="18" t="s">
        <v>313</v>
      </c>
      <c r="AU162" s="18" t="s">
        <v>88</v>
      </c>
    </row>
    <row r="163" spans="2:65" s="1" customFormat="1" ht="11.25">
      <c r="B163" s="33"/>
      <c r="D163" s="150" t="s">
        <v>315</v>
      </c>
      <c r="F163" s="151" t="s">
        <v>353</v>
      </c>
      <c r="I163" s="148"/>
      <c r="L163" s="33"/>
      <c r="M163" s="149"/>
      <c r="T163" s="54"/>
      <c r="AT163" s="18" t="s">
        <v>315</v>
      </c>
      <c r="AU163" s="18" t="s">
        <v>88</v>
      </c>
    </row>
    <row r="164" spans="2:65" s="12" customFormat="1" ht="11.25">
      <c r="B164" s="152"/>
      <c r="D164" s="146" t="s">
        <v>317</v>
      </c>
      <c r="E164" s="153" t="s">
        <v>42</v>
      </c>
      <c r="F164" s="154" t="s">
        <v>354</v>
      </c>
      <c r="H164" s="153" t="s">
        <v>42</v>
      </c>
      <c r="I164" s="155"/>
      <c r="L164" s="152"/>
      <c r="M164" s="156"/>
      <c r="T164" s="157"/>
      <c r="AT164" s="153" t="s">
        <v>317</v>
      </c>
      <c r="AU164" s="153" t="s">
        <v>88</v>
      </c>
      <c r="AV164" s="12" t="s">
        <v>86</v>
      </c>
      <c r="AW164" s="12" t="s">
        <v>38</v>
      </c>
      <c r="AX164" s="12" t="s">
        <v>79</v>
      </c>
      <c r="AY164" s="153" t="s">
        <v>305</v>
      </c>
    </row>
    <row r="165" spans="2:65" s="12" customFormat="1" ht="11.25">
      <c r="B165" s="152"/>
      <c r="D165" s="146" t="s">
        <v>317</v>
      </c>
      <c r="E165" s="153" t="s">
        <v>42</v>
      </c>
      <c r="F165" s="154" t="s">
        <v>355</v>
      </c>
      <c r="H165" s="153" t="s">
        <v>42</v>
      </c>
      <c r="I165" s="155"/>
      <c r="L165" s="152"/>
      <c r="M165" s="156"/>
      <c r="T165" s="157"/>
      <c r="AT165" s="153" t="s">
        <v>317</v>
      </c>
      <c r="AU165" s="153" t="s">
        <v>88</v>
      </c>
      <c r="AV165" s="12" t="s">
        <v>86</v>
      </c>
      <c r="AW165" s="12" t="s">
        <v>38</v>
      </c>
      <c r="AX165" s="12" t="s">
        <v>79</v>
      </c>
      <c r="AY165" s="153" t="s">
        <v>305</v>
      </c>
    </row>
    <row r="166" spans="2:65" s="13" customFormat="1" ht="11.25">
      <c r="B166" s="158"/>
      <c r="D166" s="146" t="s">
        <v>317</v>
      </c>
      <c r="E166" s="159" t="s">
        <v>42</v>
      </c>
      <c r="F166" s="160" t="s">
        <v>356</v>
      </c>
      <c r="H166" s="161">
        <v>1</v>
      </c>
      <c r="I166" s="162"/>
      <c r="L166" s="158"/>
      <c r="M166" s="163"/>
      <c r="T166" s="164"/>
      <c r="AT166" s="159" t="s">
        <v>317</v>
      </c>
      <c r="AU166" s="159" t="s">
        <v>88</v>
      </c>
      <c r="AV166" s="13" t="s">
        <v>88</v>
      </c>
      <c r="AW166" s="13" t="s">
        <v>38</v>
      </c>
      <c r="AX166" s="13" t="s">
        <v>86</v>
      </c>
      <c r="AY166" s="159" t="s">
        <v>305</v>
      </c>
    </row>
    <row r="167" spans="2:65" s="1" customFormat="1" ht="33" customHeight="1">
      <c r="B167" s="33"/>
      <c r="C167" s="133" t="s">
        <v>357</v>
      </c>
      <c r="D167" s="133" t="s">
        <v>307</v>
      </c>
      <c r="E167" s="134" t="s">
        <v>358</v>
      </c>
      <c r="F167" s="135" t="s">
        <v>359</v>
      </c>
      <c r="G167" s="136" t="s">
        <v>350</v>
      </c>
      <c r="H167" s="137">
        <v>4</v>
      </c>
      <c r="I167" s="138"/>
      <c r="J167" s="139">
        <f>ROUND(I167*H167,2)</f>
        <v>0</v>
      </c>
      <c r="K167" s="135" t="s">
        <v>310</v>
      </c>
      <c r="L167" s="33"/>
      <c r="M167" s="140" t="s">
        <v>42</v>
      </c>
      <c r="N167" s="141" t="s">
        <v>50</v>
      </c>
      <c r="P167" s="142">
        <f>O167*H167</f>
        <v>0</v>
      </c>
      <c r="Q167" s="142">
        <v>0.22597</v>
      </c>
      <c r="R167" s="142">
        <f>Q167*H167</f>
        <v>0.90388000000000002</v>
      </c>
      <c r="S167" s="142">
        <v>0</v>
      </c>
      <c r="T167" s="143">
        <f>S167*H167</f>
        <v>0</v>
      </c>
      <c r="AR167" s="144" t="s">
        <v>311</v>
      </c>
      <c r="AT167" s="144" t="s">
        <v>307</v>
      </c>
      <c r="AU167" s="144" t="s">
        <v>88</v>
      </c>
      <c r="AY167" s="18" t="s">
        <v>305</v>
      </c>
      <c r="BE167" s="145">
        <f>IF(N167="základní",J167,0)</f>
        <v>0</v>
      </c>
      <c r="BF167" s="145">
        <f>IF(N167="snížená",J167,0)</f>
        <v>0</v>
      </c>
      <c r="BG167" s="145">
        <f>IF(N167="zákl. přenesená",J167,0)</f>
        <v>0</v>
      </c>
      <c r="BH167" s="145">
        <f>IF(N167="sníž. přenesená",J167,0)</f>
        <v>0</v>
      </c>
      <c r="BI167" s="145">
        <f>IF(N167="nulová",J167,0)</f>
        <v>0</v>
      </c>
      <c r="BJ167" s="18" t="s">
        <v>86</v>
      </c>
      <c r="BK167" s="145">
        <f>ROUND(I167*H167,2)</f>
        <v>0</v>
      </c>
      <c r="BL167" s="18" t="s">
        <v>311</v>
      </c>
      <c r="BM167" s="144" t="s">
        <v>360</v>
      </c>
    </row>
    <row r="168" spans="2:65" s="1" customFormat="1" ht="19.5">
      <c r="B168" s="33"/>
      <c r="D168" s="146" t="s">
        <v>313</v>
      </c>
      <c r="F168" s="147" t="s">
        <v>361</v>
      </c>
      <c r="I168" s="148"/>
      <c r="L168" s="33"/>
      <c r="M168" s="149"/>
      <c r="T168" s="54"/>
      <c r="AT168" s="18" t="s">
        <v>313</v>
      </c>
      <c r="AU168" s="18" t="s">
        <v>88</v>
      </c>
    </row>
    <row r="169" spans="2:65" s="1" customFormat="1" ht="11.25">
      <c r="B169" s="33"/>
      <c r="D169" s="150" t="s">
        <v>315</v>
      </c>
      <c r="F169" s="151" t="s">
        <v>362</v>
      </c>
      <c r="I169" s="148"/>
      <c r="L169" s="33"/>
      <c r="M169" s="149"/>
      <c r="T169" s="54"/>
      <c r="AT169" s="18" t="s">
        <v>315</v>
      </c>
      <c r="AU169" s="18" t="s">
        <v>88</v>
      </c>
    </row>
    <row r="170" spans="2:65" s="12" customFormat="1" ht="11.25">
      <c r="B170" s="152"/>
      <c r="D170" s="146" t="s">
        <v>317</v>
      </c>
      <c r="E170" s="153" t="s">
        <v>42</v>
      </c>
      <c r="F170" s="154" t="s">
        <v>363</v>
      </c>
      <c r="H170" s="153" t="s">
        <v>42</v>
      </c>
      <c r="I170" s="155"/>
      <c r="L170" s="152"/>
      <c r="M170" s="156"/>
      <c r="T170" s="157"/>
      <c r="AT170" s="153" t="s">
        <v>317</v>
      </c>
      <c r="AU170" s="153" t="s">
        <v>88</v>
      </c>
      <c r="AV170" s="12" t="s">
        <v>86</v>
      </c>
      <c r="AW170" s="12" t="s">
        <v>38</v>
      </c>
      <c r="AX170" s="12" t="s">
        <v>79</v>
      </c>
      <c r="AY170" s="153" t="s">
        <v>305</v>
      </c>
    </row>
    <row r="171" spans="2:65" s="13" customFormat="1" ht="11.25">
      <c r="B171" s="158"/>
      <c r="D171" s="146" t="s">
        <v>317</v>
      </c>
      <c r="E171" s="159" t="s">
        <v>42</v>
      </c>
      <c r="F171" s="160" t="s">
        <v>364</v>
      </c>
      <c r="H171" s="161">
        <v>1</v>
      </c>
      <c r="I171" s="162"/>
      <c r="L171" s="158"/>
      <c r="M171" s="163"/>
      <c r="T171" s="164"/>
      <c r="AT171" s="159" t="s">
        <v>317</v>
      </c>
      <c r="AU171" s="159" t="s">
        <v>88</v>
      </c>
      <c r="AV171" s="13" t="s">
        <v>88</v>
      </c>
      <c r="AW171" s="13" t="s">
        <v>38</v>
      </c>
      <c r="AX171" s="13" t="s">
        <v>79</v>
      </c>
      <c r="AY171" s="159" t="s">
        <v>305</v>
      </c>
    </row>
    <row r="172" spans="2:65" s="13" customFormat="1" ht="11.25">
      <c r="B172" s="158"/>
      <c r="D172" s="146" t="s">
        <v>317</v>
      </c>
      <c r="E172" s="159" t="s">
        <v>42</v>
      </c>
      <c r="F172" s="160" t="s">
        <v>365</v>
      </c>
      <c r="H172" s="161">
        <v>1</v>
      </c>
      <c r="I172" s="162"/>
      <c r="L172" s="158"/>
      <c r="M172" s="163"/>
      <c r="T172" s="164"/>
      <c r="AT172" s="159" t="s">
        <v>317</v>
      </c>
      <c r="AU172" s="159" t="s">
        <v>88</v>
      </c>
      <c r="AV172" s="13" t="s">
        <v>88</v>
      </c>
      <c r="AW172" s="13" t="s">
        <v>38</v>
      </c>
      <c r="AX172" s="13" t="s">
        <v>79</v>
      </c>
      <c r="AY172" s="159" t="s">
        <v>305</v>
      </c>
    </row>
    <row r="173" spans="2:65" s="13" customFormat="1" ht="11.25">
      <c r="B173" s="158"/>
      <c r="D173" s="146" t="s">
        <v>317</v>
      </c>
      <c r="E173" s="159" t="s">
        <v>42</v>
      </c>
      <c r="F173" s="160" t="s">
        <v>366</v>
      </c>
      <c r="H173" s="161">
        <v>1</v>
      </c>
      <c r="I173" s="162"/>
      <c r="L173" s="158"/>
      <c r="M173" s="163"/>
      <c r="T173" s="164"/>
      <c r="AT173" s="159" t="s">
        <v>317</v>
      </c>
      <c r="AU173" s="159" t="s">
        <v>88</v>
      </c>
      <c r="AV173" s="13" t="s">
        <v>88</v>
      </c>
      <c r="AW173" s="13" t="s">
        <v>38</v>
      </c>
      <c r="AX173" s="13" t="s">
        <v>79</v>
      </c>
      <c r="AY173" s="159" t="s">
        <v>305</v>
      </c>
    </row>
    <row r="174" spans="2:65" s="13" customFormat="1" ht="11.25">
      <c r="B174" s="158"/>
      <c r="D174" s="146" t="s">
        <v>317</v>
      </c>
      <c r="E174" s="159" t="s">
        <v>42</v>
      </c>
      <c r="F174" s="160" t="s">
        <v>367</v>
      </c>
      <c r="H174" s="161">
        <v>1</v>
      </c>
      <c r="I174" s="162"/>
      <c r="L174" s="158"/>
      <c r="M174" s="163"/>
      <c r="T174" s="164"/>
      <c r="AT174" s="159" t="s">
        <v>317</v>
      </c>
      <c r="AU174" s="159" t="s">
        <v>88</v>
      </c>
      <c r="AV174" s="13" t="s">
        <v>88</v>
      </c>
      <c r="AW174" s="13" t="s">
        <v>38</v>
      </c>
      <c r="AX174" s="13" t="s">
        <v>79</v>
      </c>
      <c r="AY174" s="159" t="s">
        <v>305</v>
      </c>
    </row>
    <row r="175" spans="2:65" s="15" customFormat="1" ht="11.25">
      <c r="B175" s="172"/>
      <c r="D175" s="146" t="s">
        <v>317</v>
      </c>
      <c r="E175" s="173" t="s">
        <v>42</v>
      </c>
      <c r="F175" s="174" t="s">
        <v>339</v>
      </c>
      <c r="H175" s="175">
        <v>4</v>
      </c>
      <c r="I175" s="176"/>
      <c r="L175" s="172"/>
      <c r="M175" s="177"/>
      <c r="T175" s="178"/>
      <c r="AT175" s="173" t="s">
        <v>317</v>
      </c>
      <c r="AU175" s="173" t="s">
        <v>88</v>
      </c>
      <c r="AV175" s="15" t="s">
        <v>311</v>
      </c>
      <c r="AW175" s="15" t="s">
        <v>38</v>
      </c>
      <c r="AX175" s="15" t="s">
        <v>86</v>
      </c>
      <c r="AY175" s="173" t="s">
        <v>305</v>
      </c>
    </row>
    <row r="176" spans="2:65" s="1" customFormat="1" ht="33" customHeight="1">
      <c r="B176" s="33"/>
      <c r="C176" s="133" t="s">
        <v>344</v>
      </c>
      <c r="D176" s="133" t="s">
        <v>307</v>
      </c>
      <c r="E176" s="134" t="s">
        <v>368</v>
      </c>
      <c r="F176" s="135" t="s">
        <v>369</v>
      </c>
      <c r="G176" s="136" t="s">
        <v>350</v>
      </c>
      <c r="H176" s="137">
        <v>5</v>
      </c>
      <c r="I176" s="138"/>
      <c r="J176" s="139">
        <f>ROUND(I176*H176,2)</f>
        <v>0</v>
      </c>
      <c r="K176" s="135" t="s">
        <v>310</v>
      </c>
      <c r="L176" s="33"/>
      <c r="M176" s="140" t="s">
        <v>42</v>
      </c>
      <c r="N176" s="141" t="s">
        <v>50</v>
      </c>
      <c r="P176" s="142">
        <f>O176*H176</f>
        <v>0</v>
      </c>
      <c r="Q176" s="142">
        <v>0.37661</v>
      </c>
      <c r="R176" s="142">
        <f>Q176*H176</f>
        <v>1.8830499999999999</v>
      </c>
      <c r="S176" s="142">
        <v>0</v>
      </c>
      <c r="T176" s="143">
        <f>S176*H176</f>
        <v>0</v>
      </c>
      <c r="AR176" s="144" t="s">
        <v>311</v>
      </c>
      <c r="AT176" s="144" t="s">
        <v>307</v>
      </c>
      <c r="AU176" s="144" t="s">
        <v>88</v>
      </c>
      <c r="AY176" s="18" t="s">
        <v>305</v>
      </c>
      <c r="BE176" s="145">
        <f>IF(N176="základní",J176,0)</f>
        <v>0</v>
      </c>
      <c r="BF176" s="145">
        <f>IF(N176="snížená",J176,0)</f>
        <v>0</v>
      </c>
      <c r="BG176" s="145">
        <f>IF(N176="zákl. přenesená",J176,0)</f>
        <v>0</v>
      </c>
      <c r="BH176" s="145">
        <f>IF(N176="sníž. přenesená",J176,0)</f>
        <v>0</v>
      </c>
      <c r="BI176" s="145">
        <f>IF(N176="nulová",J176,0)</f>
        <v>0</v>
      </c>
      <c r="BJ176" s="18" t="s">
        <v>86</v>
      </c>
      <c r="BK176" s="145">
        <f>ROUND(I176*H176,2)</f>
        <v>0</v>
      </c>
      <c r="BL176" s="18" t="s">
        <v>311</v>
      </c>
      <c r="BM176" s="144" t="s">
        <v>370</v>
      </c>
    </row>
    <row r="177" spans="2:65" s="1" customFormat="1" ht="19.5">
      <c r="B177" s="33"/>
      <c r="D177" s="146" t="s">
        <v>313</v>
      </c>
      <c r="F177" s="147" t="s">
        <v>371</v>
      </c>
      <c r="I177" s="148"/>
      <c r="L177" s="33"/>
      <c r="M177" s="149"/>
      <c r="T177" s="54"/>
      <c r="AT177" s="18" t="s">
        <v>313</v>
      </c>
      <c r="AU177" s="18" t="s">
        <v>88</v>
      </c>
    </row>
    <row r="178" spans="2:65" s="1" customFormat="1" ht="11.25">
      <c r="B178" s="33"/>
      <c r="D178" s="150" t="s">
        <v>315</v>
      </c>
      <c r="F178" s="151" t="s">
        <v>372</v>
      </c>
      <c r="I178" s="148"/>
      <c r="L178" s="33"/>
      <c r="M178" s="149"/>
      <c r="T178" s="54"/>
      <c r="AT178" s="18" t="s">
        <v>315</v>
      </c>
      <c r="AU178" s="18" t="s">
        <v>88</v>
      </c>
    </row>
    <row r="179" spans="2:65" s="12" customFormat="1" ht="11.25">
      <c r="B179" s="152"/>
      <c r="D179" s="146" t="s">
        <v>317</v>
      </c>
      <c r="E179" s="153" t="s">
        <v>42</v>
      </c>
      <c r="F179" s="154" t="s">
        <v>363</v>
      </c>
      <c r="H179" s="153" t="s">
        <v>42</v>
      </c>
      <c r="I179" s="155"/>
      <c r="L179" s="152"/>
      <c r="M179" s="156"/>
      <c r="T179" s="157"/>
      <c r="AT179" s="153" t="s">
        <v>317</v>
      </c>
      <c r="AU179" s="153" t="s">
        <v>88</v>
      </c>
      <c r="AV179" s="12" t="s">
        <v>86</v>
      </c>
      <c r="AW179" s="12" t="s">
        <v>38</v>
      </c>
      <c r="AX179" s="12" t="s">
        <v>79</v>
      </c>
      <c r="AY179" s="153" t="s">
        <v>305</v>
      </c>
    </row>
    <row r="180" spans="2:65" s="13" customFormat="1" ht="11.25">
      <c r="B180" s="158"/>
      <c r="D180" s="146" t="s">
        <v>317</v>
      </c>
      <c r="E180" s="159" t="s">
        <v>42</v>
      </c>
      <c r="F180" s="160" t="s">
        <v>373</v>
      </c>
      <c r="H180" s="161">
        <v>1</v>
      </c>
      <c r="I180" s="162"/>
      <c r="L180" s="158"/>
      <c r="M180" s="163"/>
      <c r="T180" s="164"/>
      <c r="AT180" s="159" t="s">
        <v>317</v>
      </c>
      <c r="AU180" s="159" t="s">
        <v>88</v>
      </c>
      <c r="AV180" s="13" t="s">
        <v>88</v>
      </c>
      <c r="AW180" s="13" t="s">
        <v>38</v>
      </c>
      <c r="AX180" s="13" t="s">
        <v>79</v>
      </c>
      <c r="AY180" s="159" t="s">
        <v>305</v>
      </c>
    </row>
    <row r="181" spans="2:65" s="13" customFormat="1" ht="11.25">
      <c r="B181" s="158"/>
      <c r="D181" s="146" t="s">
        <v>317</v>
      </c>
      <c r="E181" s="159" t="s">
        <v>42</v>
      </c>
      <c r="F181" s="160" t="s">
        <v>374</v>
      </c>
      <c r="H181" s="161">
        <v>1</v>
      </c>
      <c r="I181" s="162"/>
      <c r="L181" s="158"/>
      <c r="M181" s="163"/>
      <c r="T181" s="164"/>
      <c r="AT181" s="159" t="s">
        <v>317</v>
      </c>
      <c r="AU181" s="159" t="s">
        <v>88</v>
      </c>
      <c r="AV181" s="13" t="s">
        <v>88</v>
      </c>
      <c r="AW181" s="13" t="s">
        <v>38</v>
      </c>
      <c r="AX181" s="13" t="s">
        <v>79</v>
      </c>
      <c r="AY181" s="159" t="s">
        <v>305</v>
      </c>
    </row>
    <row r="182" spans="2:65" s="13" customFormat="1" ht="11.25">
      <c r="B182" s="158"/>
      <c r="D182" s="146" t="s">
        <v>317</v>
      </c>
      <c r="E182" s="159" t="s">
        <v>42</v>
      </c>
      <c r="F182" s="160" t="s">
        <v>375</v>
      </c>
      <c r="H182" s="161">
        <v>1</v>
      </c>
      <c r="I182" s="162"/>
      <c r="L182" s="158"/>
      <c r="M182" s="163"/>
      <c r="T182" s="164"/>
      <c r="AT182" s="159" t="s">
        <v>317</v>
      </c>
      <c r="AU182" s="159" t="s">
        <v>88</v>
      </c>
      <c r="AV182" s="13" t="s">
        <v>88</v>
      </c>
      <c r="AW182" s="13" t="s">
        <v>38</v>
      </c>
      <c r="AX182" s="13" t="s">
        <v>79</v>
      </c>
      <c r="AY182" s="159" t="s">
        <v>305</v>
      </c>
    </row>
    <row r="183" spans="2:65" s="13" customFormat="1" ht="11.25">
      <c r="B183" s="158"/>
      <c r="D183" s="146" t="s">
        <v>317</v>
      </c>
      <c r="E183" s="159" t="s">
        <v>42</v>
      </c>
      <c r="F183" s="160" t="s">
        <v>376</v>
      </c>
      <c r="H183" s="161">
        <v>2</v>
      </c>
      <c r="I183" s="162"/>
      <c r="L183" s="158"/>
      <c r="M183" s="163"/>
      <c r="T183" s="164"/>
      <c r="AT183" s="159" t="s">
        <v>317</v>
      </c>
      <c r="AU183" s="159" t="s">
        <v>88</v>
      </c>
      <c r="AV183" s="13" t="s">
        <v>88</v>
      </c>
      <c r="AW183" s="13" t="s">
        <v>38</v>
      </c>
      <c r="AX183" s="13" t="s">
        <v>79</v>
      </c>
      <c r="AY183" s="159" t="s">
        <v>305</v>
      </c>
    </row>
    <row r="184" spans="2:65" s="15" customFormat="1" ht="11.25">
      <c r="B184" s="172"/>
      <c r="D184" s="146" t="s">
        <v>317</v>
      </c>
      <c r="E184" s="173" t="s">
        <v>42</v>
      </c>
      <c r="F184" s="174" t="s">
        <v>339</v>
      </c>
      <c r="H184" s="175">
        <v>5</v>
      </c>
      <c r="I184" s="176"/>
      <c r="L184" s="172"/>
      <c r="M184" s="177"/>
      <c r="T184" s="178"/>
      <c r="AT184" s="173" t="s">
        <v>317</v>
      </c>
      <c r="AU184" s="173" t="s">
        <v>88</v>
      </c>
      <c r="AV184" s="15" t="s">
        <v>311</v>
      </c>
      <c r="AW184" s="15" t="s">
        <v>38</v>
      </c>
      <c r="AX184" s="15" t="s">
        <v>86</v>
      </c>
      <c r="AY184" s="173" t="s">
        <v>305</v>
      </c>
    </row>
    <row r="185" spans="2:65" s="1" customFormat="1" ht="33" customHeight="1">
      <c r="B185" s="33"/>
      <c r="C185" s="133" t="s">
        <v>377</v>
      </c>
      <c r="D185" s="133" t="s">
        <v>307</v>
      </c>
      <c r="E185" s="134" t="s">
        <v>378</v>
      </c>
      <c r="F185" s="135" t="s">
        <v>379</v>
      </c>
      <c r="G185" s="136" t="s">
        <v>350</v>
      </c>
      <c r="H185" s="137">
        <v>2</v>
      </c>
      <c r="I185" s="138"/>
      <c r="J185" s="139">
        <f>ROUND(I185*H185,2)</f>
        <v>0</v>
      </c>
      <c r="K185" s="135" t="s">
        <v>310</v>
      </c>
      <c r="L185" s="33"/>
      <c r="M185" s="140" t="s">
        <v>42</v>
      </c>
      <c r="N185" s="141" t="s">
        <v>50</v>
      </c>
      <c r="P185" s="142">
        <f>O185*H185</f>
        <v>0</v>
      </c>
      <c r="Q185" s="142">
        <v>0.67791000000000001</v>
      </c>
      <c r="R185" s="142">
        <f>Q185*H185</f>
        <v>1.35582</v>
      </c>
      <c r="S185" s="142">
        <v>0</v>
      </c>
      <c r="T185" s="143">
        <f>S185*H185</f>
        <v>0</v>
      </c>
      <c r="AR185" s="144" t="s">
        <v>311</v>
      </c>
      <c r="AT185" s="144" t="s">
        <v>307</v>
      </c>
      <c r="AU185" s="144" t="s">
        <v>88</v>
      </c>
      <c r="AY185" s="18" t="s">
        <v>305</v>
      </c>
      <c r="BE185" s="145">
        <f>IF(N185="základní",J185,0)</f>
        <v>0</v>
      </c>
      <c r="BF185" s="145">
        <f>IF(N185="snížená",J185,0)</f>
        <v>0</v>
      </c>
      <c r="BG185" s="145">
        <f>IF(N185="zákl. přenesená",J185,0)</f>
        <v>0</v>
      </c>
      <c r="BH185" s="145">
        <f>IF(N185="sníž. přenesená",J185,0)</f>
        <v>0</v>
      </c>
      <c r="BI185" s="145">
        <f>IF(N185="nulová",J185,0)</f>
        <v>0</v>
      </c>
      <c r="BJ185" s="18" t="s">
        <v>86</v>
      </c>
      <c r="BK185" s="145">
        <f>ROUND(I185*H185,2)</f>
        <v>0</v>
      </c>
      <c r="BL185" s="18" t="s">
        <v>311</v>
      </c>
      <c r="BM185" s="144" t="s">
        <v>380</v>
      </c>
    </row>
    <row r="186" spans="2:65" s="1" customFormat="1" ht="19.5">
      <c r="B186" s="33"/>
      <c r="D186" s="146" t="s">
        <v>313</v>
      </c>
      <c r="F186" s="147" t="s">
        <v>381</v>
      </c>
      <c r="I186" s="148"/>
      <c r="L186" s="33"/>
      <c r="M186" s="149"/>
      <c r="T186" s="54"/>
      <c r="AT186" s="18" t="s">
        <v>313</v>
      </c>
      <c r="AU186" s="18" t="s">
        <v>88</v>
      </c>
    </row>
    <row r="187" spans="2:65" s="1" customFormat="1" ht="11.25">
      <c r="B187" s="33"/>
      <c r="D187" s="150" t="s">
        <v>315</v>
      </c>
      <c r="F187" s="151" t="s">
        <v>382</v>
      </c>
      <c r="I187" s="148"/>
      <c r="L187" s="33"/>
      <c r="M187" s="149"/>
      <c r="T187" s="54"/>
      <c r="AT187" s="18" t="s">
        <v>315</v>
      </c>
      <c r="AU187" s="18" t="s">
        <v>88</v>
      </c>
    </row>
    <row r="188" spans="2:65" s="12" customFormat="1" ht="11.25">
      <c r="B188" s="152"/>
      <c r="D188" s="146" t="s">
        <v>317</v>
      </c>
      <c r="E188" s="153" t="s">
        <v>42</v>
      </c>
      <c r="F188" s="154" t="s">
        <v>363</v>
      </c>
      <c r="H188" s="153" t="s">
        <v>42</v>
      </c>
      <c r="I188" s="155"/>
      <c r="L188" s="152"/>
      <c r="M188" s="156"/>
      <c r="T188" s="157"/>
      <c r="AT188" s="153" t="s">
        <v>317</v>
      </c>
      <c r="AU188" s="153" t="s">
        <v>88</v>
      </c>
      <c r="AV188" s="12" t="s">
        <v>86</v>
      </c>
      <c r="AW188" s="12" t="s">
        <v>38</v>
      </c>
      <c r="AX188" s="12" t="s">
        <v>79</v>
      </c>
      <c r="AY188" s="153" t="s">
        <v>305</v>
      </c>
    </row>
    <row r="189" spans="2:65" s="13" customFormat="1" ht="11.25">
      <c r="B189" s="158"/>
      <c r="D189" s="146" t="s">
        <v>317</v>
      </c>
      <c r="E189" s="159" t="s">
        <v>42</v>
      </c>
      <c r="F189" s="160" t="s">
        <v>383</v>
      </c>
      <c r="H189" s="161">
        <v>1</v>
      </c>
      <c r="I189" s="162"/>
      <c r="L189" s="158"/>
      <c r="M189" s="163"/>
      <c r="T189" s="164"/>
      <c r="AT189" s="159" t="s">
        <v>317</v>
      </c>
      <c r="AU189" s="159" t="s">
        <v>88</v>
      </c>
      <c r="AV189" s="13" t="s">
        <v>88</v>
      </c>
      <c r="AW189" s="13" t="s">
        <v>38</v>
      </c>
      <c r="AX189" s="13" t="s">
        <v>79</v>
      </c>
      <c r="AY189" s="159" t="s">
        <v>305</v>
      </c>
    </row>
    <row r="190" spans="2:65" s="13" customFormat="1" ht="11.25">
      <c r="B190" s="158"/>
      <c r="D190" s="146" t="s">
        <v>317</v>
      </c>
      <c r="E190" s="159" t="s">
        <v>42</v>
      </c>
      <c r="F190" s="160" t="s">
        <v>384</v>
      </c>
      <c r="H190" s="161">
        <v>1</v>
      </c>
      <c r="I190" s="162"/>
      <c r="L190" s="158"/>
      <c r="M190" s="163"/>
      <c r="T190" s="164"/>
      <c r="AT190" s="159" t="s">
        <v>317</v>
      </c>
      <c r="AU190" s="159" t="s">
        <v>88</v>
      </c>
      <c r="AV190" s="13" t="s">
        <v>88</v>
      </c>
      <c r="AW190" s="13" t="s">
        <v>38</v>
      </c>
      <c r="AX190" s="13" t="s">
        <v>79</v>
      </c>
      <c r="AY190" s="159" t="s">
        <v>305</v>
      </c>
    </row>
    <row r="191" spans="2:65" s="15" customFormat="1" ht="11.25">
      <c r="B191" s="172"/>
      <c r="D191" s="146" t="s">
        <v>317</v>
      </c>
      <c r="E191" s="173" t="s">
        <v>42</v>
      </c>
      <c r="F191" s="174" t="s">
        <v>339</v>
      </c>
      <c r="H191" s="175">
        <v>2</v>
      </c>
      <c r="I191" s="176"/>
      <c r="L191" s="172"/>
      <c r="M191" s="177"/>
      <c r="T191" s="178"/>
      <c r="AT191" s="173" t="s">
        <v>317</v>
      </c>
      <c r="AU191" s="173" t="s">
        <v>88</v>
      </c>
      <c r="AV191" s="15" t="s">
        <v>311</v>
      </c>
      <c r="AW191" s="15" t="s">
        <v>38</v>
      </c>
      <c r="AX191" s="15" t="s">
        <v>86</v>
      </c>
      <c r="AY191" s="173" t="s">
        <v>305</v>
      </c>
    </row>
    <row r="192" spans="2:65" s="11" customFormat="1" ht="22.9" customHeight="1">
      <c r="B192" s="121"/>
      <c r="D192" s="122" t="s">
        <v>78</v>
      </c>
      <c r="E192" s="131" t="s">
        <v>88</v>
      </c>
      <c r="F192" s="131" t="s">
        <v>385</v>
      </c>
      <c r="I192" s="124"/>
      <c r="J192" s="132">
        <f>BK192</f>
        <v>0</v>
      </c>
      <c r="L192" s="121"/>
      <c r="M192" s="126"/>
      <c r="P192" s="127">
        <f>SUM(P193:P246)</f>
        <v>0</v>
      </c>
      <c r="R192" s="127">
        <f>SUM(R193:R246)</f>
        <v>1701.64194946</v>
      </c>
      <c r="T192" s="128">
        <f>SUM(T193:T246)</f>
        <v>0</v>
      </c>
      <c r="AR192" s="122" t="s">
        <v>86</v>
      </c>
      <c r="AT192" s="129" t="s">
        <v>78</v>
      </c>
      <c r="AU192" s="129" t="s">
        <v>86</v>
      </c>
      <c r="AY192" s="122" t="s">
        <v>305</v>
      </c>
      <c r="BK192" s="130">
        <f>SUM(BK193:BK246)</f>
        <v>0</v>
      </c>
    </row>
    <row r="193" spans="2:65" s="1" customFormat="1" ht="33" customHeight="1">
      <c r="B193" s="33"/>
      <c r="C193" s="133" t="s">
        <v>386</v>
      </c>
      <c r="D193" s="133" t="s">
        <v>307</v>
      </c>
      <c r="E193" s="134" t="s">
        <v>387</v>
      </c>
      <c r="F193" s="135" t="s">
        <v>388</v>
      </c>
      <c r="G193" s="136" t="s">
        <v>244</v>
      </c>
      <c r="H193" s="137">
        <v>43.790999999999997</v>
      </c>
      <c r="I193" s="138"/>
      <c r="J193" s="139">
        <f>ROUND(I193*H193,2)</f>
        <v>0</v>
      </c>
      <c r="K193" s="135" t="s">
        <v>310</v>
      </c>
      <c r="L193" s="33"/>
      <c r="M193" s="140" t="s">
        <v>42</v>
      </c>
      <c r="N193" s="141" t="s">
        <v>50</v>
      </c>
      <c r="P193" s="142">
        <f>O193*H193</f>
        <v>0</v>
      </c>
      <c r="Q193" s="142">
        <v>0</v>
      </c>
      <c r="R193" s="142">
        <f>Q193*H193</f>
        <v>0</v>
      </c>
      <c r="S193" s="142">
        <v>0</v>
      </c>
      <c r="T193" s="143">
        <f>S193*H193</f>
        <v>0</v>
      </c>
      <c r="AR193" s="144" t="s">
        <v>311</v>
      </c>
      <c r="AT193" s="144" t="s">
        <v>307</v>
      </c>
      <c r="AU193" s="144" t="s">
        <v>88</v>
      </c>
      <c r="AY193" s="18" t="s">
        <v>305</v>
      </c>
      <c r="BE193" s="145">
        <f>IF(N193="základní",J193,0)</f>
        <v>0</v>
      </c>
      <c r="BF193" s="145">
        <f>IF(N193="snížená",J193,0)</f>
        <v>0</v>
      </c>
      <c r="BG193" s="145">
        <f>IF(N193="zákl. přenesená",J193,0)</f>
        <v>0</v>
      </c>
      <c r="BH193" s="145">
        <f>IF(N193="sníž. přenesená",J193,0)</f>
        <v>0</v>
      </c>
      <c r="BI193" s="145">
        <f>IF(N193="nulová",J193,0)</f>
        <v>0</v>
      </c>
      <c r="BJ193" s="18" t="s">
        <v>86</v>
      </c>
      <c r="BK193" s="145">
        <f>ROUND(I193*H193,2)</f>
        <v>0</v>
      </c>
      <c r="BL193" s="18" t="s">
        <v>311</v>
      </c>
      <c r="BM193" s="144" t="s">
        <v>389</v>
      </c>
    </row>
    <row r="194" spans="2:65" s="1" customFormat="1" ht="29.25">
      <c r="B194" s="33"/>
      <c r="D194" s="146" t="s">
        <v>313</v>
      </c>
      <c r="F194" s="147" t="s">
        <v>390</v>
      </c>
      <c r="I194" s="148"/>
      <c r="L194" s="33"/>
      <c r="M194" s="149"/>
      <c r="T194" s="54"/>
      <c r="AT194" s="18" t="s">
        <v>313</v>
      </c>
      <c r="AU194" s="18" t="s">
        <v>88</v>
      </c>
    </row>
    <row r="195" spans="2:65" s="1" customFormat="1" ht="11.25">
      <c r="B195" s="33"/>
      <c r="D195" s="150" t="s">
        <v>315</v>
      </c>
      <c r="F195" s="151" t="s">
        <v>391</v>
      </c>
      <c r="I195" s="148"/>
      <c r="L195" s="33"/>
      <c r="M195" s="149"/>
      <c r="T195" s="54"/>
      <c r="AT195" s="18" t="s">
        <v>315</v>
      </c>
      <c r="AU195" s="18" t="s">
        <v>88</v>
      </c>
    </row>
    <row r="196" spans="2:65" s="12" customFormat="1" ht="11.25">
      <c r="B196" s="152"/>
      <c r="D196" s="146" t="s">
        <v>317</v>
      </c>
      <c r="E196" s="153" t="s">
        <v>42</v>
      </c>
      <c r="F196" s="154" t="s">
        <v>392</v>
      </c>
      <c r="H196" s="153" t="s">
        <v>42</v>
      </c>
      <c r="I196" s="155"/>
      <c r="L196" s="152"/>
      <c r="M196" s="156"/>
      <c r="T196" s="157"/>
      <c r="AT196" s="153" t="s">
        <v>317</v>
      </c>
      <c r="AU196" s="153" t="s">
        <v>88</v>
      </c>
      <c r="AV196" s="12" t="s">
        <v>86</v>
      </c>
      <c r="AW196" s="12" t="s">
        <v>38</v>
      </c>
      <c r="AX196" s="12" t="s">
        <v>79</v>
      </c>
      <c r="AY196" s="153" t="s">
        <v>305</v>
      </c>
    </row>
    <row r="197" spans="2:65" s="13" customFormat="1" ht="22.5">
      <c r="B197" s="158"/>
      <c r="D197" s="146" t="s">
        <v>317</v>
      </c>
      <c r="E197" s="159" t="s">
        <v>42</v>
      </c>
      <c r="F197" s="160" t="s">
        <v>393</v>
      </c>
      <c r="H197" s="161">
        <v>43.790999999999997</v>
      </c>
      <c r="I197" s="162"/>
      <c r="L197" s="158"/>
      <c r="M197" s="163"/>
      <c r="T197" s="164"/>
      <c r="AT197" s="159" t="s">
        <v>317</v>
      </c>
      <c r="AU197" s="159" t="s">
        <v>88</v>
      </c>
      <c r="AV197" s="13" t="s">
        <v>88</v>
      </c>
      <c r="AW197" s="13" t="s">
        <v>38</v>
      </c>
      <c r="AX197" s="13" t="s">
        <v>86</v>
      </c>
      <c r="AY197" s="159" t="s">
        <v>305</v>
      </c>
    </row>
    <row r="198" spans="2:65" s="1" customFormat="1" ht="16.5" customHeight="1">
      <c r="B198" s="33"/>
      <c r="C198" s="133" t="s">
        <v>394</v>
      </c>
      <c r="D198" s="133" t="s">
        <v>307</v>
      </c>
      <c r="E198" s="134" t="s">
        <v>395</v>
      </c>
      <c r="F198" s="135" t="s">
        <v>396</v>
      </c>
      <c r="G198" s="136" t="s">
        <v>244</v>
      </c>
      <c r="H198" s="137">
        <v>18.766999999999999</v>
      </c>
      <c r="I198" s="138"/>
      <c r="J198" s="139">
        <f>ROUND(I198*H198,2)</f>
        <v>0</v>
      </c>
      <c r="K198" s="135" t="s">
        <v>310</v>
      </c>
      <c r="L198" s="33"/>
      <c r="M198" s="140" t="s">
        <v>42</v>
      </c>
      <c r="N198" s="141" t="s">
        <v>50</v>
      </c>
      <c r="P198" s="142">
        <f>O198*H198</f>
        <v>0</v>
      </c>
      <c r="Q198" s="142">
        <v>2.2563399999999998</v>
      </c>
      <c r="R198" s="142">
        <f>Q198*H198</f>
        <v>42.344732779999994</v>
      </c>
      <c r="S198" s="142">
        <v>0</v>
      </c>
      <c r="T198" s="143">
        <f>S198*H198</f>
        <v>0</v>
      </c>
      <c r="AR198" s="144" t="s">
        <v>311</v>
      </c>
      <c r="AT198" s="144" t="s">
        <v>307</v>
      </c>
      <c r="AU198" s="144" t="s">
        <v>88</v>
      </c>
      <c r="AY198" s="18" t="s">
        <v>305</v>
      </c>
      <c r="BE198" s="145">
        <f>IF(N198="základní",J198,0)</f>
        <v>0</v>
      </c>
      <c r="BF198" s="145">
        <f>IF(N198="snížená",J198,0)</f>
        <v>0</v>
      </c>
      <c r="BG198" s="145">
        <f>IF(N198="zákl. přenesená",J198,0)</f>
        <v>0</v>
      </c>
      <c r="BH198" s="145">
        <f>IF(N198="sníž. přenesená",J198,0)</f>
        <v>0</v>
      </c>
      <c r="BI198" s="145">
        <f>IF(N198="nulová",J198,0)</f>
        <v>0</v>
      </c>
      <c r="BJ198" s="18" t="s">
        <v>86</v>
      </c>
      <c r="BK198" s="145">
        <f>ROUND(I198*H198,2)</f>
        <v>0</v>
      </c>
      <c r="BL198" s="18" t="s">
        <v>311</v>
      </c>
      <c r="BM198" s="144" t="s">
        <v>397</v>
      </c>
    </row>
    <row r="199" spans="2:65" s="1" customFormat="1" ht="11.25">
      <c r="B199" s="33"/>
      <c r="D199" s="146" t="s">
        <v>313</v>
      </c>
      <c r="F199" s="147" t="s">
        <v>396</v>
      </c>
      <c r="I199" s="148"/>
      <c r="L199" s="33"/>
      <c r="M199" s="149"/>
      <c r="T199" s="54"/>
      <c r="AT199" s="18" t="s">
        <v>313</v>
      </c>
      <c r="AU199" s="18" t="s">
        <v>88</v>
      </c>
    </row>
    <row r="200" spans="2:65" s="1" customFormat="1" ht="11.25">
      <c r="B200" s="33"/>
      <c r="D200" s="150" t="s">
        <v>315</v>
      </c>
      <c r="F200" s="151" t="s">
        <v>398</v>
      </c>
      <c r="I200" s="148"/>
      <c r="L200" s="33"/>
      <c r="M200" s="149"/>
      <c r="T200" s="54"/>
      <c r="AT200" s="18" t="s">
        <v>315</v>
      </c>
      <c r="AU200" s="18" t="s">
        <v>88</v>
      </c>
    </row>
    <row r="201" spans="2:65" s="12" customFormat="1" ht="11.25">
      <c r="B201" s="152"/>
      <c r="D201" s="146" t="s">
        <v>317</v>
      </c>
      <c r="E201" s="153" t="s">
        <v>42</v>
      </c>
      <c r="F201" s="154" t="s">
        <v>392</v>
      </c>
      <c r="H201" s="153" t="s">
        <v>42</v>
      </c>
      <c r="I201" s="155"/>
      <c r="L201" s="152"/>
      <c r="M201" s="156"/>
      <c r="T201" s="157"/>
      <c r="AT201" s="153" t="s">
        <v>317</v>
      </c>
      <c r="AU201" s="153" t="s">
        <v>88</v>
      </c>
      <c r="AV201" s="12" t="s">
        <v>86</v>
      </c>
      <c r="AW201" s="12" t="s">
        <v>38</v>
      </c>
      <c r="AX201" s="12" t="s">
        <v>79</v>
      </c>
      <c r="AY201" s="153" t="s">
        <v>305</v>
      </c>
    </row>
    <row r="202" spans="2:65" s="13" customFormat="1" ht="22.5">
      <c r="B202" s="158"/>
      <c r="D202" s="146" t="s">
        <v>317</v>
      </c>
      <c r="E202" s="159" t="s">
        <v>42</v>
      </c>
      <c r="F202" s="160" t="s">
        <v>399</v>
      </c>
      <c r="H202" s="161">
        <v>18.766999999999999</v>
      </c>
      <c r="I202" s="162"/>
      <c r="L202" s="158"/>
      <c r="M202" s="163"/>
      <c r="T202" s="164"/>
      <c r="AT202" s="159" t="s">
        <v>317</v>
      </c>
      <c r="AU202" s="159" t="s">
        <v>88</v>
      </c>
      <c r="AV202" s="13" t="s">
        <v>88</v>
      </c>
      <c r="AW202" s="13" t="s">
        <v>38</v>
      </c>
      <c r="AX202" s="13" t="s">
        <v>86</v>
      </c>
      <c r="AY202" s="159" t="s">
        <v>305</v>
      </c>
    </row>
    <row r="203" spans="2:65" s="1" customFormat="1" ht="24.2" customHeight="1">
      <c r="B203" s="33"/>
      <c r="C203" s="133" t="s">
        <v>8</v>
      </c>
      <c r="D203" s="133" t="s">
        <v>307</v>
      </c>
      <c r="E203" s="134" t="s">
        <v>400</v>
      </c>
      <c r="F203" s="135" t="s">
        <v>401</v>
      </c>
      <c r="G203" s="136" t="s">
        <v>402</v>
      </c>
      <c r="H203" s="137">
        <v>624.73</v>
      </c>
      <c r="I203" s="138"/>
      <c r="J203" s="139">
        <f>ROUND(I203*H203,2)</f>
        <v>0</v>
      </c>
      <c r="K203" s="135" t="s">
        <v>310</v>
      </c>
      <c r="L203" s="33"/>
      <c r="M203" s="140" t="s">
        <v>42</v>
      </c>
      <c r="N203" s="141" t="s">
        <v>50</v>
      </c>
      <c r="P203" s="142">
        <f>O203*H203</f>
        <v>0</v>
      </c>
      <c r="Q203" s="142">
        <v>4.8999999999999998E-4</v>
      </c>
      <c r="R203" s="142">
        <f>Q203*H203</f>
        <v>0.30611769999999999</v>
      </c>
      <c r="S203" s="142">
        <v>0</v>
      </c>
      <c r="T203" s="143">
        <f>S203*H203</f>
        <v>0</v>
      </c>
      <c r="AR203" s="144" t="s">
        <v>311</v>
      </c>
      <c r="AT203" s="144" t="s">
        <v>307</v>
      </c>
      <c r="AU203" s="144" t="s">
        <v>88</v>
      </c>
      <c r="AY203" s="18" t="s">
        <v>305</v>
      </c>
      <c r="BE203" s="145">
        <f>IF(N203="základní",J203,0)</f>
        <v>0</v>
      </c>
      <c r="BF203" s="145">
        <f>IF(N203="snížená",J203,0)</f>
        <v>0</v>
      </c>
      <c r="BG203" s="145">
        <f>IF(N203="zákl. přenesená",J203,0)</f>
        <v>0</v>
      </c>
      <c r="BH203" s="145">
        <f>IF(N203="sníž. přenesená",J203,0)</f>
        <v>0</v>
      </c>
      <c r="BI203" s="145">
        <f>IF(N203="nulová",J203,0)</f>
        <v>0</v>
      </c>
      <c r="BJ203" s="18" t="s">
        <v>86</v>
      </c>
      <c r="BK203" s="145">
        <f>ROUND(I203*H203,2)</f>
        <v>0</v>
      </c>
      <c r="BL203" s="18" t="s">
        <v>311</v>
      </c>
      <c r="BM203" s="144" t="s">
        <v>403</v>
      </c>
    </row>
    <row r="204" spans="2:65" s="1" customFormat="1" ht="19.5">
      <c r="B204" s="33"/>
      <c r="D204" s="146" t="s">
        <v>313</v>
      </c>
      <c r="F204" s="147" t="s">
        <v>404</v>
      </c>
      <c r="I204" s="148"/>
      <c r="L204" s="33"/>
      <c r="M204" s="149"/>
      <c r="T204" s="54"/>
      <c r="AT204" s="18" t="s">
        <v>313</v>
      </c>
      <c r="AU204" s="18" t="s">
        <v>88</v>
      </c>
    </row>
    <row r="205" spans="2:65" s="1" customFormat="1" ht="11.25">
      <c r="B205" s="33"/>
      <c r="D205" s="150" t="s">
        <v>315</v>
      </c>
      <c r="F205" s="151" t="s">
        <v>405</v>
      </c>
      <c r="I205" s="148"/>
      <c r="L205" s="33"/>
      <c r="M205" s="149"/>
      <c r="T205" s="54"/>
      <c r="AT205" s="18" t="s">
        <v>315</v>
      </c>
      <c r="AU205" s="18" t="s">
        <v>88</v>
      </c>
    </row>
    <row r="206" spans="2:65" s="12" customFormat="1" ht="11.25">
      <c r="B206" s="152"/>
      <c r="D206" s="146" t="s">
        <v>317</v>
      </c>
      <c r="E206" s="153" t="s">
        <v>42</v>
      </c>
      <c r="F206" s="154" t="s">
        <v>406</v>
      </c>
      <c r="H206" s="153" t="s">
        <v>42</v>
      </c>
      <c r="I206" s="155"/>
      <c r="L206" s="152"/>
      <c r="M206" s="156"/>
      <c r="T206" s="157"/>
      <c r="AT206" s="153" t="s">
        <v>317</v>
      </c>
      <c r="AU206" s="153" t="s">
        <v>88</v>
      </c>
      <c r="AV206" s="12" t="s">
        <v>86</v>
      </c>
      <c r="AW206" s="12" t="s">
        <v>38</v>
      </c>
      <c r="AX206" s="12" t="s">
        <v>79</v>
      </c>
      <c r="AY206" s="153" t="s">
        <v>305</v>
      </c>
    </row>
    <row r="207" spans="2:65" s="13" customFormat="1" ht="22.5">
      <c r="B207" s="158"/>
      <c r="D207" s="146" t="s">
        <v>317</v>
      </c>
      <c r="E207" s="159" t="s">
        <v>42</v>
      </c>
      <c r="F207" s="160" t="s">
        <v>407</v>
      </c>
      <c r="H207" s="161">
        <v>311.94</v>
      </c>
      <c r="I207" s="162"/>
      <c r="L207" s="158"/>
      <c r="M207" s="163"/>
      <c r="T207" s="164"/>
      <c r="AT207" s="159" t="s">
        <v>317</v>
      </c>
      <c r="AU207" s="159" t="s">
        <v>88</v>
      </c>
      <c r="AV207" s="13" t="s">
        <v>88</v>
      </c>
      <c r="AW207" s="13" t="s">
        <v>38</v>
      </c>
      <c r="AX207" s="13" t="s">
        <v>79</v>
      </c>
      <c r="AY207" s="159" t="s">
        <v>305</v>
      </c>
    </row>
    <row r="208" spans="2:65" s="12" customFormat="1" ht="11.25">
      <c r="B208" s="152"/>
      <c r="D208" s="146" t="s">
        <v>317</v>
      </c>
      <c r="E208" s="153" t="s">
        <v>42</v>
      </c>
      <c r="F208" s="154" t="s">
        <v>408</v>
      </c>
      <c r="H208" s="153" t="s">
        <v>42</v>
      </c>
      <c r="I208" s="155"/>
      <c r="L208" s="152"/>
      <c r="M208" s="156"/>
      <c r="T208" s="157"/>
      <c r="AT208" s="153" t="s">
        <v>317</v>
      </c>
      <c r="AU208" s="153" t="s">
        <v>88</v>
      </c>
      <c r="AV208" s="12" t="s">
        <v>86</v>
      </c>
      <c r="AW208" s="12" t="s">
        <v>38</v>
      </c>
      <c r="AX208" s="12" t="s">
        <v>79</v>
      </c>
      <c r="AY208" s="153" t="s">
        <v>305</v>
      </c>
    </row>
    <row r="209" spans="2:65" s="13" customFormat="1" ht="11.25">
      <c r="B209" s="158"/>
      <c r="D209" s="146" t="s">
        <v>317</v>
      </c>
      <c r="E209" s="159" t="s">
        <v>42</v>
      </c>
      <c r="F209" s="160" t="s">
        <v>409</v>
      </c>
      <c r="H209" s="161">
        <v>312.79000000000002</v>
      </c>
      <c r="I209" s="162"/>
      <c r="L209" s="158"/>
      <c r="M209" s="163"/>
      <c r="T209" s="164"/>
      <c r="AT209" s="159" t="s">
        <v>317</v>
      </c>
      <c r="AU209" s="159" t="s">
        <v>88</v>
      </c>
      <c r="AV209" s="13" t="s">
        <v>88</v>
      </c>
      <c r="AW209" s="13" t="s">
        <v>38</v>
      </c>
      <c r="AX209" s="13" t="s">
        <v>79</v>
      </c>
      <c r="AY209" s="159" t="s">
        <v>305</v>
      </c>
    </row>
    <row r="210" spans="2:65" s="15" customFormat="1" ht="11.25">
      <c r="B210" s="172"/>
      <c r="D210" s="146" t="s">
        <v>317</v>
      </c>
      <c r="E210" s="173" t="s">
        <v>42</v>
      </c>
      <c r="F210" s="174" t="s">
        <v>339</v>
      </c>
      <c r="H210" s="175">
        <v>624.73</v>
      </c>
      <c r="I210" s="176"/>
      <c r="L210" s="172"/>
      <c r="M210" s="177"/>
      <c r="T210" s="178"/>
      <c r="AT210" s="173" t="s">
        <v>317</v>
      </c>
      <c r="AU210" s="173" t="s">
        <v>88</v>
      </c>
      <c r="AV210" s="15" t="s">
        <v>311</v>
      </c>
      <c r="AW210" s="15" t="s">
        <v>38</v>
      </c>
      <c r="AX210" s="15" t="s">
        <v>86</v>
      </c>
      <c r="AY210" s="173" t="s">
        <v>305</v>
      </c>
    </row>
    <row r="211" spans="2:65" s="1" customFormat="1" ht="24.2" customHeight="1">
      <c r="B211" s="33"/>
      <c r="C211" s="133" t="s">
        <v>410</v>
      </c>
      <c r="D211" s="133" t="s">
        <v>307</v>
      </c>
      <c r="E211" s="134" t="s">
        <v>411</v>
      </c>
      <c r="F211" s="135" t="s">
        <v>412</v>
      </c>
      <c r="G211" s="136" t="s">
        <v>402</v>
      </c>
      <c r="H211" s="137">
        <v>83.97</v>
      </c>
      <c r="I211" s="138"/>
      <c r="J211" s="139">
        <f>ROUND(I211*H211,2)</f>
        <v>0</v>
      </c>
      <c r="K211" s="135" t="s">
        <v>310</v>
      </c>
      <c r="L211" s="33"/>
      <c r="M211" s="140" t="s">
        <v>42</v>
      </c>
      <c r="N211" s="141" t="s">
        <v>50</v>
      </c>
      <c r="P211" s="142">
        <f>O211*H211</f>
        <v>0</v>
      </c>
      <c r="Q211" s="142">
        <v>1.16E-3</v>
      </c>
      <c r="R211" s="142">
        <f>Q211*H211</f>
        <v>9.7405199999999997E-2</v>
      </c>
      <c r="S211" s="142">
        <v>0</v>
      </c>
      <c r="T211" s="143">
        <f>S211*H211</f>
        <v>0</v>
      </c>
      <c r="AR211" s="144" t="s">
        <v>311</v>
      </c>
      <c r="AT211" s="144" t="s">
        <v>307</v>
      </c>
      <c r="AU211" s="144" t="s">
        <v>88</v>
      </c>
      <c r="AY211" s="18" t="s">
        <v>305</v>
      </c>
      <c r="BE211" s="145">
        <f>IF(N211="základní",J211,0)</f>
        <v>0</v>
      </c>
      <c r="BF211" s="145">
        <f>IF(N211="snížená",J211,0)</f>
        <v>0</v>
      </c>
      <c r="BG211" s="145">
        <f>IF(N211="zákl. přenesená",J211,0)</f>
        <v>0</v>
      </c>
      <c r="BH211" s="145">
        <f>IF(N211="sníž. přenesená",J211,0)</f>
        <v>0</v>
      </c>
      <c r="BI211" s="145">
        <f>IF(N211="nulová",J211,0)</f>
        <v>0</v>
      </c>
      <c r="BJ211" s="18" t="s">
        <v>86</v>
      </c>
      <c r="BK211" s="145">
        <f>ROUND(I211*H211,2)</f>
        <v>0</v>
      </c>
      <c r="BL211" s="18" t="s">
        <v>311</v>
      </c>
      <c r="BM211" s="144" t="s">
        <v>413</v>
      </c>
    </row>
    <row r="212" spans="2:65" s="1" customFormat="1" ht="19.5">
      <c r="B212" s="33"/>
      <c r="D212" s="146" t="s">
        <v>313</v>
      </c>
      <c r="F212" s="147" t="s">
        <v>414</v>
      </c>
      <c r="I212" s="148"/>
      <c r="L212" s="33"/>
      <c r="M212" s="149"/>
      <c r="T212" s="54"/>
      <c r="AT212" s="18" t="s">
        <v>313</v>
      </c>
      <c r="AU212" s="18" t="s">
        <v>88</v>
      </c>
    </row>
    <row r="213" spans="2:65" s="1" customFormat="1" ht="11.25">
      <c r="B213" s="33"/>
      <c r="D213" s="150" t="s">
        <v>315</v>
      </c>
      <c r="F213" s="151" t="s">
        <v>415</v>
      </c>
      <c r="I213" s="148"/>
      <c r="L213" s="33"/>
      <c r="M213" s="149"/>
      <c r="T213" s="54"/>
      <c r="AT213" s="18" t="s">
        <v>315</v>
      </c>
      <c r="AU213" s="18" t="s">
        <v>88</v>
      </c>
    </row>
    <row r="214" spans="2:65" s="12" customFormat="1" ht="11.25">
      <c r="B214" s="152"/>
      <c r="D214" s="146" t="s">
        <v>317</v>
      </c>
      <c r="E214" s="153" t="s">
        <v>42</v>
      </c>
      <c r="F214" s="154" t="s">
        <v>416</v>
      </c>
      <c r="H214" s="153" t="s">
        <v>42</v>
      </c>
      <c r="I214" s="155"/>
      <c r="L214" s="152"/>
      <c r="M214" s="156"/>
      <c r="T214" s="157"/>
      <c r="AT214" s="153" t="s">
        <v>317</v>
      </c>
      <c r="AU214" s="153" t="s">
        <v>88</v>
      </c>
      <c r="AV214" s="12" t="s">
        <v>86</v>
      </c>
      <c r="AW214" s="12" t="s">
        <v>38</v>
      </c>
      <c r="AX214" s="12" t="s">
        <v>79</v>
      </c>
      <c r="AY214" s="153" t="s">
        <v>305</v>
      </c>
    </row>
    <row r="215" spans="2:65" s="13" customFormat="1" ht="22.5">
      <c r="B215" s="158"/>
      <c r="D215" s="146" t="s">
        <v>317</v>
      </c>
      <c r="E215" s="159" t="s">
        <v>42</v>
      </c>
      <c r="F215" s="160" t="s">
        <v>417</v>
      </c>
      <c r="H215" s="161">
        <v>83.97</v>
      </c>
      <c r="I215" s="162"/>
      <c r="L215" s="158"/>
      <c r="M215" s="163"/>
      <c r="T215" s="164"/>
      <c r="AT215" s="159" t="s">
        <v>317</v>
      </c>
      <c r="AU215" s="159" t="s">
        <v>88</v>
      </c>
      <c r="AV215" s="13" t="s">
        <v>88</v>
      </c>
      <c r="AW215" s="13" t="s">
        <v>38</v>
      </c>
      <c r="AX215" s="13" t="s">
        <v>86</v>
      </c>
      <c r="AY215" s="159" t="s">
        <v>305</v>
      </c>
    </row>
    <row r="216" spans="2:65" s="1" customFormat="1" ht="24.2" customHeight="1">
      <c r="B216" s="33"/>
      <c r="C216" s="133" t="s">
        <v>418</v>
      </c>
      <c r="D216" s="133" t="s">
        <v>307</v>
      </c>
      <c r="E216" s="134" t="s">
        <v>419</v>
      </c>
      <c r="F216" s="135" t="s">
        <v>420</v>
      </c>
      <c r="G216" s="136" t="s">
        <v>244</v>
      </c>
      <c r="H216" s="137">
        <v>422.77800000000002</v>
      </c>
      <c r="I216" s="138"/>
      <c r="J216" s="139">
        <f>ROUND(I216*H216,2)</f>
        <v>0</v>
      </c>
      <c r="K216" s="135" t="s">
        <v>310</v>
      </c>
      <c r="L216" s="33"/>
      <c r="M216" s="140" t="s">
        <v>42</v>
      </c>
      <c r="N216" s="141" t="s">
        <v>50</v>
      </c>
      <c r="P216" s="142">
        <f>O216*H216</f>
        <v>0</v>
      </c>
      <c r="Q216" s="142">
        <v>2.16</v>
      </c>
      <c r="R216" s="142">
        <f>Q216*H216</f>
        <v>913.20048000000008</v>
      </c>
      <c r="S216" s="142">
        <v>0</v>
      </c>
      <c r="T216" s="143">
        <f>S216*H216</f>
        <v>0</v>
      </c>
      <c r="AR216" s="144" t="s">
        <v>311</v>
      </c>
      <c r="AT216" s="144" t="s">
        <v>307</v>
      </c>
      <c r="AU216" s="144" t="s">
        <v>88</v>
      </c>
      <c r="AY216" s="18" t="s">
        <v>305</v>
      </c>
      <c r="BE216" s="145">
        <f>IF(N216="základní",J216,0)</f>
        <v>0</v>
      </c>
      <c r="BF216" s="145">
        <f>IF(N216="snížená",J216,0)</f>
        <v>0</v>
      </c>
      <c r="BG216" s="145">
        <f>IF(N216="zákl. přenesená",J216,0)</f>
        <v>0</v>
      </c>
      <c r="BH216" s="145">
        <f>IF(N216="sníž. přenesená",J216,0)</f>
        <v>0</v>
      </c>
      <c r="BI216" s="145">
        <f>IF(N216="nulová",J216,0)</f>
        <v>0</v>
      </c>
      <c r="BJ216" s="18" t="s">
        <v>86</v>
      </c>
      <c r="BK216" s="145">
        <f>ROUND(I216*H216,2)</f>
        <v>0</v>
      </c>
      <c r="BL216" s="18" t="s">
        <v>311</v>
      </c>
      <c r="BM216" s="144" t="s">
        <v>421</v>
      </c>
    </row>
    <row r="217" spans="2:65" s="1" customFormat="1" ht="19.5">
      <c r="B217" s="33"/>
      <c r="D217" s="146" t="s">
        <v>313</v>
      </c>
      <c r="F217" s="147" t="s">
        <v>422</v>
      </c>
      <c r="I217" s="148"/>
      <c r="L217" s="33"/>
      <c r="M217" s="149"/>
      <c r="T217" s="54"/>
      <c r="AT217" s="18" t="s">
        <v>313</v>
      </c>
      <c r="AU217" s="18" t="s">
        <v>88</v>
      </c>
    </row>
    <row r="218" spans="2:65" s="1" customFormat="1" ht="11.25">
      <c r="B218" s="33"/>
      <c r="D218" s="150" t="s">
        <v>315</v>
      </c>
      <c r="F218" s="151" t="s">
        <v>423</v>
      </c>
      <c r="I218" s="148"/>
      <c r="L218" s="33"/>
      <c r="M218" s="149"/>
      <c r="T218" s="54"/>
      <c r="AT218" s="18" t="s">
        <v>315</v>
      </c>
      <c r="AU218" s="18" t="s">
        <v>88</v>
      </c>
    </row>
    <row r="219" spans="2:65" s="12" customFormat="1" ht="11.25">
      <c r="B219" s="152"/>
      <c r="D219" s="146" t="s">
        <v>317</v>
      </c>
      <c r="E219" s="153" t="s">
        <v>42</v>
      </c>
      <c r="F219" s="154" t="s">
        <v>424</v>
      </c>
      <c r="H219" s="153" t="s">
        <v>42</v>
      </c>
      <c r="I219" s="155"/>
      <c r="L219" s="152"/>
      <c r="M219" s="156"/>
      <c r="T219" s="157"/>
      <c r="AT219" s="153" t="s">
        <v>317</v>
      </c>
      <c r="AU219" s="153" t="s">
        <v>88</v>
      </c>
      <c r="AV219" s="12" t="s">
        <v>86</v>
      </c>
      <c r="AW219" s="12" t="s">
        <v>38</v>
      </c>
      <c r="AX219" s="12" t="s">
        <v>79</v>
      </c>
      <c r="AY219" s="153" t="s">
        <v>305</v>
      </c>
    </row>
    <row r="220" spans="2:65" s="12" customFormat="1" ht="11.25">
      <c r="B220" s="152"/>
      <c r="D220" s="146" t="s">
        <v>317</v>
      </c>
      <c r="E220" s="153" t="s">
        <v>42</v>
      </c>
      <c r="F220" s="154" t="s">
        <v>425</v>
      </c>
      <c r="H220" s="153" t="s">
        <v>42</v>
      </c>
      <c r="I220" s="155"/>
      <c r="L220" s="152"/>
      <c r="M220" s="156"/>
      <c r="T220" s="157"/>
      <c r="AT220" s="153" t="s">
        <v>317</v>
      </c>
      <c r="AU220" s="153" t="s">
        <v>88</v>
      </c>
      <c r="AV220" s="12" t="s">
        <v>86</v>
      </c>
      <c r="AW220" s="12" t="s">
        <v>38</v>
      </c>
      <c r="AX220" s="12" t="s">
        <v>79</v>
      </c>
      <c r="AY220" s="153" t="s">
        <v>305</v>
      </c>
    </row>
    <row r="221" spans="2:65" s="13" customFormat="1" ht="11.25">
      <c r="B221" s="158"/>
      <c r="D221" s="146" t="s">
        <v>317</v>
      </c>
      <c r="E221" s="159" t="s">
        <v>42</v>
      </c>
      <c r="F221" s="160" t="s">
        <v>426</v>
      </c>
      <c r="H221" s="161">
        <v>226.816</v>
      </c>
      <c r="I221" s="162"/>
      <c r="L221" s="158"/>
      <c r="M221" s="163"/>
      <c r="T221" s="164"/>
      <c r="AT221" s="159" t="s">
        <v>317</v>
      </c>
      <c r="AU221" s="159" t="s">
        <v>88</v>
      </c>
      <c r="AV221" s="13" t="s">
        <v>88</v>
      </c>
      <c r="AW221" s="13" t="s">
        <v>38</v>
      </c>
      <c r="AX221" s="13" t="s">
        <v>79</v>
      </c>
      <c r="AY221" s="159" t="s">
        <v>305</v>
      </c>
    </row>
    <row r="222" spans="2:65" s="13" customFormat="1" ht="11.25">
      <c r="B222" s="158"/>
      <c r="D222" s="146" t="s">
        <v>317</v>
      </c>
      <c r="E222" s="159" t="s">
        <v>42</v>
      </c>
      <c r="F222" s="160" t="s">
        <v>427</v>
      </c>
      <c r="H222" s="161">
        <v>195.96199999999999</v>
      </c>
      <c r="I222" s="162"/>
      <c r="L222" s="158"/>
      <c r="M222" s="163"/>
      <c r="T222" s="164"/>
      <c r="AT222" s="159" t="s">
        <v>317</v>
      </c>
      <c r="AU222" s="159" t="s">
        <v>88</v>
      </c>
      <c r="AV222" s="13" t="s">
        <v>88</v>
      </c>
      <c r="AW222" s="13" t="s">
        <v>38</v>
      </c>
      <c r="AX222" s="13" t="s">
        <v>79</v>
      </c>
      <c r="AY222" s="159" t="s">
        <v>305</v>
      </c>
    </row>
    <row r="223" spans="2:65" s="15" customFormat="1" ht="11.25">
      <c r="B223" s="172"/>
      <c r="D223" s="146" t="s">
        <v>317</v>
      </c>
      <c r="E223" s="173" t="s">
        <v>42</v>
      </c>
      <c r="F223" s="174" t="s">
        <v>339</v>
      </c>
      <c r="H223" s="175">
        <v>422.77800000000002</v>
      </c>
      <c r="I223" s="176"/>
      <c r="L223" s="172"/>
      <c r="M223" s="177"/>
      <c r="T223" s="178"/>
      <c r="AT223" s="173" t="s">
        <v>317</v>
      </c>
      <c r="AU223" s="173" t="s">
        <v>88</v>
      </c>
      <c r="AV223" s="15" t="s">
        <v>311</v>
      </c>
      <c r="AW223" s="15" t="s">
        <v>38</v>
      </c>
      <c r="AX223" s="15" t="s">
        <v>86</v>
      </c>
      <c r="AY223" s="173" t="s">
        <v>305</v>
      </c>
    </row>
    <row r="224" spans="2:65" s="1" customFormat="1" ht="16.5" customHeight="1">
      <c r="B224" s="33"/>
      <c r="C224" s="133" t="s">
        <v>428</v>
      </c>
      <c r="D224" s="133" t="s">
        <v>307</v>
      </c>
      <c r="E224" s="134" t="s">
        <v>429</v>
      </c>
      <c r="F224" s="135" t="s">
        <v>430</v>
      </c>
      <c r="G224" s="136" t="s">
        <v>244</v>
      </c>
      <c r="H224" s="137">
        <v>324.79700000000003</v>
      </c>
      <c r="I224" s="138"/>
      <c r="J224" s="139">
        <f>ROUND(I224*H224,2)</f>
        <v>0</v>
      </c>
      <c r="K224" s="135" t="s">
        <v>310</v>
      </c>
      <c r="L224" s="33"/>
      <c r="M224" s="140" t="s">
        <v>42</v>
      </c>
      <c r="N224" s="141" t="s">
        <v>50</v>
      </c>
      <c r="P224" s="142">
        <f>O224*H224</f>
        <v>0</v>
      </c>
      <c r="Q224" s="142">
        <v>2.2563399999999998</v>
      </c>
      <c r="R224" s="142">
        <f>Q224*H224</f>
        <v>732.85246298000004</v>
      </c>
      <c r="S224" s="142">
        <v>0</v>
      </c>
      <c r="T224" s="143">
        <f>S224*H224</f>
        <v>0</v>
      </c>
      <c r="AR224" s="144" t="s">
        <v>311</v>
      </c>
      <c r="AT224" s="144" t="s">
        <v>307</v>
      </c>
      <c r="AU224" s="144" t="s">
        <v>88</v>
      </c>
      <c r="AY224" s="18" t="s">
        <v>305</v>
      </c>
      <c r="BE224" s="145">
        <f>IF(N224="základní",J224,0)</f>
        <v>0</v>
      </c>
      <c r="BF224" s="145">
        <f>IF(N224="snížená",J224,0)</f>
        <v>0</v>
      </c>
      <c r="BG224" s="145">
        <f>IF(N224="zákl. přenesená",J224,0)</f>
        <v>0</v>
      </c>
      <c r="BH224" s="145">
        <f>IF(N224="sníž. přenesená",J224,0)</f>
        <v>0</v>
      </c>
      <c r="BI224" s="145">
        <f>IF(N224="nulová",J224,0)</f>
        <v>0</v>
      </c>
      <c r="BJ224" s="18" t="s">
        <v>86</v>
      </c>
      <c r="BK224" s="145">
        <f>ROUND(I224*H224,2)</f>
        <v>0</v>
      </c>
      <c r="BL224" s="18" t="s">
        <v>311</v>
      </c>
      <c r="BM224" s="144" t="s">
        <v>431</v>
      </c>
    </row>
    <row r="225" spans="2:65" s="1" customFormat="1" ht="19.5">
      <c r="B225" s="33"/>
      <c r="D225" s="146" t="s">
        <v>313</v>
      </c>
      <c r="F225" s="147" t="s">
        <v>432</v>
      </c>
      <c r="I225" s="148"/>
      <c r="L225" s="33"/>
      <c r="M225" s="149"/>
      <c r="T225" s="54"/>
      <c r="AT225" s="18" t="s">
        <v>313</v>
      </c>
      <c r="AU225" s="18" t="s">
        <v>88</v>
      </c>
    </row>
    <row r="226" spans="2:65" s="1" customFormat="1" ht="11.25">
      <c r="B226" s="33"/>
      <c r="D226" s="150" t="s">
        <v>315</v>
      </c>
      <c r="F226" s="151" t="s">
        <v>433</v>
      </c>
      <c r="I226" s="148"/>
      <c r="L226" s="33"/>
      <c r="M226" s="149"/>
      <c r="T226" s="54"/>
      <c r="AT226" s="18" t="s">
        <v>315</v>
      </c>
      <c r="AU226" s="18" t="s">
        <v>88</v>
      </c>
    </row>
    <row r="227" spans="2:65" s="12" customFormat="1" ht="11.25">
      <c r="B227" s="152"/>
      <c r="D227" s="146" t="s">
        <v>317</v>
      </c>
      <c r="E227" s="153" t="s">
        <v>42</v>
      </c>
      <c r="F227" s="154" t="s">
        <v>434</v>
      </c>
      <c r="H227" s="153" t="s">
        <v>42</v>
      </c>
      <c r="I227" s="155"/>
      <c r="L227" s="152"/>
      <c r="M227" s="156"/>
      <c r="T227" s="157"/>
      <c r="AT227" s="153" t="s">
        <v>317</v>
      </c>
      <c r="AU227" s="153" t="s">
        <v>88</v>
      </c>
      <c r="AV227" s="12" t="s">
        <v>86</v>
      </c>
      <c r="AW227" s="12" t="s">
        <v>38</v>
      </c>
      <c r="AX227" s="12" t="s">
        <v>79</v>
      </c>
      <c r="AY227" s="153" t="s">
        <v>305</v>
      </c>
    </row>
    <row r="228" spans="2:65" s="13" customFormat="1" ht="22.5">
      <c r="B228" s="158"/>
      <c r="D228" s="146" t="s">
        <v>317</v>
      </c>
      <c r="E228" s="159" t="s">
        <v>42</v>
      </c>
      <c r="F228" s="160" t="s">
        <v>435</v>
      </c>
      <c r="H228" s="161">
        <v>324.79700000000003</v>
      </c>
      <c r="I228" s="162"/>
      <c r="L228" s="158"/>
      <c r="M228" s="163"/>
      <c r="T228" s="164"/>
      <c r="AT228" s="159" t="s">
        <v>317</v>
      </c>
      <c r="AU228" s="159" t="s">
        <v>88</v>
      </c>
      <c r="AV228" s="13" t="s">
        <v>88</v>
      </c>
      <c r="AW228" s="13" t="s">
        <v>38</v>
      </c>
      <c r="AX228" s="13" t="s">
        <v>86</v>
      </c>
      <c r="AY228" s="159" t="s">
        <v>305</v>
      </c>
    </row>
    <row r="229" spans="2:65" s="1" customFormat="1" ht="16.5" customHeight="1">
      <c r="B229" s="33"/>
      <c r="C229" s="133" t="s">
        <v>436</v>
      </c>
      <c r="D229" s="133" t="s">
        <v>307</v>
      </c>
      <c r="E229" s="134" t="s">
        <v>437</v>
      </c>
      <c r="F229" s="135" t="s">
        <v>438</v>
      </c>
      <c r="G229" s="136" t="s">
        <v>199</v>
      </c>
      <c r="H229" s="137">
        <v>58.823999999999998</v>
      </c>
      <c r="I229" s="138"/>
      <c r="J229" s="139">
        <f>ROUND(I229*H229,2)</f>
        <v>0</v>
      </c>
      <c r="K229" s="135" t="s">
        <v>310</v>
      </c>
      <c r="L229" s="33"/>
      <c r="M229" s="140" t="s">
        <v>42</v>
      </c>
      <c r="N229" s="141" t="s">
        <v>50</v>
      </c>
      <c r="P229" s="142">
        <f>O229*H229</f>
        <v>0</v>
      </c>
      <c r="Q229" s="142">
        <v>2.47E-3</v>
      </c>
      <c r="R229" s="142">
        <f>Q229*H229</f>
        <v>0.14529528</v>
      </c>
      <c r="S229" s="142">
        <v>0</v>
      </c>
      <c r="T229" s="143">
        <f>S229*H229</f>
        <v>0</v>
      </c>
      <c r="AR229" s="144" t="s">
        <v>311</v>
      </c>
      <c r="AT229" s="144" t="s">
        <v>307</v>
      </c>
      <c r="AU229" s="144" t="s">
        <v>88</v>
      </c>
      <c r="AY229" s="18" t="s">
        <v>305</v>
      </c>
      <c r="BE229" s="145">
        <f>IF(N229="základní",J229,0)</f>
        <v>0</v>
      </c>
      <c r="BF229" s="145">
        <f>IF(N229="snížená",J229,0)</f>
        <v>0</v>
      </c>
      <c r="BG229" s="145">
        <f>IF(N229="zákl. přenesená",J229,0)</f>
        <v>0</v>
      </c>
      <c r="BH229" s="145">
        <f>IF(N229="sníž. přenesená",J229,0)</f>
        <v>0</v>
      </c>
      <c r="BI229" s="145">
        <f>IF(N229="nulová",J229,0)</f>
        <v>0</v>
      </c>
      <c r="BJ229" s="18" t="s">
        <v>86</v>
      </c>
      <c r="BK229" s="145">
        <f>ROUND(I229*H229,2)</f>
        <v>0</v>
      </c>
      <c r="BL229" s="18" t="s">
        <v>311</v>
      </c>
      <c r="BM229" s="144" t="s">
        <v>439</v>
      </c>
    </row>
    <row r="230" spans="2:65" s="1" customFormat="1" ht="11.25">
      <c r="B230" s="33"/>
      <c r="D230" s="146" t="s">
        <v>313</v>
      </c>
      <c r="F230" s="147" t="s">
        <v>440</v>
      </c>
      <c r="I230" s="148"/>
      <c r="L230" s="33"/>
      <c r="M230" s="149"/>
      <c r="T230" s="54"/>
      <c r="AT230" s="18" t="s">
        <v>313</v>
      </c>
      <c r="AU230" s="18" t="s">
        <v>88</v>
      </c>
    </row>
    <row r="231" spans="2:65" s="1" customFormat="1" ht="11.25">
      <c r="B231" s="33"/>
      <c r="D231" s="150" t="s">
        <v>315</v>
      </c>
      <c r="F231" s="151" t="s">
        <v>441</v>
      </c>
      <c r="I231" s="148"/>
      <c r="L231" s="33"/>
      <c r="M231" s="149"/>
      <c r="T231" s="54"/>
      <c r="AT231" s="18" t="s">
        <v>315</v>
      </c>
      <c r="AU231" s="18" t="s">
        <v>88</v>
      </c>
    </row>
    <row r="232" spans="2:65" s="12" customFormat="1" ht="11.25">
      <c r="B232" s="152"/>
      <c r="D232" s="146" t="s">
        <v>317</v>
      </c>
      <c r="E232" s="153" t="s">
        <v>42</v>
      </c>
      <c r="F232" s="154" t="s">
        <v>442</v>
      </c>
      <c r="H232" s="153" t="s">
        <v>42</v>
      </c>
      <c r="I232" s="155"/>
      <c r="L232" s="152"/>
      <c r="M232" s="156"/>
      <c r="T232" s="157"/>
      <c r="AT232" s="153" t="s">
        <v>317</v>
      </c>
      <c r="AU232" s="153" t="s">
        <v>88</v>
      </c>
      <c r="AV232" s="12" t="s">
        <v>86</v>
      </c>
      <c r="AW232" s="12" t="s">
        <v>38</v>
      </c>
      <c r="AX232" s="12" t="s">
        <v>79</v>
      </c>
      <c r="AY232" s="153" t="s">
        <v>305</v>
      </c>
    </row>
    <row r="233" spans="2:65" s="13" customFormat="1" ht="22.5">
      <c r="B233" s="158"/>
      <c r="D233" s="146" t="s">
        <v>317</v>
      </c>
      <c r="E233" s="159" t="s">
        <v>42</v>
      </c>
      <c r="F233" s="160" t="s">
        <v>443</v>
      </c>
      <c r="H233" s="161">
        <v>58.823999999999998</v>
      </c>
      <c r="I233" s="162"/>
      <c r="L233" s="158"/>
      <c r="M233" s="163"/>
      <c r="T233" s="164"/>
      <c r="AT233" s="159" t="s">
        <v>317</v>
      </c>
      <c r="AU233" s="159" t="s">
        <v>88</v>
      </c>
      <c r="AV233" s="13" t="s">
        <v>88</v>
      </c>
      <c r="AW233" s="13" t="s">
        <v>38</v>
      </c>
      <c r="AX233" s="13" t="s">
        <v>86</v>
      </c>
      <c r="AY233" s="159" t="s">
        <v>305</v>
      </c>
    </row>
    <row r="234" spans="2:65" s="1" customFormat="1" ht="16.5" customHeight="1">
      <c r="B234" s="33"/>
      <c r="C234" s="133" t="s">
        <v>444</v>
      </c>
      <c r="D234" s="133" t="s">
        <v>307</v>
      </c>
      <c r="E234" s="134" t="s">
        <v>445</v>
      </c>
      <c r="F234" s="135" t="s">
        <v>446</v>
      </c>
      <c r="G234" s="136" t="s">
        <v>199</v>
      </c>
      <c r="H234" s="137">
        <v>58.823999999999998</v>
      </c>
      <c r="I234" s="138"/>
      <c r="J234" s="139">
        <f>ROUND(I234*H234,2)</f>
        <v>0</v>
      </c>
      <c r="K234" s="135" t="s">
        <v>310</v>
      </c>
      <c r="L234" s="33"/>
      <c r="M234" s="140" t="s">
        <v>42</v>
      </c>
      <c r="N234" s="141" t="s">
        <v>50</v>
      </c>
      <c r="P234" s="142">
        <f>O234*H234</f>
        <v>0</v>
      </c>
      <c r="Q234" s="142">
        <v>0</v>
      </c>
      <c r="R234" s="142">
        <f>Q234*H234</f>
        <v>0</v>
      </c>
      <c r="S234" s="142">
        <v>0</v>
      </c>
      <c r="T234" s="143">
        <f>S234*H234</f>
        <v>0</v>
      </c>
      <c r="AR234" s="144" t="s">
        <v>311</v>
      </c>
      <c r="AT234" s="144" t="s">
        <v>307</v>
      </c>
      <c r="AU234" s="144" t="s">
        <v>88</v>
      </c>
      <c r="AY234" s="18" t="s">
        <v>305</v>
      </c>
      <c r="BE234" s="145">
        <f>IF(N234="základní",J234,0)</f>
        <v>0</v>
      </c>
      <c r="BF234" s="145">
        <f>IF(N234="snížená",J234,0)</f>
        <v>0</v>
      </c>
      <c r="BG234" s="145">
        <f>IF(N234="zákl. přenesená",J234,0)</f>
        <v>0</v>
      </c>
      <c r="BH234" s="145">
        <f>IF(N234="sníž. přenesená",J234,0)</f>
        <v>0</v>
      </c>
      <c r="BI234" s="145">
        <f>IF(N234="nulová",J234,0)</f>
        <v>0</v>
      </c>
      <c r="BJ234" s="18" t="s">
        <v>86</v>
      </c>
      <c r="BK234" s="145">
        <f>ROUND(I234*H234,2)</f>
        <v>0</v>
      </c>
      <c r="BL234" s="18" t="s">
        <v>311</v>
      </c>
      <c r="BM234" s="144" t="s">
        <v>447</v>
      </c>
    </row>
    <row r="235" spans="2:65" s="1" customFormat="1" ht="11.25">
      <c r="B235" s="33"/>
      <c r="D235" s="146" t="s">
        <v>313</v>
      </c>
      <c r="F235" s="147" t="s">
        <v>448</v>
      </c>
      <c r="I235" s="148"/>
      <c r="L235" s="33"/>
      <c r="M235" s="149"/>
      <c r="T235" s="54"/>
      <c r="AT235" s="18" t="s">
        <v>313</v>
      </c>
      <c r="AU235" s="18" t="s">
        <v>88</v>
      </c>
    </row>
    <row r="236" spans="2:65" s="1" customFormat="1" ht="11.25">
      <c r="B236" s="33"/>
      <c r="D236" s="150" t="s">
        <v>315</v>
      </c>
      <c r="F236" s="151" t="s">
        <v>449</v>
      </c>
      <c r="I236" s="148"/>
      <c r="L236" s="33"/>
      <c r="M236" s="149"/>
      <c r="T236" s="54"/>
      <c r="AT236" s="18" t="s">
        <v>315</v>
      </c>
      <c r="AU236" s="18" t="s">
        <v>88</v>
      </c>
    </row>
    <row r="237" spans="2:65" s="1" customFormat="1" ht="24.2" customHeight="1">
      <c r="B237" s="33"/>
      <c r="C237" s="133" t="s">
        <v>450</v>
      </c>
      <c r="D237" s="133" t="s">
        <v>307</v>
      </c>
      <c r="E237" s="134" t="s">
        <v>451</v>
      </c>
      <c r="F237" s="135" t="s">
        <v>452</v>
      </c>
      <c r="G237" s="136" t="s">
        <v>453</v>
      </c>
      <c r="H237" s="137">
        <v>0.48399999999999999</v>
      </c>
      <c r="I237" s="138"/>
      <c r="J237" s="139">
        <f>ROUND(I237*H237,2)</f>
        <v>0</v>
      </c>
      <c r="K237" s="135" t="s">
        <v>310</v>
      </c>
      <c r="L237" s="33"/>
      <c r="M237" s="140" t="s">
        <v>42</v>
      </c>
      <c r="N237" s="141" t="s">
        <v>50</v>
      </c>
      <c r="P237" s="142">
        <f>O237*H237</f>
        <v>0</v>
      </c>
      <c r="Q237" s="142">
        <v>1.0398799999999999</v>
      </c>
      <c r="R237" s="142">
        <f>Q237*H237</f>
        <v>0.50330191999999996</v>
      </c>
      <c r="S237" s="142">
        <v>0</v>
      </c>
      <c r="T237" s="143">
        <f>S237*H237</f>
        <v>0</v>
      </c>
      <c r="AR237" s="144" t="s">
        <v>311</v>
      </c>
      <c r="AT237" s="144" t="s">
        <v>307</v>
      </c>
      <c r="AU237" s="144" t="s">
        <v>88</v>
      </c>
      <c r="AY237" s="18" t="s">
        <v>305</v>
      </c>
      <c r="BE237" s="145">
        <f>IF(N237="základní",J237,0)</f>
        <v>0</v>
      </c>
      <c r="BF237" s="145">
        <f>IF(N237="snížená",J237,0)</f>
        <v>0</v>
      </c>
      <c r="BG237" s="145">
        <f>IF(N237="zákl. přenesená",J237,0)</f>
        <v>0</v>
      </c>
      <c r="BH237" s="145">
        <f>IF(N237="sníž. přenesená",J237,0)</f>
        <v>0</v>
      </c>
      <c r="BI237" s="145">
        <f>IF(N237="nulová",J237,0)</f>
        <v>0</v>
      </c>
      <c r="BJ237" s="18" t="s">
        <v>86</v>
      </c>
      <c r="BK237" s="145">
        <f>ROUND(I237*H237,2)</f>
        <v>0</v>
      </c>
      <c r="BL237" s="18" t="s">
        <v>311</v>
      </c>
      <c r="BM237" s="144" t="s">
        <v>454</v>
      </c>
    </row>
    <row r="238" spans="2:65" s="1" customFormat="1" ht="19.5">
      <c r="B238" s="33"/>
      <c r="D238" s="146" t="s">
        <v>313</v>
      </c>
      <c r="F238" s="147" t="s">
        <v>455</v>
      </c>
      <c r="I238" s="148"/>
      <c r="L238" s="33"/>
      <c r="M238" s="149"/>
      <c r="T238" s="54"/>
      <c r="AT238" s="18" t="s">
        <v>313</v>
      </c>
      <c r="AU238" s="18" t="s">
        <v>88</v>
      </c>
    </row>
    <row r="239" spans="2:65" s="1" customFormat="1" ht="11.25">
      <c r="B239" s="33"/>
      <c r="D239" s="150" t="s">
        <v>315</v>
      </c>
      <c r="F239" s="151" t="s">
        <v>456</v>
      </c>
      <c r="I239" s="148"/>
      <c r="L239" s="33"/>
      <c r="M239" s="149"/>
      <c r="T239" s="54"/>
      <c r="AT239" s="18" t="s">
        <v>315</v>
      </c>
      <c r="AU239" s="18" t="s">
        <v>88</v>
      </c>
    </row>
    <row r="240" spans="2:65" s="12" customFormat="1" ht="22.5">
      <c r="B240" s="152"/>
      <c r="D240" s="146" t="s">
        <v>317</v>
      </c>
      <c r="E240" s="153" t="s">
        <v>42</v>
      </c>
      <c r="F240" s="154" t="s">
        <v>457</v>
      </c>
      <c r="H240" s="153" t="s">
        <v>42</v>
      </c>
      <c r="I240" s="155"/>
      <c r="L240" s="152"/>
      <c r="M240" s="156"/>
      <c r="T240" s="157"/>
      <c r="AT240" s="153" t="s">
        <v>317</v>
      </c>
      <c r="AU240" s="153" t="s">
        <v>88</v>
      </c>
      <c r="AV240" s="12" t="s">
        <v>86</v>
      </c>
      <c r="AW240" s="12" t="s">
        <v>38</v>
      </c>
      <c r="AX240" s="12" t="s">
        <v>79</v>
      </c>
      <c r="AY240" s="153" t="s">
        <v>305</v>
      </c>
    </row>
    <row r="241" spans="2:65" s="13" customFormat="1" ht="11.25">
      <c r="B241" s="158"/>
      <c r="D241" s="146" t="s">
        <v>317</v>
      </c>
      <c r="E241" s="159" t="s">
        <v>42</v>
      </c>
      <c r="F241" s="160" t="s">
        <v>458</v>
      </c>
      <c r="H241" s="161">
        <v>0.48399999999999999</v>
      </c>
      <c r="I241" s="162"/>
      <c r="L241" s="158"/>
      <c r="M241" s="163"/>
      <c r="T241" s="164"/>
      <c r="AT241" s="159" t="s">
        <v>317</v>
      </c>
      <c r="AU241" s="159" t="s">
        <v>88</v>
      </c>
      <c r="AV241" s="13" t="s">
        <v>88</v>
      </c>
      <c r="AW241" s="13" t="s">
        <v>38</v>
      </c>
      <c r="AX241" s="13" t="s">
        <v>86</v>
      </c>
      <c r="AY241" s="159" t="s">
        <v>305</v>
      </c>
    </row>
    <row r="242" spans="2:65" s="1" customFormat="1" ht="21.75" customHeight="1">
      <c r="B242" s="33"/>
      <c r="C242" s="133" t="s">
        <v>459</v>
      </c>
      <c r="D242" s="133" t="s">
        <v>307</v>
      </c>
      <c r="E242" s="134" t="s">
        <v>460</v>
      </c>
      <c r="F242" s="135" t="s">
        <v>461</v>
      </c>
      <c r="G242" s="136" t="s">
        <v>244</v>
      </c>
      <c r="H242" s="137">
        <v>4.84</v>
      </c>
      <c r="I242" s="138"/>
      <c r="J242" s="139">
        <f>ROUND(I242*H242,2)</f>
        <v>0</v>
      </c>
      <c r="K242" s="135" t="s">
        <v>310</v>
      </c>
      <c r="L242" s="33"/>
      <c r="M242" s="140" t="s">
        <v>42</v>
      </c>
      <c r="N242" s="141" t="s">
        <v>50</v>
      </c>
      <c r="P242" s="142">
        <f>O242*H242</f>
        <v>0</v>
      </c>
      <c r="Q242" s="142">
        <v>2.5190399999999999</v>
      </c>
      <c r="R242" s="142">
        <f>Q242*H242</f>
        <v>12.192153599999999</v>
      </c>
      <c r="S242" s="142">
        <v>0</v>
      </c>
      <c r="T242" s="143">
        <f>S242*H242</f>
        <v>0</v>
      </c>
      <c r="AR242" s="144" t="s">
        <v>311</v>
      </c>
      <c r="AT242" s="144" t="s">
        <v>307</v>
      </c>
      <c r="AU242" s="144" t="s">
        <v>88</v>
      </c>
      <c r="AY242" s="18" t="s">
        <v>305</v>
      </c>
      <c r="BE242" s="145">
        <f>IF(N242="základní",J242,0)</f>
        <v>0</v>
      </c>
      <c r="BF242" s="145">
        <f>IF(N242="snížená",J242,0)</f>
        <v>0</v>
      </c>
      <c r="BG242" s="145">
        <f>IF(N242="zákl. přenesená",J242,0)</f>
        <v>0</v>
      </c>
      <c r="BH242" s="145">
        <f>IF(N242="sníž. přenesená",J242,0)</f>
        <v>0</v>
      </c>
      <c r="BI242" s="145">
        <f>IF(N242="nulová",J242,0)</f>
        <v>0</v>
      </c>
      <c r="BJ242" s="18" t="s">
        <v>86</v>
      </c>
      <c r="BK242" s="145">
        <f>ROUND(I242*H242,2)</f>
        <v>0</v>
      </c>
      <c r="BL242" s="18" t="s">
        <v>311</v>
      </c>
      <c r="BM242" s="144" t="s">
        <v>462</v>
      </c>
    </row>
    <row r="243" spans="2:65" s="1" customFormat="1" ht="39">
      <c r="B243" s="33"/>
      <c r="D243" s="146" t="s">
        <v>313</v>
      </c>
      <c r="F243" s="147" t="s">
        <v>463</v>
      </c>
      <c r="I243" s="148"/>
      <c r="L243" s="33"/>
      <c r="M243" s="149"/>
      <c r="T243" s="54"/>
      <c r="AT243" s="18" t="s">
        <v>313</v>
      </c>
      <c r="AU243" s="18" t="s">
        <v>88</v>
      </c>
    </row>
    <row r="244" spans="2:65" s="1" customFormat="1" ht="11.25">
      <c r="B244" s="33"/>
      <c r="D244" s="150" t="s">
        <v>315</v>
      </c>
      <c r="F244" s="151" t="s">
        <v>464</v>
      </c>
      <c r="I244" s="148"/>
      <c r="L244" s="33"/>
      <c r="M244" s="149"/>
      <c r="T244" s="54"/>
      <c r="AT244" s="18" t="s">
        <v>315</v>
      </c>
      <c r="AU244" s="18" t="s">
        <v>88</v>
      </c>
    </row>
    <row r="245" spans="2:65" s="12" customFormat="1" ht="22.5">
      <c r="B245" s="152"/>
      <c r="D245" s="146" t="s">
        <v>317</v>
      </c>
      <c r="E245" s="153" t="s">
        <v>42</v>
      </c>
      <c r="F245" s="154" t="s">
        <v>457</v>
      </c>
      <c r="H245" s="153" t="s">
        <v>42</v>
      </c>
      <c r="I245" s="155"/>
      <c r="L245" s="152"/>
      <c r="M245" s="156"/>
      <c r="T245" s="157"/>
      <c r="AT245" s="153" t="s">
        <v>317</v>
      </c>
      <c r="AU245" s="153" t="s">
        <v>88</v>
      </c>
      <c r="AV245" s="12" t="s">
        <v>86</v>
      </c>
      <c r="AW245" s="12" t="s">
        <v>38</v>
      </c>
      <c r="AX245" s="12" t="s">
        <v>79</v>
      </c>
      <c r="AY245" s="153" t="s">
        <v>305</v>
      </c>
    </row>
    <row r="246" spans="2:65" s="13" customFormat="1" ht="11.25">
      <c r="B246" s="158"/>
      <c r="D246" s="146" t="s">
        <v>317</v>
      </c>
      <c r="E246" s="159" t="s">
        <v>42</v>
      </c>
      <c r="F246" s="160" t="s">
        <v>465</v>
      </c>
      <c r="H246" s="161">
        <v>4.84</v>
      </c>
      <c r="I246" s="162"/>
      <c r="L246" s="158"/>
      <c r="M246" s="163"/>
      <c r="T246" s="164"/>
      <c r="AT246" s="159" t="s">
        <v>317</v>
      </c>
      <c r="AU246" s="159" t="s">
        <v>88</v>
      </c>
      <c r="AV246" s="13" t="s">
        <v>88</v>
      </c>
      <c r="AW246" s="13" t="s">
        <v>38</v>
      </c>
      <c r="AX246" s="13" t="s">
        <v>86</v>
      </c>
      <c r="AY246" s="159" t="s">
        <v>305</v>
      </c>
    </row>
    <row r="247" spans="2:65" s="11" customFormat="1" ht="22.9" customHeight="1">
      <c r="B247" s="121"/>
      <c r="D247" s="122" t="s">
        <v>78</v>
      </c>
      <c r="E247" s="131" t="s">
        <v>96</v>
      </c>
      <c r="F247" s="131" t="s">
        <v>466</v>
      </c>
      <c r="I247" s="124"/>
      <c r="J247" s="132">
        <f>BK247</f>
        <v>0</v>
      </c>
      <c r="L247" s="121"/>
      <c r="M247" s="126"/>
      <c r="P247" s="127">
        <f>SUM(P248:P272)</f>
        <v>0</v>
      </c>
      <c r="R247" s="127">
        <f>SUM(R248:R272)</f>
        <v>46.2839247</v>
      </c>
      <c r="T247" s="128">
        <f>SUM(T248:T272)</f>
        <v>0</v>
      </c>
      <c r="AR247" s="122" t="s">
        <v>86</v>
      </c>
      <c r="AT247" s="129" t="s">
        <v>78</v>
      </c>
      <c r="AU247" s="129" t="s">
        <v>86</v>
      </c>
      <c r="AY247" s="122" t="s">
        <v>305</v>
      </c>
      <c r="BK247" s="130">
        <f>SUM(BK248:BK272)</f>
        <v>0</v>
      </c>
    </row>
    <row r="248" spans="2:65" s="1" customFormat="1" ht="33" customHeight="1">
      <c r="B248" s="33"/>
      <c r="C248" s="133" t="s">
        <v>467</v>
      </c>
      <c r="D248" s="133" t="s">
        <v>307</v>
      </c>
      <c r="E248" s="134" t="s">
        <v>468</v>
      </c>
      <c r="F248" s="135" t="s">
        <v>469</v>
      </c>
      <c r="G248" s="136" t="s">
        <v>199</v>
      </c>
      <c r="H248" s="137">
        <v>9.73</v>
      </c>
      <c r="I248" s="138"/>
      <c r="J248" s="139">
        <f>ROUND(I248*H248,2)</f>
        <v>0</v>
      </c>
      <c r="K248" s="135" t="s">
        <v>310</v>
      </c>
      <c r="L248" s="33"/>
      <c r="M248" s="140" t="s">
        <v>42</v>
      </c>
      <c r="N248" s="141" t="s">
        <v>50</v>
      </c>
      <c r="P248" s="142">
        <f>O248*H248</f>
        <v>0</v>
      </c>
      <c r="Q248" s="142">
        <v>0.42831999999999998</v>
      </c>
      <c r="R248" s="142">
        <f>Q248*H248</f>
        <v>4.1675535999999997</v>
      </c>
      <c r="S248" s="142">
        <v>0</v>
      </c>
      <c r="T248" s="143">
        <f>S248*H248</f>
        <v>0</v>
      </c>
      <c r="AR248" s="144" t="s">
        <v>311</v>
      </c>
      <c r="AT248" s="144" t="s">
        <v>307</v>
      </c>
      <c r="AU248" s="144" t="s">
        <v>88</v>
      </c>
      <c r="AY248" s="18" t="s">
        <v>305</v>
      </c>
      <c r="BE248" s="145">
        <f>IF(N248="základní",J248,0)</f>
        <v>0</v>
      </c>
      <c r="BF248" s="145">
        <f>IF(N248="snížená",J248,0)</f>
        <v>0</v>
      </c>
      <c r="BG248" s="145">
        <f>IF(N248="zákl. přenesená",J248,0)</f>
        <v>0</v>
      </c>
      <c r="BH248" s="145">
        <f>IF(N248="sníž. přenesená",J248,0)</f>
        <v>0</v>
      </c>
      <c r="BI248" s="145">
        <f>IF(N248="nulová",J248,0)</f>
        <v>0</v>
      </c>
      <c r="BJ248" s="18" t="s">
        <v>86</v>
      </c>
      <c r="BK248" s="145">
        <f>ROUND(I248*H248,2)</f>
        <v>0</v>
      </c>
      <c r="BL248" s="18" t="s">
        <v>311</v>
      </c>
      <c r="BM248" s="144" t="s">
        <v>470</v>
      </c>
    </row>
    <row r="249" spans="2:65" s="1" customFormat="1" ht="19.5">
      <c r="B249" s="33"/>
      <c r="D249" s="146" t="s">
        <v>313</v>
      </c>
      <c r="F249" s="147" t="s">
        <v>471</v>
      </c>
      <c r="I249" s="148"/>
      <c r="L249" s="33"/>
      <c r="M249" s="149"/>
      <c r="T249" s="54"/>
      <c r="AT249" s="18" t="s">
        <v>313</v>
      </c>
      <c r="AU249" s="18" t="s">
        <v>88</v>
      </c>
    </row>
    <row r="250" spans="2:65" s="1" customFormat="1" ht="11.25">
      <c r="B250" s="33"/>
      <c r="D250" s="150" t="s">
        <v>315</v>
      </c>
      <c r="F250" s="151" t="s">
        <v>472</v>
      </c>
      <c r="I250" s="148"/>
      <c r="L250" s="33"/>
      <c r="M250" s="149"/>
      <c r="T250" s="54"/>
      <c r="AT250" s="18" t="s">
        <v>315</v>
      </c>
      <c r="AU250" s="18" t="s">
        <v>88</v>
      </c>
    </row>
    <row r="251" spans="2:65" s="12" customFormat="1" ht="11.25">
      <c r="B251" s="152"/>
      <c r="D251" s="146" t="s">
        <v>317</v>
      </c>
      <c r="E251" s="153" t="s">
        <v>42</v>
      </c>
      <c r="F251" s="154" t="s">
        <v>473</v>
      </c>
      <c r="H251" s="153" t="s">
        <v>42</v>
      </c>
      <c r="I251" s="155"/>
      <c r="L251" s="152"/>
      <c r="M251" s="156"/>
      <c r="T251" s="157"/>
      <c r="AT251" s="153" t="s">
        <v>317</v>
      </c>
      <c r="AU251" s="153" t="s">
        <v>88</v>
      </c>
      <c r="AV251" s="12" t="s">
        <v>86</v>
      </c>
      <c r="AW251" s="12" t="s">
        <v>38</v>
      </c>
      <c r="AX251" s="12" t="s">
        <v>79</v>
      </c>
      <c r="AY251" s="153" t="s">
        <v>305</v>
      </c>
    </row>
    <row r="252" spans="2:65" s="13" customFormat="1" ht="22.5">
      <c r="B252" s="158"/>
      <c r="D252" s="146" t="s">
        <v>317</v>
      </c>
      <c r="E252" s="159" t="s">
        <v>42</v>
      </c>
      <c r="F252" s="160" t="s">
        <v>474</v>
      </c>
      <c r="H252" s="161">
        <v>9.73</v>
      </c>
      <c r="I252" s="162"/>
      <c r="L252" s="158"/>
      <c r="M252" s="163"/>
      <c r="T252" s="164"/>
      <c r="AT252" s="159" t="s">
        <v>317</v>
      </c>
      <c r="AU252" s="159" t="s">
        <v>88</v>
      </c>
      <c r="AV252" s="13" t="s">
        <v>88</v>
      </c>
      <c r="AW252" s="13" t="s">
        <v>38</v>
      </c>
      <c r="AX252" s="13" t="s">
        <v>86</v>
      </c>
      <c r="AY252" s="159" t="s">
        <v>305</v>
      </c>
    </row>
    <row r="253" spans="2:65" s="1" customFormat="1" ht="33" customHeight="1">
      <c r="B253" s="33"/>
      <c r="C253" s="133" t="s">
        <v>7</v>
      </c>
      <c r="D253" s="133" t="s">
        <v>307</v>
      </c>
      <c r="E253" s="134" t="s">
        <v>475</v>
      </c>
      <c r="F253" s="135" t="s">
        <v>476</v>
      </c>
      <c r="G253" s="136" t="s">
        <v>199</v>
      </c>
      <c r="H253" s="137">
        <v>6.59</v>
      </c>
      <c r="I253" s="138"/>
      <c r="J253" s="139">
        <f>ROUND(I253*H253,2)</f>
        <v>0</v>
      </c>
      <c r="K253" s="135" t="s">
        <v>310</v>
      </c>
      <c r="L253" s="33"/>
      <c r="M253" s="140" t="s">
        <v>42</v>
      </c>
      <c r="N253" s="141" t="s">
        <v>50</v>
      </c>
      <c r="P253" s="142">
        <f>O253*H253</f>
        <v>0</v>
      </c>
      <c r="Q253" s="142">
        <v>0.67488999999999999</v>
      </c>
      <c r="R253" s="142">
        <f>Q253*H253</f>
        <v>4.4475251</v>
      </c>
      <c r="S253" s="142">
        <v>0</v>
      </c>
      <c r="T253" s="143">
        <f>S253*H253</f>
        <v>0</v>
      </c>
      <c r="AR253" s="144" t="s">
        <v>311</v>
      </c>
      <c r="AT253" s="144" t="s">
        <v>307</v>
      </c>
      <c r="AU253" s="144" t="s">
        <v>88</v>
      </c>
      <c r="AY253" s="18" t="s">
        <v>305</v>
      </c>
      <c r="BE253" s="145">
        <f>IF(N253="základní",J253,0)</f>
        <v>0</v>
      </c>
      <c r="BF253" s="145">
        <f>IF(N253="snížená",J253,0)</f>
        <v>0</v>
      </c>
      <c r="BG253" s="145">
        <f>IF(N253="zákl. přenesená",J253,0)</f>
        <v>0</v>
      </c>
      <c r="BH253" s="145">
        <f>IF(N253="sníž. přenesená",J253,0)</f>
        <v>0</v>
      </c>
      <c r="BI253" s="145">
        <f>IF(N253="nulová",J253,0)</f>
        <v>0</v>
      </c>
      <c r="BJ253" s="18" t="s">
        <v>86</v>
      </c>
      <c r="BK253" s="145">
        <f>ROUND(I253*H253,2)</f>
        <v>0</v>
      </c>
      <c r="BL253" s="18" t="s">
        <v>311</v>
      </c>
      <c r="BM253" s="144" t="s">
        <v>477</v>
      </c>
    </row>
    <row r="254" spans="2:65" s="1" customFormat="1" ht="19.5">
      <c r="B254" s="33"/>
      <c r="D254" s="146" t="s">
        <v>313</v>
      </c>
      <c r="F254" s="147" t="s">
        <v>478</v>
      </c>
      <c r="I254" s="148"/>
      <c r="L254" s="33"/>
      <c r="M254" s="149"/>
      <c r="T254" s="54"/>
      <c r="AT254" s="18" t="s">
        <v>313</v>
      </c>
      <c r="AU254" s="18" t="s">
        <v>88</v>
      </c>
    </row>
    <row r="255" spans="2:65" s="1" customFormat="1" ht="11.25">
      <c r="B255" s="33"/>
      <c r="D255" s="150" t="s">
        <v>315</v>
      </c>
      <c r="F255" s="151" t="s">
        <v>479</v>
      </c>
      <c r="I255" s="148"/>
      <c r="L255" s="33"/>
      <c r="M255" s="149"/>
      <c r="T255" s="54"/>
      <c r="AT255" s="18" t="s">
        <v>315</v>
      </c>
      <c r="AU255" s="18" t="s">
        <v>88</v>
      </c>
    </row>
    <row r="256" spans="2:65" s="12" customFormat="1" ht="11.25">
      <c r="B256" s="152"/>
      <c r="D256" s="146" t="s">
        <v>317</v>
      </c>
      <c r="E256" s="153" t="s">
        <v>42</v>
      </c>
      <c r="F256" s="154" t="s">
        <v>480</v>
      </c>
      <c r="H256" s="153" t="s">
        <v>42</v>
      </c>
      <c r="I256" s="155"/>
      <c r="L256" s="152"/>
      <c r="M256" s="156"/>
      <c r="T256" s="157"/>
      <c r="AT256" s="153" t="s">
        <v>317</v>
      </c>
      <c r="AU256" s="153" t="s">
        <v>88</v>
      </c>
      <c r="AV256" s="12" t="s">
        <v>86</v>
      </c>
      <c r="AW256" s="12" t="s">
        <v>38</v>
      </c>
      <c r="AX256" s="12" t="s">
        <v>79</v>
      </c>
      <c r="AY256" s="153" t="s">
        <v>305</v>
      </c>
    </row>
    <row r="257" spans="2:65" s="13" customFormat="1" ht="22.5">
      <c r="B257" s="158"/>
      <c r="D257" s="146" t="s">
        <v>317</v>
      </c>
      <c r="E257" s="159" t="s">
        <v>42</v>
      </c>
      <c r="F257" s="160" t="s">
        <v>481</v>
      </c>
      <c r="H257" s="161">
        <v>6.59</v>
      </c>
      <c r="I257" s="162"/>
      <c r="L257" s="158"/>
      <c r="M257" s="163"/>
      <c r="T257" s="164"/>
      <c r="AT257" s="159" t="s">
        <v>317</v>
      </c>
      <c r="AU257" s="159" t="s">
        <v>88</v>
      </c>
      <c r="AV257" s="13" t="s">
        <v>88</v>
      </c>
      <c r="AW257" s="13" t="s">
        <v>38</v>
      </c>
      <c r="AX257" s="13" t="s">
        <v>86</v>
      </c>
      <c r="AY257" s="159" t="s">
        <v>305</v>
      </c>
    </row>
    <row r="258" spans="2:65" s="1" customFormat="1" ht="24.2" customHeight="1">
      <c r="B258" s="33"/>
      <c r="C258" s="133" t="s">
        <v>482</v>
      </c>
      <c r="D258" s="133" t="s">
        <v>307</v>
      </c>
      <c r="E258" s="134" t="s">
        <v>483</v>
      </c>
      <c r="F258" s="135" t="s">
        <v>484</v>
      </c>
      <c r="G258" s="136" t="s">
        <v>199</v>
      </c>
      <c r="H258" s="137">
        <v>21.82</v>
      </c>
      <c r="I258" s="138"/>
      <c r="J258" s="139">
        <f>ROUND(I258*H258,2)</f>
        <v>0</v>
      </c>
      <c r="K258" s="135" t="s">
        <v>310</v>
      </c>
      <c r="L258" s="33"/>
      <c r="M258" s="140" t="s">
        <v>42</v>
      </c>
      <c r="N258" s="141" t="s">
        <v>50</v>
      </c>
      <c r="P258" s="142">
        <f>O258*H258</f>
        <v>0</v>
      </c>
      <c r="Q258" s="142">
        <v>0.22158</v>
      </c>
      <c r="R258" s="142">
        <f>Q258*H258</f>
        <v>4.8348756000000002</v>
      </c>
      <c r="S258" s="142">
        <v>0</v>
      </c>
      <c r="T258" s="143">
        <f>S258*H258</f>
        <v>0</v>
      </c>
      <c r="AR258" s="144" t="s">
        <v>311</v>
      </c>
      <c r="AT258" s="144" t="s">
        <v>307</v>
      </c>
      <c r="AU258" s="144" t="s">
        <v>88</v>
      </c>
      <c r="AY258" s="18" t="s">
        <v>305</v>
      </c>
      <c r="BE258" s="145">
        <f>IF(N258="základní",J258,0)</f>
        <v>0</v>
      </c>
      <c r="BF258" s="145">
        <f>IF(N258="snížená",J258,0)</f>
        <v>0</v>
      </c>
      <c r="BG258" s="145">
        <f>IF(N258="zákl. přenesená",J258,0)</f>
        <v>0</v>
      </c>
      <c r="BH258" s="145">
        <f>IF(N258="sníž. přenesená",J258,0)</f>
        <v>0</v>
      </c>
      <c r="BI258" s="145">
        <f>IF(N258="nulová",J258,0)</f>
        <v>0</v>
      </c>
      <c r="BJ258" s="18" t="s">
        <v>86</v>
      </c>
      <c r="BK258" s="145">
        <f>ROUND(I258*H258,2)</f>
        <v>0</v>
      </c>
      <c r="BL258" s="18" t="s">
        <v>311</v>
      </c>
      <c r="BM258" s="144" t="s">
        <v>485</v>
      </c>
    </row>
    <row r="259" spans="2:65" s="1" customFormat="1" ht="29.25">
      <c r="B259" s="33"/>
      <c r="D259" s="146" t="s">
        <v>313</v>
      </c>
      <c r="F259" s="147" t="s">
        <v>486</v>
      </c>
      <c r="I259" s="148"/>
      <c r="L259" s="33"/>
      <c r="M259" s="149"/>
      <c r="T259" s="54"/>
      <c r="AT259" s="18" t="s">
        <v>313</v>
      </c>
      <c r="AU259" s="18" t="s">
        <v>88</v>
      </c>
    </row>
    <row r="260" spans="2:65" s="1" customFormat="1" ht="11.25">
      <c r="B260" s="33"/>
      <c r="D260" s="150" t="s">
        <v>315</v>
      </c>
      <c r="F260" s="151" t="s">
        <v>487</v>
      </c>
      <c r="I260" s="148"/>
      <c r="L260" s="33"/>
      <c r="M260" s="149"/>
      <c r="T260" s="54"/>
      <c r="AT260" s="18" t="s">
        <v>315</v>
      </c>
      <c r="AU260" s="18" t="s">
        <v>88</v>
      </c>
    </row>
    <row r="261" spans="2:65" s="12" customFormat="1" ht="11.25">
      <c r="B261" s="152"/>
      <c r="D261" s="146" t="s">
        <v>317</v>
      </c>
      <c r="E261" s="153" t="s">
        <v>42</v>
      </c>
      <c r="F261" s="154" t="s">
        <v>488</v>
      </c>
      <c r="H261" s="153" t="s">
        <v>42</v>
      </c>
      <c r="I261" s="155"/>
      <c r="L261" s="152"/>
      <c r="M261" s="156"/>
      <c r="T261" s="157"/>
      <c r="AT261" s="153" t="s">
        <v>317</v>
      </c>
      <c r="AU261" s="153" t="s">
        <v>88</v>
      </c>
      <c r="AV261" s="12" t="s">
        <v>86</v>
      </c>
      <c r="AW261" s="12" t="s">
        <v>38</v>
      </c>
      <c r="AX261" s="12" t="s">
        <v>79</v>
      </c>
      <c r="AY261" s="153" t="s">
        <v>305</v>
      </c>
    </row>
    <row r="262" spans="2:65" s="13" customFormat="1" ht="22.5">
      <c r="B262" s="158"/>
      <c r="D262" s="146" t="s">
        <v>317</v>
      </c>
      <c r="E262" s="159" t="s">
        <v>42</v>
      </c>
      <c r="F262" s="160" t="s">
        <v>489</v>
      </c>
      <c r="H262" s="161">
        <v>21.82</v>
      </c>
      <c r="I262" s="162"/>
      <c r="L262" s="158"/>
      <c r="M262" s="163"/>
      <c r="T262" s="164"/>
      <c r="AT262" s="159" t="s">
        <v>317</v>
      </c>
      <c r="AU262" s="159" t="s">
        <v>88</v>
      </c>
      <c r="AV262" s="13" t="s">
        <v>88</v>
      </c>
      <c r="AW262" s="13" t="s">
        <v>38</v>
      </c>
      <c r="AX262" s="13" t="s">
        <v>86</v>
      </c>
      <c r="AY262" s="159" t="s">
        <v>305</v>
      </c>
    </row>
    <row r="263" spans="2:65" s="1" customFormat="1" ht="33" customHeight="1">
      <c r="B263" s="33"/>
      <c r="C263" s="133" t="s">
        <v>490</v>
      </c>
      <c r="D263" s="133" t="s">
        <v>307</v>
      </c>
      <c r="E263" s="134" t="s">
        <v>491</v>
      </c>
      <c r="F263" s="135" t="s">
        <v>492</v>
      </c>
      <c r="G263" s="136" t="s">
        <v>199</v>
      </c>
      <c r="H263" s="137">
        <v>36.619999999999997</v>
      </c>
      <c r="I263" s="138"/>
      <c r="J263" s="139">
        <f>ROUND(I263*H263,2)</f>
        <v>0</v>
      </c>
      <c r="K263" s="135" t="s">
        <v>310</v>
      </c>
      <c r="L263" s="33"/>
      <c r="M263" s="140" t="s">
        <v>42</v>
      </c>
      <c r="N263" s="141" t="s">
        <v>50</v>
      </c>
      <c r="P263" s="142">
        <f>O263*H263</f>
        <v>0</v>
      </c>
      <c r="Q263" s="142">
        <v>0.19111</v>
      </c>
      <c r="R263" s="142">
        <f>Q263*H263</f>
        <v>6.9984481999999995</v>
      </c>
      <c r="S263" s="142">
        <v>0</v>
      </c>
      <c r="T263" s="143">
        <f>S263*H263</f>
        <v>0</v>
      </c>
      <c r="AR263" s="144" t="s">
        <v>311</v>
      </c>
      <c r="AT263" s="144" t="s">
        <v>307</v>
      </c>
      <c r="AU263" s="144" t="s">
        <v>88</v>
      </c>
      <c r="AY263" s="18" t="s">
        <v>305</v>
      </c>
      <c r="BE263" s="145">
        <f>IF(N263="základní",J263,0)</f>
        <v>0</v>
      </c>
      <c r="BF263" s="145">
        <f>IF(N263="snížená",J263,0)</f>
        <v>0</v>
      </c>
      <c r="BG263" s="145">
        <f>IF(N263="zákl. přenesená",J263,0)</f>
        <v>0</v>
      </c>
      <c r="BH263" s="145">
        <f>IF(N263="sníž. přenesená",J263,0)</f>
        <v>0</v>
      </c>
      <c r="BI263" s="145">
        <f>IF(N263="nulová",J263,0)</f>
        <v>0</v>
      </c>
      <c r="BJ263" s="18" t="s">
        <v>86</v>
      </c>
      <c r="BK263" s="145">
        <f>ROUND(I263*H263,2)</f>
        <v>0</v>
      </c>
      <c r="BL263" s="18" t="s">
        <v>311</v>
      </c>
      <c r="BM263" s="144" t="s">
        <v>493</v>
      </c>
    </row>
    <row r="264" spans="2:65" s="1" customFormat="1" ht="29.25">
      <c r="B264" s="33"/>
      <c r="D264" s="146" t="s">
        <v>313</v>
      </c>
      <c r="F264" s="147" t="s">
        <v>494</v>
      </c>
      <c r="I264" s="148"/>
      <c r="L264" s="33"/>
      <c r="M264" s="149"/>
      <c r="T264" s="54"/>
      <c r="AT264" s="18" t="s">
        <v>313</v>
      </c>
      <c r="AU264" s="18" t="s">
        <v>88</v>
      </c>
    </row>
    <row r="265" spans="2:65" s="1" customFormat="1" ht="11.25">
      <c r="B265" s="33"/>
      <c r="D265" s="150" t="s">
        <v>315</v>
      </c>
      <c r="F265" s="151" t="s">
        <v>495</v>
      </c>
      <c r="I265" s="148"/>
      <c r="L265" s="33"/>
      <c r="M265" s="149"/>
      <c r="T265" s="54"/>
      <c r="AT265" s="18" t="s">
        <v>315</v>
      </c>
      <c r="AU265" s="18" t="s">
        <v>88</v>
      </c>
    </row>
    <row r="266" spans="2:65" s="12" customFormat="1" ht="11.25">
      <c r="B266" s="152"/>
      <c r="D266" s="146" t="s">
        <v>317</v>
      </c>
      <c r="E266" s="153" t="s">
        <v>42</v>
      </c>
      <c r="F266" s="154" t="s">
        <v>496</v>
      </c>
      <c r="H266" s="153" t="s">
        <v>42</v>
      </c>
      <c r="I266" s="155"/>
      <c r="L266" s="152"/>
      <c r="M266" s="156"/>
      <c r="T266" s="157"/>
      <c r="AT266" s="153" t="s">
        <v>317</v>
      </c>
      <c r="AU266" s="153" t="s">
        <v>88</v>
      </c>
      <c r="AV266" s="12" t="s">
        <v>86</v>
      </c>
      <c r="AW266" s="12" t="s">
        <v>38</v>
      </c>
      <c r="AX266" s="12" t="s">
        <v>79</v>
      </c>
      <c r="AY266" s="153" t="s">
        <v>305</v>
      </c>
    </row>
    <row r="267" spans="2:65" s="13" customFormat="1" ht="22.5">
      <c r="B267" s="158"/>
      <c r="D267" s="146" t="s">
        <v>317</v>
      </c>
      <c r="E267" s="159" t="s">
        <v>42</v>
      </c>
      <c r="F267" s="160" t="s">
        <v>497</v>
      </c>
      <c r="H267" s="161">
        <v>36.619999999999997</v>
      </c>
      <c r="I267" s="162"/>
      <c r="L267" s="158"/>
      <c r="M267" s="163"/>
      <c r="T267" s="164"/>
      <c r="AT267" s="159" t="s">
        <v>317</v>
      </c>
      <c r="AU267" s="159" t="s">
        <v>88</v>
      </c>
      <c r="AV267" s="13" t="s">
        <v>88</v>
      </c>
      <c r="AW267" s="13" t="s">
        <v>38</v>
      </c>
      <c r="AX267" s="13" t="s">
        <v>86</v>
      </c>
      <c r="AY267" s="159" t="s">
        <v>305</v>
      </c>
    </row>
    <row r="268" spans="2:65" s="1" customFormat="1" ht="16.5" customHeight="1">
      <c r="B268" s="33"/>
      <c r="C268" s="133" t="s">
        <v>498</v>
      </c>
      <c r="D268" s="133" t="s">
        <v>307</v>
      </c>
      <c r="E268" s="134" t="s">
        <v>499</v>
      </c>
      <c r="F268" s="135" t="s">
        <v>500</v>
      </c>
      <c r="G268" s="136" t="s">
        <v>199</v>
      </c>
      <c r="H268" s="137">
        <v>74.569999999999993</v>
      </c>
      <c r="I268" s="138"/>
      <c r="J268" s="139">
        <f>ROUND(I268*H268,2)</f>
        <v>0</v>
      </c>
      <c r="K268" s="135" t="s">
        <v>310</v>
      </c>
      <c r="L268" s="33"/>
      <c r="M268" s="140" t="s">
        <v>42</v>
      </c>
      <c r="N268" s="141" t="s">
        <v>50</v>
      </c>
      <c r="P268" s="142">
        <f>O268*H268</f>
        <v>0</v>
      </c>
      <c r="Q268" s="142">
        <v>0.34645999999999999</v>
      </c>
      <c r="R268" s="142">
        <f>Q268*H268</f>
        <v>25.835522199999996</v>
      </c>
      <c r="S268" s="142">
        <v>0</v>
      </c>
      <c r="T268" s="143">
        <f>S268*H268</f>
        <v>0</v>
      </c>
      <c r="AR268" s="144" t="s">
        <v>311</v>
      </c>
      <c r="AT268" s="144" t="s">
        <v>307</v>
      </c>
      <c r="AU268" s="144" t="s">
        <v>88</v>
      </c>
      <c r="AY268" s="18" t="s">
        <v>305</v>
      </c>
      <c r="BE268" s="145">
        <f>IF(N268="základní",J268,0)</f>
        <v>0</v>
      </c>
      <c r="BF268" s="145">
        <f>IF(N268="snížená",J268,0)</f>
        <v>0</v>
      </c>
      <c r="BG268" s="145">
        <f>IF(N268="zákl. přenesená",J268,0)</f>
        <v>0</v>
      </c>
      <c r="BH268" s="145">
        <f>IF(N268="sníž. přenesená",J268,0)</f>
        <v>0</v>
      </c>
      <c r="BI268" s="145">
        <f>IF(N268="nulová",J268,0)</f>
        <v>0</v>
      </c>
      <c r="BJ268" s="18" t="s">
        <v>86</v>
      </c>
      <c r="BK268" s="145">
        <f>ROUND(I268*H268,2)</f>
        <v>0</v>
      </c>
      <c r="BL268" s="18" t="s">
        <v>311</v>
      </c>
      <c r="BM268" s="144" t="s">
        <v>501</v>
      </c>
    </row>
    <row r="269" spans="2:65" s="1" customFormat="1" ht="19.5">
      <c r="B269" s="33"/>
      <c r="D269" s="146" t="s">
        <v>313</v>
      </c>
      <c r="F269" s="147" t="s">
        <v>502</v>
      </c>
      <c r="I269" s="148"/>
      <c r="L269" s="33"/>
      <c r="M269" s="149"/>
      <c r="T269" s="54"/>
      <c r="AT269" s="18" t="s">
        <v>313</v>
      </c>
      <c r="AU269" s="18" t="s">
        <v>88</v>
      </c>
    </row>
    <row r="270" spans="2:65" s="1" customFormat="1" ht="11.25">
      <c r="B270" s="33"/>
      <c r="D270" s="150" t="s">
        <v>315</v>
      </c>
      <c r="F270" s="151" t="s">
        <v>503</v>
      </c>
      <c r="I270" s="148"/>
      <c r="L270" s="33"/>
      <c r="M270" s="149"/>
      <c r="T270" s="54"/>
      <c r="AT270" s="18" t="s">
        <v>315</v>
      </c>
      <c r="AU270" s="18" t="s">
        <v>88</v>
      </c>
    </row>
    <row r="271" spans="2:65" s="12" customFormat="1" ht="11.25">
      <c r="B271" s="152"/>
      <c r="D271" s="146" t="s">
        <v>317</v>
      </c>
      <c r="E271" s="153" t="s">
        <v>42</v>
      </c>
      <c r="F271" s="154" t="s">
        <v>504</v>
      </c>
      <c r="H271" s="153" t="s">
        <v>42</v>
      </c>
      <c r="I271" s="155"/>
      <c r="L271" s="152"/>
      <c r="M271" s="156"/>
      <c r="T271" s="157"/>
      <c r="AT271" s="153" t="s">
        <v>317</v>
      </c>
      <c r="AU271" s="153" t="s">
        <v>88</v>
      </c>
      <c r="AV271" s="12" t="s">
        <v>86</v>
      </c>
      <c r="AW271" s="12" t="s">
        <v>38</v>
      </c>
      <c r="AX271" s="12" t="s">
        <v>79</v>
      </c>
      <c r="AY271" s="153" t="s">
        <v>305</v>
      </c>
    </row>
    <row r="272" spans="2:65" s="13" customFormat="1" ht="11.25">
      <c r="B272" s="158"/>
      <c r="D272" s="146" t="s">
        <v>317</v>
      </c>
      <c r="E272" s="159" t="s">
        <v>42</v>
      </c>
      <c r="F272" s="160" t="s">
        <v>505</v>
      </c>
      <c r="H272" s="161">
        <v>74.569999999999993</v>
      </c>
      <c r="I272" s="162"/>
      <c r="L272" s="158"/>
      <c r="M272" s="163"/>
      <c r="T272" s="164"/>
      <c r="AT272" s="159" t="s">
        <v>317</v>
      </c>
      <c r="AU272" s="159" t="s">
        <v>88</v>
      </c>
      <c r="AV272" s="13" t="s">
        <v>88</v>
      </c>
      <c r="AW272" s="13" t="s">
        <v>38</v>
      </c>
      <c r="AX272" s="13" t="s">
        <v>86</v>
      </c>
      <c r="AY272" s="159" t="s">
        <v>305</v>
      </c>
    </row>
    <row r="273" spans="2:65" s="11" customFormat="1" ht="22.9" customHeight="1">
      <c r="B273" s="121"/>
      <c r="D273" s="122" t="s">
        <v>78</v>
      </c>
      <c r="E273" s="131" t="s">
        <v>311</v>
      </c>
      <c r="F273" s="131" t="s">
        <v>506</v>
      </c>
      <c r="I273" s="124"/>
      <c r="J273" s="132">
        <f>BK273</f>
        <v>0</v>
      </c>
      <c r="L273" s="121"/>
      <c r="M273" s="126"/>
      <c r="P273" s="127">
        <f>SUM(P274:P287)</f>
        <v>0</v>
      </c>
      <c r="R273" s="127">
        <f>SUM(R274:R287)</f>
        <v>0</v>
      </c>
      <c r="T273" s="128">
        <f>SUM(T274:T287)</f>
        <v>0</v>
      </c>
      <c r="AR273" s="122" t="s">
        <v>86</v>
      </c>
      <c r="AT273" s="129" t="s">
        <v>78</v>
      </c>
      <c r="AU273" s="129" t="s">
        <v>86</v>
      </c>
      <c r="AY273" s="122" t="s">
        <v>305</v>
      </c>
      <c r="BK273" s="130">
        <f>SUM(BK274:BK287)</f>
        <v>0</v>
      </c>
    </row>
    <row r="274" spans="2:65" s="1" customFormat="1" ht="33" customHeight="1">
      <c r="B274" s="33"/>
      <c r="C274" s="133" t="s">
        <v>507</v>
      </c>
      <c r="D274" s="133" t="s">
        <v>307</v>
      </c>
      <c r="E274" s="134" t="s">
        <v>508</v>
      </c>
      <c r="F274" s="135" t="s">
        <v>509</v>
      </c>
      <c r="G274" s="136" t="s">
        <v>199</v>
      </c>
      <c r="H274" s="137">
        <v>182.82</v>
      </c>
      <c r="I274" s="138"/>
      <c r="J274" s="139">
        <f>ROUND(I274*H274,2)</f>
        <v>0</v>
      </c>
      <c r="K274" s="135" t="s">
        <v>310</v>
      </c>
      <c r="L274" s="33"/>
      <c r="M274" s="140" t="s">
        <v>42</v>
      </c>
      <c r="N274" s="141" t="s">
        <v>50</v>
      </c>
      <c r="P274" s="142">
        <f>O274*H274</f>
        <v>0</v>
      </c>
      <c r="Q274" s="142">
        <v>0</v>
      </c>
      <c r="R274" s="142">
        <f>Q274*H274</f>
        <v>0</v>
      </c>
      <c r="S274" s="142">
        <v>0</v>
      </c>
      <c r="T274" s="143">
        <f>S274*H274</f>
        <v>0</v>
      </c>
      <c r="AR274" s="144" t="s">
        <v>311</v>
      </c>
      <c r="AT274" s="144" t="s">
        <v>307</v>
      </c>
      <c r="AU274" s="144" t="s">
        <v>88</v>
      </c>
      <c r="AY274" s="18" t="s">
        <v>305</v>
      </c>
      <c r="BE274" s="145">
        <f>IF(N274="základní",J274,0)</f>
        <v>0</v>
      </c>
      <c r="BF274" s="145">
        <f>IF(N274="snížená",J274,0)</f>
        <v>0</v>
      </c>
      <c r="BG274" s="145">
        <f>IF(N274="zákl. přenesená",J274,0)</f>
        <v>0</v>
      </c>
      <c r="BH274" s="145">
        <f>IF(N274="sníž. přenesená",J274,0)</f>
        <v>0</v>
      </c>
      <c r="BI274" s="145">
        <f>IF(N274="nulová",J274,0)</f>
        <v>0</v>
      </c>
      <c r="BJ274" s="18" t="s">
        <v>86</v>
      </c>
      <c r="BK274" s="145">
        <f>ROUND(I274*H274,2)</f>
        <v>0</v>
      </c>
      <c r="BL274" s="18" t="s">
        <v>311</v>
      </c>
      <c r="BM274" s="144" t="s">
        <v>510</v>
      </c>
    </row>
    <row r="275" spans="2:65" s="1" customFormat="1" ht="19.5">
      <c r="B275" s="33"/>
      <c r="D275" s="146" t="s">
        <v>313</v>
      </c>
      <c r="F275" s="147" t="s">
        <v>511</v>
      </c>
      <c r="I275" s="148"/>
      <c r="L275" s="33"/>
      <c r="M275" s="149"/>
      <c r="T275" s="54"/>
      <c r="AT275" s="18" t="s">
        <v>313</v>
      </c>
      <c r="AU275" s="18" t="s">
        <v>88</v>
      </c>
    </row>
    <row r="276" spans="2:65" s="1" customFormat="1" ht="11.25">
      <c r="B276" s="33"/>
      <c r="D276" s="150" t="s">
        <v>315</v>
      </c>
      <c r="F276" s="151" t="s">
        <v>512</v>
      </c>
      <c r="I276" s="148"/>
      <c r="L276" s="33"/>
      <c r="M276" s="149"/>
      <c r="T276" s="54"/>
      <c r="AT276" s="18" t="s">
        <v>315</v>
      </c>
      <c r="AU276" s="18" t="s">
        <v>88</v>
      </c>
    </row>
    <row r="277" spans="2:65" s="12" customFormat="1" ht="11.25">
      <c r="B277" s="152"/>
      <c r="D277" s="146" t="s">
        <v>317</v>
      </c>
      <c r="E277" s="153" t="s">
        <v>42</v>
      </c>
      <c r="F277" s="154" t="s">
        <v>513</v>
      </c>
      <c r="H277" s="153" t="s">
        <v>42</v>
      </c>
      <c r="I277" s="155"/>
      <c r="L277" s="152"/>
      <c r="M277" s="156"/>
      <c r="T277" s="157"/>
      <c r="AT277" s="153" t="s">
        <v>317</v>
      </c>
      <c r="AU277" s="153" t="s">
        <v>88</v>
      </c>
      <c r="AV277" s="12" t="s">
        <v>86</v>
      </c>
      <c r="AW277" s="12" t="s">
        <v>38</v>
      </c>
      <c r="AX277" s="12" t="s">
        <v>79</v>
      </c>
      <c r="AY277" s="153" t="s">
        <v>305</v>
      </c>
    </row>
    <row r="278" spans="2:65" s="13" customFormat="1" ht="11.25">
      <c r="B278" s="158"/>
      <c r="D278" s="146" t="s">
        <v>317</v>
      </c>
      <c r="E278" s="159" t="s">
        <v>42</v>
      </c>
      <c r="F278" s="160" t="s">
        <v>514</v>
      </c>
      <c r="H278" s="161">
        <v>46.53</v>
      </c>
      <c r="I278" s="162"/>
      <c r="L278" s="158"/>
      <c r="M278" s="163"/>
      <c r="T278" s="164"/>
      <c r="AT278" s="159" t="s">
        <v>317</v>
      </c>
      <c r="AU278" s="159" t="s">
        <v>88</v>
      </c>
      <c r="AV278" s="13" t="s">
        <v>88</v>
      </c>
      <c r="AW278" s="13" t="s">
        <v>38</v>
      </c>
      <c r="AX278" s="13" t="s">
        <v>79</v>
      </c>
      <c r="AY278" s="159" t="s">
        <v>305</v>
      </c>
    </row>
    <row r="279" spans="2:65" s="12" customFormat="1" ht="11.25">
      <c r="B279" s="152"/>
      <c r="D279" s="146" t="s">
        <v>317</v>
      </c>
      <c r="E279" s="153" t="s">
        <v>42</v>
      </c>
      <c r="F279" s="154" t="s">
        <v>515</v>
      </c>
      <c r="H279" s="153" t="s">
        <v>42</v>
      </c>
      <c r="I279" s="155"/>
      <c r="L279" s="152"/>
      <c r="M279" s="156"/>
      <c r="T279" s="157"/>
      <c r="AT279" s="153" t="s">
        <v>317</v>
      </c>
      <c r="AU279" s="153" t="s">
        <v>88</v>
      </c>
      <c r="AV279" s="12" t="s">
        <v>86</v>
      </c>
      <c r="AW279" s="12" t="s">
        <v>38</v>
      </c>
      <c r="AX279" s="12" t="s">
        <v>79</v>
      </c>
      <c r="AY279" s="153" t="s">
        <v>305</v>
      </c>
    </row>
    <row r="280" spans="2:65" s="13" customFormat="1" ht="11.25">
      <c r="B280" s="158"/>
      <c r="D280" s="146" t="s">
        <v>317</v>
      </c>
      <c r="E280" s="159" t="s">
        <v>42</v>
      </c>
      <c r="F280" s="160" t="s">
        <v>516</v>
      </c>
      <c r="H280" s="161">
        <v>136.29</v>
      </c>
      <c r="I280" s="162"/>
      <c r="L280" s="158"/>
      <c r="M280" s="163"/>
      <c r="T280" s="164"/>
      <c r="AT280" s="159" t="s">
        <v>317</v>
      </c>
      <c r="AU280" s="159" t="s">
        <v>88</v>
      </c>
      <c r="AV280" s="13" t="s">
        <v>88</v>
      </c>
      <c r="AW280" s="13" t="s">
        <v>38</v>
      </c>
      <c r="AX280" s="13" t="s">
        <v>79</v>
      </c>
      <c r="AY280" s="159" t="s">
        <v>305</v>
      </c>
    </row>
    <row r="281" spans="2:65" s="15" customFormat="1" ht="11.25">
      <c r="B281" s="172"/>
      <c r="D281" s="146" t="s">
        <v>317</v>
      </c>
      <c r="E281" s="173" t="s">
        <v>42</v>
      </c>
      <c r="F281" s="174" t="s">
        <v>339</v>
      </c>
      <c r="H281" s="175">
        <v>182.82</v>
      </c>
      <c r="I281" s="176"/>
      <c r="L281" s="172"/>
      <c r="M281" s="177"/>
      <c r="T281" s="178"/>
      <c r="AT281" s="173" t="s">
        <v>317</v>
      </c>
      <c r="AU281" s="173" t="s">
        <v>88</v>
      </c>
      <c r="AV281" s="15" t="s">
        <v>311</v>
      </c>
      <c r="AW281" s="15" t="s">
        <v>38</v>
      </c>
      <c r="AX281" s="15" t="s">
        <v>86</v>
      </c>
      <c r="AY281" s="173" t="s">
        <v>305</v>
      </c>
    </row>
    <row r="282" spans="2:65" s="1" customFormat="1" ht="24.2" customHeight="1">
      <c r="B282" s="33"/>
      <c r="C282" s="133" t="s">
        <v>517</v>
      </c>
      <c r="D282" s="133" t="s">
        <v>307</v>
      </c>
      <c r="E282" s="134" t="s">
        <v>518</v>
      </c>
      <c r="F282" s="135" t="s">
        <v>519</v>
      </c>
      <c r="G282" s="136" t="s">
        <v>199</v>
      </c>
      <c r="H282" s="137">
        <v>558.36</v>
      </c>
      <c r="I282" s="138"/>
      <c r="J282" s="139">
        <f>ROUND(I282*H282,2)</f>
        <v>0</v>
      </c>
      <c r="K282" s="135" t="s">
        <v>310</v>
      </c>
      <c r="L282" s="33"/>
      <c r="M282" s="140" t="s">
        <v>42</v>
      </c>
      <c r="N282" s="141" t="s">
        <v>50</v>
      </c>
      <c r="P282" s="142">
        <f>O282*H282</f>
        <v>0</v>
      </c>
      <c r="Q282" s="142">
        <v>0</v>
      </c>
      <c r="R282" s="142">
        <f>Q282*H282</f>
        <v>0</v>
      </c>
      <c r="S282" s="142">
        <v>0</v>
      </c>
      <c r="T282" s="143">
        <f>S282*H282</f>
        <v>0</v>
      </c>
      <c r="AR282" s="144" t="s">
        <v>311</v>
      </c>
      <c r="AT282" s="144" t="s">
        <v>307</v>
      </c>
      <c r="AU282" s="144" t="s">
        <v>88</v>
      </c>
      <c r="AY282" s="18" t="s">
        <v>305</v>
      </c>
      <c r="BE282" s="145">
        <f>IF(N282="základní",J282,0)</f>
        <v>0</v>
      </c>
      <c r="BF282" s="145">
        <f>IF(N282="snížená",J282,0)</f>
        <v>0</v>
      </c>
      <c r="BG282" s="145">
        <f>IF(N282="zákl. přenesená",J282,0)</f>
        <v>0</v>
      </c>
      <c r="BH282" s="145">
        <f>IF(N282="sníž. přenesená",J282,0)</f>
        <v>0</v>
      </c>
      <c r="BI282" s="145">
        <f>IF(N282="nulová",J282,0)</f>
        <v>0</v>
      </c>
      <c r="BJ282" s="18" t="s">
        <v>86</v>
      </c>
      <c r="BK282" s="145">
        <f>ROUND(I282*H282,2)</f>
        <v>0</v>
      </c>
      <c r="BL282" s="18" t="s">
        <v>311</v>
      </c>
      <c r="BM282" s="144" t="s">
        <v>520</v>
      </c>
    </row>
    <row r="283" spans="2:65" s="1" customFormat="1" ht="29.25">
      <c r="B283" s="33"/>
      <c r="D283" s="146" t="s">
        <v>313</v>
      </c>
      <c r="F283" s="147" t="s">
        <v>521</v>
      </c>
      <c r="I283" s="148"/>
      <c r="L283" s="33"/>
      <c r="M283" s="149"/>
      <c r="T283" s="54"/>
      <c r="AT283" s="18" t="s">
        <v>313</v>
      </c>
      <c r="AU283" s="18" t="s">
        <v>88</v>
      </c>
    </row>
    <row r="284" spans="2:65" s="1" customFormat="1" ht="11.25">
      <c r="B284" s="33"/>
      <c r="D284" s="150" t="s">
        <v>315</v>
      </c>
      <c r="F284" s="151" t="s">
        <v>522</v>
      </c>
      <c r="I284" s="148"/>
      <c r="L284" s="33"/>
      <c r="M284" s="149"/>
      <c r="T284" s="54"/>
      <c r="AT284" s="18" t="s">
        <v>315</v>
      </c>
      <c r="AU284" s="18" t="s">
        <v>88</v>
      </c>
    </row>
    <row r="285" spans="2:65" s="12" customFormat="1" ht="11.25">
      <c r="B285" s="152"/>
      <c r="D285" s="146" t="s">
        <v>317</v>
      </c>
      <c r="E285" s="153" t="s">
        <v>42</v>
      </c>
      <c r="F285" s="154" t="s">
        <v>513</v>
      </c>
      <c r="H285" s="153" t="s">
        <v>42</v>
      </c>
      <c r="I285" s="155"/>
      <c r="L285" s="152"/>
      <c r="M285" s="156"/>
      <c r="T285" s="157"/>
      <c r="AT285" s="153" t="s">
        <v>317</v>
      </c>
      <c r="AU285" s="153" t="s">
        <v>88</v>
      </c>
      <c r="AV285" s="12" t="s">
        <v>86</v>
      </c>
      <c r="AW285" s="12" t="s">
        <v>38</v>
      </c>
      <c r="AX285" s="12" t="s">
        <v>79</v>
      </c>
      <c r="AY285" s="153" t="s">
        <v>305</v>
      </c>
    </row>
    <row r="286" spans="2:65" s="13" customFormat="1" ht="11.25">
      <c r="B286" s="158"/>
      <c r="D286" s="146" t="s">
        <v>317</v>
      </c>
      <c r="E286" s="159" t="s">
        <v>42</v>
      </c>
      <c r="F286" s="160" t="s">
        <v>523</v>
      </c>
      <c r="H286" s="161">
        <v>558.36</v>
      </c>
      <c r="I286" s="162"/>
      <c r="L286" s="158"/>
      <c r="M286" s="163"/>
      <c r="T286" s="164"/>
      <c r="AT286" s="159" t="s">
        <v>317</v>
      </c>
      <c r="AU286" s="159" t="s">
        <v>88</v>
      </c>
      <c r="AV286" s="13" t="s">
        <v>88</v>
      </c>
      <c r="AW286" s="13" t="s">
        <v>38</v>
      </c>
      <c r="AX286" s="13" t="s">
        <v>79</v>
      </c>
      <c r="AY286" s="159" t="s">
        <v>305</v>
      </c>
    </row>
    <row r="287" spans="2:65" s="15" customFormat="1" ht="11.25">
      <c r="B287" s="172"/>
      <c r="D287" s="146" t="s">
        <v>317</v>
      </c>
      <c r="E287" s="173" t="s">
        <v>42</v>
      </c>
      <c r="F287" s="174" t="s">
        <v>339</v>
      </c>
      <c r="H287" s="175">
        <v>558.36</v>
      </c>
      <c r="I287" s="176"/>
      <c r="L287" s="172"/>
      <c r="M287" s="177"/>
      <c r="T287" s="178"/>
      <c r="AT287" s="173" t="s">
        <v>317</v>
      </c>
      <c r="AU287" s="173" t="s">
        <v>88</v>
      </c>
      <c r="AV287" s="15" t="s">
        <v>311</v>
      </c>
      <c r="AW287" s="15" t="s">
        <v>38</v>
      </c>
      <c r="AX287" s="15" t="s">
        <v>86</v>
      </c>
      <c r="AY287" s="173" t="s">
        <v>305</v>
      </c>
    </row>
    <row r="288" spans="2:65" s="11" customFormat="1" ht="22.9" customHeight="1">
      <c r="B288" s="121"/>
      <c r="D288" s="122" t="s">
        <v>78</v>
      </c>
      <c r="E288" s="131" t="s">
        <v>340</v>
      </c>
      <c r="F288" s="131" t="s">
        <v>524</v>
      </c>
      <c r="I288" s="124"/>
      <c r="J288" s="132">
        <f>BK288</f>
        <v>0</v>
      </c>
      <c r="L288" s="121"/>
      <c r="M288" s="126"/>
      <c r="P288" s="127">
        <f>SUM(P289:P308)</f>
        <v>0</v>
      </c>
      <c r="R288" s="127">
        <f>SUM(R289:R308)</f>
        <v>44.849823000000001</v>
      </c>
      <c r="T288" s="128">
        <f>SUM(T289:T308)</f>
        <v>0</v>
      </c>
      <c r="AR288" s="122" t="s">
        <v>86</v>
      </c>
      <c r="AT288" s="129" t="s">
        <v>78</v>
      </c>
      <c r="AU288" s="129" t="s">
        <v>86</v>
      </c>
      <c r="AY288" s="122" t="s">
        <v>305</v>
      </c>
      <c r="BK288" s="130">
        <f>SUM(BK289:BK308)</f>
        <v>0</v>
      </c>
    </row>
    <row r="289" spans="2:65" s="1" customFormat="1" ht="33" customHeight="1">
      <c r="B289" s="33"/>
      <c r="C289" s="133" t="s">
        <v>525</v>
      </c>
      <c r="D289" s="133" t="s">
        <v>307</v>
      </c>
      <c r="E289" s="134" t="s">
        <v>526</v>
      </c>
      <c r="F289" s="135" t="s">
        <v>527</v>
      </c>
      <c r="G289" s="136" t="s">
        <v>199</v>
      </c>
      <c r="H289" s="137">
        <v>46.53</v>
      </c>
      <c r="I289" s="138"/>
      <c r="J289" s="139">
        <f>ROUND(I289*H289,2)</f>
        <v>0</v>
      </c>
      <c r="K289" s="135" t="s">
        <v>310</v>
      </c>
      <c r="L289" s="33"/>
      <c r="M289" s="140" t="s">
        <v>42</v>
      </c>
      <c r="N289" s="141" t="s">
        <v>50</v>
      </c>
      <c r="P289" s="142">
        <f>O289*H289</f>
        <v>0</v>
      </c>
      <c r="Q289" s="142">
        <v>0.10100000000000001</v>
      </c>
      <c r="R289" s="142">
        <f>Q289*H289</f>
        <v>4.6995300000000002</v>
      </c>
      <c r="S289" s="142">
        <v>0</v>
      </c>
      <c r="T289" s="143">
        <f>S289*H289</f>
        <v>0</v>
      </c>
      <c r="AR289" s="144" t="s">
        <v>311</v>
      </c>
      <c r="AT289" s="144" t="s">
        <v>307</v>
      </c>
      <c r="AU289" s="144" t="s">
        <v>88</v>
      </c>
      <c r="AY289" s="18" t="s">
        <v>305</v>
      </c>
      <c r="BE289" s="145">
        <f>IF(N289="základní",J289,0)</f>
        <v>0</v>
      </c>
      <c r="BF289" s="145">
        <f>IF(N289="snížená",J289,0)</f>
        <v>0</v>
      </c>
      <c r="BG289" s="145">
        <f>IF(N289="zákl. přenesená",J289,0)</f>
        <v>0</v>
      </c>
      <c r="BH289" s="145">
        <f>IF(N289="sníž. přenesená",J289,0)</f>
        <v>0</v>
      </c>
      <c r="BI289" s="145">
        <f>IF(N289="nulová",J289,0)</f>
        <v>0</v>
      </c>
      <c r="BJ289" s="18" t="s">
        <v>86</v>
      </c>
      <c r="BK289" s="145">
        <f>ROUND(I289*H289,2)</f>
        <v>0</v>
      </c>
      <c r="BL289" s="18" t="s">
        <v>311</v>
      </c>
      <c r="BM289" s="144" t="s">
        <v>528</v>
      </c>
    </row>
    <row r="290" spans="2:65" s="1" customFormat="1" ht="48.75">
      <c r="B290" s="33"/>
      <c r="D290" s="146" t="s">
        <v>313</v>
      </c>
      <c r="F290" s="147" t="s">
        <v>529</v>
      </c>
      <c r="I290" s="148"/>
      <c r="L290" s="33"/>
      <c r="M290" s="149"/>
      <c r="T290" s="54"/>
      <c r="AT290" s="18" t="s">
        <v>313</v>
      </c>
      <c r="AU290" s="18" t="s">
        <v>88</v>
      </c>
    </row>
    <row r="291" spans="2:65" s="1" customFormat="1" ht="11.25">
      <c r="B291" s="33"/>
      <c r="D291" s="150" t="s">
        <v>315</v>
      </c>
      <c r="F291" s="151" t="s">
        <v>530</v>
      </c>
      <c r="I291" s="148"/>
      <c r="L291" s="33"/>
      <c r="M291" s="149"/>
      <c r="T291" s="54"/>
      <c r="AT291" s="18" t="s">
        <v>315</v>
      </c>
      <c r="AU291" s="18" t="s">
        <v>88</v>
      </c>
    </row>
    <row r="292" spans="2:65" s="12" customFormat="1" ht="11.25">
      <c r="B292" s="152"/>
      <c r="D292" s="146" t="s">
        <v>317</v>
      </c>
      <c r="E292" s="153" t="s">
        <v>42</v>
      </c>
      <c r="F292" s="154" t="s">
        <v>531</v>
      </c>
      <c r="H292" s="153" t="s">
        <v>42</v>
      </c>
      <c r="I292" s="155"/>
      <c r="L292" s="152"/>
      <c r="M292" s="156"/>
      <c r="T292" s="157"/>
      <c r="AT292" s="153" t="s">
        <v>317</v>
      </c>
      <c r="AU292" s="153" t="s">
        <v>88</v>
      </c>
      <c r="AV292" s="12" t="s">
        <v>86</v>
      </c>
      <c r="AW292" s="12" t="s">
        <v>38</v>
      </c>
      <c r="AX292" s="12" t="s">
        <v>79</v>
      </c>
      <c r="AY292" s="153" t="s">
        <v>305</v>
      </c>
    </row>
    <row r="293" spans="2:65" s="13" customFormat="1" ht="22.5">
      <c r="B293" s="158"/>
      <c r="D293" s="146" t="s">
        <v>317</v>
      </c>
      <c r="E293" s="159" t="s">
        <v>42</v>
      </c>
      <c r="F293" s="160" t="s">
        <v>532</v>
      </c>
      <c r="H293" s="161">
        <v>46.53</v>
      </c>
      <c r="I293" s="162"/>
      <c r="L293" s="158"/>
      <c r="M293" s="163"/>
      <c r="T293" s="164"/>
      <c r="AT293" s="159" t="s">
        <v>317</v>
      </c>
      <c r="AU293" s="159" t="s">
        <v>88</v>
      </c>
      <c r="AV293" s="13" t="s">
        <v>88</v>
      </c>
      <c r="AW293" s="13" t="s">
        <v>38</v>
      </c>
      <c r="AX293" s="13" t="s">
        <v>86</v>
      </c>
      <c r="AY293" s="159" t="s">
        <v>305</v>
      </c>
    </row>
    <row r="294" spans="2:65" s="1" customFormat="1" ht="16.5" customHeight="1">
      <c r="B294" s="33"/>
      <c r="C294" s="179" t="s">
        <v>533</v>
      </c>
      <c r="D294" s="179" t="s">
        <v>341</v>
      </c>
      <c r="E294" s="180" t="s">
        <v>534</v>
      </c>
      <c r="F294" s="181" t="s">
        <v>535</v>
      </c>
      <c r="G294" s="182" t="s">
        <v>199</v>
      </c>
      <c r="H294" s="183">
        <v>48.856999999999999</v>
      </c>
      <c r="I294" s="184"/>
      <c r="J294" s="185">
        <f>ROUND(I294*H294,2)</f>
        <v>0</v>
      </c>
      <c r="K294" s="181" t="s">
        <v>310</v>
      </c>
      <c r="L294" s="186"/>
      <c r="M294" s="187" t="s">
        <v>42</v>
      </c>
      <c r="N294" s="188" t="s">
        <v>50</v>
      </c>
      <c r="P294" s="142">
        <f>O294*H294</f>
        <v>0</v>
      </c>
      <c r="Q294" s="142">
        <v>0.13500000000000001</v>
      </c>
      <c r="R294" s="142">
        <f>Q294*H294</f>
        <v>6.5956950000000001</v>
      </c>
      <c r="S294" s="142">
        <v>0</v>
      </c>
      <c r="T294" s="143">
        <f>S294*H294</f>
        <v>0</v>
      </c>
      <c r="AR294" s="144" t="s">
        <v>344</v>
      </c>
      <c r="AT294" s="144" t="s">
        <v>341</v>
      </c>
      <c r="AU294" s="144" t="s">
        <v>88</v>
      </c>
      <c r="AY294" s="18" t="s">
        <v>305</v>
      </c>
      <c r="BE294" s="145">
        <f>IF(N294="základní",J294,0)</f>
        <v>0</v>
      </c>
      <c r="BF294" s="145">
        <f>IF(N294="snížená",J294,0)</f>
        <v>0</v>
      </c>
      <c r="BG294" s="145">
        <f>IF(N294="zákl. přenesená",J294,0)</f>
        <v>0</v>
      </c>
      <c r="BH294" s="145">
        <f>IF(N294="sníž. přenesená",J294,0)</f>
        <v>0</v>
      </c>
      <c r="BI294" s="145">
        <f>IF(N294="nulová",J294,0)</f>
        <v>0</v>
      </c>
      <c r="BJ294" s="18" t="s">
        <v>86</v>
      </c>
      <c r="BK294" s="145">
        <f>ROUND(I294*H294,2)</f>
        <v>0</v>
      </c>
      <c r="BL294" s="18" t="s">
        <v>311</v>
      </c>
      <c r="BM294" s="144" t="s">
        <v>536</v>
      </c>
    </row>
    <row r="295" spans="2:65" s="1" customFormat="1" ht="11.25">
      <c r="B295" s="33"/>
      <c r="D295" s="146" t="s">
        <v>313</v>
      </c>
      <c r="F295" s="147" t="s">
        <v>535</v>
      </c>
      <c r="I295" s="148"/>
      <c r="L295" s="33"/>
      <c r="M295" s="149"/>
      <c r="T295" s="54"/>
      <c r="AT295" s="18" t="s">
        <v>313</v>
      </c>
      <c r="AU295" s="18" t="s">
        <v>88</v>
      </c>
    </row>
    <row r="296" spans="2:65" s="12" customFormat="1" ht="11.25">
      <c r="B296" s="152"/>
      <c r="D296" s="146" t="s">
        <v>317</v>
      </c>
      <c r="E296" s="153" t="s">
        <v>42</v>
      </c>
      <c r="F296" s="154" t="s">
        <v>513</v>
      </c>
      <c r="H296" s="153" t="s">
        <v>42</v>
      </c>
      <c r="I296" s="155"/>
      <c r="L296" s="152"/>
      <c r="M296" s="156"/>
      <c r="T296" s="157"/>
      <c r="AT296" s="153" t="s">
        <v>317</v>
      </c>
      <c r="AU296" s="153" t="s">
        <v>88</v>
      </c>
      <c r="AV296" s="12" t="s">
        <v>86</v>
      </c>
      <c r="AW296" s="12" t="s">
        <v>38</v>
      </c>
      <c r="AX296" s="12" t="s">
        <v>79</v>
      </c>
      <c r="AY296" s="153" t="s">
        <v>305</v>
      </c>
    </row>
    <row r="297" spans="2:65" s="13" customFormat="1" ht="11.25">
      <c r="B297" s="158"/>
      <c r="D297" s="146" t="s">
        <v>317</v>
      </c>
      <c r="E297" s="159" t="s">
        <v>42</v>
      </c>
      <c r="F297" s="160" t="s">
        <v>514</v>
      </c>
      <c r="H297" s="161">
        <v>46.53</v>
      </c>
      <c r="I297" s="162"/>
      <c r="L297" s="158"/>
      <c r="M297" s="163"/>
      <c r="T297" s="164"/>
      <c r="AT297" s="159" t="s">
        <v>317</v>
      </c>
      <c r="AU297" s="159" t="s">
        <v>88</v>
      </c>
      <c r="AV297" s="13" t="s">
        <v>88</v>
      </c>
      <c r="AW297" s="13" t="s">
        <v>38</v>
      </c>
      <c r="AX297" s="13" t="s">
        <v>86</v>
      </c>
      <c r="AY297" s="159" t="s">
        <v>305</v>
      </c>
    </row>
    <row r="298" spans="2:65" s="13" customFormat="1" ht="11.25">
      <c r="B298" s="158"/>
      <c r="D298" s="146" t="s">
        <v>317</v>
      </c>
      <c r="F298" s="160" t="s">
        <v>537</v>
      </c>
      <c r="H298" s="161">
        <v>48.856999999999999</v>
      </c>
      <c r="I298" s="162"/>
      <c r="L298" s="158"/>
      <c r="M298" s="163"/>
      <c r="T298" s="164"/>
      <c r="AT298" s="159" t="s">
        <v>317</v>
      </c>
      <c r="AU298" s="159" t="s">
        <v>88</v>
      </c>
      <c r="AV298" s="13" t="s">
        <v>88</v>
      </c>
      <c r="AW298" s="13" t="s">
        <v>4</v>
      </c>
      <c r="AX298" s="13" t="s">
        <v>86</v>
      </c>
      <c r="AY298" s="159" t="s">
        <v>305</v>
      </c>
    </row>
    <row r="299" spans="2:65" s="1" customFormat="1" ht="37.9" customHeight="1">
      <c r="B299" s="33"/>
      <c r="C299" s="133" t="s">
        <v>538</v>
      </c>
      <c r="D299" s="133" t="s">
        <v>307</v>
      </c>
      <c r="E299" s="134" t="s">
        <v>539</v>
      </c>
      <c r="F299" s="135" t="s">
        <v>540</v>
      </c>
      <c r="G299" s="136" t="s">
        <v>199</v>
      </c>
      <c r="H299" s="137">
        <v>136.29</v>
      </c>
      <c r="I299" s="138"/>
      <c r="J299" s="139">
        <f>ROUND(I299*H299,2)</f>
        <v>0</v>
      </c>
      <c r="K299" s="135" t="s">
        <v>310</v>
      </c>
      <c r="L299" s="33"/>
      <c r="M299" s="140" t="s">
        <v>42</v>
      </c>
      <c r="N299" s="141" t="s">
        <v>50</v>
      </c>
      <c r="P299" s="142">
        <f>O299*H299</f>
        <v>0</v>
      </c>
      <c r="Q299" s="142">
        <v>0.10100000000000001</v>
      </c>
      <c r="R299" s="142">
        <f>Q299*H299</f>
        <v>13.76529</v>
      </c>
      <c r="S299" s="142">
        <v>0</v>
      </c>
      <c r="T299" s="143">
        <f>S299*H299</f>
        <v>0</v>
      </c>
      <c r="AR299" s="144" t="s">
        <v>311</v>
      </c>
      <c r="AT299" s="144" t="s">
        <v>307</v>
      </c>
      <c r="AU299" s="144" t="s">
        <v>88</v>
      </c>
      <c r="AY299" s="18" t="s">
        <v>305</v>
      </c>
      <c r="BE299" s="145">
        <f>IF(N299="základní",J299,0)</f>
        <v>0</v>
      </c>
      <c r="BF299" s="145">
        <f>IF(N299="snížená",J299,0)</f>
        <v>0</v>
      </c>
      <c r="BG299" s="145">
        <f>IF(N299="zákl. přenesená",J299,0)</f>
        <v>0</v>
      </c>
      <c r="BH299" s="145">
        <f>IF(N299="sníž. přenesená",J299,0)</f>
        <v>0</v>
      </c>
      <c r="BI299" s="145">
        <f>IF(N299="nulová",J299,0)</f>
        <v>0</v>
      </c>
      <c r="BJ299" s="18" t="s">
        <v>86</v>
      </c>
      <c r="BK299" s="145">
        <f>ROUND(I299*H299,2)</f>
        <v>0</v>
      </c>
      <c r="BL299" s="18" t="s">
        <v>311</v>
      </c>
      <c r="BM299" s="144" t="s">
        <v>541</v>
      </c>
    </row>
    <row r="300" spans="2:65" s="1" customFormat="1" ht="48.75">
      <c r="B300" s="33"/>
      <c r="D300" s="146" t="s">
        <v>313</v>
      </c>
      <c r="F300" s="147" t="s">
        <v>542</v>
      </c>
      <c r="I300" s="148"/>
      <c r="L300" s="33"/>
      <c r="M300" s="149"/>
      <c r="T300" s="54"/>
      <c r="AT300" s="18" t="s">
        <v>313</v>
      </c>
      <c r="AU300" s="18" t="s">
        <v>88</v>
      </c>
    </row>
    <row r="301" spans="2:65" s="1" customFormat="1" ht="11.25">
      <c r="B301" s="33"/>
      <c r="D301" s="150" t="s">
        <v>315</v>
      </c>
      <c r="F301" s="151" t="s">
        <v>543</v>
      </c>
      <c r="I301" s="148"/>
      <c r="L301" s="33"/>
      <c r="M301" s="149"/>
      <c r="T301" s="54"/>
      <c r="AT301" s="18" t="s">
        <v>315</v>
      </c>
      <c r="AU301" s="18" t="s">
        <v>88</v>
      </c>
    </row>
    <row r="302" spans="2:65" s="12" customFormat="1" ht="11.25">
      <c r="B302" s="152"/>
      <c r="D302" s="146" t="s">
        <v>317</v>
      </c>
      <c r="E302" s="153" t="s">
        <v>42</v>
      </c>
      <c r="F302" s="154" t="s">
        <v>544</v>
      </c>
      <c r="H302" s="153" t="s">
        <v>42</v>
      </c>
      <c r="I302" s="155"/>
      <c r="L302" s="152"/>
      <c r="M302" s="156"/>
      <c r="T302" s="157"/>
      <c r="AT302" s="153" t="s">
        <v>317</v>
      </c>
      <c r="AU302" s="153" t="s">
        <v>88</v>
      </c>
      <c r="AV302" s="12" t="s">
        <v>86</v>
      </c>
      <c r="AW302" s="12" t="s">
        <v>38</v>
      </c>
      <c r="AX302" s="12" t="s">
        <v>79</v>
      </c>
      <c r="AY302" s="153" t="s">
        <v>305</v>
      </c>
    </row>
    <row r="303" spans="2:65" s="13" customFormat="1" ht="11.25">
      <c r="B303" s="158"/>
      <c r="D303" s="146" t="s">
        <v>317</v>
      </c>
      <c r="E303" s="159" t="s">
        <v>42</v>
      </c>
      <c r="F303" s="160" t="s">
        <v>516</v>
      </c>
      <c r="H303" s="161">
        <v>136.29</v>
      </c>
      <c r="I303" s="162"/>
      <c r="L303" s="158"/>
      <c r="M303" s="163"/>
      <c r="T303" s="164"/>
      <c r="AT303" s="159" t="s">
        <v>317</v>
      </c>
      <c r="AU303" s="159" t="s">
        <v>88</v>
      </c>
      <c r="AV303" s="13" t="s">
        <v>88</v>
      </c>
      <c r="AW303" s="13" t="s">
        <v>38</v>
      </c>
      <c r="AX303" s="13" t="s">
        <v>86</v>
      </c>
      <c r="AY303" s="159" t="s">
        <v>305</v>
      </c>
    </row>
    <row r="304" spans="2:65" s="1" customFormat="1" ht="16.5" customHeight="1">
      <c r="B304" s="33"/>
      <c r="C304" s="179" t="s">
        <v>545</v>
      </c>
      <c r="D304" s="179" t="s">
        <v>341</v>
      </c>
      <c r="E304" s="180" t="s">
        <v>546</v>
      </c>
      <c r="F304" s="181" t="s">
        <v>547</v>
      </c>
      <c r="G304" s="182" t="s">
        <v>199</v>
      </c>
      <c r="H304" s="183">
        <v>149.91900000000001</v>
      </c>
      <c r="I304" s="184"/>
      <c r="J304" s="185">
        <f>ROUND(I304*H304,2)</f>
        <v>0</v>
      </c>
      <c r="K304" s="181" t="s">
        <v>310</v>
      </c>
      <c r="L304" s="186"/>
      <c r="M304" s="187" t="s">
        <v>42</v>
      </c>
      <c r="N304" s="188" t="s">
        <v>50</v>
      </c>
      <c r="P304" s="142">
        <f>O304*H304</f>
        <v>0</v>
      </c>
      <c r="Q304" s="142">
        <v>0.13200000000000001</v>
      </c>
      <c r="R304" s="142">
        <f>Q304*H304</f>
        <v>19.789308000000002</v>
      </c>
      <c r="S304" s="142">
        <v>0</v>
      </c>
      <c r="T304" s="143">
        <f>S304*H304</f>
        <v>0</v>
      </c>
      <c r="AR304" s="144" t="s">
        <v>344</v>
      </c>
      <c r="AT304" s="144" t="s">
        <v>341</v>
      </c>
      <c r="AU304" s="144" t="s">
        <v>88</v>
      </c>
      <c r="AY304" s="18" t="s">
        <v>305</v>
      </c>
      <c r="BE304" s="145">
        <f>IF(N304="základní",J304,0)</f>
        <v>0</v>
      </c>
      <c r="BF304" s="145">
        <f>IF(N304="snížená",J304,0)</f>
        <v>0</v>
      </c>
      <c r="BG304" s="145">
        <f>IF(N304="zákl. přenesená",J304,0)</f>
        <v>0</v>
      </c>
      <c r="BH304" s="145">
        <f>IF(N304="sníž. přenesená",J304,0)</f>
        <v>0</v>
      </c>
      <c r="BI304" s="145">
        <f>IF(N304="nulová",J304,0)</f>
        <v>0</v>
      </c>
      <c r="BJ304" s="18" t="s">
        <v>86</v>
      </c>
      <c r="BK304" s="145">
        <f>ROUND(I304*H304,2)</f>
        <v>0</v>
      </c>
      <c r="BL304" s="18" t="s">
        <v>311</v>
      </c>
      <c r="BM304" s="144" t="s">
        <v>548</v>
      </c>
    </row>
    <row r="305" spans="2:65" s="1" customFormat="1" ht="11.25">
      <c r="B305" s="33"/>
      <c r="D305" s="146" t="s">
        <v>313</v>
      </c>
      <c r="F305" s="147" t="s">
        <v>547</v>
      </c>
      <c r="I305" s="148"/>
      <c r="L305" s="33"/>
      <c r="M305" s="149"/>
      <c r="T305" s="54"/>
      <c r="AT305" s="18" t="s">
        <v>313</v>
      </c>
      <c r="AU305" s="18" t="s">
        <v>88</v>
      </c>
    </row>
    <row r="306" spans="2:65" s="12" customFormat="1" ht="11.25">
      <c r="B306" s="152"/>
      <c r="D306" s="146" t="s">
        <v>317</v>
      </c>
      <c r="E306" s="153" t="s">
        <v>42</v>
      </c>
      <c r="F306" s="154" t="s">
        <v>544</v>
      </c>
      <c r="H306" s="153" t="s">
        <v>42</v>
      </c>
      <c r="I306" s="155"/>
      <c r="L306" s="152"/>
      <c r="M306" s="156"/>
      <c r="T306" s="157"/>
      <c r="AT306" s="153" t="s">
        <v>317</v>
      </c>
      <c r="AU306" s="153" t="s">
        <v>88</v>
      </c>
      <c r="AV306" s="12" t="s">
        <v>86</v>
      </c>
      <c r="AW306" s="12" t="s">
        <v>38</v>
      </c>
      <c r="AX306" s="12" t="s">
        <v>79</v>
      </c>
      <c r="AY306" s="153" t="s">
        <v>305</v>
      </c>
    </row>
    <row r="307" spans="2:65" s="13" customFormat="1" ht="11.25">
      <c r="B307" s="158"/>
      <c r="D307" s="146" t="s">
        <v>317</v>
      </c>
      <c r="E307" s="159" t="s">
        <v>42</v>
      </c>
      <c r="F307" s="160" t="s">
        <v>516</v>
      </c>
      <c r="H307" s="161">
        <v>136.29</v>
      </c>
      <c r="I307" s="162"/>
      <c r="L307" s="158"/>
      <c r="M307" s="163"/>
      <c r="T307" s="164"/>
      <c r="AT307" s="159" t="s">
        <v>317</v>
      </c>
      <c r="AU307" s="159" t="s">
        <v>88</v>
      </c>
      <c r="AV307" s="13" t="s">
        <v>88</v>
      </c>
      <c r="AW307" s="13" t="s">
        <v>38</v>
      </c>
      <c r="AX307" s="13" t="s">
        <v>86</v>
      </c>
      <c r="AY307" s="159" t="s">
        <v>305</v>
      </c>
    </row>
    <row r="308" spans="2:65" s="13" customFormat="1" ht="11.25">
      <c r="B308" s="158"/>
      <c r="D308" s="146" t="s">
        <v>317</v>
      </c>
      <c r="F308" s="160" t="s">
        <v>549</v>
      </c>
      <c r="H308" s="161">
        <v>149.91900000000001</v>
      </c>
      <c r="I308" s="162"/>
      <c r="L308" s="158"/>
      <c r="M308" s="163"/>
      <c r="T308" s="164"/>
      <c r="AT308" s="159" t="s">
        <v>317</v>
      </c>
      <c r="AU308" s="159" t="s">
        <v>88</v>
      </c>
      <c r="AV308" s="13" t="s">
        <v>88</v>
      </c>
      <c r="AW308" s="13" t="s">
        <v>4</v>
      </c>
      <c r="AX308" s="13" t="s">
        <v>86</v>
      </c>
      <c r="AY308" s="159" t="s">
        <v>305</v>
      </c>
    </row>
    <row r="309" spans="2:65" s="11" customFormat="1" ht="22.9" customHeight="1">
      <c r="B309" s="121"/>
      <c r="D309" s="122" t="s">
        <v>78</v>
      </c>
      <c r="E309" s="131" t="s">
        <v>347</v>
      </c>
      <c r="F309" s="131" t="s">
        <v>550</v>
      </c>
      <c r="I309" s="124"/>
      <c r="J309" s="132">
        <f>BK309</f>
        <v>0</v>
      </c>
      <c r="L309" s="121"/>
      <c r="M309" s="126"/>
      <c r="P309" s="127">
        <f>SUM(P310:P675)</f>
        <v>0</v>
      </c>
      <c r="R309" s="127">
        <f>SUM(R310:R675)</f>
        <v>1093.21865675</v>
      </c>
      <c r="T309" s="128">
        <f>SUM(T310:T675)</f>
        <v>0</v>
      </c>
      <c r="AR309" s="122" t="s">
        <v>86</v>
      </c>
      <c r="AT309" s="129" t="s">
        <v>78</v>
      </c>
      <c r="AU309" s="129" t="s">
        <v>86</v>
      </c>
      <c r="AY309" s="122" t="s">
        <v>305</v>
      </c>
      <c r="BK309" s="130">
        <f>SUM(BK310:BK675)</f>
        <v>0</v>
      </c>
    </row>
    <row r="310" spans="2:65" s="1" customFormat="1" ht="24.2" customHeight="1">
      <c r="B310" s="33"/>
      <c r="C310" s="133" t="s">
        <v>551</v>
      </c>
      <c r="D310" s="133" t="s">
        <v>307</v>
      </c>
      <c r="E310" s="134" t="s">
        <v>552</v>
      </c>
      <c r="F310" s="135" t="s">
        <v>553</v>
      </c>
      <c r="G310" s="136" t="s">
        <v>199</v>
      </c>
      <c r="H310" s="137">
        <v>2200.98</v>
      </c>
      <c r="I310" s="138"/>
      <c r="J310" s="139">
        <f>ROUND(I310*H310,2)</f>
        <v>0</v>
      </c>
      <c r="K310" s="135" t="s">
        <v>310</v>
      </c>
      <c r="L310" s="33"/>
      <c r="M310" s="140" t="s">
        <v>42</v>
      </c>
      <c r="N310" s="141" t="s">
        <v>50</v>
      </c>
      <c r="P310" s="142">
        <f>O310*H310</f>
        <v>0</v>
      </c>
      <c r="Q310" s="142">
        <v>2.5999999999999998E-4</v>
      </c>
      <c r="R310" s="142">
        <f>Q310*H310</f>
        <v>0.57225479999999995</v>
      </c>
      <c r="S310" s="142">
        <v>0</v>
      </c>
      <c r="T310" s="143">
        <f>S310*H310</f>
        <v>0</v>
      </c>
      <c r="AR310" s="144" t="s">
        <v>311</v>
      </c>
      <c r="AT310" s="144" t="s">
        <v>307</v>
      </c>
      <c r="AU310" s="144" t="s">
        <v>88</v>
      </c>
      <c r="AY310" s="18" t="s">
        <v>305</v>
      </c>
      <c r="BE310" s="145">
        <f>IF(N310="základní",J310,0)</f>
        <v>0</v>
      </c>
      <c r="BF310" s="145">
        <f>IF(N310="snížená",J310,0)</f>
        <v>0</v>
      </c>
      <c r="BG310" s="145">
        <f>IF(N310="zákl. přenesená",J310,0)</f>
        <v>0</v>
      </c>
      <c r="BH310" s="145">
        <f>IF(N310="sníž. přenesená",J310,0)</f>
        <v>0</v>
      </c>
      <c r="BI310" s="145">
        <f>IF(N310="nulová",J310,0)</f>
        <v>0</v>
      </c>
      <c r="BJ310" s="18" t="s">
        <v>86</v>
      </c>
      <c r="BK310" s="145">
        <f>ROUND(I310*H310,2)</f>
        <v>0</v>
      </c>
      <c r="BL310" s="18" t="s">
        <v>311</v>
      </c>
      <c r="BM310" s="144" t="s">
        <v>554</v>
      </c>
    </row>
    <row r="311" spans="2:65" s="1" customFormat="1" ht="19.5">
      <c r="B311" s="33"/>
      <c r="D311" s="146" t="s">
        <v>313</v>
      </c>
      <c r="F311" s="147" t="s">
        <v>555</v>
      </c>
      <c r="I311" s="148"/>
      <c r="L311" s="33"/>
      <c r="M311" s="149"/>
      <c r="T311" s="54"/>
      <c r="AT311" s="18" t="s">
        <v>313</v>
      </c>
      <c r="AU311" s="18" t="s">
        <v>88</v>
      </c>
    </row>
    <row r="312" spans="2:65" s="1" customFormat="1" ht="11.25">
      <c r="B312" s="33"/>
      <c r="D312" s="150" t="s">
        <v>315</v>
      </c>
      <c r="F312" s="151" t="s">
        <v>556</v>
      </c>
      <c r="I312" s="148"/>
      <c r="L312" s="33"/>
      <c r="M312" s="149"/>
      <c r="T312" s="54"/>
      <c r="AT312" s="18" t="s">
        <v>315</v>
      </c>
      <c r="AU312" s="18" t="s">
        <v>88</v>
      </c>
    </row>
    <row r="313" spans="2:65" s="13" customFormat="1" ht="11.25">
      <c r="B313" s="158"/>
      <c r="D313" s="146" t="s">
        <v>317</v>
      </c>
      <c r="E313" s="159" t="s">
        <v>42</v>
      </c>
      <c r="F313" s="160" t="s">
        <v>557</v>
      </c>
      <c r="H313" s="161">
        <v>944.15</v>
      </c>
      <c r="I313" s="162"/>
      <c r="L313" s="158"/>
      <c r="M313" s="163"/>
      <c r="T313" s="164"/>
      <c r="AT313" s="159" t="s">
        <v>317</v>
      </c>
      <c r="AU313" s="159" t="s">
        <v>88</v>
      </c>
      <c r="AV313" s="13" t="s">
        <v>88</v>
      </c>
      <c r="AW313" s="13" t="s">
        <v>38</v>
      </c>
      <c r="AX313" s="13" t="s">
        <v>79</v>
      </c>
      <c r="AY313" s="159" t="s">
        <v>305</v>
      </c>
    </row>
    <row r="314" spans="2:65" s="13" customFormat="1" ht="11.25">
      <c r="B314" s="158"/>
      <c r="D314" s="146" t="s">
        <v>317</v>
      </c>
      <c r="E314" s="159" t="s">
        <v>42</v>
      </c>
      <c r="F314" s="160" t="s">
        <v>558</v>
      </c>
      <c r="H314" s="161">
        <v>1256.83</v>
      </c>
      <c r="I314" s="162"/>
      <c r="L314" s="158"/>
      <c r="M314" s="163"/>
      <c r="T314" s="164"/>
      <c r="AT314" s="159" t="s">
        <v>317</v>
      </c>
      <c r="AU314" s="159" t="s">
        <v>88</v>
      </c>
      <c r="AV314" s="13" t="s">
        <v>88</v>
      </c>
      <c r="AW314" s="13" t="s">
        <v>38</v>
      </c>
      <c r="AX314" s="13" t="s">
        <v>79</v>
      </c>
      <c r="AY314" s="159" t="s">
        <v>305</v>
      </c>
    </row>
    <row r="315" spans="2:65" s="15" customFormat="1" ht="11.25">
      <c r="B315" s="172"/>
      <c r="D315" s="146" t="s">
        <v>317</v>
      </c>
      <c r="E315" s="173" t="s">
        <v>42</v>
      </c>
      <c r="F315" s="174" t="s">
        <v>339</v>
      </c>
      <c r="H315" s="175">
        <v>2200.98</v>
      </c>
      <c r="I315" s="176"/>
      <c r="L315" s="172"/>
      <c r="M315" s="177"/>
      <c r="T315" s="178"/>
      <c r="AT315" s="173" t="s">
        <v>317</v>
      </c>
      <c r="AU315" s="173" t="s">
        <v>88</v>
      </c>
      <c r="AV315" s="15" t="s">
        <v>311</v>
      </c>
      <c r="AW315" s="15" t="s">
        <v>38</v>
      </c>
      <c r="AX315" s="15" t="s">
        <v>86</v>
      </c>
      <c r="AY315" s="173" t="s">
        <v>305</v>
      </c>
    </row>
    <row r="316" spans="2:65" s="1" customFormat="1" ht="21.75" customHeight="1">
      <c r="B316" s="33"/>
      <c r="C316" s="133" t="s">
        <v>559</v>
      </c>
      <c r="D316" s="133" t="s">
        <v>307</v>
      </c>
      <c r="E316" s="134" t="s">
        <v>560</v>
      </c>
      <c r="F316" s="135" t="s">
        <v>561</v>
      </c>
      <c r="G316" s="136" t="s">
        <v>199</v>
      </c>
      <c r="H316" s="137">
        <v>944.15</v>
      </c>
      <c r="I316" s="138"/>
      <c r="J316" s="139">
        <f>ROUND(I316*H316,2)</f>
        <v>0</v>
      </c>
      <c r="K316" s="135" t="s">
        <v>310</v>
      </c>
      <c r="L316" s="33"/>
      <c r="M316" s="140" t="s">
        <v>42</v>
      </c>
      <c r="N316" s="141" t="s">
        <v>50</v>
      </c>
      <c r="P316" s="142">
        <f>O316*H316</f>
        <v>0</v>
      </c>
      <c r="Q316" s="142">
        <v>3.9100000000000003E-3</v>
      </c>
      <c r="R316" s="142">
        <f>Q316*H316</f>
        <v>3.6916265000000004</v>
      </c>
      <c r="S316" s="142">
        <v>0</v>
      </c>
      <c r="T316" s="143">
        <f>S316*H316</f>
        <v>0</v>
      </c>
      <c r="AR316" s="144" t="s">
        <v>311</v>
      </c>
      <c r="AT316" s="144" t="s">
        <v>307</v>
      </c>
      <c r="AU316" s="144" t="s">
        <v>88</v>
      </c>
      <c r="AY316" s="18" t="s">
        <v>305</v>
      </c>
      <c r="BE316" s="145">
        <f>IF(N316="základní",J316,0)</f>
        <v>0</v>
      </c>
      <c r="BF316" s="145">
        <f>IF(N316="snížená",J316,0)</f>
        <v>0</v>
      </c>
      <c r="BG316" s="145">
        <f>IF(N316="zákl. přenesená",J316,0)</f>
        <v>0</v>
      </c>
      <c r="BH316" s="145">
        <f>IF(N316="sníž. přenesená",J316,0)</f>
        <v>0</v>
      </c>
      <c r="BI316" s="145">
        <f>IF(N316="nulová",J316,0)</f>
        <v>0</v>
      </c>
      <c r="BJ316" s="18" t="s">
        <v>86</v>
      </c>
      <c r="BK316" s="145">
        <f>ROUND(I316*H316,2)</f>
        <v>0</v>
      </c>
      <c r="BL316" s="18" t="s">
        <v>311</v>
      </c>
      <c r="BM316" s="144" t="s">
        <v>562</v>
      </c>
    </row>
    <row r="317" spans="2:65" s="1" customFormat="1" ht="29.25">
      <c r="B317" s="33"/>
      <c r="D317" s="146" t="s">
        <v>313</v>
      </c>
      <c r="F317" s="147" t="s">
        <v>563</v>
      </c>
      <c r="I317" s="148"/>
      <c r="L317" s="33"/>
      <c r="M317" s="149"/>
      <c r="T317" s="54"/>
      <c r="AT317" s="18" t="s">
        <v>313</v>
      </c>
      <c r="AU317" s="18" t="s">
        <v>88</v>
      </c>
    </row>
    <row r="318" spans="2:65" s="1" customFormat="1" ht="11.25">
      <c r="B318" s="33"/>
      <c r="D318" s="150" t="s">
        <v>315</v>
      </c>
      <c r="F318" s="151" t="s">
        <v>564</v>
      </c>
      <c r="I318" s="148"/>
      <c r="L318" s="33"/>
      <c r="M318" s="149"/>
      <c r="T318" s="54"/>
      <c r="AT318" s="18" t="s">
        <v>315</v>
      </c>
      <c r="AU318" s="18" t="s">
        <v>88</v>
      </c>
    </row>
    <row r="319" spans="2:65" s="12" customFormat="1" ht="22.5">
      <c r="B319" s="152"/>
      <c r="D319" s="146" t="s">
        <v>317</v>
      </c>
      <c r="E319" s="153" t="s">
        <v>42</v>
      </c>
      <c r="F319" s="154" t="s">
        <v>565</v>
      </c>
      <c r="H319" s="153" t="s">
        <v>42</v>
      </c>
      <c r="I319" s="155"/>
      <c r="L319" s="152"/>
      <c r="M319" s="156"/>
      <c r="T319" s="157"/>
      <c r="AT319" s="153" t="s">
        <v>317</v>
      </c>
      <c r="AU319" s="153" t="s">
        <v>88</v>
      </c>
      <c r="AV319" s="12" t="s">
        <v>86</v>
      </c>
      <c r="AW319" s="12" t="s">
        <v>38</v>
      </c>
      <c r="AX319" s="12" t="s">
        <v>79</v>
      </c>
      <c r="AY319" s="153" t="s">
        <v>305</v>
      </c>
    </row>
    <row r="320" spans="2:65" s="13" customFormat="1" ht="22.5">
      <c r="B320" s="158"/>
      <c r="D320" s="146" t="s">
        <v>317</v>
      </c>
      <c r="E320" s="159" t="s">
        <v>42</v>
      </c>
      <c r="F320" s="160" t="s">
        <v>566</v>
      </c>
      <c r="H320" s="161">
        <v>17.43</v>
      </c>
      <c r="I320" s="162"/>
      <c r="L320" s="158"/>
      <c r="M320" s="163"/>
      <c r="T320" s="164"/>
      <c r="AT320" s="159" t="s">
        <v>317</v>
      </c>
      <c r="AU320" s="159" t="s">
        <v>88</v>
      </c>
      <c r="AV320" s="13" t="s">
        <v>88</v>
      </c>
      <c r="AW320" s="13" t="s">
        <v>38</v>
      </c>
      <c r="AX320" s="13" t="s">
        <v>79</v>
      </c>
      <c r="AY320" s="159" t="s">
        <v>305</v>
      </c>
    </row>
    <row r="321" spans="2:65" s="12" customFormat="1" ht="11.25">
      <c r="B321" s="152"/>
      <c r="D321" s="146" t="s">
        <v>317</v>
      </c>
      <c r="E321" s="153" t="s">
        <v>42</v>
      </c>
      <c r="F321" s="154" t="s">
        <v>567</v>
      </c>
      <c r="H321" s="153" t="s">
        <v>42</v>
      </c>
      <c r="I321" s="155"/>
      <c r="L321" s="152"/>
      <c r="M321" s="156"/>
      <c r="T321" s="157"/>
      <c r="AT321" s="153" t="s">
        <v>317</v>
      </c>
      <c r="AU321" s="153" t="s">
        <v>88</v>
      </c>
      <c r="AV321" s="12" t="s">
        <v>86</v>
      </c>
      <c r="AW321" s="12" t="s">
        <v>38</v>
      </c>
      <c r="AX321" s="12" t="s">
        <v>79</v>
      </c>
      <c r="AY321" s="153" t="s">
        <v>305</v>
      </c>
    </row>
    <row r="322" spans="2:65" s="13" customFormat="1" ht="22.5">
      <c r="B322" s="158"/>
      <c r="D322" s="146" t="s">
        <v>317</v>
      </c>
      <c r="E322" s="159" t="s">
        <v>42</v>
      </c>
      <c r="F322" s="160" t="s">
        <v>568</v>
      </c>
      <c r="H322" s="161">
        <v>926.72</v>
      </c>
      <c r="I322" s="162"/>
      <c r="L322" s="158"/>
      <c r="M322" s="163"/>
      <c r="T322" s="164"/>
      <c r="AT322" s="159" t="s">
        <v>317</v>
      </c>
      <c r="AU322" s="159" t="s">
        <v>88</v>
      </c>
      <c r="AV322" s="13" t="s">
        <v>88</v>
      </c>
      <c r="AW322" s="13" t="s">
        <v>38</v>
      </c>
      <c r="AX322" s="13" t="s">
        <v>79</v>
      </c>
      <c r="AY322" s="159" t="s">
        <v>305</v>
      </c>
    </row>
    <row r="323" spans="2:65" s="14" customFormat="1" ht="11.25">
      <c r="B323" s="165"/>
      <c r="D323" s="146" t="s">
        <v>317</v>
      </c>
      <c r="E323" s="166" t="s">
        <v>239</v>
      </c>
      <c r="F323" s="167" t="s">
        <v>338</v>
      </c>
      <c r="H323" s="168">
        <v>944.15</v>
      </c>
      <c r="I323" s="169"/>
      <c r="L323" s="165"/>
      <c r="M323" s="170"/>
      <c r="T323" s="171"/>
      <c r="AT323" s="166" t="s">
        <v>317</v>
      </c>
      <c r="AU323" s="166" t="s">
        <v>88</v>
      </c>
      <c r="AV323" s="14" t="s">
        <v>96</v>
      </c>
      <c r="AW323" s="14" t="s">
        <v>38</v>
      </c>
      <c r="AX323" s="14" t="s">
        <v>79</v>
      </c>
      <c r="AY323" s="166" t="s">
        <v>305</v>
      </c>
    </row>
    <row r="324" spans="2:65" s="15" customFormat="1" ht="11.25">
      <c r="B324" s="172"/>
      <c r="D324" s="146" t="s">
        <v>317</v>
      </c>
      <c r="E324" s="173" t="s">
        <v>42</v>
      </c>
      <c r="F324" s="174" t="s">
        <v>339</v>
      </c>
      <c r="H324" s="175">
        <v>944.15</v>
      </c>
      <c r="I324" s="176"/>
      <c r="L324" s="172"/>
      <c r="M324" s="177"/>
      <c r="T324" s="178"/>
      <c r="AT324" s="173" t="s">
        <v>317</v>
      </c>
      <c r="AU324" s="173" t="s">
        <v>88</v>
      </c>
      <c r="AV324" s="15" t="s">
        <v>311</v>
      </c>
      <c r="AW324" s="15" t="s">
        <v>38</v>
      </c>
      <c r="AX324" s="15" t="s">
        <v>86</v>
      </c>
      <c r="AY324" s="173" t="s">
        <v>305</v>
      </c>
    </row>
    <row r="325" spans="2:65" s="1" customFormat="1" ht="24.2" customHeight="1">
      <c r="B325" s="33"/>
      <c r="C325" s="133" t="s">
        <v>569</v>
      </c>
      <c r="D325" s="133" t="s">
        <v>307</v>
      </c>
      <c r="E325" s="134" t="s">
        <v>570</v>
      </c>
      <c r="F325" s="135" t="s">
        <v>571</v>
      </c>
      <c r="G325" s="136" t="s">
        <v>199</v>
      </c>
      <c r="H325" s="137">
        <v>1853.44</v>
      </c>
      <c r="I325" s="138"/>
      <c r="J325" s="139">
        <f>ROUND(I325*H325,2)</f>
        <v>0</v>
      </c>
      <c r="K325" s="135" t="s">
        <v>310</v>
      </c>
      <c r="L325" s="33"/>
      <c r="M325" s="140" t="s">
        <v>42</v>
      </c>
      <c r="N325" s="141" t="s">
        <v>50</v>
      </c>
      <c r="P325" s="142">
        <f>O325*H325</f>
        <v>0</v>
      </c>
      <c r="Q325" s="142">
        <v>1.2999999999999999E-3</v>
      </c>
      <c r="R325" s="142">
        <f>Q325*H325</f>
        <v>2.4094720000000001</v>
      </c>
      <c r="S325" s="142">
        <v>0</v>
      </c>
      <c r="T325" s="143">
        <f>S325*H325</f>
        <v>0</v>
      </c>
      <c r="AR325" s="144" t="s">
        <v>311</v>
      </c>
      <c r="AT325" s="144" t="s">
        <v>307</v>
      </c>
      <c r="AU325" s="144" t="s">
        <v>88</v>
      </c>
      <c r="AY325" s="18" t="s">
        <v>305</v>
      </c>
      <c r="BE325" s="145">
        <f>IF(N325="základní",J325,0)</f>
        <v>0</v>
      </c>
      <c r="BF325" s="145">
        <f>IF(N325="snížená",J325,0)</f>
        <v>0</v>
      </c>
      <c r="BG325" s="145">
        <f>IF(N325="zákl. přenesená",J325,0)</f>
        <v>0</v>
      </c>
      <c r="BH325" s="145">
        <f>IF(N325="sníž. přenesená",J325,0)</f>
        <v>0</v>
      </c>
      <c r="BI325" s="145">
        <f>IF(N325="nulová",J325,0)</f>
        <v>0</v>
      </c>
      <c r="BJ325" s="18" t="s">
        <v>86</v>
      </c>
      <c r="BK325" s="145">
        <f>ROUND(I325*H325,2)</f>
        <v>0</v>
      </c>
      <c r="BL325" s="18" t="s">
        <v>311</v>
      </c>
      <c r="BM325" s="144" t="s">
        <v>572</v>
      </c>
    </row>
    <row r="326" spans="2:65" s="1" customFormat="1" ht="19.5">
      <c r="B326" s="33"/>
      <c r="D326" s="146" t="s">
        <v>313</v>
      </c>
      <c r="F326" s="147" t="s">
        <v>573</v>
      </c>
      <c r="I326" s="148"/>
      <c r="L326" s="33"/>
      <c r="M326" s="149"/>
      <c r="T326" s="54"/>
      <c r="AT326" s="18" t="s">
        <v>313</v>
      </c>
      <c r="AU326" s="18" t="s">
        <v>88</v>
      </c>
    </row>
    <row r="327" spans="2:65" s="1" customFormat="1" ht="11.25">
      <c r="B327" s="33"/>
      <c r="D327" s="150" t="s">
        <v>315</v>
      </c>
      <c r="F327" s="151" t="s">
        <v>574</v>
      </c>
      <c r="I327" s="148"/>
      <c r="L327" s="33"/>
      <c r="M327" s="149"/>
      <c r="T327" s="54"/>
      <c r="AT327" s="18" t="s">
        <v>315</v>
      </c>
      <c r="AU327" s="18" t="s">
        <v>88</v>
      </c>
    </row>
    <row r="328" spans="2:65" s="12" customFormat="1" ht="11.25">
      <c r="B328" s="152"/>
      <c r="D328" s="146" t="s">
        <v>317</v>
      </c>
      <c r="E328" s="153" t="s">
        <v>42</v>
      </c>
      <c r="F328" s="154" t="s">
        <v>575</v>
      </c>
      <c r="H328" s="153" t="s">
        <v>42</v>
      </c>
      <c r="I328" s="155"/>
      <c r="L328" s="152"/>
      <c r="M328" s="156"/>
      <c r="T328" s="157"/>
      <c r="AT328" s="153" t="s">
        <v>317</v>
      </c>
      <c r="AU328" s="153" t="s">
        <v>88</v>
      </c>
      <c r="AV328" s="12" t="s">
        <v>86</v>
      </c>
      <c r="AW328" s="12" t="s">
        <v>38</v>
      </c>
      <c r="AX328" s="12" t="s">
        <v>79</v>
      </c>
      <c r="AY328" s="153" t="s">
        <v>305</v>
      </c>
    </row>
    <row r="329" spans="2:65" s="13" customFormat="1" ht="22.5">
      <c r="B329" s="158"/>
      <c r="D329" s="146" t="s">
        <v>317</v>
      </c>
      <c r="E329" s="159" t="s">
        <v>42</v>
      </c>
      <c r="F329" s="160" t="s">
        <v>576</v>
      </c>
      <c r="H329" s="161">
        <v>1853.44</v>
      </c>
      <c r="I329" s="162"/>
      <c r="L329" s="158"/>
      <c r="M329" s="163"/>
      <c r="T329" s="164"/>
      <c r="AT329" s="159" t="s">
        <v>317</v>
      </c>
      <c r="AU329" s="159" t="s">
        <v>88</v>
      </c>
      <c r="AV329" s="13" t="s">
        <v>88</v>
      </c>
      <c r="AW329" s="13" t="s">
        <v>38</v>
      </c>
      <c r="AX329" s="13" t="s">
        <v>86</v>
      </c>
      <c r="AY329" s="159" t="s">
        <v>305</v>
      </c>
    </row>
    <row r="330" spans="2:65" s="1" customFormat="1" ht="33" customHeight="1">
      <c r="B330" s="33"/>
      <c r="C330" s="133" t="s">
        <v>577</v>
      </c>
      <c r="D330" s="133" t="s">
        <v>307</v>
      </c>
      <c r="E330" s="134" t="s">
        <v>578</v>
      </c>
      <c r="F330" s="135" t="s">
        <v>579</v>
      </c>
      <c r="G330" s="136" t="s">
        <v>199</v>
      </c>
      <c r="H330" s="137">
        <v>1256.83</v>
      </c>
      <c r="I330" s="138"/>
      <c r="J330" s="139">
        <f>ROUND(I330*H330,2)</f>
        <v>0</v>
      </c>
      <c r="K330" s="135" t="s">
        <v>310</v>
      </c>
      <c r="L330" s="33"/>
      <c r="M330" s="140" t="s">
        <v>42</v>
      </c>
      <c r="N330" s="141" t="s">
        <v>50</v>
      </c>
      <c r="P330" s="142">
        <f>O330*H330</f>
        <v>0</v>
      </c>
      <c r="Q330" s="142">
        <v>1.103E-2</v>
      </c>
      <c r="R330" s="142">
        <f>Q330*H330</f>
        <v>13.862834899999999</v>
      </c>
      <c r="S330" s="142">
        <v>0</v>
      </c>
      <c r="T330" s="143">
        <f>S330*H330</f>
        <v>0</v>
      </c>
      <c r="AR330" s="144" t="s">
        <v>311</v>
      </c>
      <c r="AT330" s="144" t="s">
        <v>307</v>
      </c>
      <c r="AU330" s="144" t="s">
        <v>88</v>
      </c>
      <c r="AY330" s="18" t="s">
        <v>305</v>
      </c>
      <c r="BE330" s="145">
        <f>IF(N330="základní",J330,0)</f>
        <v>0</v>
      </c>
      <c r="BF330" s="145">
        <f>IF(N330="snížená",J330,0)</f>
        <v>0</v>
      </c>
      <c r="BG330" s="145">
        <f>IF(N330="zákl. přenesená",J330,0)</f>
        <v>0</v>
      </c>
      <c r="BH330" s="145">
        <f>IF(N330="sníž. přenesená",J330,0)</f>
        <v>0</v>
      </c>
      <c r="BI330" s="145">
        <f>IF(N330="nulová",J330,0)</f>
        <v>0</v>
      </c>
      <c r="BJ330" s="18" t="s">
        <v>86</v>
      </c>
      <c r="BK330" s="145">
        <f>ROUND(I330*H330,2)</f>
        <v>0</v>
      </c>
      <c r="BL330" s="18" t="s">
        <v>311</v>
      </c>
      <c r="BM330" s="144" t="s">
        <v>580</v>
      </c>
    </row>
    <row r="331" spans="2:65" s="1" customFormat="1" ht="29.25">
      <c r="B331" s="33"/>
      <c r="D331" s="146" t="s">
        <v>313</v>
      </c>
      <c r="F331" s="147" t="s">
        <v>581</v>
      </c>
      <c r="I331" s="148"/>
      <c r="L331" s="33"/>
      <c r="M331" s="149"/>
      <c r="T331" s="54"/>
      <c r="AT331" s="18" t="s">
        <v>313</v>
      </c>
      <c r="AU331" s="18" t="s">
        <v>88</v>
      </c>
    </row>
    <row r="332" spans="2:65" s="1" customFormat="1" ht="11.25">
      <c r="B332" s="33"/>
      <c r="D332" s="150" t="s">
        <v>315</v>
      </c>
      <c r="F332" s="151" t="s">
        <v>582</v>
      </c>
      <c r="I332" s="148"/>
      <c r="L332" s="33"/>
      <c r="M332" s="149"/>
      <c r="T332" s="54"/>
      <c r="AT332" s="18" t="s">
        <v>315</v>
      </c>
      <c r="AU332" s="18" t="s">
        <v>88</v>
      </c>
    </row>
    <row r="333" spans="2:65" s="12" customFormat="1" ht="11.25">
      <c r="B333" s="152"/>
      <c r="D333" s="146" t="s">
        <v>317</v>
      </c>
      <c r="E333" s="153" t="s">
        <v>42</v>
      </c>
      <c r="F333" s="154" t="s">
        <v>583</v>
      </c>
      <c r="H333" s="153" t="s">
        <v>42</v>
      </c>
      <c r="I333" s="155"/>
      <c r="L333" s="152"/>
      <c r="M333" s="156"/>
      <c r="T333" s="157"/>
      <c r="AT333" s="153" t="s">
        <v>317</v>
      </c>
      <c r="AU333" s="153" t="s">
        <v>88</v>
      </c>
      <c r="AV333" s="12" t="s">
        <v>86</v>
      </c>
      <c r="AW333" s="12" t="s">
        <v>38</v>
      </c>
      <c r="AX333" s="12" t="s">
        <v>79</v>
      </c>
      <c r="AY333" s="153" t="s">
        <v>305</v>
      </c>
    </row>
    <row r="334" spans="2:65" s="13" customFormat="1" ht="22.5">
      <c r="B334" s="158"/>
      <c r="D334" s="146" t="s">
        <v>317</v>
      </c>
      <c r="E334" s="159" t="s">
        <v>42</v>
      </c>
      <c r="F334" s="160" t="s">
        <v>584</v>
      </c>
      <c r="H334" s="161">
        <v>1256.83</v>
      </c>
      <c r="I334" s="162"/>
      <c r="L334" s="158"/>
      <c r="M334" s="163"/>
      <c r="T334" s="164"/>
      <c r="AT334" s="159" t="s">
        <v>317</v>
      </c>
      <c r="AU334" s="159" t="s">
        <v>88</v>
      </c>
      <c r="AV334" s="13" t="s">
        <v>88</v>
      </c>
      <c r="AW334" s="13" t="s">
        <v>38</v>
      </c>
      <c r="AX334" s="13" t="s">
        <v>79</v>
      </c>
      <c r="AY334" s="159" t="s">
        <v>305</v>
      </c>
    </row>
    <row r="335" spans="2:65" s="14" customFormat="1" ht="11.25">
      <c r="B335" s="165"/>
      <c r="D335" s="146" t="s">
        <v>317</v>
      </c>
      <c r="E335" s="166" t="s">
        <v>236</v>
      </c>
      <c r="F335" s="167" t="s">
        <v>338</v>
      </c>
      <c r="H335" s="168">
        <v>1256.83</v>
      </c>
      <c r="I335" s="169"/>
      <c r="L335" s="165"/>
      <c r="M335" s="170"/>
      <c r="T335" s="171"/>
      <c r="AT335" s="166" t="s">
        <v>317</v>
      </c>
      <c r="AU335" s="166" t="s">
        <v>88</v>
      </c>
      <c r="AV335" s="14" t="s">
        <v>96</v>
      </c>
      <c r="AW335" s="14" t="s">
        <v>38</v>
      </c>
      <c r="AX335" s="14" t="s">
        <v>79</v>
      </c>
      <c r="AY335" s="166" t="s">
        <v>305</v>
      </c>
    </row>
    <row r="336" spans="2:65" s="15" customFormat="1" ht="11.25">
      <c r="B336" s="172"/>
      <c r="D336" s="146" t="s">
        <v>317</v>
      </c>
      <c r="E336" s="173" t="s">
        <v>42</v>
      </c>
      <c r="F336" s="174" t="s">
        <v>339</v>
      </c>
      <c r="H336" s="175">
        <v>1256.83</v>
      </c>
      <c r="I336" s="176"/>
      <c r="L336" s="172"/>
      <c r="M336" s="177"/>
      <c r="T336" s="178"/>
      <c r="AT336" s="173" t="s">
        <v>317</v>
      </c>
      <c r="AU336" s="173" t="s">
        <v>88</v>
      </c>
      <c r="AV336" s="15" t="s">
        <v>311</v>
      </c>
      <c r="AW336" s="15" t="s">
        <v>38</v>
      </c>
      <c r="AX336" s="15" t="s">
        <v>86</v>
      </c>
      <c r="AY336" s="173" t="s">
        <v>305</v>
      </c>
    </row>
    <row r="337" spans="2:65" s="1" customFormat="1" ht="24.2" customHeight="1">
      <c r="B337" s="33"/>
      <c r="C337" s="133" t="s">
        <v>585</v>
      </c>
      <c r="D337" s="133" t="s">
        <v>307</v>
      </c>
      <c r="E337" s="134" t="s">
        <v>586</v>
      </c>
      <c r="F337" s="135" t="s">
        <v>587</v>
      </c>
      <c r="G337" s="136" t="s">
        <v>199</v>
      </c>
      <c r="H337" s="137">
        <v>3267.74</v>
      </c>
      <c r="I337" s="138"/>
      <c r="J337" s="139">
        <f>ROUND(I337*H337,2)</f>
        <v>0</v>
      </c>
      <c r="K337" s="135" t="s">
        <v>310</v>
      </c>
      <c r="L337" s="33"/>
      <c r="M337" s="140" t="s">
        <v>42</v>
      </c>
      <c r="N337" s="141" t="s">
        <v>50</v>
      </c>
      <c r="P337" s="142">
        <f>O337*H337</f>
        <v>0</v>
      </c>
      <c r="Q337" s="142">
        <v>2.5999999999999998E-4</v>
      </c>
      <c r="R337" s="142">
        <f>Q337*H337</f>
        <v>0.84961239999999982</v>
      </c>
      <c r="S337" s="142">
        <v>0</v>
      </c>
      <c r="T337" s="143">
        <f>S337*H337</f>
        <v>0</v>
      </c>
      <c r="AR337" s="144" t="s">
        <v>311</v>
      </c>
      <c r="AT337" s="144" t="s">
        <v>307</v>
      </c>
      <c r="AU337" s="144" t="s">
        <v>88</v>
      </c>
      <c r="AY337" s="18" t="s">
        <v>305</v>
      </c>
      <c r="BE337" s="145">
        <f>IF(N337="základní",J337,0)</f>
        <v>0</v>
      </c>
      <c r="BF337" s="145">
        <f>IF(N337="snížená",J337,0)</f>
        <v>0</v>
      </c>
      <c r="BG337" s="145">
        <f>IF(N337="zákl. přenesená",J337,0)</f>
        <v>0</v>
      </c>
      <c r="BH337" s="145">
        <f>IF(N337="sníž. přenesená",J337,0)</f>
        <v>0</v>
      </c>
      <c r="BI337" s="145">
        <f>IF(N337="nulová",J337,0)</f>
        <v>0</v>
      </c>
      <c r="BJ337" s="18" t="s">
        <v>86</v>
      </c>
      <c r="BK337" s="145">
        <f>ROUND(I337*H337,2)</f>
        <v>0</v>
      </c>
      <c r="BL337" s="18" t="s">
        <v>311</v>
      </c>
      <c r="BM337" s="144" t="s">
        <v>588</v>
      </c>
    </row>
    <row r="338" spans="2:65" s="1" customFormat="1" ht="19.5">
      <c r="B338" s="33"/>
      <c r="D338" s="146" t="s">
        <v>313</v>
      </c>
      <c r="F338" s="147" t="s">
        <v>589</v>
      </c>
      <c r="I338" s="148"/>
      <c r="L338" s="33"/>
      <c r="M338" s="149"/>
      <c r="T338" s="54"/>
      <c r="AT338" s="18" t="s">
        <v>313</v>
      </c>
      <c r="AU338" s="18" t="s">
        <v>88</v>
      </c>
    </row>
    <row r="339" spans="2:65" s="1" customFormat="1" ht="11.25">
      <c r="B339" s="33"/>
      <c r="D339" s="150" t="s">
        <v>315</v>
      </c>
      <c r="F339" s="151" t="s">
        <v>590</v>
      </c>
      <c r="I339" s="148"/>
      <c r="L339" s="33"/>
      <c r="M339" s="149"/>
      <c r="T339" s="54"/>
      <c r="AT339" s="18" t="s">
        <v>315</v>
      </c>
      <c r="AU339" s="18" t="s">
        <v>88</v>
      </c>
    </row>
    <row r="340" spans="2:65" s="13" customFormat="1" ht="11.25">
      <c r="B340" s="158"/>
      <c r="D340" s="146" t="s">
        <v>317</v>
      </c>
      <c r="E340" s="159" t="s">
        <v>42</v>
      </c>
      <c r="F340" s="160" t="s">
        <v>591</v>
      </c>
      <c r="H340" s="161">
        <v>1250.73</v>
      </c>
      <c r="I340" s="162"/>
      <c r="L340" s="158"/>
      <c r="M340" s="163"/>
      <c r="T340" s="164"/>
      <c r="AT340" s="159" t="s">
        <v>317</v>
      </c>
      <c r="AU340" s="159" t="s">
        <v>88</v>
      </c>
      <c r="AV340" s="13" t="s">
        <v>88</v>
      </c>
      <c r="AW340" s="13" t="s">
        <v>38</v>
      </c>
      <c r="AX340" s="13" t="s">
        <v>79</v>
      </c>
      <c r="AY340" s="159" t="s">
        <v>305</v>
      </c>
    </row>
    <row r="341" spans="2:65" s="13" customFormat="1" ht="11.25">
      <c r="B341" s="158"/>
      <c r="D341" s="146" t="s">
        <v>317</v>
      </c>
      <c r="E341" s="159" t="s">
        <v>42</v>
      </c>
      <c r="F341" s="160" t="s">
        <v>592</v>
      </c>
      <c r="H341" s="161">
        <v>2017.01</v>
      </c>
      <c r="I341" s="162"/>
      <c r="L341" s="158"/>
      <c r="M341" s="163"/>
      <c r="T341" s="164"/>
      <c r="AT341" s="159" t="s">
        <v>317</v>
      </c>
      <c r="AU341" s="159" t="s">
        <v>88</v>
      </c>
      <c r="AV341" s="13" t="s">
        <v>88</v>
      </c>
      <c r="AW341" s="13" t="s">
        <v>38</v>
      </c>
      <c r="AX341" s="13" t="s">
        <v>79</v>
      </c>
      <c r="AY341" s="159" t="s">
        <v>305</v>
      </c>
    </row>
    <row r="342" spans="2:65" s="15" customFormat="1" ht="11.25">
      <c r="B342" s="172"/>
      <c r="D342" s="146" t="s">
        <v>317</v>
      </c>
      <c r="E342" s="173" t="s">
        <v>42</v>
      </c>
      <c r="F342" s="174" t="s">
        <v>339</v>
      </c>
      <c r="H342" s="175">
        <v>3267.74</v>
      </c>
      <c r="I342" s="176"/>
      <c r="L342" s="172"/>
      <c r="M342" s="177"/>
      <c r="T342" s="178"/>
      <c r="AT342" s="173" t="s">
        <v>317</v>
      </c>
      <c r="AU342" s="173" t="s">
        <v>88</v>
      </c>
      <c r="AV342" s="15" t="s">
        <v>311</v>
      </c>
      <c r="AW342" s="15" t="s">
        <v>38</v>
      </c>
      <c r="AX342" s="15" t="s">
        <v>86</v>
      </c>
      <c r="AY342" s="173" t="s">
        <v>305</v>
      </c>
    </row>
    <row r="343" spans="2:65" s="1" customFormat="1" ht="16.5" customHeight="1">
      <c r="B343" s="33"/>
      <c r="C343" s="133" t="s">
        <v>593</v>
      </c>
      <c r="D343" s="133" t="s">
        <v>307</v>
      </c>
      <c r="E343" s="134" t="s">
        <v>594</v>
      </c>
      <c r="F343" s="135" t="s">
        <v>595</v>
      </c>
      <c r="G343" s="136" t="s">
        <v>199</v>
      </c>
      <c r="H343" s="137">
        <v>1250.73</v>
      </c>
      <c r="I343" s="138"/>
      <c r="J343" s="139">
        <f>ROUND(I343*H343,2)</f>
        <v>0</v>
      </c>
      <c r="K343" s="135" t="s">
        <v>310</v>
      </c>
      <c r="L343" s="33"/>
      <c r="M343" s="140" t="s">
        <v>42</v>
      </c>
      <c r="N343" s="141" t="s">
        <v>50</v>
      </c>
      <c r="P343" s="142">
        <f>O343*H343</f>
        <v>0</v>
      </c>
      <c r="Q343" s="142">
        <v>3.9100000000000003E-3</v>
      </c>
      <c r="R343" s="142">
        <f>Q343*H343</f>
        <v>4.8903543000000003</v>
      </c>
      <c r="S343" s="142">
        <v>0</v>
      </c>
      <c r="T343" s="143">
        <f>S343*H343</f>
        <v>0</v>
      </c>
      <c r="AR343" s="144" t="s">
        <v>311</v>
      </c>
      <c r="AT343" s="144" t="s">
        <v>307</v>
      </c>
      <c r="AU343" s="144" t="s">
        <v>88</v>
      </c>
      <c r="AY343" s="18" t="s">
        <v>305</v>
      </c>
      <c r="BE343" s="145">
        <f>IF(N343="základní",J343,0)</f>
        <v>0</v>
      </c>
      <c r="BF343" s="145">
        <f>IF(N343="snížená",J343,0)</f>
        <v>0</v>
      </c>
      <c r="BG343" s="145">
        <f>IF(N343="zákl. přenesená",J343,0)</f>
        <v>0</v>
      </c>
      <c r="BH343" s="145">
        <f>IF(N343="sníž. přenesená",J343,0)</f>
        <v>0</v>
      </c>
      <c r="BI343" s="145">
        <f>IF(N343="nulová",J343,0)</f>
        <v>0</v>
      </c>
      <c r="BJ343" s="18" t="s">
        <v>86</v>
      </c>
      <c r="BK343" s="145">
        <f>ROUND(I343*H343,2)</f>
        <v>0</v>
      </c>
      <c r="BL343" s="18" t="s">
        <v>311</v>
      </c>
      <c r="BM343" s="144" t="s">
        <v>596</v>
      </c>
    </row>
    <row r="344" spans="2:65" s="1" customFormat="1" ht="29.25">
      <c r="B344" s="33"/>
      <c r="D344" s="146" t="s">
        <v>313</v>
      </c>
      <c r="F344" s="147" t="s">
        <v>597</v>
      </c>
      <c r="I344" s="148"/>
      <c r="L344" s="33"/>
      <c r="M344" s="149"/>
      <c r="T344" s="54"/>
      <c r="AT344" s="18" t="s">
        <v>313</v>
      </c>
      <c r="AU344" s="18" t="s">
        <v>88</v>
      </c>
    </row>
    <row r="345" spans="2:65" s="1" customFormat="1" ht="11.25">
      <c r="B345" s="33"/>
      <c r="D345" s="150" t="s">
        <v>315</v>
      </c>
      <c r="F345" s="151" t="s">
        <v>598</v>
      </c>
      <c r="I345" s="148"/>
      <c r="L345" s="33"/>
      <c r="M345" s="149"/>
      <c r="T345" s="54"/>
      <c r="AT345" s="18" t="s">
        <v>315</v>
      </c>
      <c r="AU345" s="18" t="s">
        <v>88</v>
      </c>
    </row>
    <row r="346" spans="2:65" s="12" customFormat="1" ht="11.25">
      <c r="B346" s="152"/>
      <c r="D346" s="146" t="s">
        <v>317</v>
      </c>
      <c r="E346" s="153" t="s">
        <v>42</v>
      </c>
      <c r="F346" s="154" t="s">
        <v>599</v>
      </c>
      <c r="H346" s="153" t="s">
        <v>42</v>
      </c>
      <c r="I346" s="155"/>
      <c r="L346" s="152"/>
      <c r="M346" s="156"/>
      <c r="T346" s="157"/>
      <c r="AT346" s="153" t="s">
        <v>317</v>
      </c>
      <c r="AU346" s="153" t="s">
        <v>88</v>
      </c>
      <c r="AV346" s="12" t="s">
        <v>86</v>
      </c>
      <c r="AW346" s="12" t="s">
        <v>38</v>
      </c>
      <c r="AX346" s="12" t="s">
        <v>79</v>
      </c>
      <c r="AY346" s="153" t="s">
        <v>305</v>
      </c>
    </row>
    <row r="347" spans="2:65" s="13" customFormat="1" ht="22.5">
      <c r="B347" s="158"/>
      <c r="D347" s="146" t="s">
        <v>317</v>
      </c>
      <c r="E347" s="159" t="s">
        <v>42</v>
      </c>
      <c r="F347" s="160" t="s">
        <v>600</v>
      </c>
      <c r="H347" s="161">
        <v>1204.44</v>
      </c>
      <c r="I347" s="162"/>
      <c r="L347" s="158"/>
      <c r="M347" s="163"/>
      <c r="T347" s="164"/>
      <c r="AT347" s="159" t="s">
        <v>317</v>
      </c>
      <c r="AU347" s="159" t="s">
        <v>88</v>
      </c>
      <c r="AV347" s="13" t="s">
        <v>88</v>
      </c>
      <c r="AW347" s="13" t="s">
        <v>38</v>
      </c>
      <c r="AX347" s="13" t="s">
        <v>79</v>
      </c>
      <c r="AY347" s="159" t="s">
        <v>305</v>
      </c>
    </row>
    <row r="348" spans="2:65" s="12" customFormat="1" ht="11.25">
      <c r="B348" s="152"/>
      <c r="D348" s="146" t="s">
        <v>317</v>
      </c>
      <c r="E348" s="153" t="s">
        <v>42</v>
      </c>
      <c r="F348" s="154" t="s">
        <v>601</v>
      </c>
      <c r="H348" s="153" t="s">
        <v>42</v>
      </c>
      <c r="I348" s="155"/>
      <c r="L348" s="152"/>
      <c r="M348" s="156"/>
      <c r="T348" s="157"/>
      <c r="AT348" s="153" t="s">
        <v>317</v>
      </c>
      <c r="AU348" s="153" t="s">
        <v>88</v>
      </c>
      <c r="AV348" s="12" t="s">
        <v>86</v>
      </c>
      <c r="AW348" s="12" t="s">
        <v>38</v>
      </c>
      <c r="AX348" s="12" t="s">
        <v>79</v>
      </c>
      <c r="AY348" s="153" t="s">
        <v>305</v>
      </c>
    </row>
    <row r="349" spans="2:65" s="13" customFormat="1" ht="22.5">
      <c r="B349" s="158"/>
      <c r="D349" s="146" t="s">
        <v>317</v>
      </c>
      <c r="E349" s="159" t="s">
        <v>42</v>
      </c>
      <c r="F349" s="160" t="s">
        <v>602</v>
      </c>
      <c r="H349" s="161">
        <v>43.84</v>
      </c>
      <c r="I349" s="162"/>
      <c r="L349" s="158"/>
      <c r="M349" s="163"/>
      <c r="T349" s="164"/>
      <c r="AT349" s="159" t="s">
        <v>317</v>
      </c>
      <c r="AU349" s="159" t="s">
        <v>88</v>
      </c>
      <c r="AV349" s="13" t="s">
        <v>88</v>
      </c>
      <c r="AW349" s="13" t="s">
        <v>38</v>
      </c>
      <c r="AX349" s="13" t="s">
        <v>79</v>
      </c>
      <c r="AY349" s="159" t="s">
        <v>305</v>
      </c>
    </row>
    <row r="350" spans="2:65" s="12" customFormat="1" ht="11.25">
      <c r="B350" s="152"/>
      <c r="D350" s="146" t="s">
        <v>317</v>
      </c>
      <c r="E350" s="153" t="s">
        <v>42</v>
      </c>
      <c r="F350" s="154" t="s">
        <v>603</v>
      </c>
      <c r="H350" s="153" t="s">
        <v>42</v>
      </c>
      <c r="I350" s="155"/>
      <c r="L350" s="152"/>
      <c r="M350" s="156"/>
      <c r="T350" s="157"/>
      <c r="AT350" s="153" t="s">
        <v>317</v>
      </c>
      <c r="AU350" s="153" t="s">
        <v>88</v>
      </c>
      <c r="AV350" s="12" t="s">
        <v>86</v>
      </c>
      <c r="AW350" s="12" t="s">
        <v>38</v>
      </c>
      <c r="AX350" s="12" t="s">
        <v>79</v>
      </c>
      <c r="AY350" s="153" t="s">
        <v>305</v>
      </c>
    </row>
    <row r="351" spans="2:65" s="13" customFormat="1" ht="22.5">
      <c r="B351" s="158"/>
      <c r="D351" s="146" t="s">
        <v>317</v>
      </c>
      <c r="E351" s="159" t="s">
        <v>42</v>
      </c>
      <c r="F351" s="160" t="s">
        <v>604</v>
      </c>
      <c r="H351" s="161">
        <v>2.4500000000000002</v>
      </c>
      <c r="I351" s="162"/>
      <c r="L351" s="158"/>
      <c r="M351" s="163"/>
      <c r="T351" s="164"/>
      <c r="AT351" s="159" t="s">
        <v>317</v>
      </c>
      <c r="AU351" s="159" t="s">
        <v>88</v>
      </c>
      <c r="AV351" s="13" t="s">
        <v>88</v>
      </c>
      <c r="AW351" s="13" t="s">
        <v>38</v>
      </c>
      <c r="AX351" s="13" t="s">
        <v>79</v>
      </c>
      <c r="AY351" s="159" t="s">
        <v>305</v>
      </c>
    </row>
    <row r="352" spans="2:65" s="14" customFormat="1" ht="11.25">
      <c r="B352" s="165"/>
      <c r="D352" s="146" t="s">
        <v>317</v>
      </c>
      <c r="E352" s="166" t="s">
        <v>232</v>
      </c>
      <c r="F352" s="167" t="s">
        <v>338</v>
      </c>
      <c r="H352" s="168">
        <v>1250.73</v>
      </c>
      <c r="I352" s="169"/>
      <c r="L352" s="165"/>
      <c r="M352" s="170"/>
      <c r="T352" s="171"/>
      <c r="AT352" s="166" t="s">
        <v>317</v>
      </c>
      <c r="AU352" s="166" t="s">
        <v>88</v>
      </c>
      <c r="AV352" s="14" t="s">
        <v>96</v>
      </c>
      <c r="AW352" s="14" t="s">
        <v>38</v>
      </c>
      <c r="AX352" s="14" t="s">
        <v>79</v>
      </c>
      <c r="AY352" s="166" t="s">
        <v>305</v>
      </c>
    </row>
    <row r="353" spans="2:65" s="15" customFormat="1" ht="11.25">
      <c r="B353" s="172"/>
      <c r="D353" s="146" t="s">
        <v>317</v>
      </c>
      <c r="E353" s="173" t="s">
        <v>42</v>
      </c>
      <c r="F353" s="174" t="s">
        <v>339</v>
      </c>
      <c r="H353" s="175">
        <v>1250.73</v>
      </c>
      <c r="I353" s="176"/>
      <c r="L353" s="172"/>
      <c r="M353" s="177"/>
      <c r="T353" s="178"/>
      <c r="AT353" s="173" t="s">
        <v>317</v>
      </c>
      <c r="AU353" s="173" t="s">
        <v>88</v>
      </c>
      <c r="AV353" s="15" t="s">
        <v>311</v>
      </c>
      <c r="AW353" s="15" t="s">
        <v>38</v>
      </c>
      <c r="AX353" s="15" t="s">
        <v>86</v>
      </c>
      <c r="AY353" s="173" t="s">
        <v>305</v>
      </c>
    </row>
    <row r="354" spans="2:65" s="1" customFormat="1" ht="24.2" customHeight="1">
      <c r="B354" s="33"/>
      <c r="C354" s="133" t="s">
        <v>605</v>
      </c>
      <c r="D354" s="133" t="s">
        <v>307</v>
      </c>
      <c r="E354" s="134" t="s">
        <v>606</v>
      </c>
      <c r="F354" s="135" t="s">
        <v>607</v>
      </c>
      <c r="G354" s="136" t="s">
        <v>199</v>
      </c>
      <c r="H354" s="137">
        <v>2501.46</v>
      </c>
      <c r="I354" s="138"/>
      <c r="J354" s="139">
        <f>ROUND(I354*H354,2)</f>
        <v>0</v>
      </c>
      <c r="K354" s="135" t="s">
        <v>310</v>
      </c>
      <c r="L354" s="33"/>
      <c r="M354" s="140" t="s">
        <v>42</v>
      </c>
      <c r="N354" s="141" t="s">
        <v>50</v>
      </c>
      <c r="P354" s="142">
        <f>O354*H354</f>
        <v>0</v>
      </c>
      <c r="Q354" s="142">
        <v>1.2999999999999999E-3</v>
      </c>
      <c r="R354" s="142">
        <f>Q354*H354</f>
        <v>3.2518979999999997</v>
      </c>
      <c r="S354" s="142">
        <v>0</v>
      </c>
      <c r="T354" s="143">
        <f>S354*H354</f>
        <v>0</v>
      </c>
      <c r="AR354" s="144" t="s">
        <v>311</v>
      </c>
      <c r="AT354" s="144" t="s">
        <v>307</v>
      </c>
      <c r="AU354" s="144" t="s">
        <v>88</v>
      </c>
      <c r="AY354" s="18" t="s">
        <v>305</v>
      </c>
      <c r="BE354" s="145">
        <f>IF(N354="základní",J354,0)</f>
        <v>0</v>
      </c>
      <c r="BF354" s="145">
        <f>IF(N354="snížená",J354,0)</f>
        <v>0</v>
      </c>
      <c r="BG354" s="145">
        <f>IF(N354="zákl. přenesená",J354,0)</f>
        <v>0</v>
      </c>
      <c r="BH354" s="145">
        <f>IF(N354="sníž. přenesená",J354,0)</f>
        <v>0</v>
      </c>
      <c r="BI354" s="145">
        <f>IF(N354="nulová",J354,0)</f>
        <v>0</v>
      </c>
      <c r="BJ354" s="18" t="s">
        <v>86</v>
      </c>
      <c r="BK354" s="145">
        <f>ROUND(I354*H354,2)</f>
        <v>0</v>
      </c>
      <c r="BL354" s="18" t="s">
        <v>311</v>
      </c>
      <c r="BM354" s="144" t="s">
        <v>608</v>
      </c>
    </row>
    <row r="355" spans="2:65" s="1" customFormat="1" ht="19.5">
      <c r="B355" s="33"/>
      <c r="D355" s="146" t="s">
        <v>313</v>
      </c>
      <c r="F355" s="147" t="s">
        <v>609</v>
      </c>
      <c r="I355" s="148"/>
      <c r="L355" s="33"/>
      <c r="M355" s="149"/>
      <c r="T355" s="54"/>
      <c r="AT355" s="18" t="s">
        <v>313</v>
      </c>
      <c r="AU355" s="18" t="s">
        <v>88</v>
      </c>
    </row>
    <row r="356" spans="2:65" s="1" customFormat="1" ht="11.25">
      <c r="B356" s="33"/>
      <c r="D356" s="150" t="s">
        <v>315</v>
      </c>
      <c r="F356" s="151" t="s">
        <v>610</v>
      </c>
      <c r="I356" s="148"/>
      <c r="L356" s="33"/>
      <c r="M356" s="149"/>
      <c r="T356" s="54"/>
      <c r="AT356" s="18" t="s">
        <v>315</v>
      </c>
      <c r="AU356" s="18" t="s">
        <v>88</v>
      </c>
    </row>
    <row r="357" spans="2:65" s="12" customFormat="1" ht="11.25">
      <c r="B357" s="152"/>
      <c r="D357" s="146" t="s">
        <v>317</v>
      </c>
      <c r="E357" s="153" t="s">
        <v>42</v>
      </c>
      <c r="F357" s="154" t="s">
        <v>599</v>
      </c>
      <c r="H357" s="153" t="s">
        <v>42</v>
      </c>
      <c r="I357" s="155"/>
      <c r="L357" s="152"/>
      <c r="M357" s="156"/>
      <c r="T357" s="157"/>
      <c r="AT357" s="153" t="s">
        <v>317</v>
      </c>
      <c r="AU357" s="153" t="s">
        <v>88</v>
      </c>
      <c r="AV357" s="12" t="s">
        <v>86</v>
      </c>
      <c r="AW357" s="12" t="s">
        <v>38</v>
      </c>
      <c r="AX357" s="12" t="s">
        <v>79</v>
      </c>
      <c r="AY357" s="153" t="s">
        <v>305</v>
      </c>
    </row>
    <row r="358" spans="2:65" s="13" customFormat="1" ht="22.5">
      <c r="B358" s="158"/>
      <c r="D358" s="146" t="s">
        <v>317</v>
      </c>
      <c r="E358" s="159" t="s">
        <v>42</v>
      </c>
      <c r="F358" s="160" t="s">
        <v>611</v>
      </c>
      <c r="H358" s="161">
        <v>2408.88</v>
      </c>
      <c r="I358" s="162"/>
      <c r="L358" s="158"/>
      <c r="M358" s="163"/>
      <c r="T358" s="164"/>
      <c r="AT358" s="159" t="s">
        <v>317</v>
      </c>
      <c r="AU358" s="159" t="s">
        <v>88</v>
      </c>
      <c r="AV358" s="13" t="s">
        <v>88</v>
      </c>
      <c r="AW358" s="13" t="s">
        <v>38</v>
      </c>
      <c r="AX358" s="13" t="s">
        <v>79</v>
      </c>
      <c r="AY358" s="159" t="s">
        <v>305</v>
      </c>
    </row>
    <row r="359" spans="2:65" s="12" customFormat="1" ht="11.25">
      <c r="B359" s="152"/>
      <c r="D359" s="146" t="s">
        <v>317</v>
      </c>
      <c r="E359" s="153" t="s">
        <v>42</v>
      </c>
      <c r="F359" s="154" t="s">
        <v>601</v>
      </c>
      <c r="H359" s="153" t="s">
        <v>42</v>
      </c>
      <c r="I359" s="155"/>
      <c r="L359" s="152"/>
      <c r="M359" s="156"/>
      <c r="T359" s="157"/>
      <c r="AT359" s="153" t="s">
        <v>317</v>
      </c>
      <c r="AU359" s="153" t="s">
        <v>88</v>
      </c>
      <c r="AV359" s="12" t="s">
        <v>86</v>
      </c>
      <c r="AW359" s="12" t="s">
        <v>38</v>
      </c>
      <c r="AX359" s="12" t="s">
        <v>79</v>
      </c>
      <c r="AY359" s="153" t="s">
        <v>305</v>
      </c>
    </row>
    <row r="360" spans="2:65" s="13" customFormat="1" ht="22.5">
      <c r="B360" s="158"/>
      <c r="D360" s="146" t="s">
        <v>317</v>
      </c>
      <c r="E360" s="159" t="s">
        <v>42</v>
      </c>
      <c r="F360" s="160" t="s">
        <v>612</v>
      </c>
      <c r="H360" s="161">
        <v>87.68</v>
      </c>
      <c r="I360" s="162"/>
      <c r="L360" s="158"/>
      <c r="M360" s="163"/>
      <c r="T360" s="164"/>
      <c r="AT360" s="159" t="s">
        <v>317</v>
      </c>
      <c r="AU360" s="159" t="s">
        <v>88</v>
      </c>
      <c r="AV360" s="13" t="s">
        <v>88</v>
      </c>
      <c r="AW360" s="13" t="s">
        <v>38</v>
      </c>
      <c r="AX360" s="13" t="s">
        <v>79</v>
      </c>
      <c r="AY360" s="159" t="s">
        <v>305</v>
      </c>
    </row>
    <row r="361" spans="2:65" s="12" customFormat="1" ht="11.25">
      <c r="B361" s="152"/>
      <c r="D361" s="146" t="s">
        <v>317</v>
      </c>
      <c r="E361" s="153" t="s">
        <v>42</v>
      </c>
      <c r="F361" s="154" t="s">
        <v>603</v>
      </c>
      <c r="H361" s="153" t="s">
        <v>42</v>
      </c>
      <c r="I361" s="155"/>
      <c r="L361" s="152"/>
      <c r="M361" s="156"/>
      <c r="T361" s="157"/>
      <c r="AT361" s="153" t="s">
        <v>317</v>
      </c>
      <c r="AU361" s="153" t="s">
        <v>88</v>
      </c>
      <c r="AV361" s="12" t="s">
        <v>86</v>
      </c>
      <c r="AW361" s="12" t="s">
        <v>38</v>
      </c>
      <c r="AX361" s="12" t="s">
        <v>79</v>
      </c>
      <c r="AY361" s="153" t="s">
        <v>305</v>
      </c>
    </row>
    <row r="362" spans="2:65" s="13" customFormat="1" ht="22.5">
      <c r="B362" s="158"/>
      <c r="D362" s="146" t="s">
        <v>317</v>
      </c>
      <c r="E362" s="159" t="s">
        <v>42</v>
      </c>
      <c r="F362" s="160" t="s">
        <v>613</v>
      </c>
      <c r="H362" s="161">
        <v>4.9000000000000004</v>
      </c>
      <c r="I362" s="162"/>
      <c r="L362" s="158"/>
      <c r="M362" s="163"/>
      <c r="T362" s="164"/>
      <c r="AT362" s="159" t="s">
        <v>317</v>
      </c>
      <c r="AU362" s="159" t="s">
        <v>88</v>
      </c>
      <c r="AV362" s="13" t="s">
        <v>88</v>
      </c>
      <c r="AW362" s="13" t="s">
        <v>38</v>
      </c>
      <c r="AX362" s="13" t="s">
        <v>79</v>
      </c>
      <c r="AY362" s="159" t="s">
        <v>305</v>
      </c>
    </row>
    <row r="363" spans="2:65" s="15" customFormat="1" ht="11.25">
      <c r="B363" s="172"/>
      <c r="D363" s="146" t="s">
        <v>317</v>
      </c>
      <c r="E363" s="173" t="s">
        <v>42</v>
      </c>
      <c r="F363" s="174" t="s">
        <v>339</v>
      </c>
      <c r="H363" s="175">
        <v>2501.46</v>
      </c>
      <c r="I363" s="176"/>
      <c r="L363" s="172"/>
      <c r="M363" s="177"/>
      <c r="T363" s="178"/>
      <c r="AT363" s="173" t="s">
        <v>317</v>
      </c>
      <c r="AU363" s="173" t="s">
        <v>88</v>
      </c>
      <c r="AV363" s="15" t="s">
        <v>311</v>
      </c>
      <c r="AW363" s="15" t="s">
        <v>38</v>
      </c>
      <c r="AX363" s="15" t="s">
        <v>86</v>
      </c>
      <c r="AY363" s="173" t="s">
        <v>305</v>
      </c>
    </row>
    <row r="364" spans="2:65" s="1" customFormat="1" ht="24.2" customHeight="1">
      <c r="B364" s="33"/>
      <c r="C364" s="133" t="s">
        <v>614</v>
      </c>
      <c r="D364" s="133" t="s">
        <v>307</v>
      </c>
      <c r="E364" s="134" t="s">
        <v>615</v>
      </c>
      <c r="F364" s="135" t="s">
        <v>616</v>
      </c>
      <c r="G364" s="136" t="s">
        <v>199</v>
      </c>
      <c r="H364" s="137">
        <v>2017.01</v>
      </c>
      <c r="I364" s="138"/>
      <c r="J364" s="139">
        <f>ROUND(I364*H364,2)</f>
        <v>0</v>
      </c>
      <c r="K364" s="135" t="s">
        <v>310</v>
      </c>
      <c r="L364" s="33"/>
      <c r="M364" s="140" t="s">
        <v>42</v>
      </c>
      <c r="N364" s="141" t="s">
        <v>50</v>
      </c>
      <c r="P364" s="142">
        <f>O364*H364</f>
        <v>0</v>
      </c>
      <c r="Q364" s="142">
        <v>1.103E-2</v>
      </c>
      <c r="R364" s="142">
        <f>Q364*H364</f>
        <v>22.247620300000001</v>
      </c>
      <c r="S364" s="142">
        <v>0</v>
      </c>
      <c r="T364" s="143">
        <f>S364*H364</f>
        <v>0</v>
      </c>
      <c r="AR364" s="144" t="s">
        <v>311</v>
      </c>
      <c r="AT364" s="144" t="s">
        <v>307</v>
      </c>
      <c r="AU364" s="144" t="s">
        <v>88</v>
      </c>
      <c r="AY364" s="18" t="s">
        <v>305</v>
      </c>
      <c r="BE364" s="145">
        <f>IF(N364="základní",J364,0)</f>
        <v>0</v>
      </c>
      <c r="BF364" s="145">
        <f>IF(N364="snížená",J364,0)</f>
        <v>0</v>
      </c>
      <c r="BG364" s="145">
        <f>IF(N364="zákl. přenesená",J364,0)</f>
        <v>0</v>
      </c>
      <c r="BH364" s="145">
        <f>IF(N364="sníž. přenesená",J364,0)</f>
        <v>0</v>
      </c>
      <c r="BI364" s="145">
        <f>IF(N364="nulová",J364,0)</f>
        <v>0</v>
      </c>
      <c r="BJ364" s="18" t="s">
        <v>86</v>
      </c>
      <c r="BK364" s="145">
        <f>ROUND(I364*H364,2)</f>
        <v>0</v>
      </c>
      <c r="BL364" s="18" t="s">
        <v>311</v>
      </c>
      <c r="BM364" s="144" t="s">
        <v>617</v>
      </c>
    </row>
    <row r="365" spans="2:65" s="1" customFormat="1" ht="29.25">
      <c r="B365" s="33"/>
      <c r="D365" s="146" t="s">
        <v>313</v>
      </c>
      <c r="F365" s="147" t="s">
        <v>618</v>
      </c>
      <c r="I365" s="148"/>
      <c r="L365" s="33"/>
      <c r="M365" s="149"/>
      <c r="T365" s="54"/>
      <c r="AT365" s="18" t="s">
        <v>313</v>
      </c>
      <c r="AU365" s="18" t="s">
        <v>88</v>
      </c>
    </row>
    <row r="366" spans="2:65" s="1" customFormat="1" ht="11.25">
      <c r="B366" s="33"/>
      <c r="D366" s="150" t="s">
        <v>315</v>
      </c>
      <c r="F366" s="151" t="s">
        <v>619</v>
      </c>
      <c r="I366" s="148"/>
      <c r="L366" s="33"/>
      <c r="M366" s="149"/>
      <c r="T366" s="54"/>
      <c r="AT366" s="18" t="s">
        <v>315</v>
      </c>
      <c r="AU366" s="18" t="s">
        <v>88</v>
      </c>
    </row>
    <row r="367" spans="2:65" s="12" customFormat="1" ht="11.25">
      <c r="B367" s="152"/>
      <c r="D367" s="146" t="s">
        <v>317</v>
      </c>
      <c r="E367" s="153" t="s">
        <v>42</v>
      </c>
      <c r="F367" s="154" t="s">
        <v>620</v>
      </c>
      <c r="H367" s="153" t="s">
        <v>42</v>
      </c>
      <c r="I367" s="155"/>
      <c r="L367" s="152"/>
      <c r="M367" s="156"/>
      <c r="T367" s="157"/>
      <c r="AT367" s="153" t="s">
        <v>317</v>
      </c>
      <c r="AU367" s="153" t="s">
        <v>88</v>
      </c>
      <c r="AV367" s="12" t="s">
        <v>86</v>
      </c>
      <c r="AW367" s="12" t="s">
        <v>38</v>
      </c>
      <c r="AX367" s="12" t="s">
        <v>79</v>
      </c>
      <c r="AY367" s="153" t="s">
        <v>305</v>
      </c>
    </row>
    <row r="368" spans="2:65" s="13" customFormat="1" ht="22.5">
      <c r="B368" s="158"/>
      <c r="D368" s="146" t="s">
        <v>317</v>
      </c>
      <c r="E368" s="159" t="s">
        <v>42</v>
      </c>
      <c r="F368" s="160" t="s">
        <v>621</v>
      </c>
      <c r="H368" s="161">
        <v>1917.16</v>
      </c>
      <c r="I368" s="162"/>
      <c r="L368" s="158"/>
      <c r="M368" s="163"/>
      <c r="T368" s="164"/>
      <c r="AT368" s="159" t="s">
        <v>317</v>
      </c>
      <c r="AU368" s="159" t="s">
        <v>88</v>
      </c>
      <c r="AV368" s="13" t="s">
        <v>88</v>
      </c>
      <c r="AW368" s="13" t="s">
        <v>38</v>
      </c>
      <c r="AX368" s="13" t="s">
        <v>79</v>
      </c>
      <c r="AY368" s="159" t="s">
        <v>305</v>
      </c>
    </row>
    <row r="369" spans="2:65" s="12" customFormat="1" ht="11.25">
      <c r="B369" s="152"/>
      <c r="D369" s="146" t="s">
        <v>317</v>
      </c>
      <c r="E369" s="153" t="s">
        <v>42</v>
      </c>
      <c r="F369" s="154" t="s">
        <v>622</v>
      </c>
      <c r="H369" s="153" t="s">
        <v>42</v>
      </c>
      <c r="I369" s="155"/>
      <c r="L369" s="152"/>
      <c r="M369" s="156"/>
      <c r="T369" s="157"/>
      <c r="AT369" s="153" t="s">
        <v>317</v>
      </c>
      <c r="AU369" s="153" t="s">
        <v>88</v>
      </c>
      <c r="AV369" s="12" t="s">
        <v>86</v>
      </c>
      <c r="AW369" s="12" t="s">
        <v>38</v>
      </c>
      <c r="AX369" s="12" t="s">
        <v>79</v>
      </c>
      <c r="AY369" s="153" t="s">
        <v>305</v>
      </c>
    </row>
    <row r="370" spans="2:65" s="13" customFormat="1" ht="22.5">
      <c r="B370" s="158"/>
      <c r="D370" s="146" t="s">
        <v>317</v>
      </c>
      <c r="E370" s="159" t="s">
        <v>42</v>
      </c>
      <c r="F370" s="160" t="s">
        <v>623</v>
      </c>
      <c r="H370" s="161">
        <v>99.85</v>
      </c>
      <c r="I370" s="162"/>
      <c r="L370" s="158"/>
      <c r="M370" s="163"/>
      <c r="T370" s="164"/>
      <c r="AT370" s="159" t="s">
        <v>317</v>
      </c>
      <c r="AU370" s="159" t="s">
        <v>88</v>
      </c>
      <c r="AV370" s="13" t="s">
        <v>88</v>
      </c>
      <c r="AW370" s="13" t="s">
        <v>38</v>
      </c>
      <c r="AX370" s="13" t="s">
        <v>79</v>
      </c>
      <c r="AY370" s="159" t="s">
        <v>305</v>
      </c>
    </row>
    <row r="371" spans="2:65" s="14" customFormat="1" ht="11.25">
      <c r="B371" s="165"/>
      <c r="D371" s="146" t="s">
        <v>317</v>
      </c>
      <c r="E371" s="166" t="s">
        <v>228</v>
      </c>
      <c r="F371" s="167" t="s">
        <v>338</v>
      </c>
      <c r="H371" s="168">
        <v>2017.01</v>
      </c>
      <c r="I371" s="169"/>
      <c r="L371" s="165"/>
      <c r="M371" s="170"/>
      <c r="T371" s="171"/>
      <c r="AT371" s="166" t="s">
        <v>317</v>
      </c>
      <c r="AU371" s="166" t="s">
        <v>88</v>
      </c>
      <c r="AV371" s="14" t="s">
        <v>96</v>
      </c>
      <c r="AW371" s="14" t="s">
        <v>38</v>
      </c>
      <c r="AX371" s="14" t="s">
        <v>79</v>
      </c>
      <c r="AY371" s="166" t="s">
        <v>305</v>
      </c>
    </row>
    <row r="372" spans="2:65" s="15" customFormat="1" ht="11.25">
      <c r="B372" s="172"/>
      <c r="D372" s="146" t="s">
        <v>317</v>
      </c>
      <c r="E372" s="173" t="s">
        <v>42</v>
      </c>
      <c r="F372" s="174" t="s">
        <v>339</v>
      </c>
      <c r="H372" s="175">
        <v>2017.01</v>
      </c>
      <c r="I372" s="176"/>
      <c r="L372" s="172"/>
      <c r="M372" s="177"/>
      <c r="T372" s="178"/>
      <c r="AT372" s="173" t="s">
        <v>317</v>
      </c>
      <c r="AU372" s="173" t="s">
        <v>88</v>
      </c>
      <c r="AV372" s="15" t="s">
        <v>311</v>
      </c>
      <c r="AW372" s="15" t="s">
        <v>38</v>
      </c>
      <c r="AX372" s="15" t="s">
        <v>86</v>
      </c>
      <c r="AY372" s="173" t="s">
        <v>305</v>
      </c>
    </row>
    <row r="373" spans="2:65" s="1" customFormat="1" ht="24.2" customHeight="1">
      <c r="B373" s="33"/>
      <c r="C373" s="133" t="s">
        <v>624</v>
      </c>
      <c r="D373" s="133" t="s">
        <v>307</v>
      </c>
      <c r="E373" s="134" t="s">
        <v>625</v>
      </c>
      <c r="F373" s="135" t="s">
        <v>626</v>
      </c>
      <c r="G373" s="136" t="s">
        <v>199</v>
      </c>
      <c r="H373" s="137">
        <v>1917.16</v>
      </c>
      <c r="I373" s="138"/>
      <c r="J373" s="139">
        <f>ROUND(I373*H373,2)</f>
        <v>0</v>
      </c>
      <c r="K373" s="135" t="s">
        <v>310</v>
      </c>
      <c r="L373" s="33"/>
      <c r="M373" s="140" t="s">
        <v>42</v>
      </c>
      <c r="N373" s="141" t="s">
        <v>50</v>
      </c>
      <c r="P373" s="142">
        <f>O373*H373</f>
        <v>0</v>
      </c>
      <c r="Q373" s="142">
        <v>5.5199999999999997E-3</v>
      </c>
      <c r="R373" s="142">
        <f>Q373*H373</f>
        <v>10.5827232</v>
      </c>
      <c r="S373" s="142">
        <v>0</v>
      </c>
      <c r="T373" s="143">
        <f>S373*H373</f>
        <v>0</v>
      </c>
      <c r="AR373" s="144" t="s">
        <v>311</v>
      </c>
      <c r="AT373" s="144" t="s">
        <v>307</v>
      </c>
      <c r="AU373" s="144" t="s">
        <v>88</v>
      </c>
      <c r="AY373" s="18" t="s">
        <v>305</v>
      </c>
      <c r="BE373" s="145">
        <f>IF(N373="základní",J373,0)</f>
        <v>0</v>
      </c>
      <c r="BF373" s="145">
        <f>IF(N373="snížená",J373,0)</f>
        <v>0</v>
      </c>
      <c r="BG373" s="145">
        <f>IF(N373="zákl. přenesená",J373,0)</f>
        <v>0</v>
      </c>
      <c r="BH373" s="145">
        <f>IF(N373="sníž. přenesená",J373,0)</f>
        <v>0</v>
      </c>
      <c r="BI373" s="145">
        <f>IF(N373="nulová",J373,0)</f>
        <v>0</v>
      </c>
      <c r="BJ373" s="18" t="s">
        <v>86</v>
      </c>
      <c r="BK373" s="145">
        <f>ROUND(I373*H373,2)</f>
        <v>0</v>
      </c>
      <c r="BL373" s="18" t="s">
        <v>311</v>
      </c>
      <c r="BM373" s="144" t="s">
        <v>627</v>
      </c>
    </row>
    <row r="374" spans="2:65" s="1" customFormat="1" ht="29.25">
      <c r="B374" s="33"/>
      <c r="D374" s="146" t="s">
        <v>313</v>
      </c>
      <c r="F374" s="147" t="s">
        <v>628</v>
      </c>
      <c r="I374" s="148"/>
      <c r="L374" s="33"/>
      <c r="M374" s="149"/>
      <c r="T374" s="54"/>
      <c r="AT374" s="18" t="s">
        <v>313</v>
      </c>
      <c r="AU374" s="18" t="s">
        <v>88</v>
      </c>
    </row>
    <row r="375" spans="2:65" s="1" customFormat="1" ht="11.25">
      <c r="B375" s="33"/>
      <c r="D375" s="150" t="s">
        <v>315</v>
      </c>
      <c r="F375" s="151" t="s">
        <v>629</v>
      </c>
      <c r="I375" s="148"/>
      <c r="L375" s="33"/>
      <c r="M375" s="149"/>
      <c r="T375" s="54"/>
      <c r="AT375" s="18" t="s">
        <v>315</v>
      </c>
      <c r="AU375" s="18" t="s">
        <v>88</v>
      </c>
    </row>
    <row r="376" spans="2:65" s="12" customFormat="1" ht="11.25">
      <c r="B376" s="152"/>
      <c r="D376" s="146" t="s">
        <v>317</v>
      </c>
      <c r="E376" s="153" t="s">
        <v>42</v>
      </c>
      <c r="F376" s="154" t="s">
        <v>620</v>
      </c>
      <c r="H376" s="153" t="s">
        <v>42</v>
      </c>
      <c r="I376" s="155"/>
      <c r="L376" s="152"/>
      <c r="M376" s="156"/>
      <c r="T376" s="157"/>
      <c r="AT376" s="153" t="s">
        <v>317</v>
      </c>
      <c r="AU376" s="153" t="s">
        <v>88</v>
      </c>
      <c r="AV376" s="12" t="s">
        <v>86</v>
      </c>
      <c r="AW376" s="12" t="s">
        <v>38</v>
      </c>
      <c r="AX376" s="12" t="s">
        <v>79</v>
      </c>
      <c r="AY376" s="153" t="s">
        <v>305</v>
      </c>
    </row>
    <row r="377" spans="2:65" s="13" customFormat="1" ht="22.5">
      <c r="B377" s="158"/>
      <c r="D377" s="146" t="s">
        <v>317</v>
      </c>
      <c r="E377" s="159" t="s">
        <v>42</v>
      </c>
      <c r="F377" s="160" t="s">
        <v>621</v>
      </c>
      <c r="H377" s="161">
        <v>1917.16</v>
      </c>
      <c r="I377" s="162"/>
      <c r="L377" s="158"/>
      <c r="M377" s="163"/>
      <c r="T377" s="164"/>
      <c r="AT377" s="159" t="s">
        <v>317</v>
      </c>
      <c r="AU377" s="159" t="s">
        <v>88</v>
      </c>
      <c r="AV377" s="13" t="s">
        <v>88</v>
      </c>
      <c r="AW377" s="13" t="s">
        <v>38</v>
      </c>
      <c r="AX377" s="13" t="s">
        <v>86</v>
      </c>
      <c r="AY377" s="159" t="s">
        <v>305</v>
      </c>
    </row>
    <row r="378" spans="2:65" s="1" customFormat="1" ht="21.75" customHeight="1">
      <c r="B378" s="33"/>
      <c r="C378" s="133" t="s">
        <v>630</v>
      </c>
      <c r="D378" s="133" t="s">
        <v>307</v>
      </c>
      <c r="E378" s="134" t="s">
        <v>631</v>
      </c>
      <c r="F378" s="135" t="s">
        <v>632</v>
      </c>
      <c r="G378" s="136" t="s">
        <v>199</v>
      </c>
      <c r="H378" s="137">
        <v>639.11</v>
      </c>
      <c r="I378" s="138"/>
      <c r="J378" s="139">
        <f>ROUND(I378*H378,2)</f>
        <v>0</v>
      </c>
      <c r="K378" s="135" t="s">
        <v>310</v>
      </c>
      <c r="L378" s="33"/>
      <c r="M378" s="140" t="s">
        <v>42</v>
      </c>
      <c r="N378" s="141" t="s">
        <v>50</v>
      </c>
      <c r="P378" s="142">
        <f>O378*H378</f>
        <v>0</v>
      </c>
      <c r="Q378" s="142">
        <v>2.5999999999999998E-4</v>
      </c>
      <c r="R378" s="142">
        <f>Q378*H378</f>
        <v>0.1661686</v>
      </c>
      <c r="S378" s="142">
        <v>0</v>
      </c>
      <c r="T378" s="143">
        <f>S378*H378</f>
        <v>0</v>
      </c>
      <c r="AR378" s="144" t="s">
        <v>311</v>
      </c>
      <c r="AT378" s="144" t="s">
        <v>307</v>
      </c>
      <c r="AU378" s="144" t="s">
        <v>88</v>
      </c>
      <c r="AY378" s="18" t="s">
        <v>305</v>
      </c>
      <c r="BE378" s="145">
        <f>IF(N378="základní",J378,0)</f>
        <v>0</v>
      </c>
      <c r="BF378" s="145">
        <f>IF(N378="snížená",J378,0)</f>
        <v>0</v>
      </c>
      <c r="BG378" s="145">
        <f>IF(N378="zákl. přenesená",J378,0)</f>
        <v>0</v>
      </c>
      <c r="BH378" s="145">
        <f>IF(N378="sníž. přenesená",J378,0)</f>
        <v>0</v>
      </c>
      <c r="BI378" s="145">
        <f>IF(N378="nulová",J378,0)</f>
        <v>0</v>
      </c>
      <c r="BJ378" s="18" t="s">
        <v>86</v>
      </c>
      <c r="BK378" s="145">
        <f>ROUND(I378*H378,2)</f>
        <v>0</v>
      </c>
      <c r="BL378" s="18" t="s">
        <v>311</v>
      </c>
      <c r="BM378" s="144" t="s">
        <v>633</v>
      </c>
    </row>
    <row r="379" spans="2:65" s="1" customFormat="1" ht="19.5">
      <c r="B379" s="33"/>
      <c r="D379" s="146" t="s">
        <v>313</v>
      </c>
      <c r="F379" s="147" t="s">
        <v>634</v>
      </c>
      <c r="I379" s="148"/>
      <c r="L379" s="33"/>
      <c r="M379" s="149"/>
      <c r="T379" s="54"/>
      <c r="AT379" s="18" t="s">
        <v>313</v>
      </c>
      <c r="AU379" s="18" t="s">
        <v>88</v>
      </c>
    </row>
    <row r="380" spans="2:65" s="1" customFormat="1" ht="11.25">
      <c r="B380" s="33"/>
      <c r="D380" s="150" t="s">
        <v>315</v>
      </c>
      <c r="F380" s="151" t="s">
        <v>635</v>
      </c>
      <c r="I380" s="148"/>
      <c r="L380" s="33"/>
      <c r="M380" s="149"/>
      <c r="T380" s="54"/>
      <c r="AT380" s="18" t="s">
        <v>315</v>
      </c>
      <c r="AU380" s="18" t="s">
        <v>88</v>
      </c>
    </row>
    <row r="381" spans="2:65" s="12" customFormat="1" ht="11.25">
      <c r="B381" s="152"/>
      <c r="D381" s="146" t="s">
        <v>317</v>
      </c>
      <c r="E381" s="153" t="s">
        <v>42</v>
      </c>
      <c r="F381" s="154" t="s">
        <v>636</v>
      </c>
      <c r="H381" s="153" t="s">
        <v>42</v>
      </c>
      <c r="I381" s="155"/>
      <c r="L381" s="152"/>
      <c r="M381" s="156"/>
      <c r="T381" s="157"/>
      <c r="AT381" s="153" t="s">
        <v>317</v>
      </c>
      <c r="AU381" s="153" t="s">
        <v>88</v>
      </c>
      <c r="AV381" s="12" t="s">
        <v>86</v>
      </c>
      <c r="AW381" s="12" t="s">
        <v>38</v>
      </c>
      <c r="AX381" s="12" t="s">
        <v>79</v>
      </c>
      <c r="AY381" s="153" t="s">
        <v>305</v>
      </c>
    </row>
    <row r="382" spans="2:65" s="13" customFormat="1" ht="11.25">
      <c r="B382" s="158"/>
      <c r="D382" s="146" t="s">
        <v>317</v>
      </c>
      <c r="E382" s="159" t="s">
        <v>42</v>
      </c>
      <c r="F382" s="160" t="s">
        <v>637</v>
      </c>
      <c r="H382" s="161">
        <v>639.11</v>
      </c>
      <c r="I382" s="162"/>
      <c r="L382" s="158"/>
      <c r="M382" s="163"/>
      <c r="T382" s="164"/>
      <c r="AT382" s="159" t="s">
        <v>317</v>
      </c>
      <c r="AU382" s="159" t="s">
        <v>88</v>
      </c>
      <c r="AV382" s="13" t="s">
        <v>88</v>
      </c>
      <c r="AW382" s="13" t="s">
        <v>38</v>
      </c>
      <c r="AX382" s="13" t="s">
        <v>86</v>
      </c>
      <c r="AY382" s="159" t="s">
        <v>305</v>
      </c>
    </row>
    <row r="383" spans="2:65" s="1" customFormat="1" ht="49.15" customHeight="1">
      <c r="B383" s="33"/>
      <c r="C383" s="133" t="s">
        <v>638</v>
      </c>
      <c r="D383" s="133" t="s">
        <v>307</v>
      </c>
      <c r="E383" s="134" t="s">
        <v>639</v>
      </c>
      <c r="F383" s="135" t="s">
        <v>640</v>
      </c>
      <c r="G383" s="136" t="s">
        <v>199</v>
      </c>
      <c r="H383" s="137">
        <v>11.12</v>
      </c>
      <c r="I383" s="138"/>
      <c r="J383" s="139">
        <f>ROUND(I383*H383,2)</f>
        <v>0</v>
      </c>
      <c r="K383" s="135" t="s">
        <v>310</v>
      </c>
      <c r="L383" s="33"/>
      <c r="M383" s="140" t="s">
        <v>42</v>
      </c>
      <c r="N383" s="141" t="s">
        <v>50</v>
      </c>
      <c r="P383" s="142">
        <f>O383*H383</f>
        <v>0</v>
      </c>
      <c r="Q383" s="142">
        <v>1.1390000000000001E-2</v>
      </c>
      <c r="R383" s="142">
        <f>Q383*H383</f>
        <v>0.12665680000000001</v>
      </c>
      <c r="S383" s="142">
        <v>0</v>
      </c>
      <c r="T383" s="143">
        <f>S383*H383</f>
        <v>0</v>
      </c>
      <c r="AR383" s="144" t="s">
        <v>311</v>
      </c>
      <c r="AT383" s="144" t="s">
        <v>307</v>
      </c>
      <c r="AU383" s="144" t="s">
        <v>88</v>
      </c>
      <c r="AY383" s="18" t="s">
        <v>305</v>
      </c>
      <c r="BE383" s="145">
        <f>IF(N383="základní",J383,0)</f>
        <v>0</v>
      </c>
      <c r="BF383" s="145">
        <f>IF(N383="snížená",J383,0)</f>
        <v>0</v>
      </c>
      <c r="BG383" s="145">
        <f>IF(N383="zákl. přenesená",J383,0)</f>
        <v>0</v>
      </c>
      <c r="BH383" s="145">
        <f>IF(N383="sníž. přenesená",J383,0)</f>
        <v>0</v>
      </c>
      <c r="BI383" s="145">
        <f>IF(N383="nulová",J383,0)</f>
        <v>0</v>
      </c>
      <c r="BJ383" s="18" t="s">
        <v>86</v>
      </c>
      <c r="BK383" s="145">
        <f>ROUND(I383*H383,2)</f>
        <v>0</v>
      </c>
      <c r="BL383" s="18" t="s">
        <v>311</v>
      </c>
      <c r="BM383" s="144" t="s">
        <v>641</v>
      </c>
    </row>
    <row r="384" spans="2:65" s="1" customFormat="1" ht="48.75">
      <c r="B384" s="33"/>
      <c r="D384" s="146" t="s">
        <v>313</v>
      </c>
      <c r="F384" s="147" t="s">
        <v>642</v>
      </c>
      <c r="I384" s="148"/>
      <c r="L384" s="33"/>
      <c r="M384" s="149"/>
      <c r="T384" s="54"/>
      <c r="AT384" s="18" t="s">
        <v>313</v>
      </c>
      <c r="AU384" s="18" t="s">
        <v>88</v>
      </c>
    </row>
    <row r="385" spans="2:65" s="1" customFormat="1" ht="11.25">
      <c r="B385" s="33"/>
      <c r="D385" s="150" t="s">
        <v>315</v>
      </c>
      <c r="F385" s="151" t="s">
        <v>643</v>
      </c>
      <c r="I385" s="148"/>
      <c r="L385" s="33"/>
      <c r="M385" s="149"/>
      <c r="T385" s="54"/>
      <c r="AT385" s="18" t="s">
        <v>315</v>
      </c>
      <c r="AU385" s="18" t="s">
        <v>88</v>
      </c>
    </row>
    <row r="386" spans="2:65" s="12" customFormat="1" ht="11.25">
      <c r="B386" s="152"/>
      <c r="D386" s="146" t="s">
        <v>317</v>
      </c>
      <c r="E386" s="153" t="s">
        <v>42</v>
      </c>
      <c r="F386" s="154" t="s">
        <v>644</v>
      </c>
      <c r="H386" s="153" t="s">
        <v>42</v>
      </c>
      <c r="I386" s="155"/>
      <c r="L386" s="152"/>
      <c r="M386" s="156"/>
      <c r="T386" s="157"/>
      <c r="AT386" s="153" t="s">
        <v>317</v>
      </c>
      <c r="AU386" s="153" t="s">
        <v>88</v>
      </c>
      <c r="AV386" s="12" t="s">
        <v>86</v>
      </c>
      <c r="AW386" s="12" t="s">
        <v>38</v>
      </c>
      <c r="AX386" s="12" t="s">
        <v>79</v>
      </c>
      <c r="AY386" s="153" t="s">
        <v>305</v>
      </c>
    </row>
    <row r="387" spans="2:65" s="13" customFormat="1" ht="11.25">
      <c r="B387" s="158"/>
      <c r="D387" s="146" t="s">
        <v>317</v>
      </c>
      <c r="E387" s="159" t="s">
        <v>42</v>
      </c>
      <c r="F387" s="160" t="s">
        <v>645</v>
      </c>
      <c r="H387" s="161">
        <v>11.12</v>
      </c>
      <c r="I387" s="162"/>
      <c r="L387" s="158"/>
      <c r="M387" s="163"/>
      <c r="T387" s="164"/>
      <c r="AT387" s="159" t="s">
        <v>317</v>
      </c>
      <c r="AU387" s="159" t="s">
        <v>88</v>
      </c>
      <c r="AV387" s="13" t="s">
        <v>88</v>
      </c>
      <c r="AW387" s="13" t="s">
        <v>38</v>
      </c>
      <c r="AX387" s="13" t="s">
        <v>86</v>
      </c>
      <c r="AY387" s="159" t="s">
        <v>305</v>
      </c>
    </row>
    <row r="388" spans="2:65" s="1" customFormat="1" ht="24.2" customHeight="1">
      <c r="B388" s="33"/>
      <c r="C388" s="179" t="s">
        <v>646</v>
      </c>
      <c r="D388" s="179" t="s">
        <v>341</v>
      </c>
      <c r="E388" s="180" t="s">
        <v>647</v>
      </c>
      <c r="F388" s="181" t="s">
        <v>648</v>
      </c>
      <c r="G388" s="182" t="s">
        <v>199</v>
      </c>
      <c r="H388" s="183">
        <v>11.676</v>
      </c>
      <c r="I388" s="184"/>
      <c r="J388" s="185">
        <f>ROUND(I388*H388,2)</f>
        <v>0</v>
      </c>
      <c r="K388" s="181" t="s">
        <v>310</v>
      </c>
      <c r="L388" s="186"/>
      <c r="M388" s="187" t="s">
        <v>42</v>
      </c>
      <c r="N388" s="188" t="s">
        <v>50</v>
      </c>
      <c r="P388" s="142">
        <f>O388*H388</f>
        <v>0</v>
      </c>
      <c r="Q388" s="142">
        <v>3.2200000000000002E-3</v>
      </c>
      <c r="R388" s="142">
        <f>Q388*H388</f>
        <v>3.759672E-2</v>
      </c>
      <c r="S388" s="142">
        <v>0</v>
      </c>
      <c r="T388" s="143">
        <f>S388*H388</f>
        <v>0</v>
      </c>
      <c r="AR388" s="144" t="s">
        <v>344</v>
      </c>
      <c r="AT388" s="144" t="s">
        <v>341</v>
      </c>
      <c r="AU388" s="144" t="s">
        <v>88</v>
      </c>
      <c r="AY388" s="18" t="s">
        <v>305</v>
      </c>
      <c r="BE388" s="145">
        <f>IF(N388="základní",J388,0)</f>
        <v>0</v>
      </c>
      <c r="BF388" s="145">
        <f>IF(N388="snížená",J388,0)</f>
        <v>0</v>
      </c>
      <c r="BG388" s="145">
        <f>IF(N388="zákl. přenesená",J388,0)</f>
        <v>0</v>
      </c>
      <c r="BH388" s="145">
        <f>IF(N388="sníž. přenesená",J388,0)</f>
        <v>0</v>
      </c>
      <c r="BI388" s="145">
        <f>IF(N388="nulová",J388,0)</f>
        <v>0</v>
      </c>
      <c r="BJ388" s="18" t="s">
        <v>86</v>
      </c>
      <c r="BK388" s="145">
        <f>ROUND(I388*H388,2)</f>
        <v>0</v>
      </c>
      <c r="BL388" s="18" t="s">
        <v>311</v>
      </c>
      <c r="BM388" s="144" t="s">
        <v>649</v>
      </c>
    </row>
    <row r="389" spans="2:65" s="1" customFormat="1" ht="19.5">
      <c r="B389" s="33"/>
      <c r="D389" s="146" t="s">
        <v>313</v>
      </c>
      <c r="F389" s="147" t="s">
        <v>648</v>
      </c>
      <c r="I389" s="148"/>
      <c r="L389" s="33"/>
      <c r="M389" s="149"/>
      <c r="T389" s="54"/>
      <c r="AT389" s="18" t="s">
        <v>313</v>
      </c>
      <c r="AU389" s="18" t="s">
        <v>88</v>
      </c>
    </row>
    <row r="390" spans="2:65" s="12" customFormat="1" ht="11.25">
      <c r="B390" s="152"/>
      <c r="D390" s="146" t="s">
        <v>317</v>
      </c>
      <c r="E390" s="153" t="s">
        <v>42</v>
      </c>
      <c r="F390" s="154" t="s">
        <v>644</v>
      </c>
      <c r="H390" s="153" t="s">
        <v>42</v>
      </c>
      <c r="I390" s="155"/>
      <c r="L390" s="152"/>
      <c r="M390" s="156"/>
      <c r="T390" s="157"/>
      <c r="AT390" s="153" t="s">
        <v>317</v>
      </c>
      <c r="AU390" s="153" t="s">
        <v>88</v>
      </c>
      <c r="AV390" s="12" t="s">
        <v>86</v>
      </c>
      <c r="AW390" s="12" t="s">
        <v>38</v>
      </c>
      <c r="AX390" s="12" t="s">
        <v>79</v>
      </c>
      <c r="AY390" s="153" t="s">
        <v>305</v>
      </c>
    </row>
    <row r="391" spans="2:65" s="13" customFormat="1" ht="11.25">
      <c r="B391" s="158"/>
      <c r="D391" s="146" t="s">
        <v>317</v>
      </c>
      <c r="E391" s="159" t="s">
        <v>42</v>
      </c>
      <c r="F391" s="160" t="s">
        <v>645</v>
      </c>
      <c r="H391" s="161">
        <v>11.12</v>
      </c>
      <c r="I391" s="162"/>
      <c r="L391" s="158"/>
      <c r="M391" s="163"/>
      <c r="T391" s="164"/>
      <c r="AT391" s="159" t="s">
        <v>317</v>
      </c>
      <c r="AU391" s="159" t="s">
        <v>88</v>
      </c>
      <c r="AV391" s="13" t="s">
        <v>88</v>
      </c>
      <c r="AW391" s="13" t="s">
        <v>38</v>
      </c>
      <c r="AX391" s="13" t="s">
        <v>86</v>
      </c>
      <c r="AY391" s="159" t="s">
        <v>305</v>
      </c>
    </row>
    <row r="392" spans="2:65" s="13" customFormat="1" ht="11.25">
      <c r="B392" s="158"/>
      <c r="D392" s="146" t="s">
        <v>317</v>
      </c>
      <c r="F392" s="160" t="s">
        <v>650</v>
      </c>
      <c r="H392" s="161">
        <v>11.676</v>
      </c>
      <c r="I392" s="162"/>
      <c r="L392" s="158"/>
      <c r="M392" s="163"/>
      <c r="T392" s="164"/>
      <c r="AT392" s="159" t="s">
        <v>317</v>
      </c>
      <c r="AU392" s="159" t="s">
        <v>88</v>
      </c>
      <c r="AV392" s="13" t="s">
        <v>88</v>
      </c>
      <c r="AW392" s="13" t="s">
        <v>4</v>
      </c>
      <c r="AX392" s="13" t="s">
        <v>86</v>
      </c>
      <c r="AY392" s="159" t="s">
        <v>305</v>
      </c>
    </row>
    <row r="393" spans="2:65" s="1" customFormat="1" ht="49.15" customHeight="1">
      <c r="B393" s="33"/>
      <c r="C393" s="133" t="s">
        <v>651</v>
      </c>
      <c r="D393" s="133" t="s">
        <v>307</v>
      </c>
      <c r="E393" s="134" t="s">
        <v>652</v>
      </c>
      <c r="F393" s="135" t="s">
        <v>653</v>
      </c>
      <c r="G393" s="136" t="s">
        <v>199</v>
      </c>
      <c r="H393" s="137">
        <v>173.62</v>
      </c>
      <c r="I393" s="138"/>
      <c r="J393" s="139">
        <f>ROUND(I393*H393,2)</f>
        <v>0</v>
      </c>
      <c r="K393" s="135" t="s">
        <v>310</v>
      </c>
      <c r="L393" s="33"/>
      <c r="M393" s="140" t="s">
        <v>42</v>
      </c>
      <c r="N393" s="141" t="s">
        <v>50</v>
      </c>
      <c r="P393" s="142">
        <f>O393*H393</f>
        <v>0</v>
      </c>
      <c r="Q393" s="142">
        <v>1.1390000000000001E-2</v>
      </c>
      <c r="R393" s="142">
        <f>Q393*H393</f>
        <v>1.9775318000000002</v>
      </c>
      <c r="S393" s="142">
        <v>0</v>
      </c>
      <c r="T393" s="143">
        <f>S393*H393</f>
        <v>0</v>
      </c>
      <c r="AR393" s="144" t="s">
        <v>311</v>
      </c>
      <c r="AT393" s="144" t="s">
        <v>307</v>
      </c>
      <c r="AU393" s="144" t="s">
        <v>88</v>
      </c>
      <c r="AY393" s="18" t="s">
        <v>305</v>
      </c>
      <c r="BE393" s="145">
        <f>IF(N393="základní",J393,0)</f>
        <v>0</v>
      </c>
      <c r="BF393" s="145">
        <f>IF(N393="snížená",J393,0)</f>
        <v>0</v>
      </c>
      <c r="BG393" s="145">
        <f>IF(N393="zákl. přenesená",J393,0)</f>
        <v>0</v>
      </c>
      <c r="BH393" s="145">
        <f>IF(N393="sníž. přenesená",J393,0)</f>
        <v>0</v>
      </c>
      <c r="BI393" s="145">
        <f>IF(N393="nulová",J393,0)</f>
        <v>0</v>
      </c>
      <c r="BJ393" s="18" t="s">
        <v>86</v>
      </c>
      <c r="BK393" s="145">
        <f>ROUND(I393*H393,2)</f>
        <v>0</v>
      </c>
      <c r="BL393" s="18" t="s">
        <v>311</v>
      </c>
      <c r="BM393" s="144" t="s">
        <v>654</v>
      </c>
    </row>
    <row r="394" spans="2:65" s="1" customFormat="1" ht="48.75">
      <c r="B394" s="33"/>
      <c r="D394" s="146" t="s">
        <v>313</v>
      </c>
      <c r="F394" s="147" t="s">
        <v>655</v>
      </c>
      <c r="I394" s="148"/>
      <c r="L394" s="33"/>
      <c r="M394" s="149"/>
      <c r="T394" s="54"/>
      <c r="AT394" s="18" t="s">
        <v>313</v>
      </c>
      <c r="AU394" s="18" t="s">
        <v>88</v>
      </c>
    </row>
    <row r="395" spans="2:65" s="1" customFormat="1" ht="11.25">
      <c r="B395" s="33"/>
      <c r="D395" s="150" t="s">
        <v>315</v>
      </c>
      <c r="F395" s="151" t="s">
        <v>656</v>
      </c>
      <c r="I395" s="148"/>
      <c r="L395" s="33"/>
      <c r="M395" s="149"/>
      <c r="T395" s="54"/>
      <c r="AT395" s="18" t="s">
        <v>315</v>
      </c>
      <c r="AU395" s="18" t="s">
        <v>88</v>
      </c>
    </row>
    <row r="396" spans="2:65" s="12" customFormat="1" ht="11.25">
      <c r="B396" s="152"/>
      <c r="D396" s="146" t="s">
        <v>317</v>
      </c>
      <c r="E396" s="153" t="s">
        <v>42</v>
      </c>
      <c r="F396" s="154" t="s">
        <v>657</v>
      </c>
      <c r="H396" s="153" t="s">
        <v>42</v>
      </c>
      <c r="I396" s="155"/>
      <c r="L396" s="152"/>
      <c r="M396" s="156"/>
      <c r="T396" s="157"/>
      <c r="AT396" s="153" t="s">
        <v>317</v>
      </c>
      <c r="AU396" s="153" t="s">
        <v>88</v>
      </c>
      <c r="AV396" s="12" t="s">
        <v>86</v>
      </c>
      <c r="AW396" s="12" t="s">
        <v>38</v>
      </c>
      <c r="AX396" s="12" t="s">
        <v>79</v>
      </c>
      <c r="AY396" s="153" t="s">
        <v>305</v>
      </c>
    </row>
    <row r="397" spans="2:65" s="13" customFormat="1" ht="11.25">
      <c r="B397" s="158"/>
      <c r="D397" s="146" t="s">
        <v>317</v>
      </c>
      <c r="E397" s="159" t="s">
        <v>42</v>
      </c>
      <c r="F397" s="160" t="s">
        <v>658</v>
      </c>
      <c r="H397" s="161">
        <v>24.35</v>
      </c>
      <c r="I397" s="162"/>
      <c r="L397" s="158"/>
      <c r="M397" s="163"/>
      <c r="T397" s="164"/>
      <c r="AT397" s="159" t="s">
        <v>317</v>
      </c>
      <c r="AU397" s="159" t="s">
        <v>88</v>
      </c>
      <c r="AV397" s="13" t="s">
        <v>88</v>
      </c>
      <c r="AW397" s="13" t="s">
        <v>38</v>
      </c>
      <c r="AX397" s="13" t="s">
        <v>79</v>
      </c>
      <c r="AY397" s="159" t="s">
        <v>305</v>
      </c>
    </row>
    <row r="398" spans="2:65" s="12" customFormat="1" ht="11.25">
      <c r="B398" s="152"/>
      <c r="D398" s="146" t="s">
        <v>317</v>
      </c>
      <c r="E398" s="153" t="s">
        <v>42</v>
      </c>
      <c r="F398" s="154" t="s">
        <v>659</v>
      </c>
      <c r="H398" s="153" t="s">
        <v>42</v>
      </c>
      <c r="I398" s="155"/>
      <c r="L398" s="152"/>
      <c r="M398" s="156"/>
      <c r="T398" s="157"/>
      <c r="AT398" s="153" t="s">
        <v>317</v>
      </c>
      <c r="AU398" s="153" t="s">
        <v>88</v>
      </c>
      <c r="AV398" s="12" t="s">
        <v>86</v>
      </c>
      <c r="AW398" s="12" t="s">
        <v>38</v>
      </c>
      <c r="AX398" s="12" t="s">
        <v>79</v>
      </c>
      <c r="AY398" s="153" t="s">
        <v>305</v>
      </c>
    </row>
    <row r="399" spans="2:65" s="13" customFormat="1" ht="11.25">
      <c r="B399" s="158"/>
      <c r="D399" s="146" t="s">
        <v>317</v>
      </c>
      <c r="E399" s="159" t="s">
        <v>42</v>
      </c>
      <c r="F399" s="160" t="s">
        <v>660</v>
      </c>
      <c r="H399" s="161">
        <v>149.27000000000001</v>
      </c>
      <c r="I399" s="162"/>
      <c r="L399" s="158"/>
      <c r="M399" s="163"/>
      <c r="T399" s="164"/>
      <c r="AT399" s="159" t="s">
        <v>317</v>
      </c>
      <c r="AU399" s="159" t="s">
        <v>88</v>
      </c>
      <c r="AV399" s="13" t="s">
        <v>88</v>
      </c>
      <c r="AW399" s="13" t="s">
        <v>38</v>
      </c>
      <c r="AX399" s="13" t="s">
        <v>79</v>
      </c>
      <c r="AY399" s="159" t="s">
        <v>305</v>
      </c>
    </row>
    <row r="400" spans="2:65" s="15" customFormat="1" ht="11.25">
      <c r="B400" s="172"/>
      <c r="D400" s="146" t="s">
        <v>317</v>
      </c>
      <c r="E400" s="173" t="s">
        <v>42</v>
      </c>
      <c r="F400" s="174" t="s">
        <v>339</v>
      </c>
      <c r="H400" s="175">
        <v>173.62</v>
      </c>
      <c r="I400" s="176"/>
      <c r="L400" s="172"/>
      <c r="M400" s="177"/>
      <c r="T400" s="178"/>
      <c r="AT400" s="173" t="s">
        <v>317</v>
      </c>
      <c r="AU400" s="173" t="s">
        <v>88</v>
      </c>
      <c r="AV400" s="15" t="s">
        <v>311</v>
      </c>
      <c r="AW400" s="15" t="s">
        <v>38</v>
      </c>
      <c r="AX400" s="15" t="s">
        <v>86</v>
      </c>
      <c r="AY400" s="173" t="s">
        <v>305</v>
      </c>
    </row>
    <row r="401" spans="2:65" s="1" customFormat="1" ht="24.2" customHeight="1">
      <c r="B401" s="33"/>
      <c r="C401" s="179" t="s">
        <v>661</v>
      </c>
      <c r="D401" s="179" t="s">
        <v>341</v>
      </c>
      <c r="E401" s="180" t="s">
        <v>662</v>
      </c>
      <c r="F401" s="181" t="s">
        <v>663</v>
      </c>
      <c r="G401" s="182" t="s">
        <v>199</v>
      </c>
      <c r="H401" s="183">
        <v>156.73400000000001</v>
      </c>
      <c r="I401" s="184"/>
      <c r="J401" s="185">
        <f>ROUND(I401*H401,2)</f>
        <v>0</v>
      </c>
      <c r="K401" s="181" t="s">
        <v>310</v>
      </c>
      <c r="L401" s="186"/>
      <c r="M401" s="187" t="s">
        <v>42</v>
      </c>
      <c r="N401" s="188" t="s">
        <v>50</v>
      </c>
      <c r="P401" s="142">
        <f>O401*H401</f>
        <v>0</v>
      </c>
      <c r="Q401" s="142">
        <v>8.9999999999999993E-3</v>
      </c>
      <c r="R401" s="142">
        <f>Q401*H401</f>
        <v>1.410606</v>
      </c>
      <c r="S401" s="142">
        <v>0</v>
      </c>
      <c r="T401" s="143">
        <f>S401*H401</f>
        <v>0</v>
      </c>
      <c r="AR401" s="144" t="s">
        <v>344</v>
      </c>
      <c r="AT401" s="144" t="s">
        <v>341</v>
      </c>
      <c r="AU401" s="144" t="s">
        <v>88</v>
      </c>
      <c r="AY401" s="18" t="s">
        <v>305</v>
      </c>
      <c r="BE401" s="145">
        <f>IF(N401="základní",J401,0)</f>
        <v>0</v>
      </c>
      <c r="BF401" s="145">
        <f>IF(N401="snížená",J401,0)</f>
        <v>0</v>
      </c>
      <c r="BG401" s="145">
        <f>IF(N401="zákl. přenesená",J401,0)</f>
        <v>0</v>
      </c>
      <c r="BH401" s="145">
        <f>IF(N401="sníž. přenesená",J401,0)</f>
        <v>0</v>
      </c>
      <c r="BI401" s="145">
        <f>IF(N401="nulová",J401,0)</f>
        <v>0</v>
      </c>
      <c r="BJ401" s="18" t="s">
        <v>86</v>
      </c>
      <c r="BK401" s="145">
        <f>ROUND(I401*H401,2)</f>
        <v>0</v>
      </c>
      <c r="BL401" s="18" t="s">
        <v>311</v>
      </c>
      <c r="BM401" s="144" t="s">
        <v>664</v>
      </c>
    </row>
    <row r="402" spans="2:65" s="1" customFormat="1" ht="19.5">
      <c r="B402" s="33"/>
      <c r="D402" s="146" t="s">
        <v>313</v>
      </c>
      <c r="F402" s="147" t="s">
        <v>663</v>
      </c>
      <c r="I402" s="148"/>
      <c r="L402" s="33"/>
      <c r="M402" s="149"/>
      <c r="T402" s="54"/>
      <c r="AT402" s="18" t="s">
        <v>313</v>
      </c>
      <c r="AU402" s="18" t="s">
        <v>88</v>
      </c>
    </row>
    <row r="403" spans="2:65" s="12" customFormat="1" ht="11.25">
      <c r="B403" s="152"/>
      <c r="D403" s="146" t="s">
        <v>317</v>
      </c>
      <c r="E403" s="153" t="s">
        <v>42</v>
      </c>
      <c r="F403" s="154" t="s">
        <v>665</v>
      </c>
      <c r="H403" s="153" t="s">
        <v>42</v>
      </c>
      <c r="I403" s="155"/>
      <c r="L403" s="152"/>
      <c r="M403" s="156"/>
      <c r="T403" s="157"/>
      <c r="AT403" s="153" t="s">
        <v>317</v>
      </c>
      <c r="AU403" s="153" t="s">
        <v>88</v>
      </c>
      <c r="AV403" s="12" t="s">
        <v>86</v>
      </c>
      <c r="AW403" s="12" t="s">
        <v>38</v>
      </c>
      <c r="AX403" s="12" t="s">
        <v>79</v>
      </c>
      <c r="AY403" s="153" t="s">
        <v>305</v>
      </c>
    </row>
    <row r="404" spans="2:65" s="13" customFormat="1" ht="11.25">
      <c r="B404" s="158"/>
      <c r="D404" s="146" t="s">
        <v>317</v>
      </c>
      <c r="E404" s="159" t="s">
        <v>42</v>
      </c>
      <c r="F404" s="160" t="s">
        <v>660</v>
      </c>
      <c r="H404" s="161">
        <v>149.27000000000001</v>
      </c>
      <c r="I404" s="162"/>
      <c r="L404" s="158"/>
      <c r="M404" s="163"/>
      <c r="T404" s="164"/>
      <c r="AT404" s="159" t="s">
        <v>317</v>
      </c>
      <c r="AU404" s="159" t="s">
        <v>88</v>
      </c>
      <c r="AV404" s="13" t="s">
        <v>88</v>
      </c>
      <c r="AW404" s="13" t="s">
        <v>38</v>
      </c>
      <c r="AX404" s="13" t="s">
        <v>86</v>
      </c>
      <c r="AY404" s="159" t="s">
        <v>305</v>
      </c>
    </row>
    <row r="405" spans="2:65" s="13" customFormat="1" ht="11.25">
      <c r="B405" s="158"/>
      <c r="D405" s="146" t="s">
        <v>317</v>
      </c>
      <c r="F405" s="160" t="s">
        <v>666</v>
      </c>
      <c r="H405" s="161">
        <v>156.73400000000001</v>
      </c>
      <c r="I405" s="162"/>
      <c r="L405" s="158"/>
      <c r="M405" s="163"/>
      <c r="T405" s="164"/>
      <c r="AT405" s="159" t="s">
        <v>317</v>
      </c>
      <c r="AU405" s="159" t="s">
        <v>88</v>
      </c>
      <c r="AV405" s="13" t="s">
        <v>88</v>
      </c>
      <c r="AW405" s="13" t="s">
        <v>4</v>
      </c>
      <c r="AX405" s="13" t="s">
        <v>86</v>
      </c>
      <c r="AY405" s="159" t="s">
        <v>305</v>
      </c>
    </row>
    <row r="406" spans="2:65" s="1" customFormat="1" ht="24.2" customHeight="1">
      <c r="B406" s="33"/>
      <c r="C406" s="179" t="s">
        <v>667</v>
      </c>
      <c r="D406" s="179" t="s">
        <v>341</v>
      </c>
      <c r="E406" s="180" t="s">
        <v>668</v>
      </c>
      <c r="F406" s="181" t="s">
        <v>669</v>
      </c>
      <c r="G406" s="182" t="s">
        <v>199</v>
      </c>
      <c r="H406" s="183">
        <v>25.568000000000001</v>
      </c>
      <c r="I406" s="184"/>
      <c r="J406" s="185">
        <f>ROUND(I406*H406,2)</f>
        <v>0</v>
      </c>
      <c r="K406" s="181" t="s">
        <v>310</v>
      </c>
      <c r="L406" s="186"/>
      <c r="M406" s="187" t="s">
        <v>42</v>
      </c>
      <c r="N406" s="188" t="s">
        <v>50</v>
      </c>
      <c r="P406" s="142">
        <f>O406*H406</f>
        <v>0</v>
      </c>
      <c r="Q406" s="142">
        <v>1.2E-2</v>
      </c>
      <c r="R406" s="142">
        <f>Q406*H406</f>
        <v>0.30681600000000003</v>
      </c>
      <c r="S406" s="142">
        <v>0</v>
      </c>
      <c r="T406" s="143">
        <f>S406*H406</f>
        <v>0</v>
      </c>
      <c r="AR406" s="144" t="s">
        <v>344</v>
      </c>
      <c r="AT406" s="144" t="s">
        <v>341</v>
      </c>
      <c r="AU406" s="144" t="s">
        <v>88</v>
      </c>
      <c r="AY406" s="18" t="s">
        <v>305</v>
      </c>
      <c r="BE406" s="145">
        <f>IF(N406="základní",J406,0)</f>
        <v>0</v>
      </c>
      <c r="BF406" s="145">
        <f>IF(N406="snížená",J406,0)</f>
        <v>0</v>
      </c>
      <c r="BG406" s="145">
        <f>IF(N406="zákl. přenesená",J406,0)</f>
        <v>0</v>
      </c>
      <c r="BH406" s="145">
        <f>IF(N406="sníž. přenesená",J406,0)</f>
        <v>0</v>
      </c>
      <c r="BI406" s="145">
        <f>IF(N406="nulová",J406,0)</f>
        <v>0</v>
      </c>
      <c r="BJ406" s="18" t="s">
        <v>86</v>
      </c>
      <c r="BK406" s="145">
        <f>ROUND(I406*H406,2)</f>
        <v>0</v>
      </c>
      <c r="BL406" s="18" t="s">
        <v>311</v>
      </c>
      <c r="BM406" s="144" t="s">
        <v>670</v>
      </c>
    </row>
    <row r="407" spans="2:65" s="1" customFormat="1" ht="19.5">
      <c r="B407" s="33"/>
      <c r="D407" s="146" t="s">
        <v>313</v>
      </c>
      <c r="F407" s="147" t="s">
        <v>669</v>
      </c>
      <c r="I407" s="148"/>
      <c r="L407" s="33"/>
      <c r="M407" s="149"/>
      <c r="T407" s="54"/>
      <c r="AT407" s="18" t="s">
        <v>313</v>
      </c>
      <c r="AU407" s="18" t="s">
        <v>88</v>
      </c>
    </row>
    <row r="408" spans="2:65" s="12" customFormat="1" ht="11.25">
      <c r="B408" s="152"/>
      <c r="D408" s="146" t="s">
        <v>317</v>
      </c>
      <c r="E408" s="153" t="s">
        <v>42</v>
      </c>
      <c r="F408" s="154" t="s">
        <v>657</v>
      </c>
      <c r="H408" s="153" t="s">
        <v>42</v>
      </c>
      <c r="I408" s="155"/>
      <c r="L408" s="152"/>
      <c r="M408" s="156"/>
      <c r="T408" s="157"/>
      <c r="AT408" s="153" t="s">
        <v>317</v>
      </c>
      <c r="AU408" s="153" t="s">
        <v>88</v>
      </c>
      <c r="AV408" s="12" t="s">
        <v>86</v>
      </c>
      <c r="AW408" s="12" t="s">
        <v>38</v>
      </c>
      <c r="AX408" s="12" t="s">
        <v>79</v>
      </c>
      <c r="AY408" s="153" t="s">
        <v>305</v>
      </c>
    </row>
    <row r="409" spans="2:65" s="13" customFormat="1" ht="11.25">
      <c r="B409" s="158"/>
      <c r="D409" s="146" t="s">
        <v>317</v>
      </c>
      <c r="E409" s="159" t="s">
        <v>42</v>
      </c>
      <c r="F409" s="160" t="s">
        <v>658</v>
      </c>
      <c r="H409" s="161">
        <v>24.35</v>
      </c>
      <c r="I409" s="162"/>
      <c r="L409" s="158"/>
      <c r="M409" s="163"/>
      <c r="T409" s="164"/>
      <c r="AT409" s="159" t="s">
        <v>317</v>
      </c>
      <c r="AU409" s="159" t="s">
        <v>88</v>
      </c>
      <c r="AV409" s="13" t="s">
        <v>88</v>
      </c>
      <c r="AW409" s="13" t="s">
        <v>38</v>
      </c>
      <c r="AX409" s="13" t="s">
        <v>86</v>
      </c>
      <c r="AY409" s="159" t="s">
        <v>305</v>
      </c>
    </row>
    <row r="410" spans="2:65" s="13" customFormat="1" ht="11.25">
      <c r="B410" s="158"/>
      <c r="D410" s="146" t="s">
        <v>317</v>
      </c>
      <c r="F410" s="160" t="s">
        <v>671</v>
      </c>
      <c r="H410" s="161">
        <v>25.568000000000001</v>
      </c>
      <c r="I410" s="162"/>
      <c r="L410" s="158"/>
      <c r="M410" s="163"/>
      <c r="T410" s="164"/>
      <c r="AT410" s="159" t="s">
        <v>317</v>
      </c>
      <c r="AU410" s="159" t="s">
        <v>88</v>
      </c>
      <c r="AV410" s="13" t="s">
        <v>88</v>
      </c>
      <c r="AW410" s="13" t="s">
        <v>4</v>
      </c>
      <c r="AX410" s="13" t="s">
        <v>86</v>
      </c>
      <c r="AY410" s="159" t="s">
        <v>305</v>
      </c>
    </row>
    <row r="411" spans="2:65" s="1" customFormat="1" ht="49.15" customHeight="1">
      <c r="B411" s="33"/>
      <c r="C411" s="133" t="s">
        <v>672</v>
      </c>
      <c r="D411" s="133" t="s">
        <v>307</v>
      </c>
      <c r="E411" s="134" t="s">
        <v>673</v>
      </c>
      <c r="F411" s="135" t="s">
        <v>674</v>
      </c>
      <c r="G411" s="136" t="s">
        <v>199</v>
      </c>
      <c r="H411" s="137">
        <v>17.43</v>
      </c>
      <c r="I411" s="138"/>
      <c r="J411" s="139">
        <f>ROUND(I411*H411,2)</f>
        <v>0</v>
      </c>
      <c r="K411" s="135" t="s">
        <v>310</v>
      </c>
      <c r="L411" s="33"/>
      <c r="M411" s="140" t="s">
        <v>42</v>
      </c>
      <c r="N411" s="141" t="s">
        <v>50</v>
      </c>
      <c r="P411" s="142">
        <f>O411*H411</f>
        <v>0</v>
      </c>
      <c r="Q411" s="142">
        <v>1.17E-2</v>
      </c>
      <c r="R411" s="142">
        <f>Q411*H411</f>
        <v>0.203931</v>
      </c>
      <c r="S411" s="142">
        <v>0</v>
      </c>
      <c r="T411" s="143">
        <f>S411*H411</f>
        <v>0</v>
      </c>
      <c r="AR411" s="144" t="s">
        <v>311</v>
      </c>
      <c r="AT411" s="144" t="s">
        <v>307</v>
      </c>
      <c r="AU411" s="144" t="s">
        <v>88</v>
      </c>
      <c r="AY411" s="18" t="s">
        <v>305</v>
      </c>
      <c r="BE411" s="145">
        <f>IF(N411="základní",J411,0)</f>
        <v>0</v>
      </c>
      <c r="BF411" s="145">
        <f>IF(N411="snížená",J411,0)</f>
        <v>0</v>
      </c>
      <c r="BG411" s="145">
        <f>IF(N411="zákl. přenesená",J411,0)</f>
        <v>0</v>
      </c>
      <c r="BH411" s="145">
        <f>IF(N411="sníž. přenesená",J411,0)</f>
        <v>0</v>
      </c>
      <c r="BI411" s="145">
        <f>IF(N411="nulová",J411,0)</f>
        <v>0</v>
      </c>
      <c r="BJ411" s="18" t="s">
        <v>86</v>
      </c>
      <c r="BK411" s="145">
        <f>ROUND(I411*H411,2)</f>
        <v>0</v>
      </c>
      <c r="BL411" s="18" t="s">
        <v>311</v>
      </c>
      <c r="BM411" s="144" t="s">
        <v>675</v>
      </c>
    </row>
    <row r="412" spans="2:65" s="1" customFormat="1" ht="48.75">
      <c r="B412" s="33"/>
      <c r="D412" s="146" t="s">
        <v>313</v>
      </c>
      <c r="F412" s="147" t="s">
        <v>676</v>
      </c>
      <c r="I412" s="148"/>
      <c r="L412" s="33"/>
      <c r="M412" s="149"/>
      <c r="T412" s="54"/>
      <c r="AT412" s="18" t="s">
        <v>313</v>
      </c>
      <c r="AU412" s="18" t="s">
        <v>88</v>
      </c>
    </row>
    <row r="413" spans="2:65" s="1" customFormat="1" ht="11.25">
      <c r="B413" s="33"/>
      <c r="D413" s="150" t="s">
        <v>315</v>
      </c>
      <c r="F413" s="151" t="s">
        <v>677</v>
      </c>
      <c r="I413" s="148"/>
      <c r="L413" s="33"/>
      <c r="M413" s="149"/>
      <c r="T413" s="54"/>
      <c r="AT413" s="18" t="s">
        <v>315</v>
      </c>
      <c r="AU413" s="18" t="s">
        <v>88</v>
      </c>
    </row>
    <row r="414" spans="2:65" s="12" customFormat="1" ht="11.25">
      <c r="B414" s="152"/>
      <c r="D414" s="146" t="s">
        <v>317</v>
      </c>
      <c r="E414" s="153" t="s">
        <v>42</v>
      </c>
      <c r="F414" s="154" t="s">
        <v>678</v>
      </c>
      <c r="H414" s="153" t="s">
        <v>42</v>
      </c>
      <c r="I414" s="155"/>
      <c r="L414" s="152"/>
      <c r="M414" s="156"/>
      <c r="T414" s="157"/>
      <c r="AT414" s="153" t="s">
        <v>317</v>
      </c>
      <c r="AU414" s="153" t="s">
        <v>88</v>
      </c>
      <c r="AV414" s="12" t="s">
        <v>86</v>
      </c>
      <c r="AW414" s="12" t="s">
        <v>38</v>
      </c>
      <c r="AX414" s="12" t="s">
        <v>79</v>
      </c>
      <c r="AY414" s="153" t="s">
        <v>305</v>
      </c>
    </row>
    <row r="415" spans="2:65" s="13" customFormat="1" ht="22.5">
      <c r="B415" s="158"/>
      <c r="D415" s="146" t="s">
        <v>317</v>
      </c>
      <c r="E415" s="159" t="s">
        <v>42</v>
      </c>
      <c r="F415" s="160" t="s">
        <v>566</v>
      </c>
      <c r="H415" s="161">
        <v>17.43</v>
      </c>
      <c r="I415" s="162"/>
      <c r="L415" s="158"/>
      <c r="M415" s="163"/>
      <c r="T415" s="164"/>
      <c r="AT415" s="159" t="s">
        <v>317</v>
      </c>
      <c r="AU415" s="159" t="s">
        <v>88</v>
      </c>
      <c r="AV415" s="13" t="s">
        <v>88</v>
      </c>
      <c r="AW415" s="13" t="s">
        <v>38</v>
      </c>
      <c r="AX415" s="13" t="s">
        <v>86</v>
      </c>
      <c r="AY415" s="159" t="s">
        <v>305</v>
      </c>
    </row>
    <row r="416" spans="2:65" s="1" customFormat="1" ht="24.2" customHeight="1">
      <c r="B416" s="33"/>
      <c r="C416" s="179" t="s">
        <v>679</v>
      </c>
      <c r="D416" s="179" t="s">
        <v>341</v>
      </c>
      <c r="E416" s="180" t="s">
        <v>680</v>
      </c>
      <c r="F416" s="181" t="s">
        <v>681</v>
      </c>
      <c r="G416" s="182" t="s">
        <v>199</v>
      </c>
      <c r="H416" s="183">
        <v>18.302</v>
      </c>
      <c r="I416" s="184"/>
      <c r="J416" s="185">
        <f>ROUND(I416*H416,2)</f>
        <v>0</v>
      </c>
      <c r="K416" s="181" t="s">
        <v>310</v>
      </c>
      <c r="L416" s="186"/>
      <c r="M416" s="187" t="s">
        <v>42</v>
      </c>
      <c r="N416" s="188" t="s">
        <v>50</v>
      </c>
      <c r="P416" s="142">
        <f>O416*H416</f>
        <v>0</v>
      </c>
      <c r="Q416" s="142">
        <v>1.6500000000000001E-2</v>
      </c>
      <c r="R416" s="142">
        <f>Q416*H416</f>
        <v>0.301983</v>
      </c>
      <c r="S416" s="142">
        <v>0</v>
      </c>
      <c r="T416" s="143">
        <f>S416*H416</f>
        <v>0</v>
      </c>
      <c r="AR416" s="144" t="s">
        <v>344</v>
      </c>
      <c r="AT416" s="144" t="s">
        <v>341</v>
      </c>
      <c r="AU416" s="144" t="s">
        <v>88</v>
      </c>
      <c r="AY416" s="18" t="s">
        <v>305</v>
      </c>
      <c r="BE416" s="145">
        <f>IF(N416="základní",J416,0)</f>
        <v>0</v>
      </c>
      <c r="BF416" s="145">
        <f>IF(N416="snížená",J416,0)</f>
        <v>0</v>
      </c>
      <c r="BG416" s="145">
        <f>IF(N416="zákl. přenesená",J416,0)</f>
        <v>0</v>
      </c>
      <c r="BH416" s="145">
        <f>IF(N416="sníž. přenesená",J416,0)</f>
        <v>0</v>
      </c>
      <c r="BI416" s="145">
        <f>IF(N416="nulová",J416,0)</f>
        <v>0</v>
      </c>
      <c r="BJ416" s="18" t="s">
        <v>86</v>
      </c>
      <c r="BK416" s="145">
        <f>ROUND(I416*H416,2)</f>
        <v>0</v>
      </c>
      <c r="BL416" s="18" t="s">
        <v>311</v>
      </c>
      <c r="BM416" s="144" t="s">
        <v>682</v>
      </c>
    </row>
    <row r="417" spans="2:65" s="1" customFormat="1" ht="19.5">
      <c r="B417" s="33"/>
      <c r="D417" s="146" t="s">
        <v>313</v>
      </c>
      <c r="F417" s="147" t="s">
        <v>681</v>
      </c>
      <c r="I417" s="148"/>
      <c r="L417" s="33"/>
      <c r="M417" s="149"/>
      <c r="T417" s="54"/>
      <c r="AT417" s="18" t="s">
        <v>313</v>
      </c>
      <c r="AU417" s="18" t="s">
        <v>88</v>
      </c>
    </row>
    <row r="418" spans="2:65" s="13" customFormat="1" ht="11.25">
      <c r="B418" s="158"/>
      <c r="D418" s="146" t="s">
        <v>317</v>
      </c>
      <c r="F418" s="160" t="s">
        <v>683</v>
      </c>
      <c r="H418" s="161">
        <v>18.302</v>
      </c>
      <c r="I418" s="162"/>
      <c r="L418" s="158"/>
      <c r="M418" s="163"/>
      <c r="T418" s="164"/>
      <c r="AT418" s="159" t="s">
        <v>317</v>
      </c>
      <c r="AU418" s="159" t="s">
        <v>88</v>
      </c>
      <c r="AV418" s="13" t="s">
        <v>88</v>
      </c>
      <c r="AW418" s="13" t="s">
        <v>4</v>
      </c>
      <c r="AX418" s="13" t="s">
        <v>86</v>
      </c>
      <c r="AY418" s="159" t="s">
        <v>305</v>
      </c>
    </row>
    <row r="419" spans="2:65" s="1" customFormat="1" ht="49.15" customHeight="1">
      <c r="B419" s="33"/>
      <c r="C419" s="133" t="s">
        <v>684</v>
      </c>
      <c r="D419" s="133" t="s">
        <v>307</v>
      </c>
      <c r="E419" s="134" t="s">
        <v>685</v>
      </c>
      <c r="F419" s="135" t="s">
        <v>686</v>
      </c>
      <c r="G419" s="136" t="s">
        <v>199</v>
      </c>
      <c r="H419" s="137">
        <v>285.3</v>
      </c>
      <c r="I419" s="138"/>
      <c r="J419" s="139">
        <f>ROUND(I419*H419,2)</f>
        <v>0</v>
      </c>
      <c r="K419" s="135" t="s">
        <v>310</v>
      </c>
      <c r="L419" s="33"/>
      <c r="M419" s="140" t="s">
        <v>42</v>
      </c>
      <c r="N419" s="141" t="s">
        <v>50</v>
      </c>
      <c r="P419" s="142">
        <f>O419*H419</f>
        <v>0</v>
      </c>
      <c r="Q419" s="142">
        <v>1.18E-2</v>
      </c>
      <c r="R419" s="142">
        <f>Q419*H419</f>
        <v>3.3665400000000001</v>
      </c>
      <c r="S419" s="142">
        <v>0</v>
      </c>
      <c r="T419" s="143">
        <f>S419*H419</f>
        <v>0</v>
      </c>
      <c r="AR419" s="144" t="s">
        <v>311</v>
      </c>
      <c r="AT419" s="144" t="s">
        <v>307</v>
      </c>
      <c r="AU419" s="144" t="s">
        <v>88</v>
      </c>
      <c r="AY419" s="18" t="s">
        <v>305</v>
      </c>
      <c r="BE419" s="145">
        <f>IF(N419="základní",J419,0)</f>
        <v>0</v>
      </c>
      <c r="BF419" s="145">
        <f>IF(N419="snížená",J419,0)</f>
        <v>0</v>
      </c>
      <c r="BG419" s="145">
        <f>IF(N419="zákl. přenesená",J419,0)</f>
        <v>0</v>
      </c>
      <c r="BH419" s="145">
        <f>IF(N419="sníž. přenesená",J419,0)</f>
        <v>0</v>
      </c>
      <c r="BI419" s="145">
        <f>IF(N419="nulová",J419,0)</f>
        <v>0</v>
      </c>
      <c r="BJ419" s="18" t="s">
        <v>86</v>
      </c>
      <c r="BK419" s="145">
        <f>ROUND(I419*H419,2)</f>
        <v>0</v>
      </c>
      <c r="BL419" s="18" t="s">
        <v>311</v>
      </c>
      <c r="BM419" s="144" t="s">
        <v>687</v>
      </c>
    </row>
    <row r="420" spans="2:65" s="1" customFormat="1" ht="48.75">
      <c r="B420" s="33"/>
      <c r="D420" s="146" t="s">
        <v>313</v>
      </c>
      <c r="F420" s="147" t="s">
        <v>688</v>
      </c>
      <c r="I420" s="148"/>
      <c r="L420" s="33"/>
      <c r="M420" s="149"/>
      <c r="T420" s="54"/>
      <c r="AT420" s="18" t="s">
        <v>313</v>
      </c>
      <c r="AU420" s="18" t="s">
        <v>88</v>
      </c>
    </row>
    <row r="421" spans="2:65" s="1" customFormat="1" ht="11.25">
      <c r="B421" s="33"/>
      <c r="D421" s="150" t="s">
        <v>315</v>
      </c>
      <c r="F421" s="151" t="s">
        <v>689</v>
      </c>
      <c r="I421" s="148"/>
      <c r="L421" s="33"/>
      <c r="M421" s="149"/>
      <c r="T421" s="54"/>
      <c r="AT421" s="18" t="s">
        <v>315</v>
      </c>
      <c r="AU421" s="18" t="s">
        <v>88</v>
      </c>
    </row>
    <row r="422" spans="2:65" s="12" customFormat="1" ht="11.25">
      <c r="B422" s="152"/>
      <c r="D422" s="146" t="s">
        <v>317</v>
      </c>
      <c r="E422" s="153" t="s">
        <v>42</v>
      </c>
      <c r="F422" s="154" t="s">
        <v>690</v>
      </c>
      <c r="H422" s="153" t="s">
        <v>42</v>
      </c>
      <c r="I422" s="155"/>
      <c r="L422" s="152"/>
      <c r="M422" s="156"/>
      <c r="T422" s="157"/>
      <c r="AT422" s="153" t="s">
        <v>317</v>
      </c>
      <c r="AU422" s="153" t="s">
        <v>88</v>
      </c>
      <c r="AV422" s="12" t="s">
        <v>86</v>
      </c>
      <c r="AW422" s="12" t="s">
        <v>38</v>
      </c>
      <c r="AX422" s="12" t="s">
        <v>79</v>
      </c>
      <c r="AY422" s="153" t="s">
        <v>305</v>
      </c>
    </row>
    <row r="423" spans="2:65" s="13" customFormat="1" ht="11.25">
      <c r="B423" s="158"/>
      <c r="D423" s="146" t="s">
        <v>317</v>
      </c>
      <c r="E423" s="159" t="s">
        <v>42</v>
      </c>
      <c r="F423" s="160" t="s">
        <v>691</v>
      </c>
      <c r="H423" s="161">
        <v>285.3</v>
      </c>
      <c r="I423" s="162"/>
      <c r="L423" s="158"/>
      <c r="M423" s="163"/>
      <c r="T423" s="164"/>
      <c r="AT423" s="159" t="s">
        <v>317</v>
      </c>
      <c r="AU423" s="159" t="s">
        <v>88</v>
      </c>
      <c r="AV423" s="13" t="s">
        <v>88</v>
      </c>
      <c r="AW423" s="13" t="s">
        <v>38</v>
      </c>
      <c r="AX423" s="13" t="s">
        <v>86</v>
      </c>
      <c r="AY423" s="159" t="s">
        <v>305</v>
      </c>
    </row>
    <row r="424" spans="2:65" s="1" customFormat="1" ht="24.2" customHeight="1">
      <c r="B424" s="33"/>
      <c r="C424" s="179" t="s">
        <v>692</v>
      </c>
      <c r="D424" s="179" t="s">
        <v>341</v>
      </c>
      <c r="E424" s="180" t="s">
        <v>693</v>
      </c>
      <c r="F424" s="181" t="s">
        <v>694</v>
      </c>
      <c r="G424" s="182" t="s">
        <v>199</v>
      </c>
      <c r="H424" s="183">
        <v>299.565</v>
      </c>
      <c r="I424" s="184"/>
      <c r="J424" s="185">
        <f>ROUND(I424*H424,2)</f>
        <v>0</v>
      </c>
      <c r="K424" s="181" t="s">
        <v>310</v>
      </c>
      <c r="L424" s="186"/>
      <c r="M424" s="187" t="s">
        <v>42</v>
      </c>
      <c r="N424" s="188" t="s">
        <v>50</v>
      </c>
      <c r="P424" s="142">
        <f>O424*H424</f>
        <v>0</v>
      </c>
      <c r="Q424" s="142">
        <v>1.95E-2</v>
      </c>
      <c r="R424" s="142">
        <f>Q424*H424</f>
        <v>5.8415175000000001</v>
      </c>
      <c r="S424" s="142">
        <v>0</v>
      </c>
      <c r="T424" s="143">
        <f>S424*H424</f>
        <v>0</v>
      </c>
      <c r="AR424" s="144" t="s">
        <v>344</v>
      </c>
      <c r="AT424" s="144" t="s">
        <v>341</v>
      </c>
      <c r="AU424" s="144" t="s">
        <v>88</v>
      </c>
      <c r="AY424" s="18" t="s">
        <v>305</v>
      </c>
      <c r="BE424" s="145">
        <f>IF(N424="základní",J424,0)</f>
        <v>0</v>
      </c>
      <c r="BF424" s="145">
        <f>IF(N424="snížená",J424,0)</f>
        <v>0</v>
      </c>
      <c r="BG424" s="145">
        <f>IF(N424="zákl. přenesená",J424,0)</f>
        <v>0</v>
      </c>
      <c r="BH424" s="145">
        <f>IF(N424="sníž. přenesená",J424,0)</f>
        <v>0</v>
      </c>
      <c r="BI424" s="145">
        <f>IF(N424="nulová",J424,0)</f>
        <v>0</v>
      </c>
      <c r="BJ424" s="18" t="s">
        <v>86</v>
      </c>
      <c r="BK424" s="145">
        <f>ROUND(I424*H424,2)</f>
        <v>0</v>
      </c>
      <c r="BL424" s="18" t="s">
        <v>311</v>
      </c>
      <c r="BM424" s="144" t="s">
        <v>695</v>
      </c>
    </row>
    <row r="425" spans="2:65" s="1" customFormat="1" ht="19.5">
      <c r="B425" s="33"/>
      <c r="D425" s="146" t="s">
        <v>313</v>
      </c>
      <c r="F425" s="147" t="s">
        <v>694</v>
      </c>
      <c r="I425" s="148"/>
      <c r="L425" s="33"/>
      <c r="M425" s="149"/>
      <c r="T425" s="54"/>
      <c r="AT425" s="18" t="s">
        <v>313</v>
      </c>
      <c r="AU425" s="18" t="s">
        <v>88</v>
      </c>
    </row>
    <row r="426" spans="2:65" s="12" customFormat="1" ht="11.25">
      <c r="B426" s="152"/>
      <c r="D426" s="146" t="s">
        <v>317</v>
      </c>
      <c r="E426" s="153" t="s">
        <v>42</v>
      </c>
      <c r="F426" s="154" t="s">
        <v>690</v>
      </c>
      <c r="H426" s="153" t="s">
        <v>42</v>
      </c>
      <c r="I426" s="155"/>
      <c r="L426" s="152"/>
      <c r="M426" s="156"/>
      <c r="T426" s="157"/>
      <c r="AT426" s="153" t="s">
        <v>317</v>
      </c>
      <c r="AU426" s="153" t="s">
        <v>88</v>
      </c>
      <c r="AV426" s="12" t="s">
        <v>86</v>
      </c>
      <c r="AW426" s="12" t="s">
        <v>38</v>
      </c>
      <c r="AX426" s="12" t="s">
        <v>79</v>
      </c>
      <c r="AY426" s="153" t="s">
        <v>305</v>
      </c>
    </row>
    <row r="427" spans="2:65" s="13" customFormat="1" ht="11.25">
      <c r="B427" s="158"/>
      <c r="D427" s="146" t="s">
        <v>317</v>
      </c>
      <c r="E427" s="159" t="s">
        <v>42</v>
      </c>
      <c r="F427" s="160" t="s">
        <v>691</v>
      </c>
      <c r="H427" s="161">
        <v>285.3</v>
      </c>
      <c r="I427" s="162"/>
      <c r="L427" s="158"/>
      <c r="M427" s="163"/>
      <c r="T427" s="164"/>
      <c r="AT427" s="159" t="s">
        <v>317</v>
      </c>
      <c r="AU427" s="159" t="s">
        <v>88</v>
      </c>
      <c r="AV427" s="13" t="s">
        <v>88</v>
      </c>
      <c r="AW427" s="13" t="s">
        <v>38</v>
      </c>
      <c r="AX427" s="13" t="s">
        <v>86</v>
      </c>
      <c r="AY427" s="159" t="s">
        <v>305</v>
      </c>
    </row>
    <row r="428" spans="2:65" s="13" customFormat="1" ht="11.25">
      <c r="B428" s="158"/>
      <c r="D428" s="146" t="s">
        <v>317</v>
      </c>
      <c r="F428" s="160" t="s">
        <v>696</v>
      </c>
      <c r="H428" s="161">
        <v>299.565</v>
      </c>
      <c r="I428" s="162"/>
      <c r="L428" s="158"/>
      <c r="M428" s="163"/>
      <c r="T428" s="164"/>
      <c r="AT428" s="159" t="s">
        <v>317</v>
      </c>
      <c r="AU428" s="159" t="s">
        <v>88</v>
      </c>
      <c r="AV428" s="13" t="s">
        <v>88</v>
      </c>
      <c r="AW428" s="13" t="s">
        <v>4</v>
      </c>
      <c r="AX428" s="13" t="s">
        <v>86</v>
      </c>
      <c r="AY428" s="159" t="s">
        <v>305</v>
      </c>
    </row>
    <row r="429" spans="2:65" s="1" customFormat="1" ht="49.15" customHeight="1">
      <c r="B429" s="33"/>
      <c r="C429" s="133" t="s">
        <v>697</v>
      </c>
      <c r="D429" s="133" t="s">
        <v>307</v>
      </c>
      <c r="E429" s="134" t="s">
        <v>698</v>
      </c>
      <c r="F429" s="135" t="s">
        <v>699</v>
      </c>
      <c r="G429" s="136" t="s">
        <v>199</v>
      </c>
      <c r="H429" s="137">
        <v>169.07</v>
      </c>
      <c r="I429" s="138"/>
      <c r="J429" s="139">
        <f>ROUND(I429*H429,2)</f>
        <v>0</v>
      </c>
      <c r="K429" s="135" t="s">
        <v>310</v>
      </c>
      <c r="L429" s="33"/>
      <c r="M429" s="140" t="s">
        <v>42</v>
      </c>
      <c r="N429" s="141" t="s">
        <v>50</v>
      </c>
      <c r="P429" s="142">
        <f>O429*H429</f>
        <v>0</v>
      </c>
      <c r="Q429" s="142">
        <v>1.1900000000000001E-2</v>
      </c>
      <c r="R429" s="142">
        <f>Q429*H429</f>
        <v>2.011933</v>
      </c>
      <c r="S429" s="142">
        <v>0</v>
      </c>
      <c r="T429" s="143">
        <f>S429*H429</f>
        <v>0</v>
      </c>
      <c r="AR429" s="144" t="s">
        <v>311</v>
      </c>
      <c r="AT429" s="144" t="s">
        <v>307</v>
      </c>
      <c r="AU429" s="144" t="s">
        <v>88</v>
      </c>
      <c r="AY429" s="18" t="s">
        <v>305</v>
      </c>
      <c r="BE429" s="145">
        <f>IF(N429="základní",J429,0)</f>
        <v>0</v>
      </c>
      <c r="BF429" s="145">
        <f>IF(N429="snížená",J429,0)</f>
        <v>0</v>
      </c>
      <c r="BG429" s="145">
        <f>IF(N429="zákl. přenesená",J429,0)</f>
        <v>0</v>
      </c>
      <c r="BH429" s="145">
        <f>IF(N429="sníž. přenesená",J429,0)</f>
        <v>0</v>
      </c>
      <c r="BI429" s="145">
        <f>IF(N429="nulová",J429,0)</f>
        <v>0</v>
      </c>
      <c r="BJ429" s="18" t="s">
        <v>86</v>
      </c>
      <c r="BK429" s="145">
        <f>ROUND(I429*H429,2)</f>
        <v>0</v>
      </c>
      <c r="BL429" s="18" t="s">
        <v>311</v>
      </c>
      <c r="BM429" s="144" t="s">
        <v>700</v>
      </c>
    </row>
    <row r="430" spans="2:65" s="1" customFormat="1" ht="48.75">
      <c r="B430" s="33"/>
      <c r="D430" s="146" t="s">
        <v>313</v>
      </c>
      <c r="F430" s="147" t="s">
        <v>701</v>
      </c>
      <c r="I430" s="148"/>
      <c r="L430" s="33"/>
      <c r="M430" s="149"/>
      <c r="T430" s="54"/>
      <c r="AT430" s="18" t="s">
        <v>313</v>
      </c>
      <c r="AU430" s="18" t="s">
        <v>88</v>
      </c>
    </row>
    <row r="431" spans="2:65" s="1" customFormat="1" ht="11.25">
      <c r="B431" s="33"/>
      <c r="D431" s="150" t="s">
        <v>315</v>
      </c>
      <c r="F431" s="151" t="s">
        <v>702</v>
      </c>
      <c r="I431" s="148"/>
      <c r="L431" s="33"/>
      <c r="M431" s="149"/>
      <c r="T431" s="54"/>
      <c r="AT431" s="18" t="s">
        <v>315</v>
      </c>
      <c r="AU431" s="18" t="s">
        <v>88</v>
      </c>
    </row>
    <row r="432" spans="2:65" s="12" customFormat="1" ht="11.25">
      <c r="B432" s="152"/>
      <c r="D432" s="146" t="s">
        <v>317</v>
      </c>
      <c r="E432" s="153" t="s">
        <v>42</v>
      </c>
      <c r="F432" s="154" t="s">
        <v>703</v>
      </c>
      <c r="H432" s="153" t="s">
        <v>42</v>
      </c>
      <c r="I432" s="155"/>
      <c r="L432" s="152"/>
      <c r="M432" s="156"/>
      <c r="T432" s="157"/>
      <c r="AT432" s="153" t="s">
        <v>317</v>
      </c>
      <c r="AU432" s="153" t="s">
        <v>88</v>
      </c>
      <c r="AV432" s="12" t="s">
        <v>86</v>
      </c>
      <c r="AW432" s="12" t="s">
        <v>38</v>
      </c>
      <c r="AX432" s="12" t="s">
        <v>79</v>
      </c>
      <c r="AY432" s="153" t="s">
        <v>305</v>
      </c>
    </row>
    <row r="433" spans="2:65" s="13" customFormat="1" ht="11.25">
      <c r="B433" s="158"/>
      <c r="D433" s="146" t="s">
        <v>317</v>
      </c>
      <c r="E433" s="159" t="s">
        <v>42</v>
      </c>
      <c r="F433" s="160" t="s">
        <v>704</v>
      </c>
      <c r="H433" s="161">
        <v>169.07</v>
      </c>
      <c r="I433" s="162"/>
      <c r="L433" s="158"/>
      <c r="M433" s="163"/>
      <c r="T433" s="164"/>
      <c r="AT433" s="159" t="s">
        <v>317</v>
      </c>
      <c r="AU433" s="159" t="s">
        <v>88</v>
      </c>
      <c r="AV433" s="13" t="s">
        <v>88</v>
      </c>
      <c r="AW433" s="13" t="s">
        <v>38</v>
      </c>
      <c r="AX433" s="13" t="s">
        <v>86</v>
      </c>
      <c r="AY433" s="159" t="s">
        <v>305</v>
      </c>
    </row>
    <row r="434" spans="2:65" s="1" customFormat="1" ht="24.2" customHeight="1">
      <c r="B434" s="33"/>
      <c r="C434" s="179" t="s">
        <v>705</v>
      </c>
      <c r="D434" s="179" t="s">
        <v>341</v>
      </c>
      <c r="E434" s="180" t="s">
        <v>706</v>
      </c>
      <c r="F434" s="181" t="s">
        <v>707</v>
      </c>
      <c r="G434" s="182" t="s">
        <v>199</v>
      </c>
      <c r="H434" s="183">
        <v>177.524</v>
      </c>
      <c r="I434" s="184"/>
      <c r="J434" s="185">
        <f>ROUND(I434*H434,2)</f>
        <v>0</v>
      </c>
      <c r="K434" s="181" t="s">
        <v>310</v>
      </c>
      <c r="L434" s="186"/>
      <c r="M434" s="187" t="s">
        <v>42</v>
      </c>
      <c r="N434" s="188" t="s">
        <v>50</v>
      </c>
      <c r="P434" s="142">
        <f>O434*H434</f>
        <v>0</v>
      </c>
      <c r="Q434" s="142">
        <v>2.5000000000000001E-2</v>
      </c>
      <c r="R434" s="142">
        <f>Q434*H434</f>
        <v>4.4381000000000004</v>
      </c>
      <c r="S434" s="142">
        <v>0</v>
      </c>
      <c r="T434" s="143">
        <f>S434*H434</f>
        <v>0</v>
      </c>
      <c r="AR434" s="144" t="s">
        <v>344</v>
      </c>
      <c r="AT434" s="144" t="s">
        <v>341</v>
      </c>
      <c r="AU434" s="144" t="s">
        <v>88</v>
      </c>
      <c r="AY434" s="18" t="s">
        <v>305</v>
      </c>
      <c r="BE434" s="145">
        <f>IF(N434="základní",J434,0)</f>
        <v>0</v>
      </c>
      <c r="BF434" s="145">
        <f>IF(N434="snížená",J434,0)</f>
        <v>0</v>
      </c>
      <c r="BG434" s="145">
        <f>IF(N434="zákl. přenesená",J434,0)</f>
        <v>0</v>
      </c>
      <c r="BH434" s="145">
        <f>IF(N434="sníž. přenesená",J434,0)</f>
        <v>0</v>
      </c>
      <c r="BI434" s="145">
        <f>IF(N434="nulová",J434,0)</f>
        <v>0</v>
      </c>
      <c r="BJ434" s="18" t="s">
        <v>86</v>
      </c>
      <c r="BK434" s="145">
        <f>ROUND(I434*H434,2)</f>
        <v>0</v>
      </c>
      <c r="BL434" s="18" t="s">
        <v>311</v>
      </c>
      <c r="BM434" s="144" t="s">
        <v>708</v>
      </c>
    </row>
    <row r="435" spans="2:65" s="1" customFormat="1" ht="19.5">
      <c r="B435" s="33"/>
      <c r="D435" s="146" t="s">
        <v>313</v>
      </c>
      <c r="F435" s="147" t="s">
        <v>707</v>
      </c>
      <c r="I435" s="148"/>
      <c r="L435" s="33"/>
      <c r="M435" s="149"/>
      <c r="T435" s="54"/>
      <c r="AT435" s="18" t="s">
        <v>313</v>
      </c>
      <c r="AU435" s="18" t="s">
        <v>88</v>
      </c>
    </row>
    <row r="436" spans="2:65" s="12" customFormat="1" ht="11.25">
      <c r="B436" s="152"/>
      <c r="D436" s="146" t="s">
        <v>317</v>
      </c>
      <c r="E436" s="153" t="s">
        <v>42</v>
      </c>
      <c r="F436" s="154" t="s">
        <v>703</v>
      </c>
      <c r="H436" s="153" t="s">
        <v>42</v>
      </c>
      <c r="I436" s="155"/>
      <c r="L436" s="152"/>
      <c r="M436" s="156"/>
      <c r="T436" s="157"/>
      <c r="AT436" s="153" t="s">
        <v>317</v>
      </c>
      <c r="AU436" s="153" t="s">
        <v>88</v>
      </c>
      <c r="AV436" s="12" t="s">
        <v>86</v>
      </c>
      <c r="AW436" s="12" t="s">
        <v>38</v>
      </c>
      <c r="AX436" s="12" t="s">
        <v>79</v>
      </c>
      <c r="AY436" s="153" t="s">
        <v>305</v>
      </c>
    </row>
    <row r="437" spans="2:65" s="13" customFormat="1" ht="11.25">
      <c r="B437" s="158"/>
      <c r="D437" s="146" t="s">
        <v>317</v>
      </c>
      <c r="E437" s="159" t="s">
        <v>42</v>
      </c>
      <c r="F437" s="160" t="s">
        <v>704</v>
      </c>
      <c r="H437" s="161">
        <v>169.07</v>
      </c>
      <c r="I437" s="162"/>
      <c r="L437" s="158"/>
      <c r="M437" s="163"/>
      <c r="T437" s="164"/>
      <c r="AT437" s="159" t="s">
        <v>317</v>
      </c>
      <c r="AU437" s="159" t="s">
        <v>88</v>
      </c>
      <c r="AV437" s="13" t="s">
        <v>88</v>
      </c>
      <c r="AW437" s="13" t="s">
        <v>38</v>
      </c>
      <c r="AX437" s="13" t="s">
        <v>86</v>
      </c>
      <c r="AY437" s="159" t="s">
        <v>305</v>
      </c>
    </row>
    <row r="438" spans="2:65" s="13" customFormat="1" ht="11.25">
      <c r="B438" s="158"/>
      <c r="D438" s="146" t="s">
        <v>317</v>
      </c>
      <c r="F438" s="160" t="s">
        <v>709</v>
      </c>
      <c r="H438" s="161">
        <v>177.524</v>
      </c>
      <c r="I438" s="162"/>
      <c r="L438" s="158"/>
      <c r="M438" s="163"/>
      <c r="T438" s="164"/>
      <c r="AT438" s="159" t="s">
        <v>317</v>
      </c>
      <c r="AU438" s="159" t="s">
        <v>88</v>
      </c>
      <c r="AV438" s="13" t="s">
        <v>88</v>
      </c>
      <c r="AW438" s="13" t="s">
        <v>4</v>
      </c>
      <c r="AX438" s="13" t="s">
        <v>86</v>
      </c>
      <c r="AY438" s="159" t="s">
        <v>305</v>
      </c>
    </row>
    <row r="439" spans="2:65" s="1" customFormat="1" ht="37.9" customHeight="1">
      <c r="B439" s="33"/>
      <c r="C439" s="133" t="s">
        <v>710</v>
      </c>
      <c r="D439" s="133" t="s">
        <v>307</v>
      </c>
      <c r="E439" s="134" t="s">
        <v>711</v>
      </c>
      <c r="F439" s="135" t="s">
        <v>712</v>
      </c>
      <c r="G439" s="136" t="s">
        <v>199</v>
      </c>
      <c r="H439" s="137">
        <v>656.54</v>
      </c>
      <c r="I439" s="138"/>
      <c r="J439" s="139">
        <f>ROUND(I439*H439,2)</f>
        <v>0</v>
      </c>
      <c r="K439" s="135" t="s">
        <v>310</v>
      </c>
      <c r="L439" s="33"/>
      <c r="M439" s="140" t="s">
        <v>42</v>
      </c>
      <c r="N439" s="141" t="s">
        <v>50</v>
      </c>
      <c r="P439" s="142">
        <f>O439*H439</f>
        <v>0</v>
      </c>
      <c r="Q439" s="142">
        <v>1E-4</v>
      </c>
      <c r="R439" s="142">
        <f>Q439*H439</f>
        <v>6.5654000000000004E-2</v>
      </c>
      <c r="S439" s="142">
        <v>0</v>
      </c>
      <c r="T439" s="143">
        <f>S439*H439</f>
        <v>0</v>
      </c>
      <c r="AR439" s="144" t="s">
        <v>311</v>
      </c>
      <c r="AT439" s="144" t="s">
        <v>307</v>
      </c>
      <c r="AU439" s="144" t="s">
        <v>88</v>
      </c>
      <c r="AY439" s="18" t="s">
        <v>305</v>
      </c>
      <c r="BE439" s="145">
        <f>IF(N439="základní",J439,0)</f>
        <v>0</v>
      </c>
      <c r="BF439" s="145">
        <f>IF(N439="snížená",J439,0)</f>
        <v>0</v>
      </c>
      <c r="BG439" s="145">
        <f>IF(N439="zákl. přenesená",J439,0)</f>
        <v>0</v>
      </c>
      <c r="BH439" s="145">
        <f>IF(N439="sníž. přenesená",J439,0)</f>
        <v>0</v>
      </c>
      <c r="BI439" s="145">
        <f>IF(N439="nulová",J439,0)</f>
        <v>0</v>
      </c>
      <c r="BJ439" s="18" t="s">
        <v>86</v>
      </c>
      <c r="BK439" s="145">
        <f>ROUND(I439*H439,2)</f>
        <v>0</v>
      </c>
      <c r="BL439" s="18" t="s">
        <v>311</v>
      </c>
      <c r="BM439" s="144" t="s">
        <v>713</v>
      </c>
    </row>
    <row r="440" spans="2:65" s="1" customFormat="1" ht="29.25">
      <c r="B440" s="33"/>
      <c r="D440" s="146" t="s">
        <v>313</v>
      </c>
      <c r="F440" s="147" t="s">
        <v>714</v>
      </c>
      <c r="I440" s="148"/>
      <c r="L440" s="33"/>
      <c r="M440" s="149"/>
      <c r="T440" s="54"/>
      <c r="AT440" s="18" t="s">
        <v>313</v>
      </c>
      <c r="AU440" s="18" t="s">
        <v>88</v>
      </c>
    </row>
    <row r="441" spans="2:65" s="1" customFormat="1" ht="11.25">
      <c r="B441" s="33"/>
      <c r="D441" s="150" t="s">
        <v>315</v>
      </c>
      <c r="F441" s="151" t="s">
        <v>715</v>
      </c>
      <c r="I441" s="148"/>
      <c r="L441" s="33"/>
      <c r="M441" s="149"/>
      <c r="T441" s="54"/>
      <c r="AT441" s="18" t="s">
        <v>315</v>
      </c>
      <c r="AU441" s="18" t="s">
        <v>88</v>
      </c>
    </row>
    <row r="442" spans="2:65" s="12" customFormat="1" ht="11.25">
      <c r="B442" s="152"/>
      <c r="D442" s="146" t="s">
        <v>317</v>
      </c>
      <c r="E442" s="153" t="s">
        <v>42</v>
      </c>
      <c r="F442" s="154" t="s">
        <v>678</v>
      </c>
      <c r="H442" s="153" t="s">
        <v>42</v>
      </c>
      <c r="I442" s="155"/>
      <c r="L442" s="152"/>
      <c r="M442" s="156"/>
      <c r="T442" s="157"/>
      <c r="AT442" s="153" t="s">
        <v>317</v>
      </c>
      <c r="AU442" s="153" t="s">
        <v>88</v>
      </c>
      <c r="AV442" s="12" t="s">
        <v>86</v>
      </c>
      <c r="AW442" s="12" t="s">
        <v>38</v>
      </c>
      <c r="AX442" s="12" t="s">
        <v>79</v>
      </c>
      <c r="AY442" s="153" t="s">
        <v>305</v>
      </c>
    </row>
    <row r="443" spans="2:65" s="13" customFormat="1" ht="22.5">
      <c r="B443" s="158"/>
      <c r="D443" s="146" t="s">
        <v>317</v>
      </c>
      <c r="E443" s="159" t="s">
        <v>42</v>
      </c>
      <c r="F443" s="160" t="s">
        <v>566</v>
      </c>
      <c r="H443" s="161">
        <v>17.43</v>
      </c>
      <c r="I443" s="162"/>
      <c r="L443" s="158"/>
      <c r="M443" s="163"/>
      <c r="T443" s="164"/>
      <c r="AT443" s="159" t="s">
        <v>317</v>
      </c>
      <c r="AU443" s="159" t="s">
        <v>88</v>
      </c>
      <c r="AV443" s="13" t="s">
        <v>88</v>
      </c>
      <c r="AW443" s="13" t="s">
        <v>38</v>
      </c>
      <c r="AX443" s="13" t="s">
        <v>79</v>
      </c>
      <c r="AY443" s="159" t="s">
        <v>305</v>
      </c>
    </row>
    <row r="444" spans="2:65" s="12" customFormat="1" ht="11.25">
      <c r="B444" s="152"/>
      <c r="D444" s="146" t="s">
        <v>317</v>
      </c>
      <c r="E444" s="153" t="s">
        <v>42</v>
      </c>
      <c r="F444" s="154" t="s">
        <v>716</v>
      </c>
      <c r="H444" s="153" t="s">
        <v>42</v>
      </c>
      <c r="I444" s="155"/>
      <c r="L444" s="152"/>
      <c r="M444" s="156"/>
      <c r="T444" s="157"/>
      <c r="AT444" s="153" t="s">
        <v>317</v>
      </c>
      <c r="AU444" s="153" t="s">
        <v>88</v>
      </c>
      <c r="AV444" s="12" t="s">
        <v>86</v>
      </c>
      <c r="AW444" s="12" t="s">
        <v>38</v>
      </c>
      <c r="AX444" s="12" t="s">
        <v>79</v>
      </c>
      <c r="AY444" s="153" t="s">
        <v>305</v>
      </c>
    </row>
    <row r="445" spans="2:65" s="13" customFormat="1" ht="11.25">
      <c r="B445" s="158"/>
      <c r="D445" s="146" t="s">
        <v>317</v>
      </c>
      <c r="E445" s="159" t="s">
        <v>42</v>
      </c>
      <c r="F445" s="160" t="s">
        <v>717</v>
      </c>
      <c r="H445" s="161">
        <v>639.11</v>
      </c>
      <c r="I445" s="162"/>
      <c r="L445" s="158"/>
      <c r="M445" s="163"/>
      <c r="T445" s="164"/>
      <c r="AT445" s="159" t="s">
        <v>317</v>
      </c>
      <c r="AU445" s="159" t="s">
        <v>88</v>
      </c>
      <c r="AV445" s="13" t="s">
        <v>88</v>
      </c>
      <c r="AW445" s="13" t="s">
        <v>38</v>
      </c>
      <c r="AX445" s="13" t="s">
        <v>79</v>
      </c>
      <c r="AY445" s="159" t="s">
        <v>305</v>
      </c>
    </row>
    <row r="446" spans="2:65" s="15" customFormat="1" ht="11.25">
      <c r="B446" s="172"/>
      <c r="D446" s="146" t="s">
        <v>317</v>
      </c>
      <c r="E446" s="173" t="s">
        <v>42</v>
      </c>
      <c r="F446" s="174" t="s">
        <v>339</v>
      </c>
      <c r="H446" s="175">
        <v>656.54</v>
      </c>
      <c r="I446" s="176"/>
      <c r="L446" s="172"/>
      <c r="M446" s="177"/>
      <c r="T446" s="178"/>
      <c r="AT446" s="173" t="s">
        <v>317</v>
      </c>
      <c r="AU446" s="173" t="s">
        <v>88</v>
      </c>
      <c r="AV446" s="15" t="s">
        <v>311</v>
      </c>
      <c r="AW446" s="15" t="s">
        <v>38</v>
      </c>
      <c r="AX446" s="15" t="s">
        <v>86</v>
      </c>
      <c r="AY446" s="173" t="s">
        <v>305</v>
      </c>
    </row>
    <row r="447" spans="2:65" s="1" customFormat="1" ht="37.9" customHeight="1">
      <c r="B447" s="33"/>
      <c r="C447" s="133" t="s">
        <v>718</v>
      </c>
      <c r="D447" s="133" t="s">
        <v>307</v>
      </c>
      <c r="E447" s="134" t="s">
        <v>719</v>
      </c>
      <c r="F447" s="135" t="s">
        <v>720</v>
      </c>
      <c r="G447" s="136" t="s">
        <v>199</v>
      </c>
      <c r="H447" s="137">
        <v>639.11</v>
      </c>
      <c r="I447" s="138"/>
      <c r="J447" s="139">
        <f>ROUND(I447*H447,2)</f>
        <v>0</v>
      </c>
      <c r="K447" s="135" t="s">
        <v>721</v>
      </c>
      <c r="L447" s="33"/>
      <c r="M447" s="140" t="s">
        <v>42</v>
      </c>
      <c r="N447" s="141" t="s">
        <v>50</v>
      </c>
      <c r="P447" s="142">
        <f>O447*H447</f>
        <v>0</v>
      </c>
      <c r="Q447" s="142">
        <v>2.7000000000000001E-3</v>
      </c>
      <c r="R447" s="142">
        <f>Q447*H447</f>
        <v>1.725597</v>
      </c>
      <c r="S447" s="142">
        <v>0</v>
      </c>
      <c r="T447" s="143">
        <f>S447*H447</f>
        <v>0</v>
      </c>
      <c r="AR447" s="144" t="s">
        <v>311</v>
      </c>
      <c r="AT447" s="144" t="s">
        <v>307</v>
      </c>
      <c r="AU447" s="144" t="s">
        <v>88</v>
      </c>
      <c r="AY447" s="18" t="s">
        <v>305</v>
      </c>
      <c r="BE447" s="145">
        <f>IF(N447="základní",J447,0)</f>
        <v>0</v>
      </c>
      <c r="BF447" s="145">
        <f>IF(N447="snížená",J447,0)</f>
        <v>0</v>
      </c>
      <c r="BG447" s="145">
        <f>IF(N447="zákl. přenesená",J447,0)</f>
        <v>0</v>
      </c>
      <c r="BH447" s="145">
        <f>IF(N447="sníž. přenesená",J447,0)</f>
        <v>0</v>
      </c>
      <c r="BI447" s="145">
        <f>IF(N447="nulová",J447,0)</f>
        <v>0</v>
      </c>
      <c r="BJ447" s="18" t="s">
        <v>86</v>
      </c>
      <c r="BK447" s="145">
        <f>ROUND(I447*H447,2)</f>
        <v>0</v>
      </c>
      <c r="BL447" s="18" t="s">
        <v>311</v>
      </c>
      <c r="BM447" s="144" t="s">
        <v>722</v>
      </c>
    </row>
    <row r="448" spans="2:65" s="1" customFormat="1" ht="29.25">
      <c r="B448" s="33"/>
      <c r="D448" s="146" t="s">
        <v>313</v>
      </c>
      <c r="F448" s="147" t="s">
        <v>723</v>
      </c>
      <c r="I448" s="148"/>
      <c r="L448" s="33"/>
      <c r="M448" s="149"/>
      <c r="T448" s="54"/>
      <c r="AT448" s="18" t="s">
        <v>313</v>
      </c>
      <c r="AU448" s="18" t="s">
        <v>88</v>
      </c>
    </row>
    <row r="449" spans="2:65" s="12" customFormat="1" ht="11.25">
      <c r="B449" s="152"/>
      <c r="D449" s="146" t="s">
        <v>317</v>
      </c>
      <c r="E449" s="153" t="s">
        <v>42</v>
      </c>
      <c r="F449" s="154" t="s">
        <v>724</v>
      </c>
      <c r="H449" s="153" t="s">
        <v>42</v>
      </c>
      <c r="I449" s="155"/>
      <c r="L449" s="152"/>
      <c r="M449" s="156"/>
      <c r="T449" s="157"/>
      <c r="AT449" s="153" t="s">
        <v>317</v>
      </c>
      <c r="AU449" s="153" t="s">
        <v>88</v>
      </c>
      <c r="AV449" s="12" t="s">
        <v>86</v>
      </c>
      <c r="AW449" s="12" t="s">
        <v>38</v>
      </c>
      <c r="AX449" s="12" t="s">
        <v>79</v>
      </c>
      <c r="AY449" s="153" t="s">
        <v>305</v>
      </c>
    </row>
    <row r="450" spans="2:65" s="13" customFormat="1" ht="11.25">
      <c r="B450" s="158"/>
      <c r="D450" s="146" t="s">
        <v>317</v>
      </c>
      <c r="E450" s="159" t="s">
        <v>42</v>
      </c>
      <c r="F450" s="160" t="s">
        <v>725</v>
      </c>
      <c r="H450" s="161">
        <v>639.11</v>
      </c>
      <c r="I450" s="162"/>
      <c r="L450" s="158"/>
      <c r="M450" s="163"/>
      <c r="T450" s="164"/>
      <c r="AT450" s="159" t="s">
        <v>317</v>
      </c>
      <c r="AU450" s="159" t="s">
        <v>88</v>
      </c>
      <c r="AV450" s="13" t="s">
        <v>88</v>
      </c>
      <c r="AW450" s="13" t="s">
        <v>38</v>
      </c>
      <c r="AX450" s="13" t="s">
        <v>86</v>
      </c>
      <c r="AY450" s="159" t="s">
        <v>305</v>
      </c>
    </row>
    <row r="451" spans="2:65" s="1" customFormat="1" ht="16.5" customHeight="1">
      <c r="B451" s="33"/>
      <c r="C451" s="133" t="s">
        <v>726</v>
      </c>
      <c r="D451" s="133" t="s">
        <v>307</v>
      </c>
      <c r="E451" s="134" t="s">
        <v>727</v>
      </c>
      <c r="F451" s="135" t="s">
        <v>728</v>
      </c>
      <c r="G451" s="136" t="s">
        <v>199</v>
      </c>
      <c r="H451" s="137">
        <v>1047.5999999999999</v>
      </c>
      <c r="I451" s="138"/>
      <c r="J451" s="139">
        <f>ROUND(I451*H451,2)</f>
        <v>0</v>
      </c>
      <c r="K451" s="135" t="s">
        <v>310</v>
      </c>
      <c r="L451" s="33"/>
      <c r="M451" s="140" t="s">
        <v>42</v>
      </c>
      <c r="N451" s="141" t="s">
        <v>50</v>
      </c>
      <c r="P451" s="142">
        <f>O451*H451</f>
        <v>0</v>
      </c>
      <c r="Q451" s="142">
        <v>2.5999999999999998E-4</v>
      </c>
      <c r="R451" s="142">
        <f>Q451*H451</f>
        <v>0.27237599999999995</v>
      </c>
      <c r="S451" s="142">
        <v>0</v>
      </c>
      <c r="T451" s="143">
        <f>S451*H451</f>
        <v>0</v>
      </c>
      <c r="AR451" s="144" t="s">
        <v>311</v>
      </c>
      <c r="AT451" s="144" t="s">
        <v>307</v>
      </c>
      <c r="AU451" s="144" t="s">
        <v>88</v>
      </c>
      <c r="AY451" s="18" t="s">
        <v>305</v>
      </c>
      <c r="BE451" s="145">
        <f>IF(N451="základní",J451,0)</f>
        <v>0</v>
      </c>
      <c r="BF451" s="145">
        <f>IF(N451="snížená",J451,0)</f>
        <v>0</v>
      </c>
      <c r="BG451" s="145">
        <f>IF(N451="zákl. přenesená",J451,0)</f>
        <v>0</v>
      </c>
      <c r="BH451" s="145">
        <f>IF(N451="sníž. přenesená",J451,0)</f>
        <v>0</v>
      </c>
      <c r="BI451" s="145">
        <f>IF(N451="nulová",J451,0)</f>
        <v>0</v>
      </c>
      <c r="BJ451" s="18" t="s">
        <v>86</v>
      </c>
      <c r="BK451" s="145">
        <f>ROUND(I451*H451,2)</f>
        <v>0</v>
      </c>
      <c r="BL451" s="18" t="s">
        <v>311</v>
      </c>
      <c r="BM451" s="144" t="s">
        <v>729</v>
      </c>
    </row>
    <row r="452" spans="2:65" s="1" customFormat="1" ht="19.5">
      <c r="B452" s="33"/>
      <c r="D452" s="146" t="s">
        <v>313</v>
      </c>
      <c r="F452" s="147" t="s">
        <v>730</v>
      </c>
      <c r="I452" s="148"/>
      <c r="L452" s="33"/>
      <c r="M452" s="149"/>
      <c r="T452" s="54"/>
      <c r="AT452" s="18" t="s">
        <v>313</v>
      </c>
      <c r="AU452" s="18" t="s">
        <v>88</v>
      </c>
    </row>
    <row r="453" spans="2:65" s="1" customFormat="1" ht="11.25">
      <c r="B453" s="33"/>
      <c r="D453" s="150" t="s">
        <v>315</v>
      </c>
      <c r="F453" s="151" t="s">
        <v>731</v>
      </c>
      <c r="I453" s="148"/>
      <c r="L453" s="33"/>
      <c r="M453" s="149"/>
      <c r="T453" s="54"/>
      <c r="AT453" s="18" t="s">
        <v>315</v>
      </c>
      <c r="AU453" s="18" t="s">
        <v>88</v>
      </c>
    </row>
    <row r="454" spans="2:65" s="12" customFormat="1" ht="11.25">
      <c r="B454" s="152"/>
      <c r="D454" s="146" t="s">
        <v>317</v>
      </c>
      <c r="E454" s="153" t="s">
        <v>42</v>
      </c>
      <c r="F454" s="154" t="s">
        <v>732</v>
      </c>
      <c r="H454" s="153" t="s">
        <v>42</v>
      </c>
      <c r="I454" s="155"/>
      <c r="L454" s="152"/>
      <c r="M454" s="156"/>
      <c r="T454" s="157"/>
      <c r="AT454" s="153" t="s">
        <v>317</v>
      </c>
      <c r="AU454" s="153" t="s">
        <v>88</v>
      </c>
      <c r="AV454" s="12" t="s">
        <v>86</v>
      </c>
      <c r="AW454" s="12" t="s">
        <v>38</v>
      </c>
      <c r="AX454" s="12" t="s">
        <v>79</v>
      </c>
      <c r="AY454" s="153" t="s">
        <v>305</v>
      </c>
    </row>
    <row r="455" spans="2:65" s="13" customFormat="1" ht="11.25">
      <c r="B455" s="158"/>
      <c r="D455" s="146" t="s">
        <v>317</v>
      </c>
      <c r="E455" s="159" t="s">
        <v>42</v>
      </c>
      <c r="F455" s="160" t="s">
        <v>733</v>
      </c>
      <c r="H455" s="161">
        <v>1047.5999999999999</v>
      </c>
      <c r="I455" s="162"/>
      <c r="L455" s="158"/>
      <c r="M455" s="163"/>
      <c r="T455" s="164"/>
      <c r="AT455" s="159" t="s">
        <v>317</v>
      </c>
      <c r="AU455" s="159" t="s">
        <v>88</v>
      </c>
      <c r="AV455" s="13" t="s">
        <v>88</v>
      </c>
      <c r="AW455" s="13" t="s">
        <v>38</v>
      </c>
      <c r="AX455" s="13" t="s">
        <v>86</v>
      </c>
      <c r="AY455" s="159" t="s">
        <v>305</v>
      </c>
    </row>
    <row r="456" spans="2:65" s="1" customFormat="1" ht="44.25" customHeight="1">
      <c r="B456" s="33"/>
      <c r="C456" s="133" t="s">
        <v>734</v>
      </c>
      <c r="D456" s="133" t="s">
        <v>307</v>
      </c>
      <c r="E456" s="134" t="s">
        <v>735</v>
      </c>
      <c r="F456" s="135" t="s">
        <v>736</v>
      </c>
      <c r="G456" s="136" t="s">
        <v>199</v>
      </c>
      <c r="H456" s="137">
        <v>9.94</v>
      </c>
      <c r="I456" s="138"/>
      <c r="J456" s="139">
        <f>ROUND(I456*H456,2)</f>
        <v>0</v>
      </c>
      <c r="K456" s="135" t="s">
        <v>310</v>
      </c>
      <c r="L456" s="33"/>
      <c r="M456" s="140" t="s">
        <v>42</v>
      </c>
      <c r="N456" s="141" t="s">
        <v>50</v>
      </c>
      <c r="P456" s="142">
        <f>O456*H456</f>
        <v>0</v>
      </c>
      <c r="Q456" s="142">
        <v>8.3499999999999998E-3</v>
      </c>
      <c r="R456" s="142">
        <f>Q456*H456</f>
        <v>8.2998999999999989E-2</v>
      </c>
      <c r="S456" s="142">
        <v>0</v>
      </c>
      <c r="T456" s="143">
        <f>S456*H456</f>
        <v>0</v>
      </c>
      <c r="AR456" s="144" t="s">
        <v>311</v>
      </c>
      <c r="AT456" s="144" t="s">
        <v>307</v>
      </c>
      <c r="AU456" s="144" t="s">
        <v>88</v>
      </c>
      <c r="AY456" s="18" t="s">
        <v>305</v>
      </c>
      <c r="BE456" s="145">
        <f>IF(N456="základní",J456,0)</f>
        <v>0</v>
      </c>
      <c r="BF456" s="145">
        <f>IF(N456="snížená",J456,0)</f>
        <v>0</v>
      </c>
      <c r="BG456" s="145">
        <f>IF(N456="zákl. přenesená",J456,0)</f>
        <v>0</v>
      </c>
      <c r="BH456" s="145">
        <f>IF(N456="sníž. přenesená",J456,0)</f>
        <v>0</v>
      </c>
      <c r="BI456" s="145">
        <f>IF(N456="nulová",J456,0)</f>
        <v>0</v>
      </c>
      <c r="BJ456" s="18" t="s">
        <v>86</v>
      </c>
      <c r="BK456" s="145">
        <f>ROUND(I456*H456,2)</f>
        <v>0</v>
      </c>
      <c r="BL456" s="18" t="s">
        <v>311</v>
      </c>
      <c r="BM456" s="144" t="s">
        <v>737</v>
      </c>
    </row>
    <row r="457" spans="2:65" s="1" customFormat="1" ht="39">
      <c r="B457" s="33"/>
      <c r="D457" s="146" t="s">
        <v>313</v>
      </c>
      <c r="F457" s="147" t="s">
        <v>738</v>
      </c>
      <c r="I457" s="148"/>
      <c r="L457" s="33"/>
      <c r="M457" s="149"/>
      <c r="T457" s="54"/>
      <c r="AT457" s="18" t="s">
        <v>313</v>
      </c>
      <c r="AU457" s="18" t="s">
        <v>88</v>
      </c>
    </row>
    <row r="458" spans="2:65" s="1" customFormat="1" ht="11.25">
      <c r="B458" s="33"/>
      <c r="D458" s="150" t="s">
        <v>315</v>
      </c>
      <c r="F458" s="151" t="s">
        <v>739</v>
      </c>
      <c r="I458" s="148"/>
      <c r="L458" s="33"/>
      <c r="M458" s="149"/>
      <c r="T458" s="54"/>
      <c r="AT458" s="18" t="s">
        <v>315</v>
      </c>
      <c r="AU458" s="18" t="s">
        <v>88</v>
      </c>
    </row>
    <row r="459" spans="2:65" s="12" customFormat="1" ht="11.25">
      <c r="B459" s="152"/>
      <c r="D459" s="146" t="s">
        <v>317</v>
      </c>
      <c r="E459" s="153" t="s">
        <v>42</v>
      </c>
      <c r="F459" s="154" t="s">
        <v>740</v>
      </c>
      <c r="H459" s="153" t="s">
        <v>42</v>
      </c>
      <c r="I459" s="155"/>
      <c r="L459" s="152"/>
      <c r="M459" s="156"/>
      <c r="T459" s="157"/>
      <c r="AT459" s="153" t="s">
        <v>317</v>
      </c>
      <c r="AU459" s="153" t="s">
        <v>88</v>
      </c>
      <c r="AV459" s="12" t="s">
        <v>86</v>
      </c>
      <c r="AW459" s="12" t="s">
        <v>38</v>
      </c>
      <c r="AX459" s="12" t="s">
        <v>79</v>
      </c>
      <c r="AY459" s="153" t="s">
        <v>305</v>
      </c>
    </row>
    <row r="460" spans="2:65" s="13" customFormat="1" ht="11.25">
      <c r="B460" s="158"/>
      <c r="D460" s="146" t="s">
        <v>317</v>
      </c>
      <c r="E460" s="159" t="s">
        <v>42</v>
      </c>
      <c r="F460" s="160" t="s">
        <v>741</v>
      </c>
      <c r="H460" s="161">
        <v>9.94</v>
      </c>
      <c r="I460" s="162"/>
      <c r="L460" s="158"/>
      <c r="M460" s="163"/>
      <c r="T460" s="164"/>
      <c r="AT460" s="159" t="s">
        <v>317</v>
      </c>
      <c r="AU460" s="159" t="s">
        <v>88</v>
      </c>
      <c r="AV460" s="13" t="s">
        <v>88</v>
      </c>
      <c r="AW460" s="13" t="s">
        <v>38</v>
      </c>
      <c r="AX460" s="13" t="s">
        <v>86</v>
      </c>
      <c r="AY460" s="159" t="s">
        <v>305</v>
      </c>
    </row>
    <row r="461" spans="2:65" s="1" customFormat="1" ht="24.2" customHeight="1">
      <c r="B461" s="33"/>
      <c r="C461" s="179" t="s">
        <v>742</v>
      </c>
      <c r="D461" s="179" t="s">
        <v>341</v>
      </c>
      <c r="E461" s="180" t="s">
        <v>743</v>
      </c>
      <c r="F461" s="181" t="s">
        <v>744</v>
      </c>
      <c r="G461" s="182" t="s">
        <v>199</v>
      </c>
      <c r="H461" s="183">
        <v>10.436999999999999</v>
      </c>
      <c r="I461" s="184"/>
      <c r="J461" s="185">
        <f>ROUND(I461*H461,2)</f>
        <v>0</v>
      </c>
      <c r="K461" s="181" t="s">
        <v>310</v>
      </c>
      <c r="L461" s="186"/>
      <c r="M461" s="187" t="s">
        <v>42</v>
      </c>
      <c r="N461" s="188" t="s">
        <v>50</v>
      </c>
      <c r="P461" s="142">
        <f>O461*H461</f>
        <v>0</v>
      </c>
      <c r="Q461" s="142">
        <v>2.3999999999999998E-3</v>
      </c>
      <c r="R461" s="142">
        <f>Q461*H461</f>
        <v>2.5048799999999996E-2</v>
      </c>
      <c r="S461" s="142">
        <v>0</v>
      </c>
      <c r="T461" s="143">
        <f>S461*H461</f>
        <v>0</v>
      </c>
      <c r="AR461" s="144" t="s">
        <v>344</v>
      </c>
      <c r="AT461" s="144" t="s">
        <v>341</v>
      </c>
      <c r="AU461" s="144" t="s">
        <v>88</v>
      </c>
      <c r="AY461" s="18" t="s">
        <v>305</v>
      </c>
      <c r="BE461" s="145">
        <f>IF(N461="základní",J461,0)</f>
        <v>0</v>
      </c>
      <c r="BF461" s="145">
        <f>IF(N461="snížená",J461,0)</f>
        <v>0</v>
      </c>
      <c r="BG461" s="145">
        <f>IF(N461="zákl. přenesená",J461,0)</f>
        <v>0</v>
      </c>
      <c r="BH461" s="145">
        <f>IF(N461="sníž. přenesená",J461,0)</f>
        <v>0</v>
      </c>
      <c r="BI461" s="145">
        <f>IF(N461="nulová",J461,0)</f>
        <v>0</v>
      </c>
      <c r="BJ461" s="18" t="s">
        <v>86</v>
      </c>
      <c r="BK461" s="145">
        <f>ROUND(I461*H461,2)</f>
        <v>0</v>
      </c>
      <c r="BL461" s="18" t="s">
        <v>311</v>
      </c>
      <c r="BM461" s="144" t="s">
        <v>745</v>
      </c>
    </row>
    <row r="462" spans="2:65" s="1" customFormat="1" ht="19.5">
      <c r="B462" s="33"/>
      <c r="D462" s="146" t="s">
        <v>313</v>
      </c>
      <c r="F462" s="147" t="s">
        <v>744</v>
      </c>
      <c r="I462" s="148"/>
      <c r="L462" s="33"/>
      <c r="M462" s="149"/>
      <c r="T462" s="54"/>
      <c r="AT462" s="18" t="s">
        <v>313</v>
      </c>
      <c r="AU462" s="18" t="s">
        <v>88</v>
      </c>
    </row>
    <row r="463" spans="2:65" s="12" customFormat="1" ht="11.25">
      <c r="B463" s="152"/>
      <c r="D463" s="146" t="s">
        <v>317</v>
      </c>
      <c r="E463" s="153" t="s">
        <v>42</v>
      </c>
      <c r="F463" s="154" t="s">
        <v>740</v>
      </c>
      <c r="H463" s="153" t="s">
        <v>42</v>
      </c>
      <c r="I463" s="155"/>
      <c r="L463" s="152"/>
      <c r="M463" s="156"/>
      <c r="T463" s="157"/>
      <c r="AT463" s="153" t="s">
        <v>317</v>
      </c>
      <c r="AU463" s="153" t="s">
        <v>88</v>
      </c>
      <c r="AV463" s="12" t="s">
        <v>86</v>
      </c>
      <c r="AW463" s="12" t="s">
        <v>38</v>
      </c>
      <c r="AX463" s="12" t="s">
        <v>79</v>
      </c>
      <c r="AY463" s="153" t="s">
        <v>305</v>
      </c>
    </row>
    <row r="464" spans="2:65" s="13" customFormat="1" ht="11.25">
      <c r="B464" s="158"/>
      <c r="D464" s="146" t="s">
        <v>317</v>
      </c>
      <c r="E464" s="159" t="s">
        <v>42</v>
      </c>
      <c r="F464" s="160" t="s">
        <v>741</v>
      </c>
      <c r="H464" s="161">
        <v>9.94</v>
      </c>
      <c r="I464" s="162"/>
      <c r="L464" s="158"/>
      <c r="M464" s="163"/>
      <c r="T464" s="164"/>
      <c r="AT464" s="159" t="s">
        <v>317</v>
      </c>
      <c r="AU464" s="159" t="s">
        <v>88</v>
      </c>
      <c r="AV464" s="13" t="s">
        <v>88</v>
      </c>
      <c r="AW464" s="13" t="s">
        <v>38</v>
      </c>
      <c r="AX464" s="13" t="s">
        <v>86</v>
      </c>
      <c r="AY464" s="159" t="s">
        <v>305</v>
      </c>
    </row>
    <row r="465" spans="2:65" s="13" customFormat="1" ht="11.25">
      <c r="B465" s="158"/>
      <c r="D465" s="146" t="s">
        <v>317</v>
      </c>
      <c r="F465" s="160" t="s">
        <v>746</v>
      </c>
      <c r="H465" s="161">
        <v>10.436999999999999</v>
      </c>
      <c r="I465" s="162"/>
      <c r="L465" s="158"/>
      <c r="M465" s="163"/>
      <c r="T465" s="164"/>
      <c r="AT465" s="159" t="s">
        <v>317</v>
      </c>
      <c r="AU465" s="159" t="s">
        <v>88</v>
      </c>
      <c r="AV465" s="13" t="s">
        <v>88</v>
      </c>
      <c r="AW465" s="13" t="s">
        <v>4</v>
      </c>
      <c r="AX465" s="13" t="s">
        <v>86</v>
      </c>
      <c r="AY465" s="159" t="s">
        <v>305</v>
      </c>
    </row>
    <row r="466" spans="2:65" s="1" customFormat="1" ht="44.25" customHeight="1">
      <c r="B466" s="33"/>
      <c r="C466" s="133" t="s">
        <v>747</v>
      </c>
      <c r="D466" s="133" t="s">
        <v>307</v>
      </c>
      <c r="E466" s="134" t="s">
        <v>748</v>
      </c>
      <c r="F466" s="135" t="s">
        <v>749</v>
      </c>
      <c r="G466" s="136" t="s">
        <v>199</v>
      </c>
      <c r="H466" s="137">
        <v>340.91</v>
      </c>
      <c r="I466" s="138"/>
      <c r="J466" s="139">
        <f>ROUND(I466*H466,2)</f>
        <v>0</v>
      </c>
      <c r="K466" s="135" t="s">
        <v>310</v>
      </c>
      <c r="L466" s="33"/>
      <c r="M466" s="140" t="s">
        <v>42</v>
      </c>
      <c r="N466" s="141" t="s">
        <v>50</v>
      </c>
      <c r="P466" s="142">
        <f>O466*H466</f>
        <v>0</v>
      </c>
      <c r="Q466" s="142">
        <v>8.6800000000000002E-3</v>
      </c>
      <c r="R466" s="142">
        <f>Q466*H466</f>
        <v>2.9590988000000005</v>
      </c>
      <c r="S466" s="142">
        <v>0</v>
      </c>
      <c r="T466" s="143">
        <f>S466*H466</f>
        <v>0</v>
      </c>
      <c r="AR466" s="144" t="s">
        <v>311</v>
      </c>
      <c r="AT466" s="144" t="s">
        <v>307</v>
      </c>
      <c r="AU466" s="144" t="s">
        <v>88</v>
      </c>
      <c r="AY466" s="18" t="s">
        <v>305</v>
      </c>
      <c r="BE466" s="145">
        <f>IF(N466="základní",J466,0)</f>
        <v>0</v>
      </c>
      <c r="BF466" s="145">
        <f>IF(N466="snížená",J466,0)</f>
        <v>0</v>
      </c>
      <c r="BG466" s="145">
        <f>IF(N466="zákl. přenesená",J466,0)</f>
        <v>0</v>
      </c>
      <c r="BH466" s="145">
        <f>IF(N466="sníž. přenesená",J466,0)</f>
        <v>0</v>
      </c>
      <c r="BI466" s="145">
        <f>IF(N466="nulová",J466,0)</f>
        <v>0</v>
      </c>
      <c r="BJ466" s="18" t="s">
        <v>86</v>
      </c>
      <c r="BK466" s="145">
        <f>ROUND(I466*H466,2)</f>
        <v>0</v>
      </c>
      <c r="BL466" s="18" t="s">
        <v>311</v>
      </c>
      <c r="BM466" s="144" t="s">
        <v>750</v>
      </c>
    </row>
    <row r="467" spans="2:65" s="1" customFormat="1" ht="39">
      <c r="B467" s="33"/>
      <c r="D467" s="146" t="s">
        <v>313</v>
      </c>
      <c r="F467" s="147" t="s">
        <v>751</v>
      </c>
      <c r="I467" s="148"/>
      <c r="L467" s="33"/>
      <c r="M467" s="149"/>
      <c r="T467" s="54"/>
      <c r="AT467" s="18" t="s">
        <v>313</v>
      </c>
      <c r="AU467" s="18" t="s">
        <v>88</v>
      </c>
    </row>
    <row r="468" spans="2:65" s="1" customFormat="1" ht="11.25">
      <c r="B468" s="33"/>
      <c r="D468" s="150" t="s">
        <v>315</v>
      </c>
      <c r="F468" s="151" t="s">
        <v>752</v>
      </c>
      <c r="I468" s="148"/>
      <c r="L468" s="33"/>
      <c r="M468" s="149"/>
      <c r="T468" s="54"/>
      <c r="AT468" s="18" t="s">
        <v>315</v>
      </c>
      <c r="AU468" s="18" t="s">
        <v>88</v>
      </c>
    </row>
    <row r="469" spans="2:65" s="12" customFormat="1" ht="11.25">
      <c r="B469" s="152"/>
      <c r="D469" s="146" t="s">
        <v>317</v>
      </c>
      <c r="E469" s="153" t="s">
        <v>42</v>
      </c>
      <c r="F469" s="154" t="s">
        <v>753</v>
      </c>
      <c r="H469" s="153" t="s">
        <v>42</v>
      </c>
      <c r="I469" s="155"/>
      <c r="L469" s="152"/>
      <c r="M469" s="156"/>
      <c r="T469" s="157"/>
      <c r="AT469" s="153" t="s">
        <v>317</v>
      </c>
      <c r="AU469" s="153" t="s">
        <v>88</v>
      </c>
      <c r="AV469" s="12" t="s">
        <v>86</v>
      </c>
      <c r="AW469" s="12" t="s">
        <v>38</v>
      </c>
      <c r="AX469" s="12" t="s">
        <v>79</v>
      </c>
      <c r="AY469" s="153" t="s">
        <v>305</v>
      </c>
    </row>
    <row r="470" spans="2:65" s="13" customFormat="1" ht="11.25">
      <c r="B470" s="158"/>
      <c r="D470" s="146" t="s">
        <v>317</v>
      </c>
      <c r="E470" s="159" t="s">
        <v>42</v>
      </c>
      <c r="F470" s="160" t="s">
        <v>754</v>
      </c>
      <c r="H470" s="161">
        <v>340.91</v>
      </c>
      <c r="I470" s="162"/>
      <c r="L470" s="158"/>
      <c r="M470" s="163"/>
      <c r="T470" s="164"/>
      <c r="AT470" s="159" t="s">
        <v>317</v>
      </c>
      <c r="AU470" s="159" t="s">
        <v>88</v>
      </c>
      <c r="AV470" s="13" t="s">
        <v>88</v>
      </c>
      <c r="AW470" s="13" t="s">
        <v>38</v>
      </c>
      <c r="AX470" s="13" t="s">
        <v>86</v>
      </c>
      <c r="AY470" s="159" t="s">
        <v>305</v>
      </c>
    </row>
    <row r="471" spans="2:65" s="1" customFormat="1" ht="24.2" customHeight="1">
      <c r="B471" s="33"/>
      <c r="C471" s="179" t="s">
        <v>755</v>
      </c>
      <c r="D471" s="179" t="s">
        <v>341</v>
      </c>
      <c r="E471" s="180" t="s">
        <v>756</v>
      </c>
      <c r="F471" s="181" t="s">
        <v>757</v>
      </c>
      <c r="G471" s="182" t="s">
        <v>199</v>
      </c>
      <c r="H471" s="183">
        <v>357.95600000000002</v>
      </c>
      <c r="I471" s="184"/>
      <c r="J471" s="185">
        <f>ROUND(I471*H471,2)</f>
        <v>0</v>
      </c>
      <c r="K471" s="181" t="s">
        <v>310</v>
      </c>
      <c r="L471" s="186"/>
      <c r="M471" s="187" t="s">
        <v>42</v>
      </c>
      <c r="N471" s="188" t="s">
        <v>50</v>
      </c>
      <c r="P471" s="142">
        <f>O471*H471</f>
        <v>0</v>
      </c>
      <c r="Q471" s="142">
        <v>5.1999999999999998E-3</v>
      </c>
      <c r="R471" s="142">
        <f>Q471*H471</f>
        <v>1.8613712</v>
      </c>
      <c r="S471" s="142">
        <v>0</v>
      </c>
      <c r="T471" s="143">
        <f>S471*H471</f>
        <v>0</v>
      </c>
      <c r="AR471" s="144" t="s">
        <v>344</v>
      </c>
      <c r="AT471" s="144" t="s">
        <v>341</v>
      </c>
      <c r="AU471" s="144" t="s">
        <v>88</v>
      </c>
      <c r="AY471" s="18" t="s">
        <v>305</v>
      </c>
      <c r="BE471" s="145">
        <f>IF(N471="základní",J471,0)</f>
        <v>0</v>
      </c>
      <c r="BF471" s="145">
        <f>IF(N471="snížená",J471,0)</f>
        <v>0</v>
      </c>
      <c r="BG471" s="145">
        <f>IF(N471="zákl. přenesená",J471,0)</f>
        <v>0</v>
      </c>
      <c r="BH471" s="145">
        <f>IF(N471="sníž. přenesená",J471,0)</f>
        <v>0</v>
      </c>
      <c r="BI471" s="145">
        <f>IF(N471="nulová",J471,0)</f>
        <v>0</v>
      </c>
      <c r="BJ471" s="18" t="s">
        <v>86</v>
      </c>
      <c r="BK471" s="145">
        <f>ROUND(I471*H471,2)</f>
        <v>0</v>
      </c>
      <c r="BL471" s="18" t="s">
        <v>311</v>
      </c>
      <c r="BM471" s="144" t="s">
        <v>758</v>
      </c>
    </row>
    <row r="472" spans="2:65" s="1" customFormat="1" ht="19.5">
      <c r="B472" s="33"/>
      <c r="D472" s="146" t="s">
        <v>313</v>
      </c>
      <c r="F472" s="147" t="s">
        <v>757</v>
      </c>
      <c r="I472" s="148"/>
      <c r="L472" s="33"/>
      <c r="M472" s="149"/>
      <c r="T472" s="54"/>
      <c r="AT472" s="18" t="s">
        <v>313</v>
      </c>
      <c r="AU472" s="18" t="s">
        <v>88</v>
      </c>
    </row>
    <row r="473" spans="2:65" s="12" customFormat="1" ht="11.25">
      <c r="B473" s="152"/>
      <c r="D473" s="146" t="s">
        <v>317</v>
      </c>
      <c r="E473" s="153" t="s">
        <v>42</v>
      </c>
      <c r="F473" s="154" t="s">
        <v>753</v>
      </c>
      <c r="H473" s="153" t="s">
        <v>42</v>
      </c>
      <c r="I473" s="155"/>
      <c r="L473" s="152"/>
      <c r="M473" s="156"/>
      <c r="T473" s="157"/>
      <c r="AT473" s="153" t="s">
        <v>317</v>
      </c>
      <c r="AU473" s="153" t="s">
        <v>88</v>
      </c>
      <c r="AV473" s="12" t="s">
        <v>86</v>
      </c>
      <c r="AW473" s="12" t="s">
        <v>38</v>
      </c>
      <c r="AX473" s="12" t="s">
        <v>79</v>
      </c>
      <c r="AY473" s="153" t="s">
        <v>305</v>
      </c>
    </row>
    <row r="474" spans="2:65" s="13" customFormat="1" ht="11.25">
      <c r="B474" s="158"/>
      <c r="D474" s="146" t="s">
        <v>317</v>
      </c>
      <c r="E474" s="159" t="s">
        <v>42</v>
      </c>
      <c r="F474" s="160" t="s">
        <v>754</v>
      </c>
      <c r="H474" s="161">
        <v>340.91</v>
      </c>
      <c r="I474" s="162"/>
      <c r="L474" s="158"/>
      <c r="M474" s="163"/>
      <c r="T474" s="164"/>
      <c r="AT474" s="159" t="s">
        <v>317</v>
      </c>
      <c r="AU474" s="159" t="s">
        <v>88</v>
      </c>
      <c r="AV474" s="13" t="s">
        <v>88</v>
      </c>
      <c r="AW474" s="13" t="s">
        <v>38</v>
      </c>
      <c r="AX474" s="13" t="s">
        <v>86</v>
      </c>
      <c r="AY474" s="159" t="s">
        <v>305</v>
      </c>
    </row>
    <row r="475" spans="2:65" s="13" customFormat="1" ht="11.25">
      <c r="B475" s="158"/>
      <c r="D475" s="146" t="s">
        <v>317</v>
      </c>
      <c r="F475" s="160" t="s">
        <v>759</v>
      </c>
      <c r="H475" s="161">
        <v>357.95600000000002</v>
      </c>
      <c r="I475" s="162"/>
      <c r="L475" s="158"/>
      <c r="M475" s="163"/>
      <c r="T475" s="164"/>
      <c r="AT475" s="159" t="s">
        <v>317</v>
      </c>
      <c r="AU475" s="159" t="s">
        <v>88</v>
      </c>
      <c r="AV475" s="13" t="s">
        <v>88</v>
      </c>
      <c r="AW475" s="13" t="s">
        <v>4</v>
      </c>
      <c r="AX475" s="13" t="s">
        <v>86</v>
      </c>
      <c r="AY475" s="159" t="s">
        <v>305</v>
      </c>
    </row>
    <row r="476" spans="2:65" s="1" customFormat="1" ht="44.25" customHeight="1">
      <c r="B476" s="33"/>
      <c r="C476" s="133" t="s">
        <v>760</v>
      </c>
      <c r="D476" s="133" t="s">
        <v>307</v>
      </c>
      <c r="E476" s="134" t="s">
        <v>761</v>
      </c>
      <c r="F476" s="135" t="s">
        <v>762</v>
      </c>
      <c r="G476" s="136" t="s">
        <v>199</v>
      </c>
      <c r="H476" s="137">
        <v>65.42</v>
      </c>
      <c r="I476" s="138"/>
      <c r="J476" s="139">
        <f>ROUND(I476*H476,2)</f>
        <v>0</v>
      </c>
      <c r="K476" s="135" t="s">
        <v>310</v>
      </c>
      <c r="L476" s="33"/>
      <c r="M476" s="140" t="s">
        <v>42</v>
      </c>
      <c r="N476" s="141" t="s">
        <v>50</v>
      </c>
      <c r="P476" s="142">
        <f>O476*H476</f>
        <v>0</v>
      </c>
      <c r="Q476" s="142">
        <v>1.1350000000000001E-2</v>
      </c>
      <c r="R476" s="142">
        <f>Q476*H476</f>
        <v>0.74251700000000009</v>
      </c>
      <c r="S476" s="142">
        <v>0</v>
      </c>
      <c r="T476" s="143">
        <f>S476*H476</f>
        <v>0</v>
      </c>
      <c r="AR476" s="144" t="s">
        <v>311</v>
      </c>
      <c r="AT476" s="144" t="s">
        <v>307</v>
      </c>
      <c r="AU476" s="144" t="s">
        <v>88</v>
      </c>
      <c r="AY476" s="18" t="s">
        <v>305</v>
      </c>
      <c r="BE476" s="145">
        <f>IF(N476="základní",J476,0)</f>
        <v>0</v>
      </c>
      <c r="BF476" s="145">
        <f>IF(N476="snížená",J476,0)</f>
        <v>0</v>
      </c>
      <c r="BG476" s="145">
        <f>IF(N476="zákl. přenesená",J476,0)</f>
        <v>0</v>
      </c>
      <c r="BH476" s="145">
        <f>IF(N476="sníž. přenesená",J476,0)</f>
        <v>0</v>
      </c>
      <c r="BI476" s="145">
        <f>IF(N476="nulová",J476,0)</f>
        <v>0</v>
      </c>
      <c r="BJ476" s="18" t="s">
        <v>86</v>
      </c>
      <c r="BK476" s="145">
        <f>ROUND(I476*H476,2)</f>
        <v>0</v>
      </c>
      <c r="BL476" s="18" t="s">
        <v>311</v>
      </c>
      <c r="BM476" s="144" t="s">
        <v>763</v>
      </c>
    </row>
    <row r="477" spans="2:65" s="1" customFormat="1" ht="48.75">
      <c r="B477" s="33"/>
      <c r="D477" s="146" t="s">
        <v>313</v>
      </c>
      <c r="F477" s="147" t="s">
        <v>764</v>
      </c>
      <c r="I477" s="148"/>
      <c r="L477" s="33"/>
      <c r="M477" s="149"/>
      <c r="T477" s="54"/>
      <c r="AT477" s="18" t="s">
        <v>313</v>
      </c>
      <c r="AU477" s="18" t="s">
        <v>88</v>
      </c>
    </row>
    <row r="478" spans="2:65" s="1" customFormat="1" ht="11.25">
      <c r="B478" s="33"/>
      <c r="D478" s="150" t="s">
        <v>315</v>
      </c>
      <c r="F478" s="151" t="s">
        <v>765</v>
      </c>
      <c r="I478" s="148"/>
      <c r="L478" s="33"/>
      <c r="M478" s="149"/>
      <c r="T478" s="54"/>
      <c r="AT478" s="18" t="s">
        <v>315</v>
      </c>
      <c r="AU478" s="18" t="s">
        <v>88</v>
      </c>
    </row>
    <row r="479" spans="2:65" s="12" customFormat="1" ht="11.25">
      <c r="B479" s="152"/>
      <c r="D479" s="146" t="s">
        <v>317</v>
      </c>
      <c r="E479" s="153" t="s">
        <v>42</v>
      </c>
      <c r="F479" s="154" t="s">
        <v>766</v>
      </c>
      <c r="H479" s="153" t="s">
        <v>42</v>
      </c>
      <c r="I479" s="155"/>
      <c r="L479" s="152"/>
      <c r="M479" s="156"/>
      <c r="T479" s="157"/>
      <c r="AT479" s="153" t="s">
        <v>317</v>
      </c>
      <c r="AU479" s="153" t="s">
        <v>88</v>
      </c>
      <c r="AV479" s="12" t="s">
        <v>86</v>
      </c>
      <c r="AW479" s="12" t="s">
        <v>38</v>
      </c>
      <c r="AX479" s="12" t="s">
        <v>79</v>
      </c>
      <c r="AY479" s="153" t="s">
        <v>305</v>
      </c>
    </row>
    <row r="480" spans="2:65" s="13" customFormat="1" ht="11.25">
      <c r="B480" s="158"/>
      <c r="D480" s="146" t="s">
        <v>317</v>
      </c>
      <c r="E480" s="159" t="s">
        <v>42</v>
      </c>
      <c r="F480" s="160" t="s">
        <v>767</v>
      </c>
      <c r="H480" s="161">
        <v>65.42</v>
      </c>
      <c r="I480" s="162"/>
      <c r="L480" s="158"/>
      <c r="M480" s="163"/>
      <c r="T480" s="164"/>
      <c r="AT480" s="159" t="s">
        <v>317</v>
      </c>
      <c r="AU480" s="159" t="s">
        <v>88</v>
      </c>
      <c r="AV480" s="13" t="s">
        <v>88</v>
      </c>
      <c r="AW480" s="13" t="s">
        <v>38</v>
      </c>
      <c r="AX480" s="13" t="s">
        <v>86</v>
      </c>
      <c r="AY480" s="159" t="s">
        <v>305</v>
      </c>
    </row>
    <row r="481" spans="2:65" s="1" customFormat="1" ht="24.2" customHeight="1">
      <c r="B481" s="33"/>
      <c r="C481" s="179" t="s">
        <v>768</v>
      </c>
      <c r="D481" s="179" t="s">
        <v>341</v>
      </c>
      <c r="E481" s="180" t="s">
        <v>668</v>
      </c>
      <c r="F481" s="181" t="s">
        <v>669</v>
      </c>
      <c r="G481" s="182" t="s">
        <v>199</v>
      </c>
      <c r="H481" s="183">
        <v>68.691000000000003</v>
      </c>
      <c r="I481" s="184"/>
      <c r="J481" s="185">
        <f>ROUND(I481*H481,2)</f>
        <v>0</v>
      </c>
      <c r="K481" s="181" t="s">
        <v>310</v>
      </c>
      <c r="L481" s="186"/>
      <c r="M481" s="187" t="s">
        <v>42</v>
      </c>
      <c r="N481" s="188" t="s">
        <v>50</v>
      </c>
      <c r="P481" s="142">
        <f>O481*H481</f>
        <v>0</v>
      </c>
      <c r="Q481" s="142">
        <v>1.2E-2</v>
      </c>
      <c r="R481" s="142">
        <f>Q481*H481</f>
        <v>0.82429200000000002</v>
      </c>
      <c r="S481" s="142">
        <v>0</v>
      </c>
      <c r="T481" s="143">
        <f>S481*H481</f>
        <v>0</v>
      </c>
      <c r="AR481" s="144" t="s">
        <v>344</v>
      </c>
      <c r="AT481" s="144" t="s">
        <v>341</v>
      </c>
      <c r="AU481" s="144" t="s">
        <v>88</v>
      </c>
      <c r="AY481" s="18" t="s">
        <v>305</v>
      </c>
      <c r="BE481" s="145">
        <f>IF(N481="základní",J481,0)</f>
        <v>0</v>
      </c>
      <c r="BF481" s="145">
        <f>IF(N481="snížená",J481,0)</f>
        <v>0</v>
      </c>
      <c r="BG481" s="145">
        <f>IF(N481="zákl. přenesená",J481,0)</f>
        <v>0</v>
      </c>
      <c r="BH481" s="145">
        <f>IF(N481="sníž. přenesená",J481,0)</f>
        <v>0</v>
      </c>
      <c r="BI481" s="145">
        <f>IF(N481="nulová",J481,0)</f>
        <v>0</v>
      </c>
      <c r="BJ481" s="18" t="s">
        <v>86</v>
      </c>
      <c r="BK481" s="145">
        <f>ROUND(I481*H481,2)</f>
        <v>0</v>
      </c>
      <c r="BL481" s="18" t="s">
        <v>311</v>
      </c>
      <c r="BM481" s="144" t="s">
        <v>769</v>
      </c>
    </row>
    <row r="482" spans="2:65" s="1" customFormat="1" ht="19.5">
      <c r="B482" s="33"/>
      <c r="D482" s="146" t="s">
        <v>313</v>
      </c>
      <c r="F482" s="147" t="s">
        <v>669</v>
      </c>
      <c r="I482" s="148"/>
      <c r="L482" s="33"/>
      <c r="M482" s="149"/>
      <c r="T482" s="54"/>
      <c r="AT482" s="18" t="s">
        <v>313</v>
      </c>
      <c r="AU482" s="18" t="s">
        <v>88</v>
      </c>
    </row>
    <row r="483" spans="2:65" s="12" customFormat="1" ht="11.25">
      <c r="B483" s="152"/>
      <c r="D483" s="146" t="s">
        <v>317</v>
      </c>
      <c r="E483" s="153" t="s">
        <v>42</v>
      </c>
      <c r="F483" s="154" t="s">
        <v>766</v>
      </c>
      <c r="H483" s="153" t="s">
        <v>42</v>
      </c>
      <c r="I483" s="155"/>
      <c r="L483" s="152"/>
      <c r="M483" s="156"/>
      <c r="T483" s="157"/>
      <c r="AT483" s="153" t="s">
        <v>317</v>
      </c>
      <c r="AU483" s="153" t="s">
        <v>88</v>
      </c>
      <c r="AV483" s="12" t="s">
        <v>86</v>
      </c>
      <c r="AW483" s="12" t="s">
        <v>38</v>
      </c>
      <c r="AX483" s="12" t="s">
        <v>79</v>
      </c>
      <c r="AY483" s="153" t="s">
        <v>305</v>
      </c>
    </row>
    <row r="484" spans="2:65" s="13" customFormat="1" ht="11.25">
      <c r="B484" s="158"/>
      <c r="D484" s="146" t="s">
        <v>317</v>
      </c>
      <c r="E484" s="159" t="s">
        <v>42</v>
      </c>
      <c r="F484" s="160" t="s">
        <v>767</v>
      </c>
      <c r="H484" s="161">
        <v>65.42</v>
      </c>
      <c r="I484" s="162"/>
      <c r="L484" s="158"/>
      <c r="M484" s="163"/>
      <c r="T484" s="164"/>
      <c r="AT484" s="159" t="s">
        <v>317</v>
      </c>
      <c r="AU484" s="159" t="s">
        <v>88</v>
      </c>
      <c r="AV484" s="13" t="s">
        <v>88</v>
      </c>
      <c r="AW484" s="13" t="s">
        <v>38</v>
      </c>
      <c r="AX484" s="13" t="s">
        <v>86</v>
      </c>
      <c r="AY484" s="159" t="s">
        <v>305</v>
      </c>
    </row>
    <row r="485" spans="2:65" s="13" customFormat="1" ht="11.25">
      <c r="B485" s="158"/>
      <c r="D485" s="146" t="s">
        <v>317</v>
      </c>
      <c r="F485" s="160" t="s">
        <v>770</v>
      </c>
      <c r="H485" s="161">
        <v>68.691000000000003</v>
      </c>
      <c r="I485" s="162"/>
      <c r="L485" s="158"/>
      <c r="M485" s="163"/>
      <c r="T485" s="164"/>
      <c r="AT485" s="159" t="s">
        <v>317</v>
      </c>
      <c r="AU485" s="159" t="s">
        <v>88</v>
      </c>
      <c r="AV485" s="13" t="s">
        <v>88</v>
      </c>
      <c r="AW485" s="13" t="s">
        <v>4</v>
      </c>
      <c r="AX485" s="13" t="s">
        <v>86</v>
      </c>
      <c r="AY485" s="159" t="s">
        <v>305</v>
      </c>
    </row>
    <row r="486" spans="2:65" s="1" customFormat="1" ht="44.25" customHeight="1">
      <c r="B486" s="33"/>
      <c r="C486" s="133" t="s">
        <v>771</v>
      </c>
      <c r="D486" s="133" t="s">
        <v>307</v>
      </c>
      <c r="E486" s="134" t="s">
        <v>772</v>
      </c>
      <c r="F486" s="135" t="s">
        <v>773</v>
      </c>
      <c r="G486" s="136" t="s">
        <v>199</v>
      </c>
      <c r="H486" s="137">
        <v>46.29</v>
      </c>
      <c r="I486" s="138"/>
      <c r="J486" s="139">
        <f>ROUND(I486*H486,2)</f>
        <v>0</v>
      </c>
      <c r="K486" s="135" t="s">
        <v>310</v>
      </c>
      <c r="L486" s="33"/>
      <c r="M486" s="140" t="s">
        <v>42</v>
      </c>
      <c r="N486" s="141" t="s">
        <v>50</v>
      </c>
      <c r="P486" s="142">
        <f>O486*H486</f>
        <v>0</v>
      </c>
      <c r="Q486" s="142">
        <v>1.1599999999999999E-2</v>
      </c>
      <c r="R486" s="142">
        <f>Q486*H486</f>
        <v>0.536964</v>
      </c>
      <c r="S486" s="142">
        <v>0</v>
      </c>
      <c r="T486" s="143">
        <f>S486*H486</f>
        <v>0</v>
      </c>
      <c r="AR486" s="144" t="s">
        <v>311</v>
      </c>
      <c r="AT486" s="144" t="s">
        <v>307</v>
      </c>
      <c r="AU486" s="144" t="s">
        <v>88</v>
      </c>
      <c r="AY486" s="18" t="s">
        <v>305</v>
      </c>
      <c r="BE486" s="145">
        <f>IF(N486="základní",J486,0)</f>
        <v>0</v>
      </c>
      <c r="BF486" s="145">
        <f>IF(N486="snížená",J486,0)</f>
        <v>0</v>
      </c>
      <c r="BG486" s="145">
        <f>IF(N486="zákl. přenesená",J486,0)</f>
        <v>0</v>
      </c>
      <c r="BH486" s="145">
        <f>IF(N486="sníž. přenesená",J486,0)</f>
        <v>0</v>
      </c>
      <c r="BI486" s="145">
        <f>IF(N486="nulová",J486,0)</f>
        <v>0</v>
      </c>
      <c r="BJ486" s="18" t="s">
        <v>86</v>
      </c>
      <c r="BK486" s="145">
        <f>ROUND(I486*H486,2)</f>
        <v>0</v>
      </c>
      <c r="BL486" s="18" t="s">
        <v>311</v>
      </c>
      <c r="BM486" s="144" t="s">
        <v>774</v>
      </c>
    </row>
    <row r="487" spans="2:65" s="1" customFormat="1" ht="48.75">
      <c r="B487" s="33"/>
      <c r="D487" s="146" t="s">
        <v>313</v>
      </c>
      <c r="F487" s="147" t="s">
        <v>775</v>
      </c>
      <c r="I487" s="148"/>
      <c r="L487" s="33"/>
      <c r="M487" s="149"/>
      <c r="T487" s="54"/>
      <c r="AT487" s="18" t="s">
        <v>313</v>
      </c>
      <c r="AU487" s="18" t="s">
        <v>88</v>
      </c>
    </row>
    <row r="488" spans="2:65" s="1" customFormat="1" ht="11.25">
      <c r="B488" s="33"/>
      <c r="D488" s="150" t="s">
        <v>315</v>
      </c>
      <c r="F488" s="151" t="s">
        <v>776</v>
      </c>
      <c r="I488" s="148"/>
      <c r="L488" s="33"/>
      <c r="M488" s="149"/>
      <c r="T488" s="54"/>
      <c r="AT488" s="18" t="s">
        <v>315</v>
      </c>
      <c r="AU488" s="18" t="s">
        <v>88</v>
      </c>
    </row>
    <row r="489" spans="2:65" s="12" customFormat="1" ht="11.25">
      <c r="B489" s="152"/>
      <c r="D489" s="146" t="s">
        <v>317</v>
      </c>
      <c r="E489" s="153" t="s">
        <v>42</v>
      </c>
      <c r="F489" s="154" t="s">
        <v>777</v>
      </c>
      <c r="H489" s="153" t="s">
        <v>42</v>
      </c>
      <c r="I489" s="155"/>
      <c r="L489" s="152"/>
      <c r="M489" s="156"/>
      <c r="T489" s="157"/>
      <c r="AT489" s="153" t="s">
        <v>317</v>
      </c>
      <c r="AU489" s="153" t="s">
        <v>88</v>
      </c>
      <c r="AV489" s="12" t="s">
        <v>86</v>
      </c>
      <c r="AW489" s="12" t="s">
        <v>38</v>
      </c>
      <c r="AX489" s="12" t="s">
        <v>79</v>
      </c>
      <c r="AY489" s="153" t="s">
        <v>305</v>
      </c>
    </row>
    <row r="490" spans="2:65" s="13" customFormat="1" ht="22.5">
      <c r="B490" s="158"/>
      <c r="D490" s="146" t="s">
        <v>317</v>
      </c>
      <c r="E490" s="159" t="s">
        <v>42</v>
      </c>
      <c r="F490" s="160" t="s">
        <v>778</v>
      </c>
      <c r="H490" s="161">
        <v>43.84</v>
      </c>
      <c r="I490" s="162"/>
      <c r="L490" s="158"/>
      <c r="M490" s="163"/>
      <c r="T490" s="164"/>
      <c r="AT490" s="159" t="s">
        <v>317</v>
      </c>
      <c r="AU490" s="159" t="s">
        <v>88</v>
      </c>
      <c r="AV490" s="13" t="s">
        <v>88</v>
      </c>
      <c r="AW490" s="13" t="s">
        <v>38</v>
      </c>
      <c r="AX490" s="13" t="s">
        <v>79</v>
      </c>
      <c r="AY490" s="159" t="s">
        <v>305</v>
      </c>
    </row>
    <row r="491" spans="2:65" s="14" customFormat="1" ht="11.25">
      <c r="B491" s="165"/>
      <c r="D491" s="146" t="s">
        <v>317</v>
      </c>
      <c r="E491" s="166" t="s">
        <v>214</v>
      </c>
      <c r="F491" s="167" t="s">
        <v>338</v>
      </c>
      <c r="H491" s="168">
        <v>43.84</v>
      </c>
      <c r="I491" s="169"/>
      <c r="L491" s="165"/>
      <c r="M491" s="170"/>
      <c r="T491" s="171"/>
      <c r="AT491" s="166" t="s">
        <v>317</v>
      </c>
      <c r="AU491" s="166" t="s">
        <v>88</v>
      </c>
      <c r="AV491" s="14" t="s">
        <v>96</v>
      </c>
      <c r="AW491" s="14" t="s">
        <v>38</v>
      </c>
      <c r="AX491" s="14" t="s">
        <v>79</v>
      </c>
      <c r="AY491" s="166" t="s">
        <v>305</v>
      </c>
    </row>
    <row r="492" spans="2:65" s="12" customFormat="1" ht="11.25">
      <c r="B492" s="152"/>
      <c r="D492" s="146" t="s">
        <v>317</v>
      </c>
      <c r="E492" s="153" t="s">
        <v>42</v>
      </c>
      <c r="F492" s="154" t="s">
        <v>779</v>
      </c>
      <c r="H492" s="153" t="s">
        <v>42</v>
      </c>
      <c r="I492" s="155"/>
      <c r="L492" s="152"/>
      <c r="M492" s="156"/>
      <c r="T492" s="157"/>
      <c r="AT492" s="153" t="s">
        <v>317</v>
      </c>
      <c r="AU492" s="153" t="s">
        <v>88</v>
      </c>
      <c r="AV492" s="12" t="s">
        <v>86</v>
      </c>
      <c r="AW492" s="12" t="s">
        <v>38</v>
      </c>
      <c r="AX492" s="12" t="s">
        <v>79</v>
      </c>
      <c r="AY492" s="153" t="s">
        <v>305</v>
      </c>
    </row>
    <row r="493" spans="2:65" s="13" customFormat="1" ht="22.5">
      <c r="B493" s="158"/>
      <c r="D493" s="146" t="s">
        <v>317</v>
      </c>
      <c r="E493" s="159" t="s">
        <v>42</v>
      </c>
      <c r="F493" s="160" t="s">
        <v>780</v>
      </c>
      <c r="H493" s="161">
        <v>2.4500000000000002</v>
      </c>
      <c r="I493" s="162"/>
      <c r="L493" s="158"/>
      <c r="M493" s="163"/>
      <c r="T493" s="164"/>
      <c r="AT493" s="159" t="s">
        <v>317</v>
      </c>
      <c r="AU493" s="159" t="s">
        <v>88</v>
      </c>
      <c r="AV493" s="13" t="s">
        <v>88</v>
      </c>
      <c r="AW493" s="13" t="s">
        <v>38</v>
      </c>
      <c r="AX493" s="13" t="s">
        <v>79</v>
      </c>
      <c r="AY493" s="159" t="s">
        <v>305</v>
      </c>
    </row>
    <row r="494" spans="2:65" s="14" customFormat="1" ht="11.25">
      <c r="B494" s="165"/>
      <c r="D494" s="146" t="s">
        <v>317</v>
      </c>
      <c r="E494" s="166" t="s">
        <v>218</v>
      </c>
      <c r="F494" s="167" t="s">
        <v>338</v>
      </c>
      <c r="H494" s="168">
        <v>2.4500000000000002</v>
      </c>
      <c r="I494" s="169"/>
      <c r="L494" s="165"/>
      <c r="M494" s="170"/>
      <c r="T494" s="171"/>
      <c r="AT494" s="166" t="s">
        <v>317</v>
      </c>
      <c r="AU494" s="166" t="s">
        <v>88</v>
      </c>
      <c r="AV494" s="14" t="s">
        <v>96</v>
      </c>
      <c r="AW494" s="14" t="s">
        <v>38</v>
      </c>
      <c r="AX494" s="14" t="s">
        <v>79</v>
      </c>
      <c r="AY494" s="166" t="s">
        <v>305</v>
      </c>
    </row>
    <row r="495" spans="2:65" s="15" customFormat="1" ht="11.25">
      <c r="B495" s="172"/>
      <c r="D495" s="146" t="s">
        <v>317</v>
      </c>
      <c r="E495" s="173" t="s">
        <v>42</v>
      </c>
      <c r="F495" s="174" t="s">
        <v>339</v>
      </c>
      <c r="H495" s="175">
        <v>46.29</v>
      </c>
      <c r="I495" s="176"/>
      <c r="L495" s="172"/>
      <c r="M495" s="177"/>
      <c r="T495" s="178"/>
      <c r="AT495" s="173" t="s">
        <v>317</v>
      </c>
      <c r="AU495" s="173" t="s">
        <v>88</v>
      </c>
      <c r="AV495" s="15" t="s">
        <v>311</v>
      </c>
      <c r="AW495" s="15" t="s">
        <v>38</v>
      </c>
      <c r="AX495" s="15" t="s">
        <v>86</v>
      </c>
      <c r="AY495" s="173" t="s">
        <v>305</v>
      </c>
    </row>
    <row r="496" spans="2:65" s="1" customFormat="1" ht="24.2" customHeight="1">
      <c r="B496" s="33"/>
      <c r="C496" s="179" t="s">
        <v>781</v>
      </c>
      <c r="D496" s="179" t="s">
        <v>341</v>
      </c>
      <c r="E496" s="180" t="s">
        <v>782</v>
      </c>
      <c r="F496" s="181" t="s">
        <v>783</v>
      </c>
      <c r="G496" s="182" t="s">
        <v>199</v>
      </c>
      <c r="H496" s="183">
        <v>46.031999999999996</v>
      </c>
      <c r="I496" s="184"/>
      <c r="J496" s="185">
        <f>ROUND(I496*H496,2)</f>
        <v>0</v>
      </c>
      <c r="K496" s="181" t="s">
        <v>310</v>
      </c>
      <c r="L496" s="186"/>
      <c r="M496" s="187" t="s">
        <v>42</v>
      </c>
      <c r="N496" s="188" t="s">
        <v>50</v>
      </c>
      <c r="P496" s="142">
        <f>O496*H496</f>
        <v>0</v>
      </c>
      <c r="Q496" s="142">
        <v>1.7500000000000002E-2</v>
      </c>
      <c r="R496" s="142">
        <f>Q496*H496</f>
        <v>0.80556000000000005</v>
      </c>
      <c r="S496" s="142">
        <v>0</v>
      </c>
      <c r="T496" s="143">
        <f>S496*H496</f>
        <v>0</v>
      </c>
      <c r="AR496" s="144" t="s">
        <v>344</v>
      </c>
      <c r="AT496" s="144" t="s">
        <v>341</v>
      </c>
      <c r="AU496" s="144" t="s">
        <v>88</v>
      </c>
      <c r="AY496" s="18" t="s">
        <v>305</v>
      </c>
      <c r="BE496" s="145">
        <f>IF(N496="základní",J496,0)</f>
        <v>0</v>
      </c>
      <c r="BF496" s="145">
        <f>IF(N496="snížená",J496,0)</f>
        <v>0</v>
      </c>
      <c r="BG496" s="145">
        <f>IF(N496="zákl. přenesená",J496,0)</f>
        <v>0</v>
      </c>
      <c r="BH496" s="145">
        <f>IF(N496="sníž. přenesená",J496,0)</f>
        <v>0</v>
      </c>
      <c r="BI496" s="145">
        <f>IF(N496="nulová",J496,0)</f>
        <v>0</v>
      </c>
      <c r="BJ496" s="18" t="s">
        <v>86</v>
      </c>
      <c r="BK496" s="145">
        <f>ROUND(I496*H496,2)</f>
        <v>0</v>
      </c>
      <c r="BL496" s="18" t="s">
        <v>311</v>
      </c>
      <c r="BM496" s="144" t="s">
        <v>784</v>
      </c>
    </row>
    <row r="497" spans="2:65" s="1" customFormat="1" ht="19.5">
      <c r="B497" s="33"/>
      <c r="D497" s="146" t="s">
        <v>313</v>
      </c>
      <c r="F497" s="147" t="s">
        <v>783</v>
      </c>
      <c r="I497" s="148"/>
      <c r="L497" s="33"/>
      <c r="M497" s="149"/>
      <c r="T497" s="54"/>
      <c r="AT497" s="18" t="s">
        <v>313</v>
      </c>
      <c r="AU497" s="18" t="s">
        <v>88</v>
      </c>
    </row>
    <row r="498" spans="2:65" s="12" customFormat="1" ht="11.25">
      <c r="B498" s="152"/>
      <c r="D498" s="146" t="s">
        <v>317</v>
      </c>
      <c r="E498" s="153" t="s">
        <v>42</v>
      </c>
      <c r="F498" s="154" t="s">
        <v>777</v>
      </c>
      <c r="H498" s="153" t="s">
        <v>42</v>
      </c>
      <c r="I498" s="155"/>
      <c r="L498" s="152"/>
      <c r="M498" s="156"/>
      <c r="T498" s="157"/>
      <c r="AT498" s="153" t="s">
        <v>317</v>
      </c>
      <c r="AU498" s="153" t="s">
        <v>88</v>
      </c>
      <c r="AV498" s="12" t="s">
        <v>86</v>
      </c>
      <c r="AW498" s="12" t="s">
        <v>38</v>
      </c>
      <c r="AX498" s="12" t="s">
        <v>79</v>
      </c>
      <c r="AY498" s="153" t="s">
        <v>305</v>
      </c>
    </row>
    <row r="499" spans="2:65" s="13" customFormat="1" ht="22.5">
      <c r="B499" s="158"/>
      <c r="D499" s="146" t="s">
        <v>317</v>
      </c>
      <c r="E499" s="159" t="s">
        <v>42</v>
      </c>
      <c r="F499" s="160" t="s">
        <v>602</v>
      </c>
      <c r="H499" s="161">
        <v>43.84</v>
      </c>
      <c r="I499" s="162"/>
      <c r="L499" s="158"/>
      <c r="M499" s="163"/>
      <c r="T499" s="164"/>
      <c r="AT499" s="159" t="s">
        <v>317</v>
      </c>
      <c r="AU499" s="159" t="s">
        <v>88</v>
      </c>
      <c r="AV499" s="13" t="s">
        <v>88</v>
      </c>
      <c r="AW499" s="13" t="s">
        <v>38</v>
      </c>
      <c r="AX499" s="13" t="s">
        <v>86</v>
      </c>
      <c r="AY499" s="159" t="s">
        <v>305</v>
      </c>
    </row>
    <row r="500" spans="2:65" s="13" customFormat="1" ht="11.25">
      <c r="B500" s="158"/>
      <c r="D500" s="146" t="s">
        <v>317</v>
      </c>
      <c r="F500" s="160" t="s">
        <v>785</v>
      </c>
      <c r="H500" s="161">
        <v>46.031999999999996</v>
      </c>
      <c r="I500" s="162"/>
      <c r="L500" s="158"/>
      <c r="M500" s="163"/>
      <c r="T500" s="164"/>
      <c r="AT500" s="159" t="s">
        <v>317</v>
      </c>
      <c r="AU500" s="159" t="s">
        <v>88</v>
      </c>
      <c r="AV500" s="13" t="s">
        <v>88</v>
      </c>
      <c r="AW500" s="13" t="s">
        <v>4</v>
      </c>
      <c r="AX500" s="13" t="s">
        <v>86</v>
      </c>
      <c r="AY500" s="159" t="s">
        <v>305</v>
      </c>
    </row>
    <row r="501" spans="2:65" s="1" customFormat="1" ht="24.2" customHeight="1">
      <c r="B501" s="33"/>
      <c r="C501" s="179" t="s">
        <v>786</v>
      </c>
      <c r="D501" s="179" t="s">
        <v>341</v>
      </c>
      <c r="E501" s="180" t="s">
        <v>787</v>
      </c>
      <c r="F501" s="181" t="s">
        <v>788</v>
      </c>
      <c r="G501" s="182" t="s">
        <v>199</v>
      </c>
      <c r="H501" s="183">
        <v>2.573</v>
      </c>
      <c r="I501" s="184"/>
      <c r="J501" s="185">
        <f>ROUND(I501*H501,2)</f>
        <v>0</v>
      </c>
      <c r="K501" s="181" t="s">
        <v>310</v>
      </c>
      <c r="L501" s="186"/>
      <c r="M501" s="187" t="s">
        <v>42</v>
      </c>
      <c r="N501" s="188" t="s">
        <v>50</v>
      </c>
      <c r="P501" s="142">
        <f>O501*H501</f>
        <v>0</v>
      </c>
      <c r="Q501" s="142">
        <v>2.8000000000000001E-2</v>
      </c>
      <c r="R501" s="142">
        <f>Q501*H501</f>
        <v>7.2043999999999997E-2</v>
      </c>
      <c r="S501" s="142">
        <v>0</v>
      </c>
      <c r="T501" s="143">
        <f>S501*H501</f>
        <v>0</v>
      </c>
      <c r="AR501" s="144" t="s">
        <v>344</v>
      </c>
      <c r="AT501" s="144" t="s">
        <v>341</v>
      </c>
      <c r="AU501" s="144" t="s">
        <v>88</v>
      </c>
      <c r="AY501" s="18" t="s">
        <v>305</v>
      </c>
      <c r="BE501" s="145">
        <f>IF(N501="základní",J501,0)</f>
        <v>0</v>
      </c>
      <c r="BF501" s="145">
        <f>IF(N501="snížená",J501,0)</f>
        <v>0</v>
      </c>
      <c r="BG501" s="145">
        <f>IF(N501="zákl. přenesená",J501,0)</f>
        <v>0</v>
      </c>
      <c r="BH501" s="145">
        <f>IF(N501="sníž. přenesená",J501,0)</f>
        <v>0</v>
      </c>
      <c r="BI501" s="145">
        <f>IF(N501="nulová",J501,0)</f>
        <v>0</v>
      </c>
      <c r="BJ501" s="18" t="s">
        <v>86</v>
      </c>
      <c r="BK501" s="145">
        <f>ROUND(I501*H501,2)</f>
        <v>0</v>
      </c>
      <c r="BL501" s="18" t="s">
        <v>311</v>
      </c>
      <c r="BM501" s="144" t="s">
        <v>789</v>
      </c>
    </row>
    <row r="502" spans="2:65" s="1" customFormat="1" ht="19.5">
      <c r="B502" s="33"/>
      <c r="D502" s="146" t="s">
        <v>313</v>
      </c>
      <c r="F502" s="147" t="s">
        <v>788</v>
      </c>
      <c r="I502" s="148"/>
      <c r="L502" s="33"/>
      <c r="M502" s="149"/>
      <c r="T502" s="54"/>
      <c r="AT502" s="18" t="s">
        <v>313</v>
      </c>
      <c r="AU502" s="18" t="s">
        <v>88</v>
      </c>
    </row>
    <row r="503" spans="2:65" s="12" customFormat="1" ht="11.25">
      <c r="B503" s="152"/>
      <c r="D503" s="146" t="s">
        <v>317</v>
      </c>
      <c r="E503" s="153" t="s">
        <v>42</v>
      </c>
      <c r="F503" s="154" t="s">
        <v>790</v>
      </c>
      <c r="H503" s="153" t="s">
        <v>42</v>
      </c>
      <c r="I503" s="155"/>
      <c r="L503" s="152"/>
      <c r="M503" s="156"/>
      <c r="T503" s="157"/>
      <c r="AT503" s="153" t="s">
        <v>317</v>
      </c>
      <c r="AU503" s="153" t="s">
        <v>88</v>
      </c>
      <c r="AV503" s="12" t="s">
        <v>86</v>
      </c>
      <c r="AW503" s="12" t="s">
        <v>38</v>
      </c>
      <c r="AX503" s="12" t="s">
        <v>79</v>
      </c>
      <c r="AY503" s="153" t="s">
        <v>305</v>
      </c>
    </row>
    <row r="504" spans="2:65" s="13" customFormat="1" ht="22.5">
      <c r="B504" s="158"/>
      <c r="D504" s="146" t="s">
        <v>317</v>
      </c>
      <c r="E504" s="159" t="s">
        <v>42</v>
      </c>
      <c r="F504" s="160" t="s">
        <v>604</v>
      </c>
      <c r="H504" s="161">
        <v>2.4500000000000002</v>
      </c>
      <c r="I504" s="162"/>
      <c r="L504" s="158"/>
      <c r="M504" s="163"/>
      <c r="T504" s="164"/>
      <c r="AT504" s="159" t="s">
        <v>317</v>
      </c>
      <c r="AU504" s="159" t="s">
        <v>88</v>
      </c>
      <c r="AV504" s="13" t="s">
        <v>88</v>
      </c>
      <c r="AW504" s="13" t="s">
        <v>38</v>
      </c>
      <c r="AX504" s="13" t="s">
        <v>86</v>
      </c>
      <c r="AY504" s="159" t="s">
        <v>305</v>
      </c>
    </row>
    <row r="505" spans="2:65" s="13" customFormat="1" ht="11.25">
      <c r="B505" s="158"/>
      <c r="D505" s="146" t="s">
        <v>317</v>
      </c>
      <c r="F505" s="160" t="s">
        <v>791</v>
      </c>
      <c r="H505" s="161">
        <v>2.573</v>
      </c>
      <c r="I505" s="162"/>
      <c r="L505" s="158"/>
      <c r="M505" s="163"/>
      <c r="T505" s="164"/>
      <c r="AT505" s="159" t="s">
        <v>317</v>
      </c>
      <c r="AU505" s="159" t="s">
        <v>88</v>
      </c>
      <c r="AV505" s="13" t="s">
        <v>88</v>
      </c>
      <c r="AW505" s="13" t="s">
        <v>4</v>
      </c>
      <c r="AX505" s="13" t="s">
        <v>86</v>
      </c>
      <c r="AY505" s="159" t="s">
        <v>305</v>
      </c>
    </row>
    <row r="506" spans="2:65" s="1" customFormat="1" ht="49.15" customHeight="1">
      <c r="B506" s="33"/>
      <c r="C506" s="133" t="s">
        <v>792</v>
      </c>
      <c r="D506" s="133" t="s">
        <v>307</v>
      </c>
      <c r="E506" s="134" t="s">
        <v>793</v>
      </c>
      <c r="F506" s="135" t="s">
        <v>794</v>
      </c>
      <c r="G506" s="136" t="s">
        <v>199</v>
      </c>
      <c r="H506" s="137">
        <v>706.69</v>
      </c>
      <c r="I506" s="138"/>
      <c r="J506" s="139">
        <f>ROUND(I506*H506,2)</f>
        <v>0</v>
      </c>
      <c r="K506" s="135" t="s">
        <v>310</v>
      </c>
      <c r="L506" s="33"/>
      <c r="M506" s="140" t="s">
        <v>42</v>
      </c>
      <c r="N506" s="141" t="s">
        <v>50</v>
      </c>
      <c r="P506" s="142">
        <f>O506*H506</f>
        <v>0</v>
      </c>
      <c r="Q506" s="142">
        <v>1.1679999999999999E-2</v>
      </c>
      <c r="R506" s="142">
        <f>Q506*H506</f>
        <v>8.2541392000000009</v>
      </c>
      <c r="S506" s="142">
        <v>0</v>
      </c>
      <c r="T506" s="143">
        <f>S506*H506</f>
        <v>0</v>
      </c>
      <c r="AR506" s="144" t="s">
        <v>311</v>
      </c>
      <c r="AT506" s="144" t="s">
        <v>307</v>
      </c>
      <c r="AU506" s="144" t="s">
        <v>88</v>
      </c>
      <c r="AY506" s="18" t="s">
        <v>305</v>
      </c>
      <c r="BE506" s="145">
        <f>IF(N506="základní",J506,0)</f>
        <v>0</v>
      </c>
      <c r="BF506" s="145">
        <f>IF(N506="snížená",J506,0)</f>
        <v>0</v>
      </c>
      <c r="BG506" s="145">
        <f>IF(N506="zákl. přenesená",J506,0)</f>
        <v>0</v>
      </c>
      <c r="BH506" s="145">
        <f>IF(N506="sníž. přenesená",J506,0)</f>
        <v>0</v>
      </c>
      <c r="BI506" s="145">
        <f>IF(N506="nulová",J506,0)</f>
        <v>0</v>
      </c>
      <c r="BJ506" s="18" t="s">
        <v>86</v>
      </c>
      <c r="BK506" s="145">
        <f>ROUND(I506*H506,2)</f>
        <v>0</v>
      </c>
      <c r="BL506" s="18" t="s">
        <v>311</v>
      </c>
      <c r="BM506" s="144" t="s">
        <v>795</v>
      </c>
    </row>
    <row r="507" spans="2:65" s="1" customFormat="1" ht="48.75">
      <c r="B507" s="33"/>
      <c r="D507" s="146" t="s">
        <v>313</v>
      </c>
      <c r="F507" s="147" t="s">
        <v>796</v>
      </c>
      <c r="I507" s="148"/>
      <c r="L507" s="33"/>
      <c r="M507" s="149"/>
      <c r="T507" s="54"/>
      <c r="AT507" s="18" t="s">
        <v>313</v>
      </c>
      <c r="AU507" s="18" t="s">
        <v>88</v>
      </c>
    </row>
    <row r="508" spans="2:65" s="1" customFormat="1" ht="11.25">
      <c r="B508" s="33"/>
      <c r="D508" s="150" t="s">
        <v>315</v>
      </c>
      <c r="F508" s="151" t="s">
        <v>797</v>
      </c>
      <c r="I508" s="148"/>
      <c r="L508" s="33"/>
      <c r="M508" s="149"/>
      <c r="T508" s="54"/>
      <c r="AT508" s="18" t="s">
        <v>315</v>
      </c>
      <c r="AU508" s="18" t="s">
        <v>88</v>
      </c>
    </row>
    <row r="509" spans="2:65" s="12" customFormat="1" ht="11.25">
      <c r="B509" s="152"/>
      <c r="D509" s="146" t="s">
        <v>317</v>
      </c>
      <c r="E509" s="153" t="s">
        <v>42</v>
      </c>
      <c r="F509" s="154" t="s">
        <v>798</v>
      </c>
      <c r="H509" s="153" t="s">
        <v>42</v>
      </c>
      <c r="I509" s="155"/>
      <c r="L509" s="152"/>
      <c r="M509" s="156"/>
      <c r="T509" s="157"/>
      <c r="AT509" s="153" t="s">
        <v>317</v>
      </c>
      <c r="AU509" s="153" t="s">
        <v>88</v>
      </c>
      <c r="AV509" s="12" t="s">
        <v>86</v>
      </c>
      <c r="AW509" s="12" t="s">
        <v>38</v>
      </c>
      <c r="AX509" s="12" t="s">
        <v>79</v>
      </c>
      <c r="AY509" s="153" t="s">
        <v>305</v>
      </c>
    </row>
    <row r="510" spans="2:65" s="13" customFormat="1" ht="11.25">
      <c r="B510" s="158"/>
      <c r="D510" s="146" t="s">
        <v>317</v>
      </c>
      <c r="E510" s="159" t="s">
        <v>42</v>
      </c>
      <c r="F510" s="160" t="s">
        <v>799</v>
      </c>
      <c r="H510" s="161">
        <v>706.69</v>
      </c>
      <c r="I510" s="162"/>
      <c r="L510" s="158"/>
      <c r="M510" s="163"/>
      <c r="T510" s="164"/>
      <c r="AT510" s="159" t="s">
        <v>317</v>
      </c>
      <c r="AU510" s="159" t="s">
        <v>88</v>
      </c>
      <c r="AV510" s="13" t="s">
        <v>88</v>
      </c>
      <c r="AW510" s="13" t="s">
        <v>38</v>
      </c>
      <c r="AX510" s="13" t="s">
        <v>86</v>
      </c>
      <c r="AY510" s="159" t="s">
        <v>305</v>
      </c>
    </row>
    <row r="511" spans="2:65" s="1" customFormat="1" ht="24.2" customHeight="1">
      <c r="B511" s="33"/>
      <c r="C511" s="179" t="s">
        <v>800</v>
      </c>
      <c r="D511" s="179" t="s">
        <v>341</v>
      </c>
      <c r="E511" s="180" t="s">
        <v>693</v>
      </c>
      <c r="F511" s="181" t="s">
        <v>694</v>
      </c>
      <c r="G511" s="182" t="s">
        <v>199</v>
      </c>
      <c r="H511" s="183">
        <v>742.02499999999998</v>
      </c>
      <c r="I511" s="184"/>
      <c r="J511" s="185">
        <f>ROUND(I511*H511,2)</f>
        <v>0</v>
      </c>
      <c r="K511" s="181" t="s">
        <v>310</v>
      </c>
      <c r="L511" s="186"/>
      <c r="M511" s="187" t="s">
        <v>42</v>
      </c>
      <c r="N511" s="188" t="s">
        <v>50</v>
      </c>
      <c r="P511" s="142">
        <f>O511*H511</f>
        <v>0</v>
      </c>
      <c r="Q511" s="142">
        <v>1.95E-2</v>
      </c>
      <c r="R511" s="142">
        <f>Q511*H511</f>
        <v>14.4694875</v>
      </c>
      <c r="S511" s="142">
        <v>0</v>
      </c>
      <c r="T511" s="143">
        <f>S511*H511</f>
        <v>0</v>
      </c>
      <c r="AR511" s="144" t="s">
        <v>344</v>
      </c>
      <c r="AT511" s="144" t="s">
        <v>341</v>
      </c>
      <c r="AU511" s="144" t="s">
        <v>88</v>
      </c>
      <c r="AY511" s="18" t="s">
        <v>305</v>
      </c>
      <c r="BE511" s="145">
        <f>IF(N511="základní",J511,0)</f>
        <v>0</v>
      </c>
      <c r="BF511" s="145">
        <f>IF(N511="snížená",J511,0)</f>
        <v>0</v>
      </c>
      <c r="BG511" s="145">
        <f>IF(N511="zákl. přenesená",J511,0)</f>
        <v>0</v>
      </c>
      <c r="BH511" s="145">
        <f>IF(N511="sníž. přenesená",J511,0)</f>
        <v>0</v>
      </c>
      <c r="BI511" s="145">
        <f>IF(N511="nulová",J511,0)</f>
        <v>0</v>
      </c>
      <c r="BJ511" s="18" t="s">
        <v>86</v>
      </c>
      <c r="BK511" s="145">
        <f>ROUND(I511*H511,2)</f>
        <v>0</v>
      </c>
      <c r="BL511" s="18" t="s">
        <v>311</v>
      </c>
      <c r="BM511" s="144" t="s">
        <v>801</v>
      </c>
    </row>
    <row r="512" spans="2:65" s="1" customFormat="1" ht="19.5">
      <c r="B512" s="33"/>
      <c r="D512" s="146" t="s">
        <v>313</v>
      </c>
      <c r="F512" s="147" t="s">
        <v>694</v>
      </c>
      <c r="I512" s="148"/>
      <c r="L512" s="33"/>
      <c r="M512" s="149"/>
      <c r="T512" s="54"/>
      <c r="AT512" s="18" t="s">
        <v>313</v>
      </c>
      <c r="AU512" s="18" t="s">
        <v>88</v>
      </c>
    </row>
    <row r="513" spans="2:65" s="12" customFormat="1" ht="11.25">
      <c r="B513" s="152"/>
      <c r="D513" s="146" t="s">
        <v>317</v>
      </c>
      <c r="E513" s="153" t="s">
        <v>42</v>
      </c>
      <c r="F513" s="154" t="s">
        <v>798</v>
      </c>
      <c r="H513" s="153" t="s">
        <v>42</v>
      </c>
      <c r="I513" s="155"/>
      <c r="L513" s="152"/>
      <c r="M513" s="156"/>
      <c r="T513" s="157"/>
      <c r="AT513" s="153" t="s">
        <v>317</v>
      </c>
      <c r="AU513" s="153" t="s">
        <v>88</v>
      </c>
      <c r="AV513" s="12" t="s">
        <v>86</v>
      </c>
      <c r="AW513" s="12" t="s">
        <v>38</v>
      </c>
      <c r="AX513" s="12" t="s">
        <v>79</v>
      </c>
      <c r="AY513" s="153" t="s">
        <v>305</v>
      </c>
    </row>
    <row r="514" spans="2:65" s="13" customFormat="1" ht="11.25">
      <c r="B514" s="158"/>
      <c r="D514" s="146" t="s">
        <v>317</v>
      </c>
      <c r="E514" s="159" t="s">
        <v>42</v>
      </c>
      <c r="F514" s="160" t="s">
        <v>802</v>
      </c>
      <c r="H514" s="161">
        <v>706.69</v>
      </c>
      <c r="I514" s="162"/>
      <c r="L514" s="158"/>
      <c r="M514" s="163"/>
      <c r="T514" s="164"/>
      <c r="AT514" s="159" t="s">
        <v>317</v>
      </c>
      <c r="AU514" s="159" t="s">
        <v>88</v>
      </c>
      <c r="AV514" s="13" t="s">
        <v>88</v>
      </c>
      <c r="AW514" s="13" t="s">
        <v>38</v>
      </c>
      <c r="AX514" s="13" t="s">
        <v>86</v>
      </c>
      <c r="AY514" s="159" t="s">
        <v>305</v>
      </c>
    </row>
    <row r="515" spans="2:65" s="13" customFormat="1" ht="11.25">
      <c r="B515" s="158"/>
      <c r="D515" s="146" t="s">
        <v>317</v>
      </c>
      <c r="F515" s="160" t="s">
        <v>803</v>
      </c>
      <c r="H515" s="161">
        <v>742.02499999999998</v>
      </c>
      <c r="I515" s="162"/>
      <c r="L515" s="158"/>
      <c r="M515" s="163"/>
      <c r="T515" s="164"/>
      <c r="AT515" s="159" t="s">
        <v>317</v>
      </c>
      <c r="AU515" s="159" t="s">
        <v>88</v>
      </c>
      <c r="AV515" s="13" t="s">
        <v>88</v>
      </c>
      <c r="AW515" s="13" t="s">
        <v>4</v>
      </c>
      <c r="AX515" s="13" t="s">
        <v>86</v>
      </c>
      <c r="AY515" s="159" t="s">
        <v>305</v>
      </c>
    </row>
    <row r="516" spans="2:65" s="1" customFormat="1" ht="37.9" customHeight="1">
      <c r="B516" s="33"/>
      <c r="C516" s="133" t="s">
        <v>804</v>
      </c>
      <c r="D516" s="133" t="s">
        <v>307</v>
      </c>
      <c r="E516" s="134" t="s">
        <v>805</v>
      </c>
      <c r="F516" s="135" t="s">
        <v>806</v>
      </c>
      <c r="G516" s="136" t="s">
        <v>199</v>
      </c>
      <c r="H516" s="137">
        <v>350.85</v>
      </c>
      <c r="I516" s="138"/>
      <c r="J516" s="139">
        <f>ROUND(I516*H516,2)</f>
        <v>0</v>
      </c>
      <c r="K516" s="135" t="s">
        <v>310</v>
      </c>
      <c r="L516" s="33"/>
      <c r="M516" s="140" t="s">
        <v>42</v>
      </c>
      <c r="N516" s="141" t="s">
        <v>50</v>
      </c>
      <c r="P516" s="142">
        <f>O516*H516</f>
        <v>0</v>
      </c>
      <c r="Q516" s="142">
        <v>8.0000000000000007E-5</v>
      </c>
      <c r="R516" s="142">
        <f>Q516*H516</f>
        <v>2.8068000000000003E-2</v>
      </c>
      <c r="S516" s="142">
        <v>0</v>
      </c>
      <c r="T516" s="143">
        <f>S516*H516</f>
        <v>0</v>
      </c>
      <c r="AR516" s="144" t="s">
        <v>311</v>
      </c>
      <c r="AT516" s="144" t="s">
        <v>307</v>
      </c>
      <c r="AU516" s="144" t="s">
        <v>88</v>
      </c>
      <c r="AY516" s="18" t="s">
        <v>305</v>
      </c>
      <c r="BE516" s="145">
        <f>IF(N516="základní",J516,0)</f>
        <v>0</v>
      </c>
      <c r="BF516" s="145">
        <f>IF(N516="snížená",J516,0)</f>
        <v>0</v>
      </c>
      <c r="BG516" s="145">
        <f>IF(N516="zákl. přenesená",J516,0)</f>
        <v>0</v>
      </c>
      <c r="BH516" s="145">
        <f>IF(N516="sníž. přenesená",J516,0)</f>
        <v>0</v>
      </c>
      <c r="BI516" s="145">
        <f>IF(N516="nulová",J516,0)</f>
        <v>0</v>
      </c>
      <c r="BJ516" s="18" t="s">
        <v>86</v>
      </c>
      <c r="BK516" s="145">
        <f>ROUND(I516*H516,2)</f>
        <v>0</v>
      </c>
      <c r="BL516" s="18" t="s">
        <v>311</v>
      </c>
      <c r="BM516" s="144" t="s">
        <v>807</v>
      </c>
    </row>
    <row r="517" spans="2:65" s="1" customFormat="1" ht="29.25">
      <c r="B517" s="33"/>
      <c r="D517" s="146" t="s">
        <v>313</v>
      </c>
      <c r="F517" s="147" t="s">
        <v>808</v>
      </c>
      <c r="I517" s="148"/>
      <c r="L517" s="33"/>
      <c r="M517" s="149"/>
      <c r="T517" s="54"/>
      <c r="AT517" s="18" t="s">
        <v>313</v>
      </c>
      <c r="AU517" s="18" t="s">
        <v>88</v>
      </c>
    </row>
    <row r="518" spans="2:65" s="1" customFormat="1" ht="11.25">
      <c r="B518" s="33"/>
      <c r="D518" s="150" t="s">
        <v>315</v>
      </c>
      <c r="F518" s="151" t="s">
        <v>809</v>
      </c>
      <c r="I518" s="148"/>
      <c r="L518" s="33"/>
      <c r="M518" s="149"/>
      <c r="T518" s="54"/>
      <c r="AT518" s="18" t="s">
        <v>315</v>
      </c>
      <c r="AU518" s="18" t="s">
        <v>88</v>
      </c>
    </row>
    <row r="519" spans="2:65" s="12" customFormat="1" ht="11.25">
      <c r="B519" s="152"/>
      <c r="D519" s="146" t="s">
        <v>317</v>
      </c>
      <c r="E519" s="153" t="s">
        <v>42</v>
      </c>
      <c r="F519" s="154" t="s">
        <v>810</v>
      </c>
      <c r="H519" s="153" t="s">
        <v>42</v>
      </c>
      <c r="I519" s="155"/>
      <c r="L519" s="152"/>
      <c r="M519" s="156"/>
      <c r="T519" s="157"/>
      <c r="AT519" s="153" t="s">
        <v>317</v>
      </c>
      <c r="AU519" s="153" t="s">
        <v>88</v>
      </c>
      <c r="AV519" s="12" t="s">
        <v>86</v>
      </c>
      <c r="AW519" s="12" t="s">
        <v>38</v>
      </c>
      <c r="AX519" s="12" t="s">
        <v>79</v>
      </c>
      <c r="AY519" s="153" t="s">
        <v>305</v>
      </c>
    </row>
    <row r="520" spans="2:65" s="13" customFormat="1" ht="11.25">
      <c r="B520" s="158"/>
      <c r="D520" s="146" t="s">
        <v>317</v>
      </c>
      <c r="E520" s="159" t="s">
        <v>42</v>
      </c>
      <c r="F520" s="160" t="s">
        <v>811</v>
      </c>
      <c r="H520" s="161">
        <v>350.85</v>
      </c>
      <c r="I520" s="162"/>
      <c r="L520" s="158"/>
      <c r="M520" s="163"/>
      <c r="T520" s="164"/>
      <c r="AT520" s="159" t="s">
        <v>317</v>
      </c>
      <c r="AU520" s="159" t="s">
        <v>88</v>
      </c>
      <c r="AV520" s="13" t="s">
        <v>88</v>
      </c>
      <c r="AW520" s="13" t="s">
        <v>38</v>
      </c>
      <c r="AX520" s="13" t="s">
        <v>86</v>
      </c>
      <c r="AY520" s="159" t="s">
        <v>305</v>
      </c>
    </row>
    <row r="521" spans="2:65" s="1" customFormat="1" ht="37.9" customHeight="1">
      <c r="B521" s="33"/>
      <c r="C521" s="133" t="s">
        <v>812</v>
      </c>
      <c r="D521" s="133" t="s">
        <v>307</v>
      </c>
      <c r="E521" s="134" t="s">
        <v>813</v>
      </c>
      <c r="F521" s="135" t="s">
        <v>814</v>
      </c>
      <c r="G521" s="136" t="s">
        <v>199</v>
      </c>
      <c r="H521" s="137">
        <v>772.11</v>
      </c>
      <c r="I521" s="138"/>
      <c r="J521" s="139">
        <f>ROUND(I521*H521,2)</f>
        <v>0</v>
      </c>
      <c r="K521" s="135" t="s">
        <v>310</v>
      </c>
      <c r="L521" s="33"/>
      <c r="M521" s="140" t="s">
        <v>42</v>
      </c>
      <c r="N521" s="141" t="s">
        <v>50</v>
      </c>
      <c r="P521" s="142">
        <f>O521*H521</f>
        <v>0</v>
      </c>
      <c r="Q521" s="142">
        <v>8.0000000000000007E-5</v>
      </c>
      <c r="R521" s="142">
        <f>Q521*H521</f>
        <v>6.1768800000000006E-2</v>
      </c>
      <c r="S521" s="142">
        <v>0</v>
      </c>
      <c r="T521" s="143">
        <f>S521*H521</f>
        <v>0</v>
      </c>
      <c r="AR521" s="144" t="s">
        <v>311</v>
      </c>
      <c r="AT521" s="144" t="s">
        <v>307</v>
      </c>
      <c r="AU521" s="144" t="s">
        <v>88</v>
      </c>
      <c r="AY521" s="18" t="s">
        <v>305</v>
      </c>
      <c r="BE521" s="145">
        <f>IF(N521="základní",J521,0)</f>
        <v>0</v>
      </c>
      <c r="BF521" s="145">
        <f>IF(N521="snížená",J521,0)</f>
        <v>0</v>
      </c>
      <c r="BG521" s="145">
        <f>IF(N521="zákl. přenesená",J521,0)</f>
        <v>0</v>
      </c>
      <c r="BH521" s="145">
        <f>IF(N521="sníž. přenesená",J521,0)</f>
        <v>0</v>
      </c>
      <c r="BI521" s="145">
        <f>IF(N521="nulová",J521,0)</f>
        <v>0</v>
      </c>
      <c r="BJ521" s="18" t="s">
        <v>86</v>
      </c>
      <c r="BK521" s="145">
        <f>ROUND(I521*H521,2)</f>
        <v>0</v>
      </c>
      <c r="BL521" s="18" t="s">
        <v>311</v>
      </c>
      <c r="BM521" s="144" t="s">
        <v>815</v>
      </c>
    </row>
    <row r="522" spans="2:65" s="1" customFormat="1" ht="29.25">
      <c r="B522" s="33"/>
      <c r="D522" s="146" t="s">
        <v>313</v>
      </c>
      <c r="F522" s="147" t="s">
        <v>816</v>
      </c>
      <c r="I522" s="148"/>
      <c r="L522" s="33"/>
      <c r="M522" s="149"/>
      <c r="T522" s="54"/>
      <c r="AT522" s="18" t="s">
        <v>313</v>
      </c>
      <c r="AU522" s="18" t="s">
        <v>88</v>
      </c>
    </row>
    <row r="523" spans="2:65" s="1" customFormat="1" ht="11.25">
      <c r="B523" s="33"/>
      <c r="D523" s="150" t="s">
        <v>315</v>
      </c>
      <c r="F523" s="151" t="s">
        <v>817</v>
      </c>
      <c r="I523" s="148"/>
      <c r="L523" s="33"/>
      <c r="M523" s="149"/>
      <c r="T523" s="54"/>
      <c r="AT523" s="18" t="s">
        <v>315</v>
      </c>
      <c r="AU523" s="18" t="s">
        <v>88</v>
      </c>
    </row>
    <row r="524" spans="2:65" s="12" customFormat="1" ht="11.25">
      <c r="B524" s="152"/>
      <c r="D524" s="146" t="s">
        <v>317</v>
      </c>
      <c r="E524" s="153" t="s">
        <v>42</v>
      </c>
      <c r="F524" s="154" t="s">
        <v>818</v>
      </c>
      <c r="H524" s="153" t="s">
        <v>42</v>
      </c>
      <c r="I524" s="155"/>
      <c r="L524" s="152"/>
      <c r="M524" s="156"/>
      <c r="T524" s="157"/>
      <c r="AT524" s="153" t="s">
        <v>317</v>
      </c>
      <c r="AU524" s="153" t="s">
        <v>88</v>
      </c>
      <c r="AV524" s="12" t="s">
        <v>86</v>
      </c>
      <c r="AW524" s="12" t="s">
        <v>38</v>
      </c>
      <c r="AX524" s="12" t="s">
        <v>79</v>
      </c>
      <c r="AY524" s="153" t="s">
        <v>305</v>
      </c>
    </row>
    <row r="525" spans="2:65" s="13" customFormat="1" ht="11.25">
      <c r="B525" s="158"/>
      <c r="D525" s="146" t="s">
        <v>317</v>
      </c>
      <c r="E525" s="159" t="s">
        <v>42</v>
      </c>
      <c r="F525" s="160" t="s">
        <v>819</v>
      </c>
      <c r="H525" s="161">
        <v>772.11</v>
      </c>
      <c r="I525" s="162"/>
      <c r="L525" s="158"/>
      <c r="M525" s="163"/>
      <c r="T525" s="164"/>
      <c r="AT525" s="159" t="s">
        <v>317</v>
      </c>
      <c r="AU525" s="159" t="s">
        <v>88</v>
      </c>
      <c r="AV525" s="13" t="s">
        <v>88</v>
      </c>
      <c r="AW525" s="13" t="s">
        <v>38</v>
      </c>
      <c r="AX525" s="13" t="s">
        <v>86</v>
      </c>
      <c r="AY525" s="159" t="s">
        <v>305</v>
      </c>
    </row>
    <row r="526" spans="2:65" s="1" customFormat="1" ht="24.2" customHeight="1">
      <c r="B526" s="33"/>
      <c r="C526" s="133" t="s">
        <v>820</v>
      </c>
      <c r="D526" s="133" t="s">
        <v>307</v>
      </c>
      <c r="E526" s="134" t="s">
        <v>821</v>
      </c>
      <c r="F526" s="135" t="s">
        <v>822</v>
      </c>
      <c r="G526" s="136" t="s">
        <v>199</v>
      </c>
      <c r="H526" s="137">
        <v>219.61</v>
      </c>
      <c r="I526" s="138"/>
      <c r="J526" s="139">
        <f>ROUND(I526*H526,2)</f>
        <v>0</v>
      </c>
      <c r="K526" s="135" t="s">
        <v>310</v>
      </c>
      <c r="L526" s="33"/>
      <c r="M526" s="140" t="s">
        <v>42</v>
      </c>
      <c r="N526" s="141" t="s">
        <v>50</v>
      </c>
      <c r="P526" s="142">
        <f>O526*H526</f>
        <v>0</v>
      </c>
      <c r="Q526" s="142">
        <v>3.7799999999999999E-3</v>
      </c>
      <c r="R526" s="142">
        <f>Q526*H526</f>
        <v>0.83012580000000002</v>
      </c>
      <c r="S526" s="142">
        <v>0</v>
      </c>
      <c r="T526" s="143">
        <f>S526*H526</f>
        <v>0</v>
      </c>
      <c r="AR526" s="144" t="s">
        <v>311</v>
      </c>
      <c r="AT526" s="144" t="s">
        <v>307</v>
      </c>
      <c r="AU526" s="144" t="s">
        <v>88</v>
      </c>
      <c r="AY526" s="18" t="s">
        <v>305</v>
      </c>
      <c r="BE526" s="145">
        <f>IF(N526="základní",J526,0)</f>
        <v>0</v>
      </c>
      <c r="BF526" s="145">
        <f>IF(N526="snížená",J526,0)</f>
        <v>0</v>
      </c>
      <c r="BG526" s="145">
        <f>IF(N526="zákl. přenesená",J526,0)</f>
        <v>0</v>
      </c>
      <c r="BH526" s="145">
        <f>IF(N526="sníž. přenesená",J526,0)</f>
        <v>0</v>
      </c>
      <c r="BI526" s="145">
        <f>IF(N526="nulová",J526,0)</f>
        <v>0</v>
      </c>
      <c r="BJ526" s="18" t="s">
        <v>86</v>
      </c>
      <c r="BK526" s="145">
        <f>ROUND(I526*H526,2)</f>
        <v>0</v>
      </c>
      <c r="BL526" s="18" t="s">
        <v>311</v>
      </c>
      <c r="BM526" s="144" t="s">
        <v>823</v>
      </c>
    </row>
    <row r="527" spans="2:65" s="1" customFormat="1" ht="29.25">
      <c r="B527" s="33"/>
      <c r="D527" s="146" t="s">
        <v>313</v>
      </c>
      <c r="F527" s="147" t="s">
        <v>824</v>
      </c>
      <c r="I527" s="148"/>
      <c r="L527" s="33"/>
      <c r="M527" s="149"/>
      <c r="T527" s="54"/>
      <c r="AT527" s="18" t="s">
        <v>313</v>
      </c>
      <c r="AU527" s="18" t="s">
        <v>88</v>
      </c>
    </row>
    <row r="528" spans="2:65" s="1" customFormat="1" ht="11.25">
      <c r="B528" s="33"/>
      <c r="D528" s="150" t="s">
        <v>315</v>
      </c>
      <c r="F528" s="151" t="s">
        <v>825</v>
      </c>
      <c r="I528" s="148"/>
      <c r="L528" s="33"/>
      <c r="M528" s="149"/>
      <c r="T528" s="54"/>
      <c r="AT528" s="18" t="s">
        <v>315</v>
      </c>
      <c r="AU528" s="18" t="s">
        <v>88</v>
      </c>
    </row>
    <row r="529" spans="2:65" s="12" customFormat="1" ht="11.25">
      <c r="B529" s="152"/>
      <c r="D529" s="146" t="s">
        <v>317</v>
      </c>
      <c r="E529" s="153" t="s">
        <v>42</v>
      </c>
      <c r="F529" s="154" t="s">
        <v>826</v>
      </c>
      <c r="H529" s="153" t="s">
        <v>42</v>
      </c>
      <c r="I529" s="155"/>
      <c r="L529" s="152"/>
      <c r="M529" s="156"/>
      <c r="T529" s="157"/>
      <c r="AT529" s="153" t="s">
        <v>317</v>
      </c>
      <c r="AU529" s="153" t="s">
        <v>88</v>
      </c>
      <c r="AV529" s="12" t="s">
        <v>86</v>
      </c>
      <c r="AW529" s="12" t="s">
        <v>38</v>
      </c>
      <c r="AX529" s="12" t="s">
        <v>79</v>
      </c>
      <c r="AY529" s="153" t="s">
        <v>305</v>
      </c>
    </row>
    <row r="530" spans="2:65" s="13" customFormat="1" ht="11.25">
      <c r="B530" s="158"/>
      <c r="D530" s="146" t="s">
        <v>317</v>
      </c>
      <c r="E530" s="159" t="s">
        <v>42</v>
      </c>
      <c r="F530" s="160" t="s">
        <v>827</v>
      </c>
      <c r="H530" s="161">
        <v>219.61</v>
      </c>
      <c r="I530" s="162"/>
      <c r="L530" s="158"/>
      <c r="M530" s="163"/>
      <c r="T530" s="164"/>
      <c r="AT530" s="159" t="s">
        <v>317</v>
      </c>
      <c r="AU530" s="159" t="s">
        <v>88</v>
      </c>
      <c r="AV530" s="13" t="s">
        <v>88</v>
      </c>
      <c r="AW530" s="13" t="s">
        <v>38</v>
      </c>
      <c r="AX530" s="13" t="s">
        <v>86</v>
      </c>
      <c r="AY530" s="159" t="s">
        <v>305</v>
      </c>
    </row>
    <row r="531" spans="2:65" s="1" customFormat="1" ht="24.2" customHeight="1">
      <c r="B531" s="33"/>
      <c r="C531" s="133" t="s">
        <v>828</v>
      </c>
      <c r="D531" s="133" t="s">
        <v>307</v>
      </c>
      <c r="E531" s="134" t="s">
        <v>829</v>
      </c>
      <c r="F531" s="135" t="s">
        <v>830</v>
      </c>
      <c r="G531" s="136" t="s">
        <v>199</v>
      </c>
      <c r="H531" s="137">
        <v>814.15</v>
      </c>
      <c r="I531" s="138"/>
      <c r="J531" s="139">
        <f>ROUND(I531*H531,2)</f>
        <v>0</v>
      </c>
      <c r="K531" s="135" t="s">
        <v>721</v>
      </c>
      <c r="L531" s="33"/>
      <c r="M531" s="140" t="s">
        <v>42</v>
      </c>
      <c r="N531" s="141" t="s">
        <v>50</v>
      </c>
      <c r="P531" s="142">
        <f>O531*H531</f>
        <v>0</v>
      </c>
      <c r="Q531" s="142">
        <v>2.8E-3</v>
      </c>
      <c r="R531" s="142">
        <f>Q531*H531</f>
        <v>2.27962</v>
      </c>
      <c r="S531" s="142">
        <v>0</v>
      </c>
      <c r="T531" s="143">
        <f>S531*H531</f>
        <v>0</v>
      </c>
      <c r="AR531" s="144" t="s">
        <v>311</v>
      </c>
      <c r="AT531" s="144" t="s">
        <v>307</v>
      </c>
      <c r="AU531" s="144" t="s">
        <v>88</v>
      </c>
      <c r="AY531" s="18" t="s">
        <v>305</v>
      </c>
      <c r="BE531" s="145">
        <f>IF(N531="základní",J531,0)</f>
        <v>0</v>
      </c>
      <c r="BF531" s="145">
        <f>IF(N531="snížená",J531,0)</f>
        <v>0</v>
      </c>
      <c r="BG531" s="145">
        <f>IF(N531="zákl. přenesená",J531,0)</f>
        <v>0</v>
      </c>
      <c r="BH531" s="145">
        <f>IF(N531="sníž. přenesená",J531,0)</f>
        <v>0</v>
      </c>
      <c r="BI531" s="145">
        <f>IF(N531="nulová",J531,0)</f>
        <v>0</v>
      </c>
      <c r="BJ531" s="18" t="s">
        <v>86</v>
      </c>
      <c r="BK531" s="145">
        <f>ROUND(I531*H531,2)</f>
        <v>0</v>
      </c>
      <c r="BL531" s="18" t="s">
        <v>311</v>
      </c>
      <c r="BM531" s="144" t="s">
        <v>831</v>
      </c>
    </row>
    <row r="532" spans="2:65" s="1" customFormat="1" ht="19.5">
      <c r="B532" s="33"/>
      <c r="D532" s="146" t="s">
        <v>313</v>
      </c>
      <c r="F532" s="147" t="s">
        <v>832</v>
      </c>
      <c r="I532" s="148"/>
      <c r="L532" s="33"/>
      <c r="M532" s="149"/>
      <c r="T532" s="54"/>
      <c r="AT532" s="18" t="s">
        <v>313</v>
      </c>
      <c r="AU532" s="18" t="s">
        <v>88</v>
      </c>
    </row>
    <row r="533" spans="2:65" s="12" customFormat="1" ht="11.25">
      <c r="B533" s="152"/>
      <c r="D533" s="146" t="s">
        <v>317</v>
      </c>
      <c r="E533" s="153" t="s">
        <v>42</v>
      </c>
      <c r="F533" s="154" t="s">
        <v>833</v>
      </c>
      <c r="H533" s="153" t="s">
        <v>42</v>
      </c>
      <c r="I533" s="155"/>
      <c r="L533" s="152"/>
      <c r="M533" s="156"/>
      <c r="T533" s="157"/>
      <c r="AT533" s="153" t="s">
        <v>317</v>
      </c>
      <c r="AU533" s="153" t="s">
        <v>88</v>
      </c>
      <c r="AV533" s="12" t="s">
        <v>86</v>
      </c>
      <c r="AW533" s="12" t="s">
        <v>38</v>
      </c>
      <c r="AX533" s="12" t="s">
        <v>79</v>
      </c>
      <c r="AY533" s="153" t="s">
        <v>305</v>
      </c>
    </row>
    <row r="534" spans="2:65" s="13" customFormat="1" ht="11.25">
      <c r="B534" s="158"/>
      <c r="D534" s="146" t="s">
        <v>317</v>
      </c>
      <c r="E534" s="159" t="s">
        <v>42</v>
      </c>
      <c r="F534" s="160" t="s">
        <v>834</v>
      </c>
      <c r="H534" s="161">
        <v>814.15</v>
      </c>
      <c r="I534" s="162"/>
      <c r="L534" s="158"/>
      <c r="M534" s="163"/>
      <c r="T534" s="164"/>
      <c r="AT534" s="159" t="s">
        <v>317</v>
      </c>
      <c r="AU534" s="159" t="s">
        <v>88</v>
      </c>
      <c r="AV534" s="13" t="s">
        <v>88</v>
      </c>
      <c r="AW534" s="13" t="s">
        <v>38</v>
      </c>
      <c r="AX534" s="13" t="s">
        <v>86</v>
      </c>
      <c r="AY534" s="159" t="s">
        <v>305</v>
      </c>
    </row>
    <row r="535" spans="2:65" s="1" customFormat="1" ht="37.9" customHeight="1">
      <c r="B535" s="33"/>
      <c r="C535" s="133" t="s">
        <v>835</v>
      </c>
      <c r="D535" s="133" t="s">
        <v>307</v>
      </c>
      <c r="E535" s="134" t="s">
        <v>836</v>
      </c>
      <c r="F535" s="135" t="s">
        <v>837</v>
      </c>
      <c r="G535" s="136" t="s">
        <v>199</v>
      </c>
      <c r="H535" s="137">
        <v>233.45</v>
      </c>
      <c r="I535" s="138"/>
      <c r="J535" s="139">
        <f>ROUND(I535*H535,2)</f>
        <v>0</v>
      </c>
      <c r="K535" s="135" t="s">
        <v>721</v>
      </c>
      <c r="L535" s="33"/>
      <c r="M535" s="140" t="s">
        <v>42</v>
      </c>
      <c r="N535" s="141" t="s">
        <v>50</v>
      </c>
      <c r="P535" s="142">
        <f>O535*H535</f>
        <v>0</v>
      </c>
      <c r="Q535" s="142">
        <v>2.7000000000000001E-3</v>
      </c>
      <c r="R535" s="142">
        <f>Q535*H535</f>
        <v>0.63031499999999996</v>
      </c>
      <c r="S535" s="142">
        <v>0</v>
      </c>
      <c r="T535" s="143">
        <f>S535*H535</f>
        <v>0</v>
      </c>
      <c r="AR535" s="144" t="s">
        <v>311</v>
      </c>
      <c r="AT535" s="144" t="s">
        <v>307</v>
      </c>
      <c r="AU535" s="144" t="s">
        <v>88</v>
      </c>
      <c r="AY535" s="18" t="s">
        <v>305</v>
      </c>
      <c r="BE535" s="145">
        <f>IF(N535="základní",J535,0)</f>
        <v>0</v>
      </c>
      <c r="BF535" s="145">
        <f>IF(N535="snížená",J535,0)</f>
        <v>0</v>
      </c>
      <c r="BG535" s="145">
        <f>IF(N535="zákl. přenesená",J535,0)</f>
        <v>0</v>
      </c>
      <c r="BH535" s="145">
        <f>IF(N535="sníž. přenesená",J535,0)</f>
        <v>0</v>
      </c>
      <c r="BI535" s="145">
        <f>IF(N535="nulová",J535,0)</f>
        <v>0</v>
      </c>
      <c r="BJ535" s="18" t="s">
        <v>86</v>
      </c>
      <c r="BK535" s="145">
        <f>ROUND(I535*H535,2)</f>
        <v>0</v>
      </c>
      <c r="BL535" s="18" t="s">
        <v>311</v>
      </c>
      <c r="BM535" s="144" t="s">
        <v>838</v>
      </c>
    </row>
    <row r="536" spans="2:65" s="1" customFormat="1" ht="19.5">
      <c r="B536" s="33"/>
      <c r="D536" s="146" t="s">
        <v>313</v>
      </c>
      <c r="F536" s="147" t="s">
        <v>839</v>
      </c>
      <c r="I536" s="148"/>
      <c r="L536" s="33"/>
      <c r="M536" s="149"/>
      <c r="T536" s="54"/>
      <c r="AT536" s="18" t="s">
        <v>313</v>
      </c>
      <c r="AU536" s="18" t="s">
        <v>88</v>
      </c>
    </row>
    <row r="537" spans="2:65" s="12" customFormat="1" ht="11.25">
      <c r="B537" s="152"/>
      <c r="D537" s="146" t="s">
        <v>317</v>
      </c>
      <c r="E537" s="153" t="s">
        <v>42</v>
      </c>
      <c r="F537" s="154" t="s">
        <v>840</v>
      </c>
      <c r="H537" s="153" t="s">
        <v>42</v>
      </c>
      <c r="I537" s="155"/>
      <c r="L537" s="152"/>
      <c r="M537" s="156"/>
      <c r="T537" s="157"/>
      <c r="AT537" s="153" t="s">
        <v>317</v>
      </c>
      <c r="AU537" s="153" t="s">
        <v>88</v>
      </c>
      <c r="AV537" s="12" t="s">
        <v>86</v>
      </c>
      <c r="AW537" s="12" t="s">
        <v>38</v>
      </c>
      <c r="AX537" s="12" t="s">
        <v>79</v>
      </c>
      <c r="AY537" s="153" t="s">
        <v>305</v>
      </c>
    </row>
    <row r="538" spans="2:65" s="13" customFormat="1" ht="11.25">
      <c r="B538" s="158"/>
      <c r="D538" s="146" t="s">
        <v>317</v>
      </c>
      <c r="E538" s="159" t="s">
        <v>42</v>
      </c>
      <c r="F538" s="160" t="s">
        <v>841</v>
      </c>
      <c r="H538" s="161">
        <v>233.45</v>
      </c>
      <c r="I538" s="162"/>
      <c r="L538" s="158"/>
      <c r="M538" s="163"/>
      <c r="T538" s="164"/>
      <c r="AT538" s="159" t="s">
        <v>317</v>
      </c>
      <c r="AU538" s="159" t="s">
        <v>88</v>
      </c>
      <c r="AV538" s="13" t="s">
        <v>88</v>
      </c>
      <c r="AW538" s="13" t="s">
        <v>38</v>
      </c>
      <c r="AX538" s="13" t="s">
        <v>86</v>
      </c>
      <c r="AY538" s="159" t="s">
        <v>305</v>
      </c>
    </row>
    <row r="539" spans="2:65" s="1" customFormat="1" ht="24.2" customHeight="1">
      <c r="B539" s="33"/>
      <c r="C539" s="133" t="s">
        <v>842</v>
      </c>
      <c r="D539" s="133" t="s">
        <v>307</v>
      </c>
      <c r="E539" s="134" t="s">
        <v>843</v>
      </c>
      <c r="F539" s="135" t="s">
        <v>844</v>
      </c>
      <c r="G539" s="136" t="s">
        <v>199</v>
      </c>
      <c r="H539" s="137">
        <v>75.36</v>
      </c>
      <c r="I539" s="138"/>
      <c r="J539" s="139">
        <f>ROUND(I539*H539,2)</f>
        <v>0</v>
      </c>
      <c r="K539" s="135" t="s">
        <v>310</v>
      </c>
      <c r="L539" s="33"/>
      <c r="M539" s="140" t="s">
        <v>42</v>
      </c>
      <c r="N539" s="141" t="s">
        <v>50</v>
      </c>
      <c r="P539" s="142">
        <f>O539*H539</f>
        <v>0</v>
      </c>
      <c r="Q539" s="142">
        <v>2.5999999999999998E-4</v>
      </c>
      <c r="R539" s="142">
        <f>Q539*H539</f>
        <v>1.9593599999999999E-2</v>
      </c>
      <c r="S539" s="142">
        <v>0</v>
      </c>
      <c r="T539" s="143">
        <f>S539*H539</f>
        <v>0</v>
      </c>
      <c r="AR539" s="144" t="s">
        <v>311</v>
      </c>
      <c r="AT539" s="144" t="s">
        <v>307</v>
      </c>
      <c r="AU539" s="144" t="s">
        <v>88</v>
      </c>
      <c r="AY539" s="18" t="s">
        <v>305</v>
      </c>
      <c r="BE539" s="145">
        <f>IF(N539="základní",J539,0)</f>
        <v>0</v>
      </c>
      <c r="BF539" s="145">
        <f>IF(N539="snížená",J539,0)</f>
        <v>0</v>
      </c>
      <c r="BG539" s="145">
        <f>IF(N539="zákl. přenesená",J539,0)</f>
        <v>0</v>
      </c>
      <c r="BH539" s="145">
        <f>IF(N539="sníž. přenesená",J539,0)</f>
        <v>0</v>
      </c>
      <c r="BI539" s="145">
        <f>IF(N539="nulová",J539,0)</f>
        <v>0</v>
      </c>
      <c r="BJ539" s="18" t="s">
        <v>86</v>
      </c>
      <c r="BK539" s="145">
        <f>ROUND(I539*H539,2)</f>
        <v>0</v>
      </c>
      <c r="BL539" s="18" t="s">
        <v>311</v>
      </c>
      <c r="BM539" s="144" t="s">
        <v>845</v>
      </c>
    </row>
    <row r="540" spans="2:65" s="1" customFormat="1" ht="19.5">
      <c r="B540" s="33"/>
      <c r="D540" s="146" t="s">
        <v>313</v>
      </c>
      <c r="F540" s="147" t="s">
        <v>846</v>
      </c>
      <c r="I540" s="148"/>
      <c r="L540" s="33"/>
      <c r="M540" s="149"/>
      <c r="T540" s="54"/>
      <c r="AT540" s="18" t="s">
        <v>313</v>
      </c>
      <c r="AU540" s="18" t="s">
        <v>88</v>
      </c>
    </row>
    <row r="541" spans="2:65" s="1" customFormat="1" ht="11.25">
      <c r="B541" s="33"/>
      <c r="D541" s="150" t="s">
        <v>315</v>
      </c>
      <c r="F541" s="151" t="s">
        <v>847</v>
      </c>
      <c r="I541" s="148"/>
      <c r="L541" s="33"/>
      <c r="M541" s="149"/>
      <c r="T541" s="54"/>
      <c r="AT541" s="18" t="s">
        <v>315</v>
      </c>
      <c r="AU541" s="18" t="s">
        <v>88</v>
      </c>
    </row>
    <row r="542" spans="2:65" s="12" customFormat="1" ht="11.25">
      <c r="B542" s="152"/>
      <c r="D542" s="146" t="s">
        <v>317</v>
      </c>
      <c r="E542" s="153" t="s">
        <v>42</v>
      </c>
      <c r="F542" s="154" t="s">
        <v>732</v>
      </c>
      <c r="H542" s="153" t="s">
        <v>42</v>
      </c>
      <c r="I542" s="155"/>
      <c r="L542" s="152"/>
      <c r="M542" s="156"/>
      <c r="T542" s="157"/>
      <c r="AT542" s="153" t="s">
        <v>317</v>
      </c>
      <c r="AU542" s="153" t="s">
        <v>88</v>
      </c>
      <c r="AV542" s="12" t="s">
        <v>86</v>
      </c>
      <c r="AW542" s="12" t="s">
        <v>38</v>
      </c>
      <c r="AX542" s="12" t="s">
        <v>79</v>
      </c>
      <c r="AY542" s="153" t="s">
        <v>305</v>
      </c>
    </row>
    <row r="543" spans="2:65" s="13" customFormat="1" ht="11.25">
      <c r="B543" s="158"/>
      <c r="D543" s="146" t="s">
        <v>317</v>
      </c>
      <c r="E543" s="159" t="s">
        <v>42</v>
      </c>
      <c r="F543" s="160" t="s">
        <v>848</v>
      </c>
      <c r="H543" s="161">
        <v>75.36</v>
      </c>
      <c r="I543" s="162"/>
      <c r="L543" s="158"/>
      <c r="M543" s="163"/>
      <c r="T543" s="164"/>
      <c r="AT543" s="159" t="s">
        <v>317</v>
      </c>
      <c r="AU543" s="159" t="s">
        <v>88</v>
      </c>
      <c r="AV543" s="13" t="s">
        <v>88</v>
      </c>
      <c r="AW543" s="13" t="s">
        <v>38</v>
      </c>
      <c r="AX543" s="13" t="s">
        <v>86</v>
      </c>
      <c r="AY543" s="159" t="s">
        <v>305</v>
      </c>
    </row>
    <row r="544" spans="2:65" s="1" customFormat="1" ht="44.25" customHeight="1">
      <c r="B544" s="33"/>
      <c r="C544" s="133" t="s">
        <v>849</v>
      </c>
      <c r="D544" s="133" t="s">
        <v>307</v>
      </c>
      <c r="E544" s="134" t="s">
        <v>850</v>
      </c>
      <c r="F544" s="135" t="s">
        <v>851</v>
      </c>
      <c r="G544" s="136" t="s">
        <v>199</v>
      </c>
      <c r="H544" s="137">
        <v>75.36</v>
      </c>
      <c r="I544" s="138"/>
      <c r="J544" s="139">
        <f>ROUND(I544*H544,2)</f>
        <v>0</v>
      </c>
      <c r="K544" s="135" t="s">
        <v>721</v>
      </c>
      <c r="L544" s="33"/>
      <c r="M544" s="140" t="s">
        <v>42</v>
      </c>
      <c r="N544" s="141" t="s">
        <v>50</v>
      </c>
      <c r="P544" s="142">
        <f>O544*H544</f>
        <v>0</v>
      </c>
      <c r="Q544" s="142">
        <v>2.7000000000000001E-3</v>
      </c>
      <c r="R544" s="142">
        <f>Q544*H544</f>
        <v>0.20347200000000001</v>
      </c>
      <c r="S544" s="142">
        <v>0</v>
      </c>
      <c r="T544" s="143">
        <f>S544*H544</f>
        <v>0</v>
      </c>
      <c r="AR544" s="144" t="s">
        <v>311</v>
      </c>
      <c r="AT544" s="144" t="s">
        <v>307</v>
      </c>
      <c r="AU544" s="144" t="s">
        <v>88</v>
      </c>
      <c r="AY544" s="18" t="s">
        <v>305</v>
      </c>
      <c r="BE544" s="145">
        <f>IF(N544="základní",J544,0)</f>
        <v>0</v>
      </c>
      <c r="BF544" s="145">
        <f>IF(N544="snížená",J544,0)</f>
        <v>0</v>
      </c>
      <c r="BG544" s="145">
        <f>IF(N544="zákl. přenesená",J544,0)</f>
        <v>0</v>
      </c>
      <c r="BH544" s="145">
        <f>IF(N544="sníž. přenesená",J544,0)</f>
        <v>0</v>
      </c>
      <c r="BI544" s="145">
        <f>IF(N544="nulová",J544,0)</f>
        <v>0</v>
      </c>
      <c r="BJ544" s="18" t="s">
        <v>86</v>
      </c>
      <c r="BK544" s="145">
        <f>ROUND(I544*H544,2)</f>
        <v>0</v>
      </c>
      <c r="BL544" s="18" t="s">
        <v>311</v>
      </c>
      <c r="BM544" s="144" t="s">
        <v>852</v>
      </c>
    </row>
    <row r="545" spans="2:65" s="1" customFormat="1" ht="29.25">
      <c r="B545" s="33"/>
      <c r="D545" s="146" t="s">
        <v>313</v>
      </c>
      <c r="F545" s="147" t="s">
        <v>853</v>
      </c>
      <c r="I545" s="148"/>
      <c r="L545" s="33"/>
      <c r="M545" s="149"/>
      <c r="T545" s="54"/>
      <c r="AT545" s="18" t="s">
        <v>313</v>
      </c>
      <c r="AU545" s="18" t="s">
        <v>88</v>
      </c>
    </row>
    <row r="546" spans="2:65" s="12" customFormat="1" ht="11.25">
      <c r="B546" s="152"/>
      <c r="D546" s="146" t="s">
        <v>317</v>
      </c>
      <c r="E546" s="153" t="s">
        <v>42</v>
      </c>
      <c r="F546" s="154" t="s">
        <v>854</v>
      </c>
      <c r="H546" s="153" t="s">
        <v>42</v>
      </c>
      <c r="I546" s="155"/>
      <c r="L546" s="152"/>
      <c r="M546" s="156"/>
      <c r="T546" s="157"/>
      <c r="AT546" s="153" t="s">
        <v>317</v>
      </c>
      <c r="AU546" s="153" t="s">
        <v>88</v>
      </c>
      <c r="AV546" s="12" t="s">
        <v>86</v>
      </c>
      <c r="AW546" s="12" t="s">
        <v>38</v>
      </c>
      <c r="AX546" s="12" t="s">
        <v>79</v>
      </c>
      <c r="AY546" s="153" t="s">
        <v>305</v>
      </c>
    </row>
    <row r="547" spans="2:65" s="13" customFormat="1" ht="11.25">
      <c r="B547" s="158"/>
      <c r="D547" s="146" t="s">
        <v>317</v>
      </c>
      <c r="E547" s="159" t="s">
        <v>42</v>
      </c>
      <c r="F547" s="160" t="s">
        <v>855</v>
      </c>
      <c r="H547" s="161">
        <v>75.36</v>
      </c>
      <c r="I547" s="162"/>
      <c r="L547" s="158"/>
      <c r="M547" s="163"/>
      <c r="T547" s="164"/>
      <c r="AT547" s="159" t="s">
        <v>317</v>
      </c>
      <c r="AU547" s="159" t="s">
        <v>88</v>
      </c>
      <c r="AV547" s="13" t="s">
        <v>88</v>
      </c>
      <c r="AW547" s="13" t="s">
        <v>38</v>
      </c>
      <c r="AX547" s="13" t="s">
        <v>86</v>
      </c>
      <c r="AY547" s="159" t="s">
        <v>305</v>
      </c>
    </row>
    <row r="548" spans="2:65" s="1" customFormat="1" ht="33" customHeight="1">
      <c r="B548" s="33"/>
      <c r="C548" s="133" t="s">
        <v>856</v>
      </c>
      <c r="D548" s="133" t="s">
        <v>307</v>
      </c>
      <c r="E548" s="134" t="s">
        <v>857</v>
      </c>
      <c r="F548" s="135" t="s">
        <v>858</v>
      </c>
      <c r="G548" s="136" t="s">
        <v>199</v>
      </c>
      <c r="H548" s="137">
        <v>17.690000000000001</v>
      </c>
      <c r="I548" s="138"/>
      <c r="J548" s="139">
        <f>ROUND(I548*H548,2)</f>
        <v>0</v>
      </c>
      <c r="K548" s="135" t="s">
        <v>310</v>
      </c>
      <c r="L548" s="33"/>
      <c r="M548" s="140" t="s">
        <v>42</v>
      </c>
      <c r="N548" s="141" t="s">
        <v>50</v>
      </c>
      <c r="P548" s="142">
        <f>O548*H548</f>
        <v>0</v>
      </c>
      <c r="Q548" s="142">
        <v>0</v>
      </c>
      <c r="R548" s="142">
        <f>Q548*H548</f>
        <v>0</v>
      </c>
      <c r="S548" s="142">
        <v>0</v>
      </c>
      <c r="T548" s="143">
        <f>S548*H548</f>
        <v>0</v>
      </c>
      <c r="AR548" s="144" t="s">
        <v>311</v>
      </c>
      <c r="AT548" s="144" t="s">
        <v>307</v>
      </c>
      <c r="AU548" s="144" t="s">
        <v>88</v>
      </c>
      <c r="AY548" s="18" t="s">
        <v>305</v>
      </c>
      <c r="BE548" s="145">
        <f>IF(N548="základní",J548,0)</f>
        <v>0</v>
      </c>
      <c r="BF548" s="145">
        <f>IF(N548="snížená",J548,0)</f>
        <v>0</v>
      </c>
      <c r="BG548" s="145">
        <f>IF(N548="zákl. přenesená",J548,0)</f>
        <v>0</v>
      </c>
      <c r="BH548" s="145">
        <f>IF(N548="sníž. přenesená",J548,0)</f>
        <v>0</v>
      </c>
      <c r="BI548" s="145">
        <f>IF(N548="nulová",J548,0)</f>
        <v>0</v>
      </c>
      <c r="BJ548" s="18" t="s">
        <v>86</v>
      </c>
      <c r="BK548" s="145">
        <f>ROUND(I548*H548,2)</f>
        <v>0</v>
      </c>
      <c r="BL548" s="18" t="s">
        <v>311</v>
      </c>
      <c r="BM548" s="144" t="s">
        <v>859</v>
      </c>
    </row>
    <row r="549" spans="2:65" s="1" customFormat="1" ht="19.5">
      <c r="B549" s="33"/>
      <c r="D549" s="146" t="s">
        <v>313</v>
      </c>
      <c r="F549" s="147" t="s">
        <v>860</v>
      </c>
      <c r="I549" s="148"/>
      <c r="L549" s="33"/>
      <c r="M549" s="149"/>
      <c r="T549" s="54"/>
      <c r="AT549" s="18" t="s">
        <v>313</v>
      </c>
      <c r="AU549" s="18" t="s">
        <v>88</v>
      </c>
    </row>
    <row r="550" spans="2:65" s="1" customFormat="1" ht="11.25">
      <c r="B550" s="33"/>
      <c r="D550" s="150" t="s">
        <v>315</v>
      </c>
      <c r="F550" s="151" t="s">
        <v>861</v>
      </c>
      <c r="I550" s="148"/>
      <c r="L550" s="33"/>
      <c r="M550" s="149"/>
      <c r="T550" s="54"/>
      <c r="AT550" s="18" t="s">
        <v>315</v>
      </c>
      <c r="AU550" s="18" t="s">
        <v>88</v>
      </c>
    </row>
    <row r="551" spans="2:65" s="12" customFormat="1" ht="11.25">
      <c r="B551" s="152"/>
      <c r="D551" s="146" t="s">
        <v>317</v>
      </c>
      <c r="E551" s="153" t="s">
        <v>42</v>
      </c>
      <c r="F551" s="154" t="s">
        <v>862</v>
      </c>
      <c r="H551" s="153" t="s">
        <v>42</v>
      </c>
      <c r="I551" s="155"/>
      <c r="L551" s="152"/>
      <c r="M551" s="156"/>
      <c r="T551" s="157"/>
      <c r="AT551" s="153" t="s">
        <v>317</v>
      </c>
      <c r="AU551" s="153" t="s">
        <v>88</v>
      </c>
      <c r="AV551" s="12" t="s">
        <v>86</v>
      </c>
      <c r="AW551" s="12" t="s">
        <v>38</v>
      </c>
      <c r="AX551" s="12" t="s">
        <v>79</v>
      </c>
      <c r="AY551" s="153" t="s">
        <v>305</v>
      </c>
    </row>
    <row r="552" spans="2:65" s="13" customFormat="1" ht="11.25">
      <c r="B552" s="158"/>
      <c r="D552" s="146" t="s">
        <v>317</v>
      </c>
      <c r="E552" s="159" t="s">
        <v>42</v>
      </c>
      <c r="F552" s="160" t="s">
        <v>863</v>
      </c>
      <c r="H552" s="161">
        <v>17.690000000000001</v>
      </c>
      <c r="I552" s="162"/>
      <c r="L552" s="158"/>
      <c r="M552" s="163"/>
      <c r="T552" s="164"/>
      <c r="AT552" s="159" t="s">
        <v>317</v>
      </c>
      <c r="AU552" s="159" t="s">
        <v>88</v>
      </c>
      <c r="AV552" s="13" t="s">
        <v>88</v>
      </c>
      <c r="AW552" s="13" t="s">
        <v>38</v>
      </c>
      <c r="AX552" s="13" t="s">
        <v>86</v>
      </c>
      <c r="AY552" s="159" t="s">
        <v>305</v>
      </c>
    </row>
    <row r="553" spans="2:65" s="1" customFormat="1" ht="24.2" customHeight="1">
      <c r="B553" s="33"/>
      <c r="C553" s="133" t="s">
        <v>864</v>
      </c>
      <c r="D553" s="133" t="s">
        <v>307</v>
      </c>
      <c r="E553" s="134" t="s">
        <v>865</v>
      </c>
      <c r="F553" s="135" t="s">
        <v>866</v>
      </c>
      <c r="G553" s="136" t="s">
        <v>199</v>
      </c>
      <c r="H553" s="137">
        <v>586.69000000000005</v>
      </c>
      <c r="I553" s="138"/>
      <c r="J553" s="139">
        <f>ROUND(I553*H553,2)</f>
        <v>0</v>
      </c>
      <c r="K553" s="135" t="s">
        <v>310</v>
      </c>
      <c r="L553" s="33"/>
      <c r="M553" s="140" t="s">
        <v>42</v>
      </c>
      <c r="N553" s="141" t="s">
        <v>50</v>
      </c>
      <c r="P553" s="142">
        <f>O553*H553</f>
        <v>0</v>
      </c>
      <c r="Q553" s="142">
        <v>0</v>
      </c>
      <c r="R553" s="142">
        <f>Q553*H553</f>
        <v>0</v>
      </c>
      <c r="S553" s="142">
        <v>0</v>
      </c>
      <c r="T553" s="143">
        <f>S553*H553</f>
        <v>0</v>
      </c>
      <c r="AR553" s="144" t="s">
        <v>311</v>
      </c>
      <c r="AT553" s="144" t="s">
        <v>307</v>
      </c>
      <c r="AU553" s="144" t="s">
        <v>88</v>
      </c>
      <c r="AY553" s="18" t="s">
        <v>305</v>
      </c>
      <c r="BE553" s="145">
        <f>IF(N553="základní",J553,0)</f>
        <v>0</v>
      </c>
      <c r="BF553" s="145">
        <f>IF(N553="snížená",J553,0)</f>
        <v>0</v>
      </c>
      <c r="BG553" s="145">
        <f>IF(N553="zákl. přenesená",J553,0)</f>
        <v>0</v>
      </c>
      <c r="BH553" s="145">
        <f>IF(N553="sníž. přenesená",J553,0)</f>
        <v>0</v>
      </c>
      <c r="BI553" s="145">
        <f>IF(N553="nulová",J553,0)</f>
        <v>0</v>
      </c>
      <c r="BJ553" s="18" t="s">
        <v>86</v>
      </c>
      <c r="BK553" s="145">
        <f>ROUND(I553*H553,2)</f>
        <v>0</v>
      </c>
      <c r="BL553" s="18" t="s">
        <v>311</v>
      </c>
      <c r="BM553" s="144" t="s">
        <v>867</v>
      </c>
    </row>
    <row r="554" spans="2:65" s="1" customFormat="1" ht="19.5">
      <c r="B554" s="33"/>
      <c r="D554" s="146" t="s">
        <v>313</v>
      </c>
      <c r="F554" s="147" t="s">
        <v>868</v>
      </c>
      <c r="I554" s="148"/>
      <c r="L554" s="33"/>
      <c r="M554" s="149"/>
      <c r="T554" s="54"/>
      <c r="AT554" s="18" t="s">
        <v>313</v>
      </c>
      <c r="AU554" s="18" t="s">
        <v>88</v>
      </c>
    </row>
    <row r="555" spans="2:65" s="1" customFormat="1" ht="11.25">
      <c r="B555" s="33"/>
      <c r="D555" s="150" t="s">
        <v>315</v>
      </c>
      <c r="F555" s="151" t="s">
        <v>869</v>
      </c>
      <c r="I555" s="148"/>
      <c r="L555" s="33"/>
      <c r="M555" s="149"/>
      <c r="T555" s="54"/>
      <c r="AT555" s="18" t="s">
        <v>315</v>
      </c>
      <c r="AU555" s="18" t="s">
        <v>88</v>
      </c>
    </row>
    <row r="556" spans="2:65" s="12" customFormat="1" ht="11.25">
      <c r="B556" s="152"/>
      <c r="D556" s="146" t="s">
        <v>317</v>
      </c>
      <c r="E556" s="153" t="s">
        <v>42</v>
      </c>
      <c r="F556" s="154" t="s">
        <v>870</v>
      </c>
      <c r="H556" s="153" t="s">
        <v>42</v>
      </c>
      <c r="I556" s="155"/>
      <c r="L556" s="152"/>
      <c r="M556" s="156"/>
      <c r="T556" s="157"/>
      <c r="AT556" s="153" t="s">
        <v>317</v>
      </c>
      <c r="AU556" s="153" t="s">
        <v>88</v>
      </c>
      <c r="AV556" s="12" t="s">
        <v>86</v>
      </c>
      <c r="AW556" s="12" t="s">
        <v>38</v>
      </c>
      <c r="AX556" s="12" t="s">
        <v>79</v>
      </c>
      <c r="AY556" s="153" t="s">
        <v>305</v>
      </c>
    </row>
    <row r="557" spans="2:65" s="13" customFormat="1" ht="11.25">
      <c r="B557" s="158"/>
      <c r="D557" s="146" t="s">
        <v>317</v>
      </c>
      <c r="E557" s="159" t="s">
        <v>42</v>
      </c>
      <c r="F557" s="160" t="s">
        <v>871</v>
      </c>
      <c r="H557" s="161">
        <v>586.69000000000005</v>
      </c>
      <c r="I557" s="162"/>
      <c r="L557" s="158"/>
      <c r="M557" s="163"/>
      <c r="T557" s="164"/>
      <c r="AT557" s="159" t="s">
        <v>317</v>
      </c>
      <c r="AU557" s="159" t="s">
        <v>88</v>
      </c>
      <c r="AV557" s="13" t="s">
        <v>88</v>
      </c>
      <c r="AW557" s="13" t="s">
        <v>38</v>
      </c>
      <c r="AX557" s="13" t="s">
        <v>86</v>
      </c>
      <c r="AY557" s="159" t="s">
        <v>305</v>
      </c>
    </row>
    <row r="558" spans="2:65" s="1" customFormat="1" ht="33" customHeight="1">
      <c r="B558" s="33"/>
      <c r="C558" s="133" t="s">
        <v>872</v>
      </c>
      <c r="D558" s="133" t="s">
        <v>307</v>
      </c>
      <c r="E558" s="134" t="s">
        <v>873</v>
      </c>
      <c r="F558" s="135" t="s">
        <v>874</v>
      </c>
      <c r="G558" s="136" t="s">
        <v>244</v>
      </c>
      <c r="H558" s="137">
        <v>10.811</v>
      </c>
      <c r="I558" s="138"/>
      <c r="J558" s="139">
        <f>ROUND(I558*H558,2)</f>
        <v>0</v>
      </c>
      <c r="K558" s="135" t="s">
        <v>310</v>
      </c>
      <c r="L558" s="33"/>
      <c r="M558" s="140" t="s">
        <v>42</v>
      </c>
      <c r="N558" s="141" t="s">
        <v>50</v>
      </c>
      <c r="P558" s="142">
        <f>O558*H558</f>
        <v>0</v>
      </c>
      <c r="Q558" s="142">
        <v>2.2563399999999998</v>
      </c>
      <c r="R558" s="142">
        <f>Q558*H558</f>
        <v>24.393291739999999</v>
      </c>
      <c r="S558" s="142">
        <v>0</v>
      </c>
      <c r="T558" s="143">
        <f>S558*H558</f>
        <v>0</v>
      </c>
      <c r="AR558" s="144" t="s">
        <v>311</v>
      </c>
      <c r="AT558" s="144" t="s">
        <v>307</v>
      </c>
      <c r="AU558" s="144" t="s">
        <v>88</v>
      </c>
      <c r="AY558" s="18" t="s">
        <v>305</v>
      </c>
      <c r="BE558" s="145">
        <f>IF(N558="základní",J558,0)</f>
        <v>0</v>
      </c>
      <c r="BF558" s="145">
        <f>IF(N558="snížená",J558,0)</f>
        <v>0</v>
      </c>
      <c r="BG558" s="145">
        <f>IF(N558="zákl. přenesená",J558,0)</f>
        <v>0</v>
      </c>
      <c r="BH558" s="145">
        <f>IF(N558="sníž. přenesená",J558,0)</f>
        <v>0</v>
      </c>
      <c r="BI558" s="145">
        <f>IF(N558="nulová",J558,0)</f>
        <v>0</v>
      </c>
      <c r="BJ558" s="18" t="s">
        <v>86</v>
      </c>
      <c r="BK558" s="145">
        <f>ROUND(I558*H558,2)</f>
        <v>0</v>
      </c>
      <c r="BL558" s="18" t="s">
        <v>311</v>
      </c>
      <c r="BM558" s="144" t="s">
        <v>875</v>
      </c>
    </row>
    <row r="559" spans="2:65" s="1" customFormat="1" ht="19.5">
      <c r="B559" s="33"/>
      <c r="D559" s="146" t="s">
        <v>313</v>
      </c>
      <c r="F559" s="147" t="s">
        <v>876</v>
      </c>
      <c r="I559" s="148"/>
      <c r="L559" s="33"/>
      <c r="M559" s="149"/>
      <c r="T559" s="54"/>
      <c r="AT559" s="18" t="s">
        <v>313</v>
      </c>
      <c r="AU559" s="18" t="s">
        <v>88</v>
      </c>
    </row>
    <row r="560" spans="2:65" s="1" customFormat="1" ht="11.25">
      <c r="B560" s="33"/>
      <c r="D560" s="150" t="s">
        <v>315</v>
      </c>
      <c r="F560" s="151" t="s">
        <v>877</v>
      </c>
      <c r="I560" s="148"/>
      <c r="L560" s="33"/>
      <c r="M560" s="149"/>
      <c r="T560" s="54"/>
      <c r="AT560" s="18" t="s">
        <v>315</v>
      </c>
      <c r="AU560" s="18" t="s">
        <v>88</v>
      </c>
    </row>
    <row r="561" spans="2:65" s="12" customFormat="1" ht="11.25">
      <c r="B561" s="152"/>
      <c r="D561" s="146" t="s">
        <v>317</v>
      </c>
      <c r="E561" s="153" t="s">
        <v>42</v>
      </c>
      <c r="F561" s="154" t="s">
        <v>878</v>
      </c>
      <c r="H561" s="153" t="s">
        <v>42</v>
      </c>
      <c r="I561" s="155"/>
      <c r="L561" s="152"/>
      <c r="M561" s="156"/>
      <c r="T561" s="157"/>
      <c r="AT561" s="153" t="s">
        <v>317</v>
      </c>
      <c r="AU561" s="153" t="s">
        <v>88</v>
      </c>
      <c r="AV561" s="12" t="s">
        <v>86</v>
      </c>
      <c r="AW561" s="12" t="s">
        <v>38</v>
      </c>
      <c r="AX561" s="12" t="s">
        <v>79</v>
      </c>
      <c r="AY561" s="153" t="s">
        <v>305</v>
      </c>
    </row>
    <row r="562" spans="2:65" s="13" customFormat="1" ht="22.5">
      <c r="B562" s="158"/>
      <c r="D562" s="146" t="s">
        <v>317</v>
      </c>
      <c r="E562" s="159" t="s">
        <v>42</v>
      </c>
      <c r="F562" s="160" t="s">
        <v>879</v>
      </c>
      <c r="H562" s="161">
        <v>10.811</v>
      </c>
      <c r="I562" s="162"/>
      <c r="L562" s="158"/>
      <c r="M562" s="163"/>
      <c r="T562" s="164"/>
      <c r="AT562" s="159" t="s">
        <v>317</v>
      </c>
      <c r="AU562" s="159" t="s">
        <v>88</v>
      </c>
      <c r="AV562" s="13" t="s">
        <v>88</v>
      </c>
      <c r="AW562" s="13" t="s">
        <v>38</v>
      </c>
      <c r="AX562" s="13" t="s">
        <v>86</v>
      </c>
      <c r="AY562" s="159" t="s">
        <v>305</v>
      </c>
    </row>
    <row r="563" spans="2:65" s="1" customFormat="1" ht="33" customHeight="1">
      <c r="B563" s="33"/>
      <c r="C563" s="133" t="s">
        <v>880</v>
      </c>
      <c r="D563" s="133" t="s">
        <v>307</v>
      </c>
      <c r="E563" s="134" t="s">
        <v>881</v>
      </c>
      <c r="F563" s="135" t="s">
        <v>882</v>
      </c>
      <c r="G563" s="136" t="s">
        <v>244</v>
      </c>
      <c r="H563" s="137">
        <v>3.2080000000000002</v>
      </c>
      <c r="I563" s="138"/>
      <c r="J563" s="139">
        <f>ROUND(I563*H563,2)</f>
        <v>0</v>
      </c>
      <c r="K563" s="135" t="s">
        <v>310</v>
      </c>
      <c r="L563" s="33"/>
      <c r="M563" s="140" t="s">
        <v>42</v>
      </c>
      <c r="N563" s="141" t="s">
        <v>50</v>
      </c>
      <c r="P563" s="142">
        <f>O563*H563</f>
        <v>0</v>
      </c>
      <c r="Q563" s="142">
        <v>2.45329</v>
      </c>
      <c r="R563" s="142">
        <f>Q563*H563</f>
        <v>7.8701543200000001</v>
      </c>
      <c r="S563" s="142">
        <v>0</v>
      </c>
      <c r="T563" s="143">
        <f>S563*H563</f>
        <v>0</v>
      </c>
      <c r="AR563" s="144" t="s">
        <v>311</v>
      </c>
      <c r="AT563" s="144" t="s">
        <v>307</v>
      </c>
      <c r="AU563" s="144" t="s">
        <v>88</v>
      </c>
      <c r="AY563" s="18" t="s">
        <v>305</v>
      </c>
      <c r="BE563" s="145">
        <f>IF(N563="základní",J563,0)</f>
        <v>0</v>
      </c>
      <c r="BF563" s="145">
        <f>IF(N563="snížená",J563,0)</f>
        <v>0</v>
      </c>
      <c r="BG563" s="145">
        <f>IF(N563="zákl. přenesená",J563,0)</f>
        <v>0</v>
      </c>
      <c r="BH563" s="145">
        <f>IF(N563="sníž. přenesená",J563,0)</f>
        <v>0</v>
      </c>
      <c r="BI563" s="145">
        <f>IF(N563="nulová",J563,0)</f>
        <v>0</v>
      </c>
      <c r="BJ563" s="18" t="s">
        <v>86</v>
      </c>
      <c r="BK563" s="145">
        <f>ROUND(I563*H563,2)</f>
        <v>0</v>
      </c>
      <c r="BL563" s="18" t="s">
        <v>311</v>
      </c>
      <c r="BM563" s="144" t="s">
        <v>883</v>
      </c>
    </row>
    <row r="564" spans="2:65" s="1" customFormat="1" ht="19.5">
      <c r="B564" s="33"/>
      <c r="D564" s="146" t="s">
        <v>313</v>
      </c>
      <c r="F564" s="147" t="s">
        <v>884</v>
      </c>
      <c r="I564" s="148"/>
      <c r="L564" s="33"/>
      <c r="M564" s="149"/>
      <c r="T564" s="54"/>
      <c r="AT564" s="18" t="s">
        <v>313</v>
      </c>
      <c r="AU564" s="18" t="s">
        <v>88</v>
      </c>
    </row>
    <row r="565" spans="2:65" s="1" customFormat="1" ht="11.25">
      <c r="B565" s="33"/>
      <c r="D565" s="150" t="s">
        <v>315</v>
      </c>
      <c r="F565" s="151" t="s">
        <v>885</v>
      </c>
      <c r="I565" s="148"/>
      <c r="L565" s="33"/>
      <c r="M565" s="149"/>
      <c r="T565" s="54"/>
      <c r="AT565" s="18" t="s">
        <v>315</v>
      </c>
      <c r="AU565" s="18" t="s">
        <v>88</v>
      </c>
    </row>
    <row r="566" spans="2:65" s="12" customFormat="1" ht="22.5">
      <c r="B566" s="152"/>
      <c r="D566" s="146" t="s">
        <v>317</v>
      </c>
      <c r="E566" s="153" t="s">
        <v>42</v>
      </c>
      <c r="F566" s="154" t="s">
        <v>886</v>
      </c>
      <c r="H566" s="153" t="s">
        <v>42</v>
      </c>
      <c r="I566" s="155"/>
      <c r="L566" s="152"/>
      <c r="M566" s="156"/>
      <c r="T566" s="157"/>
      <c r="AT566" s="153" t="s">
        <v>317</v>
      </c>
      <c r="AU566" s="153" t="s">
        <v>88</v>
      </c>
      <c r="AV566" s="12" t="s">
        <v>86</v>
      </c>
      <c r="AW566" s="12" t="s">
        <v>38</v>
      </c>
      <c r="AX566" s="12" t="s">
        <v>79</v>
      </c>
      <c r="AY566" s="153" t="s">
        <v>305</v>
      </c>
    </row>
    <row r="567" spans="2:65" s="13" customFormat="1" ht="22.5">
      <c r="B567" s="158"/>
      <c r="D567" s="146" t="s">
        <v>317</v>
      </c>
      <c r="E567" s="159" t="s">
        <v>42</v>
      </c>
      <c r="F567" s="160" t="s">
        <v>887</v>
      </c>
      <c r="H567" s="161">
        <v>3.2080000000000002</v>
      </c>
      <c r="I567" s="162"/>
      <c r="L567" s="158"/>
      <c r="M567" s="163"/>
      <c r="T567" s="164"/>
      <c r="AT567" s="159" t="s">
        <v>317</v>
      </c>
      <c r="AU567" s="159" t="s">
        <v>88</v>
      </c>
      <c r="AV567" s="13" t="s">
        <v>88</v>
      </c>
      <c r="AW567" s="13" t="s">
        <v>38</v>
      </c>
      <c r="AX567" s="13" t="s">
        <v>79</v>
      </c>
      <c r="AY567" s="159" t="s">
        <v>305</v>
      </c>
    </row>
    <row r="568" spans="2:65" s="15" customFormat="1" ht="11.25">
      <c r="B568" s="172"/>
      <c r="D568" s="146" t="s">
        <v>317</v>
      </c>
      <c r="E568" s="173" t="s">
        <v>42</v>
      </c>
      <c r="F568" s="174" t="s">
        <v>339</v>
      </c>
      <c r="H568" s="175">
        <v>3.2080000000000002</v>
      </c>
      <c r="I568" s="176"/>
      <c r="L568" s="172"/>
      <c r="M568" s="177"/>
      <c r="T568" s="178"/>
      <c r="AT568" s="173" t="s">
        <v>317</v>
      </c>
      <c r="AU568" s="173" t="s">
        <v>88</v>
      </c>
      <c r="AV568" s="15" t="s">
        <v>311</v>
      </c>
      <c r="AW568" s="15" t="s">
        <v>38</v>
      </c>
      <c r="AX568" s="15" t="s">
        <v>86</v>
      </c>
      <c r="AY568" s="173" t="s">
        <v>305</v>
      </c>
    </row>
    <row r="569" spans="2:65" s="1" customFormat="1" ht="33" customHeight="1">
      <c r="B569" s="33"/>
      <c r="C569" s="133" t="s">
        <v>888</v>
      </c>
      <c r="D569" s="133" t="s">
        <v>307</v>
      </c>
      <c r="E569" s="134" t="s">
        <v>889</v>
      </c>
      <c r="F569" s="135" t="s">
        <v>890</v>
      </c>
      <c r="G569" s="136" t="s">
        <v>244</v>
      </c>
      <c r="H569" s="137">
        <v>2.42</v>
      </c>
      <c r="I569" s="138"/>
      <c r="J569" s="139">
        <f>ROUND(I569*H569,2)</f>
        <v>0</v>
      </c>
      <c r="K569" s="135" t="s">
        <v>310</v>
      </c>
      <c r="L569" s="33"/>
      <c r="M569" s="140" t="s">
        <v>42</v>
      </c>
      <c r="N569" s="141" t="s">
        <v>50</v>
      </c>
      <c r="P569" s="142">
        <f>O569*H569</f>
        <v>0</v>
      </c>
      <c r="Q569" s="142">
        <v>2.2563399999999998</v>
      </c>
      <c r="R569" s="142">
        <f>Q569*H569</f>
        <v>5.4603427999999994</v>
      </c>
      <c r="S569" s="142">
        <v>0</v>
      </c>
      <c r="T569" s="143">
        <f>S569*H569</f>
        <v>0</v>
      </c>
      <c r="AR569" s="144" t="s">
        <v>311</v>
      </c>
      <c r="AT569" s="144" t="s">
        <v>307</v>
      </c>
      <c r="AU569" s="144" t="s">
        <v>88</v>
      </c>
      <c r="AY569" s="18" t="s">
        <v>305</v>
      </c>
      <c r="BE569" s="145">
        <f>IF(N569="základní",J569,0)</f>
        <v>0</v>
      </c>
      <c r="BF569" s="145">
        <f>IF(N569="snížená",J569,0)</f>
        <v>0</v>
      </c>
      <c r="BG569" s="145">
        <f>IF(N569="zákl. přenesená",J569,0)</f>
        <v>0</v>
      </c>
      <c r="BH569" s="145">
        <f>IF(N569="sníž. přenesená",J569,0)</f>
        <v>0</v>
      </c>
      <c r="BI569" s="145">
        <f>IF(N569="nulová",J569,0)</f>
        <v>0</v>
      </c>
      <c r="BJ569" s="18" t="s">
        <v>86</v>
      </c>
      <c r="BK569" s="145">
        <f>ROUND(I569*H569,2)</f>
        <v>0</v>
      </c>
      <c r="BL569" s="18" t="s">
        <v>311</v>
      </c>
      <c r="BM569" s="144" t="s">
        <v>891</v>
      </c>
    </row>
    <row r="570" spans="2:65" s="1" customFormat="1" ht="19.5">
      <c r="B570" s="33"/>
      <c r="D570" s="146" t="s">
        <v>313</v>
      </c>
      <c r="F570" s="147" t="s">
        <v>892</v>
      </c>
      <c r="I570" s="148"/>
      <c r="L570" s="33"/>
      <c r="M570" s="149"/>
      <c r="T570" s="54"/>
      <c r="AT570" s="18" t="s">
        <v>313</v>
      </c>
      <c r="AU570" s="18" t="s">
        <v>88</v>
      </c>
    </row>
    <row r="571" spans="2:65" s="1" customFormat="1" ht="11.25">
      <c r="B571" s="33"/>
      <c r="D571" s="150" t="s">
        <v>315</v>
      </c>
      <c r="F571" s="151" t="s">
        <v>893</v>
      </c>
      <c r="I571" s="148"/>
      <c r="L571" s="33"/>
      <c r="M571" s="149"/>
      <c r="T571" s="54"/>
      <c r="AT571" s="18" t="s">
        <v>315</v>
      </c>
      <c r="AU571" s="18" t="s">
        <v>88</v>
      </c>
    </row>
    <row r="572" spans="2:65" s="12" customFormat="1" ht="11.25">
      <c r="B572" s="152"/>
      <c r="D572" s="146" t="s">
        <v>317</v>
      </c>
      <c r="E572" s="153" t="s">
        <v>42</v>
      </c>
      <c r="F572" s="154" t="s">
        <v>894</v>
      </c>
      <c r="H572" s="153" t="s">
        <v>42</v>
      </c>
      <c r="I572" s="155"/>
      <c r="L572" s="152"/>
      <c r="M572" s="156"/>
      <c r="T572" s="157"/>
      <c r="AT572" s="153" t="s">
        <v>317</v>
      </c>
      <c r="AU572" s="153" t="s">
        <v>88</v>
      </c>
      <c r="AV572" s="12" t="s">
        <v>86</v>
      </c>
      <c r="AW572" s="12" t="s">
        <v>38</v>
      </c>
      <c r="AX572" s="12" t="s">
        <v>79</v>
      </c>
      <c r="AY572" s="153" t="s">
        <v>305</v>
      </c>
    </row>
    <row r="573" spans="2:65" s="13" customFormat="1" ht="22.5">
      <c r="B573" s="158"/>
      <c r="D573" s="146" t="s">
        <v>317</v>
      </c>
      <c r="E573" s="159" t="s">
        <v>42</v>
      </c>
      <c r="F573" s="160" t="s">
        <v>895</v>
      </c>
      <c r="H573" s="161">
        <v>2.42</v>
      </c>
      <c r="I573" s="162"/>
      <c r="L573" s="158"/>
      <c r="M573" s="163"/>
      <c r="T573" s="164"/>
      <c r="AT573" s="159" t="s">
        <v>317</v>
      </c>
      <c r="AU573" s="159" t="s">
        <v>88</v>
      </c>
      <c r="AV573" s="13" t="s">
        <v>88</v>
      </c>
      <c r="AW573" s="13" t="s">
        <v>38</v>
      </c>
      <c r="AX573" s="13" t="s">
        <v>86</v>
      </c>
      <c r="AY573" s="159" t="s">
        <v>305</v>
      </c>
    </row>
    <row r="574" spans="2:65" s="1" customFormat="1" ht="33" customHeight="1">
      <c r="B574" s="33"/>
      <c r="C574" s="133" t="s">
        <v>896</v>
      </c>
      <c r="D574" s="133" t="s">
        <v>307</v>
      </c>
      <c r="E574" s="134" t="s">
        <v>897</v>
      </c>
      <c r="F574" s="135" t="s">
        <v>898</v>
      </c>
      <c r="G574" s="136" t="s">
        <v>244</v>
      </c>
      <c r="H574" s="137">
        <v>0.12</v>
      </c>
      <c r="I574" s="138"/>
      <c r="J574" s="139">
        <f>ROUND(I574*H574,2)</f>
        <v>0</v>
      </c>
      <c r="K574" s="135" t="s">
        <v>310</v>
      </c>
      <c r="L574" s="33"/>
      <c r="M574" s="140" t="s">
        <v>42</v>
      </c>
      <c r="N574" s="141" t="s">
        <v>50</v>
      </c>
      <c r="P574" s="142">
        <f>O574*H574</f>
        <v>0</v>
      </c>
      <c r="Q574" s="142">
        <v>2.45329</v>
      </c>
      <c r="R574" s="142">
        <f>Q574*H574</f>
        <v>0.29439480000000001</v>
      </c>
      <c r="S574" s="142">
        <v>0</v>
      </c>
      <c r="T574" s="143">
        <f>S574*H574</f>
        <v>0</v>
      </c>
      <c r="AR574" s="144" t="s">
        <v>311</v>
      </c>
      <c r="AT574" s="144" t="s">
        <v>307</v>
      </c>
      <c r="AU574" s="144" t="s">
        <v>88</v>
      </c>
      <c r="AY574" s="18" t="s">
        <v>305</v>
      </c>
      <c r="BE574" s="145">
        <f>IF(N574="základní",J574,0)</f>
        <v>0</v>
      </c>
      <c r="BF574" s="145">
        <f>IF(N574="snížená",J574,0)</f>
        <v>0</v>
      </c>
      <c r="BG574" s="145">
        <f>IF(N574="zákl. přenesená",J574,0)</f>
        <v>0</v>
      </c>
      <c r="BH574" s="145">
        <f>IF(N574="sníž. přenesená",J574,0)</f>
        <v>0</v>
      </c>
      <c r="BI574" s="145">
        <f>IF(N574="nulová",J574,0)</f>
        <v>0</v>
      </c>
      <c r="BJ574" s="18" t="s">
        <v>86</v>
      </c>
      <c r="BK574" s="145">
        <f>ROUND(I574*H574,2)</f>
        <v>0</v>
      </c>
      <c r="BL574" s="18" t="s">
        <v>311</v>
      </c>
      <c r="BM574" s="144" t="s">
        <v>899</v>
      </c>
    </row>
    <row r="575" spans="2:65" s="1" customFormat="1" ht="19.5">
      <c r="B575" s="33"/>
      <c r="D575" s="146" t="s">
        <v>313</v>
      </c>
      <c r="F575" s="147" t="s">
        <v>900</v>
      </c>
      <c r="I575" s="148"/>
      <c r="L575" s="33"/>
      <c r="M575" s="149"/>
      <c r="T575" s="54"/>
      <c r="AT575" s="18" t="s">
        <v>313</v>
      </c>
      <c r="AU575" s="18" t="s">
        <v>88</v>
      </c>
    </row>
    <row r="576" spans="2:65" s="1" customFormat="1" ht="11.25">
      <c r="B576" s="33"/>
      <c r="D576" s="150" t="s">
        <v>315</v>
      </c>
      <c r="F576" s="151" t="s">
        <v>901</v>
      </c>
      <c r="I576" s="148"/>
      <c r="L576" s="33"/>
      <c r="M576" s="149"/>
      <c r="T576" s="54"/>
      <c r="AT576" s="18" t="s">
        <v>315</v>
      </c>
      <c r="AU576" s="18" t="s">
        <v>88</v>
      </c>
    </row>
    <row r="577" spans="2:65" s="12" customFormat="1" ht="11.25">
      <c r="B577" s="152"/>
      <c r="D577" s="146" t="s">
        <v>317</v>
      </c>
      <c r="E577" s="153" t="s">
        <v>42</v>
      </c>
      <c r="F577" s="154" t="s">
        <v>902</v>
      </c>
      <c r="H577" s="153" t="s">
        <v>42</v>
      </c>
      <c r="I577" s="155"/>
      <c r="L577" s="152"/>
      <c r="M577" s="156"/>
      <c r="T577" s="157"/>
      <c r="AT577" s="153" t="s">
        <v>317</v>
      </c>
      <c r="AU577" s="153" t="s">
        <v>88</v>
      </c>
      <c r="AV577" s="12" t="s">
        <v>86</v>
      </c>
      <c r="AW577" s="12" t="s">
        <v>38</v>
      </c>
      <c r="AX577" s="12" t="s">
        <v>79</v>
      </c>
      <c r="AY577" s="153" t="s">
        <v>305</v>
      </c>
    </row>
    <row r="578" spans="2:65" s="13" customFormat="1" ht="11.25">
      <c r="B578" s="158"/>
      <c r="D578" s="146" t="s">
        <v>317</v>
      </c>
      <c r="E578" s="159" t="s">
        <v>42</v>
      </c>
      <c r="F578" s="160" t="s">
        <v>903</v>
      </c>
      <c r="H578" s="161">
        <v>0.12</v>
      </c>
      <c r="I578" s="162"/>
      <c r="L578" s="158"/>
      <c r="M578" s="163"/>
      <c r="T578" s="164"/>
      <c r="AT578" s="159" t="s">
        <v>317</v>
      </c>
      <c r="AU578" s="159" t="s">
        <v>88</v>
      </c>
      <c r="AV578" s="13" t="s">
        <v>88</v>
      </c>
      <c r="AW578" s="13" t="s">
        <v>38</v>
      </c>
      <c r="AX578" s="13" t="s">
        <v>86</v>
      </c>
      <c r="AY578" s="159" t="s">
        <v>305</v>
      </c>
    </row>
    <row r="579" spans="2:65" s="1" customFormat="1" ht="33" customHeight="1">
      <c r="B579" s="33"/>
      <c r="C579" s="133" t="s">
        <v>904</v>
      </c>
      <c r="D579" s="133" t="s">
        <v>307</v>
      </c>
      <c r="E579" s="134" t="s">
        <v>905</v>
      </c>
      <c r="F579" s="135" t="s">
        <v>906</v>
      </c>
      <c r="G579" s="136" t="s">
        <v>244</v>
      </c>
      <c r="H579" s="137">
        <v>7.8920000000000003</v>
      </c>
      <c r="I579" s="138"/>
      <c r="J579" s="139">
        <f>ROUND(I579*H579,2)</f>
        <v>0</v>
      </c>
      <c r="K579" s="135" t="s">
        <v>310</v>
      </c>
      <c r="L579" s="33"/>
      <c r="M579" s="140" t="s">
        <v>42</v>
      </c>
      <c r="N579" s="141" t="s">
        <v>50</v>
      </c>
      <c r="P579" s="142">
        <f>O579*H579</f>
        <v>0</v>
      </c>
      <c r="Q579" s="142">
        <v>2.45329</v>
      </c>
      <c r="R579" s="142">
        <f>Q579*H579</f>
        <v>19.361364680000001</v>
      </c>
      <c r="S579" s="142">
        <v>0</v>
      </c>
      <c r="T579" s="143">
        <f>S579*H579</f>
        <v>0</v>
      </c>
      <c r="AR579" s="144" t="s">
        <v>311</v>
      </c>
      <c r="AT579" s="144" t="s">
        <v>307</v>
      </c>
      <c r="AU579" s="144" t="s">
        <v>88</v>
      </c>
      <c r="AY579" s="18" t="s">
        <v>305</v>
      </c>
      <c r="BE579" s="145">
        <f>IF(N579="základní",J579,0)</f>
        <v>0</v>
      </c>
      <c r="BF579" s="145">
        <f>IF(N579="snížená",J579,0)</f>
        <v>0</v>
      </c>
      <c r="BG579" s="145">
        <f>IF(N579="zákl. přenesená",J579,0)</f>
        <v>0</v>
      </c>
      <c r="BH579" s="145">
        <f>IF(N579="sníž. přenesená",J579,0)</f>
        <v>0</v>
      </c>
      <c r="BI579" s="145">
        <f>IF(N579="nulová",J579,0)</f>
        <v>0</v>
      </c>
      <c r="BJ579" s="18" t="s">
        <v>86</v>
      </c>
      <c r="BK579" s="145">
        <f>ROUND(I579*H579,2)</f>
        <v>0</v>
      </c>
      <c r="BL579" s="18" t="s">
        <v>311</v>
      </c>
      <c r="BM579" s="144" t="s">
        <v>907</v>
      </c>
    </row>
    <row r="580" spans="2:65" s="1" customFormat="1" ht="19.5">
      <c r="B580" s="33"/>
      <c r="D580" s="146" t="s">
        <v>313</v>
      </c>
      <c r="F580" s="147" t="s">
        <v>908</v>
      </c>
      <c r="I580" s="148"/>
      <c r="L580" s="33"/>
      <c r="M580" s="149"/>
      <c r="T580" s="54"/>
      <c r="AT580" s="18" t="s">
        <v>313</v>
      </c>
      <c r="AU580" s="18" t="s">
        <v>88</v>
      </c>
    </row>
    <row r="581" spans="2:65" s="1" customFormat="1" ht="11.25">
      <c r="B581" s="33"/>
      <c r="D581" s="150" t="s">
        <v>315</v>
      </c>
      <c r="F581" s="151" t="s">
        <v>909</v>
      </c>
      <c r="I581" s="148"/>
      <c r="L581" s="33"/>
      <c r="M581" s="149"/>
      <c r="T581" s="54"/>
      <c r="AT581" s="18" t="s">
        <v>315</v>
      </c>
      <c r="AU581" s="18" t="s">
        <v>88</v>
      </c>
    </row>
    <row r="582" spans="2:65" s="12" customFormat="1" ht="11.25">
      <c r="B582" s="152"/>
      <c r="D582" s="146" t="s">
        <v>317</v>
      </c>
      <c r="E582" s="153" t="s">
        <v>42</v>
      </c>
      <c r="F582" s="154" t="s">
        <v>910</v>
      </c>
      <c r="H582" s="153" t="s">
        <v>42</v>
      </c>
      <c r="I582" s="155"/>
      <c r="L582" s="152"/>
      <c r="M582" s="156"/>
      <c r="T582" s="157"/>
      <c r="AT582" s="153" t="s">
        <v>317</v>
      </c>
      <c r="AU582" s="153" t="s">
        <v>88</v>
      </c>
      <c r="AV582" s="12" t="s">
        <v>86</v>
      </c>
      <c r="AW582" s="12" t="s">
        <v>38</v>
      </c>
      <c r="AX582" s="12" t="s">
        <v>79</v>
      </c>
      <c r="AY582" s="153" t="s">
        <v>305</v>
      </c>
    </row>
    <row r="583" spans="2:65" s="13" customFormat="1" ht="22.5">
      <c r="B583" s="158"/>
      <c r="D583" s="146" t="s">
        <v>317</v>
      </c>
      <c r="E583" s="159" t="s">
        <v>42</v>
      </c>
      <c r="F583" s="160" t="s">
        <v>911</v>
      </c>
      <c r="H583" s="161">
        <v>1.028</v>
      </c>
      <c r="I583" s="162"/>
      <c r="L583" s="158"/>
      <c r="M583" s="163"/>
      <c r="T583" s="164"/>
      <c r="AT583" s="159" t="s">
        <v>317</v>
      </c>
      <c r="AU583" s="159" t="s">
        <v>88</v>
      </c>
      <c r="AV583" s="13" t="s">
        <v>88</v>
      </c>
      <c r="AW583" s="13" t="s">
        <v>38</v>
      </c>
      <c r="AX583" s="13" t="s">
        <v>79</v>
      </c>
      <c r="AY583" s="159" t="s">
        <v>305</v>
      </c>
    </row>
    <row r="584" spans="2:65" s="12" customFormat="1" ht="11.25">
      <c r="B584" s="152"/>
      <c r="D584" s="146" t="s">
        <v>317</v>
      </c>
      <c r="E584" s="153" t="s">
        <v>42</v>
      </c>
      <c r="F584" s="154" t="s">
        <v>912</v>
      </c>
      <c r="H584" s="153" t="s">
        <v>42</v>
      </c>
      <c r="I584" s="155"/>
      <c r="L584" s="152"/>
      <c r="M584" s="156"/>
      <c r="T584" s="157"/>
      <c r="AT584" s="153" t="s">
        <v>317</v>
      </c>
      <c r="AU584" s="153" t="s">
        <v>88</v>
      </c>
      <c r="AV584" s="12" t="s">
        <v>86</v>
      </c>
      <c r="AW584" s="12" t="s">
        <v>38</v>
      </c>
      <c r="AX584" s="12" t="s">
        <v>79</v>
      </c>
      <c r="AY584" s="153" t="s">
        <v>305</v>
      </c>
    </row>
    <row r="585" spans="2:65" s="13" customFormat="1" ht="11.25">
      <c r="B585" s="158"/>
      <c r="D585" s="146" t="s">
        <v>317</v>
      </c>
      <c r="E585" s="159" t="s">
        <v>42</v>
      </c>
      <c r="F585" s="160" t="s">
        <v>913</v>
      </c>
      <c r="H585" s="161">
        <v>6.8639999999999999</v>
      </c>
      <c r="I585" s="162"/>
      <c r="L585" s="158"/>
      <c r="M585" s="163"/>
      <c r="T585" s="164"/>
      <c r="AT585" s="159" t="s">
        <v>317</v>
      </c>
      <c r="AU585" s="159" t="s">
        <v>88</v>
      </c>
      <c r="AV585" s="13" t="s">
        <v>88</v>
      </c>
      <c r="AW585" s="13" t="s">
        <v>38</v>
      </c>
      <c r="AX585" s="13" t="s">
        <v>79</v>
      </c>
      <c r="AY585" s="159" t="s">
        <v>305</v>
      </c>
    </row>
    <row r="586" spans="2:65" s="15" customFormat="1" ht="11.25">
      <c r="B586" s="172"/>
      <c r="D586" s="146" t="s">
        <v>317</v>
      </c>
      <c r="E586" s="173" t="s">
        <v>42</v>
      </c>
      <c r="F586" s="174" t="s">
        <v>339</v>
      </c>
      <c r="H586" s="175">
        <v>7.8920000000000003</v>
      </c>
      <c r="I586" s="176"/>
      <c r="L586" s="172"/>
      <c r="M586" s="177"/>
      <c r="T586" s="178"/>
      <c r="AT586" s="173" t="s">
        <v>317</v>
      </c>
      <c r="AU586" s="173" t="s">
        <v>88</v>
      </c>
      <c r="AV586" s="15" t="s">
        <v>311</v>
      </c>
      <c r="AW586" s="15" t="s">
        <v>38</v>
      </c>
      <c r="AX586" s="15" t="s">
        <v>86</v>
      </c>
      <c r="AY586" s="173" t="s">
        <v>305</v>
      </c>
    </row>
    <row r="587" spans="2:65" s="1" customFormat="1" ht="16.5" customHeight="1">
      <c r="B587" s="33"/>
      <c r="C587" s="133" t="s">
        <v>914</v>
      </c>
      <c r="D587" s="133" t="s">
        <v>307</v>
      </c>
      <c r="E587" s="134" t="s">
        <v>915</v>
      </c>
      <c r="F587" s="135" t="s">
        <v>916</v>
      </c>
      <c r="G587" s="136" t="s">
        <v>199</v>
      </c>
      <c r="H587" s="137">
        <v>7.31</v>
      </c>
      <c r="I587" s="138"/>
      <c r="J587" s="139">
        <f>ROUND(I587*H587,2)</f>
        <v>0</v>
      </c>
      <c r="K587" s="135" t="s">
        <v>310</v>
      </c>
      <c r="L587" s="33"/>
      <c r="M587" s="140" t="s">
        <v>42</v>
      </c>
      <c r="N587" s="141" t="s">
        <v>50</v>
      </c>
      <c r="P587" s="142">
        <f>O587*H587</f>
        <v>0</v>
      </c>
      <c r="Q587" s="142">
        <v>1.3520000000000001E-2</v>
      </c>
      <c r="R587" s="142">
        <f>Q587*H587</f>
        <v>9.8831199999999994E-2</v>
      </c>
      <c r="S587" s="142">
        <v>0</v>
      </c>
      <c r="T587" s="143">
        <f>S587*H587</f>
        <v>0</v>
      </c>
      <c r="AR587" s="144" t="s">
        <v>311</v>
      </c>
      <c r="AT587" s="144" t="s">
        <v>307</v>
      </c>
      <c r="AU587" s="144" t="s">
        <v>88</v>
      </c>
      <c r="AY587" s="18" t="s">
        <v>305</v>
      </c>
      <c r="BE587" s="145">
        <f>IF(N587="základní",J587,0)</f>
        <v>0</v>
      </c>
      <c r="BF587" s="145">
        <f>IF(N587="snížená",J587,0)</f>
        <v>0</v>
      </c>
      <c r="BG587" s="145">
        <f>IF(N587="zákl. přenesená",J587,0)</f>
        <v>0</v>
      </c>
      <c r="BH587" s="145">
        <f>IF(N587="sníž. přenesená",J587,0)</f>
        <v>0</v>
      </c>
      <c r="BI587" s="145">
        <f>IF(N587="nulová",J587,0)</f>
        <v>0</v>
      </c>
      <c r="BJ587" s="18" t="s">
        <v>86</v>
      </c>
      <c r="BK587" s="145">
        <f>ROUND(I587*H587,2)</f>
        <v>0</v>
      </c>
      <c r="BL587" s="18" t="s">
        <v>311</v>
      </c>
      <c r="BM587" s="144" t="s">
        <v>917</v>
      </c>
    </row>
    <row r="588" spans="2:65" s="1" customFormat="1" ht="11.25">
      <c r="B588" s="33"/>
      <c r="D588" s="146" t="s">
        <v>313</v>
      </c>
      <c r="F588" s="147" t="s">
        <v>918</v>
      </c>
      <c r="I588" s="148"/>
      <c r="L588" s="33"/>
      <c r="M588" s="149"/>
      <c r="T588" s="54"/>
      <c r="AT588" s="18" t="s">
        <v>313</v>
      </c>
      <c r="AU588" s="18" t="s">
        <v>88</v>
      </c>
    </row>
    <row r="589" spans="2:65" s="1" customFormat="1" ht="11.25">
      <c r="B589" s="33"/>
      <c r="D589" s="150" t="s">
        <v>315</v>
      </c>
      <c r="F589" s="151" t="s">
        <v>919</v>
      </c>
      <c r="I589" s="148"/>
      <c r="L589" s="33"/>
      <c r="M589" s="149"/>
      <c r="T589" s="54"/>
      <c r="AT589" s="18" t="s">
        <v>315</v>
      </c>
      <c r="AU589" s="18" t="s">
        <v>88</v>
      </c>
    </row>
    <row r="590" spans="2:65" s="12" customFormat="1" ht="11.25">
      <c r="B590" s="152"/>
      <c r="D590" s="146" t="s">
        <v>317</v>
      </c>
      <c r="E590" s="153" t="s">
        <v>42</v>
      </c>
      <c r="F590" s="154" t="s">
        <v>878</v>
      </c>
      <c r="H590" s="153" t="s">
        <v>42</v>
      </c>
      <c r="I590" s="155"/>
      <c r="L590" s="152"/>
      <c r="M590" s="156"/>
      <c r="T590" s="157"/>
      <c r="AT590" s="153" t="s">
        <v>317</v>
      </c>
      <c r="AU590" s="153" t="s">
        <v>88</v>
      </c>
      <c r="AV590" s="12" t="s">
        <v>86</v>
      </c>
      <c r="AW590" s="12" t="s">
        <v>38</v>
      </c>
      <c r="AX590" s="12" t="s">
        <v>79</v>
      </c>
      <c r="AY590" s="153" t="s">
        <v>305</v>
      </c>
    </row>
    <row r="591" spans="2:65" s="13" customFormat="1" ht="11.25">
      <c r="B591" s="158"/>
      <c r="D591" s="146" t="s">
        <v>317</v>
      </c>
      <c r="E591" s="159" t="s">
        <v>42</v>
      </c>
      <c r="F591" s="160" t="s">
        <v>920</v>
      </c>
      <c r="H591" s="161">
        <v>6.59</v>
      </c>
      <c r="I591" s="162"/>
      <c r="L591" s="158"/>
      <c r="M591" s="163"/>
      <c r="T591" s="164"/>
      <c r="AT591" s="159" t="s">
        <v>317</v>
      </c>
      <c r="AU591" s="159" t="s">
        <v>88</v>
      </c>
      <c r="AV591" s="13" t="s">
        <v>88</v>
      </c>
      <c r="AW591" s="13" t="s">
        <v>38</v>
      </c>
      <c r="AX591" s="13" t="s">
        <v>79</v>
      </c>
      <c r="AY591" s="159" t="s">
        <v>305</v>
      </c>
    </row>
    <row r="592" spans="2:65" s="12" customFormat="1" ht="11.25">
      <c r="B592" s="152"/>
      <c r="D592" s="146" t="s">
        <v>317</v>
      </c>
      <c r="E592" s="153" t="s">
        <v>42</v>
      </c>
      <c r="F592" s="154" t="s">
        <v>921</v>
      </c>
      <c r="H592" s="153" t="s">
        <v>42</v>
      </c>
      <c r="I592" s="155"/>
      <c r="L592" s="152"/>
      <c r="M592" s="156"/>
      <c r="T592" s="157"/>
      <c r="AT592" s="153" t="s">
        <v>317</v>
      </c>
      <c r="AU592" s="153" t="s">
        <v>88</v>
      </c>
      <c r="AV592" s="12" t="s">
        <v>86</v>
      </c>
      <c r="AW592" s="12" t="s">
        <v>38</v>
      </c>
      <c r="AX592" s="12" t="s">
        <v>79</v>
      </c>
      <c r="AY592" s="153" t="s">
        <v>305</v>
      </c>
    </row>
    <row r="593" spans="2:65" s="13" customFormat="1" ht="11.25">
      <c r="B593" s="158"/>
      <c r="D593" s="146" t="s">
        <v>317</v>
      </c>
      <c r="E593" s="159" t="s">
        <v>42</v>
      </c>
      <c r="F593" s="160" t="s">
        <v>922</v>
      </c>
      <c r="H593" s="161">
        <v>0.72</v>
      </c>
      <c r="I593" s="162"/>
      <c r="L593" s="158"/>
      <c r="M593" s="163"/>
      <c r="T593" s="164"/>
      <c r="AT593" s="159" t="s">
        <v>317</v>
      </c>
      <c r="AU593" s="159" t="s">
        <v>88</v>
      </c>
      <c r="AV593" s="13" t="s">
        <v>88</v>
      </c>
      <c r="AW593" s="13" t="s">
        <v>38</v>
      </c>
      <c r="AX593" s="13" t="s">
        <v>79</v>
      </c>
      <c r="AY593" s="159" t="s">
        <v>305</v>
      </c>
    </row>
    <row r="594" spans="2:65" s="15" customFormat="1" ht="11.25">
      <c r="B594" s="172"/>
      <c r="D594" s="146" t="s">
        <v>317</v>
      </c>
      <c r="E594" s="173" t="s">
        <v>42</v>
      </c>
      <c r="F594" s="174" t="s">
        <v>339</v>
      </c>
      <c r="H594" s="175">
        <v>7.31</v>
      </c>
      <c r="I594" s="176"/>
      <c r="L594" s="172"/>
      <c r="M594" s="177"/>
      <c r="T594" s="178"/>
      <c r="AT594" s="173" t="s">
        <v>317</v>
      </c>
      <c r="AU594" s="173" t="s">
        <v>88</v>
      </c>
      <c r="AV594" s="15" t="s">
        <v>311</v>
      </c>
      <c r="AW594" s="15" t="s">
        <v>38</v>
      </c>
      <c r="AX594" s="15" t="s">
        <v>86</v>
      </c>
      <c r="AY594" s="173" t="s">
        <v>305</v>
      </c>
    </row>
    <row r="595" spans="2:65" s="1" customFormat="1" ht="16.5" customHeight="1">
      <c r="B595" s="33"/>
      <c r="C595" s="133" t="s">
        <v>923</v>
      </c>
      <c r="D595" s="133" t="s">
        <v>307</v>
      </c>
      <c r="E595" s="134" t="s">
        <v>924</v>
      </c>
      <c r="F595" s="135" t="s">
        <v>925</v>
      </c>
      <c r="G595" s="136" t="s">
        <v>199</v>
      </c>
      <c r="H595" s="137">
        <v>7.31</v>
      </c>
      <c r="I595" s="138"/>
      <c r="J595" s="139">
        <f>ROUND(I595*H595,2)</f>
        <v>0</v>
      </c>
      <c r="K595" s="135" t="s">
        <v>310</v>
      </c>
      <c r="L595" s="33"/>
      <c r="M595" s="140" t="s">
        <v>42</v>
      </c>
      <c r="N595" s="141" t="s">
        <v>50</v>
      </c>
      <c r="P595" s="142">
        <f>O595*H595</f>
        <v>0</v>
      </c>
      <c r="Q595" s="142">
        <v>0</v>
      </c>
      <c r="R595" s="142">
        <f>Q595*H595</f>
        <v>0</v>
      </c>
      <c r="S595" s="142">
        <v>0</v>
      </c>
      <c r="T595" s="143">
        <f>S595*H595</f>
        <v>0</v>
      </c>
      <c r="AR595" s="144" t="s">
        <v>311</v>
      </c>
      <c r="AT595" s="144" t="s">
        <v>307</v>
      </c>
      <c r="AU595" s="144" t="s">
        <v>88</v>
      </c>
      <c r="AY595" s="18" t="s">
        <v>305</v>
      </c>
      <c r="BE595" s="145">
        <f>IF(N595="základní",J595,0)</f>
        <v>0</v>
      </c>
      <c r="BF595" s="145">
        <f>IF(N595="snížená",J595,0)</f>
        <v>0</v>
      </c>
      <c r="BG595" s="145">
        <f>IF(N595="zákl. přenesená",J595,0)</f>
        <v>0</v>
      </c>
      <c r="BH595" s="145">
        <f>IF(N595="sníž. přenesená",J595,0)</f>
        <v>0</v>
      </c>
      <c r="BI595" s="145">
        <f>IF(N595="nulová",J595,0)</f>
        <v>0</v>
      </c>
      <c r="BJ595" s="18" t="s">
        <v>86</v>
      </c>
      <c r="BK595" s="145">
        <f>ROUND(I595*H595,2)</f>
        <v>0</v>
      </c>
      <c r="BL595" s="18" t="s">
        <v>311</v>
      </c>
      <c r="BM595" s="144" t="s">
        <v>926</v>
      </c>
    </row>
    <row r="596" spans="2:65" s="1" customFormat="1" ht="11.25">
      <c r="B596" s="33"/>
      <c r="D596" s="146" t="s">
        <v>313</v>
      </c>
      <c r="F596" s="147" t="s">
        <v>927</v>
      </c>
      <c r="I596" s="148"/>
      <c r="L596" s="33"/>
      <c r="M596" s="149"/>
      <c r="T596" s="54"/>
      <c r="AT596" s="18" t="s">
        <v>313</v>
      </c>
      <c r="AU596" s="18" t="s">
        <v>88</v>
      </c>
    </row>
    <row r="597" spans="2:65" s="1" customFormat="1" ht="11.25">
      <c r="B597" s="33"/>
      <c r="D597" s="150" t="s">
        <v>315</v>
      </c>
      <c r="F597" s="151" t="s">
        <v>928</v>
      </c>
      <c r="I597" s="148"/>
      <c r="L597" s="33"/>
      <c r="M597" s="149"/>
      <c r="T597" s="54"/>
      <c r="AT597" s="18" t="s">
        <v>315</v>
      </c>
      <c r="AU597" s="18" t="s">
        <v>88</v>
      </c>
    </row>
    <row r="598" spans="2:65" s="1" customFormat="1" ht="16.5" customHeight="1">
      <c r="B598" s="33"/>
      <c r="C598" s="133" t="s">
        <v>929</v>
      </c>
      <c r="D598" s="133" t="s">
        <v>307</v>
      </c>
      <c r="E598" s="134" t="s">
        <v>930</v>
      </c>
      <c r="F598" s="135" t="s">
        <v>931</v>
      </c>
      <c r="G598" s="136" t="s">
        <v>453</v>
      </c>
      <c r="H598" s="137">
        <v>0.748</v>
      </c>
      <c r="I598" s="138"/>
      <c r="J598" s="139">
        <f>ROUND(I598*H598,2)</f>
        <v>0</v>
      </c>
      <c r="K598" s="135" t="s">
        <v>310</v>
      </c>
      <c r="L598" s="33"/>
      <c r="M598" s="140" t="s">
        <v>42</v>
      </c>
      <c r="N598" s="141" t="s">
        <v>50</v>
      </c>
      <c r="P598" s="142">
        <f>O598*H598</f>
        <v>0</v>
      </c>
      <c r="Q598" s="142">
        <v>1.0416099999999999</v>
      </c>
      <c r="R598" s="142">
        <f>Q598*H598</f>
        <v>0.77912427999999989</v>
      </c>
      <c r="S598" s="142">
        <v>0</v>
      </c>
      <c r="T598" s="143">
        <f>S598*H598</f>
        <v>0</v>
      </c>
      <c r="AR598" s="144" t="s">
        <v>311</v>
      </c>
      <c r="AT598" s="144" t="s">
        <v>307</v>
      </c>
      <c r="AU598" s="144" t="s">
        <v>88</v>
      </c>
      <c r="AY598" s="18" t="s">
        <v>305</v>
      </c>
      <c r="BE598" s="145">
        <f>IF(N598="základní",J598,0)</f>
        <v>0</v>
      </c>
      <c r="BF598" s="145">
        <f>IF(N598="snížená",J598,0)</f>
        <v>0</v>
      </c>
      <c r="BG598" s="145">
        <f>IF(N598="zákl. přenesená",J598,0)</f>
        <v>0</v>
      </c>
      <c r="BH598" s="145">
        <f>IF(N598="sníž. přenesená",J598,0)</f>
        <v>0</v>
      </c>
      <c r="BI598" s="145">
        <f>IF(N598="nulová",J598,0)</f>
        <v>0</v>
      </c>
      <c r="BJ598" s="18" t="s">
        <v>86</v>
      </c>
      <c r="BK598" s="145">
        <f>ROUND(I598*H598,2)</f>
        <v>0</v>
      </c>
      <c r="BL598" s="18" t="s">
        <v>311</v>
      </c>
      <c r="BM598" s="144" t="s">
        <v>932</v>
      </c>
    </row>
    <row r="599" spans="2:65" s="1" customFormat="1" ht="11.25">
      <c r="B599" s="33"/>
      <c r="D599" s="146" t="s">
        <v>313</v>
      </c>
      <c r="F599" s="147" t="s">
        <v>933</v>
      </c>
      <c r="I599" s="148"/>
      <c r="L599" s="33"/>
      <c r="M599" s="149"/>
      <c r="T599" s="54"/>
      <c r="AT599" s="18" t="s">
        <v>313</v>
      </c>
      <c r="AU599" s="18" t="s">
        <v>88</v>
      </c>
    </row>
    <row r="600" spans="2:65" s="1" customFormat="1" ht="11.25">
      <c r="B600" s="33"/>
      <c r="D600" s="150" t="s">
        <v>315</v>
      </c>
      <c r="F600" s="151" t="s">
        <v>934</v>
      </c>
      <c r="I600" s="148"/>
      <c r="L600" s="33"/>
      <c r="M600" s="149"/>
      <c r="T600" s="54"/>
      <c r="AT600" s="18" t="s">
        <v>315</v>
      </c>
      <c r="AU600" s="18" t="s">
        <v>88</v>
      </c>
    </row>
    <row r="601" spans="2:65" s="12" customFormat="1" ht="11.25">
      <c r="B601" s="152"/>
      <c r="D601" s="146" t="s">
        <v>317</v>
      </c>
      <c r="E601" s="153" t="s">
        <v>42</v>
      </c>
      <c r="F601" s="154" t="s">
        <v>910</v>
      </c>
      <c r="H601" s="153" t="s">
        <v>42</v>
      </c>
      <c r="I601" s="155"/>
      <c r="L601" s="152"/>
      <c r="M601" s="156"/>
      <c r="T601" s="157"/>
      <c r="AT601" s="153" t="s">
        <v>317</v>
      </c>
      <c r="AU601" s="153" t="s">
        <v>88</v>
      </c>
      <c r="AV601" s="12" t="s">
        <v>86</v>
      </c>
      <c r="AW601" s="12" t="s">
        <v>38</v>
      </c>
      <c r="AX601" s="12" t="s">
        <v>79</v>
      </c>
      <c r="AY601" s="153" t="s">
        <v>305</v>
      </c>
    </row>
    <row r="602" spans="2:65" s="12" customFormat="1" ht="11.25">
      <c r="B602" s="152"/>
      <c r="D602" s="146" t="s">
        <v>317</v>
      </c>
      <c r="E602" s="153" t="s">
        <v>42</v>
      </c>
      <c r="F602" s="154" t="s">
        <v>935</v>
      </c>
      <c r="H602" s="153" t="s">
        <v>42</v>
      </c>
      <c r="I602" s="155"/>
      <c r="L602" s="152"/>
      <c r="M602" s="156"/>
      <c r="T602" s="157"/>
      <c r="AT602" s="153" t="s">
        <v>317</v>
      </c>
      <c r="AU602" s="153" t="s">
        <v>88</v>
      </c>
      <c r="AV602" s="12" t="s">
        <v>86</v>
      </c>
      <c r="AW602" s="12" t="s">
        <v>38</v>
      </c>
      <c r="AX602" s="12" t="s">
        <v>79</v>
      </c>
      <c r="AY602" s="153" t="s">
        <v>305</v>
      </c>
    </row>
    <row r="603" spans="2:65" s="13" customFormat="1" ht="22.5">
      <c r="B603" s="158"/>
      <c r="D603" s="146" t="s">
        <v>317</v>
      </c>
      <c r="E603" s="159" t="s">
        <v>42</v>
      </c>
      <c r="F603" s="160" t="s">
        <v>936</v>
      </c>
      <c r="H603" s="161">
        <v>6.2E-2</v>
      </c>
      <c r="I603" s="162"/>
      <c r="L603" s="158"/>
      <c r="M603" s="163"/>
      <c r="T603" s="164"/>
      <c r="AT603" s="159" t="s">
        <v>317</v>
      </c>
      <c r="AU603" s="159" t="s">
        <v>88</v>
      </c>
      <c r="AV603" s="13" t="s">
        <v>88</v>
      </c>
      <c r="AW603" s="13" t="s">
        <v>38</v>
      </c>
      <c r="AX603" s="13" t="s">
        <v>79</v>
      </c>
      <c r="AY603" s="159" t="s">
        <v>305</v>
      </c>
    </row>
    <row r="604" spans="2:65" s="12" customFormat="1" ht="11.25">
      <c r="B604" s="152"/>
      <c r="D604" s="146" t="s">
        <v>317</v>
      </c>
      <c r="E604" s="153" t="s">
        <v>42</v>
      </c>
      <c r="F604" s="154" t="s">
        <v>912</v>
      </c>
      <c r="H604" s="153" t="s">
        <v>42</v>
      </c>
      <c r="I604" s="155"/>
      <c r="L604" s="152"/>
      <c r="M604" s="156"/>
      <c r="T604" s="157"/>
      <c r="AT604" s="153" t="s">
        <v>317</v>
      </c>
      <c r="AU604" s="153" t="s">
        <v>88</v>
      </c>
      <c r="AV604" s="12" t="s">
        <v>86</v>
      </c>
      <c r="AW604" s="12" t="s">
        <v>38</v>
      </c>
      <c r="AX604" s="12" t="s">
        <v>79</v>
      </c>
      <c r="AY604" s="153" t="s">
        <v>305</v>
      </c>
    </row>
    <row r="605" spans="2:65" s="13" customFormat="1" ht="11.25">
      <c r="B605" s="158"/>
      <c r="D605" s="146" t="s">
        <v>317</v>
      </c>
      <c r="E605" s="159" t="s">
        <v>42</v>
      </c>
      <c r="F605" s="160" t="s">
        <v>937</v>
      </c>
      <c r="H605" s="161">
        <v>0.68600000000000005</v>
      </c>
      <c r="I605" s="162"/>
      <c r="L605" s="158"/>
      <c r="M605" s="163"/>
      <c r="T605" s="164"/>
      <c r="AT605" s="159" t="s">
        <v>317</v>
      </c>
      <c r="AU605" s="159" t="s">
        <v>88</v>
      </c>
      <c r="AV605" s="13" t="s">
        <v>88</v>
      </c>
      <c r="AW605" s="13" t="s">
        <v>38</v>
      </c>
      <c r="AX605" s="13" t="s">
        <v>79</v>
      </c>
      <c r="AY605" s="159" t="s">
        <v>305</v>
      </c>
    </row>
    <row r="606" spans="2:65" s="15" customFormat="1" ht="11.25">
      <c r="B606" s="172"/>
      <c r="D606" s="146" t="s">
        <v>317</v>
      </c>
      <c r="E606" s="173" t="s">
        <v>42</v>
      </c>
      <c r="F606" s="174" t="s">
        <v>339</v>
      </c>
      <c r="H606" s="175">
        <v>0.748</v>
      </c>
      <c r="I606" s="176"/>
      <c r="L606" s="172"/>
      <c r="M606" s="177"/>
      <c r="T606" s="178"/>
      <c r="AT606" s="173" t="s">
        <v>317</v>
      </c>
      <c r="AU606" s="173" t="s">
        <v>88</v>
      </c>
      <c r="AV606" s="15" t="s">
        <v>311</v>
      </c>
      <c r="AW606" s="15" t="s">
        <v>38</v>
      </c>
      <c r="AX606" s="15" t="s">
        <v>86</v>
      </c>
      <c r="AY606" s="173" t="s">
        <v>305</v>
      </c>
    </row>
    <row r="607" spans="2:65" s="1" customFormat="1" ht="16.5" customHeight="1">
      <c r="B607" s="33"/>
      <c r="C607" s="133" t="s">
        <v>938</v>
      </c>
      <c r="D607" s="133" t="s">
        <v>307</v>
      </c>
      <c r="E607" s="134" t="s">
        <v>939</v>
      </c>
      <c r="F607" s="135" t="s">
        <v>940</v>
      </c>
      <c r="G607" s="136" t="s">
        <v>453</v>
      </c>
      <c r="H607" s="137">
        <v>23.643000000000001</v>
      </c>
      <c r="I607" s="138"/>
      <c r="J607" s="139">
        <f>ROUND(I607*H607,2)</f>
        <v>0</v>
      </c>
      <c r="K607" s="135" t="s">
        <v>310</v>
      </c>
      <c r="L607" s="33"/>
      <c r="M607" s="140" t="s">
        <v>42</v>
      </c>
      <c r="N607" s="141" t="s">
        <v>50</v>
      </c>
      <c r="P607" s="142">
        <f>O607*H607</f>
        <v>0</v>
      </c>
      <c r="Q607" s="142">
        <v>1.06277</v>
      </c>
      <c r="R607" s="142">
        <f>Q607*H607</f>
        <v>25.127071109999999</v>
      </c>
      <c r="S607" s="142">
        <v>0</v>
      </c>
      <c r="T607" s="143">
        <f>S607*H607</f>
        <v>0</v>
      </c>
      <c r="AR607" s="144" t="s">
        <v>311</v>
      </c>
      <c r="AT607" s="144" t="s">
        <v>307</v>
      </c>
      <c r="AU607" s="144" t="s">
        <v>88</v>
      </c>
      <c r="AY607" s="18" t="s">
        <v>305</v>
      </c>
      <c r="BE607" s="145">
        <f>IF(N607="základní",J607,0)</f>
        <v>0</v>
      </c>
      <c r="BF607" s="145">
        <f>IF(N607="snížená",J607,0)</f>
        <v>0</v>
      </c>
      <c r="BG607" s="145">
        <f>IF(N607="zákl. přenesená",J607,0)</f>
        <v>0</v>
      </c>
      <c r="BH607" s="145">
        <f>IF(N607="sníž. přenesená",J607,0)</f>
        <v>0</v>
      </c>
      <c r="BI607" s="145">
        <f>IF(N607="nulová",J607,0)</f>
        <v>0</v>
      </c>
      <c r="BJ607" s="18" t="s">
        <v>86</v>
      </c>
      <c r="BK607" s="145">
        <f>ROUND(I607*H607,2)</f>
        <v>0</v>
      </c>
      <c r="BL607" s="18" t="s">
        <v>311</v>
      </c>
      <c r="BM607" s="144" t="s">
        <v>941</v>
      </c>
    </row>
    <row r="608" spans="2:65" s="1" customFormat="1" ht="11.25">
      <c r="B608" s="33"/>
      <c r="D608" s="146" t="s">
        <v>313</v>
      </c>
      <c r="F608" s="147" t="s">
        <v>942</v>
      </c>
      <c r="I608" s="148"/>
      <c r="L608" s="33"/>
      <c r="M608" s="149"/>
      <c r="T608" s="54"/>
      <c r="AT608" s="18" t="s">
        <v>313</v>
      </c>
      <c r="AU608" s="18" t="s">
        <v>88</v>
      </c>
    </row>
    <row r="609" spans="2:65" s="1" customFormat="1" ht="11.25">
      <c r="B609" s="33"/>
      <c r="D609" s="150" t="s">
        <v>315</v>
      </c>
      <c r="F609" s="151" t="s">
        <v>943</v>
      </c>
      <c r="I609" s="148"/>
      <c r="L609" s="33"/>
      <c r="M609" s="149"/>
      <c r="T609" s="54"/>
      <c r="AT609" s="18" t="s">
        <v>315</v>
      </c>
      <c r="AU609" s="18" t="s">
        <v>88</v>
      </c>
    </row>
    <row r="610" spans="2:65" s="12" customFormat="1" ht="11.25">
      <c r="B610" s="152"/>
      <c r="D610" s="146" t="s">
        <v>317</v>
      </c>
      <c r="E610" s="153" t="s">
        <v>42</v>
      </c>
      <c r="F610" s="154" t="s">
        <v>944</v>
      </c>
      <c r="H610" s="153" t="s">
        <v>42</v>
      </c>
      <c r="I610" s="155"/>
      <c r="L610" s="152"/>
      <c r="M610" s="156"/>
      <c r="T610" s="157"/>
      <c r="AT610" s="153" t="s">
        <v>317</v>
      </c>
      <c r="AU610" s="153" t="s">
        <v>88</v>
      </c>
      <c r="AV610" s="12" t="s">
        <v>86</v>
      </c>
      <c r="AW610" s="12" t="s">
        <v>38</v>
      </c>
      <c r="AX610" s="12" t="s">
        <v>79</v>
      </c>
      <c r="AY610" s="153" t="s">
        <v>305</v>
      </c>
    </row>
    <row r="611" spans="2:65" s="12" customFormat="1" ht="11.25">
      <c r="B611" s="152"/>
      <c r="D611" s="146" t="s">
        <v>317</v>
      </c>
      <c r="E611" s="153" t="s">
        <v>42</v>
      </c>
      <c r="F611" s="154" t="s">
        <v>425</v>
      </c>
      <c r="H611" s="153" t="s">
        <v>42</v>
      </c>
      <c r="I611" s="155"/>
      <c r="L611" s="152"/>
      <c r="M611" s="156"/>
      <c r="T611" s="157"/>
      <c r="AT611" s="153" t="s">
        <v>317</v>
      </c>
      <c r="AU611" s="153" t="s">
        <v>88</v>
      </c>
      <c r="AV611" s="12" t="s">
        <v>86</v>
      </c>
      <c r="AW611" s="12" t="s">
        <v>38</v>
      </c>
      <c r="AX611" s="12" t="s">
        <v>79</v>
      </c>
      <c r="AY611" s="153" t="s">
        <v>305</v>
      </c>
    </row>
    <row r="612" spans="2:65" s="12" customFormat="1" ht="22.5">
      <c r="B612" s="152"/>
      <c r="D612" s="146" t="s">
        <v>317</v>
      </c>
      <c r="E612" s="153" t="s">
        <v>42</v>
      </c>
      <c r="F612" s="154" t="s">
        <v>945</v>
      </c>
      <c r="H612" s="153" t="s">
        <v>42</v>
      </c>
      <c r="I612" s="155"/>
      <c r="L612" s="152"/>
      <c r="M612" s="156"/>
      <c r="T612" s="157"/>
      <c r="AT612" s="153" t="s">
        <v>317</v>
      </c>
      <c r="AU612" s="153" t="s">
        <v>88</v>
      </c>
      <c r="AV612" s="12" t="s">
        <v>86</v>
      </c>
      <c r="AW612" s="12" t="s">
        <v>38</v>
      </c>
      <c r="AX612" s="12" t="s">
        <v>79</v>
      </c>
      <c r="AY612" s="153" t="s">
        <v>305</v>
      </c>
    </row>
    <row r="613" spans="2:65" s="13" customFormat="1" ht="11.25">
      <c r="B613" s="158"/>
      <c r="D613" s="146" t="s">
        <v>317</v>
      </c>
      <c r="E613" s="159" t="s">
        <v>42</v>
      </c>
      <c r="F613" s="160" t="s">
        <v>946</v>
      </c>
      <c r="H613" s="161">
        <v>23.631</v>
      </c>
      <c r="I613" s="162"/>
      <c r="L613" s="158"/>
      <c r="M613" s="163"/>
      <c r="T613" s="164"/>
      <c r="AT613" s="159" t="s">
        <v>317</v>
      </c>
      <c r="AU613" s="159" t="s">
        <v>88</v>
      </c>
      <c r="AV613" s="13" t="s">
        <v>88</v>
      </c>
      <c r="AW613" s="13" t="s">
        <v>38</v>
      </c>
      <c r="AX613" s="13" t="s">
        <v>79</v>
      </c>
      <c r="AY613" s="159" t="s">
        <v>305</v>
      </c>
    </row>
    <row r="614" spans="2:65" s="12" customFormat="1" ht="11.25">
      <c r="B614" s="152"/>
      <c r="D614" s="146" t="s">
        <v>317</v>
      </c>
      <c r="E614" s="153" t="s">
        <v>42</v>
      </c>
      <c r="F614" s="154" t="s">
        <v>921</v>
      </c>
      <c r="H614" s="153" t="s">
        <v>42</v>
      </c>
      <c r="I614" s="155"/>
      <c r="L614" s="152"/>
      <c r="M614" s="156"/>
      <c r="T614" s="157"/>
      <c r="AT614" s="153" t="s">
        <v>317</v>
      </c>
      <c r="AU614" s="153" t="s">
        <v>88</v>
      </c>
      <c r="AV614" s="12" t="s">
        <v>86</v>
      </c>
      <c r="AW614" s="12" t="s">
        <v>38</v>
      </c>
      <c r="AX614" s="12" t="s">
        <v>79</v>
      </c>
      <c r="AY614" s="153" t="s">
        <v>305</v>
      </c>
    </row>
    <row r="615" spans="2:65" s="13" customFormat="1" ht="11.25">
      <c r="B615" s="158"/>
      <c r="D615" s="146" t="s">
        <v>317</v>
      </c>
      <c r="E615" s="159" t="s">
        <v>42</v>
      </c>
      <c r="F615" s="160" t="s">
        <v>947</v>
      </c>
      <c r="H615" s="161">
        <v>1.2E-2</v>
      </c>
      <c r="I615" s="162"/>
      <c r="L615" s="158"/>
      <c r="M615" s="163"/>
      <c r="T615" s="164"/>
      <c r="AT615" s="159" t="s">
        <v>317</v>
      </c>
      <c r="AU615" s="159" t="s">
        <v>88</v>
      </c>
      <c r="AV615" s="13" t="s">
        <v>88</v>
      </c>
      <c r="AW615" s="13" t="s">
        <v>38</v>
      </c>
      <c r="AX615" s="13" t="s">
        <v>79</v>
      </c>
      <c r="AY615" s="159" t="s">
        <v>305</v>
      </c>
    </row>
    <row r="616" spans="2:65" s="15" customFormat="1" ht="11.25">
      <c r="B616" s="172"/>
      <c r="D616" s="146" t="s">
        <v>317</v>
      </c>
      <c r="E616" s="173" t="s">
        <v>42</v>
      </c>
      <c r="F616" s="174" t="s">
        <v>339</v>
      </c>
      <c r="H616" s="175">
        <v>23.643000000000001</v>
      </c>
      <c r="I616" s="176"/>
      <c r="L616" s="172"/>
      <c r="M616" s="177"/>
      <c r="T616" s="178"/>
      <c r="AT616" s="173" t="s">
        <v>317</v>
      </c>
      <c r="AU616" s="173" t="s">
        <v>88</v>
      </c>
      <c r="AV616" s="15" t="s">
        <v>311</v>
      </c>
      <c r="AW616" s="15" t="s">
        <v>38</v>
      </c>
      <c r="AX616" s="15" t="s">
        <v>86</v>
      </c>
      <c r="AY616" s="173" t="s">
        <v>305</v>
      </c>
    </row>
    <row r="617" spans="2:65" s="1" customFormat="1" ht="24.2" customHeight="1">
      <c r="B617" s="33"/>
      <c r="C617" s="133" t="s">
        <v>948</v>
      </c>
      <c r="D617" s="133" t="s">
        <v>307</v>
      </c>
      <c r="E617" s="134" t="s">
        <v>949</v>
      </c>
      <c r="F617" s="135" t="s">
        <v>950</v>
      </c>
      <c r="G617" s="136" t="s">
        <v>199</v>
      </c>
      <c r="H617" s="137">
        <v>227.35</v>
      </c>
      <c r="I617" s="138"/>
      <c r="J617" s="139">
        <f>ROUND(I617*H617,2)</f>
        <v>0</v>
      </c>
      <c r="K617" s="135" t="s">
        <v>310</v>
      </c>
      <c r="L617" s="33"/>
      <c r="M617" s="140" t="s">
        <v>42</v>
      </c>
      <c r="N617" s="141" t="s">
        <v>50</v>
      </c>
      <c r="P617" s="142">
        <f>O617*H617</f>
        <v>0</v>
      </c>
      <c r="Q617" s="142">
        <v>4.9840000000000002E-2</v>
      </c>
      <c r="R617" s="142">
        <f>Q617*H617</f>
        <v>11.331124000000001</v>
      </c>
      <c r="S617" s="142">
        <v>0</v>
      </c>
      <c r="T617" s="143">
        <f>S617*H617</f>
        <v>0</v>
      </c>
      <c r="AR617" s="144" t="s">
        <v>311</v>
      </c>
      <c r="AT617" s="144" t="s">
        <v>307</v>
      </c>
      <c r="AU617" s="144" t="s">
        <v>88</v>
      </c>
      <c r="AY617" s="18" t="s">
        <v>305</v>
      </c>
      <c r="BE617" s="145">
        <f>IF(N617="základní",J617,0)</f>
        <v>0</v>
      </c>
      <c r="BF617" s="145">
        <f>IF(N617="snížená",J617,0)</f>
        <v>0</v>
      </c>
      <c r="BG617" s="145">
        <f>IF(N617="zákl. přenesená",J617,0)</f>
        <v>0</v>
      </c>
      <c r="BH617" s="145">
        <f>IF(N617="sníž. přenesená",J617,0)</f>
        <v>0</v>
      </c>
      <c r="BI617" s="145">
        <f>IF(N617="nulová",J617,0)</f>
        <v>0</v>
      </c>
      <c r="BJ617" s="18" t="s">
        <v>86</v>
      </c>
      <c r="BK617" s="145">
        <f>ROUND(I617*H617,2)</f>
        <v>0</v>
      </c>
      <c r="BL617" s="18" t="s">
        <v>311</v>
      </c>
      <c r="BM617" s="144" t="s">
        <v>951</v>
      </c>
    </row>
    <row r="618" spans="2:65" s="1" customFormat="1" ht="19.5">
      <c r="B618" s="33"/>
      <c r="D618" s="146" t="s">
        <v>313</v>
      </c>
      <c r="F618" s="147" t="s">
        <v>952</v>
      </c>
      <c r="I618" s="148"/>
      <c r="L618" s="33"/>
      <c r="M618" s="149"/>
      <c r="T618" s="54"/>
      <c r="AT618" s="18" t="s">
        <v>313</v>
      </c>
      <c r="AU618" s="18" t="s">
        <v>88</v>
      </c>
    </row>
    <row r="619" spans="2:65" s="1" customFormat="1" ht="11.25">
      <c r="B619" s="33"/>
      <c r="D619" s="150" t="s">
        <v>315</v>
      </c>
      <c r="F619" s="151" t="s">
        <v>953</v>
      </c>
      <c r="I619" s="148"/>
      <c r="L619" s="33"/>
      <c r="M619" s="149"/>
      <c r="T619" s="54"/>
      <c r="AT619" s="18" t="s">
        <v>315</v>
      </c>
      <c r="AU619" s="18" t="s">
        <v>88</v>
      </c>
    </row>
    <row r="620" spans="2:65" s="12" customFormat="1" ht="22.5">
      <c r="B620" s="152"/>
      <c r="D620" s="146" t="s">
        <v>317</v>
      </c>
      <c r="E620" s="153" t="s">
        <v>42</v>
      </c>
      <c r="F620" s="154" t="s">
        <v>954</v>
      </c>
      <c r="H620" s="153" t="s">
        <v>42</v>
      </c>
      <c r="I620" s="155"/>
      <c r="L620" s="152"/>
      <c r="M620" s="156"/>
      <c r="T620" s="157"/>
      <c r="AT620" s="153" t="s">
        <v>317</v>
      </c>
      <c r="AU620" s="153" t="s">
        <v>88</v>
      </c>
      <c r="AV620" s="12" t="s">
        <v>86</v>
      </c>
      <c r="AW620" s="12" t="s">
        <v>38</v>
      </c>
      <c r="AX620" s="12" t="s">
        <v>79</v>
      </c>
      <c r="AY620" s="153" t="s">
        <v>305</v>
      </c>
    </row>
    <row r="621" spans="2:65" s="13" customFormat="1" ht="11.25">
      <c r="B621" s="158"/>
      <c r="D621" s="146" t="s">
        <v>317</v>
      </c>
      <c r="E621" s="159" t="s">
        <v>42</v>
      </c>
      <c r="F621" s="160" t="s">
        <v>955</v>
      </c>
      <c r="H621" s="161">
        <v>227.35</v>
      </c>
      <c r="I621" s="162"/>
      <c r="L621" s="158"/>
      <c r="M621" s="163"/>
      <c r="T621" s="164"/>
      <c r="AT621" s="159" t="s">
        <v>317</v>
      </c>
      <c r="AU621" s="159" t="s">
        <v>88</v>
      </c>
      <c r="AV621" s="13" t="s">
        <v>88</v>
      </c>
      <c r="AW621" s="13" t="s">
        <v>38</v>
      </c>
      <c r="AX621" s="13" t="s">
        <v>86</v>
      </c>
      <c r="AY621" s="159" t="s">
        <v>305</v>
      </c>
    </row>
    <row r="622" spans="2:65" s="1" customFormat="1" ht="24.2" customHeight="1">
      <c r="B622" s="33"/>
      <c r="C622" s="133" t="s">
        <v>956</v>
      </c>
      <c r="D622" s="133" t="s">
        <v>307</v>
      </c>
      <c r="E622" s="134" t="s">
        <v>957</v>
      </c>
      <c r="F622" s="135" t="s">
        <v>958</v>
      </c>
      <c r="G622" s="136" t="s">
        <v>199</v>
      </c>
      <c r="H622" s="137">
        <v>4257.7700000000004</v>
      </c>
      <c r="I622" s="138"/>
      <c r="J622" s="139">
        <f>ROUND(I622*H622,2)</f>
        <v>0</v>
      </c>
      <c r="K622" s="135" t="s">
        <v>310</v>
      </c>
      <c r="L622" s="33"/>
      <c r="M622" s="140" t="s">
        <v>42</v>
      </c>
      <c r="N622" s="141" t="s">
        <v>50</v>
      </c>
      <c r="P622" s="142">
        <f>O622*H622</f>
        <v>0</v>
      </c>
      <c r="Q622" s="142">
        <v>0.11</v>
      </c>
      <c r="R622" s="142">
        <f>Q622*H622</f>
        <v>468.35470000000004</v>
      </c>
      <c r="S622" s="142">
        <v>0</v>
      </c>
      <c r="T622" s="143">
        <f>S622*H622</f>
        <v>0</v>
      </c>
      <c r="AR622" s="144" t="s">
        <v>311</v>
      </c>
      <c r="AT622" s="144" t="s">
        <v>307</v>
      </c>
      <c r="AU622" s="144" t="s">
        <v>88</v>
      </c>
      <c r="AY622" s="18" t="s">
        <v>305</v>
      </c>
      <c r="BE622" s="145">
        <f>IF(N622="základní",J622,0)</f>
        <v>0</v>
      </c>
      <c r="BF622" s="145">
        <f>IF(N622="snížená",J622,0)</f>
        <v>0</v>
      </c>
      <c r="BG622" s="145">
        <f>IF(N622="zákl. přenesená",J622,0)</f>
        <v>0</v>
      </c>
      <c r="BH622" s="145">
        <f>IF(N622="sníž. přenesená",J622,0)</f>
        <v>0</v>
      </c>
      <c r="BI622" s="145">
        <f>IF(N622="nulová",J622,0)</f>
        <v>0</v>
      </c>
      <c r="BJ622" s="18" t="s">
        <v>86</v>
      </c>
      <c r="BK622" s="145">
        <f>ROUND(I622*H622,2)</f>
        <v>0</v>
      </c>
      <c r="BL622" s="18" t="s">
        <v>311</v>
      </c>
      <c r="BM622" s="144" t="s">
        <v>959</v>
      </c>
    </row>
    <row r="623" spans="2:65" s="1" customFormat="1" ht="11.25">
      <c r="B623" s="33"/>
      <c r="D623" s="146" t="s">
        <v>313</v>
      </c>
      <c r="F623" s="147" t="s">
        <v>960</v>
      </c>
      <c r="I623" s="148"/>
      <c r="L623" s="33"/>
      <c r="M623" s="149"/>
      <c r="T623" s="54"/>
      <c r="AT623" s="18" t="s">
        <v>313</v>
      </c>
      <c r="AU623" s="18" t="s">
        <v>88</v>
      </c>
    </row>
    <row r="624" spans="2:65" s="1" customFormat="1" ht="11.25">
      <c r="B624" s="33"/>
      <c r="D624" s="150" t="s">
        <v>315</v>
      </c>
      <c r="F624" s="151" t="s">
        <v>961</v>
      </c>
      <c r="I624" s="148"/>
      <c r="L624" s="33"/>
      <c r="M624" s="149"/>
      <c r="T624" s="54"/>
      <c r="AT624" s="18" t="s">
        <v>315</v>
      </c>
      <c r="AU624" s="18" t="s">
        <v>88</v>
      </c>
    </row>
    <row r="625" spans="2:65" s="12" customFormat="1" ht="11.25">
      <c r="B625" s="152"/>
      <c r="D625" s="146" t="s">
        <v>317</v>
      </c>
      <c r="E625" s="153" t="s">
        <v>42</v>
      </c>
      <c r="F625" s="154" t="s">
        <v>944</v>
      </c>
      <c r="H625" s="153" t="s">
        <v>42</v>
      </c>
      <c r="I625" s="155"/>
      <c r="L625" s="152"/>
      <c r="M625" s="156"/>
      <c r="T625" s="157"/>
      <c r="AT625" s="153" t="s">
        <v>317</v>
      </c>
      <c r="AU625" s="153" t="s">
        <v>88</v>
      </c>
      <c r="AV625" s="12" t="s">
        <v>86</v>
      </c>
      <c r="AW625" s="12" t="s">
        <v>38</v>
      </c>
      <c r="AX625" s="12" t="s">
        <v>79</v>
      </c>
      <c r="AY625" s="153" t="s">
        <v>305</v>
      </c>
    </row>
    <row r="626" spans="2:65" s="12" customFormat="1" ht="11.25">
      <c r="B626" s="152"/>
      <c r="D626" s="146" t="s">
        <v>317</v>
      </c>
      <c r="E626" s="153" t="s">
        <v>42</v>
      </c>
      <c r="F626" s="154" t="s">
        <v>425</v>
      </c>
      <c r="H626" s="153" t="s">
        <v>42</v>
      </c>
      <c r="I626" s="155"/>
      <c r="L626" s="152"/>
      <c r="M626" s="156"/>
      <c r="T626" s="157"/>
      <c r="AT626" s="153" t="s">
        <v>317</v>
      </c>
      <c r="AU626" s="153" t="s">
        <v>88</v>
      </c>
      <c r="AV626" s="12" t="s">
        <v>86</v>
      </c>
      <c r="AW626" s="12" t="s">
        <v>38</v>
      </c>
      <c r="AX626" s="12" t="s">
        <v>79</v>
      </c>
      <c r="AY626" s="153" t="s">
        <v>305</v>
      </c>
    </row>
    <row r="627" spans="2:65" s="13" customFormat="1" ht="11.25">
      <c r="B627" s="158"/>
      <c r="D627" s="146" t="s">
        <v>317</v>
      </c>
      <c r="E627" s="159" t="s">
        <v>42</v>
      </c>
      <c r="F627" s="160" t="s">
        <v>962</v>
      </c>
      <c r="H627" s="161">
        <v>8.4700000000000006</v>
      </c>
      <c r="I627" s="162"/>
      <c r="L627" s="158"/>
      <c r="M627" s="163"/>
      <c r="T627" s="164"/>
      <c r="AT627" s="159" t="s">
        <v>317</v>
      </c>
      <c r="AU627" s="159" t="s">
        <v>88</v>
      </c>
      <c r="AV627" s="13" t="s">
        <v>88</v>
      </c>
      <c r="AW627" s="13" t="s">
        <v>38</v>
      </c>
      <c r="AX627" s="13" t="s">
        <v>79</v>
      </c>
      <c r="AY627" s="159" t="s">
        <v>305</v>
      </c>
    </row>
    <row r="628" spans="2:65" s="13" customFormat="1" ht="11.25">
      <c r="B628" s="158"/>
      <c r="D628" s="146" t="s">
        <v>317</v>
      </c>
      <c r="E628" s="159" t="s">
        <v>42</v>
      </c>
      <c r="F628" s="160" t="s">
        <v>963</v>
      </c>
      <c r="H628" s="161">
        <v>512.66</v>
      </c>
      <c r="I628" s="162"/>
      <c r="L628" s="158"/>
      <c r="M628" s="163"/>
      <c r="T628" s="164"/>
      <c r="AT628" s="159" t="s">
        <v>317</v>
      </c>
      <c r="AU628" s="159" t="s">
        <v>88</v>
      </c>
      <c r="AV628" s="13" t="s">
        <v>88</v>
      </c>
      <c r="AW628" s="13" t="s">
        <v>38</v>
      </c>
      <c r="AX628" s="13" t="s">
        <v>79</v>
      </c>
      <c r="AY628" s="159" t="s">
        <v>305</v>
      </c>
    </row>
    <row r="629" spans="2:65" s="13" customFormat="1" ht="11.25">
      <c r="B629" s="158"/>
      <c r="D629" s="146" t="s">
        <v>317</v>
      </c>
      <c r="E629" s="159" t="s">
        <v>42</v>
      </c>
      <c r="F629" s="160" t="s">
        <v>964</v>
      </c>
      <c r="H629" s="161">
        <v>1439.86</v>
      </c>
      <c r="I629" s="162"/>
      <c r="L629" s="158"/>
      <c r="M629" s="163"/>
      <c r="T629" s="164"/>
      <c r="AT629" s="159" t="s">
        <v>317</v>
      </c>
      <c r="AU629" s="159" t="s">
        <v>88</v>
      </c>
      <c r="AV629" s="13" t="s">
        <v>88</v>
      </c>
      <c r="AW629" s="13" t="s">
        <v>38</v>
      </c>
      <c r="AX629" s="13" t="s">
        <v>79</v>
      </c>
      <c r="AY629" s="159" t="s">
        <v>305</v>
      </c>
    </row>
    <row r="630" spans="2:65" s="13" customFormat="1" ht="11.25">
      <c r="B630" s="158"/>
      <c r="D630" s="146" t="s">
        <v>317</v>
      </c>
      <c r="E630" s="159" t="s">
        <v>42</v>
      </c>
      <c r="F630" s="160" t="s">
        <v>965</v>
      </c>
      <c r="H630" s="161">
        <v>1426.59</v>
      </c>
      <c r="I630" s="162"/>
      <c r="L630" s="158"/>
      <c r="M630" s="163"/>
      <c r="T630" s="164"/>
      <c r="AT630" s="159" t="s">
        <v>317</v>
      </c>
      <c r="AU630" s="159" t="s">
        <v>88</v>
      </c>
      <c r="AV630" s="13" t="s">
        <v>88</v>
      </c>
      <c r="AW630" s="13" t="s">
        <v>38</v>
      </c>
      <c r="AX630" s="13" t="s">
        <v>79</v>
      </c>
      <c r="AY630" s="159" t="s">
        <v>305</v>
      </c>
    </row>
    <row r="631" spans="2:65" s="13" customFormat="1" ht="11.25">
      <c r="B631" s="158"/>
      <c r="D631" s="146" t="s">
        <v>317</v>
      </c>
      <c r="E631" s="159" t="s">
        <v>42</v>
      </c>
      <c r="F631" s="160" t="s">
        <v>966</v>
      </c>
      <c r="H631" s="161">
        <v>323.47000000000003</v>
      </c>
      <c r="I631" s="162"/>
      <c r="L631" s="158"/>
      <c r="M631" s="163"/>
      <c r="T631" s="164"/>
      <c r="AT631" s="159" t="s">
        <v>317</v>
      </c>
      <c r="AU631" s="159" t="s">
        <v>88</v>
      </c>
      <c r="AV631" s="13" t="s">
        <v>88</v>
      </c>
      <c r="AW631" s="13" t="s">
        <v>38</v>
      </c>
      <c r="AX631" s="13" t="s">
        <v>79</v>
      </c>
      <c r="AY631" s="159" t="s">
        <v>305</v>
      </c>
    </row>
    <row r="632" spans="2:65" s="13" customFormat="1" ht="11.25">
      <c r="B632" s="158"/>
      <c r="D632" s="146" t="s">
        <v>317</v>
      </c>
      <c r="E632" s="159" t="s">
        <v>42</v>
      </c>
      <c r="F632" s="160" t="s">
        <v>967</v>
      </c>
      <c r="H632" s="161">
        <v>291.57</v>
      </c>
      <c r="I632" s="162"/>
      <c r="L632" s="158"/>
      <c r="M632" s="163"/>
      <c r="T632" s="164"/>
      <c r="AT632" s="159" t="s">
        <v>317</v>
      </c>
      <c r="AU632" s="159" t="s">
        <v>88</v>
      </c>
      <c r="AV632" s="13" t="s">
        <v>88</v>
      </c>
      <c r="AW632" s="13" t="s">
        <v>38</v>
      </c>
      <c r="AX632" s="13" t="s">
        <v>79</v>
      </c>
      <c r="AY632" s="159" t="s">
        <v>305</v>
      </c>
    </row>
    <row r="633" spans="2:65" s="13" customFormat="1" ht="11.25">
      <c r="B633" s="158"/>
      <c r="D633" s="146" t="s">
        <v>317</v>
      </c>
      <c r="E633" s="159" t="s">
        <v>42</v>
      </c>
      <c r="F633" s="160" t="s">
        <v>968</v>
      </c>
      <c r="H633" s="161">
        <v>36.32</v>
      </c>
      <c r="I633" s="162"/>
      <c r="L633" s="158"/>
      <c r="M633" s="163"/>
      <c r="T633" s="164"/>
      <c r="AT633" s="159" t="s">
        <v>317</v>
      </c>
      <c r="AU633" s="159" t="s">
        <v>88</v>
      </c>
      <c r="AV633" s="13" t="s">
        <v>88</v>
      </c>
      <c r="AW633" s="13" t="s">
        <v>38</v>
      </c>
      <c r="AX633" s="13" t="s">
        <v>79</v>
      </c>
      <c r="AY633" s="159" t="s">
        <v>305</v>
      </c>
    </row>
    <row r="634" spans="2:65" s="13" customFormat="1" ht="11.25">
      <c r="B634" s="158"/>
      <c r="D634" s="146" t="s">
        <v>317</v>
      </c>
      <c r="E634" s="159" t="s">
        <v>42</v>
      </c>
      <c r="F634" s="160" t="s">
        <v>969</v>
      </c>
      <c r="H634" s="161">
        <v>167.13</v>
      </c>
      <c r="I634" s="162"/>
      <c r="L634" s="158"/>
      <c r="M634" s="163"/>
      <c r="T634" s="164"/>
      <c r="AT634" s="159" t="s">
        <v>317</v>
      </c>
      <c r="AU634" s="159" t="s">
        <v>88</v>
      </c>
      <c r="AV634" s="13" t="s">
        <v>88</v>
      </c>
      <c r="AW634" s="13" t="s">
        <v>38</v>
      </c>
      <c r="AX634" s="13" t="s">
        <v>79</v>
      </c>
      <c r="AY634" s="159" t="s">
        <v>305</v>
      </c>
    </row>
    <row r="635" spans="2:65" s="13" customFormat="1" ht="11.25">
      <c r="B635" s="158"/>
      <c r="D635" s="146" t="s">
        <v>317</v>
      </c>
      <c r="E635" s="159" t="s">
        <v>42</v>
      </c>
      <c r="F635" s="160" t="s">
        <v>970</v>
      </c>
      <c r="H635" s="161">
        <v>51.7</v>
      </c>
      <c r="I635" s="162"/>
      <c r="L635" s="158"/>
      <c r="M635" s="163"/>
      <c r="T635" s="164"/>
      <c r="AT635" s="159" t="s">
        <v>317</v>
      </c>
      <c r="AU635" s="159" t="s">
        <v>88</v>
      </c>
      <c r="AV635" s="13" t="s">
        <v>88</v>
      </c>
      <c r="AW635" s="13" t="s">
        <v>38</v>
      </c>
      <c r="AX635" s="13" t="s">
        <v>79</v>
      </c>
      <c r="AY635" s="159" t="s">
        <v>305</v>
      </c>
    </row>
    <row r="636" spans="2:65" s="15" customFormat="1" ht="11.25">
      <c r="B636" s="172"/>
      <c r="D636" s="146" t="s">
        <v>317</v>
      </c>
      <c r="E636" s="173" t="s">
        <v>42</v>
      </c>
      <c r="F636" s="174" t="s">
        <v>339</v>
      </c>
      <c r="H636" s="175">
        <v>4257.7700000000004</v>
      </c>
      <c r="I636" s="176"/>
      <c r="L636" s="172"/>
      <c r="M636" s="177"/>
      <c r="T636" s="178"/>
      <c r="AT636" s="173" t="s">
        <v>317</v>
      </c>
      <c r="AU636" s="173" t="s">
        <v>88</v>
      </c>
      <c r="AV636" s="15" t="s">
        <v>311</v>
      </c>
      <c r="AW636" s="15" t="s">
        <v>38</v>
      </c>
      <c r="AX636" s="15" t="s">
        <v>86</v>
      </c>
      <c r="AY636" s="173" t="s">
        <v>305</v>
      </c>
    </row>
    <row r="637" spans="2:65" s="1" customFormat="1" ht="24.2" customHeight="1">
      <c r="B637" s="33"/>
      <c r="C637" s="133" t="s">
        <v>971</v>
      </c>
      <c r="D637" s="133" t="s">
        <v>307</v>
      </c>
      <c r="E637" s="134" t="s">
        <v>972</v>
      </c>
      <c r="F637" s="135" t="s">
        <v>973</v>
      </c>
      <c r="G637" s="136" t="s">
        <v>199</v>
      </c>
      <c r="H637" s="137">
        <v>5533.85</v>
      </c>
      <c r="I637" s="138"/>
      <c r="J637" s="139">
        <f>ROUND(I637*H637,2)</f>
        <v>0</v>
      </c>
      <c r="K637" s="135" t="s">
        <v>310</v>
      </c>
      <c r="L637" s="33"/>
      <c r="M637" s="140" t="s">
        <v>42</v>
      </c>
      <c r="N637" s="141" t="s">
        <v>50</v>
      </c>
      <c r="P637" s="142">
        <f>O637*H637</f>
        <v>0</v>
      </c>
      <c r="Q637" s="142">
        <v>1.0999999999999999E-2</v>
      </c>
      <c r="R637" s="142">
        <f>Q637*H637</f>
        <v>60.872349999999997</v>
      </c>
      <c r="S637" s="142">
        <v>0</v>
      </c>
      <c r="T637" s="143">
        <f>S637*H637</f>
        <v>0</v>
      </c>
      <c r="AR637" s="144" t="s">
        <v>311</v>
      </c>
      <c r="AT637" s="144" t="s">
        <v>307</v>
      </c>
      <c r="AU637" s="144" t="s">
        <v>88</v>
      </c>
      <c r="AY637" s="18" t="s">
        <v>305</v>
      </c>
      <c r="BE637" s="145">
        <f>IF(N637="základní",J637,0)</f>
        <v>0</v>
      </c>
      <c r="BF637" s="145">
        <f>IF(N637="snížená",J637,0)</f>
        <v>0</v>
      </c>
      <c r="BG637" s="145">
        <f>IF(N637="zákl. přenesená",J637,0)</f>
        <v>0</v>
      </c>
      <c r="BH637" s="145">
        <f>IF(N637="sníž. přenesená",J637,0)</f>
        <v>0</v>
      </c>
      <c r="BI637" s="145">
        <f>IF(N637="nulová",J637,0)</f>
        <v>0</v>
      </c>
      <c r="BJ637" s="18" t="s">
        <v>86</v>
      </c>
      <c r="BK637" s="145">
        <f>ROUND(I637*H637,2)</f>
        <v>0</v>
      </c>
      <c r="BL637" s="18" t="s">
        <v>311</v>
      </c>
      <c r="BM637" s="144" t="s">
        <v>974</v>
      </c>
    </row>
    <row r="638" spans="2:65" s="1" customFormat="1" ht="19.5">
      <c r="B638" s="33"/>
      <c r="D638" s="146" t="s">
        <v>313</v>
      </c>
      <c r="F638" s="147" t="s">
        <v>975</v>
      </c>
      <c r="I638" s="148"/>
      <c r="L638" s="33"/>
      <c r="M638" s="149"/>
      <c r="T638" s="54"/>
      <c r="AT638" s="18" t="s">
        <v>313</v>
      </c>
      <c r="AU638" s="18" t="s">
        <v>88</v>
      </c>
    </row>
    <row r="639" spans="2:65" s="1" customFormat="1" ht="11.25">
      <c r="B639" s="33"/>
      <c r="D639" s="150" t="s">
        <v>315</v>
      </c>
      <c r="F639" s="151" t="s">
        <v>976</v>
      </c>
      <c r="I639" s="148"/>
      <c r="L639" s="33"/>
      <c r="M639" s="149"/>
      <c r="T639" s="54"/>
      <c r="AT639" s="18" t="s">
        <v>315</v>
      </c>
      <c r="AU639" s="18" t="s">
        <v>88</v>
      </c>
    </row>
    <row r="640" spans="2:65" s="12" customFormat="1" ht="11.25">
      <c r="B640" s="152"/>
      <c r="D640" s="146" t="s">
        <v>317</v>
      </c>
      <c r="E640" s="153" t="s">
        <v>42</v>
      </c>
      <c r="F640" s="154" t="s">
        <v>944</v>
      </c>
      <c r="H640" s="153" t="s">
        <v>42</v>
      </c>
      <c r="I640" s="155"/>
      <c r="L640" s="152"/>
      <c r="M640" s="156"/>
      <c r="T640" s="157"/>
      <c r="AT640" s="153" t="s">
        <v>317</v>
      </c>
      <c r="AU640" s="153" t="s">
        <v>88</v>
      </c>
      <c r="AV640" s="12" t="s">
        <v>86</v>
      </c>
      <c r="AW640" s="12" t="s">
        <v>38</v>
      </c>
      <c r="AX640" s="12" t="s">
        <v>79</v>
      </c>
      <c r="AY640" s="153" t="s">
        <v>305</v>
      </c>
    </row>
    <row r="641" spans="2:65" s="12" customFormat="1" ht="11.25">
      <c r="B641" s="152"/>
      <c r="D641" s="146" t="s">
        <v>317</v>
      </c>
      <c r="E641" s="153" t="s">
        <v>42</v>
      </c>
      <c r="F641" s="154" t="s">
        <v>425</v>
      </c>
      <c r="H641" s="153" t="s">
        <v>42</v>
      </c>
      <c r="I641" s="155"/>
      <c r="L641" s="152"/>
      <c r="M641" s="156"/>
      <c r="T641" s="157"/>
      <c r="AT641" s="153" t="s">
        <v>317</v>
      </c>
      <c r="AU641" s="153" t="s">
        <v>88</v>
      </c>
      <c r="AV641" s="12" t="s">
        <v>86</v>
      </c>
      <c r="AW641" s="12" t="s">
        <v>38</v>
      </c>
      <c r="AX641" s="12" t="s">
        <v>79</v>
      </c>
      <c r="AY641" s="153" t="s">
        <v>305</v>
      </c>
    </row>
    <row r="642" spans="2:65" s="13" customFormat="1" ht="11.25">
      <c r="B642" s="158"/>
      <c r="D642" s="146" t="s">
        <v>317</v>
      </c>
      <c r="E642" s="159" t="s">
        <v>42</v>
      </c>
      <c r="F642" s="160" t="s">
        <v>977</v>
      </c>
      <c r="H642" s="161">
        <v>1439.86</v>
      </c>
      <c r="I642" s="162"/>
      <c r="L642" s="158"/>
      <c r="M642" s="163"/>
      <c r="T642" s="164"/>
      <c r="AT642" s="159" t="s">
        <v>317</v>
      </c>
      <c r="AU642" s="159" t="s">
        <v>88</v>
      </c>
      <c r="AV642" s="13" t="s">
        <v>88</v>
      </c>
      <c r="AW642" s="13" t="s">
        <v>38</v>
      </c>
      <c r="AX642" s="13" t="s">
        <v>79</v>
      </c>
      <c r="AY642" s="159" t="s">
        <v>305</v>
      </c>
    </row>
    <row r="643" spans="2:65" s="13" customFormat="1" ht="11.25">
      <c r="B643" s="158"/>
      <c r="D643" s="146" t="s">
        <v>317</v>
      </c>
      <c r="E643" s="159" t="s">
        <v>42</v>
      </c>
      <c r="F643" s="160" t="s">
        <v>978</v>
      </c>
      <c r="H643" s="161">
        <v>1426.59</v>
      </c>
      <c r="I643" s="162"/>
      <c r="L643" s="158"/>
      <c r="M643" s="163"/>
      <c r="T643" s="164"/>
      <c r="AT643" s="159" t="s">
        <v>317</v>
      </c>
      <c r="AU643" s="159" t="s">
        <v>88</v>
      </c>
      <c r="AV643" s="13" t="s">
        <v>88</v>
      </c>
      <c r="AW643" s="13" t="s">
        <v>38</v>
      </c>
      <c r="AX643" s="13" t="s">
        <v>79</v>
      </c>
      <c r="AY643" s="159" t="s">
        <v>305</v>
      </c>
    </row>
    <row r="644" spans="2:65" s="13" customFormat="1" ht="11.25">
      <c r="B644" s="158"/>
      <c r="D644" s="146" t="s">
        <v>317</v>
      </c>
      <c r="E644" s="159" t="s">
        <v>42</v>
      </c>
      <c r="F644" s="160" t="s">
        <v>979</v>
      </c>
      <c r="H644" s="161">
        <v>646.94000000000005</v>
      </c>
      <c r="I644" s="162"/>
      <c r="L644" s="158"/>
      <c r="M644" s="163"/>
      <c r="T644" s="164"/>
      <c r="AT644" s="159" t="s">
        <v>317</v>
      </c>
      <c r="AU644" s="159" t="s">
        <v>88</v>
      </c>
      <c r="AV644" s="13" t="s">
        <v>88</v>
      </c>
      <c r="AW644" s="13" t="s">
        <v>38</v>
      </c>
      <c r="AX644" s="13" t="s">
        <v>79</v>
      </c>
      <c r="AY644" s="159" t="s">
        <v>305</v>
      </c>
    </row>
    <row r="645" spans="2:65" s="13" customFormat="1" ht="11.25">
      <c r="B645" s="158"/>
      <c r="D645" s="146" t="s">
        <v>317</v>
      </c>
      <c r="E645" s="159" t="s">
        <v>42</v>
      </c>
      <c r="F645" s="160" t="s">
        <v>980</v>
      </c>
      <c r="H645" s="161">
        <v>583.14</v>
      </c>
      <c r="I645" s="162"/>
      <c r="L645" s="158"/>
      <c r="M645" s="163"/>
      <c r="T645" s="164"/>
      <c r="AT645" s="159" t="s">
        <v>317</v>
      </c>
      <c r="AU645" s="159" t="s">
        <v>88</v>
      </c>
      <c r="AV645" s="13" t="s">
        <v>88</v>
      </c>
      <c r="AW645" s="13" t="s">
        <v>38</v>
      </c>
      <c r="AX645" s="13" t="s">
        <v>79</v>
      </c>
      <c r="AY645" s="159" t="s">
        <v>305</v>
      </c>
    </row>
    <row r="646" spans="2:65" s="13" customFormat="1" ht="11.25">
      <c r="B646" s="158"/>
      <c r="D646" s="146" t="s">
        <v>317</v>
      </c>
      <c r="E646" s="159" t="s">
        <v>42</v>
      </c>
      <c r="F646" s="160" t="s">
        <v>981</v>
      </c>
      <c r="H646" s="161">
        <v>72.64</v>
      </c>
      <c r="I646" s="162"/>
      <c r="L646" s="158"/>
      <c r="M646" s="163"/>
      <c r="T646" s="164"/>
      <c r="AT646" s="159" t="s">
        <v>317</v>
      </c>
      <c r="AU646" s="159" t="s">
        <v>88</v>
      </c>
      <c r="AV646" s="13" t="s">
        <v>88</v>
      </c>
      <c r="AW646" s="13" t="s">
        <v>38</v>
      </c>
      <c r="AX646" s="13" t="s">
        <v>79</v>
      </c>
      <c r="AY646" s="159" t="s">
        <v>305</v>
      </c>
    </row>
    <row r="647" spans="2:65" s="13" customFormat="1" ht="11.25">
      <c r="B647" s="158"/>
      <c r="D647" s="146" t="s">
        <v>317</v>
      </c>
      <c r="E647" s="159" t="s">
        <v>42</v>
      </c>
      <c r="F647" s="160" t="s">
        <v>982</v>
      </c>
      <c r="H647" s="161">
        <v>1002.78</v>
      </c>
      <c r="I647" s="162"/>
      <c r="L647" s="158"/>
      <c r="M647" s="163"/>
      <c r="T647" s="164"/>
      <c r="AT647" s="159" t="s">
        <v>317</v>
      </c>
      <c r="AU647" s="159" t="s">
        <v>88</v>
      </c>
      <c r="AV647" s="13" t="s">
        <v>88</v>
      </c>
      <c r="AW647" s="13" t="s">
        <v>38</v>
      </c>
      <c r="AX647" s="13" t="s">
        <v>79</v>
      </c>
      <c r="AY647" s="159" t="s">
        <v>305</v>
      </c>
    </row>
    <row r="648" spans="2:65" s="13" customFormat="1" ht="11.25">
      <c r="B648" s="158"/>
      <c r="D648" s="146" t="s">
        <v>317</v>
      </c>
      <c r="E648" s="159" t="s">
        <v>42</v>
      </c>
      <c r="F648" s="160" t="s">
        <v>983</v>
      </c>
      <c r="H648" s="161">
        <v>361.9</v>
      </c>
      <c r="I648" s="162"/>
      <c r="L648" s="158"/>
      <c r="M648" s="163"/>
      <c r="T648" s="164"/>
      <c r="AT648" s="159" t="s">
        <v>317</v>
      </c>
      <c r="AU648" s="159" t="s">
        <v>88</v>
      </c>
      <c r="AV648" s="13" t="s">
        <v>88</v>
      </c>
      <c r="AW648" s="13" t="s">
        <v>38</v>
      </c>
      <c r="AX648" s="13" t="s">
        <v>79</v>
      </c>
      <c r="AY648" s="159" t="s">
        <v>305</v>
      </c>
    </row>
    <row r="649" spans="2:65" s="15" customFormat="1" ht="11.25">
      <c r="B649" s="172"/>
      <c r="D649" s="146" t="s">
        <v>317</v>
      </c>
      <c r="E649" s="173" t="s">
        <v>42</v>
      </c>
      <c r="F649" s="174" t="s">
        <v>339</v>
      </c>
      <c r="H649" s="175">
        <v>5533.85</v>
      </c>
      <c r="I649" s="176"/>
      <c r="L649" s="172"/>
      <c r="M649" s="177"/>
      <c r="T649" s="178"/>
      <c r="AT649" s="173" t="s">
        <v>317</v>
      </c>
      <c r="AU649" s="173" t="s">
        <v>88</v>
      </c>
      <c r="AV649" s="15" t="s">
        <v>311</v>
      </c>
      <c r="AW649" s="15" t="s">
        <v>38</v>
      </c>
      <c r="AX649" s="15" t="s">
        <v>86</v>
      </c>
      <c r="AY649" s="173" t="s">
        <v>305</v>
      </c>
    </row>
    <row r="650" spans="2:65" s="1" customFormat="1" ht="24.2" customHeight="1">
      <c r="B650" s="33"/>
      <c r="C650" s="133" t="s">
        <v>984</v>
      </c>
      <c r="D650" s="133" t="s">
        <v>307</v>
      </c>
      <c r="E650" s="134" t="s">
        <v>985</v>
      </c>
      <c r="F650" s="135" t="s">
        <v>986</v>
      </c>
      <c r="G650" s="136" t="s">
        <v>199</v>
      </c>
      <c r="H650" s="137">
        <v>3247.97</v>
      </c>
      <c r="I650" s="138"/>
      <c r="J650" s="139">
        <f>ROUND(I650*H650,2)</f>
        <v>0</v>
      </c>
      <c r="K650" s="135" t="s">
        <v>310</v>
      </c>
      <c r="L650" s="33"/>
      <c r="M650" s="140" t="s">
        <v>42</v>
      </c>
      <c r="N650" s="141" t="s">
        <v>50</v>
      </c>
      <c r="P650" s="142">
        <f>O650*H650</f>
        <v>0</v>
      </c>
      <c r="Q650" s="142">
        <v>8.9359999999999995E-2</v>
      </c>
      <c r="R650" s="142">
        <f>Q650*H650</f>
        <v>290.23859919999995</v>
      </c>
      <c r="S650" s="142">
        <v>0</v>
      </c>
      <c r="T650" s="143">
        <f>S650*H650</f>
        <v>0</v>
      </c>
      <c r="AR650" s="144" t="s">
        <v>311</v>
      </c>
      <c r="AT650" s="144" t="s">
        <v>307</v>
      </c>
      <c r="AU650" s="144" t="s">
        <v>88</v>
      </c>
      <c r="AY650" s="18" t="s">
        <v>305</v>
      </c>
      <c r="BE650" s="145">
        <f>IF(N650="základní",J650,0)</f>
        <v>0</v>
      </c>
      <c r="BF650" s="145">
        <f>IF(N650="snížená",J650,0)</f>
        <v>0</v>
      </c>
      <c r="BG650" s="145">
        <f>IF(N650="zákl. přenesená",J650,0)</f>
        <v>0</v>
      </c>
      <c r="BH650" s="145">
        <f>IF(N650="sníž. přenesená",J650,0)</f>
        <v>0</v>
      </c>
      <c r="BI650" s="145">
        <f>IF(N650="nulová",J650,0)</f>
        <v>0</v>
      </c>
      <c r="BJ650" s="18" t="s">
        <v>86</v>
      </c>
      <c r="BK650" s="145">
        <f>ROUND(I650*H650,2)</f>
        <v>0</v>
      </c>
      <c r="BL650" s="18" t="s">
        <v>311</v>
      </c>
      <c r="BM650" s="144" t="s">
        <v>987</v>
      </c>
    </row>
    <row r="651" spans="2:65" s="1" customFormat="1" ht="11.25">
      <c r="B651" s="33"/>
      <c r="D651" s="146" t="s">
        <v>313</v>
      </c>
      <c r="F651" s="147" t="s">
        <v>988</v>
      </c>
      <c r="I651" s="148"/>
      <c r="L651" s="33"/>
      <c r="M651" s="149"/>
      <c r="T651" s="54"/>
      <c r="AT651" s="18" t="s">
        <v>313</v>
      </c>
      <c r="AU651" s="18" t="s">
        <v>88</v>
      </c>
    </row>
    <row r="652" spans="2:65" s="1" customFormat="1" ht="11.25">
      <c r="B652" s="33"/>
      <c r="D652" s="150" t="s">
        <v>315</v>
      </c>
      <c r="F652" s="151" t="s">
        <v>989</v>
      </c>
      <c r="I652" s="148"/>
      <c r="L652" s="33"/>
      <c r="M652" s="149"/>
      <c r="T652" s="54"/>
      <c r="AT652" s="18" t="s">
        <v>315</v>
      </c>
      <c r="AU652" s="18" t="s">
        <v>88</v>
      </c>
    </row>
    <row r="653" spans="2:65" s="12" customFormat="1" ht="11.25">
      <c r="B653" s="152"/>
      <c r="D653" s="146" t="s">
        <v>317</v>
      </c>
      <c r="E653" s="153" t="s">
        <v>42</v>
      </c>
      <c r="F653" s="154" t="s">
        <v>990</v>
      </c>
      <c r="H653" s="153" t="s">
        <v>42</v>
      </c>
      <c r="I653" s="155"/>
      <c r="L653" s="152"/>
      <c r="M653" s="156"/>
      <c r="T653" s="157"/>
      <c r="AT653" s="153" t="s">
        <v>317</v>
      </c>
      <c r="AU653" s="153" t="s">
        <v>88</v>
      </c>
      <c r="AV653" s="12" t="s">
        <v>86</v>
      </c>
      <c r="AW653" s="12" t="s">
        <v>38</v>
      </c>
      <c r="AX653" s="12" t="s">
        <v>79</v>
      </c>
      <c r="AY653" s="153" t="s">
        <v>305</v>
      </c>
    </row>
    <row r="654" spans="2:65" s="13" customFormat="1" ht="22.5">
      <c r="B654" s="158"/>
      <c r="D654" s="146" t="s">
        <v>317</v>
      </c>
      <c r="E654" s="159" t="s">
        <v>42</v>
      </c>
      <c r="F654" s="160" t="s">
        <v>991</v>
      </c>
      <c r="H654" s="161">
        <v>3247.97</v>
      </c>
      <c r="I654" s="162"/>
      <c r="L654" s="158"/>
      <c r="M654" s="163"/>
      <c r="T654" s="164"/>
      <c r="AT654" s="159" t="s">
        <v>317</v>
      </c>
      <c r="AU654" s="159" t="s">
        <v>88</v>
      </c>
      <c r="AV654" s="13" t="s">
        <v>88</v>
      </c>
      <c r="AW654" s="13" t="s">
        <v>38</v>
      </c>
      <c r="AX654" s="13" t="s">
        <v>86</v>
      </c>
      <c r="AY654" s="159" t="s">
        <v>305</v>
      </c>
    </row>
    <row r="655" spans="2:65" s="1" customFormat="1" ht="16.5" customHeight="1">
      <c r="B655" s="33"/>
      <c r="C655" s="133" t="s">
        <v>992</v>
      </c>
      <c r="D655" s="133" t="s">
        <v>307</v>
      </c>
      <c r="E655" s="134" t="s">
        <v>993</v>
      </c>
      <c r="F655" s="135" t="s">
        <v>994</v>
      </c>
      <c r="G655" s="136" t="s">
        <v>199</v>
      </c>
      <c r="H655" s="137">
        <v>3247.97</v>
      </c>
      <c r="I655" s="138"/>
      <c r="J655" s="139">
        <f>ROUND(I655*H655,2)</f>
        <v>0</v>
      </c>
      <c r="K655" s="135" t="s">
        <v>310</v>
      </c>
      <c r="L655" s="33"/>
      <c r="M655" s="140" t="s">
        <v>42</v>
      </c>
      <c r="N655" s="141" t="s">
        <v>50</v>
      </c>
      <c r="P655" s="142">
        <f>O655*H655</f>
        <v>0</v>
      </c>
      <c r="Q655" s="142">
        <v>1.2999999999999999E-4</v>
      </c>
      <c r="R655" s="142">
        <f>Q655*H655</f>
        <v>0.42223609999999995</v>
      </c>
      <c r="S655" s="142">
        <v>0</v>
      </c>
      <c r="T655" s="143">
        <f>S655*H655</f>
        <v>0</v>
      </c>
      <c r="AR655" s="144" t="s">
        <v>311</v>
      </c>
      <c r="AT655" s="144" t="s">
        <v>307</v>
      </c>
      <c r="AU655" s="144" t="s">
        <v>88</v>
      </c>
      <c r="AY655" s="18" t="s">
        <v>305</v>
      </c>
      <c r="BE655" s="145">
        <f>IF(N655="základní",J655,0)</f>
        <v>0</v>
      </c>
      <c r="BF655" s="145">
        <f>IF(N655="snížená",J655,0)</f>
        <v>0</v>
      </c>
      <c r="BG655" s="145">
        <f>IF(N655="zákl. přenesená",J655,0)</f>
        <v>0</v>
      </c>
      <c r="BH655" s="145">
        <f>IF(N655="sníž. přenesená",J655,0)</f>
        <v>0</v>
      </c>
      <c r="BI655" s="145">
        <f>IF(N655="nulová",J655,0)</f>
        <v>0</v>
      </c>
      <c r="BJ655" s="18" t="s">
        <v>86</v>
      </c>
      <c r="BK655" s="145">
        <f>ROUND(I655*H655,2)</f>
        <v>0</v>
      </c>
      <c r="BL655" s="18" t="s">
        <v>311</v>
      </c>
      <c r="BM655" s="144" t="s">
        <v>995</v>
      </c>
    </row>
    <row r="656" spans="2:65" s="1" customFormat="1" ht="19.5">
      <c r="B656" s="33"/>
      <c r="D656" s="146" t="s">
        <v>313</v>
      </c>
      <c r="F656" s="147" t="s">
        <v>996</v>
      </c>
      <c r="I656" s="148"/>
      <c r="L656" s="33"/>
      <c r="M656" s="149"/>
      <c r="T656" s="54"/>
      <c r="AT656" s="18" t="s">
        <v>313</v>
      </c>
      <c r="AU656" s="18" t="s">
        <v>88</v>
      </c>
    </row>
    <row r="657" spans="2:65" s="1" customFormat="1" ht="11.25">
      <c r="B657" s="33"/>
      <c r="D657" s="150" t="s">
        <v>315</v>
      </c>
      <c r="F657" s="151" t="s">
        <v>997</v>
      </c>
      <c r="I657" s="148"/>
      <c r="L657" s="33"/>
      <c r="M657" s="149"/>
      <c r="T657" s="54"/>
      <c r="AT657" s="18" t="s">
        <v>315</v>
      </c>
      <c r="AU657" s="18" t="s">
        <v>88</v>
      </c>
    </row>
    <row r="658" spans="2:65" s="12" customFormat="1" ht="11.25">
      <c r="B658" s="152"/>
      <c r="D658" s="146" t="s">
        <v>317</v>
      </c>
      <c r="E658" s="153" t="s">
        <v>42</v>
      </c>
      <c r="F658" s="154" t="s">
        <v>998</v>
      </c>
      <c r="H658" s="153" t="s">
        <v>42</v>
      </c>
      <c r="I658" s="155"/>
      <c r="L658" s="152"/>
      <c r="M658" s="156"/>
      <c r="T658" s="157"/>
      <c r="AT658" s="153" t="s">
        <v>317</v>
      </c>
      <c r="AU658" s="153" t="s">
        <v>88</v>
      </c>
      <c r="AV658" s="12" t="s">
        <v>86</v>
      </c>
      <c r="AW658" s="12" t="s">
        <v>38</v>
      </c>
      <c r="AX658" s="12" t="s">
        <v>79</v>
      </c>
      <c r="AY658" s="153" t="s">
        <v>305</v>
      </c>
    </row>
    <row r="659" spans="2:65" s="13" customFormat="1" ht="22.5">
      <c r="B659" s="158"/>
      <c r="D659" s="146" t="s">
        <v>317</v>
      </c>
      <c r="E659" s="159" t="s">
        <v>42</v>
      </c>
      <c r="F659" s="160" t="s">
        <v>999</v>
      </c>
      <c r="H659" s="161">
        <v>3247.97</v>
      </c>
      <c r="I659" s="162"/>
      <c r="L659" s="158"/>
      <c r="M659" s="163"/>
      <c r="T659" s="164"/>
      <c r="AT659" s="159" t="s">
        <v>317</v>
      </c>
      <c r="AU659" s="159" t="s">
        <v>88</v>
      </c>
      <c r="AV659" s="13" t="s">
        <v>88</v>
      </c>
      <c r="AW659" s="13" t="s">
        <v>38</v>
      </c>
      <c r="AX659" s="13" t="s">
        <v>86</v>
      </c>
      <c r="AY659" s="159" t="s">
        <v>305</v>
      </c>
    </row>
    <row r="660" spans="2:65" s="1" customFormat="1" ht="33" customHeight="1">
      <c r="B660" s="33"/>
      <c r="C660" s="133" t="s">
        <v>1000</v>
      </c>
      <c r="D660" s="133" t="s">
        <v>307</v>
      </c>
      <c r="E660" s="134" t="s">
        <v>1001</v>
      </c>
      <c r="F660" s="135" t="s">
        <v>1002</v>
      </c>
      <c r="G660" s="136" t="s">
        <v>199</v>
      </c>
      <c r="H660" s="137">
        <v>163.30000000000001</v>
      </c>
      <c r="I660" s="138"/>
      <c r="J660" s="139">
        <f>ROUND(I660*H660,2)</f>
        <v>0</v>
      </c>
      <c r="K660" s="135" t="s">
        <v>310</v>
      </c>
      <c r="L660" s="33"/>
      <c r="M660" s="140" t="s">
        <v>42</v>
      </c>
      <c r="N660" s="141" t="s">
        <v>50</v>
      </c>
      <c r="P660" s="142">
        <f>O660*H660</f>
        <v>0</v>
      </c>
      <c r="Q660" s="142">
        <v>3.2000000000000002E-3</v>
      </c>
      <c r="R660" s="142">
        <f>Q660*H660</f>
        <v>0.52256000000000002</v>
      </c>
      <c r="S660" s="142">
        <v>0</v>
      </c>
      <c r="T660" s="143">
        <f>S660*H660</f>
        <v>0</v>
      </c>
      <c r="AR660" s="144" t="s">
        <v>311</v>
      </c>
      <c r="AT660" s="144" t="s">
        <v>307</v>
      </c>
      <c r="AU660" s="144" t="s">
        <v>88</v>
      </c>
      <c r="AY660" s="18" t="s">
        <v>305</v>
      </c>
      <c r="BE660" s="145">
        <f>IF(N660="základní",J660,0)</f>
        <v>0</v>
      </c>
      <c r="BF660" s="145">
        <f>IF(N660="snížená",J660,0)</f>
        <v>0</v>
      </c>
      <c r="BG660" s="145">
        <f>IF(N660="zákl. přenesená",J660,0)</f>
        <v>0</v>
      </c>
      <c r="BH660" s="145">
        <f>IF(N660="sníž. přenesená",J660,0)</f>
        <v>0</v>
      </c>
      <c r="BI660" s="145">
        <f>IF(N660="nulová",J660,0)</f>
        <v>0</v>
      </c>
      <c r="BJ660" s="18" t="s">
        <v>86</v>
      </c>
      <c r="BK660" s="145">
        <f>ROUND(I660*H660,2)</f>
        <v>0</v>
      </c>
      <c r="BL660" s="18" t="s">
        <v>311</v>
      </c>
      <c r="BM660" s="144" t="s">
        <v>1003</v>
      </c>
    </row>
    <row r="661" spans="2:65" s="1" customFormat="1" ht="19.5">
      <c r="B661" s="33"/>
      <c r="D661" s="146" t="s">
        <v>313</v>
      </c>
      <c r="F661" s="147" t="s">
        <v>1004</v>
      </c>
      <c r="I661" s="148"/>
      <c r="L661" s="33"/>
      <c r="M661" s="149"/>
      <c r="T661" s="54"/>
      <c r="AT661" s="18" t="s">
        <v>313</v>
      </c>
      <c r="AU661" s="18" t="s">
        <v>88</v>
      </c>
    </row>
    <row r="662" spans="2:65" s="1" customFormat="1" ht="11.25">
      <c r="B662" s="33"/>
      <c r="D662" s="150" t="s">
        <v>315</v>
      </c>
      <c r="F662" s="151" t="s">
        <v>1005</v>
      </c>
      <c r="I662" s="148"/>
      <c r="L662" s="33"/>
      <c r="M662" s="149"/>
      <c r="T662" s="54"/>
      <c r="AT662" s="18" t="s">
        <v>315</v>
      </c>
      <c r="AU662" s="18" t="s">
        <v>88</v>
      </c>
    </row>
    <row r="663" spans="2:65" s="12" customFormat="1" ht="11.25">
      <c r="B663" s="152"/>
      <c r="D663" s="146" t="s">
        <v>317</v>
      </c>
      <c r="E663" s="153" t="s">
        <v>42</v>
      </c>
      <c r="F663" s="154" t="s">
        <v>1006</v>
      </c>
      <c r="H663" s="153" t="s">
        <v>42</v>
      </c>
      <c r="I663" s="155"/>
      <c r="L663" s="152"/>
      <c r="M663" s="156"/>
      <c r="T663" s="157"/>
      <c r="AT663" s="153" t="s">
        <v>317</v>
      </c>
      <c r="AU663" s="153" t="s">
        <v>88</v>
      </c>
      <c r="AV663" s="12" t="s">
        <v>86</v>
      </c>
      <c r="AW663" s="12" t="s">
        <v>38</v>
      </c>
      <c r="AX663" s="12" t="s">
        <v>79</v>
      </c>
      <c r="AY663" s="153" t="s">
        <v>305</v>
      </c>
    </row>
    <row r="664" spans="2:65" s="13" customFormat="1" ht="11.25">
      <c r="B664" s="158"/>
      <c r="D664" s="146" t="s">
        <v>317</v>
      </c>
      <c r="E664" s="159" t="s">
        <v>42</v>
      </c>
      <c r="F664" s="160" t="s">
        <v>1007</v>
      </c>
      <c r="H664" s="161">
        <v>163.30000000000001</v>
      </c>
      <c r="I664" s="162"/>
      <c r="L664" s="158"/>
      <c r="M664" s="163"/>
      <c r="T664" s="164"/>
      <c r="AT664" s="159" t="s">
        <v>317</v>
      </c>
      <c r="AU664" s="159" t="s">
        <v>88</v>
      </c>
      <c r="AV664" s="13" t="s">
        <v>88</v>
      </c>
      <c r="AW664" s="13" t="s">
        <v>38</v>
      </c>
      <c r="AX664" s="13" t="s">
        <v>79</v>
      </c>
      <c r="AY664" s="159" t="s">
        <v>305</v>
      </c>
    </row>
    <row r="665" spans="2:65" s="15" customFormat="1" ht="11.25">
      <c r="B665" s="172"/>
      <c r="D665" s="146" t="s">
        <v>317</v>
      </c>
      <c r="E665" s="173" t="s">
        <v>42</v>
      </c>
      <c r="F665" s="174" t="s">
        <v>339</v>
      </c>
      <c r="H665" s="175">
        <v>163.30000000000001</v>
      </c>
      <c r="I665" s="176"/>
      <c r="L665" s="172"/>
      <c r="M665" s="177"/>
      <c r="T665" s="178"/>
      <c r="AT665" s="173" t="s">
        <v>317</v>
      </c>
      <c r="AU665" s="173" t="s">
        <v>88</v>
      </c>
      <c r="AV665" s="15" t="s">
        <v>311</v>
      </c>
      <c r="AW665" s="15" t="s">
        <v>38</v>
      </c>
      <c r="AX665" s="15" t="s">
        <v>86</v>
      </c>
      <c r="AY665" s="173" t="s">
        <v>305</v>
      </c>
    </row>
    <row r="666" spans="2:65" s="1" customFormat="1" ht="49.15" customHeight="1">
      <c r="B666" s="33"/>
      <c r="C666" s="133" t="s">
        <v>1008</v>
      </c>
      <c r="D666" s="133" t="s">
        <v>307</v>
      </c>
      <c r="E666" s="134" t="s">
        <v>1009</v>
      </c>
      <c r="F666" s="135" t="s">
        <v>1010</v>
      </c>
      <c r="G666" s="136" t="s">
        <v>199</v>
      </c>
      <c r="H666" s="137">
        <v>399.42</v>
      </c>
      <c r="I666" s="138"/>
      <c r="J666" s="139">
        <f>ROUND(I666*H666,2)</f>
        <v>0</v>
      </c>
      <c r="K666" s="135" t="s">
        <v>721</v>
      </c>
      <c r="L666" s="33"/>
      <c r="M666" s="140" t="s">
        <v>42</v>
      </c>
      <c r="N666" s="141" t="s">
        <v>50</v>
      </c>
      <c r="P666" s="142">
        <f>O666*H666</f>
        <v>0</v>
      </c>
      <c r="Q666" s="142">
        <v>2E-3</v>
      </c>
      <c r="R666" s="142">
        <f>Q666*H666</f>
        <v>0.79883999999999999</v>
      </c>
      <c r="S666" s="142">
        <v>0</v>
      </c>
      <c r="T666" s="143">
        <f>S666*H666</f>
        <v>0</v>
      </c>
      <c r="AR666" s="144" t="s">
        <v>311</v>
      </c>
      <c r="AT666" s="144" t="s">
        <v>307</v>
      </c>
      <c r="AU666" s="144" t="s">
        <v>88</v>
      </c>
      <c r="AY666" s="18" t="s">
        <v>305</v>
      </c>
      <c r="BE666" s="145">
        <f>IF(N666="základní",J666,0)</f>
        <v>0</v>
      </c>
      <c r="BF666" s="145">
        <f>IF(N666="snížená",J666,0)</f>
        <v>0</v>
      </c>
      <c r="BG666" s="145">
        <f>IF(N666="zákl. přenesená",J666,0)</f>
        <v>0</v>
      </c>
      <c r="BH666" s="145">
        <f>IF(N666="sníž. přenesená",J666,0)</f>
        <v>0</v>
      </c>
      <c r="BI666" s="145">
        <f>IF(N666="nulová",J666,0)</f>
        <v>0</v>
      </c>
      <c r="BJ666" s="18" t="s">
        <v>86</v>
      </c>
      <c r="BK666" s="145">
        <f>ROUND(I666*H666,2)</f>
        <v>0</v>
      </c>
      <c r="BL666" s="18" t="s">
        <v>311</v>
      </c>
      <c r="BM666" s="144" t="s">
        <v>1011</v>
      </c>
    </row>
    <row r="667" spans="2:65" s="1" customFormat="1" ht="29.25">
      <c r="B667" s="33"/>
      <c r="D667" s="146" t="s">
        <v>313</v>
      </c>
      <c r="F667" s="147" t="s">
        <v>1010</v>
      </c>
      <c r="I667" s="148"/>
      <c r="L667" s="33"/>
      <c r="M667" s="149"/>
      <c r="T667" s="54"/>
      <c r="AT667" s="18" t="s">
        <v>313</v>
      </c>
      <c r="AU667" s="18" t="s">
        <v>88</v>
      </c>
    </row>
    <row r="668" spans="2:65" s="1" customFormat="1" ht="19.5">
      <c r="B668" s="33"/>
      <c r="D668" s="146" t="s">
        <v>1012</v>
      </c>
      <c r="F668" s="189" t="s">
        <v>1013</v>
      </c>
      <c r="I668" s="148"/>
      <c r="L668" s="33"/>
      <c r="M668" s="149"/>
      <c r="T668" s="54"/>
      <c r="AT668" s="18" t="s">
        <v>1012</v>
      </c>
      <c r="AU668" s="18" t="s">
        <v>88</v>
      </c>
    </row>
    <row r="669" spans="2:65" s="12" customFormat="1" ht="22.5">
      <c r="B669" s="152"/>
      <c r="D669" s="146" t="s">
        <v>317</v>
      </c>
      <c r="E669" s="153" t="s">
        <v>42</v>
      </c>
      <c r="F669" s="154" t="s">
        <v>1014</v>
      </c>
      <c r="H669" s="153" t="s">
        <v>42</v>
      </c>
      <c r="I669" s="155"/>
      <c r="L669" s="152"/>
      <c r="M669" s="156"/>
      <c r="T669" s="157"/>
      <c r="AT669" s="153" t="s">
        <v>317</v>
      </c>
      <c r="AU669" s="153" t="s">
        <v>88</v>
      </c>
      <c r="AV669" s="12" t="s">
        <v>86</v>
      </c>
      <c r="AW669" s="12" t="s">
        <v>38</v>
      </c>
      <c r="AX669" s="12" t="s">
        <v>79</v>
      </c>
      <c r="AY669" s="153" t="s">
        <v>305</v>
      </c>
    </row>
    <row r="670" spans="2:65" s="13" customFormat="1" ht="11.25">
      <c r="B670" s="158"/>
      <c r="D670" s="146" t="s">
        <v>317</v>
      </c>
      <c r="E670" s="159" t="s">
        <v>42</v>
      </c>
      <c r="F670" s="160" t="s">
        <v>1015</v>
      </c>
      <c r="H670" s="161">
        <v>399.42</v>
      </c>
      <c r="I670" s="162"/>
      <c r="L670" s="158"/>
      <c r="M670" s="163"/>
      <c r="T670" s="164"/>
      <c r="AT670" s="159" t="s">
        <v>317</v>
      </c>
      <c r="AU670" s="159" t="s">
        <v>88</v>
      </c>
      <c r="AV670" s="13" t="s">
        <v>88</v>
      </c>
      <c r="AW670" s="13" t="s">
        <v>38</v>
      </c>
      <c r="AX670" s="13" t="s">
        <v>86</v>
      </c>
      <c r="AY670" s="159" t="s">
        <v>305</v>
      </c>
    </row>
    <row r="671" spans="2:65" s="1" customFormat="1" ht="16.5" customHeight="1">
      <c r="B671" s="33"/>
      <c r="C671" s="179" t="s">
        <v>1016</v>
      </c>
      <c r="D671" s="179" t="s">
        <v>341</v>
      </c>
      <c r="E671" s="180" t="s">
        <v>1017</v>
      </c>
      <c r="F671" s="181" t="s">
        <v>1018</v>
      </c>
      <c r="G671" s="182" t="s">
        <v>199</v>
      </c>
      <c r="H671" s="183">
        <v>439.36200000000002</v>
      </c>
      <c r="I671" s="184"/>
      <c r="J671" s="185">
        <f>ROUND(I671*H671,2)</f>
        <v>0</v>
      </c>
      <c r="K671" s="181" t="s">
        <v>721</v>
      </c>
      <c r="L671" s="186"/>
      <c r="M671" s="187" t="s">
        <v>42</v>
      </c>
      <c r="N671" s="188" t="s">
        <v>50</v>
      </c>
      <c r="P671" s="142">
        <f>O671*H671</f>
        <v>0</v>
      </c>
      <c r="Q671" s="142">
        <v>0.13200000000000001</v>
      </c>
      <c r="R671" s="142">
        <f>Q671*H671</f>
        <v>57.995784000000008</v>
      </c>
      <c r="S671" s="142">
        <v>0</v>
      </c>
      <c r="T671" s="143">
        <f>S671*H671</f>
        <v>0</v>
      </c>
      <c r="AR671" s="144" t="s">
        <v>344</v>
      </c>
      <c r="AT671" s="144" t="s">
        <v>341</v>
      </c>
      <c r="AU671" s="144" t="s">
        <v>88</v>
      </c>
      <c r="AY671" s="18" t="s">
        <v>305</v>
      </c>
      <c r="BE671" s="145">
        <f>IF(N671="základní",J671,0)</f>
        <v>0</v>
      </c>
      <c r="BF671" s="145">
        <f>IF(N671="snížená",J671,0)</f>
        <v>0</v>
      </c>
      <c r="BG671" s="145">
        <f>IF(N671="zákl. přenesená",J671,0)</f>
        <v>0</v>
      </c>
      <c r="BH671" s="145">
        <f>IF(N671="sníž. přenesená",J671,0)</f>
        <v>0</v>
      </c>
      <c r="BI671" s="145">
        <f>IF(N671="nulová",J671,0)</f>
        <v>0</v>
      </c>
      <c r="BJ671" s="18" t="s">
        <v>86</v>
      </c>
      <c r="BK671" s="145">
        <f>ROUND(I671*H671,2)</f>
        <v>0</v>
      </c>
      <c r="BL671" s="18" t="s">
        <v>311</v>
      </c>
      <c r="BM671" s="144" t="s">
        <v>1019</v>
      </c>
    </row>
    <row r="672" spans="2:65" s="1" customFormat="1" ht="11.25">
      <c r="B672" s="33"/>
      <c r="D672" s="146" t="s">
        <v>313</v>
      </c>
      <c r="F672" s="147" t="s">
        <v>1018</v>
      </c>
      <c r="I672" s="148"/>
      <c r="L672" s="33"/>
      <c r="M672" s="149"/>
      <c r="T672" s="54"/>
      <c r="AT672" s="18" t="s">
        <v>313</v>
      </c>
      <c r="AU672" s="18" t="s">
        <v>88</v>
      </c>
    </row>
    <row r="673" spans="2:65" s="12" customFormat="1" ht="22.5">
      <c r="B673" s="152"/>
      <c r="D673" s="146" t="s">
        <v>317</v>
      </c>
      <c r="E673" s="153" t="s">
        <v>42</v>
      </c>
      <c r="F673" s="154" t="s">
        <v>1014</v>
      </c>
      <c r="H673" s="153" t="s">
        <v>42</v>
      </c>
      <c r="I673" s="155"/>
      <c r="L673" s="152"/>
      <c r="M673" s="156"/>
      <c r="T673" s="157"/>
      <c r="AT673" s="153" t="s">
        <v>317</v>
      </c>
      <c r="AU673" s="153" t="s">
        <v>88</v>
      </c>
      <c r="AV673" s="12" t="s">
        <v>86</v>
      </c>
      <c r="AW673" s="12" t="s">
        <v>38</v>
      </c>
      <c r="AX673" s="12" t="s">
        <v>79</v>
      </c>
      <c r="AY673" s="153" t="s">
        <v>305</v>
      </c>
    </row>
    <row r="674" spans="2:65" s="13" customFormat="1" ht="11.25">
      <c r="B674" s="158"/>
      <c r="D674" s="146" t="s">
        <v>317</v>
      </c>
      <c r="E674" s="159" t="s">
        <v>42</v>
      </c>
      <c r="F674" s="160" t="s">
        <v>1015</v>
      </c>
      <c r="H674" s="161">
        <v>399.42</v>
      </c>
      <c r="I674" s="162"/>
      <c r="L674" s="158"/>
      <c r="M674" s="163"/>
      <c r="T674" s="164"/>
      <c r="AT674" s="159" t="s">
        <v>317</v>
      </c>
      <c r="AU674" s="159" t="s">
        <v>88</v>
      </c>
      <c r="AV674" s="13" t="s">
        <v>88</v>
      </c>
      <c r="AW674" s="13" t="s">
        <v>38</v>
      </c>
      <c r="AX674" s="13" t="s">
        <v>86</v>
      </c>
      <c r="AY674" s="159" t="s">
        <v>305</v>
      </c>
    </row>
    <row r="675" spans="2:65" s="13" customFormat="1" ht="11.25">
      <c r="B675" s="158"/>
      <c r="D675" s="146" t="s">
        <v>317</v>
      </c>
      <c r="F675" s="160" t="s">
        <v>1020</v>
      </c>
      <c r="H675" s="161">
        <v>439.36200000000002</v>
      </c>
      <c r="I675" s="162"/>
      <c r="L675" s="158"/>
      <c r="M675" s="163"/>
      <c r="T675" s="164"/>
      <c r="AT675" s="159" t="s">
        <v>317</v>
      </c>
      <c r="AU675" s="159" t="s">
        <v>88</v>
      </c>
      <c r="AV675" s="13" t="s">
        <v>88</v>
      </c>
      <c r="AW675" s="13" t="s">
        <v>4</v>
      </c>
      <c r="AX675" s="13" t="s">
        <v>86</v>
      </c>
      <c r="AY675" s="159" t="s">
        <v>305</v>
      </c>
    </row>
    <row r="676" spans="2:65" s="11" customFormat="1" ht="22.9" customHeight="1">
      <c r="B676" s="121"/>
      <c r="D676" s="122" t="s">
        <v>78</v>
      </c>
      <c r="E676" s="131" t="s">
        <v>377</v>
      </c>
      <c r="F676" s="131" t="s">
        <v>1021</v>
      </c>
      <c r="I676" s="124"/>
      <c r="J676" s="132">
        <f>BK676</f>
        <v>0</v>
      </c>
      <c r="L676" s="121"/>
      <c r="M676" s="126"/>
      <c r="P676" s="127">
        <f>SUM(P677:P730)</f>
        <v>0</v>
      </c>
      <c r="R676" s="127">
        <f>SUM(R677:R730)</f>
        <v>0.88155089999999992</v>
      </c>
      <c r="T676" s="128">
        <f>SUM(T677:T730)</f>
        <v>0</v>
      </c>
      <c r="AR676" s="122" t="s">
        <v>86</v>
      </c>
      <c r="AT676" s="129" t="s">
        <v>78</v>
      </c>
      <c r="AU676" s="129" t="s">
        <v>86</v>
      </c>
      <c r="AY676" s="122" t="s">
        <v>305</v>
      </c>
      <c r="BK676" s="130">
        <f>SUM(BK677:BK730)</f>
        <v>0</v>
      </c>
    </row>
    <row r="677" spans="2:65" s="1" customFormat="1" ht="33" customHeight="1">
      <c r="B677" s="33"/>
      <c r="C677" s="133" t="s">
        <v>1022</v>
      </c>
      <c r="D677" s="133" t="s">
        <v>307</v>
      </c>
      <c r="E677" s="134" t="s">
        <v>1023</v>
      </c>
      <c r="F677" s="135" t="s">
        <v>1024</v>
      </c>
      <c r="G677" s="136" t="s">
        <v>199</v>
      </c>
      <c r="H677" s="137">
        <v>2829.08</v>
      </c>
      <c r="I677" s="138"/>
      <c r="J677" s="139">
        <f>ROUND(I677*H677,2)</f>
        <v>0</v>
      </c>
      <c r="K677" s="135" t="s">
        <v>310</v>
      </c>
      <c r="L677" s="33"/>
      <c r="M677" s="140" t="s">
        <v>42</v>
      </c>
      <c r="N677" s="141" t="s">
        <v>50</v>
      </c>
      <c r="P677" s="142">
        <f>O677*H677</f>
        <v>0</v>
      </c>
      <c r="Q677" s="142">
        <v>0</v>
      </c>
      <c r="R677" s="142">
        <f>Q677*H677</f>
        <v>0</v>
      </c>
      <c r="S677" s="142">
        <v>0</v>
      </c>
      <c r="T677" s="143">
        <f>S677*H677</f>
        <v>0</v>
      </c>
      <c r="AR677" s="144" t="s">
        <v>311</v>
      </c>
      <c r="AT677" s="144" t="s">
        <v>307</v>
      </c>
      <c r="AU677" s="144" t="s">
        <v>88</v>
      </c>
      <c r="AY677" s="18" t="s">
        <v>305</v>
      </c>
      <c r="BE677" s="145">
        <f>IF(N677="základní",J677,0)</f>
        <v>0</v>
      </c>
      <c r="BF677" s="145">
        <f>IF(N677="snížená",J677,0)</f>
        <v>0</v>
      </c>
      <c r="BG677" s="145">
        <f>IF(N677="zákl. přenesená",J677,0)</f>
        <v>0</v>
      </c>
      <c r="BH677" s="145">
        <f>IF(N677="sníž. přenesená",J677,0)</f>
        <v>0</v>
      </c>
      <c r="BI677" s="145">
        <f>IF(N677="nulová",J677,0)</f>
        <v>0</v>
      </c>
      <c r="BJ677" s="18" t="s">
        <v>86</v>
      </c>
      <c r="BK677" s="145">
        <f>ROUND(I677*H677,2)</f>
        <v>0</v>
      </c>
      <c r="BL677" s="18" t="s">
        <v>311</v>
      </c>
      <c r="BM677" s="144" t="s">
        <v>1025</v>
      </c>
    </row>
    <row r="678" spans="2:65" s="1" customFormat="1" ht="29.25">
      <c r="B678" s="33"/>
      <c r="D678" s="146" t="s">
        <v>313</v>
      </c>
      <c r="F678" s="147" t="s">
        <v>1026</v>
      </c>
      <c r="I678" s="148"/>
      <c r="L678" s="33"/>
      <c r="M678" s="149"/>
      <c r="T678" s="54"/>
      <c r="AT678" s="18" t="s">
        <v>313</v>
      </c>
      <c r="AU678" s="18" t="s">
        <v>88</v>
      </c>
    </row>
    <row r="679" spans="2:65" s="1" customFormat="1" ht="11.25">
      <c r="B679" s="33"/>
      <c r="D679" s="150" t="s">
        <v>315</v>
      </c>
      <c r="F679" s="151" t="s">
        <v>1027</v>
      </c>
      <c r="I679" s="148"/>
      <c r="L679" s="33"/>
      <c r="M679" s="149"/>
      <c r="T679" s="54"/>
      <c r="AT679" s="18" t="s">
        <v>315</v>
      </c>
      <c r="AU679" s="18" t="s">
        <v>88</v>
      </c>
    </row>
    <row r="680" spans="2:65" s="12" customFormat="1" ht="11.25">
      <c r="B680" s="152"/>
      <c r="D680" s="146" t="s">
        <v>317</v>
      </c>
      <c r="E680" s="153" t="s">
        <v>42</v>
      </c>
      <c r="F680" s="154" t="s">
        <v>1028</v>
      </c>
      <c r="H680" s="153" t="s">
        <v>42</v>
      </c>
      <c r="I680" s="155"/>
      <c r="L680" s="152"/>
      <c r="M680" s="156"/>
      <c r="T680" s="157"/>
      <c r="AT680" s="153" t="s">
        <v>317</v>
      </c>
      <c r="AU680" s="153" t="s">
        <v>88</v>
      </c>
      <c r="AV680" s="12" t="s">
        <v>86</v>
      </c>
      <c r="AW680" s="12" t="s">
        <v>38</v>
      </c>
      <c r="AX680" s="12" t="s">
        <v>79</v>
      </c>
      <c r="AY680" s="153" t="s">
        <v>305</v>
      </c>
    </row>
    <row r="681" spans="2:65" s="13" customFormat="1" ht="11.25">
      <c r="B681" s="158"/>
      <c r="D681" s="146" t="s">
        <v>317</v>
      </c>
      <c r="E681" s="159" t="s">
        <v>42</v>
      </c>
      <c r="F681" s="160" t="s">
        <v>1029</v>
      </c>
      <c r="H681" s="161">
        <v>2829.08</v>
      </c>
      <c r="I681" s="162"/>
      <c r="L681" s="158"/>
      <c r="M681" s="163"/>
      <c r="T681" s="164"/>
      <c r="AT681" s="159" t="s">
        <v>317</v>
      </c>
      <c r="AU681" s="159" t="s">
        <v>88</v>
      </c>
      <c r="AV681" s="13" t="s">
        <v>88</v>
      </c>
      <c r="AW681" s="13" t="s">
        <v>38</v>
      </c>
      <c r="AX681" s="13" t="s">
        <v>86</v>
      </c>
      <c r="AY681" s="159" t="s">
        <v>305</v>
      </c>
    </row>
    <row r="682" spans="2:65" s="1" customFormat="1" ht="33" customHeight="1">
      <c r="B682" s="33"/>
      <c r="C682" s="133" t="s">
        <v>1030</v>
      </c>
      <c r="D682" s="133" t="s">
        <v>307</v>
      </c>
      <c r="E682" s="134" t="s">
        <v>1031</v>
      </c>
      <c r="F682" s="135" t="s">
        <v>1032</v>
      </c>
      <c r="G682" s="136" t="s">
        <v>199</v>
      </c>
      <c r="H682" s="137">
        <v>254617.2</v>
      </c>
      <c r="I682" s="138"/>
      <c r="J682" s="139">
        <f>ROUND(I682*H682,2)</f>
        <v>0</v>
      </c>
      <c r="K682" s="135" t="s">
        <v>310</v>
      </c>
      <c r="L682" s="33"/>
      <c r="M682" s="140" t="s">
        <v>42</v>
      </c>
      <c r="N682" s="141" t="s">
        <v>50</v>
      </c>
      <c r="P682" s="142">
        <f>O682*H682</f>
        <v>0</v>
      </c>
      <c r="Q682" s="142">
        <v>0</v>
      </c>
      <c r="R682" s="142">
        <f>Q682*H682</f>
        <v>0</v>
      </c>
      <c r="S682" s="142">
        <v>0</v>
      </c>
      <c r="T682" s="143">
        <f>S682*H682</f>
        <v>0</v>
      </c>
      <c r="AR682" s="144" t="s">
        <v>311</v>
      </c>
      <c r="AT682" s="144" t="s">
        <v>307</v>
      </c>
      <c r="AU682" s="144" t="s">
        <v>88</v>
      </c>
      <c r="AY682" s="18" t="s">
        <v>305</v>
      </c>
      <c r="BE682" s="145">
        <f>IF(N682="základní",J682,0)</f>
        <v>0</v>
      </c>
      <c r="BF682" s="145">
        <f>IF(N682="snížená",J682,0)</f>
        <v>0</v>
      </c>
      <c r="BG682" s="145">
        <f>IF(N682="zákl. přenesená",J682,0)</f>
        <v>0</v>
      </c>
      <c r="BH682" s="145">
        <f>IF(N682="sníž. přenesená",J682,0)</f>
        <v>0</v>
      </c>
      <c r="BI682" s="145">
        <f>IF(N682="nulová",J682,0)</f>
        <v>0</v>
      </c>
      <c r="BJ682" s="18" t="s">
        <v>86</v>
      </c>
      <c r="BK682" s="145">
        <f>ROUND(I682*H682,2)</f>
        <v>0</v>
      </c>
      <c r="BL682" s="18" t="s">
        <v>311</v>
      </c>
      <c r="BM682" s="144" t="s">
        <v>1033</v>
      </c>
    </row>
    <row r="683" spans="2:65" s="1" customFormat="1" ht="29.25">
      <c r="B683" s="33"/>
      <c r="D683" s="146" t="s">
        <v>313</v>
      </c>
      <c r="F683" s="147" t="s">
        <v>1034</v>
      </c>
      <c r="I683" s="148"/>
      <c r="L683" s="33"/>
      <c r="M683" s="149"/>
      <c r="T683" s="54"/>
      <c r="AT683" s="18" t="s">
        <v>313</v>
      </c>
      <c r="AU683" s="18" t="s">
        <v>88</v>
      </c>
    </row>
    <row r="684" spans="2:65" s="1" customFormat="1" ht="11.25">
      <c r="B684" s="33"/>
      <c r="D684" s="150" t="s">
        <v>315</v>
      </c>
      <c r="F684" s="151" t="s">
        <v>1035</v>
      </c>
      <c r="I684" s="148"/>
      <c r="L684" s="33"/>
      <c r="M684" s="149"/>
      <c r="T684" s="54"/>
      <c r="AT684" s="18" t="s">
        <v>315</v>
      </c>
      <c r="AU684" s="18" t="s">
        <v>88</v>
      </c>
    </row>
    <row r="685" spans="2:65" s="12" customFormat="1" ht="11.25">
      <c r="B685" s="152"/>
      <c r="D685" s="146" t="s">
        <v>317</v>
      </c>
      <c r="E685" s="153" t="s">
        <v>42</v>
      </c>
      <c r="F685" s="154" t="s">
        <v>1028</v>
      </c>
      <c r="H685" s="153" t="s">
        <v>42</v>
      </c>
      <c r="I685" s="155"/>
      <c r="L685" s="152"/>
      <c r="M685" s="156"/>
      <c r="T685" s="157"/>
      <c r="AT685" s="153" t="s">
        <v>317</v>
      </c>
      <c r="AU685" s="153" t="s">
        <v>88</v>
      </c>
      <c r="AV685" s="12" t="s">
        <v>86</v>
      </c>
      <c r="AW685" s="12" t="s">
        <v>38</v>
      </c>
      <c r="AX685" s="12" t="s">
        <v>79</v>
      </c>
      <c r="AY685" s="153" t="s">
        <v>305</v>
      </c>
    </row>
    <row r="686" spans="2:65" s="13" customFormat="1" ht="11.25">
      <c r="B686" s="158"/>
      <c r="D686" s="146" t="s">
        <v>317</v>
      </c>
      <c r="E686" s="159" t="s">
        <v>42</v>
      </c>
      <c r="F686" s="160" t="s">
        <v>1036</v>
      </c>
      <c r="H686" s="161">
        <v>254617.2</v>
      </c>
      <c r="I686" s="162"/>
      <c r="L686" s="158"/>
      <c r="M686" s="163"/>
      <c r="T686" s="164"/>
      <c r="AT686" s="159" t="s">
        <v>317</v>
      </c>
      <c r="AU686" s="159" t="s">
        <v>88</v>
      </c>
      <c r="AV686" s="13" t="s">
        <v>88</v>
      </c>
      <c r="AW686" s="13" t="s">
        <v>38</v>
      </c>
      <c r="AX686" s="13" t="s">
        <v>86</v>
      </c>
      <c r="AY686" s="159" t="s">
        <v>305</v>
      </c>
    </row>
    <row r="687" spans="2:65" s="1" customFormat="1" ht="37.9" customHeight="1">
      <c r="B687" s="33"/>
      <c r="C687" s="133" t="s">
        <v>1037</v>
      </c>
      <c r="D687" s="133" t="s">
        <v>307</v>
      </c>
      <c r="E687" s="134" t="s">
        <v>1038</v>
      </c>
      <c r="F687" s="135" t="s">
        <v>1039</v>
      </c>
      <c r="G687" s="136" t="s">
        <v>199</v>
      </c>
      <c r="H687" s="137">
        <v>2829.08</v>
      </c>
      <c r="I687" s="138"/>
      <c r="J687" s="139">
        <f>ROUND(I687*H687,2)</f>
        <v>0</v>
      </c>
      <c r="K687" s="135" t="s">
        <v>310</v>
      </c>
      <c r="L687" s="33"/>
      <c r="M687" s="140" t="s">
        <v>42</v>
      </c>
      <c r="N687" s="141" t="s">
        <v>50</v>
      </c>
      <c r="P687" s="142">
        <f>O687*H687</f>
        <v>0</v>
      </c>
      <c r="Q687" s="142">
        <v>0</v>
      </c>
      <c r="R687" s="142">
        <f>Q687*H687</f>
        <v>0</v>
      </c>
      <c r="S687" s="142">
        <v>0</v>
      </c>
      <c r="T687" s="143">
        <f>S687*H687</f>
        <v>0</v>
      </c>
      <c r="AR687" s="144" t="s">
        <v>311</v>
      </c>
      <c r="AT687" s="144" t="s">
        <v>307</v>
      </c>
      <c r="AU687" s="144" t="s">
        <v>88</v>
      </c>
      <c r="AY687" s="18" t="s">
        <v>305</v>
      </c>
      <c r="BE687" s="145">
        <f>IF(N687="základní",J687,0)</f>
        <v>0</v>
      </c>
      <c r="BF687" s="145">
        <f>IF(N687="snížená",J687,0)</f>
        <v>0</v>
      </c>
      <c r="BG687" s="145">
        <f>IF(N687="zákl. přenesená",J687,0)</f>
        <v>0</v>
      </c>
      <c r="BH687" s="145">
        <f>IF(N687="sníž. přenesená",J687,0)</f>
        <v>0</v>
      </c>
      <c r="BI687" s="145">
        <f>IF(N687="nulová",J687,0)</f>
        <v>0</v>
      </c>
      <c r="BJ687" s="18" t="s">
        <v>86</v>
      </c>
      <c r="BK687" s="145">
        <f>ROUND(I687*H687,2)</f>
        <v>0</v>
      </c>
      <c r="BL687" s="18" t="s">
        <v>311</v>
      </c>
      <c r="BM687" s="144" t="s">
        <v>1040</v>
      </c>
    </row>
    <row r="688" spans="2:65" s="1" customFormat="1" ht="29.25">
      <c r="B688" s="33"/>
      <c r="D688" s="146" t="s">
        <v>313</v>
      </c>
      <c r="F688" s="147" t="s">
        <v>1041</v>
      </c>
      <c r="I688" s="148"/>
      <c r="L688" s="33"/>
      <c r="M688" s="149"/>
      <c r="T688" s="54"/>
      <c r="AT688" s="18" t="s">
        <v>313</v>
      </c>
      <c r="AU688" s="18" t="s">
        <v>88</v>
      </c>
    </row>
    <row r="689" spans="2:65" s="1" customFormat="1" ht="11.25">
      <c r="B689" s="33"/>
      <c r="D689" s="150" t="s">
        <v>315</v>
      </c>
      <c r="F689" s="151" t="s">
        <v>1042</v>
      </c>
      <c r="I689" s="148"/>
      <c r="L689" s="33"/>
      <c r="M689" s="149"/>
      <c r="T689" s="54"/>
      <c r="AT689" s="18" t="s">
        <v>315</v>
      </c>
      <c r="AU689" s="18" t="s">
        <v>88</v>
      </c>
    </row>
    <row r="690" spans="2:65" s="12" customFormat="1" ht="11.25">
      <c r="B690" s="152"/>
      <c r="D690" s="146" t="s">
        <v>317</v>
      </c>
      <c r="E690" s="153" t="s">
        <v>42</v>
      </c>
      <c r="F690" s="154" t="s">
        <v>1028</v>
      </c>
      <c r="H690" s="153" t="s">
        <v>42</v>
      </c>
      <c r="I690" s="155"/>
      <c r="L690" s="152"/>
      <c r="M690" s="156"/>
      <c r="T690" s="157"/>
      <c r="AT690" s="153" t="s">
        <v>317</v>
      </c>
      <c r="AU690" s="153" t="s">
        <v>88</v>
      </c>
      <c r="AV690" s="12" t="s">
        <v>86</v>
      </c>
      <c r="AW690" s="12" t="s">
        <v>38</v>
      </c>
      <c r="AX690" s="12" t="s">
        <v>79</v>
      </c>
      <c r="AY690" s="153" t="s">
        <v>305</v>
      </c>
    </row>
    <row r="691" spans="2:65" s="13" customFormat="1" ht="11.25">
      <c r="B691" s="158"/>
      <c r="D691" s="146" t="s">
        <v>317</v>
      </c>
      <c r="E691" s="159" t="s">
        <v>42</v>
      </c>
      <c r="F691" s="160" t="s">
        <v>1029</v>
      </c>
      <c r="H691" s="161">
        <v>2829.08</v>
      </c>
      <c r="I691" s="162"/>
      <c r="L691" s="158"/>
      <c r="M691" s="163"/>
      <c r="T691" s="164"/>
      <c r="AT691" s="159" t="s">
        <v>317</v>
      </c>
      <c r="AU691" s="159" t="s">
        <v>88</v>
      </c>
      <c r="AV691" s="13" t="s">
        <v>88</v>
      </c>
      <c r="AW691" s="13" t="s">
        <v>38</v>
      </c>
      <c r="AX691" s="13" t="s">
        <v>86</v>
      </c>
      <c r="AY691" s="159" t="s">
        <v>305</v>
      </c>
    </row>
    <row r="692" spans="2:65" s="1" customFormat="1" ht="33" customHeight="1">
      <c r="B692" s="33"/>
      <c r="C692" s="133" t="s">
        <v>1043</v>
      </c>
      <c r="D692" s="133" t="s">
        <v>307</v>
      </c>
      <c r="E692" s="134" t="s">
        <v>1044</v>
      </c>
      <c r="F692" s="135" t="s">
        <v>1045</v>
      </c>
      <c r="G692" s="136" t="s">
        <v>199</v>
      </c>
      <c r="H692" s="137">
        <v>4975.5</v>
      </c>
      <c r="I692" s="138"/>
      <c r="J692" s="139">
        <f>ROUND(I692*H692,2)</f>
        <v>0</v>
      </c>
      <c r="K692" s="135" t="s">
        <v>310</v>
      </c>
      <c r="L692" s="33"/>
      <c r="M692" s="140" t="s">
        <v>42</v>
      </c>
      <c r="N692" s="141" t="s">
        <v>50</v>
      </c>
      <c r="P692" s="142">
        <f>O692*H692</f>
        <v>0</v>
      </c>
      <c r="Q692" s="142">
        <v>1.2999999999999999E-4</v>
      </c>
      <c r="R692" s="142">
        <f>Q692*H692</f>
        <v>0.64681499999999992</v>
      </c>
      <c r="S692" s="142">
        <v>0</v>
      </c>
      <c r="T692" s="143">
        <f>S692*H692</f>
        <v>0</v>
      </c>
      <c r="AR692" s="144" t="s">
        <v>311</v>
      </c>
      <c r="AT692" s="144" t="s">
        <v>307</v>
      </c>
      <c r="AU692" s="144" t="s">
        <v>88</v>
      </c>
      <c r="AY692" s="18" t="s">
        <v>305</v>
      </c>
      <c r="BE692" s="145">
        <f>IF(N692="základní",J692,0)</f>
        <v>0</v>
      </c>
      <c r="BF692" s="145">
        <f>IF(N692="snížená",J692,0)</f>
        <v>0</v>
      </c>
      <c r="BG692" s="145">
        <f>IF(N692="zákl. přenesená",J692,0)</f>
        <v>0</v>
      </c>
      <c r="BH692" s="145">
        <f>IF(N692="sníž. přenesená",J692,0)</f>
        <v>0</v>
      </c>
      <c r="BI692" s="145">
        <f>IF(N692="nulová",J692,0)</f>
        <v>0</v>
      </c>
      <c r="BJ692" s="18" t="s">
        <v>86</v>
      </c>
      <c r="BK692" s="145">
        <f>ROUND(I692*H692,2)</f>
        <v>0</v>
      </c>
      <c r="BL692" s="18" t="s">
        <v>311</v>
      </c>
      <c r="BM692" s="144" t="s">
        <v>1046</v>
      </c>
    </row>
    <row r="693" spans="2:65" s="1" customFormat="1" ht="19.5">
      <c r="B693" s="33"/>
      <c r="D693" s="146" t="s">
        <v>313</v>
      </c>
      <c r="F693" s="147" t="s">
        <v>1047</v>
      </c>
      <c r="I693" s="148"/>
      <c r="L693" s="33"/>
      <c r="M693" s="149"/>
      <c r="T693" s="54"/>
      <c r="AT693" s="18" t="s">
        <v>313</v>
      </c>
      <c r="AU693" s="18" t="s">
        <v>88</v>
      </c>
    </row>
    <row r="694" spans="2:65" s="1" customFormat="1" ht="11.25">
      <c r="B694" s="33"/>
      <c r="D694" s="150" t="s">
        <v>315</v>
      </c>
      <c r="F694" s="151" t="s">
        <v>1048</v>
      </c>
      <c r="I694" s="148"/>
      <c r="L694" s="33"/>
      <c r="M694" s="149"/>
      <c r="T694" s="54"/>
      <c r="AT694" s="18" t="s">
        <v>315</v>
      </c>
      <c r="AU694" s="18" t="s">
        <v>88</v>
      </c>
    </row>
    <row r="695" spans="2:65" s="12" customFormat="1" ht="11.25">
      <c r="B695" s="152"/>
      <c r="D695" s="146" t="s">
        <v>317</v>
      </c>
      <c r="E695" s="153" t="s">
        <v>42</v>
      </c>
      <c r="F695" s="154" t="s">
        <v>1049</v>
      </c>
      <c r="H695" s="153" t="s">
        <v>42</v>
      </c>
      <c r="I695" s="155"/>
      <c r="L695" s="152"/>
      <c r="M695" s="156"/>
      <c r="T695" s="157"/>
      <c r="AT695" s="153" t="s">
        <v>317</v>
      </c>
      <c r="AU695" s="153" t="s">
        <v>88</v>
      </c>
      <c r="AV695" s="12" t="s">
        <v>86</v>
      </c>
      <c r="AW695" s="12" t="s">
        <v>38</v>
      </c>
      <c r="AX695" s="12" t="s">
        <v>79</v>
      </c>
      <c r="AY695" s="153" t="s">
        <v>305</v>
      </c>
    </row>
    <row r="696" spans="2:65" s="13" customFormat="1" ht="11.25">
      <c r="B696" s="158"/>
      <c r="D696" s="146" t="s">
        <v>317</v>
      </c>
      <c r="E696" s="159" t="s">
        <v>42</v>
      </c>
      <c r="F696" s="160" t="s">
        <v>1050</v>
      </c>
      <c r="H696" s="161">
        <v>1222.31</v>
      </c>
      <c r="I696" s="162"/>
      <c r="L696" s="158"/>
      <c r="M696" s="163"/>
      <c r="T696" s="164"/>
      <c r="AT696" s="159" t="s">
        <v>317</v>
      </c>
      <c r="AU696" s="159" t="s">
        <v>88</v>
      </c>
      <c r="AV696" s="13" t="s">
        <v>88</v>
      </c>
      <c r="AW696" s="13" t="s">
        <v>38</v>
      </c>
      <c r="AX696" s="13" t="s">
        <v>79</v>
      </c>
      <c r="AY696" s="159" t="s">
        <v>305</v>
      </c>
    </row>
    <row r="697" spans="2:65" s="13" customFormat="1" ht="11.25">
      <c r="B697" s="158"/>
      <c r="D697" s="146" t="s">
        <v>317</v>
      </c>
      <c r="E697" s="159" t="s">
        <v>42</v>
      </c>
      <c r="F697" s="160" t="s">
        <v>1051</v>
      </c>
      <c r="H697" s="161">
        <v>1968.91</v>
      </c>
      <c r="I697" s="162"/>
      <c r="L697" s="158"/>
      <c r="M697" s="163"/>
      <c r="T697" s="164"/>
      <c r="AT697" s="159" t="s">
        <v>317</v>
      </c>
      <c r="AU697" s="159" t="s">
        <v>88</v>
      </c>
      <c r="AV697" s="13" t="s">
        <v>88</v>
      </c>
      <c r="AW697" s="13" t="s">
        <v>38</v>
      </c>
      <c r="AX697" s="13" t="s">
        <v>79</v>
      </c>
      <c r="AY697" s="159" t="s">
        <v>305</v>
      </c>
    </row>
    <row r="698" spans="2:65" s="13" customFormat="1" ht="11.25">
      <c r="B698" s="158"/>
      <c r="D698" s="146" t="s">
        <v>317</v>
      </c>
      <c r="E698" s="159" t="s">
        <v>42</v>
      </c>
      <c r="F698" s="160" t="s">
        <v>1052</v>
      </c>
      <c r="H698" s="161">
        <v>1784.28</v>
      </c>
      <c r="I698" s="162"/>
      <c r="L698" s="158"/>
      <c r="M698" s="163"/>
      <c r="T698" s="164"/>
      <c r="AT698" s="159" t="s">
        <v>317</v>
      </c>
      <c r="AU698" s="159" t="s">
        <v>88</v>
      </c>
      <c r="AV698" s="13" t="s">
        <v>88</v>
      </c>
      <c r="AW698" s="13" t="s">
        <v>38</v>
      </c>
      <c r="AX698" s="13" t="s">
        <v>79</v>
      </c>
      <c r="AY698" s="159" t="s">
        <v>305</v>
      </c>
    </row>
    <row r="699" spans="2:65" s="15" customFormat="1" ht="11.25">
      <c r="B699" s="172"/>
      <c r="D699" s="146" t="s">
        <v>317</v>
      </c>
      <c r="E699" s="173" t="s">
        <v>42</v>
      </c>
      <c r="F699" s="174" t="s">
        <v>339</v>
      </c>
      <c r="H699" s="175">
        <v>4975.5</v>
      </c>
      <c r="I699" s="176"/>
      <c r="L699" s="172"/>
      <c r="M699" s="177"/>
      <c r="T699" s="178"/>
      <c r="AT699" s="173" t="s">
        <v>317</v>
      </c>
      <c r="AU699" s="173" t="s">
        <v>88</v>
      </c>
      <c r="AV699" s="15" t="s">
        <v>311</v>
      </c>
      <c r="AW699" s="15" t="s">
        <v>38</v>
      </c>
      <c r="AX699" s="15" t="s">
        <v>86</v>
      </c>
      <c r="AY699" s="173" t="s">
        <v>305</v>
      </c>
    </row>
    <row r="700" spans="2:65" s="1" customFormat="1" ht="37.9" customHeight="1">
      <c r="B700" s="33"/>
      <c r="C700" s="133" t="s">
        <v>1053</v>
      </c>
      <c r="D700" s="133" t="s">
        <v>307</v>
      </c>
      <c r="E700" s="134" t="s">
        <v>1054</v>
      </c>
      <c r="F700" s="135" t="s">
        <v>1055</v>
      </c>
      <c r="G700" s="136" t="s">
        <v>199</v>
      </c>
      <c r="H700" s="137">
        <v>35.07</v>
      </c>
      <c r="I700" s="138"/>
      <c r="J700" s="139">
        <f>ROUND(I700*H700,2)</f>
        <v>0</v>
      </c>
      <c r="K700" s="135" t="s">
        <v>310</v>
      </c>
      <c r="L700" s="33"/>
      <c r="M700" s="140" t="s">
        <v>42</v>
      </c>
      <c r="N700" s="141" t="s">
        <v>50</v>
      </c>
      <c r="P700" s="142">
        <f>O700*H700</f>
        <v>0</v>
      </c>
      <c r="Q700" s="142">
        <v>2.1000000000000001E-4</v>
      </c>
      <c r="R700" s="142">
        <f>Q700*H700</f>
        <v>7.3647000000000001E-3</v>
      </c>
      <c r="S700" s="142">
        <v>0</v>
      </c>
      <c r="T700" s="143">
        <f>S700*H700</f>
        <v>0</v>
      </c>
      <c r="AR700" s="144" t="s">
        <v>311</v>
      </c>
      <c r="AT700" s="144" t="s">
        <v>307</v>
      </c>
      <c r="AU700" s="144" t="s">
        <v>88</v>
      </c>
      <c r="AY700" s="18" t="s">
        <v>305</v>
      </c>
      <c r="BE700" s="145">
        <f>IF(N700="základní",J700,0)</f>
        <v>0</v>
      </c>
      <c r="BF700" s="145">
        <f>IF(N700="snížená",J700,0)</f>
        <v>0</v>
      </c>
      <c r="BG700" s="145">
        <f>IF(N700="zákl. přenesená",J700,0)</f>
        <v>0</v>
      </c>
      <c r="BH700" s="145">
        <f>IF(N700="sníž. přenesená",J700,0)</f>
        <v>0</v>
      </c>
      <c r="BI700" s="145">
        <f>IF(N700="nulová",J700,0)</f>
        <v>0</v>
      </c>
      <c r="BJ700" s="18" t="s">
        <v>86</v>
      </c>
      <c r="BK700" s="145">
        <f>ROUND(I700*H700,2)</f>
        <v>0</v>
      </c>
      <c r="BL700" s="18" t="s">
        <v>311</v>
      </c>
      <c r="BM700" s="144" t="s">
        <v>1056</v>
      </c>
    </row>
    <row r="701" spans="2:65" s="1" customFormat="1" ht="19.5">
      <c r="B701" s="33"/>
      <c r="D701" s="146" t="s">
        <v>313</v>
      </c>
      <c r="F701" s="147" t="s">
        <v>1057</v>
      </c>
      <c r="I701" s="148"/>
      <c r="L701" s="33"/>
      <c r="M701" s="149"/>
      <c r="T701" s="54"/>
      <c r="AT701" s="18" t="s">
        <v>313</v>
      </c>
      <c r="AU701" s="18" t="s">
        <v>88</v>
      </c>
    </row>
    <row r="702" spans="2:65" s="1" customFormat="1" ht="11.25">
      <c r="B702" s="33"/>
      <c r="D702" s="150" t="s">
        <v>315</v>
      </c>
      <c r="F702" s="151" t="s">
        <v>1058</v>
      </c>
      <c r="I702" s="148"/>
      <c r="L702" s="33"/>
      <c r="M702" s="149"/>
      <c r="T702" s="54"/>
      <c r="AT702" s="18" t="s">
        <v>315</v>
      </c>
      <c r="AU702" s="18" t="s">
        <v>88</v>
      </c>
    </row>
    <row r="703" spans="2:65" s="12" customFormat="1" ht="11.25">
      <c r="B703" s="152"/>
      <c r="D703" s="146" t="s">
        <v>317</v>
      </c>
      <c r="E703" s="153" t="s">
        <v>42</v>
      </c>
      <c r="F703" s="154" t="s">
        <v>1059</v>
      </c>
      <c r="H703" s="153" t="s">
        <v>42</v>
      </c>
      <c r="I703" s="155"/>
      <c r="L703" s="152"/>
      <c r="M703" s="156"/>
      <c r="T703" s="157"/>
      <c r="AT703" s="153" t="s">
        <v>317</v>
      </c>
      <c r="AU703" s="153" t="s">
        <v>88</v>
      </c>
      <c r="AV703" s="12" t="s">
        <v>86</v>
      </c>
      <c r="AW703" s="12" t="s">
        <v>38</v>
      </c>
      <c r="AX703" s="12" t="s">
        <v>79</v>
      </c>
      <c r="AY703" s="153" t="s">
        <v>305</v>
      </c>
    </row>
    <row r="704" spans="2:65" s="13" customFormat="1" ht="11.25">
      <c r="B704" s="158"/>
      <c r="D704" s="146" t="s">
        <v>317</v>
      </c>
      <c r="E704" s="159" t="s">
        <v>42</v>
      </c>
      <c r="F704" s="160" t="s">
        <v>1060</v>
      </c>
      <c r="H704" s="161">
        <v>16.829999999999998</v>
      </c>
      <c r="I704" s="162"/>
      <c r="L704" s="158"/>
      <c r="M704" s="163"/>
      <c r="T704" s="164"/>
      <c r="AT704" s="159" t="s">
        <v>317</v>
      </c>
      <c r="AU704" s="159" t="s">
        <v>88</v>
      </c>
      <c r="AV704" s="13" t="s">
        <v>88</v>
      </c>
      <c r="AW704" s="13" t="s">
        <v>38</v>
      </c>
      <c r="AX704" s="13" t="s">
        <v>79</v>
      </c>
      <c r="AY704" s="159" t="s">
        <v>305</v>
      </c>
    </row>
    <row r="705" spans="2:65" s="13" customFormat="1" ht="11.25">
      <c r="B705" s="158"/>
      <c r="D705" s="146" t="s">
        <v>317</v>
      </c>
      <c r="E705" s="159" t="s">
        <v>42</v>
      </c>
      <c r="F705" s="160" t="s">
        <v>1061</v>
      </c>
      <c r="H705" s="161">
        <v>9.1199999999999992</v>
      </c>
      <c r="I705" s="162"/>
      <c r="L705" s="158"/>
      <c r="M705" s="163"/>
      <c r="T705" s="164"/>
      <c r="AT705" s="159" t="s">
        <v>317</v>
      </c>
      <c r="AU705" s="159" t="s">
        <v>88</v>
      </c>
      <c r="AV705" s="13" t="s">
        <v>88</v>
      </c>
      <c r="AW705" s="13" t="s">
        <v>38</v>
      </c>
      <c r="AX705" s="13" t="s">
        <v>79</v>
      </c>
      <c r="AY705" s="159" t="s">
        <v>305</v>
      </c>
    </row>
    <row r="706" spans="2:65" s="13" customFormat="1" ht="11.25">
      <c r="B706" s="158"/>
      <c r="D706" s="146" t="s">
        <v>317</v>
      </c>
      <c r="E706" s="159" t="s">
        <v>42</v>
      </c>
      <c r="F706" s="160" t="s">
        <v>1062</v>
      </c>
      <c r="H706" s="161">
        <v>9.1199999999999992</v>
      </c>
      <c r="I706" s="162"/>
      <c r="L706" s="158"/>
      <c r="M706" s="163"/>
      <c r="T706" s="164"/>
      <c r="AT706" s="159" t="s">
        <v>317</v>
      </c>
      <c r="AU706" s="159" t="s">
        <v>88</v>
      </c>
      <c r="AV706" s="13" t="s">
        <v>88</v>
      </c>
      <c r="AW706" s="13" t="s">
        <v>38</v>
      </c>
      <c r="AX706" s="13" t="s">
        <v>79</v>
      </c>
      <c r="AY706" s="159" t="s">
        <v>305</v>
      </c>
    </row>
    <row r="707" spans="2:65" s="15" customFormat="1" ht="11.25">
      <c r="B707" s="172"/>
      <c r="D707" s="146" t="s">
        <v>317</v>
      </c>
      <c r="E707" s="173" t="s">
        <v>42</v>
      </c>
      <c r="F707" s="174" t="s">
        <v>339</v>
      </c>
      <c r="H707" s="175">
        <v>35.07</v>
      </c>
      <c r="I707" s="176"/>
      <c r="L707" s="172"/>
      <c r="M707" s="177"/>
      <c r="T707" s="178"/>
      <c r="AT707" s="173" t="s">
        <v>317</v>
      </c>
      <c r="AU707" s="173" t="s">
        <v>88</v>
      </c>
      <c r="AV707" s="15" t="s">
        <v>311</v>
      </c>
      <c r="AW707" s="15" t="s">
        <v>38</v>
      </c>
      <c r="AX707" s="15" t="s">
        <v>86</v>
      </c>
      <c r="AY707" s="173" t="s">
        <v>305</v>
      </c>
    </row>
    <row r="708" spans="2:65" s="1" customFormat="1" ht="24.2" customHeight="1">
      <c r="B708" s="33"/>
      <c r="C708" s="133" t="s">
        <v>1063</v>
      </c>
      <c r="D708" s="133" t="s">
        <v>307</v>
      </c>
      <c r="E708" s="134" t="s">
        <v>1064</v>
      </c>
      <c r="F708" s="135" t="s">
        <v>1065</v>
      </c>
      <c r="G708" s="136" t="s">
        <v>402</v>
      </c>
      <c r="H708" s="137">
        <v>24.2</v>
      </c>
      <c r="I708" s="138"/>
      <c r="J708" s="139">
        <f>ROUND(I708*H708,2)</f>
        <v>0</v>
      </c>
      <c r="K708" s="135" t="s">
        <v>310</v>
      </c>
      <c r="L708" s="33"/>
      <c r="M708" s="140" t="s">
        <v>42</v>
      </c>
      <c r="N708" s="141" t="s">
        <v>50</v>
      </c>
      <c r="P708" s="142">
        <f>O708*H708</f>
        <v>0</v>
      </c>
      <c r="Q708" s="142">
        <v>0</v>
      </c>
      <c r="R708" s="142">
        <f>Q708*H708</f>
        <v>0</v>
      </c>
      <c r="S708" s="142">
        <v>0</v>
      </c>
      <c r="T708" s="143">
        <f>S708*H708</f>
        <v>0</v>
      </c>
      <c r="AR708" s="144" t="s">
        <v>311</v>
      </c>
      <c r="AT708" s="144" t="s">
        <v>307</v>
      </c>
      <c r="AU708" s="144" t="s">
        <v>88</v>
      </c>
      <c r="AY708" s="18" t="s">
        <v>305</v>
      </c>
      <c r="BE708" s="145">
        <f>IF(N708="základní",J708,0)</f>
        <v>0</v>
      </c>
      <c r="BF708" s="145">
        <f>IF(N708="snížená",J708,0)</f>
        <v>0</v>
      </c>
      <c r="BG708" s="145">
        <f>IF(N708="zákl. přenesená",J708,0)</f>
        <v>0</v>
      </c>
      <c r="BH708" s="145">
        <f>IF(N708="sníž. přenesená",J708,0)</f>
        <v>0</v>
      </c>
      <c r="BI708" s="145">
        <f>IF(N708="nulová",J708,0)</f>
        <v>0</v>
      </c>
      <c r="BJ708" s="18" t="s">
        <v>86</v>
      </c>
      <c r="BK708" s="145">
        <f>ROUND(I708*H708,2)</f>
        <v>0</v>
      </c>
      <c r="BL708" s="18" t="s">
        <v>311</v>
      </c>
      <c r="BM708" s="144" t="s">
        <v>1066</v>
      </c>
    </row>
    <row r="709" spans="2:65" s="1" customFormat="1" ht="19.5">
      <c r="B709" s="33"/>
      <c r="D709" s="146" t="s">
        <v>313</v>
      </c>
      <c r="F709" s="147" t="s">
        <v>1067</v>
      </c>
      <c r="I709" s="148"/>
      <c r="L709" s="33"/>
      <c r="M709" s="149"/>
      <c r="T709" s="54"/>
      <c r="AT709" s="18" t="s">
        <v>313</v>
      </c>
      <c r="AU709" s="18" t="s">
        <v>88</v>
      </c>
    </row>
    <row r="710" spans="2:65" s="1" customFormat="1" ht="11.25">
      <c r="B710" s="33"/>
      <c r="D710" s="150" t="s">
        <v>315</v>
      </c>
      <c r="F710" s="151" t="s">
        <v>1068</v>
      </c>
      <c r="I710" s="148"/>
      <c r="L710" s="33"/>
      <c r="M710" s="149"/>
      <c r="T710" s="54"/>
      <c r="AT710" s="18" t="s">
        <v>315</v>
      </c>
      <c r="AU710" s="18" t="s">
        <v>88</v>
      </c>
    </row>
    <row r="711" spans="2:65" s="12" customFormat="1" ht="11.25">
      <c r="B711" s="152"/>
      <c r="D711" s="146" t="s">
        <v>317</v>
      </c>
      <c r="E711" s="153" t="s">
        <v>42</v>
      </c>
      <c r="F711" s="154" t="s">
        <v>1069</v>
      </c>
      <c r="H711" s="153" t="s">
        <v>42</v>
      </c>
      <c r="I711" s="155"/>
      <c r="L711" s="152"/>
      <c r="M711" s="156"/>
      <c r="T711" s="157"/>
      <c r="AT711" s="153" t="s">
        <v>317</v>
      </c>
      <c r="AU711" s="153" t="s">
        <v>88</v>
      </c>
      <c r="AV711" s="12" t="s">
        <v>86</v>
      </c>
      <c r="AW711" s="12" t="s">
        <v>38</v>
      </c>
      <c r="AX711" s="12" t="s">
        <v>79</v>
      </c>
      <c r="AY711" s="153" t="s">
        <v>305</v>
      </c>
    </row>
    <row r="712" spans="2:65" s="13" customFormat="1" ht="11.25">
      <c r="B712" s="158"/>
      <c r="D712" s="146" t="s">
        <v>317</v>
      </c>
      <c r="E712" s="159" t="s">
        <v>42</v>
      </c>
      <c r="F712" s="160" t="s">
        <v>1070</v>
      </c>
      <c r="H712" s="161">
        <v>24.2</v>
      </c>
      <c r="I712" s="162"/>
      <c r="L712" s="158"/>
      <c r="M712" s="163"/>
      <c r="T712" s="164"/>
      <c r="AT712" s="159" t="s">
        <v>317</v>
      </c>
      <c r="AU712" s="159" t="s">
        <v>88</v>
      </c>
      <c r="AV712" s="13" t="s">
        <v>88</v>
      </c>
      <c r="AW712" s="13" t="s">
        <v>38</v>
      </c>
      <c r="AX712" s="13" t="s">
        <v>86</v>
      </c>
      <c r="AY712" s="159" t="s">
        <v>305</v>
      </c>
    </row>
    <row r="713" spans="2:65" s="1" customFormat="1" ht="33" customHeight="1">
      <c r="B713" s="33"/>
      <c r="C713" s="133" t="s">
        <v>1071</v>
      </c>
      <c r="D713" s="133" t="s">
        <v>307</v>
      </c>
      <c r="E713" s="134" t="s">
        <v>1072</v>
      </c>
      <c r="F713" s="135" t="s">
        <v>1073</v>
      </c>
      <c r="G713" s="136" t="s">
        <v>402</v>
      </c>
      <c r="H713" s="137">
        <v>726</v>
      </c>
      <c r="I713" s="138"/>
      <c r="J713" s="139">
        <f>ROUND(I713*H713,2)</f>
        <v>0</v>
      </c>
      <c r="K713" s="135" t="s">
        <v>310</v>
      </c>
      <c r="L713" s="33"/>
      <c r="M713" s="140" t="s">
        <v>42</v>
      </c>
      <c r="N713" s="141" t="s">
        <v>50</v>
      </c>
      <c r="P713" s="142">
        <f>O713*H713</f>
        <v>0</v>
      </c>
      <c r="Q713" s="142">
        <v>0</v>
      </c>
      <c r="R713" s="142">
        <f>Q713*H713</f>
        <v>0</v>
      </c>
      <c r="S713" s="142">
        <v>0</v>
      </c>
      <c r="T713" s="143">
        <f>S713*H713</f>
        <v>0</v>
      </c>
      <c r="AR713" s="144" t="s">
        <v>311</v>
      </c>
      <c r="AT713" s="144" t="s">
        <v>307</v>
      </c>
      <c r="AU713" s="144" t="s">
        <v>88</v>
      </c>
      <c r="AY713" s="18" t="s">
        <v>305</v>
      </c>
      <c r="BE713" s="145">
        <f>IF(N713="základní",J713,0)</f>
        <v>0</v>
      </c>
      <c r="BF713" s="145">
        <f>IF(N713="snížená",J713,0)</f>
        <v>0</v>
      </c>
      <c r="BG713" s="145">
        <f>IF(N713="zákl. přenesená",J713,0)</f>
        <v>0</v>
      </c>
      <c r="BH713" s="145">
        <f>IF(N713="sníž. přenesená",J713,0)</f>
        <v>0</v>
      </c>
      <c r="BI713" s="145">
        <f>IF(N713="nulová",J713,0)</f>
        <v>0</v>
      </c>
      <c r="BJ713" s="18" t="s">
        <v>86</v>
      </c>
      <c r="BK713" s="145">
        <f>ROUND(I713*H713,2)</f>
        <v>0</v>
      </c>
      <c r="BL713" s="18" t="s">
        <v>311</v>
      </c>
      <c r="BM713" s="144" t="s">
        <v>1074</v>
      </c>
    </row>
    <row r="714" spans="2:65" s="1" customFormat="1" ht="29.25">
      <c r="B714" s="33"/>
      <c r="D714" s="146" t="s">
        <v>313</v>
      </c>
      <c r="F714" s="147" t="s">
        <v>1075</v>
      </c>
      <c r="I714" s="148"/>
      <c r="L714" s="33"/>
      <c r="M714" s="149"/>
      <c r="T714" s="54"/>
      <c r="AT714" s="18" t="s">
        <v>313</v>
      </c>
      <c r="AU714" s="18" t="s">
        <v>88</v>
      </c>
    </row>
    <row r="715" spans="2:65" s="1" customFormat="1" ht="11.25">
      <c r="B715" s="33"/>
      <c r="D715" s="150" t="s">
        <v>315</v>
      </c>
      <c r="F715" s="151" t="s">
        <v>1076</v>
      </c>
      <c r="I715" s="148"/>
      <c r="L715" s="33"/>
      <c r="M715" s="149"/>
      <c r="T715" s="54"/>
      <c r="AT715" s="18" t="s">
        <v>315</v>
      </c>
      <c r="AU715" s="18" t="s">
        <v>88</v>
      </c>
    </row>
    <row r="716" spans="2:65" s="12" customFormat="1" ht="11.25">
      <c r="B716" s="152"/>
      <c r="D716" s="146" t="s">
        <v>317</v>
      </c>
      <c r="E716" s="153" t="s">
        <v>42</v>
      </c>
      <c r="F716" s="154" t="s">
        <v>1069</v>
      </c>
      <c r="H716" s="153" t="s">
        <v>42</v>
      </c>
      <c r="I716" s="155"/>
      <c r="L716" s="152"/>
      <c r="M716" s="156"/>
      <c r="T716" s="157"/>
      <c r="AT716" s="153" t="s">
        <v>317</v>
      </c>
      <c r="AU716" s="153" t="s">
        <v>88</v>
      </c>
      <c r="AV716" s="12" t="s">
        <v>86</v>
      </c>
      <c r="AW716" s="12" t="s">
        <v>38</v>
      </c>
      <c r="AX716" s="12" t="s">
        <v>79</v>
      </c>
      <c r="AY716" s="153" t="s">
        <v>305</v>
      </c>
    </row>
    <row r="717" spans="2:65" s="13" customFormat="1" ht="11.25">
      <c r="B717" s="158"/>
      <c r="D717" s="146" t="s">
        <v>317</v>
      </c>
      <c r="E717" s="159" t="s">
        <v>42</v>
      </c>
      <c r="F717" s="160" t="s">
        <v>1077</v>
      </c>
      <c r="H717" s="161">
        <v>726</v>
      </c>
      <c r="I717" s="162"/>
      <c r="L717" s="158"/>
      <c r="M717" s="163"/>
      <c r="T717" s="164"/>
      <c r="AT717" s="159" t="s">
        <v>317</v>
      </c>
      <c r="AU717" s="159" t="s">
        <v>88</v>
      </c>
      <c r="AV717" s="13" t="s">
        <v>88</v>
      </c>
      <c r="AW717" s="13" t="s">
        <v>38</v>
      </c>
      <c r="AX717" s="13" t="s">
        <v>86</v>
      </c>
      <c r="AY717" s="159" t="s">
        <v>305</v>
      </c>
    </row>
    <row r="718" spans="2:65" s="1" customFormat="1" ht="24.2" customHeight="1">
      <c r="B718" s="33"/>
      <c r="C718" s="133" t="s">
        <v>1078</v>
      </c>
      <c r="D718" s="133" t="s">
        <v>307</v>
      </c>
      <c r="E718" s="134" t="s">
        <v>1079</v>
      </c>
      <c r="F718" s="135" t="s">
        <v>1080</v>
      </c>
      <c r="G718" s="136" t="s">
        <v>402</v>
      </c>
      <c r="H718" s="137">
        <v>24.2</v>
      </c>
      <c r="I718" s="138"/>
      <c r="J718" s="139">
        <f>ROUND(I718*H718,2)</f>
        <v>0</v>
      </c>
      <c r="K718" s="135" t="s">
        <v>310</v>
      </c>
      <c r="L718" s="33"/>
      <c r="M718" s="140" t="s">
        <v>42</v>
      </c>
      <c r="N718" s="141" t="s">
        <v>50</v>
      </c>
      <c r="P718" s="142">
        <f>O718*H718</f>
        <v>0</v>
      </c>
      <c r="Q718" s="142">
        <v>0</v>
      </c>
      <c r="R718" s="142">
        <f>Q718*H718</f>
        <v>0</v>
      </c>
      <c r="S718" s="142">
        <v>0</v>
      </c>
      <c r="T718" s="143">
        <f>S718*H718</f>
        <v>0</v>
      </c>
      <c r="AR718" s="144" t="s">
        <v>311</v>
      </c>
      <c r="AT718" s="144" t="s">
        <v>307</v>
      </c>
      <c r="AU718" s="144" t="s">
        <v>88</v>
      </c>
      <c r="AY718" s="18" t="s">
        <v>305</v>
      </c>
      <c r="BE718" s="145">
        <f>IF(N718="základní",J718,0)</f>
        <v>0</v>
      </c>
      <c r="BF718" s="145">
        <f>IF(N718="snížená",J718,0)</f>
        <v>0</v>
      </c>
      <c r="BG718" s="145">
        <f>IF(N718="zákl. přenesená",J718,0)</f>
        <v>0</v>
      </c>
      <c r="BH718" s="145">
        <f>IF(N718="sníž. přenesená",J718,0)</f>
        <v>0</v>
      </c>
      <c r="BI718" s="145">
        <f>IF(N718="nulová",J718,0)</f>
        <v>0</v>
      </c>
      <c r="BJ718" s="18" t="s">
        <v>86</v>
      </c>
      <c r="BK718" s="145">
        <f>ROUND(I718*H718,2)</f>
        <v>0</v>
      </c>
      <c r="BL718" s="18" t="s">
        <v>311</v>
      </c>
      <c r="BM718" s="144" t="s">
        <v>1081</v>
      </c>
    </row>
    <row r="719" spans="2:65" s="1" customFormat="1" ht="19.5">
      <c r="B719" s="33"/>
      <c r="D719" s="146" t="s">
        <v>313</v>
      </c>
      <c r="F719" s="147" t="s">
        <v>1082</v>
      </c>
      <c r="I719" s="148"/>
      <c r="L719" s="33"/>
      <c r="M719" s="149"/>
      <c r="T719" s="54"/>
      <c r="AT719" s="18" t="s">
        <v>313</v>
      </c>
      <c r="AU719" s="18" t="s">
        <v>88</v>
      </c>
    </row>
    <row r="720" spans="2:65" s="1" customFormat="1" ht="11.25">
      <c r="B720" s="33"/>
      <c r="D720" s="150" t="s">
        <v>315</v>
      </c>
      <c r="F720" s="151" t="s">
        <v>1083</v>
      </c>
      <c r="I720" s="148"/>
      <c r="L720" s="33"/>
      <c r="M720" s="149"/>
      <c r="T720" s="54"/>
      <c r="AT720" s="18" t="s">
        <v>315</v>
      </c>
      <c r="AU720" s="18" t="s">
        <v>88</v>
      </c>
    </row>
    <row r="721" spans="2:65" s="12" customFormat="1" ht="11.25">
      <c r="B721" s="152"/>
      <c r="D721" s="146" t="s">
        <v>317</v>
      </c>
      <c r="E721" s="153" t="s">
        <v>42</v>
      </c>
      <c r="F721" s="154" t="s">
        <v>1069</v>
      </c>
      <c r="H721" s="153" t="s">
        <v>42</v>
      </c>
      <c r="I721" s="155"/>
      <c r="L721" s="152"/>
      <c r="M721" s="156"/>
      <c r="T721" s="157"/>
      <c r="AT721" s="153" t="s">
        <v>317</v>
      </c>
      <c r="AU721" s="153" t="s">
        <v>88</v>
      </c>
      <c r="AV721" s="12" t="s">
        <v>86</v>
      </c>
      <c r="AW721" s="12" t="s">
        <v>38</v>
      </c>
      <c r="AX721" s="12" t="s">
        <v>79</v>
      </c>
      <c r="AY721" s="153" t="s">
        <v>305</v>
      </c>
    </row>
    <row r="722" spans="2:65" s="13" customFormat="1" ht="11.25">
      <c r="B722" s="158"/>
      <c r="D722" s="146" t="s">
        <v>317</v>
      </c>
      <c r="E722" s="159" t="s">
        <v>42</v>
      </c>
      <c r="F722" s="160" t="s">
        <v>1070</v>
      </c>
      <c r="H722" s="161">
        <v>24.2</v>
      </c>
      <c r="I722" s="162"/>
      <c r="L722" s="158"/>
      <c r="M722" s="163"/>
      <c r="T722" s="164"/>
      <c r="AT722" s="159" t="s">
        <v>317</v>
      </c>
      <c r="AU722" s="159" t="s">
        <v>88</v>
      </c>
      <c r="AV722" s="13" t="s">
        <v>88</v>
      </c>
      <c r="AW722" s="13" t="s">
        <v>38</v>
      </c>
      <c r="AX722" s="13" t="s">
        <v>86</v>
      </c>
      <c r="AY722" s="159" t="s">
        <v>305</v>
      </c>
    </row>
    <row r="723" spans="2:65" s="1" customFormat="1" ht="24.2" customHeight="1">
      <c r="B723" s="33"/>
      <c r="C723" s="133" t="s">
        <v>1084</v>
      </c>
      <c r="D723" s="133" t="s">
        <v>307</v>
      </c>
      <c r="E723" s="134" t="s">
        <v>1085</v>
      </c>
      <c r="F723" s="135" t="s">
        <v>1086</v>
      </c>
      <c r="G723" s="136" t="s">
        <v>199</v>
      </c>
      <c r="H723" s="137">
        <v>5684.28</v>
      </c>
      <c r="I723" s="138"/>
      <c r="J723" s="139">
        <f>ROUND(I723*H723,2)</f>
        <v>0</v>
      </c>
      <c r="K723" s="135" t="s">
        <v>310</v>
      </c>
      <c r="L723" s="33"/>
      <c r="M723" s="140" t="s">
        <v>42</v>
      </c>
      <c r="N723" s="141" t="s">
        <v>50</v>
      </c>
      <c r="P723" s="142">
        <f>O723*H723</f>
        <v>0</v>
      </c>
      <c r="Q723" s="142">
        <v>4.0000000000000003E-5</v>
      </c>
      <c r="R723" s="142">
        <f>Q723*H723</f>
        <v>0.2273712</v>
      </c>
      <c r="S723" s="142">
        <v>0</v>
      </c>
      <c r="T723" s="143">
        <f>S723*H723</f>
        <v>0</v>
      </c>
      <c r="AR723" s="144" t="s">
        <v>311</v>
      </c>
      <c r="AT723" s="144" t="s">
        <v>307</v>
      </c>
      <c r="AU723" s="144" t="s">
        <v>88</v>
      </c>
      <c r="AY723" s="18" t="s">
        <v>305</v>
      </c>
      <c r="BE723" s="145">
        <f>IF(N723="základní",J723,0)</f>
        <v>0</v>
      </c>
      <c r="BF723" s="145">
        <f>IF(N723="snížená",J723,0)</f>
        <v>0</v>
      </c>
      <c r="BG723" s="145">
        <f>IF(N723="zákl. přenesená",J723,0)</f>
        <v>0</v>
      </c>
      <c r="BH723" s="145">
        <f>IF(N723="sníž. přenesená",J723,0)</f>
        <v>0</v>
      </c>
      <c r="BI723" s="145">
        <f>IF(N723="nulová",J723,0)</f>
        <v>0</v>
      </c>
      <c r="BJ723" s="18" t="s">
        <v>86</v>
      </c>
      <c r="BK723" s="145">
        <f>ROUND(I723*H723,2)</f>
        <v>0</v>
      </c>
      <c r="BL723" s="18" t="s">
        <v>311</v>
      </c>
      <c r="BM723" s="144" t="s">
        <v>1087</v>
      </c>
    </row>
    <row r="724" spans="2:65" s="1" customFormat="1" ht="19.5">
      <c r="B724" s="33"/>
      <c r="D724" s="146" t="s">
        <v>313</v>
      </c>
      <c r="F724" s="147" t="s">
        <v>1088</v>
      </c>
      <c r="I724" s="148"/>
      <c r="L724" s="33"/>
      <c r="M724" s="149"/>
      <c r="T724" s="54"/>
      <c r="AT724" s="18" t="s">
        <v>313</v>
      </c>
      <c r="AU724" s="18" t="s">
        <v>88</v>
      </c>
    </row>
    <row r="725" spans="2:65" s="1" customFormat="1" ht="11.25">
      <c r="B725" s="33"/>
      <c r="D725" s="150" t="s">
        <v>315</v>
      </c>
      <c r="F725" s="151" t="s">
        <v>1089</v>
      </c>
      <c r="I725" s="148"/>
      <c r="L725" s="33"/>
      <c r="M725" s="149"/>
      <c r="T725" s="54"/>
      <c r="AT725" s="18" t="s">
        <v>315</v>
      </c>
      <c r="AU725" s="18" t="s">
        <v>88</v>
      </c>
    </row>
    <row r="726" spans="2:65" s="12" customFormat="1" ht="11.25">
      <c r="B726" s="152"/>
      <c r="D726" s="146" t="s">
        <v>317</v>
      </c>
      <c r="E726" s="153" t="s">
        <v>42</v>
      </c>
      <c r="F726" s="154" t="s">
        <v>1090</v>
      </c>
      <c r="H726" s="153" t="s">
        <v>42</v>
      </c>
      <c r="I726" s="155"/>
      <c r="L726" s="152"/>
      <c r="M726" s="156"/>
      <c r="T726" s="157"/>
      <c r="AT726" s="153" t="s">
        <v>317</v>
      </c>
      <c r="AU726" s="153" t="s">
        <v>88</v>
      </c>
      <c r="AV726" s="12" t="s">
        <v>86</v>
      </c>
      <c r="AW726" s="12" t="s">
        <v>38</v>
      </c>
      <c r="AX726" s="12" t="s">
        <v>79</v>
      </c>
      <c r="AY726" s="153" t="s">
        <v>305</v>
      </c>
    </row>
    <row r="727" spans="2:65" s="13" customFormat="1" ht="11.25">
      <c r="B727" s="158"/>
      <c r="D727" s="146" t="s">
        <v>317</v>
      </c>
      <c r="E727" s="159" t="s">
        <v>42</v>
      </c>
      <c r="F727" s="160" t="s">
        <v>1091</v>
      </c>
      <c r="H727" s="161">
        <v>1340.74</v>
      </c>
      <c r="I727" s="162"/>
      <c r="L727" s="158"/>
      <c r="M727" s="163"/>
      <c r="T727" s="164"/>
      <c r="AT727" s="159" t="s">
        <v>317</v>
      </c>
      <c r="AU727" s="159" t="s">
        <v>88</v>
      </c>
      <c r="AV727" s="13" t="s">
        <v>88</v>
      </c>
      <c r="AW727" s="13" t="s">
        <v>38</v>
      </c>
      <c r="AX727" s="13" t="s">
        <v>79</v>
      </c>
      <c r="AY727" s="159" t="s">
        <v>305</v>
      </c>
    </row>
    <row r="728" spans="2:65" s="13" customFormat="1" ht="11.25">
      <c r="B728" s="158"/>
      <c r="D728" s="146" t="s">
        <v>317</v>
      </c>
      <c r="E728" s="159" t="s">
        <v>42</v>
      </c>
      <c r="F728" s="160" t="s">
        <v>1092</v>
      </c>
      <c r="H728" s="161">
        <v>2171.77</v>
      </c>
      <c r="I728" s="162"/>
      <c r="L728" s="158"/>
      <c r="M728" s="163"/>
      <c r="T728" s="164"/>
      <c r="AT728" s="159" t="s">
        <v>317</v>
      </c>
      <c r="AU728" s="159" t="s">
        <v>88</v>
      </c>
      <c r="AV728" s="13" t="s">
        <v>88</v>
      </c>
      <c r="AW728" s="13" t="s">
        <v>38</v>
      </c>
      <c r="AX728" s="13" t="s">
        <v>79</v>
      </c>
      <c r="AY728" s="159" t="s">
        <v>305</v>
      </c>
    </row>
    <row r="729" spans="2:65" s="13" customFormat="1" ht="11.25">
      <c r="B729" s="158"/>
      <c r="D729" s="146" t="s">
        <v>317</v>
      </c>
      <c r="E729" s="159" t="s">
        <v>42</v>
      </c>
      <c r="F729" s="160" t="s">
        <v>1093</v>
      </c>
      <c r="H729" s="161">
        <v>2171.77</v>
      </c>
      <c r="I729" s="162"/>
      <c r="L729" s="158"/>
      <c r="M729" s="163"/>
      <c r="T729" s="164"/>
      <c r="AT729" s="159" t="s">
        <v>317</v>
      </c>
      <c r="AU729" s="159" t="s">
        <v>88</v>
      </c>
      <c r="AV729" s="13" t="s">
        <v>88</v>
      </c>
      <c r="AW729" s="13" t="s">
        <v>38</v>
      </c>
      <c r="AX729" s="13" t="s">
        <v>79</v>
      </c>
      <c r="AY729" s="159" t="s">
        <v>305</v>
      </c>
    </row>
    <row r="730" spans="2:65" s="15" customFormat="1" ht="11.25">
      <c r="B730" s="172"/>
      <c r="D730" s="146" t="s">
        <v>317</v>
      </c>
      <c r="E730" s="173" t="s">
        <v>42</v>
      </c>
      <c r="F730" s="174" t="s">
        <v>339</v>
      </c>
      <c r="H730" s="175">
        <v>5684.28</v>
      </c>
      <c r="I730" s="176"/>
      <c r="L730" s="172"/>
      <c r="M730" s="177"/>
      <c r="T730" s="178"/>
      <c r="AT730" s="173" t="s">
        <v>317</v>
      </c>
      <c r="AU730" s="173" t="s">
        <v>88</v>
      </c>
      <c r="AV730" s="15" t="s">
        <v>311</v>
      </c>
      <c r="AW730" s="15" t="s">
        <v>38</v>
      </c>
      <c r="AX730" s="15" t="s">
        <v>86</v>
      </c>
      <c r="AY730" s="173" t="s">
        <v>305</v>
      </c>
    </row>
    <row r="731" spans="2:65" s="11" customFormat="1" ht="22.9" customHeight="1">
      <c r="B731" s="121"/>
      <c r="D731" s="122" t="s">
        <v>78</v>
      </c>
      <c r="E731" s="131" t="s">
        <v>1094</v>
      </c>
      <c r="F731" s="131" t="s">
        <v>1095</v>
      </c>
      <c r="I731" s="124"/>
      <c r="J731" s="132">
        <f>BK731</f>
        <v>0</v>
      </c>
      <c r="L731" s="121"/>
      <c r="M731" s="126"/>
      <c r="P731" s="127">
        <f>SUM(P732:P734)</f>
        <v>0</v>
      </c>
      <c r="R731" s="127">
        <f>SUM(R732:R734)</f>
        <v>0</v>
      </c>
      <c r="T731" s="128">
        <f>SUM(T732:T734)</f>
        <v>0</v>
      </c>
      <c r="AR731" s="122" t="s">
        <v>86</v>
      </c>
      <c r="AT731" s="129" t="s">
        <v>78</v>
      </c>
      <c r="AU731" s="129" t="s">
        <v>86</v>
      </c>
      <c r="AY731" s="122" t="s">
        <v>305</v>
      </c>
      <c r="BK731" s="130">
        <f>SUM(BK732:BK734)</f>
        <v>0</v>
      </c>
    </row>
    <row r="732" spans="2:65" s="1" customFormat="1" ht="21.75" customHeight="1">
      <c r="B732" s="33"/>
      <c r="C732" s="133" t="s">
        <v>1096</v>
      </c>
      <c r="D732" s="133" t="s">
        <v>307</v>
      </c>
      <c r="E732" s="134" t="s">
        <v>1097</v>
      </c>
      <c r="F732" s="135" t="s">
        <v>1098</v>
      </c>
      <c r="G732" s="136" t="s">
        <v>453</v>
      </c>
      <c r="H732" s="137">
        <v>2894.029</v>
      </c>
      <c r="I732" s="138"/>
      <c r="J732" s="139">
        <f>ROUND(I732*H732,2)</f>
        <v>0</v>
      </c>
      <c r="K732" s="135" t="s">
        <v>310</v>
      </c>
      <c r="L732" s="33"/>
      <c r="M732" s="140" t="s">
        <v>42</v>
      </c>
      <c r="N732" s="141" t="s">
        <v>50</v>
      </c>
      <c r="P732" s="142">
        <f>O732*H732</f>
        <v>0</v>
      </c>
      <c r="Q732" s="142">
        <v>0</v>
      </c>
      <c r="R732" s="142">
        <f>Q732*H732</f>
        <v>0</v>
      </c>
      <c r="S732" s="142">
        <v>0</v>
      </c>
      <c r="T732" s="143">
        <f>S732*H732</f>
        <v>0</v>
      </c>
      <c r="AR732" s="144" t="s">
        <v>311</v>
      </c>
      <c r="AT732" s="144" t="s">
        <v>307</v>
      </c>
      <c r="AU732" s="144" t="s">
        <v>88</v>
      </c>
      <c r="AY732" s="18" t="s">
        <v>305</v>
      </c>
      <c r="BE732" s="145">
        <f>IF(N732="základní",J732,0)</f>
        <v>0</v>
      </c>
      <c r="BF732" s="145">
        <f>IF(N732="snížená",J732,0)</f>
        <v>0</v>
      </c>
      <c r="BG732" s="145">
        <f>IF(N732="zákl. přenesená",J732,0)</f>
        <v>0</v>
      </c>
      <c r="BH732" s="145">
        <f>IF(N732="sníž. přenesená",J732,0)</f>
        <v>0</v>
      </c>
      <c r="BI732" s="145">
        <f>IF(N732="nulová",J732,0)</f>
        <v>0</v>
      </c>
      <c r="BJ732" s="18" t="s">
        <v>86</v>
      </c>
      <c r="BK732" s="145">
        <f>ROUND(I732*H732,2)</f>
        <v>0</v>
      </c>
      <c r="BL732" s="18" t="s">
        <v>311</v>
      </c>
      <c r="BM732" s="144" t="s">
        <v>1099</v>
      </c>
    </row>
    <row r="733" spans="2:65" s="1" customFormat="1" ht="39">
      <c r="B733" s="33"/>
      <c r="D733" s="146" t="s">
        <v>313</v>
      </c>
      <c r="F733" s="147" t="s">
        <v>1100</v>
      </c>
      <c r="I733" s="148"/>
      <c r="L733" s="33"/>
      <c r="M733" s="149"/>
      <c r="T733" s="54"/>
      <c r="AT733" s="18" t="s">
        <v>313</v>
      </c>
      <c r="AU733" s="18" t="s">
        <v>88</v>
      </c>
    </row>
    <row r="734" spans="2:65" s="1" customFormat="1" ht="11.25">
      <c r="B734" s="33"/>
      <c r="D734" s="150" t="s">
        <v>315</v>
      </c>
      <c r="F734" s="151" t="s">
        <v>1101</v>
      </c>
      <c r="I734" s="148"/>
      <c r="L734" s="33"/>
      <c r="M734" s="149"/>
      <c r="T734" s="54"/>
      <c r="AT734" s="18" t="s">
        <v>315</v>
      </c>
      <c r="AU734" s="18" t="s">
        <v>88</v>
      </c>
    </row>
    <row r="735" spans="2:65" s="11" customFormat="1" ht="25.9" customHeight="1">
      <c r="B735" s="121"/>
      <c r="D735" s="122" t="s">
        <v>78</v>
      </c>
      <c r="E735" s="123" t="s">
        <v>1102</v>
      </c>
      <c r="F735" s="123" t="s">
        <v>1103</v>
      </c>
      <c r="I735" s="124"/>
      <c r="J735" s="125">
        <f>BK735</f>
        <v>0</v>
      </c>
      <c r="L735" s="121"/>
      <c r="M735" s="126"/>
      <c r="P735" s="127">
        <f>P736+P853+P1038+P1313+P1345+P1355+P2049+P2059+P2252+P2261+P2327+P2346+P2381+P2421+P2526+P2576+P2620</f>
        <v>0</v>
      </c>
      <c r="R735" s="127">
        <f>R736+R853+R1038+R1313+R1345+R1355+R2049+R2059+R2252+R2261+R2327+R2346+R2381+R2421+R2526+R2576+R2620</f>
        <v>769.99460622000004</v>
      </c>
      <c r="T735" s="128">
        <f>T736+T853+T1038+T1313+T1345+T1355+T2049+T2059+T2252+T2261+T2327+T2346+T2381+T2421+T2526+T2576+T2620</f>
        <v>0</v>
      </c>
      <c r="AR735" s="122" t="s">
        <v>88</v>
      </c>
      <c r="AT735" s="129" t="s">
        <v>78</v>
      </c>
      <c r="AU735" s="129" t="s">
        <v>79</v>
      </c>
      <c r="AY735" s="122" t="s">
        <v>305</v>
      </c>
      <c r="BK735" s="130">
        <f>BK736+BK853+BK1038+BK1313+BK1345+BK1355+BK2049+BK2059+BK2252+BK2261+BK2327+BK2346+BK2381+BK2421+BK2526+BK2576+BK2620</f>
        <v>0</v>
      </c>
    </row>
    <row r="736" spans="2:65" s="11" customFormat="1" ht="22.9" customHeight="1">
      <c r="B736" s="121"/>
      <c r="D736" s="122" t="s">
        <v>78</v>
      </c>
      <c r="E736" s="131" t="s">
        <v>1104</v>
      </c>
      <c r="F736" s="131" t="s">
        <v>1105</v>
      </c>
      <c r="I736" s="124"/>
      <c r="J736" s="132">
        <f>BK736</f>
        <v>0</v>
      </c>
      <c r="L736" s="121"/>
      <c r="M736" s="126"/>
      <c r="P736" s="127">
        <f>SUM(P737:P852)</f>
        <v>0</v>
      </c>
      <c r="R736" s="127">
        <f>SUM(R737:R852)</f>
        <v>56.695619749999992</v>
      </c>
      <c r="T736" s="128">
        <f>SUM(T737:T852)</f>
        <v>0</v>
      </c>
      <c r="AR736" s="122" t="s">
        <v>88</v>
      </c>
      <c r="AT736" s="129" t="s">
        <v>78</v>
      </c>
      <c r="AU736" s="129" t="s">
        <v>86</v>
      </c>
      <c r="AY736" s="122" t="s">
        <v>305</v>
      </c>
      <c r="BK736" s="130">
        <f>SUM(BK737:BK852)</f>
        <v>0</v>
      </c>
    </row>
    <row r="737" spans="2:65" s="1" customFormat="1" ht="24.2" customHeight="1">
      <c r="B737" s="33"/>
      <c r="C737" s="133" t="s">
        <v>1106</v>
      </c>
      <c r="D737" s="133" t="s">
        <v>307</v>
      </c>
      <c r="E737" s="134" t="s">
        <v>1107</v>
      </c>
      <c r="F737" s="135" t="s">
        <v>1108</v>
      </c>
      <c r="G737" s="136" t="s">
        <v>199</v>
      </c>
      <c r="H737" s="137">
        <v>3247.97</v>
      </c>
      <c r="I737" s="138"/>
      <c r="J737" s="139">
        <f>ROUND(I737*H737,2)</f>
        <v>0</v>
      </c>
      <c r="K737" s="135" t="s">
        <v>310</v>
      </c>
      <c r="L737" s="33"/>
      <c r="M737" s="140" t="s">
        <v>42</v>
      </c>
      <c r="N737" s="141" t="s">
        <v>50</v>
      </c>
      <c r="P737" s="142">
        <f>O737*H737</f>
        <v>0</v>
      </c>
      <c r="Q737" s="142">
        <v>0</v>
      </c>
      <c r="R737" s="142">
        <f>Q737*H737</f>
        <v>0</v>
      </c>
      <c r="S737" s="142">
        <v>0</v>
      </c>
      <c r="T737" s="143">
        <f>S737*H737</f>
        <v>0</v>
      </c>
      <c r="AR737" s="144" t="s">
        <v>436</v>
      </c>
      <c r="AT737" s="144" t="s">
        <v>307</v>
      </c>
      <c r="AU737" s="144" t="s">
        <v>88</v>
      </c>
      <c r="AY737" s="18" t="s">
        <v>305</v>
      </c>
      <c r="BE737" s="145">
        <f>IF(N737="základní",J737,0)</f>
        <v>0</v>
      </c>
      <c r="BF737" s="145">
        <f>IF(N737="snížená",J737,0)</f>
        <v>0</v>
      </c>
      <c r="BG737" s="145">
        <f>IF(N737="zákl. přenesená",J737,0)</f>
        <v>0</v>
      </c>
      <c r="BH737" s="145">
        <f>IF(N737="sníž. přenesená",J737,0)</f>
        <v>0</v>
      </c>
      <c r="BI737" s="145">
        <f>IF(N737="nulová",J737,0)</f>
        <v>0</v>
      </c>
      <c r="BJ737" s="18" t="s">
        <v>86</v>
      </c>
      <c r="BK737" s="145">
        <f>ROUND(I737*H737,2)</f>
        <v>0</v>
      </c>
      <c r="BL737" s="18" t="s">
        <v>436</v>
      </c>
      <c r="BM737" s="144" t="s">
        <v>1109</v>
      </c>
    </row>
    <row r="738" spans="2:65" s="1" customFormat="1" ht="19.5">
      <c r="B738" s="33"/>
      <c r="D738" s="146" t="s">
        <v>313</v>
      </c>
      <c r="F738" s="147" t="s">
        <v>1110</v>
      </c>
      <c r="I738" s="148"/>
      <c r="L738" s="33"/>
      <c r="M738" s="149"/>
      <c r="T738" s="54"/>
      <c r="AT738" s="18" t="s">
        <v>313</v>
      </c>
      <c r="AU738" s="18" t="s">
        <v>88</v>
      </c>
    </row>
    <row r="739" spans="2:65" s="1" customFormat="1" ht="11.25">
      <c r="B739" s="33"/>
      <c r="D739" s="150" t="s">
        <v>315</v>
      </c>
      <c r="F739" s="151" t="s">
        <v>1111</v>
      </c>
      <c r="I739" s="148"/>
      <c r="L739" s="33"/>
      <c r="M739" s="149"/>
      <c r="T739" s="54"/>
      <c r="AT739" s="18" t="s">
        <v>315</v>
      </c>
      <c r="AU739" s="18" t="s">
        <v>88</v>
      </c>
    </row>
    <row r="740" spans="2:65" s="12" customFormat="1" ht="11.25">
      <c r="B740" s="152"/>
      <c r="D740" s="146" t="s">
        <v>317</v>
      </c>
      <c r="E740" s="153" t="s">
        <v>42</v>
      </c>
      <c r="F740" s="154" t="s">
        <v>1112</v>
      </c>
      <c r="H740" s="153" t="s">
        <v>42</v>
      </c>
      <c r="I740" s="155"/>
      <c r="L740" s="152"/>
      <c r="M740" s="156"/>
      <c r="T740" s="157"/>
      <c r="AT740" s="153" t="s">
        <v>317</v>
      </c>
      <c r="AU740" s="153" t="s">
        <v>88</v>
      </c>
      <c r="AV740" s="12" t="s">
        <v>86</v>
      </c>
      <c r="AW740" s="12" t="s">
        <v>38</v>
      </c>
      <c r="AX740" s="12" t="s">
        <v>79</v>
      </c>
      <c r="AY740" s="153" t="s">
        <v>305</v>
      </c>
    </row>
    <row r="741" spans="2:65" s="13" customFormat="1" ht="11.25">
      <c r="B741" s="158"/>
      <c r="D741" s="146" t="s">
        <v>317</v>
      </c>
      <c r="E741" s="159" t="s">
        <v>42</v>
      </c>
      <c r="F741" s="160" t="s">
        <v>201</v>
      </c>
      <c r="H741" s="161">
        <v>3247.97</v>
      </c>
      <c r="I741" s="162"/>
      <c r="L741" s="158"/>
      <c r="M741" s="163"/>
      <c r="T741" s="164"/>
      <c r="AT741" s="159" t="s">
        <v>317</v>
      </c>
      <c r="AU741" s="159" t="s">
        <v>88</v>
      </c>
      <c r="AV741" s="13" t="s">
        <v>88</v>
      </c>
      <c r="AW741" s="13" t="s">
        <v>38</v>
      </c>
      <c r="AX741" s="13" t="s">
        <v>79</v>
      </c>
      <c r="AY741" s="159" t="s">
        <v>305</v>
      </c>
    </row>
    <row r="742" spans="2:65" s="14" customFormat="1" ht="11.25">
      <c r="B742" s="165"/>
      <c r="D742" s="146" t="s">
        <v>317</v>
      </c>
      <c r="E742" s="166" t="s">
        <v>225</v>
      </c>
      <c r="F742" s="167" t="s">
        <v>338</v>
      </c>
      <c r="H742" s="168">
        <v>3247.97</v>
      </c>
      <c r="I742" s="169"/>
      <c r="L742" s="165"/>
      <c r="M742" s="170"/>
      <c r="T742" s="171"/>
      <c r="AT742" s="166" t="s">
        <v>317</v>
      </c>
      <c r="AU742" s="166" t="s">
        <v>88</v>
      </c>
      <c r="AV742" s="14" t="s">
        <v>96</v>
      </c>
      <c r="AW742" s="14" t="s">
        <v>38</v>
      </c>
      <c r="AX742" s="14" t="s">
        <v>79</v>
      </c>
      <c r="AY742" s="166" t="s">
        <v>305</v>
      </c>
    </row>
    <row r="743" spans="2:65" s="15" customFormat="1" ht="11.25">
      <c r="B743" s="172"/>
      <c r="D743" s="146" t="s">
        <v>317</v>
      </c>
      <c r="E743" s="173" t="s">
        <v>42</v>
      </c>
      <c r="F743" s="174" t="s">
        <v>339</v>
      </c>
      <c r="H743" s="175">
        <v>3247.97</v>
      </c>
      <c r="I743" s="176"/>
      <c r="L743" s="172"/>
      <c r="M743" s="177"/>
      <c r="T743" s="178"/>
      <c r="AT743" s="173" t="s">
        <v>317</v>
      </c>
      <c r="AU743" s="173" t="s">
        <v>88</v>
      </c>
      <c r="AV743" s="15" t="s">
        <v>311</v>
      </c>
      <c r="AW743" s="15" t="s">
        <v>38</v>
      </c>
      <c r="AX743" s="15" t="s">
        <v>86</v>
      </c>
      <c r="AY743" s="173" t="s">
        <v>305</v>
      </c>
    </row>
    <row r="744" spans="2:65" s="1" customFormat="1" ht="24.2" customHeight="1">
      <c r="B744" s="33"/>
      <c r="C744" s="133" t="s">
        <v>1113</v>
      </c>
      <c r="D744" s="133" t="s">
        <v>307</v>
      </c>
      <c r="E744" s="134" t="s">
        <v>1114</v>
      </c>
      <c r="F744" s="135" t="s">
        <v>1115</v>
      </c>
      <c r="G744" s="136" t="s">
        <v>199</v>
      </c>
      <c r="H744" s="137">
        <v>993.12</v>
      </c>
      <c r="I744" s="138"/>
      <c r="J744" s="139">
        <f>ROUND(I744*H744,2)</f>
        <v>0</v>
      </c>
      <c r="K744" s="135" t="s">
        <v>310</v>
      </c>
      <c r="L744" s="33"/>
      <c r="M744" s="140" t="s">
        <v>42</v>
      </c>
      <c r="N744" s="141" t="s">
        <v>50</v>
      </c>
      <c r="P744" s="142">
        <f>O744*H744</f>
        <v>0</v>
      </c>
      <c r="Q744" s="142">
        <v>0</v>
      </c>
      <c r="R744" s="142">
        <f>Q744*H744</f>
        <v>0</v>
      </c>
      <c r="S744" s="142">
        <v>0</v>
      </c>
      <c r="T744" s="143">
        <f>S744*H744</f>
        <v>0</v>
      </c>
      <c r="AR744" s="144" t="s">
        <v>436</v>
      </c>
      <c r="AT744" s="144" t="s">
        <v>307</v>
      </c>
      <c r="AU744" s="144" t="s">
        <v>88</v>
      </c>
      <c r="AY744" s="18" t="s">
        <v>305</v>
      </c>
      <c r="BE744" s="145">
        <f>IF(N744="základní",J744,0)</f>
        <v>0</v>
      </c>
      <c r="BF744" s="145">
        <f>IF(N744="snížená",J744,0)</f>
        <v>0</v>
      </c>
      <c r="BG744" s="145">
        <f>IF(N744="zákl. přenesená",J744,0)</f>
        <v>0</v>
      </c>
      <c r="BH744" s="145">
        <f>IF(N744="sníž. přenesená",J744,0)</f>
        <v>0</v>
      </c>
      <c r="BI744" s="145">
        <f>IF(N744="nulová",J744,0)</f>
        <v>0</v>
      </c>
      <c r="BJ744" s="18" t="s">
        <v>86</v>
      </c>
      <c r="BK744" s="145">
        <f>ROUND(I744*H744,2)</f>
        <v>0</v>
      </c>
      <c r="BL744" s="18" t="s">
        <v>436</v>
      </c>
      <c r="BM744" s="144" t="s">
        <v>1116</v>
      </c>
    </row>
    <row r="745" spans="2:65" s="1" customFormat="1" ht="19.5">
      <c r="B745" s="33"/>
      <c r="D745" s="146" t="s">
        <v>313</v>
      </c>
      <c r="F745" s="147" t="s">
        <v>1117</v>
      </c>
      <c r="I745" s="148"/>
      <c r="L745" s="33"/>
      <c r="M745" s="149"/>
      <c r="T745" s="54"/>
      <c r="AT745" s="18" t="s">
        <v>313</v>
      </c>
      <c r="AU745" s="18" t="s">
        <v>88</v>
      </c>
    </row>
    <row r="746" spans="2:65" s="1" customFormat="1" ht="11.25">
      <c r="B746" s="33"/>
      <c r="D746" s="150" t="s">
        <v>315</v>
      </c>
      <c r="F746" s="151" t="s">
        <v>1118</v>
      </c>
      <c r="I746" s="148"/>
      <c r="L746" s="33"/>
      <c r="M746" s="149"/>
      <c r="T746" s="54"/>
      <c r="AT746" s="18" t="s">
        <v>315</v>
      </c>
      <c r="AU746" s="18" t="s">
        <v>88</v>
      </c>
    </row>
    <row r="747" spans="2:65" s="12" customFormat="1" ht="11.25">
      <c r="B747" s="152"/>
      <c r="D747" s="146" t="s">
        <v>317</v>
      </c>
      <c r="E747" s="153" t="s">
        <v>42</v>
      </c>
      <c r="F747" s="154" t="s">
        <v>1119</v>
      </c>
      <c r="H747" s="153" t="s">
        <v>42</v>
      </c>
      <c r="I747" s="155"/>
      <c r="L747" s="152"/>
      <c r="M747" s="156"/>
      <c r="T747" s="157"/>
      <c r="AT747" s="153" t="s">
        <v>317</v>
      </c>
      <c r="AU747" s="153" t="s">
        <v>88</v>
      </c>
      <c r="AV747" s="12" t="s">
        <v>86</v>
      </c>
      <c r="AW747" s="12" t="s">
        <v>38</v>
      </c>
      <c r="AX747" s="12" t="s">
        <v>79</v>
      </c>
      <c r="AY747" s="153" t="s">
        <v>305</v>
      </c>
    </row>
    <row r="748" spans="2:65" s="13" customFormat="1" ht="11.25">
      <c r="B748" s="158"/>
      <c r="D748" s="146" t="s">
        <v>317</v>
      </c>
      <c r="E748" s="159" t="s">
        <v>42</v>
      </c>
      <c r="F748" s="160" t="s">
        <v>197</v>
      </c>
      <c r="H748" s="161">
        <v>993.12</v>
      </c>
      <c r="I748" s="162"/>
      <c r="L748" s="158"/>
      <c r="M748" s="163"/>
      <c r="T748" s="164"/>
      <c r="AT748" s="159" t="s">
        <v>317</v>
      </c>
      <c r="AU748" s="159" t="s">
        <v>88</v>
      </c>
      <c r="AV748" s="13" t="s">
        <v>88</v>
      </c>
      <c r="AW748" s="13" t="s">
        <v>38</v>
      </c>
      <c r="AX748" s="13" t="s">
        <v>79</v>
      </c>
      <c r="AY748" s="159" t="s">
        <v>305</v>
      </c>
    </row>
    <row r="749" spans="2:65" s="14" customFormat="1" ht="11.25">
      <c r="B749" s="165"/>
      <c r="D749" s="146" t="s">
        <v>317</v>
      </c>
      <c r="E749" s="166" t="s">
        <v>222</v>
      </c>
      <c r="F749" s="167" t="s">
        <v>338</v>
      </c>
      <c r="H749" s="168">
        <v>993.12</v>
      </c>
      <c r="I749" s="169"/>
      <c r="L749" s="165"/>
      <c r="M749" s="170"/>
      <c r="T749" s="171"/>
      <c r="AT749" s="166" t="s">
        <v>317</v>
      </c>
      <c r="AU749" s="166" t="s">
        <v>88</v>
      </c>
      <c r="AV749" s="14" t="s">
        <v>96</v>
      </c>
      <c r="AW749" s="14" t="s">
        <v>38</v>
      </c>
      <c r="AX749" s="14" t="s">
        <v>79</v>
      </c>
      <c r="AY749" s="166" t="s">
        <v>305</v>
      </c>
    </row>
    <row r="750" spans="2:65" s="15" customFormat="1" ht="11.25">
      <c r="B750" s="172"/>
      <c r="D750" s="146" t="s">
        <v>317</v>
      </c>
      <c r="E750" s="173" t="s">
        <v>42</v>
      </c>
      <c r="F750" s="174" t="s">
        <v>339</v>
      </c>
      <c r="H750" s="175">
        <v>993.12</v>
      </c>
      <c r="I750" s="176"/>
      <c r="L750" s="172"/>
      <c r="M750" s="177"/>
      <c r="T750" s="178"/>
      <c r="AT750" s="173" t="s">
        <v>317</v>
      </c>
      <c r="AU750" s="173" t="s">
        <v>88</v>
      </c>
      <c r="AV750" s="15" t="s">
        <v>311</v>
      </c>
      <c r="AW750" s="15" t="s">
        <v>38</v>
      </c>
      <c r="AX750" s="15" t="s">
        <v>86</v>
      </c>
      <c r="AY750" s="173" t="s">
        <v>305</v>
      </c>
    </row>
    <row r="751" spans="2:65" s="1" customFormat="1" ht="16.5" customHeight="1">
      <c r="B751" s="33"/>
      <c r="C751" s="179" t="s">
        <v>1120</v>
      </c>
      <c r="D751" s="179" t="s">
        <v>341</v>
      </c>
      <c r="E751" s="180" t="s">
        <v>1121</v>
      </c>
      <c r="F751" s="181" t="s">
        <v>1122</v>
      </c>
      <c r="G751" s="182" t="s">
        <v>453</v>
      </c>
      <c r="H751" s="183">
        <v>1.484</v>
      </c>
      <c r="I751" s="184"/>
      <c r="J751" s="185">
        <f>ROUND(I751*H751,2)</f>
        <v>0</v>
      </c>
      <c r="K751" s="181" t="s">
        <v>310</v>
      </c>
      <c r="L751" s="186"/>
      <c r="M751" s="187" t="s">
        <v>42</v>
      </c>
      <c r="N751" s="188" t="s">
        <v>50</v>
      </c>
      <c r="P751" s="142">
        <f>O751*H751</f>
        <v>0</v>
      </c>
      <c r="Q751" s="142">
        <v>1</v>
      </c>
      <c r="R751" s="142">
        <f>Q751*H751</f>
        <v>1.484</v>
      </c>
      <c r="S751" s="142">
        <v>0</v>
      </c>
      <c r="T751" s="143">
        <f>S751*H751</f>
        <v>0</v>
      </c>
      <c r="AR751" s="144" t="s">
        <v>559</v>
      </c>
      <c r="AT751" s="144" t="s">
        <v>341</v>
      </c>
      <c r="AU751" s="144" t="s">
        <v>88</v>
      </c>
      <c r="AY751" s="18" t="s">
        <v>305</v>
      </c>
      <c r="BE751" s="145">
        <f>IF(N751="základní",J751,0)</f>
        <v>0</v>
      </c>
      <c r="BF751" s="145">
        <f>IF(N751="snížená",J751,0)</f>
        <v>0</v>
      </c>
      <c r="BG751" s="145">
        <f>IF(N751="zákl. přenesená",J751,0)</f>
        <v>0</v>
      </c>
      <c r="BH751" s="145">
        <f>IF(N751="sníž. přenesená",J751,0)</f>
        <v>0</v>
      </c>
      <c r="BI751" s="145">
        <f>IF(N751="nulová",J751,0)</f>
        <v>0</v>
      </c>
      <c r="BJ751" s="18" t="s">
        <v>86</v>
      </c>
      <c r="BK751" s="145">
        <f>ROUND(I751*H751,2)</f>
        <v>0</v>
      </c>
      <c r="BL751" s="18" t="s">
        <v>436</v>
      </c>
      <c r="BM751" s="144" t="s">
        <v>1123</v>
      </c>
    </row>
    <row r="752" spans="2:65" s="1" customFormat="1" ht="11.25">
      <c r="B752" s="33"/>
      <c r="D752" s="146" t="s">
        <v>313</v>
      </c>
      <c r="F752" s="147" t="s">
        <v>1122</v>
      </c>
      <c r="I752" s="148"/>
      <c r="L752" s="33"/>
      <c r="M752" s="149"/>
      <c r="T752" s="54"/>
      <c r="AT752" s="18" t="s">
        <v>313</v>
      </c>
      <c r="AU752" s="18" t="s">
        <v>88</v>
      </c>
    </row>
    <row r="753" spans="2:65" s="12" customFormat="1" ht="11.25">
      <c r="B753" s="152"/>
      <c r="D753" s="146" t="s">
        <v>317</v>
      </c>
      <c r="E753" s="153" t="s">
        <v>42</v>
      </c>
      <c r="F753" s="154" t="s">
        <v>1112</v>
      </c>
      <c r="H753" s="153" t="s">
        <v>42</v>
      </c>
      <c r="I753" s="155"/>
      <c r="L753" s="152"/>
      <c r="M753" s="156"/>
      <c r="T753" s="157"/>
      <c r="AT753" s="153" t="s">
        <v>317</v>
      </c>
      <c r="AU753" s="153" t="s">
        <v>88</v>
      </c>
      <c r="AV753" s="12" t="s">
        <v>86</v>
      </c>
      <c r="AW753" s="12" t="s">
        <v>38</v>
      </c>
      <c r="AX753" s="12" t="s">
        <v>79</v>
      </c>
      <c r="AY753" s="153" t="s">
        <v>305</v>
      </c>
    </row>
    <row r="754" spans="2:65" s="13" customFormat="1" ht="11.25">
      <c r="B754" s="158"/>
      <c r="D754" s="146" t="s">
        <v>317</v>
      </c>
      <c r="E754" s="159" t="s">
        <v>42</v>
      </c>
      <c r="F754" s="160" t="s">
        <v>1124</v>
      </c>
      <c r="H754" s="161">
        <v>3247.97</v>
      </c>
      <c r="I754" s="162"/>
      <c r="L754" s="158"/>
      <c r="M754" s="163"/>
      <c r="T754" s="164"/>
      <c r="AT754" s="159" t="s">
        <v>317</v>
      </c>
      <c r="AU754" s="159" t="s">
        <v>88</v>
      </c>
      <c r="AV754" s="13" t="s">
        <v>88</v>
      </c>
      <c r="AW754" s="13" t="s">
        <v>38</v>
      </c>
      <c r="AX754" s="13" t="s">
        <v>79</v>
      </c>
      <c r="AY754" s="159" t="s">
        <v>305</v>
      </c>
    </row>
    <row r="755" spans="2:65" s="12" customFormat="1" ht="11.25">
      <c r="B755" s="152"/>
      <c r="D755" s="146" t="s">
        <v>317</v>
      </c>
      <c r="E755" s="153" t="s">
        <v>42</v>
      </c>
      <c r="F755" s="154" t="s">
        <v>1125</v>
      </c>
      <c r="H755" s="153" t="s">
        <v>42</v>
      </c>
      <c r="I755" s="155"/>
      <c r="L755" s="152"/>
      <c r="M755" s="156"/>
      <c r="T755" s="157"/>
      <c r="AT755" s="153" t="s">
        <v>317</v>
      </c>
      <c r="AU755" s="153" t="s">
        <v>88</v>
      </c>
      <c r="AV755" s="12" t="s">
        <v>86</v>
      </c>
      <c r="AW755" s="12" t="s">
        <v>38</v>
      </c>
      <c r="AX755" s="12" t="s">
        <v>79</v>
      </c>
      <c r="AY755" s="153" t="s">
        <v>305</v>
      </c>
    </row>
    <row r="756" spans="2:65" s="13" customFormat="1" ht="11.25">
      <c r="B756" s="158"/>
      <c r="D756" s="146" t="s">
        <v>317</v>
      </c>
      <c r="E756" s="159" t="s">
        <v>42</v>
      </c>
      <c r="F756" s="160" t="s">
        <v>1126</v>
      </c>
      <c r="H756" s="161">
        <v>993.12</v>
      </c>
      <c r="I756" s="162"/>
      <c r="L756" s="158"/>
      <c r="M756" s="163"/>
      <c r="T756" s="164"/>
      <c r="AT756" s="159" t="s">
        <v>317</v>
      </c>
      <c r="AU756" s="159" t="s">
        <v>88</v>
      </c>
      <c r="AV756" s="13" t="s">
        <v>88</v>
      </c>
      <c r="AW756" s="13" t="s">
        <v>38</v>
      </c>
      <c r="AX756" s="13" t="s">
        <v>79</v>
      </c>
      <c r="AY756" s="159" t="s">
        <v>305</v>
      </c>
    </row>
    <row r="757" spans="2:65" s="15" customFormat="1" ht="11.25">
      <c r="B757" s="172"/>
      <c r="D757" s="146" t="s">
        <v>317</v>
      </c>
      <c r="E757" s="173" t="s">
        <v>42</v>
      </c>
      <c r="F757" s="174" t="s">
        <v>339</v>
      </c>
      <c r="H757" s="175">
        <v>4241.09</v>
      </c>
      <c r="I757" s="176"/>
      <c r="L757" s="172"/>
      <c r="M757" s="177"/>
      <c r="T757" s="178"/>
      <c r="AT757" s="173" t="s">
        <v>317</v>
      </c>
      <c r="AU757" s="173" t="s">
        <v>88</v>
      </c>
      <c r="AV757" s="15" t="s">
        <v>311</v>
      </c>
      <c r="AW757" s="15" t="s">
        <v>38</v>
      </c>
      <c r="AX757" s="15" t="s">
        <v>86</v>
      </c>
      <c r="AY757" s="173" t="s">
        <v>305</v>
      </c>
    </row>
    <row r="758" spans="2:65" s="13" customFormat="1" ht="11.25">
      <c r="B758" s="158"/>
      <c r="D758" s="146" t="s">
        <v>317</v>
      </c>
      <c r="F758" s="160" t="s">
        <v>1127</v>
      </c>
      <c r="H758" s="161">
        <v>1.484</v>
      </c>
      <c r="I758" s="162"/>
      <c r="L758" s="158"/>
      <c r="M758" s="163"/>
      <c r="T758" s="164"/>
      <c r="AT758" s="159" t="s">
        <v>317</v>
      </c>
      <c r="AU758" s="159" t="s">
        <v>88</v>
      </c>
      <c r="AV758" s="13" t="s">
        <v>88</v>
      </c>
      <c r="AW758" s="13" t="s">
        <v>4</v>
      </c>
      <c r="AX758" s="13" t="s">
        <v>86</v>
      </c>
      <c r="AY758" s="159" t="s">
        <v>305</v>
      </c>
    </row>
    <row r="759" spans="2:65" s="1" customFormat="1" ht="24.2" customHeight="1">
      <c r="B759" s="33"/>
      <c r="C759" s="133" t="s">
        <v>1128</v>
      </c>
      <c r="D759" s="133" t="s">
        <v>307</v>
      </c>
      <c r="E759" s="134" t="s">
        <v>1129</v>
      </c>
      <c r="F759" s="135" t="s">
        <v>1130</v>
      </c>
      <c r="G759" s="136" t="s">
        <v>199</v>
      </c>
      <c r="H759" s="137">
        <v>6495.94</v>
      </c>
      <c r="I759" s="138"/>
      <c r="J759" s="139">
        <f>ROUND(I759*H759,2)</f>
        <v>0</v>
      </c>
      <c r="K759" s="135" t="s">
        <v>310</v>
      </c>
      <c r="L759" s="33"/>
      <c r="M759" s="140" t="s">
        <v>42</v>
      </c>
      <c r="N759" s="141" t="s">
        <v>50</v>
      </c>
      <c r="P759" s="142">
        <f>O759*H759</f>
        <v>0</v>
      </c>
      <c r="Q759" s="142">
        <v>4.0000000000000002E-4</v>
      </c>
      <c r="R759" s="142">
        <f>Q759*H759</f>
        <v>2.598376</v>
      </c>
      <c r="S759" s="142">
        <v>0</v>
      </c>
      <c r="T759" s="143">
        <f>S759*H759</f>
        <v>0</v>
      </c>
      <c r="AR759" s="144" t="s">
        <v>436</v>
      </c>
      <c r="AT759" s="144" t="s">
        <v>307</v>
      </c>
      <c r="AU759" s="144" t="s">
        <v>88</v>
      </c>
      <c r="AY759" s="18" t="s">
        <v>305</v>
      </c>
      <c r="BE759" s="145">
        <f>IF(N759="základní",J759,0)</f>
        <v>0</v>
      </c>
      <c r="BF759" s="145">
        <f>IF(N759="snížená",J759,0)</f>
        <v>0</v>
      </c>
      <c r="BG759" s="145">
        <f>IF(N759="zákl. přenesená",J759,0)</f>
        <v>0</v>
      </c>
      <c r="BH759" s="145">
        <f>IF(N759="sníž. přenesená",J759,0)</f>
        <v>0</v>
      </c>
      <c r="BI759" s="145">
        <f>IF(N759="nulová",J759,0)</f>
        <v>0</v>
      </c>
      <c r="BJ759" s="18" t="s">
        <v>86</v>
      </c>
      <c r="BK759" s="145">
        <f>ROUND(I759*H759,2)</f>
        <v>0</v>
      </c>
      <c r="BL759" s="18" t="s">
        <v>436</v>
      </c>
      <c r="BM759" s="144" t="s">
        <v>1131</v>
      </c>
    </row>
    <row r="760" spans="2:65" s="1" customFormat="1" ht="19.5">
      <c r="B760" s="33"/>
      <c r="D760" s="146" t="s">
        <v>313</v>
      </c>
      <c r="F760" s="147" t="s">
        <v>1132</v>
      </c>
      <c r="I760" s="148"/>
      <c r="L760" s="33"/>
      <c r="M760" s="149"/>
      <c r="T760" s="54"/>
      <c r="AT760" s="18" t="s">
        <v>313</v>
      </c>
      <c r="AU760" s="18" t="s">
        <v>88</v>
      </c>
    </row>
    <row r="761" spans="2:65" s="1" customFormat="1" ht="11.25">
      <c r="B761" s="33"/>
      <c r="D761" s="150" t="s">
        <v>315</v>
      </c>
      <c r="F761" s="151" t="s">
        <v>1133</v>
      </c>
      <c r="I761" s="148"/>
      <c r="L761" s="33"/>
      <c r="M761" s="149"/>
      <c r="T761" s="54"/>
      <c r="AT761" s="18" t="s">
        <v>315</v>
      </c>
      <c r="AU761" s="18" t="s">
        <v>88</v>
      </c>
    </row>
    <row r="762" spans="2:65" s="12" customFormat="1" ht="11.25">
      <c r="B762" s="152"/>
      <c r="D762" s="146" t="s">
        <v>317</v>
      </c>
      <c r="E762" s="153" t="s">
        <v>42</v>
      </c>
      <c r="F762" s="154" t="s">
        <v>1112</v>
      </c>
      <c r="H762" s="153" t="s">
        <v>42</v>
      </c>
      <c r="I762" s="155"/>
      <c r="L762" s="152"/>
      <c r="M762" s="156"/>
      <c r="T762" s="157"/>
      <c r="AT762" s="153" t="s">
        <v>317</v>
      </c>
      <c r="AU762" s="153" t="s">
        <v>88</v>
      </c>
      <c r="AV762" s="12" t="s">
        <v>86</v>
      </c>
      <c r="AW762" s="12" t="s">
        <v>38</v>
      </c>
      <c r="AX762" s="12" t="s">
        <v>79</v>
      </c>
      <c r="AY762" s="153" t="s">
        <v>305</v>
      </c>
    </row>
    <row r="763" spans="2:65" s="12" customFormat="1" ht="11.25">
      <c r="B763" s="152"/>
      <c r="D763" s="146" t="s">
        <v>317</v>
      </c>
      <c r="E763" s="153" t="s">
        <v>42</v>
      </c>
      <c r="F763" s="154" t="s">
        <v>425</v>
      </c>
      <c r="H763" s="153" t="s">
        <v>42</v>
      </c>
      <c r="I763" s="155"/>
      <c r="L763" s="152"/>
      <c r="M763" s="156"/>
      <c r="T763" s="157"/>
      <c r="AT763" s="153" t="s">
        <v>317</v>
      </c>
      <c r="AU763" s="153" t="s">
        <v>88</v>
      </c>
      <c r="AV763" s="12" t="s">
        <v>86</v>
      </c>
      <c r="AW763" s="12" t="s">
        <v>38</v>
      </c>
      <c r="AX763" s="12" t="s">
        <v>79</v>
      </c>
      <c r="AY763" s="153" t="s">
        <v>305</v>
      </c>
    </row>
    <row r="764" spans="2:65" s="12" customFormat="1" ht="11.25">
      <c r="B764" s="152"/>
      <c r="D764" s="146" t="s">
        <v>317</v>
      </c>
      <c r="E764" s="153" t="s">
        <v>42</v>
      </c>
      <c r="F764" s="154" t="s">
        <v>1134</v>
      </c>
      <c r="H764" s="153" t="s">
        <v>42</v>
      </c>
      <c r="I764" s="155"/>
      <c r="L764" s="152"/>
      <c r="M764" s="156"/>
      <c r="T764" s="157"/>
      <c r="AT764" s="153" t="s">
        <v>317</v>
      </c>
      <c r="AU764" s="153" t="s">
        <v>88</v>
      </c>
      <c r="AV764" s="12" t="s">
        <v>86</v>
      </c>
      <c r="AW764" s="12" t="s">
        <v>38</v>
      </c>
      <c r="AX764" s="12" t="s">
        <v>79</v>
      </c>
      <c r="AY764" s="153" t="s">
        <v>305</v>
      </c>
    </row>
    <row r="765" spans="2:65" s="13" customFormat="1" ht="11.25">
      <c r="B765" s="158"/>
      <c r="D765" s="146" t="s">
        <v>317</v>
      </c>
      <c r="E765" s="159" t="s">
        <v>42</v>
      </c>
      <c r="F765" s="160" t="s">
        <v>1135</v>
      </c>
      <c r="H765" s="161">
        <v>3247.97</v>
      </c>
      <c r="I765" s="162"/>
      <c r="L765" s="158"/>
      <c r="M765" s="163"/>
      <c r="T765" s="164"/>
      <c r="AT765" s="159" t="s">
        <v>317</v>
      </c>
      <c r="AU765" s="159" t="s">
        <v>88</v>
      </c>
      <c r="AV765" s="13" t="s">
        <v>88</v>
      </c>
      <c r="AW765" s="13" t="s">
        <v>38</v>
      </c>
      <c r="AX765" s="13" t="s">
        <v>79</v>
      </c>
      <c r="AY765" s="159" t="s">
        <v>305</v>
      </c>
    </row>
    <row r="766" spans="2:65" s="14" customFormat="1" ht="11.25">
      <c r="B766" s="165"/>
      <c r="D766" s="146" t="s">
        <v>317</v>
      </c>
      <c r="E766" s="166" t="s">
        <v>201</v>
      </c>
      <c r="F766" s="167" t="s">
        <v>338</v>
      </c>
      <c r="H766" s="168">
        <v>3247.97</v>
      </c>
      <c r="I766" s="169"/>
      <c r="L766" s="165"/>
      <c r="M766" s="170"/>
      <c r="T766" s="171"/>
      <c r="AT766" s="166" t="s">
        <v>317</v>
      </c>
      <c r="AU766" s="166" t="s">
        <v>88</v>
      </c>
      <c r="AV766" s="14" t="s">
        <v>96</v>
      </c>
      <c r="AW766" s="14" t="s">
        <v>38</v>
      </c>
      <c r="AX766" s="14" t="s">
        <v>79</v>
      </c>
      <c r="AY766" s="166" t="s">
        <v>305</v>
      </c>
    </row>
    <row r="767" spans="2:65" s="12" customFormat="1" ht="11.25">
      <c r="B767" s="152"/>
      <c r="D767" s="146" t="s">
        <v>317</v>
      </c>
      <c r="E767" s="153" t="s">
        <v>42</v>
      </c>
      <c r="F767" s="154" t="s">
        <v>1136</v>
      </c>
      <c r="H767" s="153" t="s">
        <v>42</v>
      </c>
      <c r="I767" s="155"/>
      <c r="L767" s="152"/>
      <c r="M767" s="156"/>
      <c r="T767" s="157"/>
      <c r="AT767" s="153" t="s">
        <v>317</v>
      </c>
      <c r="AU767" s="153" t="s">
        <v>88</v>
      </c>
      <c r="AV767" s="12" t="s">
        <v>86</v>
      </c>
      <c r="AW767" s="12" t="s">
        <v>38</v>
      </c>
      <c r="AX767" s="12" t="s">
        <v>79</v>
      </c>
      <c r="AY767" s="153" t="s">
        <v>305</v>
      </c>
    </row>
    <row r="768" spans="2:65" s="13" customFormat="1" ht="11.25">
      <c r="B768" s="158"/>
      <c r="D768" s="146" t="s">
        <v>317</v>
      </c>
      <c r="E768" s="159" t="s">
        <v>42</v>
      </c>
      <c r="F768" s="160" t="s">
        <v>201</v>
      </c>
      <c r="H768" s="161">
        <v>3247.97</v>
      </c>
      <c r="I768" s="162"/>
      <c r="L768" s="158"/>
      <c r="M768" s="163"/>
      <c r="T768" s="164"/>
      <c r="AT768" s="159" t="s">
        <v>317</v>
      </c>
      <c r="AU768" s="159" t="s">
        <v>88</v>
      </c>
      <c r="AV768" s="13" t="s">
        <v>88</v>
      </c>
      <c r="AW768" s="13" t="s">
        <v>38</v>
      </c>
      <c r="AX768" s="13" t="s">
        <v>79</v>
      </c>
      <c r="AY768" s="159" t="s">
        <v>305</v>
      </c>
    </row>
    <row r="769" spans="2:65" s="14" customFormat="1" ht="11.25">
      <c r="B769" s="165"/>
      <c r="D769" s="146" t="s">
        <v>317</v>
      </c>
      <c r="E769" s="166" t="s">
        <v>42</v>
      </c>
      <c r="F769" s="167" t="s">
        <v>338</v>
      </c>
      <c r="H769" s="168">
        <v>3247.97</v>
      </c>
      <c r="I769" s="169"/>
      <c r="L769" s="165"/>
      <c r="M769" s="170"/>
      <c r="T769" s="171"/>
      <c r="AT769" s="166" t="s">
        <v>317</v>
      </c>
      <c r="AU769" s="166" t="s">
        <v>88</v>
      </c>
      <c r="AV769" s="14" t="s">
        <v>96</v>
      </c>
      <c r="AW769" s="14" t="s">
        <v>38</v>
      </c>
      <c r="AX769" s="14" t="s">
        <v>79</v>
      </c>
      <c r="AY769" s="166" t="s">
        <v>305</v>
      </c>
    </row>
    <row r="770" spans="2:65" s="15" customFormat="1" ht="11.25">
      <c r="B770" s="172"/>
      <c r="D770" s="146" t="s">
        <v>317</v>
      </c>
      <c r="E770" s="173" t="s">
        <v>42</v>
      </c>
      <c r="F770" s="174" t="s">
        <v>339</v>
      </c>
      <c r="H770" s="175">
        <v>6495.94</v>
      </c>
      <c r="I770" s="176"/>
      <c r="L770" s="172"/>
      <c r="M770" s="177"/>
      <c r="T770" s="178"/>
      <c r="AT770" s="173" t="s">
        <v>317</v>
      </c>
      <c r="AU770" s="173" t="s">
        <v>88</v>
      </c>
      <c r="AV770" s="15" t="s">
        <v>311</v>
      </c>
      <c r="AW770" s="15" t="s">
        <v>38</v>
      </c>
      <c r="AX770" s="15" t="s">
        <v>86</v>
      </c>
      <c r="AY770" s="173" t="s">
        <v>305</v>
      </c>
    </row>
    <row r="771" spans="2:65" s="1" customFormat="1" ht="24.2" customHeight="1">
      <c r="B771" s="33"/>
      <c r="C771" s="133" t="s">
        <v>1137</v>
      </c>
      <c r="D771" s="133" t="s">
        <v>307</v>
      </c>
      <c r="E771" s="134" t="s">
        <v>1138</v>
      </c>
      <c r="F771" s="135" t="s">
        <v>1139</v>
      </c>
      <c r="G771" s="136" t="s">
        <v>199</v>
      </c>
      <c r="H771" s="137">
        <v>1986.24</v>
      </c>
      <c r="I771" s="138"/>
      <c r="J771" s="139">
        <f>ROUND(I771*H771,2)</f>
        <v>0</v>
      </c>
      <c r="K771" s="135" t="s">
        <v>310</v>
      </c>
      <c r="L771" s="33"/>
      <c r="M771" s="140" t="s">
        <v>42</v>
      </c>
      <c r="N771" s="141" t="s">
        <v>50</v>
      </c>
      <c r="P771" s="142">
        <f>O771*H771</f>
        <v>0</v>
      </c>
      <c r="Q771" s="142">
        <v>4.0000000000000002E-4</v>
      </c>
      <c r="R771" s="142">
        <f>Q771*H771</f>
        <v>0.79449600000000009</v>
      </c>
      <c r="S771" s="142">
        <v>0</v>
      </c>
      <c r="T771" s="143">
        <f>S771*H771</f>
        <v>0</v>
      </c>
      <c r="AR771" s="144" t="s">
        <v>436</v>
      </c>
      <c r="AT771" s="144" t="s">
        <v>307</v>
      </c>
      <c r="AU771" s="144" t="s">
        <v>88</v>
      </c>
      <c r="AY771" s="18" t="s">
        <v>305</v>
      </c>
      <c r="BE771" s="145">
        <f>IF(N771="základní",J771,0)</f>
        <v>0</v>
      </c>
      <c r="BF771" s="145">
        <f>IF(N771="snížená",J771,0)</f>
        <v>0</v>
      </c>
      <c r="BG771" s="145">
        <f>IF(N771="zákl. přenesená",J771,0)</f>
        <v>0</v>
      </c>
      <c r="BH771" s="145">
        <f>IF(N771="sníž. přenesená",J771,0)</f>
        <v>0</v>
      </c>
      <c r="BI771" s="145">
        <f>IF(N771="nulová",J771,0)</f>
        <v>0</v>
      </c>
      <c r="BJ771" s="18" t="s">
        <v>86</v>
      </c>
      <c r="BK771" s="145">
        <f>ROUND(I771*H771,2)</f>
        <v>0</v>
      </c>
      <c r="BL771" s="18" t="s">
        <v>436</v>
      </c>
      <c r="BM771" s="144" t="s">
        <v>1140</v>
      </c>
    </row>
    <row r="772" spans="2:65" s="1" customFormat="1" ht="19.5">
      <c r="B772" s="33"/>
      <c r="D772" s="146" t="s">
        <v>313</v>
      </c>
      <c r="F772" s="147" t="s">
        <v>1141</v>
      </c>
      <c r="I772" s="148"/>
      <c r="L772" s="33"/>
      <c r="M772" s="149"/>
      <c r="T772" s="54"/>
      <c r="AT772" s="18" t="s">
        <v>313</v>
      </c>
      <c r="AU772" s="18" t="s">
        <v>88</v>
      </c>
    </row>
    <row r="773" spans="2:65" s="1" customFormat="1" ht="11.25">
      <c r="B773" s="33"/>
      <c r="D773" s="150" t="s">
        <v>315</v>
      </c>
      <c r="F773" s="151" t="s">
        <v>1142</v>
      </c>
      <c r="I773" s="148"/>
      <c r="L773" s="33"/>
      <c r="M773" s="149"/>
      <c r="T773" s="54"/>
      <c r="AT773" s="18" t="s">
        <v>315</v>
      </c>
      <c r="AU773" s="18" t="s">
        <v>88</v>
      </c>
    </row>
    <row r="774" spans="2:65" s="12" customFormat="1" ht="11.25">
      <c r="B774" s="152"/>
      <c r="D774" s="146" t="s">
        <v>317</v>
      </c>
      <c r="E774" s="153" t="s">
        <v>42</v>
      </c>
      <c r="F774" s="154" t="s">
        <v>1119</v>
      </c>
      <c r="H774" s="153" t="s">
        <v>42</v>
      </c>
      <c r="I774" s="155"/>
      <c r="L774" s="152"/>
      <c r="M774" s="156"/>
      <c r="T774" s="157"/>
      <c r="AT774" s="153" t="s">
        <v>317</v>
      </c>
      <c r="AU774" s="153" t="s">
        <v>88</v>
      </c>
      <c r="AV774" s="12" t="s">
        <v>86</v>
      </c>
      <c r="AW774" s="12" t="s">
        <v>38</v>
      </c>
      <c r="AX774" s="12" t="s">
        <v>79</v>
      </c>
      <c r="AY774" s="153" t="s">
        <v>305</v>
      </c>
    </row>
    <row r="775" spans="2:65" s="12" customFormat="1" ht="11.25">
      <c r="B775" s="152"/>
      <c r="D775" s="146" t="s">
        <v>317</v>
      </c>
      <c r="E775" s="153" t="s">
        <v>42</v>
      </c>
      <c r="F775" s="154" t="s">
        <v>1143</v>
      </c>
      <c r="H775" s="153" t="s">
        <v>42</v>
      </c>
      <c r="I775" s="155"/>
      <c r="L775" s="152"/>
      <c r="M775" s="156"/>
      <c r="T775" s="157"/>
      <c r="AT775" s="153" t="s">
        <v>317</v>
      </c>
      <c r="AU775" s="153" t="s">
        <v>88</v>
      </c>
      <c r="AV775" s="12" t="s">
        <v>86</v>
      </c>
      <c r="AW775" s="12" t="s">
        <v>38</v>
      </c>
      <c r="AX775" s="12" t="s">
        <v>79</v>
      </c>
      <c r="AY775" s="153" t="s">
        <v>305</v>
      </c>
    </row>
    <row r="776" spans="2:65" s="12" customFormat="1" ht="11.25">
      <c r="B776" s="152"/>
      <c r="D776" s="146" t="s">
        <v>317</v>
      </c>
      <c r="E776" s="153" t="s">
        <v>42</v>
      </c>
      <c r="F776" s="154" t="s">
        <v>1134</v>
      </c>
      <c r="H776" s="153" t="s">
        <v>42</v>
      </c>
      <c r="I776" s="155"/>
      <c r="L776" s="152"/>
      <c r="M776" s="156"/>
      <c r="T776" s="157"/>
      <c r="AT776" s="153" t="s">
        <v>317</v>
      </c>
      <c r="AU776" s="153" t="s">
        <v>88</v>
      </c>
      <c r="AV776" s="12" t="s">
        <v>86</v>
      </c>
      <c r="AW776" s="12" t="s">
        <v>38</v>
      </c>
      <c r="AX776" s="12" t="s">
        <v>79</v>
      </c>
      <c r="AY776" s="153" t="s">
        <v>305</v>
      </c>
    </row>
    <row r="777" spans="2:65" s="13" customFormat="1" ht="11.25">
      <c r="B777" s="158"/>
      <c r="D777" s="146" t="s">
        <v>317</v>
      </c>
      <c r="E777" s="159" t="s">
        <v>42</v>
      </c>
      <c r="F777" s="160" t="s">
        <v>1144</v>
      </c>
      <c r="H777" s="161">
        <v>993.12</v>
      </c>
      <c r="I777" s="162"/>
      <c r="L777" s="158"/>
      <c r="M777" s="163"/>
      <c r="T777" s="164"/>
      <c r="AT777" s="159" t="s">
        <v>317</v>
      </c>
      <c r="AU777" s="159" t="s">
        <v>88</v>
      </c>
      <c r="AV777" s="13" t="s">
        <v>88</v>
      </c>
      <c r="AW777" s="13" t="s">
        <v>38</v>
      </c>
      <c r="AX777" s="13" t="s">
        <v>79</v>
      </c>
      <c r="AY777" s="159" t="s">
        <v>305</v>
      </c>
    </row>
    <row r="778" spans="2:65" s="14" customFormat="1" ht="11.25">
      <c r="B778" s="165"/>
      <c r="D778" s="146" t="s">
        <v>317</v>
      </c>
      <c r="E778" s="166" t="s">
        <v>197</v>
      </c>
      <c r="F778" s="167" t="s">
        <v>338</v>
      </c>
      <c r="H778" s="168">
        <v>993.12</v>
      </c>
      <c r="I778" s="169"/>
      <c r="L778" s="165"/>
      <c r="M778" s="170"/>
      <c r="T778" s="171"/>
      <c r="AT778" s="166" t="s">
        <v>317</v>
      </c>
      <c r="AU778" s="166" t="s">
        <v>88</v>
      </c>
      <c r="AV778" s="14" t="s">
        <v>96</v>
      </c>
      <c r="AW778" s="14" t="s">
        <v>38</v>
      </c>
      <c r="AX778" s="14" t="s">
        <v>79</v>
      </c>
      <c r="AY778" s="166" t="s">
        <v>305</v>
      </c>
    </row>
    <row r="779" spans="2:65" s="12" customFormat="1" ht="11.25">
      <c r="B779" s="152"/>
      <c r="D779" s="146" t="s">
        <v>317</v>
      </c>
      <c r="E779" s="153" t="s">
        <v>42</v>
      </c>
      <c r="F779" s="154" t="s">
        <v>1136</v>
      </c>
      <c r="H779" s="153" t="s">
        <v>42</v>
      </c>
      <c r="I779" s="155"/>
      <c r="L779" s="152"/>
      <c r="M779" s="156"/>
      <c r="T779" s="157"/>
      <c r="AT779" s="153" t="s">
        <v>317</v>
      </c>
      <c r="AU779" s="153" t="s">
        <v>88</v>
      </c>
      <c r="AV779" s="12" t="s">
        <v>86</v>
      </c>
      <c r="AW779" s="12" t="s">
        <v>38</v>
      </c>
      <c r="AX779" s="12" t="s">
        <v>79</v>
      </c>
      <c r="AY779" s="153" t="s">
        <v>305</v>
      </c>
    </row>
    <row r="780" spans="2:65" s="13" customFormat="1" ht="11.25">
      <c r="B780" s="158"/>
      <c r="D780" s="146" t="s">
        <v>317</v>
      </c>
      <c r="E780" s="159" t="s">
        <v>42</v>
      </c>
      <c r="F780" s="160" t="s">
        <v>197</v>
      </c>
      <c r="H780" s="161">
        <v>993.12</v>
      </c>
      <c r="I780" s="162"/>
      <c r="L780" s="158"/>
      <c r="M780" s="163"/>
      <c r="T780" s="164"/>
      <c r="AT780" s="159" t="s">
        <v>317</v>
      </c>
      <c r="AU780" s="159" t="s">
        <v>88</v>
      </c>
      <c r="AV780" s="13" t="s">
        <v>88</v>
      </c>
      <c r="AW780" s="13" t="s">
        <v>38</v>
      </c>
      <c r="AX780" s="13" t="s">
        <v>79</v>
      </c>
      <c r="AY780" s="159" t="s">
        <v>305</v>
      </c>
    </row>
    <row r="781" spans="2:65" s="14" customFormat="1" ht="11.25">
      <c r="B781" s="165"/>
      <c r="D781" s="146" t="s">
        <v>317</v>
      </c>
      <c r="E781" s="166" t="s">
        <v>42</v>
      </c>
      <c r="F781" s="167" t="s">
        <v>338</v>
      </c>
      <c r="H781" s="168">
        <v>993.12</v>
      </c>
      <c r="I781" s="169"/>
      <c r="L781" s="165"/>
      <c r="M781" s="170"/>
      <c r="T781" s="171"/>
      <c r="AT781" s="166" t="s">
        <v>317</v>
      </c>
      <c r="AU781" s="166" t="s">
        <v>88</v>
      </c>
      <c r="AV781" s="14" t="s">
        <v>96</v>
      </c>
      <c r="AW781" s="14" t="s">
        <v>38</v>
      </c>
      <c r="AX781" s="14" t="s">
        <v>79</v>
      </c>
      <c r="AY781" s="166" t="s">
        <v>305</v>
      </c>
    </row>
    <row r="782" spans="2:65" s="15" customFormat="1" ht="11.25">
      <c r="B782" s="172"/>
      <c r="D782" s="146" t="s">
        <v>317</v>
      </c>
      <c r="E782" s="173" t="s">
        <v>42</v>
      </c>
      <c r="F782" s="174" t="s">
        <v>339</v>
      </c>
      <c r="H782" s="175">
        <v>1986.24</v>
      </c>
      <c r="I782" s="176"/>
      <c r="L782" s="172"/>
      <c r="M782" s="177"/>
      <c r="T782" s="178"/>
      <c r="AT782" s="173" t="s">
        <v>317</v>
      </c>
      <c r="AU782" s="173" t="s">
        <v>88</v>
      </c>
      <c r="AV782" s="15" t="s">
        <v>311</v>
      </c>
      <c r="AW782" s="15" t="s">
        <v>38</v>
      </c>
      <c r="AX782" s="15" t="s">
        <v>86</v>
      </c>
      <c r="AY782" s="173" t="s">
        <v>305</v>
      </c>
    </row>
    <row r="783" spans="2:65" s="1" customFormat="1" ht="44.25" customHeight="1">
      <c r="B783" s="33"/>
      <c r="C783" s="179" t="s">
        <v>1145</v>
      </c>
      <c r="D783" s="179" t="s">
        <v>341</v>
      </c>
      <c r="E783" s="180" t="s">
        <v>1146</v>
      </c>
      <c r="F783" s="181" t="s">
        <v>1147</v>
      </c>
      <c r="G783" s="182" t="s">
        <v>199</v>
      </c>
      <c r="H783" s="183">
        <v>4877.2539999999999</v>
      </c>
      <c r="I783" s="184"/>
      <c r="J783" s="185">
        <f>ROUND(I783*H783,2)</f>
        <v>0</v>
      </c>
      <c r="K783" s="181" t="s">
        <v>310</v>
      </c>
      <c r="L783" s="186"/>
      <c r="M783" s="187" t="s">
        <v>42</v>
      </c>
      <c r="N783" s="188" t="s">
        <v>50</v>
      </c>
      <c r="P783" s="142">
        <f>O783*H783</f>
        <v>0</v>
      </c>
      <c r="Q783" s="142">
        <v>5.4000000000000003E-3</v>
      </c>
      <c r="R783" s="142">
        <f>Q783*H783</f>
        <v>26.337171600000001</v>
      </c>
      <c r="S783" s="142">
        <v>0</v>
      </c>
      <c r="T783" s="143">
        <f>S783*H783</f>
        <v>0</v>
      </c>
      <c r="AR783" s="144" t="s">
        <v>559</v>
      </c>
      <c r="AT783" s="144" t="s">
        <v>341</v>
      </c>
      <c r="AU783" s="144" t="s">
        <v>88</v>
      </c>
      <c r="AY783" s="18" t="s">
        <v>305</v>
      </c>
      <c r="BE783" s="145">
        <f>IF(N783="základní",J783,0)</f>
        <v>0</v>
      </c>
      <c r="BF783" s="145">
        <f>IF(N783="snížená",J783,0)</f>
        <v>0</v>
      </c>
      <c r="BG783" s="145">
        <f>IF(N783="zákl. přenesená",J783,0)</f>
        <v>0</v>
      </c>
      <c r="BH783" s="145">
        <f>IF(N783="sníž. přenesená",J783,0)</f>
        <v>0</v>
      </c>
      <c r="BI783" s="145">
        <f>IF(N783="nulová",J783,0)</f>
        <v>0</v>
      </c>
      <c r="BJ783" s="18" t="s">
        <v>86</v>
      </c>
      <c r="BK783" s="145">
        <f>ROUND(I783*H783,2)</f>
        <v>0</v>
      </c>
      <c r="BL783" s="18" t="s">
        <v>436</v>
      </c>
      <c r="BM783" s="144" t="s">
        <v>1148</v>
      </c>
    </row>
    <row r="784" spans="2:65" s="1" customFormat="1" ht="29.25">
      <c r="B784" s="33"/>
      <c r="D784" s="146" t="s">
        <v>313</v>
      </c>
      <c r="F784" s="147" t="s">
        <v>1147</v>
      </c>
      <c r="I784" s="148"/>
      <c r="L784" s="33"/>
      <c r="M784" s="149"/>
      <c r="T784" s="54"/>
      <c r="AT784" s="18" t="s">
        <v>313</v>
      </c>
      <c r="AU784" s="18" t="s">
        <v>88</v>
      </c>
    </row>
    <row r="785" spans="2:65" s="12" customFormat="1" ht="11.25">
      <c r="B785" s="152"/>
      <c r="D785" s="146" t="s">
        <v>317</v>
      </c>
      <c r="E785" s="153" t="s">
        <v>42</v>
      </c>
      <c r="F785" s="154" t="s">
        <v>1112</v>
      </c>
      <c r="H785" s="153" t="s">
        <v>42</v>
      </c>
      <c r="I785" s="155"/>
      <c r="L785" s="152"/>
      <c r="M785" s="156"/>
      <c r="T785" s="157"/>
      <c r="AT785" s="153" t="s">
        <v>317</v>
      </c>
      <c r="AU785" s="153" t="s">
        <v>88</v>
      </c>
      <c r="AV785" s="12" t="s">
        <v>86</v>
      </c>
      <c r="AW785" s="12" t="s">
        <v>38</v>
      </c>
      <c r="AX785" s="12" t="s">
        <v>79</v>
      </c>
      <c r="AY785" s="153" t="s">
        <v>305</v>
      </c>
    </row>
    <row r="786" spans="2:65" s="13" customFormat="1" ht="11.25">
      <c r="B786" s="158"/>
      <c r="D786" s="146" t="s">
        <v>317</v>
      </c>
      <c r="E786" s="159" t="s">
        <v>42</v>
      </c>
      <c r="F786" s="160" t="s">
        <v>1149</v>
      </c>
      <c r="H786" s="161">
        <v>3247.97</v>
      </c>
      <c r="I786" s="162"/>
      <c r="L786" s="158"/>
      <c r="M786" s="163"/>
      <c r="T786" s="164"/>
      <c r="AT786" s="159" t="s">
        <v>317</v>
      </c>
      <c r="AU786" s="159" t="s">
        <v>88</v>
      </c>
      <c r="AV786" s="13" t="s">
        <v>88</v>
      </c>
      <c r="AW786" s="13" t="s">
        <v>38</v>
      </c>
      <c r="AX786" s="13" t="s">
        <v>79</v>
      </c>
      <c r="AY786" s="159" t="s">
        <v>305</v>
      </c>
    </row>
    <row r="787" spans="2:65" s="12" customFormat="1" ht="11.25">
      <c r="B787" s="152"/>
      <c r="D787" s="146" t="s">
        <v>317</v>
      </c>
      <c r="E787" s="153" t="s">
        <v>42</v>
      </c>
      <c r="F787" s="154" t="s">
        <v>1125</v>
      </c>
      <c r="H787" s="153" t="s">
        <v>42</v>
      </c>
      <c r="I787" s="155"/>
      <c r="L787" s="152"/>
      <c r="M787" s="156"/>
      <c r="T787" s="157"/>
      <c r="AT787" s="153" t="s">
        <v>317</v>
      </c>
      <c r="AU787" s="153" t="s">
        <v>88</v>
      </c>
      <c r="AV787" s="12" t="s">
        <v>86</v>
      </c>
      <c r="AW787" s="12" t="s">
        <v>38</v>
      </c>
      <c r="AX787" s="12" t="s">
        <v>79</v>
      </c>
      <c r="AY787" s="153" t="s">
        <v>305</v>
      </c>
    </row>
    <row r="788" spans="2:65" s="13" customFormat="1" ht="11.25">
      <c r="B788" s="158"/>
      <c r="D788" s="146" t="s">
        <v>317</v>
      </c>
      <c r="E788" s="159" t="s">
        <v>42</v>
      </c>
      <c r="F788" s="160" t="s">
        <v>1150</v>
      </c>
      <c r="H788" s="161">
        <v>993.12</v>
      </c>
      <c r="I788" s="162"/>
      <c r="L788" s="158"/>
      <c r="M788" s="163"/>
      <c r="T788" s="164"/>
      <c r="AT788" s="159" t="s">
        <v>317</v>
      </c>
      <c r="AU788" s="159" t="s">
        <v>88</v>
      </c>
      <c r="AV788" s="13" t="s">
        <v>88</v>
      </c>
      <c r="AW788" s="13" t="s">
        <v>38</v>
      </c>
      <c r="AX788" s="13" t="s">
        <v>79</v>
      </c>
      <c r="AY788" s="159" t="s">
        <v>305</v>
      </c>
    </row>
    <row r="789" spans="2:65" s="15" customFormat="1" ht="11.25">
      <c r="B789" s="172"/>
      <c r="D789" s="146" t="s">
        <v>317</v>
      </c>
      <c r="E789" s="173" t="s">
        <v>42</v>
      </c>
      <c r="F789" s="174" t="s">
        <v>339</v>
      </c>
      <c r="H789" s="175">
        <v>4241.09</v>
      </c>
      <c r="I789" s="176"/>
      <c r="L789" s="172"/>
      <c r="M789" s="177"/>
      <c r="T789" s="178"/>
      <c r="AT789" s="173" t="s">
        <v>317</v>
      </c>
      <c r="AU789" s="173" t="s">
        <v>88</v>
      </c>
      <c r="AV789" s="15" t="s">
        <v>311</v>
      </c>
      <c r="AW789" s="15" t="s">
        <v>38</v>
      </c>
      <c r="AX789" s="15" t="s">
        <v>86</v>
      </c>
      <c r="AY789" s="173" t="s">
        <v>305</v>
      </c>
    </row>
    <row r="790" spans="2:65" s="13" customFormat="1" ht="11.25">
      <c r="B790" s="158"/>
      <c r="D790" s="146" t="s">
        <v>317</v>
      </c>
      <c r="F790" s="160" t="s">
        <v>1151</v>
      </c>
      <c r="H790" s="161">
        <v>4877.2539999999999</v>
      </c>
      <c r="I790" s="162"/>
      <c r="L790" s="158"/>
      <c r="M790" s="163"/>
      <c r="T790" s="164"/>
      <c r="AT790" s="159" t="s">
        <v>317</v>
      </c>
      <c r="AU790" s="159" t="s">
        <v>88</v>
      </c>
      <c r="AV790" s="13" t="s">
        <v>88</v>
      </c>
      <c r="AW790" s="13" t="s">
        <v>4</v>
      </c>
      <c r="AX790" s="13" t="s">
        <v>86</v>
      </c>
      <c r="AY790" s="159" t="s">
        <v>305</v>
      </c>
    </row>
    <row r="791" spans="2:65" s="1" customFormat="1" ht="55.5" customHeight="1">
      <c r="B791" s="33"/>
      <c r="C791" s="179" t="s">
        <v>1152</v>
      </c>
      <c r="D791" s="179" t="s">
        <v>341</v>
      </c>
      <c r="E791" s="180" t="s">
        <v>1153</v>
      </c>
      <c r="F791" s="181" t="s">
        <v>1154</v>
      </c>
      <c r="G791" s="182" t="s">
        <v>199</v>
      </c>
      <c r="H791" s="183">
        <v>4877.2539999999999</v>
      </c>
      <c r="I791" s="184"/>
      <c r="J791" s="185">
        <f>ROUND(I791*H791,2)</f>
        <v>0</v>
      </c>
      <c r="K791" s="181" t="s">
        <v>310</v>
      </c>
      <c r="L791" s="186"/>
      <c r="M791" s="187" t="s">
        <v>42</v>
      </c>
      <c r="N791" s="188" t="s">
        <v>50</v>
      </c>
      <c r="P791" s="142">
        <f>O791*H791</f>
        <v>0</v>
      </c>
      <c r="Q791" s="142">
        <v>4.7000000000000002E-3</v>
      </c>
      <c r="R791" s="142">
        <f>Q791*H791</f>
        <v>22.9230938</v>
      </c>
      <c r="S791" s="142">
        <v>0</v>
      </c>
      <c r="T791" s="143">
        <f>S791*H791</f>
        <v>0</v>
      </c>
      <c r="AR791" s="144" t="s">
        <v>559</v>
      </c>
      <c r="AT791" s="144" t="s">
        <v>341</v>
      </c>
      <c r="AU791" s="144" t="s">
        <v>88</v>
      </c>
      <c r="AY791" s="18" t="s">
        <v>305</v>
      </c>
      <c r="BE791" s="145">
        <f>IF(N791="základní",J791,0)</f>
        <v>0</v>
      </c>
      <c r="BF791" s="145">
        <f>IF(N791="snížená",J791,0)</f>
        <v>0</v>
      </c>
      <c r="BG791" s="145">
        <f>IF(N791="zákl. přenesená",J791,0)</f>
        <v>0</v>
      </c>
      <c r="BH791" s="145">
        <f>IF(N791="sníž. přenesená",J791,0)</f>
        <v>0</v>
      </c>
      <c r="BI791" s="145">
        <f>IF(N791="nulová",J791,0)</f>
        <v>0</v>
      </c>
      <c r="BJ791" s="18" t="s">
        <v>86</v>
      </c>
      <c r="BK791" s="145">
        <f>ROUND(I791*H791,2)</f>
        <v>0</v>
      </c>
      <c r="BL791" s="18" t="s">
        <v>436</v>
      </c>
      <c r="BM791" s="144" t="s">
        <v>1155</v>
      </c>
    </row>
    <row r="792" spans="2:65" s="1" customFormat="1" ht="29.25">
      <c r="B792" s="33"/>
      <c r="D792" s="146" t="s">
        <v>313</v>
      </c>
      <c r="F792" s="147" t="s">
        <v>1154</v>
      </c>
      <c r="I792" s="148"/>
      <c r="L792" s="33"/>
      <c r="M792" s="149"/>
      <c r="T792" s="54"/>
      <c r="AT792" s="18" t="s">
        <v>313</v>
      </c>
      <c r="AU792" s="18" t="s">
        <v>88</v>
      </c>
    </row>
    <row r="793" spans="2:65" s="12" customFormat="1" ht="11.25">
      <c r="B793" s="152"/>
      <c r="D793" s="146" t="s">
        <v>317</v>
      </c>
      <c r="E793" s="153" t="s">
        <v>42</v>
      </c>
      <c r="F793" s="154" t="s">
        <v>1112</v>
      </c>
      <c r="H793" s="153" t="s">
        <v>42</v>
      </c>
      <c r="I793" s="155"/>
      <c r="L793" s="152"/>
      <c r="M793" s="156"/>
      <c r="T793" s="157"/>
      <c r="AT793" s="153" t="s">
        <v>317</v>
      </c>
      <c r="AU793" s="153" t="s">
        <v>88</v>
      </c>
      <c r="AV793" s="12" t="s">
        <v>86</v>
      </c>
      <c r="AW793" s="12" t="s">
        <v>38</v>
      </c>
      <c r="AX793" s="12" t="s">
        <v>79</v>
      </c>
      <c r="AY793" s="153" t="s">
        <v>305</v>
      </c>
    </row>
    <row r="794" spans="2:65" s="12" customFormat="1" ht="11.25">
      <c r="B794" s="152"/>
      <c r="D794" s="146" t="s">
        <v>317</v>
      </c>
      <c r="E794" s="153" t="s">
        <v>42</v>
      </c>
      <c r="F794" s="154" t="s">
        <v>425</v>
      </c>
      <c r="H794" s="153" t="s">
        <v>42</v>
      </c>
      <c r="I794" s="155"/>
      <c r="L794" s="152"/>
      <c r="M794" s="156"/>
      <c r="T794" s="157"/>
      <c r="AT794" s="153" t="s">
        <v>317</v>
      </c>
      <c r="AU794" s="153" t="s">
        <v>88</v>
      </c>
      <c r="AV794" s="12" t="s">
        <v>86</v>
      </c>
      <c r="AW794" s="12" t="s">
        <v>38</v>
      </c>
      <c r="AX794" s="12" t="s">
        <v>79</v>
      </c>
      <c r="AY794" s="153" t="s">
        <v>305</v>
      </c>
    </row>
    <row r="795" spans="2:65" s="13" customFormat="1" ht="11.25">
      <c r="B795" s="158"/>
      <c r="D795" s="146" t="s">
        <v>317</v>
      </c>
      <c r="E795" s="159" t="s">
        <v>42</v>
      </c>
      <c r="F795" s="160" t="s">
        <v>1156</v>
      </c>
      <c r="H795" s="161">
        <v>3247.97</v>
      </c>
      <c r="I795" s="162"/>
      <c r="L795" s="158"/>
      <c r="M795" s="163"/>
      <c r="T795" s="164"/>
      <c r="AT795" s="159" t="s">
        <v>317</v>
      </c>
      <c r="AU795" s="159" t="s">
        <v>88</v>
      </c>
      <c r="AV795" s="13" t="s">
        <v>88</v>
      </c>
      <c r="AW795" s="13" t="s">
        <v>38</v>
      </c>
      <c r="AX795" s="13" t="s">
        <v>79</v>
      </c>
      <c r="AY795" s="159" t="s">
        <v>305</v>
      </c>
    </row>
    <row r="796" spans="2:65" s="12" customFormat="1" ht="11.25">
      <c r="B796" s="152"/>
      <c r="D796" s="146" t="s">
        <v>317</v>
      </c>
      <c r="E796" s="153" t="s">
        <v>42</v>
      </c>
      <c r="F796" s="154" t="s">
        <v>1125</v>
      </c>
      <c r="H796" s="153" t="s">
        <v>42</v>
      </c>
      <c r="I796" s="155"/>
      <c r="L796" s="152"/>
      <c r="M796" s="156"/>
      <c r="T796" s="157"/>
      <c r="AT796" s="153" t="s">
        <v>317</v>
      </c>
      <c r="AU796" s="153" t="s">
        <v>88</v>
      </c>
      <c r="AV796" s="12" t="s">
        <v>86</v>
      </c>
      <c r="AW796" s="12" t="s">
        <v>38</v>
      </c>
      <c r="AX796" s="12" t="s">
        <v>79</v>
      </c>
      <c r="AY796" s="153" t="s">
        <v>305</v>
      </c>
    </row>
    <row r="797" spans="2:65" s="13" customFormat="1" ht="11.25">
      <c r="B797" s="158"/>
      <c r="D797" s="146" t="s">
        <v>317</v>
      </c>
      <c r="E797" s="159" t="s">
        <v>42</v>
      </c>
      <c r="F797" s="160" t="s">
        <v>1157</v>
      </c>
      <c r="H797" s="161">
        <v>993.12</v>
      </c>
      <c r="I797" s="162"/>
      <c r="L797" s="158"/>
      <c r="M797" s="163"/>
      <c r="T797" s="164"/>
      <c r="AT797" s="159" t="s">
        <v>317</v>
      </c>
      <c r="AU797" s="159" t="s">
        <v>88</v>
      </c>
      <c r="AV797" s="13" t="s">
        <v>88</v>
      </c>
      <c r="AW797" s="13" t="s">
        <v>38</v>
      </c>
      <c r="AX797" s="13" t="s">
        <v>79</v>
      </c>
      <c r="AY797" s="159" t="s">
        <v>305</v>
      </c>
    </row>
    <row r="798" spans="2:65" s="15" customFormat="1" ht="11.25">
      <c r="B798" s="172"/>
      <c r="D798" s="146" t="s">
        <v>317</v>
      </c>
      <c r="E798" s="173" t="s">
        <v>42</v>
      </c>
      <c r="F798" s="174" t="s">
        <v>339</v>
      </c>
      <c r="H798" s="175">
        <v>4241.09</v>
      </c>
      <c r="I798" s="176"/>
      <c r="L798" s="172"/>
      <c r="M798" s="177"/>
      <c r="T798" s="178"/>
      <c r="AT798" s="173" t="s">
        <v>317</v>
      </c>
      <c r="AU798" s="173" t="s">
        <v>88</v>
      </c>
      <c r="AV798" s="15" t="s">
        <v>311</v>
      </c>
      <c r="AW798" s="15" t="s">
        <v>38</v>
      </c>
      <c r="AX798" s="15" t="s">
        <v>86</v>
      </c>
      <c r="AY798" s="173" t="s">
        <v>305</v>
      </c>
    </row>
    <row r="799" spans="2:65" s="13" customFormat="1" ht="11.25">
      <c r="B799" s="158"/>
      <c r="D799" s="146" t="s">
        <v>317</v>
      </c>
      <c r="F799" s="160" t="s">
        <v>1151</v>
      </c>
      <c r="H799" s="161">
        <v>4877.2539999999999</v>
      </c>
      <c r="I799" s="162"/>
      <c r="L799" s="158"/>
      <c r="M799" s="163"/>
      <c r="T799" s="164"/>
      <c r="AT799" s="159" t="s">
        <v>317</v>
      </c>
      <c r="AU799" s="159" t="s">
        <v>88</v>
      </c>
      <c r="AV799" s="13" t="s">
        <v>88</v>
      </c>
      <c r="AW799" s="13" t="s">
        <v>4</v>
      </c>
      <c r="AX799" s="13" t="s">
        <v>86</v>
      </c>
      <c r="AY799" s="159" t="s">
        <v>305</v>
      </c>
    </row>
    <row r="800" spans="2:65" s="1" customFormat="1" ht="24.2" customHeight="1">
      <c r="B800" s="33"/>
      <c r="C800" s="133" t="s">
        <v>1158</v>
      </c>
      <c r="D800" s="133" t="s">
        <v>307</v>
      </c>
      <c r="E800" s="134" t="s">
        <v>1159</v>
      </c>
      <c r="F800" s="135" t="s">
        <v>1160</v>
      </c>
      <c r="G800" s="136" t="s">
        <v>199</v>
      </c>
      <c r="H800" s="137">
        <v>538.69000000000005</v>
      </c>
      <c r="I800" s="138"/>
      <c r="J800" s="139">
        <f>ROUND(I800*H800,2)</f>
        <v>0</v>
      </c>
      <c r="K800" s="135" t="s">
        <v>310</v>
      </c>
      <c r="L800" s="33"/>
      <c r="M800" s="140" t="s">
        <v>42</v>
      </c>
      <c r="N800" s="141" t="s">
        <v>50</v>
      </c>
      <c r="P800" s="142">
        <f>O800*H800</f>
        <v>0</v>
      </c>
      <c r="Q800" s="142">
        <v>8.0000000000000004E-4</v>
      </c>
      <c r="R800" s="142">
        <f>Q800*H800</f>
        <v>0.43095200000000006</v>
      </c>
      <c r="S800" s="142">
        <v>0</v>
      </c>
      <c r="T800" s="143">
        <f>S800*H800</f>
        <v>0</v>
      </c>
      <c r="AR800" s="144" t="s">
        <v>436</v>
      </c>
      <c r="AT800" s="144" t="s">
        <v>307</v>
      </c>
      <c r="AU800" s="144" t="s">
        <v>88</v>
      </c>
      <c r="AY800" s="18" t="s">
        <v>305</v>
      </c>
      <c r="BE800" s="145">
        <f>IF(N800="základní",J800,0)</f>
        <v>0</v>
      </c>
      <c r="BF800" s="145">
        <f>IF(N800="snížená",J800,0)</f>
        <v>0</v>
      </c>
      <c r="BG800" s="145">
        <f>IF(N800="zákl. přenesená",J800,0)</f>
        <v>0</v>
      </c>
      <c r="BH800" s="145">
        <f>IF(N800="sníž. přenesená",J800,0)</f>
        <v>0</v>
      </c>
      <c r="BI800" s="145">
        <f>IF(N800="nulová",J800,0)</f>
        <v>0</v>
      </c>
      <c r="BJ800" s="18" t="s">
        <v>86</v>
      </c>
      <c r="BK800" s="145">
        <f>ROUND(I800*H800,2)</f>
        <v>0</v>
      </c>
      <c r="BL800" s="18" t="s">
        <v>436</v>
      </c>
      <c r="BM800" s="144" t="s">
        <v>1161</v>
      </c>
    </row>
    <row r="801" spans="2:65" s="1" customFormat="1" ht="29.25">
      <c r="B801" s="33"/>
      <c r="D801" s="146" t="s">
        <v>313</v>
      </c>
      <c r="F801" s="147" t="s">
        <v>1162</v>
      </c>
      <c r="I801" s="148"/>
      <c r="L801" s="33"/>
      <c r="M801" s="149"/>
      <c r="T801" s="54"/>
      <c r="AT801" s="18" t="s">
        <v>313</v>
      </c>
      <c r="AU801" s="18" t="s">
        <v>88</v>
      </c>
    </row>
    <row r="802" spans="2:65" s="1" customFormat="1" ht="11.25">
      <c r="B802" s="33"/>
      <c r="D802" s="150" t="s">
        <v>315</v>
      </c>
      <c r="F802" s="151" t="s">
        <v>1163</v>
      </c>
      <c r="I802" s="148"/>
      <c r="L802" s="33"/>
      <c r="M802" s="149"/>
      <c r="T802" s="54"/>
      <c r="AT802" s="18" t="s">
        <v>315</v>
      </c>
      <c r="AU802" s="18" t="s">
        <v>88</v>
      </c>
    </row>
    <row r="803" spans="2:65" s="12" customFormat="1" ht="11.25">
      <c r="B803" s="152"/>
      <c r="D803" s="146" t="s">
        <v>317</v>
      </c>
      <c r="E803" s="153" t="s">
        <v>42</v>
      </c>
      <c r="F803" s="154" t="s">
        <v>1164</v>
      </c>
      <c r="H803" s="153" t="s">
        <v>42</v>
      </c>
      <c r="I803" s="155"/>
      <c r="L803" s="152"/>
      <c r="M803" s="156"/>
      <c r="T803" s="157"/>
      <c r="AT803" s="153" t="s">
        <v>317</v>
      </c>
      <c r="AU803" s="153" t="s">
        <v>88</v>
      </c>
      <c r="AV803" s="12" t="s">
        <v>86</v>
      </c>
      <c r="AW803" s="12" t="s">
        <v>38</v>
      </c>
      <c r="AX803" s="12" t="s">
        <v>79</v>
      </c>
      <c r="AY803" s="153" t="s">
        <v>305</v>
      </c>
    </row>
    <row r="804" spans="2:65" s="13" customFormat="1" ht="11.25">
      <c r="B804" s="158"/>
      <c r="D804" s="146" t="s">
        <v>317</v>
      </c>
      <c r="E804" s="159" t="s">
        <v>42</v>
      </c>
      <c r="F804" s="160" t="s">
        <v>1165</v>
      </c>
      <c r="H804" s="161">
        <v>538.69000000000005</v>
      </c>
      <c r="I804" s="162"/>
      <c r="L804" s="158"/>
      <c r="M804" s="163"/>
      <c r="T804" s="164"/>
      <c r="AT804" s="159" t="s">
        <v>317</v>
      </c>
      <c r="AU804" s="159" t="s">
        <v>88</v>
      </c>
      <c r="AV804" s="13" t="s">
        <v>88</v>
      </c>
      <c r="AW804" s="13" t="s">
        <v>38</v>
      </c>
      <c r="AX804" s="13" t="s">
        <v>86</v>
      </c>
      <c r="AY804" s="159" t="s">
        <v>305</v>
      </c>
    </row>
    <row r="805" spans="2:65" s="1" customFormat="1" ht="37.9" customHeight="1">
      <c r="B805" s="33"/>
      <c r="C805" s="133" t="s">
        <v>1166</v>
      </c>
      <c r="D805" s="133" t="s">
        <v>307</v>
      </c>
      <c r="E805" s="134" t="s">
        <v>1167</v>
      </c>
      <c r="F805" s="135" t="s">
        <v>1168</v>
      </c>
      <c r="G805" s="136" t="s">
        <v>199</v>
      </c>
      <c r="H805" s="137">
        <v>4.67</v>
      </c>
      <c r="I805" s="138"/>
      <c r="J805" s="139">
        <f>ROUND(I805*H805,2)</f>
        <v>0</v>
      </c>
      <c r="K805" s="135" t="s">
        <v>310</v>
      </c>
      <c r="L805" s="33"/>
      <c r="M805" s="140" t="s">
        <v>42</v>
      </c>
      <c r="N805" s="141" t="s">
        <v>50</v>
      </c>
      <c r="P805" s="142">
        <f>O805*H805</f>
        <v>0</v>
      </c>
      <c r="Q805" s="142">
        <v>3.5000000000000001E-3</v>
      </c>
      <c r="R805" s="142">
        <f>Q805*H805</f>
        <v>1.6344999999999998E-2</v>
      </c>
      <c r="S805" s="142">
        <v>0</v>
      </c>
      <c r="T805" s="143">
        <f>S805*H805</f>
        <v>0</v>
      </c>
      <c r="AR805" s="144" t="s">
        <v>436</v>
      </c>
      <c r="AT805" s="144" t="s">
        <v>307</v>
      </c>
      <c r="AU805" s="144" t="s">
        <v>88</v>
      </c>
      <c r="AY805" s="18" t="s">
        <v>305</v>
      </c>
      <c r="BE805" s="145">
        <f>IF(N805="základní",J805,0)</f>
        <v>0</v>
      </c>
      <c r="BF805" s="145">
        <f>IF(N805="snížená",J805,0)</f>
        <v>0</v>
      </c>
      <c r="BG805" s="145">
        <f>IF(N805="zákl. přenesená",J805,0)</f>
        <v>0</v>
      </c>
      <c r="BH805" s="145">
        <f>IF(N805="sníž. přenesená",J805,0)</f>
        <v>0</v>
      </c>
      <c r="BI805" s="145">
        <f>IF(N805="nulová",J805,0)</f>
        <v>0</v>
      </c>
      <c r="BJ805" s="18" t="s">
        <v>86</v>
      </c>
      <c r="BK805" s="145">
        <f>ROUND(I805*H805,2)</f>
        <v>0</v>
      </c>
      <c r="BL805" s="18" t="s">
        <v>436</v>
      </c>
      <c r="BM805" s="144" t="s">
        <v>1169</v>
      </c>
    </row>
    <row r="806" spans="2:65" s="1" customFormat="1" ht="19.5">
      <c r="B806" s="33"/>
      <c r="D806" s="146" t="s">
        <v>313</v>
      </c>
      <c r="F806" s="147" t="s">
        <v>1170</v>
      </c>
      <c r="I806" s="148"/>
      <c r="L806" s="33"/>
      <c r="M806" s="149"/>
      <c r="T806" s="54"/>
      <c r="AT806" s="18" t="s">
        <v>313</v>
      </c>
      <c r="AU806" s="18" t="s">
        <v>88</v>
      </c>
    </row>
    <row r="807" spans="2:65" s="1" customFormat="1" ht="11.25">
      <c r="B807" s="33"/>
      <c r="D807" s="150" t="s">
        <v>315</v>
      </c>
      <c r="F807" s="151" t="s">
        <v>1171</v>
      </c>
      <c r="I807" s="148"/>
      <c r="L807" s="33"/>
      <c r="M807" s="149"/>
      <c r="T807" s="54"/>
      <c r="AT807" s="18" t="s">
        <v>315</v>
      </c>
      <c r="AU807" s="18" t="s">
        <v>88</v>
      </c>
    </row>
    <row r="808" spans="2:65" s="12" customFormat="1" ht="11.25">
      <c r="B808" s="152"/>
      <c r="D808" s="146" t="s">
        <v>317</v>
      </c>
      <c r="E808" s="153" t="s">
        <v>42</v>
      </c>
      <c r="F808" s="154" t="s">
        <v>1172</v>
      </c>
      <c r="H808" s="153" t="s">
        <v>42</v>
      </c>
      <c r="I808" s="155"/>
      <c r="L808" s="152"/>
      <c r="M808" s="156"/>
      <c r="T808" s="157"/>
      <c r="AT808" s="153" t="s">
        <v>317</v>
      </c>
      <c r="AU808" s="153" t="s">
        <v>88</v>
      </c>
      <c r="AV808" s="12" t="s">
        <v>86</v>
      </c>
      <c r="AW808" s="12" t="s">
        <v>38</v>
      </c>
      <c r="AX808" s="12" t="s">
        <v>79</v>
      </c>
      <c r="AY808" s="153" t="s">
        <v>305</v>
      </c>
    </row>
    <row r="809" spans="2:65" s="12" customFormat="1" ht="11.25">
      <c r="B809" s="152"/>
      <c r="D809" s="146" t="s">
        <v>317</v>
      </c>
      <c r="E809" s="153" t="s">
        <v>42</v>
      </c>
      <c r="F809" s="154" t="s">
        <v>355</v>
      </c>
      <c r="H809" s="153" t="s">
        <v>42</v>
      </c>
      <c r="I809" s="155"/>
      <c r="L809" s="152"/>
      <c r="M809" s="156"/>
      <c r="T809" s="157"/>
      <c r="AT809" s="153" t="s">
        <v>317</v>
      </c>
      <c r="AU809" s="153" t="s">
        <v>88</v>
      </c>
      <c r="AV809" s="12" t="s">
        <v>86</v>
      </c>
      <c r="AW809" s="12" t="s">
        <v>38</v>
      </c>
      <c r="AX809" s="12" t="s">
        <v>79</v>
      </c>
      <c r="AY809" s="153" t="s">
        <v>305</v>
      </c>
    </row>
    <row r="810" spans="2:65" s="13" customFormat="1" ht="11.25">
      <c r="B810" s="158"/>
      <c r="D810" s="146" t="s">
        <v>317</v>
      </c>
      <c r="E810" s="159" t="s">
        <v>42</v>
      </c>
      <c r="F810" s="160" t="s">
        <v>1173</v>
      </c>
      <c r="H810" s="161">
        <v>4.67</v>
      </c>
      <c r="I810" s="162"/>
      <c r="L810" s="158"/>
      <c r="M810" s="163"/>
      <c r="T810" s="164"/>
      <c r="AT810" s="159" t="s">
        <v>317</v>
      </c>
      <c r="AU810" s="159" t="s">
        <v>88</v>
      </c>
      <c r="AV810" s="13" t="s">
        <v>88</v>
      </c>
      <c r="AW810" s="13" t="s">
        <v>38</v>
      </c>
      <c r="AX810" s="13" t="s">
        <v>86</v>
      </c>
      <c r="AY810" s="159" t="s">
        <v>305</v>
      </c>
    </row>
    <row r="811" spans="2:65" s="1" customFormat="1" ht="37.9" customHeight="1">
      <c r="B811" s="33"/>
      <c r="C811" s="133" t="s">
        <v>1174</v>
      </c>
      <c r="D811" s="133" t="s">
        <v>307</v>
      </c>
      <c r="E811" s="134" t="s">
        <v>1175</v>
      </c>
      <c r="F811" s="135" t="s">
        <v>1176</v>
      </c>
      <c r="G811" s="136" t="s">
        <v>199</v>
      </c>
      <c r="H811" s="137">
        <v>357.39</v>
      </c>
      <c r="I811" s="138"/>
      <c r="J811" s="139">
        <f>ROUND(I811*H811,2)</f>
        <v>0</v>
      </c>
      <c r="K811" s="135" t="s">
        <v>310</v>
      </c>
      <c r="L811" s="33"/>
      <c r="M811" s="140" t="s">
        <v>42</v>
      </c>
      <c r="N811" s="141" t="s">
        <v>50</v>
      </c>
      <c r="P811" s="142">
        <f>O811*H811</f>
        <v>0</v>
      </c>
      <c r="Q811" s="142">
        <v>3.5000000000000001E-3</v>
      </c>
      <c r="R811" s="142">
        <f>Q811*H811</f>
        <v>1.2508649999999999</v>
      </c>
      <c r="S811" s="142">
        <v>0</v>
      </c>
      <c r="T811" s="143">
        <f>S811*H811</f>
        <v>0</v>
      </c>
      <c r="AR811" s="144" t="s">
        <v>436</v>
      </c>
      <c r="AT811" s="144" t="s">
        <v>307</v>
      </c>
      <c r="AU811" s="144" t="s">
        <v>88</v>
      </c>
      <c r="AY811" s="18" t="s">
        <v>305</v>
      </c>
      <c r="BE811" s="145">
        <f>IF(N811="základní",J811,0)</f>
        <v>0</v>
      </c>
      <c r="BF811" s="145">
        <f>IF(N811="snížená",J811,0)</f>
        <v>0</v>
      </c>
      <c r="BG811" s="145">
        <f>IF(N811="zákl. přenesená",J811,0)</f>
        <v>0</v>
      </c>
      <c r="BH811" s="145">
        <f>IF(N811="sníž. přenesená",J811,0)</f>
        <v>0</v>
      </c>
      <c r="BI811" s="145">
        <f>IF(N811="nulová",J811,0)</f>
        <v>0</v>
      </c>
      <c r="BJ811" s="18" t="s">
        <v>86</v>
      </c>
      <c r="BK811" s="145">
        <f>ROUND(I811*H811,2)</f>
        <v>0</v>
      </c>
      <c r="BL811" s="18" t="s">
        <v>436</v>
      </c>
      <c r="BM811" s="144" t="s">
        <v>1177</v>
      </c>
    </row>
    <row r="812" spans="2:65" s="1" customFormat="1" ht="19.5">
      <c r="B812" s="33"/>
      <c r="D812" s="146" t="s">
        <v>313</v>
      </c>
      <c r="F812" s="147" t="s">
        <v>1178</v>
      </c>
      <c r="I812" s="148"/>
      <c r="L812" s="33"/>
      <c r="M812" s="149"/>
      <c r="T812" s="54"/>
      <c r="AT812" s="18" t="s">
        <v>313</v>
      </c>
      <c r="AU812" s="18" t="s">
        <v>88</v>
      </c>
    </row>
    <row r="813" spans="2:65" s="1" customFormat="1" ht="11.25">
      <c r="B813" s="33"/>
      <c r="D813" s="150" t="s">
        <v>315</v>
      </c>
      <c r="F813" s="151" t="s">
        <v>1179</v>
      </c>
      <c r="I813" s="148"/>
      <c r="L813" s="33"/>
      <c r="M813" s="149"/>
      <c r="T813" s="54"/>
      <c r="AT813" s="18" t="s">
        <v>315</v>
      </c>
      <c r="AU813" s="18" t="s">
        <v>88</v>
      </c>
    </row>
    <row r="814" spans="2:65" s="12" customFormat="1" ht="11.25">
      <c r="B814" s="152"/>
      <c r="D814" s="146" t="s">
        <v>317</v>
      </c>
      <c r="E814" s="153" t="s">
        <v>42</v>
      </c>
      <c r="F814" s="154" t="s">
        <v>1180</v>
      </c>
      <c r="H814" s="153" t="s">
        <v>42</v>
      </c>
      <c r="I814" s="155"/>
      <c r="L814" s="152"/>
      <c r="M814" s="156"/>
      <c r="T814" s="157"/>
      <c r="AT814" s="153" t="s">
        <v>317</v>
      </c>
      <c r="AU814" s="153" t="s">
        <v>88</v>
      </c>
      <c r="AV814" s="12" t="s">
        <v>86</v>
      </c>
      <c r="AW814" s="12" t="s">
        <v>38</v>
      </c>
      <c r="AX814" s="12" t="s">
        <v>79</v>
      </c>
      <c r="AY814" s="153" t="s">
        <v>305</v>
      </c>
    </row>
    <row r="815" spans="2:65" s="12" customFormat="1" ht="11.25">
      <c r="B815" s="152"/>
      <c r="D815" s="146" t="s">
        <v>317</v>
      </c>
      <c r="E815" s="153" t="s">
        <v>42</v>
      </c>
      <c r="F815" s="154" t="s">
        <v>355</v>
      </c>
      <c r="H815" s="153" t="s">
        <v>42</v>
      </c>
      <c r="I815" s="155"/>
      <c r="L815" s="152"/>
      <c r="M815" s="156"/>
      <c r="T815" s="157"/>
      <c r="AT815" s="153" t="s">
        <v>317</v>
      </c>
      <c r="AU815" s="153" t="s">
        <v>88</v>
      </c>
      <c r="AV815" s="12" t="s">
        <v>86</v>
      </c>
      <c r="AW815" s="12" t="s">
        <v>38</v>
      </c>
      <c r="AX815" s="12" t="s">
        <v>79</v>
      </c>
      <c r="AY815" s="153" t="s">
        <v>305</v>
      </c>
    </row>
    <row r="816" spans="2:65" s="13" customFormat="1" ht="11.25">
      <c r="B816" s="158"/>
      <c r="D816" s="146" t="s">
        <v>317</v>
      </c>
      <c r="E816" s="159" t="s">
        <v>42</v>
      </c>
      <c r="F816" s="160" t="s">
        <v>1181</v>
      </c>
      <c r="H816" s="161">
        <v>6.54</v>
      </c>
      <c r="I816" s="162"/>
      <c r="L816" s="158"/>
      <c r="M816" s="163"/>
      <c r="T816" s="164"/>
      <c r="AT816" s="159" t="s">
        <v>317</v>
      </c>
      <c r="AU816" s="159" t="s">
        <v>88</v>
      </c>
      <c r="AV816" s="13" t="s">
        <v>88</v>
      </c>
      <c r="AW816" s="13" t="s">
        <v>38</v>
      </c>
      <c r="AX816" s="13" t="s">
        <v>79</v>
      </c>
      <c r="AY816" s="159" t="s">
        <v>305</v>
      </c>
    </row>
    <row r="817" spans="2:65" s="12" customFormat="1" ht="11.25">
      <c r="B817" s="152"/>
      <c r="D817" s="146" t="s">
        <v>317</v>
      </c>
      <c r="E817" s="153" t="s">
        <v>42</v>
      </c>
      <c r="F817" s="154" t="s">
        <v>1182</v>
      </c>
      <c r="H817" s="153" t="s">
        <v>42</v>
      </c>
      <c r="I817" s="155"/>
      <c r="L817" s="152"/>
      <c r="M817" s="156"/>
      <c r="T817" s="157"/>
      <c r="AT817" s="153" t="s">
        <v>317</v>
      </c>
      <c r="AU817" s="153" t="s">
        <v>88</v>
      </c>
      <c r="AV817" s="12" t="s">
        <v>86</v>
      </c>
      <c r="AW817" s="12" t="s">
        <v>38</v>
      </c>
      <c r="AX817" s="12" t="s">
        <v>79</v>
      </c>
      <c r="AY817" s="153" t="s">
        <v>305</v>
      </c>
    </row>
    <row r="818" spans="2:65" s="13" customFormat="1" ht="11.25">
      <c r="B818" s="158"/>
      <c r="D818" s="146" t="s">
        <v>317</v>
      </c>
      <c r="E818" s="159" t="s">
        <v>42</v>
      </c>
      <c r="F818" s="160" t="s">
        <v>1183</v>
      </c>
      <c r="H818" s="161">
        <v>350.85</v>
      </c>
      <c r="I818" s="162"/>
      <c r="L818" s="158"/>
      <c r="M818" s="163"/>
      <c r="T818" s="164"/>
      <c r="AT818" s="159" t="s">
        <v>317</v>
      </c>
      <c r="AU818" s="159" t="s">
        <v>88</v>
      </c>
      <c r="AV818" s="13" t="s">
        <v>88</v>
      </c>
      <c r="AW818" s="13" t="s">
        <v>38</v>
      </c>
      <c r="AX818" s="13" t="s">
        <v>79</v>
      </c>
      <c r="AY818" s="159" t="s">
        <v>305</v>
      </c>
    </row>
    <row r="819" spans="2:65" s="15" customFormat="1" ht="11.25">
      <c r="B819" s="172"/>
      <c r="D819" s="146" t="s">
        <v>317</v>
      </c>
      <c r="E819" s="173" t="s">
        <v>42</v>
      </c>
      <c r="F819" s="174" t="s">
        <v>339</v>
      </c>
      <c r="H819" s="175">
        <v>357.39</v>
      </c>
      <c r="I819" s="176"/>
      <c r="L819" s="172"/>
      <c r="M819" s="177"/>
      <c r="T819" s="178"/>
      <c r="AT819" s="173" t="s">
        <v>317</v>
      </c>
      <c r="AU819" s="173" t="s">
        <v>88</v>
      </c>
      <c r="AV819" s="15" t="s">
        <v>311</v>
      </c>
      <c r="AW819" s="15" t="s">
        <v>38</v>
      </c>
      <c r="AX819" s="15" t="s">
        <v>86</v>
      </c>
      <c r="AY819" s="173" t="s">
        <v>305</v>
      </c>
    </row>
    <row r="820" spans="2:65" s="1" customFormat="1" ht="24.2" customHeight="1">
      <c r="B820" s="33"/>
      <c r="C820" s="133" t="s">
        <v>1184</v>
      </c>
      <c r="D820" s="133" t="s">
        <v>307</v>
      </c>
      <c r="E820" s="134" t="s">
        <v>1185</v>
      </c>
      <c r="F820" s="135" t="s">
        <v>1186</v>
      </c>
      <c r="G820" s="136" t="s">
        <v>199</v>
      </c>
      <c r="H820" s="137">
        <v>3247.97</v>
      </c>
      <c r="I820" s="138"/>
      <c r="J820" s="139">
        <f>ROUND(I820*H820,2)</f>
        <v>0</v>
      </c>
      <c r="K820" s="135" t="s">
        <v>310</v>
      </c>
      <c r="L820" s="33"/>
      <c r="M820" s="140" t="s">
        <v>42</v>
      </c>
      <c r="N820" s="141" t="s">
        <v>50</v>
      </c>
      <c r="P820" s="142">
        <f>O820*H820</f>
        <v>0</v>
      </c>
      <c r="Q820" s="142">
        <v>0</v>
      </c>
      <c r="R820" s="142">
        <f>Q820*H820</f>
        <v>0</v>
      </c>
      <c r="S820" s="142">
        <v>0</v>
      </c>
      <c r="T820" s="143">
        <f>S820*H820</f>
        <v>0</v>
      </c>
      <c r="AR820" s="144" t="s">
        <v>436</v>
      </c>
      <c r="AT820" s="144" t="s">
        <v>307</v>
      </c>
      <c r="AU820" s="144" t="s">
        <v>88</v>
      </c>
      <c r="AY820" s="18" t="s">
        <v>305</v>
      </c>
      <c r="BE820" s="145">
        <f>IF(N820="základní",J820,0)</f>
        <v>0</v>
      </c>
      <c r="BF820" s="145">
        <f>IF(N820="snížená",J820,0)</f>
        <v>0</v>
      </c>
      <c r="BG820" s="145">
        <f>IF(N820="zákl. přenesená",J820,0)</f>
        <v>0</v>
      </c>
      <c r="BH820" s="145">
        <f>IF(N820="sníž. přenesená",J820,0)</f>
        <v>0</v>
      </c>
      <c r="BI820" s="145">
        <f>IF(N820="nulová",J820,0)</f>
        <v>0</v>
      </c>
      <c r="BJ820" s="18" t="s">
        <v>86</v>
      </c>
      <c r="BK820" s="145">
        <f>ROUND(I820*H820,2)</f>
        <v>0</v>
      </c>
      <c r="BL820" s="18" t="s">
        <v>436</v>
      </c>
      <c r="BM820" s="144" t="s">
        <v>1187</v>
      </c>
    </row>
    <row r="821" spans="2:65" s="1" customFormat="1" ht="19.5">
      <c r="B821" s="33"/>
      <c r="D821" s="146" t="s">
        <v>313</v>
      </c>
      <c r="F821" s="147" t="s">
        <v>1188</v>
      </c>
      <c r="I821" s="148"/>
      <c r="L821" s="33"/>
      <c r="M821" s="149"/>
      <c r="T821" s="54"/>
      <c r="AT821" s="18" t="s">
        <v>313</v>
      </c>
      <c r="AU821" s="18" t="s">
        <v>88</v>
      </c>
    </row>
    <row r="822" spans="2:65" s="1" customFormat="1" ht="11.25">
      <c r="B822" s="33"/>
      <c r="D822" s="150" t="s">
        <v>315</v>
      </c>
      <c r="F822" s="151" t="s">
        <v>1189</v>
      </c>
      <c r="I822" s="148"/>
      <c r="L822" s="33"/>
      <c r="M822" s="149"/>
      <c r="T822" s="54"/>
      <c r="AT822" s="18" t="s">
        <v>315</v>
      </c>
      <c r="AU822" s="18" t="s">
        <v>88</v>
      </c>
    </row>
    <row r="823" spans="2:65" s="12" customFormat="1" ht="11.25">
      <c r="B823" s="152"/>
      <c r="D823" s="146" t="s">
        <v>317</v>
      </c>
      <c r="E823" s="153" t="s">
        <v>42</v>
      </c>
      <c r="F823" s="154" t="s">
        <v>1190</v>
      </c>
      <c r="H823" s="153" t="s">
        <v>42</v>
      </c>
      <c r="I823" s="155"/>
      <c r="L823" s="152"/>
      <c r="M823" s="156"/>
      <c r="T823" s="157"/>
      <c r="AT823" s="153" t="s">
        <v>317</v>
      </c>
      <c r="AU823" s="153" t="s">
        <v>88</v>
      </c>
      <c r="AV823" s="12" t="s">
        <v>86</v>
      </c>
      <c r="AW823" s="12" t="s">
        <v>38</v>
      </c>
      <c r="AX823" s="12" t="s">
        <v>79</v>
      </c>
      <c r="AY823" s="153" t="s">
        <v>305</v>
      </c>
    </row>
    <row r="824" spans="2:65" s="13" customFormat="1" ht="22.5">
      <c r="B824" s="158"/>
      <c r="D824" s="146" t="s">
        <v>317</v>
      </c>
      <c r="E824" s="159" t="s">
        <v>42</v>
      </c>
      <c r="F824" s="160" t="s">
        <v>1191</v>
      </c>
      <c r="H824" s="161">
        <v>3247.97</v>
      </c>
      <c r="I824" s="162"/>
      <c r="L824" s="158"/>
      <c r="M824" s="163"/>
      <c r="T824" s="164"/>
      <c r="AT824" s="159" t="s">
        <v>317</v>
      </c>
      <c r="AU824" s="159" t="s">
        <v>88</v>
      </c>
      <c r="AV824" s="13" t="s">
        <v>88</v>
      </c>
      <c r="AW824" s="13" t="s">
        <v>38</v>
      </c>
      <c r="AX824" s="13" t="s">
        <v>86</v>
      </c>
      <c r="AY824" s="159" t="s">
        <v>305</v>
      </c>
    </row>
    <row r="825" spans="2:65" s="1" customFormat="1" ht="24.2" customHeight="1">
      <c r="B825" s="33"/>
      <c r="C825" s="179" t="s">
        <v>1192</v>
      </c>
      <c r="D825" s="179" t="s">
        <v>341</v>
      </c>
      <c r="E825" s="180" t="s">
        <v>1193</v>
      </c>
      <c r="F825" s="181" t="s">
        <v>1194</v>
      </c>
      <c r="G825" s="182" t="s">
        <v>199</v>
      </c>
      <c r="H825" s="183">
        <v>3572.7669999999998</v>
      </c>
      <c r="I825" s="184"/>
      <c r="J825" s="185">
        <f>ROUND(I825*H825,2)</f>
        <v>0</v>
      </c>
      <c r="K825" s="181" t="s">
        <v>310</v>
      </c>
      <c r="L825" s="186"/>
      <c r="M825" s="187" t="s">
        <v>42</v>
      </c>
      <c r="N825" s="188" t="s">
        <v>50</v>
      </c>
      <c r="P825" s="142">
        <f>O825*H825</f>
        <v>0</v>
      </c>
      <c r="Q825" s="142">
        <v>1.4999999999999999E-4</v>
      </c>
      <c r="R825" s="142">
        <f>Q825*H825</f>
        <v>0.53591504999999995</v>
      </c>
      <c r="S825" s="142">
        <v>0</v>
      </c>
      <c r="T825" s="143">
        <f>S825*H825</f>
        <v>0</v>
      </c>
      <c r="AR825" s="144" t="s">
        <v>559</v>
      </c>
      <c r="AT825" s="144" t="s">
        <v>341</v>
      </c>
      <c r="AU825" s="144" t="s">
        <v>88</v>
      </c>
      <c r="AY825" s="18" t="s">
        <v>305</v>
      </c>
      <c r="BE825" s="145">
        <f>IF(N825="základní",J825,0)</f>
        <v>0</v>
      </c>
      <c r="BF825" s="145">
        <f>IF(N825="snížená",J825,0)</f>
        <v>0</v>
      </c>
      <c r="BG825" s="145">
        <f>IF(N825="zákl. přenesená",J825,0)</f>
        <v>0</v>
      </c>
      <c r="BH825" s="145">
        <f>IF(N825="sníž. přenesená",J825,0)</f>
        <v>0</v>
      </c>
      <c r="BI825" s="145">
        <f>IF(N825="nulová",J825,0)</f>
        <v>0</v>
      </c>
      <c r="BJ825" s="18" t="s">
        <v>86</v>
      </c>
      <c r="BK825" s="145">
        <f>ROUND(I825*H825,2)</f>
        <v>0</v>
      </c>
      <c r="BL825" s="18" t="s">
        <v>436</v>
      </c>
      <c r="BM825" s="144" t="s">
        <v>1195</v>
      </c>
    </row>
    <row r="826" spans="2:65" s="1" customFormat="1" ht="19.5">
      <c r="B826" s="33"/>
      <c r="D826" s="146" t="s">
        <v>313</v>
      </c>
      <c r="F826" s="147" t="s">
        <v>1194</v>
      </c>
      <c r="I826" s="148"/>
      <c r="L826" s="33"/>
      <c r="M826" s="149"/>
      <c r="T826" s="54"/>
      <c r="AT826" s="18" t="s">
        <v>313</v>
      </c>
      <c r="AU826" s="18" t="s">
        <v>88</v>
      </c>
    </row>
    <row r="827" spans="2:65" s="12" customFormat="1" ht="11.25">
      <c r="B827" s="152"/>
      <c r="D827" s="146" t="s">
        <v>317</v>
      </c>
      <c r="E827" s="153" t="s">
        <v>42</v>
      </c>
      <c r="F827" s="154" t="s">
        <v>1190</v>
      </c>
      <c r="H827" s="153" t="s">
        <v>42</v>
      </c>
      <c r="I827" s="155"/>
      <c r="L827" s="152"/>
      <c r="M827" s="156"/>
      <c r="T827" s="157"/>
      <c r="AT827" s="153" t="s">
        <v>317</v>
      </c>
      <c r="AU827" s="153" t="s">
        <v>88</v>
      </c>
      <c r="AV827" s="12" t="s">
        <v>86</v>
      </c>
      <c r="AW827" s="12" t="s">
        <v>38</v>
      </c>
      <c r="AX827" s="12" t="s">
        <v>79</v>
      </c>
      <c r="AY827" s="153" t="s">
        <v>305</v>
      </c>
    </row>
    <row r="828" spans="2:65" s="13" customFormat="1" ht="22.5">
      <c r="B828" s="158"/>
      <c r="D828" s="146" t="s">
        <v>317</v>
      </c>
      <c r="E828" s="159" t="s">
        <v>42</v>
      </c>
      <c r="F828" s="160" t="s">
        <v>1191</v>
      </c>
      <c r="H828" s="161">
        <v>3247.97</v>
      </c>
      <c r="I828" s="162"/>
      <c r="L828" s="158"/>
      <c r="M828" s="163"/>
      <c r="T828" s="164"/>
      <c r="AT828" s="159" t="s">
        <v>317</v>
      </c>
      <c r="AU828" s="159" t="s">
        <v>88</v>
      </c>
      <c r="AV828" s="13" t="s">
        <v>88</v>
      </c>
      <c r="AW828" s="13" t="s">
        <v>38</v>
      </c>
      <c r="AX828" s="13" t="s">
        <v>86</v>
      </c>
      <c r="AY828" s="159" t="s">
        <v>305</v>
      </c>
    </row>
    <row r="829" spans="2:65" s="13" customFormat="1" ht="11.25">
      <c r="B829" s="158"/>
      <c r="D829" s="146" t="s">
        <v>317</v>
      </c>
      <c r="F829" s="160" t="s">
        <v>1196</v>
      </c>
      <c r="H829" s="161">
        <v>3572.7669999999998</v>
      </c>
      <c r="I829" s="162"/>
      <c r="L829" s="158"/>
      <c r="M829" s="163"/>
      <c r="T829" s="164"/>
      <c r="AT829" s="159" t="s">
        <v>317</v>
      </c>
      <c r="AU829" s="159" t="s">
        <v>88</v>
      </c>
      <c r="AV829" s="13" t="s">
        <v>88</v>
      </c>
      <c r="AW829" s="13" t="s">
        <v>4</v>
      </c>
      <c r="AX829" s="13" t="s">
        <v>86</v>
      </c>
      <c r="AY829" s="159" t="s">
        <v>305</v>
      </c>
    </row>
    <row r="830" spans="2:65" s="1" customFormat="1" ht="24.2" customHeight="1">
      <c r="B830" s="33"/>
      <c r="C830" s="133" t="s">
        <v>1197</v>
      </c>
      <c r="D830" s="133" t="s">
        <v>307</v>
      </c>
      <c r="E830" s="134" t="s">
        <v>1198</v>
      </c>
      <c r="F830" s="135" t="s">
        <v>1199</v>
      </c>
      <c r="G830" s="136" t="s">
        <v>199</v>
      </c>
      <c r="H830" s="137">
        <v>636.4</v>
      </c>
      <c r="I830" s="138"/>
      <c r="J830" s="139">
        <f>ROUND(I830*H830,2)</f>
        <v>0</v>
      </c>
      <c r="K830" s="135" t="s">
        <v>310</v>
      </c>
      <c r="L830" s="33"/>
      <c r="M830" s="140" t="s">
        <v>42</v>
      </c>
      <c r="N830" s="141" t="s">
        <v>50</v>
      </c>
      <c r="P830" s="142">
        <f>O830*H830</f>
        <v>0</v>
      </c>
      <c r="Q830" s="142">
        <v>0</v>
      </c>
      <c r="R830" s="142">
        <f>Q830*H830</f>
        <v>0</v>
      </c>
      <c r="S830" s="142">
        <v>0</v>
      </c>
      <c r="T830" s="143">
        <f>S830*H830</f>
        <v>0</v>
      </c>
      <c r="AR830" s="144" t="s">
        <v>436</v>
      </c>
      <c r="AT830" s="144" t="s">
        <v>307</v>
      </c>
      <c r="AU830" s="144" t="s">
        <v>88</v>
      </c>
      <c r="AY830" s="18" t="s">
        <v>305</v>
      </c>
      <c r="BE830" s="145">
        <f>IF(N830="základní",J830,0)</f>
        <v>0</v>
      </c>
      <c r="BF830" s="145">
        <f>IF(N830="snížená",J830,0)</f>
        <v>0</v>
      </c>
      <c r="BG830" s="145">
        <f>IF(N830="zákl. přenesená",J830,0)</f>
        <v>0</v>
      </c>
      <c r="BH830" s="145">
        <f>IF(N830="sníž. přenesená",J830,0)</f>
        <v>0</v>
      </c>
      <c r="BI830" s="145">
        <f>IF(N830="nulová",J830,0)</f>
        <v>0</v>
      </c>
      <c r="BJ830" s="18" t="s">
        <v>86</v>
      </c>
      <c r="BK830" s="145">
        <f>ROUND(I830*H830,2)</f>
        <v>0</v>
      </c>
      <c r="BL830" s="18" t="s">
        <v>436</v>
      </c>
      <c r="BM830" s="144" t="s">
        <v>1200</v>
      </c>
    </row>
    <row r="831" spans="2:65" s="1" customFormat="1" ht="19.5">
      <c r="B831" s="33"/>
      <c r="D831" s="146" t="s">
        <v>313</v>
      </c>
      <c r="F831" s="147" t="s">
        <v>1201</v>
      </c>
      <c r="I831" s="148"/>
      <c r="L831" s="33"/>
      <c r="M831" s="149"/>
      <c r="T831" s="54"/>
      <c r="AT831" s="18" t="s">
        <v>313</v>
      </c>
      <c r="AU831" s="18" t="s">
        <v>88</v>
      </c>
    </row>
    <row r="832" spans="2:65" s="1" customFormat="1" ht="11.25">
      <c r="B832" s="33"/>
      <c r="D832" s="150" t="s">
        <v>315</v>
      </c>
      <c r="F832" s="151" t="s">
        <v>1202</v>
      </c>
      <c r="I832" s="148"/>
      <c r="L832" s="33"/>
      <c r="M832" s="149"/>
      <c r="T832" s="54"/>
      <c r="AT832" s="18" t="s">
        <v>315</v>
      </c>
      <c r="AU832" s="18" t="s">
        <v>88</v>
      </c>
    </row>
    <row r="833" spans="2:65" s="12" customFormat="1" ht="11.25">
      <c r="B833" s="152"/>
      <c r="D833" s="146" t="s">
        <v>317</v>
      </c>
      <c r="E833" s="153" t="s">
        <v>42</v>
      </c>
      <c r="F833" s="154" t="s">
        <v>1203</v>
      </c>
      <c r="H833" s="153" t="s">
        <v>42</v>
      </c>
      <c r="I833" s="155"/>
      <c r="L833" s="152"/>
      <c r="M833" s="156"/>
      <c r="T833" s="157"/>
      <c r="AT833" s="153" t="s">
        <v>317</v>
      </c>
      <c r="AU833" s="153" t="s">
        <v>88</v>
      </c>
      <c r="AV833" s="12" t="s">
        <v>86</v>
      </c>
      <c r="AW833" s="12" t="s">
        <v>38</v>
      </c>
      <c r="AX833" s="12" t="s">
        <v>79</v>
      </c>
      <c r="AY833" s="153" t="s">
        <v>305</v>
      </c>
    </row>
    <row r="834" spans="2:65" s="13" customFormat="1" ht="11.25">
      <c r="B834" s="158"/>
      <c r="D834" s="146" t="s">
        <v>317</v>
      </c>
      <c r="E834" s="159" t="s">
        <v>42</v>
      </c>
      <c r="F834" s="160" t="s">
        <v>1204</v>
      </c>
      <c r="H834" s="161">
        <v>636.4</v>
      </c>
      <c r="I834" s="162"/>
      <c r="L834" s="158"/>
      <c r="M834" s="163"/>
      <c r="T834" s="164"/>
      <c r="AT834" s="159" t="s">
        <v>317</v>
      </c>
      <c r="AU834" s="159" t="s">
        <v>88</v>
      </c>
      <c r="AV834" s="13" t="s">
        <v>88</v>
      </c>
      <c r="AW834" s="13" t="s">
        <v>38</v>
      </c>
      <c r="AX834" s="13" t="s">
        <v>86</v>
      </c>
      <c r="AY834" s="159" t="s">
        <v>305</v>
      </c>
    </row>
    <row r="835" spans="2:65" s="1" customFormat="1" ht="24.2" customHeight="1">
      <c r="B835" s="33"/>
      <c r="C835" s="179" t="s">
        <v>1205</v>
      </c>
      <c r="D835" s="179" t="s">
        <v>341</v>
      </c>
      <c r="E835" s="180" t="s">
        <v>1206</v>
      </c>
      <c r="F835" s="181" t="s">
        <v>1207</v>
      </c>
      <c r="G835" s="182" t="s">
        <v>199</v>
      </c>
      <c r="H835" s="183">
        <v>668.22</v>
      </c>
      <c r="I835" s="184"/>
      <c r="J835" s="185">
        <f>ROUND(I835*H835,2)</f>
        <v>0</v>
      </c>
      <c r="K835" s="181" t="s">
        <v>310</v>
      </c>
      <c r="L835" s="186"/>
      <c r="M835" s="187" t="s">
        <v>42</v>
      </c>
      <c r="N835" s="188" t="s">
        <v>50</v>
      </c>
      <c r="P835" s="142">
        <f>O835*H835</f>
        <v>0</v>
      </c>
      <c r="Q835" s="142">
        <v>2.9999999999999997E-4</v>
      </c>
      <c r="R835" s="142">
        <f>Q835*H835</f>
        <v>0.20046599999999998</v>
      </c>
      <c r="S835" s="142">
        <v>0</v>
      </c>
      <c r="T835" s="143">
        <f>S835*H835</f>
        <v>0</v>
      </c>
      <c r="AR835" s="144" t="s">
        <v>559</v>
      </c>
      <c r="AT835" s="144" t="s">
        <v>341</v>
      </c>
      <c r="AU835" s="144" t="s">
        <v>88</v>
      </c>
      <c r="AY835" s="18" t="s">
        <v>305</v>
      </c>
      <c r="BE835" s="145">
        <f>IF(N835="základní",J835,0)</f>
        <v>0</v>
      </c>
      <c r="BF835" s="145">
        <f>IF(N835="snížená",J835,0)</f>
        <v>0</v>
      </c>
      <c r="BG835" s="145">
        <f>IF(N835="zákl. přenesená",J835,0)</f>
        <v>0</v>
      </c>
      <c r="BH835" s="145">
        <f>IF(N835="sníž. přenesená",J835,0)</f>
        <v>0</v>
      </c>
      <c r="BI835" s="145">
        <f>IF(N835="nulová",J835,0)</f>
        <v>0</v>
      </c>
      <c r="BJ835" s="18" t="s">
        <v>86</v>
      </c>
      <c r="BK835" s="145">
        <f>ROUND(I835*H835,2)</f>
        <v>0</v>
      </c>
      <c r="BL835" s="18" t="s">
        <v>436</v>
      </c>
      <c r="BM835" s="144" t="s">
        <v>1208</v>
      </c>
    </row>
    <row r="836" spans="2:65" s="1" customFormat="1" ht="19.5">
      <c r="B836" s="33"/>
      <c r="D836" s="146" t="s">
        <v>313</v>
      </c>
      <c r="F836" s="147" t="s">
        <v>1207</v>
      </c>
      <c r="I836" s="148"/>
      <c r="L836" s="33"/>
      <c r="M836" s="149"/>
      <c r="T836" s="54"/>
      <c r="AT836" s="18" t="s">
        <v>313</v>
      </c>
      <c r="AU836" s="18" t="s">
        <v>88</v>
      </c>
    </row>
    <row r="837" spans="2:65" s="12" customFormat="1" ht="11.25">
      <c r="B837" s="152"/>
      <c r="D837" s="146" t="s">
        <v>317</v>
      </c>
      <c r="E837" s="153" t="s">
        <v>42</v>
      </c>
      <c r="F837" s="154" t="s">
        <v>1203</v>
      </c>
      <c r="H837" s="153" t="s">
        <v>42</v>
      </c>
      <c r="I837" s="155"/>
      <c r="L837" s="152"/>
      <c r="M837" s="156"/>
      <c r="T837" s="157"/>
      <c r="AT837" s="153" t="s">
        <v>317</v>
      </c>
      <c r="AU837" s="153" t="s">
        <v>88</v>
      </c>
      <c r="AV837" s="12" t="s">
        <v>86</v>
      </c>
      <c r="AW837" s="12" t="s">
        <v>38</v>
      </c>
      <c r="AX837" s="12" t="s">
        <v>79</v>
      </c>
      <c r="AY837" s="153" t="s">
        <v>305</v>
      </c>
    </row>
    <row r="838" spans="2:65" s="13" customFormat="1" ht="11.25">
      <c r="B838" s="158"/>
      <c r="D838" s="146" t="s">
        <v>317</v>
      </c>
      <c r="E838" s="159" t="s">
        <v>42</v>
      </c>
      <c r="F838" s="160" t="s">
        <v>1204</v>
      </c>
      <c r="H838" s="161">
        <v>636.4</v>
      </c>
      <c r="I838" s="162"/>
      <c r="L838" s="158"/>
      <c r="M838" s="163"/>
      <c r="T838" s="164"/>
      <c r="AT838" s="159" t="s">
        <v>317</v>
      </c>
      <c r="AU838" s="159" t="s">
        <v>88</v>
      </c>
      <c r="AV838" s="13" t="s">
        <v>88</v>
      </c>
      <c r="AW838" s="13" t="s">
        <v>38</v>
      </c>
      <c r="AX838" s="13" t="s">
        <v>86</v>
      </c>
      <c r="AY838" s="159" t="s">
        <v>305</v>
      </c>
    </row>
    <row r="839" spans="2:65" s="13" customFormat="1" ht="11.25">
      <c r="B839" s="158"/>
      <c r="D839" s="146" t="s">
        <v>317</v>
      </c>
      <c r="F839" s="160" t="s">
        <v>1209</v>
      </c>
      <c r="H839" s="161">
        <v>668.22</v>
      </c>
      <c r="I839" s="162"/>
      <c r="L839" s="158"/>
      <c r="M839" s="163"/>
      <c r="T839" s="164"/>
      <c r="AT839" s="159" t="s">
        <v>317</v>
      </c>
      <c r="AU839" s="159" t="s">
        <v>88</v>
      </c>
      <c r="AV839" s="13" t="s">
        <v>88</v>
      </c>
      <c r="AW839" s="13" t="s">
        <v>4</v>
      </c>
      <c r="AX839" s="13" t="s">
        <v>86</v>
      </c>
      <c r="AY839" s="159" t="s">
        <v>305</v>
      </c>
    </row>
    <row r="840" spans="2:65" s="1" customFormat="1" ht="24.2" customHeight="1">
      <c r="B840" s="33"/>
      <c r="C840" s="133" t="s">
        <v>1210</v>
      </c>
      <c r="D840" s="133" t="s">
        <v>307</v>
      </c>
      <c r="E840" s="134" t="s">
        <v>1211</v>
      </c>
      <c r="F840" s="135" t="s">
        <v>1212</v>
      </c>
      <c r="G840" s="136" t="s">
        <v>199</v>
      </c>
      <c r="H840" s="137">
        <v>329.9</v>
      </c>
      <c r="I840" s="138"/>
      <c r="J840" s="139">
        <f>ROUND(I840*H840,2)</f>
        <v>0</v>
      </c>
      <c r="K840" s="135" t="s">
        <v>310</v>
      </c>
      <c r="L840" s="33"/>
      <c r="M840" s="140" t="s">
        <v>42</v>
      </c>
      <c r="N840" s="141" t="s">
        <v>50</v>
      </c>
      <c r="P840" s="142">
        <f>O840*H840</f>
        <v>0</v>
      </c>
      <c r="Q840" s="142">
        <v>2.3000000000000001E-4</v>
      </c>
      <c r="R840" s="142">
        <f>Q840*H840</f>
        <v>7.5877E-2</v>
      </c>
      <c r="S840" s="142">
        <v>0</v>
      </c>
      <c r="T840" s="143">
        <f>S840*H840</f>
        <v>0</v>
      </c>
      <c r="AR840" s="144" t="s">
        <v>436</v>
      </c>
      <c r="AT840" s="144" t="s">
        <v>307</v>
      </c>
      <c r="AU840" s="144" t="s">
        <v>88</v>
      </c>
      <c r="AY840" s="18" t="s">
        <v>305</v>
      </c>
      <c r="BE840" s="145">
        <f>IF(N840="základní",J840,0)</f>
        <v>0</v>
      </c>
      <c r="BF840" s="145">
        <f>IF(N840="snížená",J840,0)</f>
        <v>0</v>
      </c>
      <c r="BG840" s="145">
        <f>IF(N840="zákl. přenesená",J840,0)</f>
        <v>0</v>
      </c>
      <c r="BH840" s="145">
        <f>IF(N840="sníž. přenesená",J840,0)</f>
        <v>0</v>
      </c>
      <c r="BI840" s="145">
        <f>IF(N840="nulová",J840,0)</f>
        <v>0</v>
      </c>
      <c r="BJ840" s="18" t="s">
        <v>86</v>
      </c>
      <c r="BK840" s="145">
        <f>ROUND(I840*H840,2)</f>
        <v>0</v>
      </c>
      <c r="BL840" s="18" t="s">
        <v>436</v>
      </c>
      <c r="BM840" s="144" t="s">
        <v>1213</v>
      </c>
    </row>
    <row r="841" spans="2:65" s="1" customFormat="1" ht="19.5">
      <c r="B841" s="33"/>
      <c r="D841" s="146" t="s">
        <v>313</v>
      </c>
      <c r="F841" s="147" t="s">
        <v>1214</v>
      </c>
      <c r="I841" s="148"/>
      <c r="L841" s="33"/>
      <c r="M841" s="149"/>
      <c r="T841" s="54"/>
      <c r="AT841" s="18" t="s">
        <v>313</v>
      </c>
      <c r="AU841" s="18" t="s">
        <v>88</v>
      </c>
    </row>
    <row r="842" spans="2:65" s="1" customFormat="1" ht="11.25">
      <c r="B842" s="33"/>
      <c r="D842" s="150" t="s">
        <v>315</v>
      </c>
      <c r="F842" s="151" t="s">
        <v>1215</v>
      </c>
      <c r="I842" s="148"/>
      <c r="L842" s="33"/>
      <c r="M842" s="149"/>
      <c r="T842" s="54"/>
      <c r="AT842" s="18" t="s">
        <v>315</v>
      </c>
      <c r="AU842" s="18" t="s">
        <v>88</v>
      </c>
    </row>
    <row r="843" spans="2:65" s="12" customFormat="1" ht="22.5">
      <c r="B843" s="152"/>
      <c r="D843" s="146" t="s">
        <v>317</v>
      </c>
      <c r="E843" s="153" t="s">
        <v>42</v>
      </c>
      <c r="F843" s="154" t="s">
        <v>1216</v>
      </c>
      <c r="H843" s="153" t="s">
        <v>42</v>
      </c>
      <c r="I843" s="155"/>
      <c r="L843" s="152"/>
      <c r="M843" s="156"/>
      <c r="T843" s="157"/>
      <c r="AT843" s="153" t="s">
        <v>317</v>
      </c>
      <c r="AU843" s="153" t="s">
        <v>88</v>
      </c>
      <c r="AV843" s="12" t="s">
        <v>86</v>
      </c>
      <c r="AW843" s="12" t="s">
        <v>38</v>
      </c>
      <c r="AX843" s="12" t="s">
        <v>79</v>
      </c>
      <c r="AY843" s="153" t="s">
        <v>305</v>
      </c>
    </row>
    <row r="844" spans="2:65" s="13" customFormat="1" ht="11.25">
      <c r="B844" s="158"/>
      <c r="D844" s="146" t="s">
        <v>317</v>
      </c>
      <c r="E844" s="159" t="s">
        <v>42</v>
      </c>
      <c r="F844" s="160" t="s">
        <v>1217</v>
      </c>
      <c r="H844" s="161">
        <v>329.9</v>
      </c>
      <c r="I844" s="162"/>
      <c r="L844" s="158"/>
      <c r="M844" s="163"/>
      <c r="T844" s="164"/>
      <c r="AT844" s="159" t="s">
        <v>317</v>
      </c>
      <c r="AU844" s="159" t="s">
        <v>88</v>
      </c>
      <c r="AV844" s="13" t="s">
        <v>88</v>
      </c>
      <c r="AW844" s="13" t="s">
        <v>38</v>
      </c>
      <c r="AX844" s="13" t="s">
        <v>86</v>
      </c>
      <c r="AY844" s="159" t="s">
        <v>305</v>
      </c>
    </row>
    <row r="845" spans="2:65" s="1" customFormat="1" ht="49.15" customHeight="1">
      <c r="B845" s="33"/>
      <c r="C845" s="179" t="s">
        <v>1218</v>
      </c>
      <c r="D845" s="179" t="s">
        <v>341</v>
      </c>
      <c r="E845" s="180" t="s">
        <v>1219</v>
      </c>
      <c r="F845" s="181" t="s">
        <v>1220</v>
      </c>
      <c r="G845" s="182" t="s">
        <v>199</v>
      </c>
      <c r="H845" s="183">
        <v>369.71</v>
      </c>
      <c r="I845" s="184"/>
      <c r="J845" s="185">
        <f>ROUND(I845*H845,2)</f>
        <v>0</v>
      </c>
      <c r="K845" s="181" t="s">
        <v>310</v>
      </c>
      <c r="L845" s="186"/>
      <c r="M845" s="187" t="s">
        <v>42</v>
      </c>
      <c r="N845" s="188" t="s">
        <v>50</v>
      </c>
      <c r="P845" s="142">
        <f>O845*H845</f>
        <v>0</v>
      </c>
      <c r="Q845" s="142">
        <v>1.2999999999999999E-4</v>
      </c>
      <c r="R845" s="142">
        <f>Q845*H845</f>
        <v>4.8062299999999995E-2</v>
      </c>
      <c r="S845" s="142">
        <v>0</v>
      </c>
      <c r="T845" s="143">
        <f>S845*H845</f>
        <v>0</v>
      </c>
      <c r="AR845" s="144" t="s">
        <v>559</v>
      </c>
      <c r="AT845" s="144" t="s">
        <v>341</v>
      </c>
      <c r="AU845" s="144" t="s">
        <v>88</v>
      </c>
      <c r="AY845" s="18" t="s">
        <v>305</v>
      </c>
      <c r="BE845" s="145">
        <f>IF(N845="základní",J845,0)</f>
        <v>0</v>
      </c>
      <c r="BF845" s="145">
        <f>IF(N845="snížená",J845,0)</f>
        <v>0</v>
      </c>
      <c r="BG845" s="145">
        <f>IF(N845="zákl. přenesená",J845,0)</f>
        <v>0</v>
      </c>
      <c r="BH845" s="145">
        <f>IF(N845="sníž. přenesená",J845,0)</f>
        <v>0</v>
      </c>
      <c r="BI845" s="145">
        <f>IF(N845="nulová",J845,0)</f>
        <v>0</v>
      </c>
      <c r="BJ845" s="18" t="s">
        <v>86</v>
      </c>
      <c r="BK845" s="145">
        <f>ROUND(I845*H845,2)</f>
        <v>0</v>
      </c>
      <c r="BL845" s="18" t="s">
        <v>436</v>
      </c>
      <c r="BM845" s="144" t="s">
        <v>1221</v>
      </c>
    </row>
    <row r="846" spans="2:65" s="1" customFormat="1" ht="29.25">
      <c r="B846" s="33"/>
      <c r="D846" s="146" t="s">
        <v>313</v>
      </c>
      <c r="F846" s="147" t="s">
        <v>1220</v>
      </c>
      <c r="I846" s="148"/>
      <c r="L846" s="33"/>
      <c r="M846" s="149"/>
      <c r="T846" s="54"/>
      <c r="AT846" s="18" t="s">
        <v>313</v>
      </c>
      <c r="AU846" s="18" t="s">
        <v>88</v>
      </c>
    </row>
    <row r="847" spans="2:65" s="12" customFormat="1" ht="22.5">
      <c r="B847" s="152"/>
      <c r="D847" s="146" t="s">
        <v>317</v>
      </c>
      <c r="E847" s="153" t="s">
        <v>42</v>
      </c>
      <c r="F847" s="154" t="s">
        <v>1216</v>
      </c>
      <c r="H847" s="153" t="s">
        <v>42</v>
      </c>
      <c r="I847" s="155"/>
      <c r="L847" s="152"/>
      <c r="M847" s="156"/>
      <c r="T847" s="157"/>
      <c r="AT847" s="153" t="s">
        <v>317</v>
      </c>
      <c r="AU847" s="153" t="s">
        <v>88</v>
      </c>
      <c r="AV847" s="12" t="s">
        <v>86</v>
      </c>
      <c r="AW847" s="12" t="s">
        <v>38</v>
      </c>
      <c r="AX847" s="12" t="s">
        <v>79</v>
      </c>
      <c r="AY847" s="153" t="s">
        <v>305</v>
      </c>
    </row>
    <row r="848" spans="2:65" s="13" customFormat="1" ht="11.25">
      <c r="B848" s="158"/>
      <c r="D848" s="146" t="s">
        <v>317</v>
      </c>
      <c r="E848" s="159" t="s">
        <v>42</v>
      </c>
      <c r="F848" s="160" t="s">
        <v>1222</v>
      </c>
      <c r="H848" s="161">
        <v>336.1</v>
      </c>
      <c r="I848" s="162"/>
      <c r="L848" s="158"/>
      <c r="M848" s="163"/>
      <c r="T848" s="164"/>
      <c r="AT848" s="159" t="s">
        <v>317</v>
      </c>
      <c r="AU848" s="159" t="s">
        <v>88</v>
      </c>
      <c r="AV848" s="13" t="s">
        <v>88</v>
      </c>
      <c r="AW848" s="13" t="s">
        <v>38</v>
      </c>
      <c r="AX848" s="13" t="s">
        <v>86</v>
      </c>
      <c r="AY848" s="159" t="s">
        <v>305</v>
      </c>
    </row>
    <row r="849" spans="2:65" s="13" customFormat="1" ht="11.25">
      <c r="B849" s="158"/>
      <c r="D849" s="146" t="s">
        <v>317</v>
      </c>
      <c r="F849" s="160" t="s">
        <v>1223</v>
      </c>
      <c r="H849" s="161">
        <v>369.71</v>
      </c>
      <c r="I849" s="162"/>
      <c r="L849" s="158"/>
      <c r="M849" s="163"/>
      <c r="T849" s="164"/>
      <c r="AT849" s="159" t="s">
        <v>317</v>
      </c>
      <c r="AU849" s="159" t="s">
        <v>88</v>
      </c>
      <c r="AV849" s="13" t="s">
        <v>88</v>
      </c>
      <c r="AW849" s="13" t="s">
        <v>4</v>
      </c>
      <c r="AX849" s="13" t="s">
        <v>86</v>
      </c>
      <c r="AY849" s="159" t="s">
        <v>305</v>
      </c>
    </row>
    <row r="850" spans="2:65" s="1" customFormat="1" ht="33" customHeight="1">
      <c r="B850" s="33"/>
      <c r="C850" s="133" t="s">
        <v>1224</v>
      </c>
      <c r="D850" s="133" t="s">
        <v>307</v>
      </c>
      <c r="E850" s="134" t="s">
        <v>1225</v>
      </c>
      <c r="F850" s="135" t="s">
        <v>1226</v>
      </c>
      <c r="G850" s="136" t="s">
        <v>453</v>
      </c>
      <c r="H850" s="137">
        <v>56.695999999999998</v>
      </c>
      <c r="I850" s="138"/>
      <c r="J850" s="139">
        <f>ROUND(I850*H850,2)</f>
        <v>0</v>
      </c>
      <c r="K850" s="135" t="s">
        <v>310</v>
      </c>
      <c r="L850" s="33"/>
      <c r="M850" s="140" t="s">
        <v>42</v>
      </c>
      <c r="N850" s="141" t="s">
        <v>50</v>
      </c>
      <c r="P850" s="142">
        <f>O850*H850</f>
        <v>0</v>
      </c>
      <c r="Q850" s="142">
        <v>0</v>
      </c>
      <c r="R850" s="142">
        <f>Q850*H850</f>
        <v>0</v>
      </c>
      <c r="S850" s="142">
        <v>0</v>
      </c>
      <c r="T850" s="143">
        <f>S850*H850</f>
        <v>0</v>
      </c>
      <c r="AR850" s="144" t="s">
        <v>436</v>
      </c>
      <c r="AT850" s="144" t="s">
        <v>307</v>
      </c>
      <c r="AU850" s="144" t="s">
        <v>88</v>
      </c>
      <c r="AY850" s="18" t="s">
        <v>305</v>
      </c>
      <c r="BE850" s="145">
        <f>IF(N850="základní",J850,0)</f>
        <v>0</v>
      </c>
      <c r="BF850" s="145">
        <f>IF(N850="snížená",J850,0)</f>
        <v>0</v>
      </c>
      <c r="BG850" s="145">
        <f>IF(N850="zákl. přenesená",J850,0)</f>
        <v>0</v>
      </c>
      <c r="BH850" s="145">
        <f>IF(N850="sníž. přenesená",J850,0)</f>
        <v>0</v>
      </c>
      <c r="BI850" s="145">
        <f>IF(N850="nulová",J850,0)</f>
        <v>0</v>
      </c>
      <c r="BJ850" s="18" t="s">
        <v>86</v>
      </c>
      <c r="BK850" s="145">
        <f>ROUND(I850*H850,2)</f>
        <v>0</v>
      </c>
      <c r="BL850" s="18" t="s">
        <v>436</v>
      </c>
      <c r="BM850" s="144" t="s">
        <v>1227</v>
      </c>
    </row>
    <row r="851" spans="2:65" s="1" customFormat="1" ht="29.25">
      <c r="B851" s="33"/>
      <c r="D851" s="146" t="s">
        <v>313</v>
      </c>
      <c r="F851" s="147" t="s">
        <v>1228</v>
      </c>
      <c r="I851" s="148"/>
      <c r="L851" s="33"/>
      <c r="M851" s="149"/>
      <c r="T851" s="54"/>
      <c r="AT851" s="18" t="s">
        <v>313</v>
      </c>
      <c r="AU851" s="18" t="s">
        <v>88</v>
      </c>
    </row>
    <row r="852" spans="2:65" s="1" customFormat="1" ht="11.25">
      <c r="B852" s="33"/>
      <c r="D852" s="150" t="s">
        <v>315</v>
      </c>
      <c r="F852" s="151" t="s">
        <v>1229</v>
      </c>
      <c r="I852" s="148"/>
      <c r="L852" s="33"/>
      <c r="M852" s="149"/>
      <c r="T852" s="54"/>
      <c r="AT852" s="18" t="s">
        <v>315</v>
      </c>
      <c r="AU852" s="18" t="s">
        <v>88</v>
      </c>
    </row>
    <row r="853" spans="2:65" s="11" customFormat="1" ht="22.9" customHeight="1">
      <c r="B853" s="121"/>
      <c r="D853" s="122" t="s">
        <v>78</v>
      </c>
      <c r="E853" s="131" t="s">
        <v>1230</v>
      </c>
      <c r="F853" s="131" t="s">
        <v>1231</v>
      </c>
      <c r="I853" s="124"/>
      <c r="J853" s="132">
        <f>BK853</f>
        <v>0</v>
      </c>
      <c r="L853" s="121"/>
      <c r="M853" s="126"/>
      <c r="P853" s="127">
        <f>SUM(P854:P1037)</f>
        <v>0</v>
      </c>
      <c r="R853" s="127">
        <f>SUM(R854:R1037)</f>
        <v>267.68732233999998</v>
      </c>
      <c r="T853" s="128">
        <f>SUM(T854:T1037)</f>
        <v>0</v>
      </c>
      <c r="AR853" s="122" t="s">
        <v>88</v>
      </c>
      <c r="AT853" s="129" t="s">
        <v>78</v>
      </c>
      <c r="AU853" s="129" t="s">
        <v>86</v>
      </c>
      <c r="AY853" s="122" t="s">
        <v>305</v>
      </c>
      <c r="BK853" s="130">
        <f>SUM(BK854:BK1037)</f>
        <v>0</v>
      </c>
    </row>
    <row r="854" spans="2:65" s="1" customFormat="1" ht="24.2" customHeight="1">
      <c r="B854" s="33"/>
      <c r="C854" s="133" t="s">
        <v>1232</v>
      </c>
      <c r="D854" s="133" t="s">
        <v>307</v>
      </c>
      <c r="E854" s="134" t="s">
        <v>1233</v>
      </c>
      <c r="F854" s="135" t="s">
        <v>1234</v>
      </c>
      <c r="G854" s="136" t="s">
        <v>199</v>
      </c>
      <c r="H854" s="137">
        <v>3503.22</v>
      </c>
      <c r="I854" s="138"/>
      <c r="J854" s="139">
        <f>ROUND(I854*H854,2)</f>
        <v>0</v>
      </c>
      <c r="K854" s="135" t="s">
        <v>310</v>
      </c>
      <c r="L854" s="33"/>
      <c r="M854" s="140" t="s">
        <v>42</v>
      </c>
      <c r="N854" s="141" t="s">
        <v>50</v>
      </c>
      <c r="P854" s="142">
        <f>O854*H854</f>
        <v>0</v>
      </c>
      <c r="Q854" s="142">
        <v>0</v>
      </c>
      <c r="R854" s="142">
        <f>Q854*H854</f>
        <v>0</v>
      </c>
      <c r="S854" s="142">
        <v>0</v>
      </c>
      <c r="T854" s="143">
        <f>S854*H854</f>
        <v>0</v>
      </c>
      <c r="AR854" s="144" t="s">
        <v>436</v>
      </c>
      <c r="AT854" s="144" t="s">
        <v>307</v>
      </c>
      <c r="AU854" s="144" t="s">
        <v>88</v>
      </c>
      <c r="AY854" s="18" t="s">
        <v>305</v>
      </c>
      <c r="BE854" s="145">
        <f>IF(N854="základní",J854,0)</f>
        <v>0</v>
      </c>
      <c r="BF854" s="145">
        <f>IF(N854="snížená",J854,0)</f>
        <v>0</v>
      </c>
      <c r="BG854" s="145">
        <f>IF(N854="zákl. přenesená",J854,0)</f>
        <v>0</v>
      </c>
      <c r="BH854" s="145">
        <f>IF(N854="sníž. přenesená",J854,0)</f>
        <v>0</v>
      </c>
      <c r="BI854" s="145">
        <f>IF(N854="nulová",J854,0)</f>
        <v>0</v>
      </c>
      <c r="BJ854" s="18" t="s">
        <v>86</v>
      </c>
      <c r="BK854" s="145">
        <f>ROUND(I854*H854,2)</f>
        <v>0</v>
      </c>
      <c r="BL854" s="18" t="s">
        <v>436</v>
      </c>
      <c r="BM854" s="144" t="s">
        <v>1235</v>
      </c>
    </row>
    <row r="855" spans="2:65" s="1" customFormat="1" ht="19.5">
      <c r="B855" s="33"/>
      <c r="D855" s="146" t="s">
        <v>313</v>
      </c>
      <c r="F855" s="147" t="s">
        <v>1236</v>
      </c>
      <c r="I855" s="148"/>
      <c r="L855" s="33"/>
      <c r="M855" s="149"/>
      <c r="T855" s="54"/>
      <c r="AT855" s="18" t="s">
        <v>313</v>
      </c>
      <c r="AU855" s="18" t="s">
        <v>88</v>
      </c>
    </row>
    <row r="856" spans="2:65" s="1" customFormat="1" ht="11.25">
      <c r="B856" s="33"/>
      <c r="D856" s="150" t="s">
        <v>315</v>
      </c>
      <c r="F856" s="151" t="s">
        <v>1237</v>
      </c>
      <c r="I856" s="148"/>
      <c r="L856" s="33"/>
      <c r="M856" s="149"/>
      <c r="T856" s="54"/>
      <c r="AT856" s="18" t="s">
        <v>315</v>
      </c>
      <c r="AU856" s="18" t="s">
        <v>88</v>
      </c>
    </row>
    <row r="857" spans="2:65" s="12" customFormat="1" ht="11.25">
      <c r="B857" s="152"/>
      <c r="D857" s="146" t="s">
        <v>317</v>
      </c>
      <c r="E857" s="153" t="s">
        <v>42</v>
      </c>
      <c r="F857" s="154" t="s">
        <v>1238</v>
      </c>
      <c r="H857" s="153" t="s">
        <v>42</v>
      </c>
      <c r="I857" s="155"/>
      <c r="L857" s="152"/>
      <c r="M857" s="156"/>
      <c r="T857" s="157"/>
      <c r="AT857" s="153" t="s">
        <v>317</v>
      </c>
      <c r="AU857" s="153" t="s">
        <v>88</v>
      </c>
      <c r="AV857" s="12" t="s">
        <v>86</v>
      </c>
      <c r="AW857" s="12" t="s">
        <v>38</v>
      </c>
      <c r="AX857" s="12" t="s">
        <v>79</v>
      </c>
      <c r="AY857" s="153" t="s">
        <v>305</v>
      </c>
    </row>
    <row r="858" spans="2:65" s="13" customFormat="1" ht="11.25">
      <c r="B858" s="158"/>
      <c r="D858" s="146" t="s">
        <v>317</v>
      </c>
      <c r="E858" s="159" t="s">
        <v>42</v>
      </c>
      <c r="F858" s="160" t="s">
        <v>1239</v>
      </c>
      <c r="H858" s="161">
        <v>2735.91</v>
      </c>
      <c r="I858" s="162"/>
      <c r="L858" s="158"/>
      <c r="M858" s="163"/>
      <c r="T858" s="164"/>
      <c r="AT858" s="159" t="s">
        <v>317</v>
      </c>
      <c r="AU858" s="159" t="s">
        <v>88</v>
      </c>
      <c r="AV858" s="13" t="s">
        <v>88</v>
      </c>
      <c r="AW858" s="13" t="s">
        <v>38</v>
      </c>
      <c r="AX858" s="13" t="s">
        <v>79</v>
      </c>
      <c r="AY858" s="159" t="s">
        <v>305</v>
      </c>
    </row>
    <row r="859" spans="2:65" s="12" customFormat="1" ht="22.5">
      <c r="B859" s="152"/>
      <c r="D859" s="146" t="s">
        <v>317</v>
      </c>
      <c r="E859" s="153" t="s">
        <v>42</v>
      </c>
      <c r="F859" s="154" t="s">
        <v>1240</v>
      </c>
      <c r="H859" s="153" t="s">
        <v>42</v>
      </c>
      <c r="I859" s="155"/>
      <c r="L859" s="152"/>
      <c r="M859" s="156"/>
      <c r="T859" s="157"/>
      <c r="AT859" s="153" t="s">
        <v>317</v>
      </c>
      <c r="AU859" s="153" t="s">
        <v>88</v>
      </c>
      <c r="AV859" s="12" t="s">
        <v>86</v>
      </c>
      <c r="AW859" s="12" t="s">
        <v>38</v>
      </c>
      <c r="AX859" s="12" t="s">
        <v>79</v>
      </c>
      <c r="AY859" s="153" t="s">
        <v>305</v>
      </c>
    </row>
    <row r="860" spans="2:65" s="13" customFormat="1" ht="11.25">
      <c r="B860" s="158"/>
      <c r="D860" s="146" t="s">
        <v>317</v>
      </c>
      <c r="E860" s="159" t="s">
        <v>42</v>
      </c>
      <c r="F860" s="160" t="s">
        <v>1241</v>
      </c>
      <c r="H860" s="161">
        <v>767.31</v>
      </c>
      <c r="I860" s="162"/>
      <c r="L860" s="158"/>
      <c r="M860" s="163"/>
      <c r="T860" s="164"/>
      <c r="AT860" s="159" t="s">
        <v>317</v>
      </c>
      <c r="AU860" s="159" t="s">
        <v>88</v>
      </c>
      <c r="AV860" s="13" t="s">
        <v>88</v>
      </c>
      <c r="AW860" s="13" t="s">
        <v>38</v>
      </c>
      <c r="AX860" s="13" t="s">
        <v>79</v>
      </c>
      <c r="AY860" s="159" t="s">
        <v>305</v>
      </c>
    </row>
    <row r="861" spans="2:65" s="15" customFormat="1" ht="11.25">
      <c r="B861" s="172"/>
      <c r="D861" s="146" t="s">
        <v>317</v>
      </c>
      <c r="E861" s="173" t="s">
        <v>42</v>
      </c>
      <c r="F861" s="174" t="s">
        <v>339</v>
      </c>
      <c r="H861" s="175">
        <v>3503.22</v>
      </c>
      <c r="I861" s="176"/>
      <c r="L861" s="172"/>
      <c r="M861" s="177"/>
      <c r="T861" s="178"/>
      <c r="AT861" s="173" t="s">
        <v>317</v>
      </c>
      <c r="AU861" s="173" t="s">
        <v>88</v>
      </c>
      <c r="AV861" s="15" t="s">
        <v>311</v>
      </c>
      <c r="AW861" s="15" t="s">
        <v>38</v>
      </c>
      <c r="AX861" s="15" t="s">
        <v>86</v>
      </c>
      <c r="AY861" s="173" t="s">
        <v>305</v>
      </c>
    </row>
    <row r="862" spans="2:65" s="1" customFormat="1" ht="16.5" customHeight="1">
      <c r="B862" s="33"/>
      <c r="C862" s="179" t="s">
        <v>1242</v>
      </c>
      <c r="D862" s="179" t="s">
        <v>341</v>
      </c>
      <c r="E862" s="180" t="s">
        <v>1121</v>
      </c>
      <c r="F862" s="181" t="s">
        <v>1122</v>
      </c>
      <c r="G862" s="182" t="s">
        <v>453</v>
      </c>
      <c r="H862" s="183">
        <v>1.226</v>
      </c>
      <c r="I862" s="184"/>
      <c r="J862" s="185">
        <f>ROUND(I862*H862,2)</f>
        <v>0</v>
      </c>
      <c r="K862" s="181" t="s">
        <v>310</v>
      </c>
      <c r="L862" s="186"/>
      <c r="M862" s="187" t="s">
        <v>42</v>
      </c>
      <c r="N862" s="188" t="s">
        <v>50</v>
      </c>
      <c r="P862" s="142">
        <f>O862*H862</f>
        <v>0</v>
      </c>
      <c r="Q862" s="142">
        <v>1</v>
      </c>
      <c r="R862" s="142">
        <f>Q862*H862</f>
        <v>1.226</v>
      </c>
      <c r="S862" s="142">
        <v>0</v>
      </c>
      <c r="T862" s="143">
        <f>S862*H862</f>
        <v>0</v>
      </c>
      <c r="AR862" s="144" t="s">
        <v>559</v>
      </c>
      <c r="AT862" s="144" t="s">
        <v>341</v>
      </c>
      <c r="AU862" s="144" t="s">
        <v>88</v>
      </c>
      <c r="AY862" s="18" t="s">
        <v>305</v>
      </c>
      <c r="BE862" s="145">
        <f>IF(N862="základní",J862,0)</f>
        <v>0</v>
      </c>
      <c r="BF862" s="145">
        <f>IF(N862="snížená",J862,0)</f>
        <v>0</v>
      </c>
      <c r="BG862" s="145">
        <f>IF(N862="zákl. přenesená",J862,0)</f>
        <v>0</v>
      </c>
      <c r="BH862" s="145">
        <f>IF(N862="sníž. přenesená",J862,0)</f>
        <v>0</v>
      </c>
      <c r="BI862" s="145">
        <f>IF(N862="nulová",J862,0)</f>
        <v>0</v>
      </c>
      <c r="BJ862" s="18" t="s">
        <v>86</v>
      </c>
      <c r="BK862" s="145">
        <f>ROUND(I862*H862,2)</f>
        <v>0</v>
      </c>
      <c r="BL862" s="18" t="s">
        <v>436</v>
      </c>
      <c r="BM862" s="144" t="s">
        <v>1243</v>
      </c>
    </row>
    <row r="863" spans="2:65" s="1" customFormat="1" ht="11.25">
      <c r="B863" s="33"/>
      <c r="D863" s="146" t="s">
        <v>313</v>
      </c>
      <c r="F863" s="147" t="s">
        <v>1122</v>
      </c>
      <c r="I863" s="148"/>
      <c r="L863" s="33"/>
      <c r="M863" s="149"/>
      <c r="T863" s="54"/>
      <c r="AT863" s="18" t="s">
        <v>313</v>
      </c>
      <c r="AU863" s="18" t="s">
        <v>88</v>
      </c>
    </row>
    <row r="864" spans="2:65" s="12" customFormat="1" ht="11.25">
      <c r="B864" s="152"/>
      <c r="D864" s="146" t="s">
        <v>317</v>
      </c>
      <c r="E864" s="153" t="s">
        <v>42</v>
      </c>
      <c r="F864" s="154" t="s">
        <v>1238</v>
      </c>
      <c r="H864" s="153" t="s">
        <v>42</v>
      </c>
      <c r="I864" s="155"/>
      <c r="L864" s="152"/>
      <c r="M864" s="156"/>
      <c r="T864" s="157"/>
      <c r="AT864" s="153" t="s">
        <v>317</v>
      </c>
      <c r="AU864" s="153" t="s">
        <v>88</v>
      </c>
      <c r="AV864" s="12" t="s">
        <v>86</v>
      </c>
      <c r="AW864" s="12" t="s">
        <v>38</v>
      </c>
      <c r="AX864" s="12" t="s">
        <v>79</v>
      </c>
      <c r="AY864" s="153" t="s">
        <v>305</v>
      </c>
    </row>
    <row r="865" spans="2:65" s="13" customFormat="1" ht="11.25">
      <c r="B865" s="158"/>
      <c r="D865" s="146" t="s">
        <v>317</v>
      </c>
      <c r="E865" s="159" t="s">
        <v>42</v>
      </c>
      <c r="F865" s="160" t="s">
        <v>1239</v>
      </c>
      <c r="H865" s="161">
        <v>2735.91</v>
      </c>
      <c r="I865" s="162"/>
      <c r="L865" s="158"/>
      <c r="M865" s="163"/>
      <c r="T865" s="164"/>
      <c r="AT865" s="159" t="s">
        <v>317</v>
      </c>
      <c r="AU865" s="159" t="s">
        <v>88</v>
      </c>
      <c r="AV865" s="13" t="s">
        <v>88</v>
      </c>
      <c r="AW865" s="13" t="s">
        <v>38</v>
      </c>
      <c r="AX865" s="13" t="s">
        <v>79</v>
      </c>
      <c r="AY865" s="159" t="s">
        <v>305</v>
      </c>
    </row>
    <row r="866" spans="2:65" s="12" customFormat="1" ht="22.5">
      <c r="B866" s="152"/>
      <c r="D866" s="146" t="s">
        <v>317</v>
      </c>
      <c r="E866" s="153" t="s">
        <v>42</v>
      </c>
      <c r="F866" s="154" t="s">
        <v>1240</v>
      </c>
      <c r="H866" s="153" t="s">
        <v>42</v>
      </c>
      <c r="I866" s="155"/>
      <c r="L866" s="152"/>
      <c r="M866" s="156"/>
      <c r="T866" s="157"/>
      <c r="AT866" s="153" t="s">
        <v>317</v>
      </c>
      <c r="AU866" s="153" t="s">
        <v>88</v>
      </c>
      <c r="AV866" s="12" t="s">
        <v>86</v>
      </c>
      <c r="AW866" s="12" t="s">
        <v>38</v>
      </c>
      <c r="AX866" s="12" t="s">
        <v>79</v>
      </c>
      <c r="AY866" s="153" t="s">
        <v>305</v>
      </c>
    </row>
    <row r="867" spans="2:65" s="13" customFormat="1" ht="11.25">
      <c r="B867" s="158"/>
      <c r="D867" s="146" t="s">
        <v>317</v>
      </c>
      <c r="E867" s="159" t="s">
        <v>42</v>
      </c>
      <c r="F867" s="160" t="s">
        <v>1241</v>
      </c>
      <c r="H867" s="161">
        <v>767.31</v>
      </c>
      <c r="I867" s="162"/>
      <c r="L867" s="158"/>
      <c r="M867" s="163"/>
      <c r="T867" s="164"/>
      <c r="AT867" s="159" t="s">
        <v>317</v>
      </c>
      <c r="AU867" s="159" t="s">
        <v>88</v>
      </c>
      <c r="AV867" s="13" t="s">
        <v>88</v>
      </c>
      <c r="AW867" s="13" t="s">
        <v>38</v>
      </c>
      <c r="AX867" s="13" t="s">
        <v>79</v>
      </c>
      <c r="AY867" s="159" t="s">
        <v>305</v>
      </c>
    </row>
    <row r="868" spans="2:65" s="15" customFormat="1" ht="11.25">
      <c r="B868" s="172"/>
      <c r="D868" s="146" t="s">
        <v>317</v>
      </c>
      <c r="E868" s="173" t="s">
        <v>42</v>
      </c>
      <c r="F868" s="174" t="s">
        <v>339</v>
      </c>
      <c r="H868" s="175">
        <v>3503.22</v>
      </c>
      <c r="I868" s="176"/>
      <c r="L868" s="172"/>
      <c r="M868" s="177"/>
      <c r="T868" s="178"/>
      <c r="AT868" s="173" t="s">
        <v>317</v>
      </c>
      <c r="AU868" s="173" t="s">
        <v>88</v>
      </c>
      <c r="AV868" s="15" t="s">
        <v>311</v>
      </c>
      <c r="AW868" s="15" t="s">
        <v>38</v>
      </c>
      <c r="AX868" s="15" t="s">
        <v>86</v>
      </c>
      <c r="AY868" s="173" t="s">
        <v>305</v>
      </c>
    </row>
    <row r="869" spans="2:65" s="13" customFormat="1" ht="11.25">
      <c r="B869" s="158"/>
      <c r="D869" s="146" t="s">
        <v>317</v>
      </c>
      <c r="F869" s="160" t="s">
        <v>1244</v>
      </c>
      <c r="H869" s="161">
        <v>1.226</v>
      </c>
      <c r="I869" s="162"/>
      <c r="L869" s="158"/>
      <c r="M869" s="163"/>
      <c r="T869" s="164"/>
      <c r="AT869" s="159" t="s">
        <v>317</v>
      </c>
      <c r="AU869" s="159" t="s">
        <v>88</v>
      </c>
      <c r="AV869" s="13" t="s">
        <v>88</v>
      </c>
      <c r="AW869" s="13" t="s">
        <v>4</v>
      </c>
      <c r="AX869" s="13" t="s">
        <v>86</v>
      </c>
      <c r="AY869" s="159" t="s">
        <v>305</v>
      </c>
    </row>
    <row r="870" spans="2:65" s="1" customFormat="1" ht="24.2" customHeight="1">
      <c r="B870" s="33"/>
      <c r="C870" s="133" t="s">
        <v>1245</v>
      </c>
      <c r="D870" s="133" t="s">
        <v>307</v>
      </c>
      <c r="E870" s="134" t="s">
        <v>1246</v>
      </c>
      <c r="F870" s="135" t="s">
        <v>1247</v>
      </c>
      <c r="G870" s="136" t="s">
        <v>199</v>
      </c>
      <c r="H870" s="137">
        <v>2887.12</v>
      </c>
      <c r="I870" s="138"/>
      <c r="J870" s="139">
        <f>ROUND(I870*H870,2)</f>
        <v>0</v>
      </c>
      <c r="K870" s="135" t="s">
        <v>310</v>
      </c>
      <c r="L870" s="33"/>
      <c r="M870" s="140" t="s">
        <v>42</v>
      </c>
      <c r="N870" s="141" t="s">
        <v>50</v>
      </c>
      <c r="P870" s="142">
        <f>O870*H870</f>
        <v>0</v>
      </c>
      <c r="Q870" s="142">
        <v>0</v>
      </c>
      <c r="R870" s="142">
        <f>Q870*H870</f>
        <v>0</v>
      </c>
      <c r="S870" s="142">
        <v>0</v>
      </c>
      <c r="T870" s="143">
        <f>S870*H870</f>
        <v>0</v>
      </c>
      <c r="AR870" s="144" t="s">
        <v>436</v>
      </c>
      <c r="AT870" s="144" t="s">
        <v>307</v>
      </c>
      <c r="AU870" s="144" t="s">
        <v>88</v>
      </c>
      <c r="AY870" s="18" t="s">
        <v>305</v>
      </c>
      <c r="BE870" s="145">
        <f>IF(N870="základní",J870,0)</f>
        <v>0</v>
      </c>
      <c r="BF870" s="145">
        <f>IF(N870="snížená",J870,0)</f>
        <v>0</v>
      </c>
      <c r="BG870" s="145">
        <f>IF(N870="zákl. přenesená",J870,0)</f>
        <v>0</v>
      </c>
      <c r="BH870" s="145">
        <f>IF(N870="sníž. přenesená",J870,0)</f>
        <v>0</v>
      </c>
      <c r="BI870" s="145">
        <f>IF(N870="nulová",J870,0)</f>
        <v>0</v>
      </c>
      <c r="BJ870" s="18" t="s">
        <v>86</v>
      </c>
      <c r="BK870" s="145">
        <f>ROUND(I870*H870,2)</f>
        <v>0</v>
      </c>
      <c r="BL870" s="18" t="s">
        <v>436</v>
      </c>
      <c r="BM870" s="144" t="s">
        <v>1248</v>
      </c>
    </row>
    <row r="871" spans="2:65" s="1" customFormat="1" ht="19.5">
      <c r="B871" s="33"/>
      <c r="D871" s="146" t="s">
        <v>313</v>
      </c>
      <c r="F871" s="147" t="s">
        <v>1249</v>
      </c>
      <c r="I871" s="148"/>
      <c r="L871" s="33"/>
      <c r="M871" s="149"/>
      <c r="T871" s="54"/>
      <c r="AT871" s="18" t="s">
        <v>313</v>
      </c>
      <c r="AU871" s="18" t="s">
        <v>88</v>
      </c>
    </row>
    <row r="872" spans="2:65" s="1" customFormat="1" ht="11.25">
      <c r="B872" s="33"/>
      <c r="D872" s="150" t="s">
        <v>315</v>
      </c>
      <c r="F872" s="151" t="s">
        <v>1250</v>
      </c>
      <c r="I872" s="148"/>
      <c r="L872" s="33"/>
      <c r="M872" s="149"/>
      <c r="T872" s="54"/>
      <c r="AT872" s="18" t="s">
        <v>315</v>
      </c>
      <c r="AU872" s="18" t="s">
        <v>88</v>
      </c>
    </row>
    <row r="873" spans="2:65" s="12" customFormat="1" ht="22.5">
      <c r="B873" s="152"/>
      <c r="D873" s="146" t="s">
        <v>317</v>
      </c>
      <c r="E873" s="153" t="s">
        <v>42</v>
      </c>
      <c r="F873" s="154" t="s">
        <v>1251</v>
      </c>
      <c r="H873" s="153" t="s">
        <v>42</v>
      </c>
      <c r="I873" s="155"/>
      <c r="L873" s="152"/>
      <c r="M873" s="156"/>
      <c r="T873" s="157"/>
      <c r="AT873" s="153" t="s">
        <v>317</v>
      </c>
      <c r="AU873" s="153" t="s">
        <v>88</v>
      </c>
      <c r="AV873" s="12" t="s">
        <v>86</v>
      </c>
      <c r="AW873" s="12" t="s">
        <v>38</v>
      </c>
      <c r="AX873" s="12" t="s">
        <v>79</v>
      </c>
      <c r="AY873" s="153" t="s">
        <v>305</v>
      </c>
    </row>
    <row r="874" spans="2:65" s="13" customFormat="1" ht="11.25">
      <c r="B874" s="158"/>
      <c r="D874" s="146" t="s">
        <v>317</v>
      </c>
      <c r="E874" s="159" t="s">
        <v>42</v>
      </c>
      <c r="F874" s="160" t="s">
        <v>1252</v>
      </c>
      <c r="H874" s="161">
        <v>2887.12</v>
      </c>
      <c r="I874" s="162"/>
      <c r="L874" s="158"/>
      <c r="M874" s="163"/>
      <c r="T874" s="164"/>
      <c r="AT874" s="159" t="s">
        <v>317</v>
      </c>
      <c r="AU874" s="159" t="s">
        <v>88</v>
      </c>
      <c r="AV874" s="13" t="s">
        <v>88</v>
      </c>
      <c r="AW874" s="13" t="s">
        <v>38</v>
      </c>
      <c r="AX874" s="13" t="s">
        <v>86</v>
      </c>
      <c r="AY874" s="159" t="s">
        <v>305</v>
      </c>
    </row>
    <row r="875" spans="2:65" s="1" customFormat="1" ht="49.15" customHeight="1">
      <c r="B875" s="33"/>
      <c r="C875" s="179" t="s">
        <v>1253</v>
      </c>
      <c r="D875" s="179" t="s">
        <v>341</v>
      </c>
      <c r="E875" s="180" t="s">
        <v>1254</v>
      </c>
      <c r="F875" s="181" t="s">
        <v>1255</v>
      </c>
      <c r="G875" s="182" t="s">
        <v>199</v>
      </c>
      <c r="H875" s="183">
        <v>3364.9380000000001</v>
      </c>
      <c r="I875" s="184"/>
      <c r="J875" s="185">
        <f>ROUND(I875*H875,2)</f>
        <v>0</v>
      </c>
      <c r="K875" s="181" t="s">
        <v>310</v>
      </c>
      <c r="L875" s="186"/>
      <c r="M875" s="187" t="s">
        <v>42</v>
      </c>
      <c r="N875" s="188" t="s">
        <v>50</v>
      </c>
      <c r="P875" s="142">
        <f>O875*H875</f>
        <v>0</v>
      </c>
      <c r="Q875" s="142">
        <v>4.0000000000000001E-3</v>
      </c>
      <c r="R875" s="142">
        <f>Q875*H875</f>
        <v>13.459752</v>
      </c>
      <c r="S875" s="142">
        <v>0</v>
      </c>
      <c r="T875" s="143">
        <f>S875*H875</f>
        <v>0</v>
      </c>
      <c r="AR875" s="144" t="s">
        <v>559</v>
      </c>
      <c r="AT875" s="144" t="s">
        <v>341</v>
      </c>
      <c r="AU875" s="144" t="s">
        <v>88</v>
      </c>
      <c r="AY875" s="18" t="s">
        <v>305</v>
      </c>
      <c r="BE875" s="145">
        <f>IF(N875="základní",J875,0)</f>
        <v>0</v>
      </c>
      <c r="BF875" s="145">
        <f>IF(N875="snížená",J875,0)</f>
        <v>0</v>
      </c>
      <c r="BG875" s="145">
        <f>IF(N875="zákl. přenesená",J875,0)</f>
        <v>0</v>
      </c>
      <c r="BH875" s="145">
        <f>IF(N875="sníž. přenesená",J875,0)</f>
        <v>0</v>
      </c>
      <c r="BI875" s="145">
        <f>IF(N875="nulová",J875,0)</f>
        <v>0</v>
      </c>
      <c r="BJ875" s="18" t="s">
        <v>86</v>
      </c>
      <c r="BK875" s="145">
        <f>ROUND(I875*H875,2)</f>
        <v>0</v>
      </c>
      <c r="BL875" s="18" t="s">
        <v>436</v>
      </c>
      <c r="BM875" s="144" t="s">
        <v>1256</v>
      </c>
    </row>
    <row r="876" spans="2:65" s="1" customFormat="1" ht="29.25">
      <c r="B876" s="33"/>
      <c r="D876" s="146" t="s">
        <v>313</v>
      </c>
      <c r="F876" s="147" t="s">
        <v>1255</v>
      </c>
      <c r="I876" s="148"/>
      <c r="L876" s="33"/>
      <c r="M876" s="149"/>
      <c r="T876" s="54"/>
      <c r="AT876" s="18" t="s">
        <v>313</v>
      </c>
      <c r="AU876" s="18" t="s">
        <v>88</v>
      </c>
    </row>
    <row r="877" spans="2:65" s="12" customFormat="1" ht="22.5">
      <c r="B877" s="152"/>
      <c r="D877" s="146" t="s">
        <v>317</v>
      </c>
      <c r="E877" s="153" t="s">
        <v>42</v>
      </c>
      <c r="F877" s="154" t="s">
        <v>1251</v>
      </c>
      <c r="H877" s="153" t="s">
        <v>42</v>
      </c>
      <c r="I877" s="155"/>
      <c r="L877" s="152"/>
      <c r="M877" s="156"/>
      <c r="T877" s="157"/>
      <c r="AT877" s="153" t="s">
        <v>317</v>
      </c>
      <c r="AU877" s="153" t="s">
        <v>88</v>
      </c>
      <c r="AV877" s="12" t="s">
        <v>86</v>
      </c>
      <c r="AW877" s="12" t="s">
        <v>38</v>
      </c>
      <c r="AX877" s="12" t="s">
        <v>79</v>
      </c>
      <c r="AY877" s="153" t="s">
        <v>305</v>
      </c>
    </row>
    <row r="878" spans="2:65" s="13" customFormat="1" ht="11.25">
      <c r="B878" s="158"/>
      <c r="D878" s="146" t="s">
        <v>317</v>
      </c>
      <c r="E878" s="159" t="s">
        <v>42</v>
      </c>
      <c r="F878" s="160" t="s">
        <v>1252</v>
      </c>
      <c r="H878" s="161">
        <v>2887.12</v>
      </c>
      <c r="I878" s="162"/>
      <c r="L878" s="158"/>
      <c r="M878" s="163"/>
      <c r="T878" s="164"/>
      <c r="AT878" s="159" t="s">
        <v>317</v>
      </c>
      <c r="AU878" s="159" t="s">
        <v>88</v>
      </c>
      <c r="AV878" s="13" t="s">
        <v>88</v>
      </c>
      <c r="AW878" s="13" t="s">
        <v>38</v>
      </c>
      <c r="AX878" s="13" t="s">
        <v>86</v>
      </c>
      <c r="AY878" s="159" t="s">
        <v>305</v>
      </c>
    </row>
    <row r="879" spans="2:65" s="13" customFormat="1" ht="11.25">
      <c r="B879" s="158"/>
      <c r="D879" s="146" t="s">
        <v>317</v>
      </c>
      <c r="F879" s="160" t="s">
        <v>1257</v>
      </c>
      <c r="H879" s="161">
        <v>3364.9380000000001</v>
      </c>
      <c r="I879" s="162"/>
      <c r="L879" s="158"/>
      <c r="M879" s="163"/>
      <c r="T879" s="164"/>
      <c r="AT879" s="159" t="s">
        <v>317</v>
      </c>
      <c r="AU879" s="159" t="s">
        <v>88</v>
      </c>
      <c r="AV879" s="13" t="s">
        <v>88</v>
      </c>
      <c r="AW879" s="13" t="s">
        <v>4</v>
      </c>
      <c r="AX879" s="13" t="s">
        <v>86</v>
      </c>
      <c r="AY879" s="159" t="s">
        <v>305</v>
      </c>
    </row>
    <row r="880" spans="2:65" s="1" customFormat="1" ht="24.2" customHeight="1">
      <c r="B880" s="33"/>
      <c r="C880" s="133" t="s">
        <v>1258</v>
      </c>
      <c r="D880" s="133" t="s">
        <v>307</v>
      </c>
      <c r="E880" s="134" t="s">
        <v>1259</v>
      </c>
      <c r="F880" s="135" t="s">
        <v>1260</v>
      </c>
      <c r="G880" s="136" t="s">
        <v>199</v>
      </c>
      <c r="H880" s="137">
        <v>3654.43</v>
      </c>
      <c r="I880" s="138"/>
      <c r="J880" s="139">
        <f>ROUND(I880*H880,2)</f>
        <v>0</v>
      </c>
      <c r="K880" s="135" t="s">
        <v>310</v>
      </c>
      <c r="L880" s="33"/>
      <c r="M880" s="140" t="s">
        <v>42</v>
      </c>
      <c r="N880" s="141" t="s">
        <v>50</v>
      </c>
      <c r="P880" s="142">
        <f>O880*H880</f>
        <v>0</v>
      </c>
      <c r="Q880" s="142">
        <v>8.8000000000000003E-4</v>
      </c>
      <c r="R880" s="142">
        <f>Q880*H880</f>
        <v>3.2158983999999999</v>
      </c>
      <c r="S880" s="142">
        <v>0</v>
      </c>
      <c r="T880" s="143">
        <f>S880*H880</f>
        <v>0</v>
      </c>
      <c r="AR880" s="144" t="s">
        <v>436</v>
      </c>
      <c r="AT880" s="144" t="s">
        <v>307</v>
      </c>
      <c r="AU880" s="144" t="s">
        <v>88</v>
      </c>
      <c r="AY880" s="18" t="s">
        <v>305</v>
      </c>
      <c r="BE880" s="145">
        <f>IF(N880="základní",J880,0)</f>
        <v>0</v>
      </c>
      <c r="BF880" s="145">
        <f>IF(N880="snížená",J880,0)</f>
        <v>0</v>
      </c>
      <c r="BG880" s="145">
        <f>IF(N880="zákl. přenesená",J880,0)</f>
        <v>0</v>
      </c>
      <c r="BH880" s="145">
        <f>IF(N880="sníž. přenesená",J880,0)</f>
        <v>0</v>
      </c>
      <c r="BI880" s="145">
        <f>IF(N880="nulová",J880,0)</f>
        <v>0</v>
      </c>
      <c r="BJ880" s="18" t="s">
        <v>86</v>
      </c>
      <c r="BK880" s="145">
        <f>ROUND(I880*H880,2)</f>
        <v>0</v>
      </c>
      <c r="BL880" s="18" t="s">
        <v>436</v>
      </c>
      <c r="BM880" s="144" t="s">
        <v>1261</v>
      </c>
    </row>
    <row r="881" spans="2:65" s="1" customFormat="1" ht="19.5">
      <c r="B881" s="33"/>
      <c r="D881" s="146" t="s">
        <v>313</v>
      </c>
      <c r="F881" s="147" t="s">
        <v>1262</v>
      </c>
      <c r="I881" s="148"/>
      <c r="L881" s="33"/>
      <c r="M881" s="149"/>
      <c r="T881" s="54"/>
      <c r="AT881" s="18" t="s">
        <v>313</v>
      </c>
      <c r="AU881" s="18" t="s">
        <v>88</v>
      </c>
    </row>
    <row r="882" spans="2:65" s="1" customFormat="1" ht="11.25">
      <c r="B882" s="33"/>
      <c r="D882" s="150" t="s">
        <v>315</v>
      </c>
      <c r="F882" s="151" t="s">
        <v>1263</v>
      </c>
      <c r="I882" s="148"/>
      <c r="L882" s="33"/>
      <c r="M882" s="149"/>
      <c r="T882" s="54"/>
      <c r="AT882" s="18" t="s">
        <v>315</v>
      </c>
      <c r="AU882" s="18" t="s">
        <v>88</v>
      </c>
    </row>
    <row r="883" spans="2:65" s="12" customFormat="1" ht="22.5">
      <c r="B883" s="152"/>
      <c r="D883" s="146" t="s">
        <v>317</v>
      </c>
      <c r="E883" s="153" t="s">
        <v>42</v>
      </c>
      <c r="F883" s="154" t="s">
        <v>1264</v>
      </c>
      <c r="H883" s="153" t="s">
        <v>42</v>
      </c>
      <c r="I883" s="155"/>
      <c r="L883" s="152"/>
      <c r="M883" s="156"/>
      <c r="T883" s="157"/>
      <c r="AT883" s="153" t="s">
        <v>317</v>
      </c>
      <c r="AU883" s="153" t="s">
        <v>88</v>
      </c>
      <c r="AV883" s="12" t="s">
        <v>86</v>
      </c>
      <c r="AW883" s="12" t="s">
        <v>38</v>
      </c>
      <c r="AX883" s="12" t="s">
        <v>79</v>
      </c>
      <c r="AY883" s="153" t="s">
        <v>305</v>
      </c>
    </row>
    <row r="884" spans="2:65" s="13" customFormat="1" ht="11.25">
      <c r="B884" s="158"/>
      <c r="D884" s="146" t="s">
        <v>317</v>
      </c>
      <c r="E884" s="159" t="s">
        <v>42</v>
      </c>
      <c r="F884" s="160" t="s">
        <v>1265</v>
      </c>
      <c r="H884" s="161">
        <v>560.6</v>
      </c>
      <c r="I884" s="162"/>
      <c r="L884" s="158"/>
      <c r="M884" s="163"/>
      <c r="T884" s="164"/>
      <c r="AT884" s="159" t="s">
        <v>317</v>
      </c>
      <c r="AU884" s="159" t="s">
        <v>88</v>
      </c>
      <c r="AV884" s="13" t="s">
        <v>88</v>
      </c>
      <c r="AW884" s="13" t="s">
        <v>38</v>
      </c>
      <c r="AX884" s="13" t="s">
        <v>79</v>
      </c>
      <c r="AY884" s="159" t="s">
        <v>305</v>
      </c>
    </row>
    <row r="885" spans="2:65" s="12" customFormat="1" ht="22.5">
      <c r="B885" s="152"/>
      <c r="D885" s="146" t="s">
        <v>317</v>
      </c>
      <c r="E885" s="153" t="s">
        <v>42</v>
      </c>
      <c r="F885" s="154" t="s">
        <v>1266</v>
      </c>
      <c r="H885" s="153" t="s">
        <v>42</v>
      </c>
      <c r="I885" s="155"/>
      <c r="L885" s="152"/>
      <c r="M885" s="156"/>
      <c r="T885" s="157"/>
      <c r="AT885" s="153" t="s">
        <v>317</v>
      </c>
      <c r="AU885" s="153" t="s">
        <v>88</v>
      </c>
      <c r="AV885" s="12" t="s">
        <v>86</v>
      </c>
      <c r="AW885" s="12" t="s">
        <v>38</v>
      </c>
      <c r="AX885" s="12" t="s">
        <v>79</v>
      </c>
      <c r="AY885" s="153" t="s">
        <v>305</v>
      </c>
    </row>
    <row r="886" spans="2:65" s="13" customFormat="1" ht="11.25">
      <c r="B886" s="158"/>
      <c r="D886" s="146" t="s">
        <v>317</v>
      </c>
      <c r="E886" s="159" t="s">
        <v>42</v>
      </c>
      <c r="F886" s="160" t="s">
        <v>1267</v>
      </c>
      <c r="H886" s="161">
        <v>2326.52</v>
      </c>
      <c r="I886" s="162"/>
      <c r="L886" s="158"/>
      <c r="M886" s="163"/>
      <c r="T886" s="164"/>
      <c r="AT886" s="159" t="s">
        <v>317</v>
      </c>
      <c r="AU886" s="159" t="s">
        <v>88</v>
      </c>
      <c r="AV886" s="13" t="s">
        <v>88</v>
      </c>
      <c r="AW886" s="13" t="s">
        <v>38</v>
      </c>
      <c r="AX886" s="13" t="s">
        <v>79</v>
      </c>
      <c r="AY886" s="159" t="s">
        <v>305</v>
      </c>
    </row>
    <row r="887" spans="2:65" s="12" customFormat="1" ht="11.25">
      <c r="B887" s="152"/>
      <c r="D887" s="146" t="s">
        <v>317</v>
      </c>
      <c r="E887" s="153" t="s">
        <v>42</v>
      </c>
      <c r="F887" s="154" t="s">
        <v>1268</v>
      </c>
      <c r="H887" s="153" t="s">
        <v>42</v>
      </c>
      <c r="I887" s="155"/>
      <c r="L887" s="152"/>
      <c r="M887" s="156"/>
      <c r="T887" s="157"/>
      <c r="AT887" s="153" t="s">
        <v>317</v>
      </c>
      <c r="AU887" s="153" t="s">
        <v>88</v>
      </c>
      <c r="AV887" s="12" t="s">
        <v>86</v>
      </c>
      <c r="AW887" s="12" t="s">
        <v>38</v>
      </c>
      <c r="AX887" s="12" t="s">
        <v>79</v>
      </c>
      <c r="AY887" s="153" t="s">
        <v>305</v>
      </c>
    </row>
    <row r="888" spans="2:65" s="13" customFormat="1" ht="11.25">
      <c r="B888" s="158"/>
      <c r="D888" s="146" t="s">
        <v>317</v>
      </c>
      <c r="E888" s="159" t="s">
        <v>42</v>
      </c>
      <c r="F888" s="160" t="s">
        <v>1241</v>
      </c>
      <c r="H888" s="161">
        <v>767.31</v>
      </c>
      <c r="I888" s="162"/>
      <c r="L888" s="158"/>
      <c r="M888" s="163"/>
      <c r="T888" s="164"/>
      <c r="AT888" s="159" t="s">
        <v>317</v>
      </c>
      <c r="AU888" s="159" t="s">
        <v>88</v>
      </c>
      <c r="AV888" s="13" t="s">
        <v>88</v>
      </c>
      <c r="AW888" s="13" t="s">
        <v>38</v>
      </c>
      <c r="AX888" s="13" t="s">
        <v>79</v>
      </c>
      <c r="AY888" s="159" t="s">
        <v>305</v>
      </c>
    </row>
    <row r="889" spans="2:65" s="15" customFormat="1" ht="11.25">
      <c r="B889" s="172"/>
      <c r="D889" s="146" t="s">
        <v>317</v>
      </c>
      <c r="E889" s="173" t="s">
        <v>42</v>
      </c>
      <c r="F889" s="174" t="s">
        <v>339</v>
      </c>
      <c r="H889" s="175">
        <v>3654.43</v>
      </c>
      <c r="I889" s="176"/>
      <c r="L889" s="172"/>
      <c r="M889" s="177"/>
      <c r="T889" s="178"/>
      <c r="AT889" s="173" t="s">
        <v>317</v>
      </c>
      <c r="AU889" s="173" t="s">
        <v>88</v>
      </c>
      <c r="AV889" s="15" t="s">
        <v>311</v>
      </c>
      <c r="AW889" s="15" t="s">
        <v>38</v>
      </c>
      <c r="AX889" s="15" t="s">
        <v>86</v>
      </c>
      <c r="AY889" s="173" t="s">
        <v>305</v>
      </c>
    </row>
    <row r="890" spans="2:65" s="1" customFormat="1" ht="44.25" customHeight="1">
      <c r="B890" s="33"/>
      <c r="C890" s="179" t="s">
        <v>1269</v>
      </c>
      <c r="D890" s="179" t="s">
        <v>341</v>
      </c>
      <c r="E890" s="180" t="s">
        <v>1270</v>
      </c>
      <c r="F890" s="181" t="s">
        <v>1271</v>
      </c>
      <c r="G890" s="182" t="s">
        <v>199</v>
      </c>
      <c r="H890" s="183">
        <v>653.37900000000002</v>
      </c>
      <c r="I890" s="184"/>
      <c r="J890" s="185">
        <f>ROUND(I890*H890,2)</f>
        <v>0</v>
      </c>
      <c r="K890" s="181" t="s">
        <v>310</v>
      </c>
      <c r="L890" s="186"/>
      <c r="M890" s="187" t="s">
        <v>42</v>
      </c>
      <c r="N890" s="188" t="s">
        <v>50</v>
      </c>
      <c r="P890" s="142">
        <f>O890*H890</f>
        <v>0</v>
      </c>
      <c r="Q890" s="142">
        <v>6.6E-3</v>
      </c>
      <c r="R890" s="142">
        <f>Q890*H890</f>
        <v>4.3123014</v>
      </c>
      <c r="S890" s="142">
        <v>0</v>
      </c>
      <c r="T890" s="143">
        <f>S890*H890</f>
        <v>0</v>
      </c>
      <c r="AR890" s="144" t="s">
        <v>559</v>
      </c>
      <c r="AT890" s="144" t="s">
        <v>341</v>
      </c>
      <c r="AU890" s="144" t="s">
        <v>88</v>
      </c>
      <c r="AY890" s="18" t="s">
        <v>305</v>
      </c>
      <c r="BE890" s="145">
        <f>IF(N890="základní",J890,0)</f>
        <v>0</v>
      </c>
      <c r="BF890" s="145">
        <f>IF(N890="snížená",J890,0)</f>
        <v>0</v>
      </c>
      <c r="BG890" s="145">
        <f>IF(N890="zákl. přenesená",J890,0)</f>
        <v>0</v>
      </c>
      <c r="BH890" s="145">
        <f>IF(N890="sníž. přenesená",J890,0)</f>
        <v>0</v>
      </c>
      <c r="BI890" s="145">
        <f>IF(N890="nulová",J890,0)</f>
        <v>0</v>
      </c>
      <c r="BJ890" s="18" t="s">
        <v>86</v>
      </c>
      <c r="BK890" s="145">
        <f>ROUND(I890*H890,2)</f>
        <v>0</v>
      </c>
      <c r="BL890" s="18" t="s">
        <v>436</v>
      </c>
      <c r="BM890" s="144" t="s">
        <v>1272</v>
      </c>
    </row>
    <row r="891" spans="2:65" s="1" customFormat="1" ht="29.25">
      <c r="B891" s="33"/>
      <c r="D891" s="146" t="s">
        <v>313</v>
      </c>
      <c r="F891" s="147" t="s">
        <v>1271</v>
      </c>
      <c r="I891" s="148"/>
      <c r="L891" s="33"/>
      <c r="M891" s="149"/>
      <c r="T891" s="54"/>
      <c r="AT891" s="18" t="s">
        <v>313</v>
      </c>
      <c r="AU891" s="18" t="s">
        <v>88</v>
      </c>
    </row>
    <row r="892" spans="2:65" s="12" customFormat="1" ht="22.5">
      <c r="B892" s="152"/>
      <c r="D892" s="146" t="s">
        <v>317</v>
      </c>
      <c r="E892" s="153" t="s">
        <v>42</v>
      </c>
      <c r="F892" s="154" t="s">
        <v>1264</v>
      </c>
      <c r="H892" s="153" t="s">
        <v>42</v>
      </c>
      <c r="I892" s="155"/>
      <c r="L892" s="152"/>
      <c r="M892" s="156"/>
      <c r="T892" s="157"/>
      <c r="AT892" s="153" t="s">
        <v>317</v>
      </c>
      <c r="AU892" s="153" t="s">
        <v>88</v>
      </c>
      <c r="AV892" s="12" t="s">
        <v>86</v>
      </c>
      <c r="AW892" s="12" t="s">
        <v>38</v>
      </c>
      <c r="AX892" s="12" t="s">
        <v>79</v>
      </c>
      <c r="AY892" s="153" t="s">
        <v>305</v>
      </c>
    </row>
    <row r="893" spans="2:65" s="13" customFormat="1" ht="11.25">
      <c r="B893" s="158"/>
      <c r="D893" s="146" t="s">
        <v>317</v>
      </c>
      <c r="E893" s="159" t="s">
        <v>42</v>
      </c>
      <c r="F893" s="160" t="s">
        <v>1265</v>
      </c>
      <c r="H893" s="161">
        <v>560.6</v>
      </c>
      <c r="I893" s="162"/>
      <c r="L893" s="158"/>
      <c r="M893" s="163"/>
      <c r="T893" s="164"/>
      <c r="AT893" s="159" t="s">
        <v>317</v>
      </c>
      <c r="AU893" s="159" t="s">
        <v>88</v>
      </c>
      <c r="AV893" s="13" t="s">
        <v>88</v>
      </c>
      <c r="AW893" s="13" t="s">
        <v>38</v>
      </c>
      <c r="AX893" s="13" t="s">
        <v>86</v>
      </c>
      <c r="AY893" s="159" t="s">
        <v>305</v>
      </c>
    </row>
    <row r="894" spans="2:65" s="13" customFormat="1" ht="11.25">
      <c r="B894" s="158"/>
      <c r="D894" s="146" t="s">
        <v>317</v>
      </c>
      <c r="F894" s="160" t="s">
        <v>1273</v>
      </c>
      <c r="H894" s="161">
        <v>653.37900000000002</v>
      </c>
      <c r="I894" s="162"/>
      <c r="L894" s="158"/>
      <c r="M894" s="163"/>
      <c r="T894" s="164"/>
      <c r="AT894" s="159" t="s">
        <v>317</v>
      </c>
      <c r="AU894" s="159" t="s">
        <v>88</v>
      </c>
      <c r="AV894" s="13" t="s">
        <v>88</v>
      </c>
      <c r="AW894" s="13" t="s">
        <v>4</v>
      </c>
      <c r="AX894" s="13" t="s">
        <v>86</v>
      </c>
      <c r="AY894" s="159" t="s">
        <v>305</v>
      </c>
    </row>
    <row r="895" spans="2:65" s="1" customFormat="1" ht="49.15" customHeight="1">
      <c r="B895" s="33"/>
      <c r="C895" s="179" t="s">
        <v>1274</v>
      </c>
      <c r="D895" s="179" t="s">
        <v>341</v>
      </c>
      <c r="E895" s="180" t="s">
        <v>1275</v>
      </c>
      <c r="F895" s="181" t="s">
        <v>1276</v>
      </c>
      <c r="G895" s="182" t="s">
        <v>199</v>
      </c>
      <c r="H895" s="183">
        <v>2711.5590000000002</v>
      </c>
      <c r="I895" s="184"/>
      <c r="J895" s="185">
        <f>ROUND(I895*H895,2)</f>
        <v>0</v>
      </c>
      <c r="K895" s="181" t="s">
        <v>310</v>
      </c>
      <c r="L895" s="186"/>
      <c r="M895" s="187" t="s">
        <v>42</v>
      </c>
      <c r="N895" s="188" t="s">
        <v>50</v>
      </c>
      <c r="P895" s="142">
        <f>O895*H895</f>
        <v>0</v>
      </c>
      <c r="Q895" s="142">
        <v>6.8500000000000002E-3</v>
      </c>
      <c r="R895" s="142">
        <f>Q895*H895</f>
        <v>18.574179150000003</v>
      </c>
      <c r="S895" s="142">
        <v>0</v>
      </c>
      <c r="T895" s="143">
        <f>S895*H895</f>
        <v>0</v>
      </c>
      <c r="AR895" s="144" t="s">
        <v>559</v>
      </c>
      <c r="AT895" s="144" t="s">
        <v>341</v>
      </c>
      <c r="AU895" s="144" t="s">
        <v>88</v>
      </c>
      <c r="AY895" s="18" t="s">
        <v>305</v>
      </c>
      <c r="BE895" s="145">
        <f>IF(N895="základní",J895,0)</f>
        <v>0</v>
      </c>
      <c r="BF895" s="145">
        <f>IF(N895="snížená",J895,0)</f>
        <v>0</v>
      </c>
      <c r="BG895" s="145">
        <f>IF(N895="zákl. přenesená",J895,0)</f>
        <v>0</v>
      </c>
      <c r="BH895" s="145">
        <f>IF(N895="sníž. přenesená",J895,0)</f>
        <v>0</v>
      </c>
      <c r="BI895" s="145">
        <f>IF(N895="nulová",J895,0)</f>
        <v>0</v>
      </c>
      <c r="BJ895" s="18" t="s">
        <v>86</v>
      </c>
      <c r="BK895" s="145">
        <f>ROUND(I895*H895,2)</f>
        <v>0</v>
      </c>
      <c r="BL895" s="18" t="s">
        <v>436</v>
      </c>
      <c r="BM895" s="144" t="s">
        <v>1277</v>
      </c>
    </row>
    <row r="896" spans="2:65" s="1" customFormat="1" ht="29.25">
      <c r="B896" s="33"/>
      <c r="D896" s="146" t="s">
        <v>313</v>
      </c>
      <c r="F896" s="147" t="s">
        <v>1276</v>
      </c>
      <c r="I896" s="148"/>
      <c r="L896" s="33"/>
      <c r="M896" s="149"/>
      <c r="T896" s="54"/>
      <c r="AT896" s="18" t="s">
        <v>313</v>
      </c>
      <c r="AU896" s="18" t="s">
        <v>88</v>
      </c>
    </row>
    <row r="897" spans="2:65" s="12" customFormat="1" ht="22.5">
      <c r="B897" s="152"/>
      <c r="D897" s="146" t="s">
        <v>317</v>
      </c>
      <c r="E897" s="153" t="s">
        <v>42</v>
      </c>
      <c r="F897" s="154" t="s">
        <v>1278</v>
      </c>
      <c r="H897" s="153" t="s">
        <v>42</v>
      </c>
      <c r="I897" s="155"/>
      <c r="L897" s="152"/>
      <c r="M897" s="156"/>
      <c r="T897" s="157"/>
      <c r="AT897" s="153" t="s">
        <v>317</v>
      </c>
      <c r="AU897" s="153" t="s">
        <v>88</v>
      </c>
      <c r="AV897" s="12" t="s">
        <v>86</v>
      </c>
      <c r="AW897" s="12" t="s">
        <v>38</v>
      </c>
      <c r="AX897" s="12" t="s">
        <v>79</v>
      </c>
      <c r="AY897" s="153" t="s">
        <v>305</v>
      </c>
    </row>
    <row r="898" spans="2:65" s="13" customFormat="1" ht="11.25">
      <c r="B898" s="158"/>
      <c r="D898" s="146" t="s">
        <v>317</v>
      </c>
      <c r="E898" s="159" t="s">
        <v>42</v>
      </c>
      <c r="F898" s="160" t="s">
        <v>1267</v>
      </c>
      <c r="H898" s="161">
        <v>2326.52</v>
      </c>
      <c r="I898" s="162"/>
      <c r="L898" s="158"/>
      <c r="M898" s="163"/>
      <c r="T898" s="164"/>
      <c r="AT898" s="159" t="s">
        <v>317</v>
      </c>
      <c r="AU898" s="159" t="s">
        <v>88</v>
      </c>
      <c r="AV898" s="13" t="s">
        <v>88</v>
      </c>
      <c r="AW898" s="13" t="s">
        <v>38</v>
      </c>
      <c r="AX898" s="13" t="s">
        <v>86</v>
      </c>
      <c r="AY898" s="159" t="s">
        <v>305</v>
      </c>
    </row>
    <row r="899" spans="2:65" s="13" customFormat="1" ht="11.25">
      <c r="B899" s="158"/>
      <c r="D899" s="146" t="s">
        <v>317</v>
      </c>
      <c r="F899" s="160" t="s">
        <v>1279</v>
      </c>
      <c r="H899" s="161">
        <v>2711.5590000000002</v>
      </c>
      <c r="I899" s="162"/>
      <c r="L899" s="158"/>
      <c r="M899" s="163"/>
      <c r="T899" s="164"/>
      <c r="AT899" s="159" t="s">
        <v>317</v>
      </c>
      <c r="AU899" s="159" t="s">
        <v>88</v>
      </c>
      <c r="AV899" s="13" t="s">
        <v>88</v>
      </c>
      <c r="AW899" s="13" t="s">
        <v>4</v>
      </c>
      <c r="AX899" s="13" t="s">
        <v>86</v>
      </c>
      <c r="AY899" s="159" t="s">
        <v>305</v>
      </c>
    </row>
    <row r="900" spans="2:65" s="1" customFormat="1" ht="49.15" customHeight="1">
      <c r="B900" s="33"/>
      <c r="C900" s="179" t="s">
        <v>1280</v>
      </c>
      <c r="D900" s="179" t="s">
        <v>341</v>
      </c>
      <c r="E900" s="180" t="s">
        <v>1281</v>
      </c>
      <c r="F900" s="181" t="s">
        <v>1282</v>
      </c>
      <c r="G900" s="182" t="s">
        <v>199</v>
      </c>
      <c r="H900" s="183">
        <v>893.91600000000005</v>
      </c>
      <c r="I900" s="184"/>
      <c r="J900" s="185">
        <f>ROUND(I900*H900,2)</f>
        <v>0</v>
      </c>
      <c r="K900" s="181" t="s">
        <v>310</v>
      </c>
      <c r="L900" s="186"/>
      <c r="M900" s="187" t="s">
        <v>42</v>
      </c>
      <c r="N900" s="188" t="s">
        <v>50</v>
      </c>
      <c r="P900" s="142">
        <f>O900*H900</f>
        <v>0</v>
      </c>
      <c r="Q900" s="142">
        <v>5.3E-3</v>
      </c>
      <c r="R900" s="142">
        <f>Q900*H900</f>
        <v>4.7377548000000003</v>
      </c>
      <c r="S900" s="142">
        <v>0</v>
      </c>
      <c r="T900" s="143">
        <f>S900*H900</f>
        <v>0</v>
      </c>
      <c r="AR900" s="144" t="s">
        <v>559</v>
      </c>
      <c r="AT900" s="144" t="s">
        <v>341</v>
      </c>
      <c r="AU900" s="144" t="s">
        <v>88</v>
      </c>
      <c r="AY900" s="18" t="s">
        <v>305</v>
      </c>
      <c r="BE900" s="145">
        <f>IF(N900="základní",J900,0)</f>
        <v>0</v>
      </c>
      <c r="BF900" s="145">
        <f>IF(N900="snížená",J900,0)</f>
        <v>0</v>
      </c>
      <c r="BG900" s="145">
        <f>IF(N900="zákl. přenesená",J900,0)</f>
        <v>0</v>
      </c>
      <c r="BH900" s="145">
        <f>IF(N900="sníž. přenesená",J900,0)</f>
        <v>0</v>
      </c>
      <c r="BI900" s="145">
        <f>IF(N900="nulová",J900,0)</f>
        <v>0</v>
      </c>
      <c r="BJ900" s="18" t="s">
        <v>86</v>
      </c>
      <c r="BK900" s="145">
        <f>ROUND(I900*H900,2)</f>
        <v>0</v>
      </c>
      <c r="BL900" s="18" t="s">
        <v>436</v>
      </c>
      <c r="BM900" s="144" t="s">
        <v>1283</v>
      </c>
    </row>
    <row r="901" spans="2:65" s="1" customFormat="1" ht="29.25">
      <c r="B901" s="33"/>
      <c r="D901" s="146" t="s">
        <v>313</v>
      </c>
      <c r="F901" s="147" t="s">
        <v>1282</v>
      </c>
      <c r="I901" s="148"/>
      <c r="L901" s="33"/>
      <c r="M901" s="149"/>
      <c r="T901" s="54"/>
      <c r="AT901" s="18" t="s">
        <v>313</v>
      </c>
      <c r="AU901" s="18" t="s">
        <v>88</v>
      </c>
    </row>
    <row r="902" spans="2:65" s="12" customFormat="1" ht="11.25">
      <c r="B902" s="152"/>
      <c r="D902" s="146" t="s">
        <v>317</v>
      </c>
      <c r="E902" s="153" t="s">
        <v>42</v>
      </c>
      <c r="F902" s="154" t="s">
        <v>1268</v>
      </c>
      <c r="H902" s="153" t="s">
        <v>42</v>
      </c>
      <c r="I902" s="155"/>
      <c r="L902" s="152"/>
      <c r="M902" s="156"/>
      <c r="T902" s="157"/>
      <c r="AT902" s="153" t="s">
        <v>317</v>
      </c>
      <c r="AU902" s="153" t="s">
        <v>88</v>
      </c>
      <c r="AV902" s="12" t="s">
        <v>86</v>
      </c>
      <c r="AW902" s="12" t="s">
        <v>38</v>
      </c>
      <c r="AX902" s="12" t="s">
        <v>79</v>
      </c>
      <c r="AY902" s="153" t="s">
        <v>305</v>
      </c>
    </row>
    <row r="903" spans="2:65" s="13" customFormat="1" ht="11.25">
      <c r="B903" s="158"/>
      <c r="D903" s="146" t="s">
        <v>317</v>
      </c>
      <c r="E903" s="159" t="s">
        <v>42</v>
      </c>
      <c r="F903" s="160" t="s">
        <v>1241</v>
      </c>
      <c r="H903" s="161">
        <v>767.31</v>
      </c>
      <c r="I903" s="162"/>
      <c r="L903" s="158"/>
      <c r="M903" s="163"/>
      <c r="T903" s="164"/>
      <c r="AT903" s="159" t="s">
        <v>317</v>
      </c>
      <c r="AU903" s="159" t="s">
        <v>88</v>
      </c>
      <c r="AV903" s="13" t="s">
        <v>88</v>
      </c>
      <c r="AW903" s="13" t="s">
        <v>38</v>
      </c>
      <c r="AX903" s="13" t="s">
        <v>86</v>
      </c>
      <c r="AY903" s="159" t="s">
        <v>305</v>
      </c>
    </row>
    <row r="904" spans="2:65" s="13" customFormat="1" ht="11.25">
      <c r="B904" s="158"/>
      <c r="D904" s="146" t="s">
        <v>317</v>
      </c>
      <c r="F904" s="160" t="s">
        <v>1284</v>
      </c>
      <c r="H904" s="161">
        <v>893.91600000000005</v>
      </c>
      <c r="I904" s="162"/>
      <c r="L904" s="158"/>
      <c r="M904" s="163"/>
      <c r="T904" s="164"/>
      <c r="AT904" s="159" t="s">
        <v>317</v>
      </c>
      <c r="AU904" s="159" t="s">
        <v>88</v>
      </c>
      <c r="AV904" s="13" t="s">
        <v>88</v>
      </c>
      <c r="AW904" s="13" t="s">
        <v>4</v>
      </c>
      <c r="AX904" s="13" t="s">
        <v>86</v>
      </c>
      <c r="AY904" s="159" t="s">
        <v>305</v>
      </c>
    </row>
    <row r="905" spans="2:65" s="1" customFormat="1" ht="24.2" customHeight="1">
      <c r="B905" s="33"/>
      <c r="C905" s="133" t="s">
        <v>1285</v>
      </c>
      <c r="D905" s="133" t="s">
        <v>307</v>
      </c>
      <c r="E905" s="134" t="s">
        <v>1286</v>
      </c>
      <c r="F905" s="135" t="s">
        <v>1287</v>
      </c>
      <c r="G905" s="136" t="s">
        <v>199</v>
      </c>
      <c r="H905" s="137">
        <v>2519.42</v>
      </c>
      <c r="I905" s="138"/>
      <c r="J905" s="139">
        <f>ROUND(I905*H905,2)</f>
        <v>0</v>
      </c>
      <c r="K905" s="135" t="s">
        <v>310</v>
      </c>
      <c r="L905" s="33"/>
      <c r="M905" s="140" t="s">
        <v>42</v>
      </c>
      <c r="N905" s="141" t="s">
        <v>50</v>
      </c>
      <c r="P905" s="142">
        <f>O905*H905</f>
        <v>0</v>
      </c>
      <c r="Q905" s="142">
        <v>3.6000000000000002E-4</v>
      </c>
      <c r="R905" s="142">
        <f>Q905*H905</f>
        <v>0.90699120000000011</v>
      </c>
      <c r="S905" s="142">
        <v>0</v>
      </c>
      <c r="T905" s="143">
        <f>S905*H905</f>
        <v>0</v>
      </c>
      <c r="AR905" s="144" t="s">
        <v>436</v>
      </c>
      <c r="AT905" s="144" t="s">
        <v>307</v>
      </c>
      <c r="AU905" s="144" t="s">
        <v>88</v>
      </c>
      <c r="AY905" s="18" t="s">
        <v>305</v>
      </c>
      <c r="BE905" s="145">
        <f>IF(N905="základní",J905,0)</f>
        <v>0</v>
      </c>
      <c r="BF905" s="145">
        <f>IF(N905="snížená",J905,0)</f>
        <v>0</v>
      </c>
      <c r="BG905" s="145">
        <f>IF(N905="zákl. přenesená",J905,0)</f>
        <v>0</v>
      </c>
      <c r="BH905" s="145">
        <f>IF(N905="sníž. přenesená",J905,0)</f>
        <v>0</v>
      </c>
      <c r="BI905" s="145">
        <f>IF(N905="nulová",J905,0)</f>
        <v>0</v>
      </c>
      <c r="BJ905" s="18" t="s">
        <v>86</v>
      </c>
      <c r="BK905" s="145">
        <f>ROUND(I905*H905,2)</f>
        <v>0</v>
      </c>
      <c r="BL905" s="18" t="s">
        <v>436</v>
      </c>
      <c r="BM905" s="144" t="s">
        <v>1288</v>
      </c>
    </row>
    <row r="906" spans="2:65" s="1" customFormat="1" ht="19.5">
      <c r="B906" s="33"/>
      <c r="D906" s="146" t="s">
        <v>313</v>
      </c>
      <c r="F906" s="147" t="s">
        <v>1289</v>
      </c>
      <c r="I906" s="148"/>
      <c r="L906" s="33"/>
      <c r="M906" s="149"/>
      <c r="T906" s="54"/>
      <c r="AT906" s="18" t="s">
        <v>313</v>
      </c>
      <c r="AU906" s="18" t="s">
        <v>88</v>
      </c>
    </row>
    <row r="907" spans="2:65" s="1" customFormat="1" ht="11.25">
      <c r="B907" s="33"/>
      <c r="D907" s="150" t="s">
        <v>315</v>
      </c>
      <c r="F907" s="151" t="s">
        <v>1290</v>
      </c>
      <c r="I907" s="148"/>
      <c r="L907" s="33"/>
      <c r="M907" s="149"/>
      <c r="T907" s="54"/>
      <c r="AT907" s="18" t="s">
        <v>315</v>
      </c>
      <c r="AU907" s="18" t="s">
        <v>88</v>
      </c>
    </row>
    <row r="908" spans="2:65" s="12" customFormat="1" ht="11.25">
      <c r="B908" s="152"/>
      <c r="D908" s="146" t="s">
        <v>317</v>
      </c>
      <c r="E908" s="153" t="s">
        <v>42</v>
      </c>
      <c r="F908" s="154" t="s">
        <v>1291</v>
      </c>
      <c r="H908" s="153" t="s">
        <v>42</v>
      </c>
      <c r="I908" s="155"/>
      <c r="L908" s="152"/>
      <c r="M908" s="156"/>
      <c r="T908" s="157"/>
      <c r="AT908" s="153" t="s">
        <v>317</v>
      </c>
      <c r="AU908" s="153" t="s">
        <v>88</v>
      </c>
      <c r="AV908" s="12" t="s">
        <v>86</v>
      </c>
      <c r="AW908" s="12" t="s">
        <v>38</v>
      </c>
      <c r="AX908" s="12" t="s">
        <v>79</v>
      </c>
      <c r="AY908" s="153" t="s">
        <v>305</v>
      </c>
    </row>
    <row r="909" spans="2:65" s="13" customFormat="1" ht="11.25">
      <c r="B909" s="158"/>
      <c r="D909" s="146" t="s">
        <v>317</v>
      </c>
      <c r="E909" s="159" t="s">
        <v>42</v>
      </c>
      <c r="F909" s="160" t="s">
        <v>1292</v>
      </c>
      <c r="H909" s="161">
        <v>2519.42</v>
      </c>
      <c r="I909" s="162"/>
      <c r="L909" s="158"/>
      <c r="M909" s="163"/>
      <c r="T909" s="164"/>
      <c r="AT909" s="159" t="s">
        <v>317</v>
      </c>
      <c r="AU909" s="159" t="s">
        <v>88</v>
      </c>
      <c r="AV909" s="13" t="s">
        <v>88</v>
      </c>
      <c r="AW909" s="13" t="s">
        <v>38</v>
      </c>
      <c r="AX909" s="13" t="s">
        <v>86</v>
      </c>
      <c r="AY909" s="159" t="s">
        <v>305</v>
      </c>
    </row>
    <row r="910" spans="2:65" s="1" customFormat="1" ht="55.5" customHeight="1">
      <c r="B910" s="33"/>
      <c r="C910" s="179" t="s">
        <v>1293</v>
      </c>
      <c r="D910" s="179" t="s">
        <v>341</v>
      </c>
      <c r="E910" s="180" t="s">
        <v>1153</v>
      </c>
      <c r="F910" s="181" t="s">
        <v>1154</v>
      </c>
      <c r="G910" s="182" t="s">
        <v>199</v>
      </c>
      <c r="H910" s="183">
        <v>2936.384</v>
      </c>
      <c r="I910" s="184"/>
      <c r="J910" s="185">
        <f>ROUND(I910*H910,2)</f>
        <v>0</v>
      </c>
      <c r="K910" s="181" t="s">
        <v>310</v>
      </c>
      <c r="L910" s="186"/>
      <c r="M910" s="187" t="s">
        <v>42</v>
      </c>
      <c r="N910" s="188" t="s">
        <v>50</v>
      </c>
      <c r="P910" s="142">
        <f>O910*H910</f>
        <v>0</v>
      </c>
      <c r="Q910" s="142">
        <v>4.7000000000000002E-3</v>
      </c>
      <c r="R910" s="142">
        <f>Q910*H910</f>
        <v>13.801004800000001</v>
      </c>
      <c r="S910" s="142">
        <v>0</v>
      </c>
      <c r="T910" s="143">
        <f>S910*H910</f>
        <v>0</v>
      </c>
      <c r="AR910" s="144" t="s">
        <v>559</v>
      </c>
      <c r="AT910" s="144" t="s">
        <v>341</v>
      </c>
      <c r="AU910" s="144" t="s">
        <v>88</v>
      </c>
      <c r="AY910" s="18" t="s">
        <v>305</v>
      </c>
      <c r="BE910" s="145">
        <f>IF(N910="základní",J910,0)</f>
        <v>0</v>
      </c>
      <c r="BF910" s="145">
        <f>IF(N910="snížená",J910,0)</f>
        <v>0</v>
      </c>
      <c r="BG910" s="145">
        <f>IF(N910="zákl. přenesená",J910,0)</f>
        <v>0</v>
      </c>
      <c r="BH910" s="145">
        <f>IF(N910="sníž. přenesená",J910,0)</f>
        <v>0</v>
      </c>
      <c r="BI910" s="145">
        <f>IF(N910="nulová",J910,0)</f>
        <v>0</v>
      </c>
      <c r="BJ910" s="18" t="s">
        <v>86</v>
      </c>
      <c r="BK910" s="145">
        <f>ROUND(I910*H910,2)</f>
        <v>0</v>
      </c>
      <c r="BL910" s="18" t="s">
        <v>436</v>
      </c>
      <c r="BM910" s="144" t="s">
        <v>1294</v>
      </c>
    </row>
    <row r="911" spans="2:65" s="1" customFormat="1" ht="29.25">
      <c r="B911" s="33"/>
      <c r="D911" s="146" t="s">
        <v>313</v>
      </c>
      <c r="F911" s="147" t="s">
        <v>1154</v>
      </c>
      <c r="I911" s="148"/>
      <c r="L911" s="33"/>
      <c r="M911" s="149"/>
      <c r="T911" s="54"/>
      <c r="AT911" s="18" t="s">
        <v>313</v>
      </c>
      <c r="AU911" s="18" t="s">
        <v>88</v>
      </c>
    </row>
    <row r="912" spans="2:65" s="12" customFormat="1" ht="11.25">
      <c r="B912" s="152"/>
      <c r="D912" s="146" t="s">
        <v>317</v>
      </c>
      <c r="E912" s="153" t="s">
        <v>42</v>
      </c>
      <c r="F912" s="154" t="s">
        <v>1291</v>
      </c>
      <c r="H912" s="153" t="s">
        <v>42</v>
      </c>
      <c r="I912" s="155"/>
      <c r="L912" s="152"/>
      <c r="M912" s="156"/>
      <c r="T912" s="157"/>
      <c r="AT912" s="153" t="s">
        <v>317</v>
      </c>
      <c r="AU912" s="153" t="s">
        <v>88</v>
      </c>
      <c r="AV912" s="12" t="s">
        <v>86</v>
      </c>
      <c r="AW912" s="12" t="s">
        <v>38</v>
      </c>
      <c r="AX912" s="12" t="s">
        <v>79</v>
      </c>
      <c r="AY912" s="153" t="s">
        <v>305</v>
      </c>
    </row>
    <row r="913" spans="2:65" s="13" customFormat="1" ht="11.25">
      <c r="B913" s="158"/>
      <c r="D913" s="146" t="s">
        <v>317</v>
      </c>
      <c r="E913" s="159" t="s">
        <v>42</v>
      </c>
      <c r="F913" s="160" t="s">
        <v>1292</v>
      </c>
      <c r="H913" s="161">
        <v>2519.42</v>
      </c>
      <c r="I913" s="162"/>
      <c r="L913" s="158"/>
      <c r="M913" s="163"/>
      <c r="T913" s="164"/>
      <c r="AT913" s="159" t="s">
        <v>317</v>
      </c>
      <c r="AU913" s="159" t="s">
        <v>88</v>
      </c>
      <c r="AV913" s="13" t="s">
        <v>88</v>
      </c>
      <c r="AW913" s="13" t="s">
        <v>38</v>
      </c>
      <c r="AX913" s="13" t="s">
        <v>86</v>
      </c>
      <c r="AY913" s="159" t="s">
        <v>305</v>
      </c>
    </row>
    <row r="914" spans="2:65" s="13" customFormat="1" ht="11.25">
      <c r="B914" s="158"/>
      <c r="D914" s="146" t="s">
        <v>317</v>
      </c>
      <c r="F914" s="160" t="s">
        <v>1295</v>
      </c>
      <c r="H914" s="161">
        <v>2936.384</v>
      </c>
      <c r="I914" s="162"/>
      <c r="L914" s="158"/>
      <c r="M914" s="163"/>
      <c r="T914" s="164"/>
      <c r="AT914" s="159" t="s">
        <v>317</v>
      </c>
      <c r="AU914" s="159" t="s">
        <v>88</v>
      </c>
      <c r="AV914" s="13" t="s">
        <v>88</v>
      </c>
      <c r="AW914" s="13" t="s">
        <v>4</v>
      </c>
      <c r="AX914" s="13" t="s">
        <v>86</v>
      </c>
      <c r="AY914" s="159" t="s">
        <v>305</v>
      </c>
    </row>
    <row r="915" spans="2:65" s="1" customFormat="1" ht="24.2" customHeight="1">
      <c r="B915" s="33"/>
      <c r="C915" s="133" t="s">
        <v>1296</v>
      </c>
      <c r="D915" s="133" t="s">
        <v>307</v>
      </c>
      <c r="E915" s="134" t="s">
        <v>1297</v>
      </c>
      <c r="F915" s="135" t="s">
        <v>1298</v>
      </c>
      <c r="G915" s="136" t="s">
        <v>199</v>
      </c>
      <c r="H915" s="137">
        <v>847.61</v>
      </c>
      <c r="I915" s="138"/>
      <c r="J915" s="139">
        <f>ROUND(I915*H915,2)</f>
        <v>0</v>
      </c>
      <c r="K915" s="135" t="s">
        <v>310</v>
      </c>
      <c r="L915" s="33"/>
      <c r="M915" s="140" t="s">
        <v>42</v>
      </c>
      <c r="N915" s="141" t="s">
        <v>50</v>
      </c>
      <c r="P915" s="142">
        <f>O915*H915</f>
        <v>0</v>
      </c>
      <c r="Q915" s="142">
        <v>0</v>
      </c>
      <c r="R915" s="142">
        <f>Q915*H915</f>
        <v>0</v>
      </c>
      <c r="S915" s="142">
        <v>0</v>
      </c>
      <c r="T915" s="143">
        <f>S915*H915</f>
        <v>0</v>
      </c>
      <c r="AR915" s="144" t="s">
        <v>436</v>
      </c>
      <c r="AT915" s="144" t="s">
        <v>307</v>
      </c>
      <c r="AU915" s="144" t="s">
        <v>88</v>
      </c>
      <c r="AY915" s="18" t="s">
        <v>305</v>
      </c>
      <c r="BE915" s="145">
        <f>IF(N915="základní",J915,0)</f>
        <v>0</v>
      </c>
      <c r="BF915" s="145">
        <f>IF(N915="snížená",J915,0)</f>
        <v>0</v>
      </c>
      <c r="BG915" s="145">
        <f>IF(N915="zákl. přenesená",J915,0)</f>
        <v>0</v>
      </c>
      <c r="BH915" s="145">
        <f>IF(N915="sníž. přenesená",J915,0)</f>
        <v>0</v>
      </c>
      <c r="BI915" s="145">
        <f>IF(N915="nulová",J915,0)</f>
        <v>0</v>
      </c>
      <c r="BJ915" s="18" t="s">
        <v>86</v>
      </c>
      <c r="BK915" s="145">
        <f>ROUND(I915*H915,2)</f>
        <v>0</v>
      </c>
      <c r="BL915" s="18" t="s">
        <v>436</v>
      </c>
      <c r="BM915" s="144" t="s">
        <v>1299</v>
      </c>
    </row>
    <row r="916" spans="2:65" s="1" customFormat="1" ht="29.25">
      <c r="B916" s="33"/>
      <c r="D916" s="146" t="s">
        <v>313</v>
      </c>
      <c r="F916" s="147" t="s">
        <v>1300</v>
      </c>
      <c r="I916" s="148"/>
      <c r="L916" s="33"/>
      <c r="M916" s="149"/>
      <c r="T916" s="54"/>
      <c r="AT916" s="18" t="s">
        <v>313</v>
      </c>
      <c r="AU916" s="18" t="s">
        <v>88</v>
      </c>
    </row>
    <row r="917" spans="2:65" s="1" customFormat="1" ht="11.25">
      <c r="B917" s="33"/>
      <c r="D917" s="150" t="s">
        <v>315</v>
      </c>
      <c r="F917" s="151" t="s">
        <v>1301</v>
      </c>
      <c r="I917" s="148"/>
      <c r="L917" s="33"/>
      <c r="M917" s="149"/>
      <c r="T917" s="54"/>
      <c r="AT917" s="18" t="s">
        <v>315</v>
      </c>
      <c r="AU917" s="18" t="s">
        <v>88</v>
      </c>
    </row>
    <row r="918" spans="2:65" s="12" customFormat="1" ht="11.25">
      <c r="B918" s="152"/>
      <c r="D918" s="146" t="s">
        <v>317</v>
      </c>
      <c r="E918" s="153" t="s">
        <v>42</v>
      </c>
      <c r="F918" s="154" t="s">
        <v>1302</v>
      </c>
      <c r="H918" s="153" t="s">
        <v>42</v>
      </c>
      <c r="I918" s="155"/>
      <c r="L918" s="152"/>
      <c r="M918" s="156"/>
      <c r="T918" s="157"/>
      <c r="AT918" s="153" t="s">
        <v>317</v>
      </c>
      <c r="AU918" s="153" t="s">
        <v>88</v>
      </c>
      <c r="AV918" s="12" t="s">
        <v>86</v>
      </c>
      <c r="AW918" s="12" t="s">
        <v>38</v>
      </c>
      <c r="AX918" s="12" t="s">
        <v>79</v>
      </c>
      <c r="AY918" s="153" t="s">
        <v>305</v>
      </c>
    </row>
    <row r="919" spans="2:65" s="13" customFormat="1" ht="11.25">
      <c r="B919" s="158"/>
      <c r="D919" s="146" t="s">
        <v>317</v>
      </c>
      <c r="E919" s="159" t="s">
        <v>42</v>
      </c>
      <c r="F919" s="160" t="s">
        <v>1303</v>
      </c>
      <c r="H919" s="161">
        <v>847.61</v>
      </c>
      <c r="I919" s="162"/>
      <c r="L919" s="158"/>
      <c r="M919" s="163"/>
      <c r="T919" s="164"/>
      <c r="AT919" s="159" t="s">
        <v>317</v>
      </c>
      <c r="AU919" s="159" t="s">
        <v>88</v>
      </c>
      <c r="AV919" s="13" t="s">
        <v>88</v>
      </c>
      <c r="AW919" s="13" t="s">
        <v>38</v>
      </c>
      <c r="AX919" s="13" t="s">
        <v>86</v>
      </c>
      <c r="AY919" s="159" t="s">
        <v>305</v>
      </c>
    </row>
    <row r="920" spans="2:65" s="1" customFormat="1" ht="16.5" customHeight="1">
      <c r="B920" s="33"/>
      <c r="C920" s="179" t="s">
        <v>1304</v>
      </c>
      <c r="D920" s="179" t="s">
        <v>341</v>
      </c>
      <c r="E920" s="180" t="s">
        <v>1305</v>
      </c>
      <c r="F920" s="181" t="s">
        <v>1306</v>
      </c>
      <c r="G920" s="182" t="s">
        <v>453</v>
      </c>
      <c r="H920" s="183">
        <v>69.927999999999997</v>
      </c>
      <c r="I920" s="184"/>
      <c r="J920" s="185">
        <f>ROUND(I920*H920,2)</f>
        <v>0</v>
      </c>
      <c r="K920" s="181" t="s">
        <v>310</v>
      </c>
      <c r="L920" s="186"/>
      <c r="M920" s="187" t="s">
        <v>42</v>
      </c>
      <c r="N920" s="188" t="s">
        <v>50</v>
      </c>
      <c r="P920" s="142">
        <f>O920*H920</f>
        <v>0</v>
      </c>
      <c r="Q920" s="142">
        <v>1</v>
      </c>
      <c r="R920" s="142">
        <f>Q920*H920</f>
        <v>69.927999999999997</v>
      </c>
      <c r="S920" s="142">
        <v>0</v>
      </c>
      <c r="T920" s="143">
        <f>S920*H920</f>
        <v>0</v>
      </c>
      <c r="AR920" s="144" t="s">
        <v>559</v>
      </c>
      <c r="AT920" s="144" t="s">
        <v>341</v>
      </c>
      <c r="AU920" s="144" t="s">
        <v>88</v>
      </c>
      <c r="AY920" s="18" t="s">
        <v>305</v>
      </c>
      <c r="BE920" s="145">
        <f>IF(N920="základní",J920,0)</f>
        <v>0</v>
      </c>
      <c r="BF920" s="145">
        <f>IF(N920="snížená",J920,0)</f>
        <v>0</v>
      </c>
      <c r="BG920" s="145">
        <f>IF(N920="zákl. přenesená",J920,0)</f>
        <v>0</v>
      </c>
      <c r="BH920" s="145">
        <f>IF(N920="sníž. přenesená",J920,0)</f>
        <v>0</v>
      </c>
      <c r="BI920" s="145">
        <f>IF(N920="nulová",J920,0)</f>
        <v>0</v>
      </c>
      <c r="BJ920" s="18" t="s">
        <v>86</v>
      </c>
      <c r="BK920" s="145">
        <f>ROUND(I920*H920,2)</f>
        <v>0</v>
      </c>
      <c r="BL920" s="18" t="s">
        <v>436</v>
      </c>
      <c r="BM920" s="144" t="s">
        <v>1307</v>
      </c>
    </row>
    <row r="921" spans="2:65" s="1" customFormat="1" ht="11.25">
      <c r="B921" s="33"/>
      <c r="D921" s="146" t="s">
        <v>313</v>
      </c>
      <c r="F921" s="147" t="s">
        <v>1306</v>
      </c>
      <c r="I921" s="148"/>
      <c r="L921" s="33"/>
      <c r="M921" s="149"/>
      <c r="T921" s="54"/>
      <c r="AT921" s="18" t="s">
        <v>313</v>
      </c>
      <c r="AU921" s="18" t="s">
        <v>88</v>
      </c>
    </row>
    <row r="922" spans="2:65" s="12" customFormat="1" ht="11.25">
      <c r="B922" s="152"/>
      <c r="D922" s="146" t="s">
        <v>317</v>
      </c>
      <c r="E922" s="153" t="s">
        <v>42</v>
      </c>
      <c r="F922" s="154" t="s">
        <v>1302</v>
      </c>
      <c r="H922" s="153" t="s">
        <v>42</v>
      </c>
      <c r="I922" s="155"/>
      <c r="L922" s="152"/>
      <c r="M922" s="156"/>
      <c r="T922" s="157"/>
      <c r="AT922" s="153" t="s">
        <v>317</v>
      </c>
      <c r="AU922" s="153" t="s">
        <v>88</v>
      </c>
      <c r="AV922" s="12" t="s">
        <v>86</v>
      </c>
      <c r="AW922" s="12" t="s">
        <v>38</v>
      </c>
      <c r="AX922" s="12" t="s">
        <v>79</v>
      </c>
      <c r="AY922" s="153" t="s">
        <v>305</v>
      </c>
    </row>
    <row r="923" spans="2:65" s="13" customFormat="1" ht="11.25">
      <c r="B923" s="158"/>
      <c r="D923" s="146" t="s">
        <v>317</v>
      </c>
      <c r="E923" s="159" t="s">
        <v>42</v>
      </c>
      <c r="F923" s="160" t="s">
        <v>1303</v>
      </c>
      <c r="H923" s="161">
        <v>847.61</v>
      </c>
      <c r="I923" s="162"/>
      <c r="L923" s="158"/>
      <c r="M923" s="163"/>
      <c r="T923" s="164"/>
      <c r="AT923" s="159" t="s">
        <v>317</v>
      </c>
      <c r="AU923" s="159" t="s">
        <v>88</v>
      </c>
      <c r="AV923" s="13" t="s">
        <v>88</v>
      </c>
      <c r="AW923" s="13" t="s">
        <v>38</v>
      </c>
      <c r="AX923" s="13" t="s">
        <v>86</v>
      </c>
      <c r="AY923" s="159" t="s">
        <v>305</v>
      </c>
    </row>
    <row r="924" spans="2:65" s="13" customFormat="1" ht="11.25">
      <c r="B924" s="158"/>
      <c r="D924" s="146" t="s">
        <v>317</v>
      </c>
      <c r="F924" s="160" t="s">
        <v>1308</v>
      </c>
      <c r="H924" s="161">
        <v>69.927999999999997</v>
      </c>
      <c r="I924" s="162"/>
      <c r="L924" s="158"/>
      <c r="M924" s="163"/>
      <c r="T924" s="164"/>
      <c r="AT924" s="159" t="s">
        <v>317</v>
      </c>
      <c r="AU924" s="159" t="s">
        <v>88</v>
      </c>
      <c r="AV924" s="13" t="s">
        <v>88</v>
      </c>
      <c r="AW924" s="13" t="s">
        <v>4</v>
      </c>
      <c r="AX924" s="13" t="s">
        <v>86</v>
      </c>
      <c r="AY924" s="159" t="s">
        <v>305</v>
      </c>
    </row>
    <row r="925" spans="2:65" s="1" customFormat="1" ht="24.2" customHeight="1">
      <c r="B925" s="33"/>
      <c r="C925" s="133" t="s">
        <v>1309</v>
      </c>
      <c r="D925" s="133" t="s">
        <v>307</v>
      </c>
      <c r="E925" s="134" t="s">
        <v>1310</v>
      </c>
      <c r="F925" s="135" t="s">
        <v>1311</v>
      </c>
      <c r="G925" s="136" t="s">
        <v>199</v>
      </c>
      <c r="H925" s="137">
        <v>48.4</v>
      </c>
      <c r="I925" s="138"/>
      <c r="J925" s="139">
        <f>ROUND(I925*H925,2)</f>
        <v>0</v>
      </c>
      <c r="K925" s="135" t="s">
        <v>310</v>
      </c>
      <c r="L925" s="33"/>
      <c r="M925" s="140" t="s">
        <v>42</v>
      </c>
      <c r="N925" s="141" t="s">
        <v>50</v>
      </c>
      <c r="P925" s="142">
        <f>O925*H925</f>
        <v>0</v>
      </c>
      <c r="Q925" s="142">
        <v>0</v>
      </c>
      <c r="R925" s="142">
        <f>Q925*H925</f>
        <v>0</v>
      </c>
      <c r="S925" s="142">
        <v>0</v>
      </c>
      <c r="T925" s="143">
        <f>S925*H925</f>
        <v>0</v>
      </c>
      <c r="AR925" s="144" t="s">
        <v>436</v>
      </c>
      <c r="AT925" s="144" t="s">
        <v>307</v>
      </c>
      <c r="AU925" s="144" t="s">
        <v>88</v>
      </c>
      <c r="AY925" s="18" t="s">
        <v>305</v>
      </c>
      <c r="BE925" s="145">
        <f>IF(N925="základní",J925,0)</f>
        <v>0</v>
      </c>
      <c r="BF925" s="145">
        <f>IF(N925="snížená",J925,0)</f>
        <v>0</v>
      </c>
      <c r="BG925" s="145">
        <f>IF(N925="zákl. přenesená",J925,0)</f>
        <v>0</v>
      </c>
      <c r="BH925" s="145">
        <f>IF(N925="sníž. přenesená",J925,0)</f>
        <v>0</v>
      </c>
      <c r="BI925" s="145">
        <f>IF(N925="nulová",J925,0)</f>
        <v>0</v>
      </c>
      <c r="BJ925" s="18" t="s">
        <v>86</v>
      </c>
      <c r="BK925" s="145">
        <f>ROUND(I925*H925,2)</f>
        <v>0</v>
      </c>
      <c r="BL925" s="18" t="s">
        <v>436</v>
      </c>
      <c r="BM925" s="144" t="s">
        <v>1312</v>
      </c>
    </row>
    <row r="926" spans="2:65" s="1" customFormat="1" ht="19.5">
      <c r="B926" s="33"/>
      <c r="D926" s="146" t="s">
        <v>313</v>
      </c>
      <c r="F926" s="147" t="s">
        <v>1313</v>
      </c>
      <c r="I926" s="148"/>
      <c r="L926" s="33"/>
      <c r="M926" s="149"/>
      <c r="T926" s="54"/>
      <c r="AT926" s="18" t="s">
        <v>313</v>
      </c>
      <c r="AU926" s="18" t="s">
        <v>88</v>
      </c>
    </row>
    <row r="927" spans="2:65" s="1" customFormat="1" ht="11.25">
      <c r="B927" s="33"/>
      <c r="D927" s="150" t="s">
        <v>315</v>
      </c>
      <c r="F927" s="151" t="s">
        <v>1314</v>
      </c>
      <c r="I927" s="148"/>
      <c r="L927" s="33"/>
      <c r="M927" s="149"/>
      <c r="T927" s="54"/>
      <c r="AT927" s="18" t="s">
        <v>315</v>
      </c>
      <c r="AU927" s="18" t="s">
        <v>88</v>
      </c>
    </row>
    <row r="928" spans="2:65" s="12" customFormat="1" ht="11.25">
      <c r="B928" s="152"/>
      <c r="D928" s="146" t="s">
        <v>317</v>
      </c>
      <c r="E928" s="153" t="s">
        <v>42</v>
      </c>
      <c r="F928" s="154" t="s">
        <v>1315</v>
      </c>
      <c r="H928" s="153" t="s">
        <v>42</v>
      </c>
      <c r="I928" s="155"/>
      <c r="L928" s="152"/>
      <c r="M928" s="156"/>
      <c r="T928" s="157"/>
      <c r="AT928" s="153" t="s">
        <v>317</v>
      </c>
      <c r="AU928" s="153" t="s">
        <v>88</v>
      </c>
      <c r="AV928" s="12" t="s">
        <v>86</v>
      </c>
      <c r="AW928" s="12" t="s">
        <v>38</v>
      </c>
      <c r="AX928" s="12" t="s">
        <v>79</v>
      </c>
      <c r="AY928" s="153" t="s">
        <v>305</v>
      </c>
    </row>
    <row r="929" spans="2:65" s="13" customFormat="1" ht="11.25">
      <c r="B929" s="158"/>
      <c r="D929" s="146" t="s">
        <v>317</v>
      </c>
      <c r="E929" s="159" t="s">
        <v>42</v>
      </c>
      <c r="F929" s="160" t="s">
        <v>1316</v>
      </c>
      <c r="H929" s="161">
        <v>48.4</v>
      </c>
      <c r="I929" s="162"/>
      <c r="L929" s="158"/>
      <c r="M929" s="163"/>
      <c r="T929" s="164"/>
      <c r="AT929" s="159" t="s">
        <v>317</v>
      </c>
      <c r="AU929" s="159" t="s">
        <v>88</v>
      </c>
      <c r="AV929" s="13" t="s">
        <v>88</v>
      </c>
      <c r="AW929" s="13" t="s">
        <v>38</v>
      </c>
      <c r="AX929" s="13" t="s">
        <v>86</v>
      </c>
      <c r="AY929" s="159" t="s">
        <v>305</v>
      </c>
    </row>
    <row r="930" spans="2:65" s="1" customFormat="1" ht="16.5" customHeight="1">
      <c r="B930" s="33"/>
      <c r="C930" s="179" t="s">
        <v>1317</v>
      </c>
      <c r="D930" s="179" t="s">
        <v>341</v>
      </c>
      <c r="E930" s="180" t="s">
        <v>1318</v>
      </c>
      <c r="F930" s="181" t="s">
        <v>1319</v>
      </c>
      <c r="G930" s="182" t="s">
        <v>199</v>
      </c>
      <c r="H930" s="183">
        <v>55.66</v>
      </c>
      <c r="I930" s="184"/>
      <c r="J930" s="185">
        <f>ROUND(I930*H930,2)</f>
        <v>0</v>
      </c>
      <c r="K930" s="181" t="s">
        <v>310</v>
      </c>
      <c r="L930" s="186"/>
      <c r="M930" s="187" t="s">
        <v>42</v>
      </c>
      <c r="N930" s="188" t="s">
        <v>50</v>
      </c>
      <c r="P930" s="142">
        <f>O930*H930</f>
        <v>0</v>
      </c>
      <c r="Q930" s="142">
        <v>1.9000000000000001E-4</v>
      </c>
      <c r="R930" s="142">
        <f>Q930*H930</f>
        <v>1.05754E-2</v>
      </c>
      <c r="S930" s="142">
        <v>0</v>
      </c>
      <c r="T930" s="143">
        <f>S930*H930</f>
        <v>0</v>
      </c>
      <c r="AR930" s="144" t="s">
        <v>559</v>
      </c>
      <c r="AT930" s="144" t="s">
        <v>341</v>
      </c>
      <c r="AU930" s="144" t="s">
        <v>88</v>
      </c>
      <c r="AY930" s="18" t="s">
        <v>305</v>
      </c>
      <c r="BE930" s="145">
        <f>IF(N930="základní",J930,0)</f>
        <v>0</v>
      </c>
      <c r="BF930" s="145">
        <f>IF(N930="snížená",J930,0)</f>
        <v>0</v>
      </c>
      <c r="BG930" s="145">
        <f>IF(N930="zákl. přenesená",J930,0)</f>
        <v>0</v>
      </c>
      <c r="BH930" s="145">
        <f>IF(N930="sníž. přenesená",J930,0)</f>
        <v>0</v>
      </c>
      <c r="BI930" s="145">
        <f>IF(N930="nulová",J930,0)</f>
        <v>0</v>
      </c>
      <c r="BJ930" s="18" t="s">
        <v>86</v>
      </c>
      <c r="BK930" s="145">
        <f>ROUND(I930*H930,2)</f>
        <v>0</v>
      </c>
      <c r="BL930" s="18" t="s">
        <v>436</v>
      </c>
      <c r="BM930" s="144" t="s">
        <v>1320</v>
      </c>
    </row>
    <row r="931" spans="2:65" s="1" customFormat="1" ht="11.25">
      <c r="B931" s="33"/>
      <c r="D931" s="146" t="s">
        <v>313</v>
      </c>
      <c r="F931" s="147" t="s">
        <v>1319</v>
      </c>
      <c r="I931" s="148"/>
      <c r="L931" s="33"/>
      <c r="M931" s="149"/>
      <c r="T931" s="54"/>
      <c r="AT931" s="18" t="s">
        <v>313</v>
      </c>
      <c r="AU931" s="18" t="s">
        <v>88</v>
      </c>
    </row>
    <row r="932" spans="2:65" s="12" customFormat="1" ht="11.25">
      <c r="B932" s="152"/>
      <c r="D932" s="146" t="s">
        <v>317</v>
      </c>
      <c r="E932" s="153" t="s">
        <v>42</v>
      </c>
      <c r="F932" s="154" t="s">
        <v>1315</v>
      </c>
      <c r="H932" s="153" t="s">
        <v>42</v>
      </c>
      <c r="I932" s="155"/>
      <c r="L932" s="152"/>
      <c r="M932" s="156"/>
      <c r="T932" s="157"/>
      <c r="AT932" s="153" t="s">
        <v>317</v>
      </c>
      <c r="AU932" s="153" t="s">
        <v>88</v>
      </c>
      <c r="AV932" s="12" t="s">
        <v>86</v>
      </c>
      <c r="AW932" s="12" t="s">
        <v>38</v>
      </c>
      <c r="AX932" s="12" t="s">
        <v>79</v>
      </c>
      <c r="AY932" s="153" t="s">
        <v>305</v>
      </c>
    </row>
    <row r="933" spans="2:65" s="13" customFormat="1" ht="11.25">
      <c r="B933" s="158"/>
      <c r="D933" s="146" t="s">
        <v>317</v>
      </c>
      <c r="E933" s="159" t="s">
        <v>42</v>
      </c>
      <c r="F933" s="160" t="s">
        <v>1316</v>
      </c>
      <c r="H933" s="161">
        <v>48.4</v>
      </c>
      <c r="I933" s="162"/>
      <c r="L933" s="158"/>
      <c r="M933" s="163"/>
      <c r="T933" s="164"/>
      <c r="AT933" s="159" t="s">
        <v>317</v>
      </c>
      <c r="AU933" s="159" t="s">
        <v>88</v>
      </c>
      <c r="AV933" s="13" t="s">
        <v>88</v>
      </c>
      <c r="AW933" s="13" t="s">
        <v>38</v>
      </c>
      <c r="AX933" s="13" t="s">
        <v>86</v>
      </c>
      <c r="AY933" s="159" t="s">
        <v>305</v>
      </c>
    </row>
    <row r="934" spans="2:65" s="13" customFormat="1" ht="11.25">
      <c r="B934" s="158"/>
      <c r="D934" s="146" t="s">
        <v>317</v>
      </c>
      <c r="F934" s="160" t="s">
        <v>1321</v>
      </c>
      <c r="H934" s="161">
        <v>55.66</v>
      </c>
      <c r="I934" s="162"/>
      <c r="L934" s="158"/>
      <c r="M934" s="163"/>
      <c r="T934" s="164"/>
      <c r="AT934" s="159" t="s">
        <v>317</v>
      </c>
      <c r="AU934" s="159" t="s">
        <v>88</v>
      </c>
      <c r="AV934" s="13" t="s">
        <v>88</v>
      </c>
      <c r="AW934" s="13" t="s">
        <v>4</v>
      </c>
      <c r="AX934" s="13" t="s">
        <v>86</v>
      </c>
      <c r="AY934" s="159" t="s">
        <v>305</v>
      </c>
    </row>
    <row r="935" spans="2:65" s="1" customFormat="1" ht="24.2" customHeight="1">
      <c r="B935" s="33"/>
      <c r="C935" s="133" t="s">
        <v>1322</v>
      </c>
      <c r="D935" s="133" t="s">
        <v>307</v>
      </c>
      <c r="E935" s="134" t="s">
        <v>1323</v>
      </c>
      <c r="F935" s="135" t="s">
        <v>1324</v>
      </c>
      <c r="G935" s="136" t="s">
        <v>199</v>
      </c>
      <c r="H935" s="137">
        <v>4390.57</v>
      </c>
      <c r="I935" s="138"/>
      <c r="J935" s="139">
        <f>ROUND(I935*H935,2)</f>
        <v>0</v>
      </c>
      <c r="K935" s="135" t="s">
        <v>310</v>
      </c>
      <c r="L935" s="33"/>
      <c r="M935" s="140" t="s">
        <v>42</v>
      </c>
      <c r="N935" s="141" t="s">
        <v>50</v>
      </c>
      <c r="P935" s="142">
        <f>O935*H935</f>
        <v>0</v>
      </c>
      <c r="Q935" s="142">
        <v>0</v>
      </c>
      <c r="R935" s="142">
        <f>Q935*H935</f>
        <v>0</v>
      </c>
      <c r="S935" s="142">
        <v>0</v>
      </c>
      <c r="T935" s="143">
        <f>S935*H935</f>
        <v>0</v>
      </c>
      <c r="AR935" s="144" t="s">
        <v>436</v>
      </c>
      <c r="AT935" s="144" t="s">
        <v>307</v>
      </c>
      <c r="AU935" s="144" t="s">
        <v>88</v>
      </c>
      <c r="AY935" s="18" t="s">
        <v>305</v>
      </c>
      <c r="BE935" s="145">
        <f>IF(N935="základní",J935,0)</f>
        <v>0</v>
      </c>
      <c r="BF935" s="145">
        <f>IF(N935="snížená",J935,0)</f>
        <v>0</v>
      </c>
      <c r="BG935" s="145">
        <f>IF(N935="zákl. přenesená",J935,0)</f>
        <v>0</v>
      </c>
      <c r="BH935" s="145">
        <f>IF(N935="sníž. přenesená",J935,0)</f>
        <v>0</v>
      </c>
      <c r="BI935" s="145">
        <f>IF(N935="nulová",J935,0)</f>
        <v>0</v>
      </c>
      <c r="BJ935" s="18" t="s">
        <v>86</v>
      </c>
      <c r="BK935" s="145">
        <f>ROUND(I935*H935,2)</f>
        <v>0</v>
      </c>
      <c r="BL935" s="18" t="s">
        <v>436</v>
      </c>
      <c r="BM935" s="144" t="s">
        <v>1325</v>
      </c>
    </row>
    <row r="936" spans="2:65" s="1" customFormat="1" ht="29.25">
      <c r="B936" s="33"/>
      <c r="D936" s="146" t="s">
        <v>313</v>
      </c>
      <c r="F936" s="147" t="s">
        <v>1326</v>
      </c>
      <c r="I936" s="148"/>
      <c r="L936" s="33"/>
      <c r="M936" s="149"/>
      <c r="T936" s="54"/>
      <c r="AT936" s="18" t="s">
        <v>313</v>
      </c>
      <c r="AU936" s="18" t="s">
        <v>88</v>
      </c>
    </row>
    <row r="937" spans="2:65" s="1" customFormat="1" ht="11.25">
      <c r="B937" s="33"/>
      <c r="D937" s="150" t="s">
        <v>315</v>
      </c>
      <c r="F937" s="151" t="s">
        <v>1327</v>
      </c>
      <c r="I937" s="148"/>
      <c r="L937" s="33"/>
      <c r="M937" s="149"/>
      <c r="T937" s="54"/>
      <c r="AT937" s="18" t="s">
        <v>315</v>
      </c>
      <c r="AU937" s="18" t="s">
        <v>88</v>
      </c>
    </row>
    <row r="938" spans="2:65" s="12" customFormat="1" ht="22.5">
      <c r="B938" s="152"/>
      <c r="D938" s="146" t="s">
        <v>317</v>
      </c>
      <c r="E938" s="153" t="s">
        <v>42</v>
      </c>
      <c r="F938" s="154" t="s">
        <v>1328</v>
      </c>
      <c r="H938" s="153" t="s">
        <v>42</v>
      </c>
      <c r="I938" s="155"/>
      <c r="L938" s="152"/>
      <c r="M938" s="156"/>
      <c r="T938" s="157"/>
      <c r="AT938" s="153" t="s">
        <v>317</v>
      </c>
      <c r="AU938" s="153" t="s">
        <v>88</v>
      </c>
      <c r="AV938" s="12" t="s">
        <v>86</v>
      </c>
      <c r="AW938" s="12" t="s">
        <v>38</v>
      </c>
      <c r="AX938" s="12" t="s">
        <v>79</v>
      </c>
      <c r="AY938" s="153" t="s">
        <v>305</v>
      </c>
    </row>
    <row r="939" spans="2:65" s="13" customFormat="1" ht="11.25">
      <c r="B939" s="158"/>
      <c r="D939" s="146" t="s">
        <v>317</v>
      </c>
      <c r="E939" s="159" t="s">
        <v>42</v>
      </c>
      <c r="F939" s="160" t="s">
        <v>1329</v>
      </c>
      <c r="H939" s="161">
        <v>1843.32</v>
      </c>
      <c r="I939" s="162"/>
      <c r="L939" s="158"/>
      <c r="M939" s="163"/>
      <c r="T939" s="164"/>
      <c r="AT939" s="159" t="s">
        <v>317</v>
      </c>
      <c r="AU939" s="159" t="s">
        <v>88</v>
      </c>
      <c r="AV939" s="13" t="s">
        <v>88</v>
      </c>
      <c r="AW939" s="13" t="s">
        <v>38</v>
      </c>
      <c r="AX939" s="13" t="s">
        <v>79</v>
      </c>
      <c r="AY939" s="159" t="s">
        <v>305</v>
      </c>
    </row>
    <row r="940" spans="2:65" s="12" customFormat="1" ht="22.5">
      <c r="B940" s="152"/>
      <c r="D940" s="146" t="s">
        <v>317</v>
      </c>
      <c r="E940" s="153" t="s">
        <v>42</v>
      </c>
      <c r="F940" s="154" t="s">
        <v>1330</v>
      </c>
      <c r="H940" s="153" t="s">
        <v>42</v>
      </c>
      <c r="I940" s="155"/>
      <c r="L940" s="152"/>
      <c r="M940" s="156"/>
      <c r="T940" s="157"/>
      <c r="AT940" s="153" t="s">
        <v>317</v>
      </c>
      <c r="AU940" s="153" t="s">
        <v>88</v>
      </c>
      <c r="AV940" s="12" t="s">
        <v>86</v>
      </c>
      <c r="AW940" s="12" t="s">
        <v>38</v>
      </c>
      <c r="AX940" s="12" t="s">
        <v>79</v>
      </c>
      <c r="AY940" s="153" t="s">
        <v>305</v>
      </c>
    </row>
    <row r="941" spans="2:65" s="13" customFormat="1" ht="11.25">
      <c r="B941" s="158"/>
      <c r="D941" s="146" t="s">
        <v>317</v>
      </c>
      <c r="E941" s="159" t="s">
        <v>42</v>
      </c>
      <c r="F941" s="160" t="s">
        <v>1331</v>
      </c>
      <c r="H941" s="161">
        <v>2523.0500000000002</v>
      </c>
      <c r="I941" s="162"/>
      <c r="L941" s="158"/>
      <c r="M941" s="163"/>
      <c r="T941" s="164"/>
      <c r="AT941" s="159" t="s">
        <v>317</v>
      </c>
      <c r="AU941" s="159" t="s">
        <v>88</v>
      </c>
      <c r="AV941" s="13" t="s">
        <v>88</v>
      </c>
      <c r="AW941" s="13" t="s">
        <v>38</v>
      </c>
      <c r="AX941" s="13" t="s">
        <v>79</v>
      </c>
      <c r="AY941" s="159" t="s">
        <v>305</v>
      </c>
    </row>
    <row r="942" spans="2:65" s="12" customFormat="1" ht="22.5">
      <c r="B942" s="152"/>
      <c r="D942" s="146" t="s">
        <v>317</v>
      </c>
      <c r="E942" s="153" t="s">
        <v>42</v>
      </c>
      <c r="F942" s="154" t="s">
        <v>1332</v>
      </c>
      <c r="H942" s="153" t="s">
        <v>42</v>
      </c>
      <c r="I942" s="155"/>
      <c r="L942" s="152"/>
      <c r="M942" s="156"/>
      <c r="T942" s="157"/>
      <c r="AT942" s="153" t="s">
        <v>317</v>
      </c>
      <c r="AU942" s="153" t="s">
        <v>88</v>
      </c>
      <c r="AV942" s="12" t="s">
        <v>86</v>
      </c>
      <c r="AW942" s="12" t="s">
        <v>38</v>
      </c>
      <c r="AX942" s="12" t="s">
        <v>79</v>
      </c>
      <c r="AY942" s="153" t="s">
        <v>305</v>
      </c>
    </row>
    <row r="943" spans="2:65" s="13" customFormat="1" ht="11.25">
      <c r="B943" s="158"/>
      <c r="D943" s="146" t="s">
        <v>317</v>
      </c>
      <c r="E943" s="159" t="s">
        <v>42</v>
      </c>
      <c r="F943" s="160" t="s">
        <v>1333</v>
      </c>
      <c r="H943" s="161">
        <v>24.2</v>
      </c>
      <c r="I943" s="162"/>
      <c r="L943" s="158"/>
      <c r="M943" s="163"/>
      <c r="T943" s="164"/>
      <c r="AT943" s="159" t="s">
        <v>317</v>
      </c>
      <c r="AU943" s="159" t="s">
        <v>88</v>
      </c>
      <c r="AV943" s="13" t="s">
        <v>88</v>
      </c>
      <c r="AW943" s="13" t="s">
        <v>38</v>
      </c>
      <c r="AX943" s="13" t="s">
        <v>79</v>
      </c>
      <c r="AY943" s="159" t="s">
        <v>305</v>
      </c>
    </row>
    <row r="944" spans="2:65" s="15" customFormat="1" ht="11.25">
      <c r="B944" s="172"/>
      <c r="D944" s="146" t="s">
        <v>317</v>
      </c>
      <c r="E944" s="173" t="s">
        <v>42</v>
      </c>
      <c r="F944" s="174" t="s">
        <v>339</v>
      </c>
      <c r="H944" s="175">
        <v>4390.57</v>
      </c>
      <c r="I944" s="176"/>
      <c r="L944" s="172"/>
      <c r="M944" s="177"/>
      <c r="T944" s="178"/>
      <c r="AT944" s="173" t="s">
        <v>317</v>
      </c>
      <c r="AU944" s="173" t="s">
        <v>88</v>
      </c>
      <c r="AV944" s="15" t="s">
        <v>311</v>
      </c>
      <c r="AW944" s="15" t="s">
        <v>38</v>
      </c>
      <c r="AX944" s="15" t="s">
        <v>86</v>
      </c>
      <c r="AY944" s="173" t="s">
        <v>305</v>
      </c>
    </row>
    <row r="945" spans="2:65" s="1" customFormat="1" ht="24.2" customHeight="1">
      <c r="B945" s="33"/>
      <c r="C945" s="179" t="s">
        <v>1334</v>
      </c>
      <c r="D945" s="179" t="s">
        <v>341</v>
      </c>
      <c r="E945" s="180" t="s">
        <v>1335</v>
      </c>
      <c r="F945" s="181" t="s">
        <v>1336</v>
      </c>
      <c r="G945" s="182" t="s">
        <v>199</v>
      </c>
      <c r="H945" s="183">
        <v>2027.652</v>
      </c>
      <c r="I945" s="184"/>
      <c r="J945" s="185">
        <f>ROUND(I945*H945,2)</f>
        <v>0</v>
      </c>
      <c r="K945" s="181" t="s">
        <v>310</v>
      </c>
      <c r="L945" s="186"/>
      <c r="M945" s="187" t="s">
        <v>42</v>
      </c>
      <c r="N945" s="188" t="s">
        <v>50</v>
      </c>
      <c r="P945" s="142">
        <f>O945*H945</f>
        <v>0</v>
      </c>
      <c r="Q945" s="142">
        <v>1E-4</v>
      </c>
      <c r="R945" s="142">
        <f>Q945*H945</f>
        <v>0.20276520000000001</v>
      </c>
      <c r="S945" s="142">
        <v>0</v>
      </c>
      <c r="T945" s="143">
        <f>S945*H945</f>
        <v>0</v>
      </c>
      <c r="AR945" s="144" t="s">
        <v>559</v>
      </c>
      <c r="AT945" s="144" t="s">
        <v>341</v>
      </c>
      <c r="AU945" s="144" t="s">
        <v>88</v>
      </c>
      <c r="AY945" s="18" t="s">
        <v>305</v>
      </c>
      <c r="BE945" s="145">
        <f>IF(N945="základní",J945,0)</f>
        <v>0</v>
      </c>
      <c r="BF945" s="145">
        <f>IF(N945="snížená",J945,0)</f>
        <v>0</v>
      </c>
      <c r="BG945" s="145">
        <f>IF(N945="zákl. přenesená",J945,0)</f>
        <v>0</v>
      </c>
      <c r="BH945" s="145">
        <f>IF(N945="sníž. přenesená",J945,0)</f>
        <v>0</v>
      </c>
      <c r="BI945" s="145">
        <f>IF(N945="nulová",J945,0)</f>
        <v>0</v>
      </c>
      <c r="BJ945" s="18" t="s">
        <v>86</v>
      </c>
      <c r="BK945" s="145">
        <f>ROUND(I945*H945,2)</f>
        <v>0</v>
      </c>
      <c r="BL945" s="18" t="s">
        <v>436</v>
      </c>
      <c r="BM945" s="144" t="s">
        <v>1337</v>
      </c>
    </row>
    <row r="946" spans="2:65" s="1" customFormat="1" ht="19.5">
      <c r="B946" s="33"/>
      <c r="D946" s="146" t="s">
        <v>313</v>
      </c>
      <c r="F946" s="147" t="s">
        <v>1336</v>
      </c>
      <c r="I946" s="148"/>
      <c r="L946" s="33"/>
      <c r="M946" s="149"/>
      <c r="T946" s="54"/>
      <c r="AT946" s="18" t="s">
        <v>313</v>
      </c>
      <c r="AU946" s="18" t="s">
        <v>88</v>
      </c>
    </row>
    <row r="947" spans="2:65" s="12" customFormat="1" ht="22.5">
      <c r="B947" s="152"/>
      <c r="D947" s="146" t="s">
        <v>317</v>
      </c>
      <c r="E947" s="153" t="s">
        <v>42</v>
      </c>
      <c r="F947" s="154" t="s">
        <v>1328</v>
      </c>
      <c r="H947" s="153" t="s">
        <v>42</v>
      </c>
      <c r="I947" s="155"/>
      <c r="L947" s="152"/>
      <c r="M947" s="156"/>
      <c r="T947" s="157"/>
      <c r="AT947" s="153" t="s">
        <v>317</v>
      </c>
      <c r="AU947" s="153" t="s">
        <v>88</v>
      </c>
      <c r="AV947" s="12" t="s">
        <v>86</v>
      </c>
      <c r="AW947" s="12" t="s">
        <v>38</v>
      </c>
      <c r="AX947" s="12" t="s">
        <v>79</v>
      </c>
      <c r="AY947" s="153" t="s">
        <v>305</v>
      </c>
    </row>
    <row r="948" spans="2:65" s="13" customFormat="1" ht="11.25">
      <c r="B948" s="158"/>
      <c r="D948" s="146" t="s">
        <v>317</v>
      </c>
      <c r="E948" s="159" t="s">
        <v>42</v>
      </c>
      <c r="F948" s="160" t="s">
        <v>1329</v>
      </c>
      <c r="H948" s="161">
        <v>1843.32</v>
      </c>
      <c r="I948" s="162"/>
      <c r="L948" s="158"/>
      <c r="M948" s="163"/>
      <c r="T948" s="164"/>
      <c r="AT948" s="159" t="s">
        <v>317</v>
      </c>
      <c r="AU948" s="159" t="s">
        <v>88</v>
      </c>
      <c r="AV948" s="13" t="s">
        <v>88</v>
      </c>
      <c r="AW948" s="13" t="s">
        <v>38</v>
      </c>
      <c r="AX948" s="13" t="s">
        <v>86</v>
      </c>
      <c r="AY948" s="159" t="s">
        <v>305</v>
      </c>
    </row>
    <row r="949" spans="2:65" s="13" customFormat="1" ht="11.25">
      <c r="B949" s="158"/>
      <c r="D949" s="146" t="s">
        <v>317</v>
      </c>
      <c r="F949" s="160" t="s">
        <v>1338</v>
      </c>
      <c r="H949" s="161">
        <v>2027.652</v>
      </c>
      <c r="I949" s="162"/>
      <c r="L949" s="158"/>
      <c r="M949" s="163"/>
      <c r="T949" s="164"/>
      <c r="AT949" s="159" t="s">
        <v>317</v>
      </c>
      <c r="AU949" s="159" t="s">
        <v>88</v>
      </c>
      <c r="AV949" s="13" t="s">
        <v>88</v>
      </c>
      <c r="AW949" s="13" t="s">
        <v>4</v>
      </c>
      <c r="AX949" s="13" t="s">
        <v>86</v>
      </c>
      <c r="AY949" s="159" t="s">
        <v>305</v>
      </c>
    </row>
    <row r="950" spans="2:65" s="1" customFormat="1" ht="24.2" customHeight="1">
      <c r="B950" s="33"/>
      <c r="C950" s="179" t="s">
        <v>1339</v>
      </c>
      <c r="D950" s="179" t="s">
        <v>341</v>
      </c>
      <c r="E950" s="180" t="s">
        <v>1206</v>
      </c>
      <c r="F950" s="181" t="s">
        <v>1207</v>
      </c>
      <c r="G950" s="182" t="s">
        <v>199</v>
      </c>
      <c r="H950" s="183">
        <v>2775.355</v>
      </c>
      <c r="I950" s="184"/>
      <c r="J950" s="185">
        <f>ROUND(I950*H950,2)</f>
        <v>0</v>
      </c>
      <c r="K950" s="181" t="s">
        <v>310</v>
      </c>
      <c r="L950" s="186"/>
      <c r="M950" s="187" t="s">
        <v>42</v>
      </c>
      <c r="N950" s="188" t="s">
        <v>50</v>
      </c>
      <c r="P950" s="142">
        <f>O950*H950</f>
        <v>0</v>
      </c>
      <c r="Q950" s="142">
        <v>2.9999999999999997E-4</v>
      </c>
      <c r="R950" s="142">
        <f>Q950*H950</f>
        <v>0.83260649999999992</v>
      </c>
      <c r="S950" s="142">
        <v>0</v>
      </c>
      <c r="T950" s="143">
        <f>S950*H950</f>
        <v>0</v>
      </c>
      <c r="AR950" s="144" t="s">
        <v>559</v>
      </c>
      <c r="AT950" s="144" t="s">
        <v>341</v>
      </c>
      <c r="AU950" s="144" t="s">
        <v>88</v>
      </c>
      <c r="AY950" s="18" t="s">
        <v>305</v>
      </c>
      <c r="BE950" s="145">
        <f>IF(N950="základní",J950,0)</f>
        <v>0</v>
      </c>
      <c r="BF950" s="145">
        <f>IF(N950="snížená",J950,0)</f>
        <v>0</v>
      </c>
      <c r="BG950" s="145">
        <f>IF(N950="zákl. přenesená",J950,0)</f>
        <v>0</v>
      </c>
      <c r="BH950" s="145">
        <f>IF(N950="sníž. přenesená",J950,0)</f>
        <v>0</v>
      </c>
      <c r="BI950" s="145">
        <f>IF(N950="nulová",J950,0)</f>
        <v>0</v>
      </c>
      <c r="BJ950" s="18" t="s">
        <v>86</v>
      </c>
      <c r="BK950" s="145">
        <f>ROUND(I950*H950,2)</f>
        <v>0</v>
      </c>
      <c r="BL950" s="18" t="s">
        <v>436</v>
      </c>
      <c r="BM950" s="144" t="s">
        <v>1340</v>
      </c>
    </row>
    <row r="951" spans="2:65" s="1" customFormat="1" ht="19.5">
      <c r="B951" s="33"/>
      <c r="D951" s="146" t="s">
        <v>313</v>
      </c>
      <c r="F951" s="147" t="s">
        <v>1207</v>
      </c>
      <c r="I951" s="148"/>
      <c r="L951" s="33"/>
      <c r="M951" s="149"/>
      <c r="T951" s="54"/>
      <c r="AT951" s="18" t="s">
        <v>313</v>
      </c>
      <c r="AU951" s="18" t="s">
        <v>88</v>
      </c>
    </row>
    <row r="952" spans="2:65" s="12" customFormat="1" ht="22.5">
      <c r="B952" s="152"/>
      <c r="D952" s="146" t="s">
        <v>317</v>
      </c>
      <c r="E952" s="153" t="s">
        <v>42</v>
      </c>
      <c r="F952" s="154" t="s">
        <v>1341</v>
      </c>
      <c r="H952" s="153" t="s">
        <v>42</v>
      </c>
      <c r="I952" s="155"/>
      <c r="L952" s="152"/>
      <c r="M952" s="156"/>
      <c r="T952" s="157"/>
      <c r="AT952" s="153" t="s">
        <v>317</v>
      </c>
      <c r="AU952" s="153" t="s">
        <v>88</v>
      </c>
      <c r="AV952" s="12" t="s">
        <v>86</v>
      </c>
      <c r="AW952" s="12" t="s">
        <v>38</v>
      </c>
      <c r="AX952" s="12" t="s">
        <v>79</v>
      </c>
      <c r="AY952" s="153" t="s">
        <v>305</v>
      </c>
    </row>
    <row r="953" spans="2:65" s="13" customFormat="1" ht="11.25">
      <c r="B953" s="158"/>
      <c r="D953" s="146" t="s">
        <v>317</v>
      </c>
      <c r="E953" s="159" t="s">
        <v>42</v>
      </c>
      <c r="F953" s="160" t="s">
        <v>1331</v>
      </c>
      <c r="H953" s="161">
        <v>2523.0500000000002</v>
      </c>
      <c r="I953" s="162"/>
      <c r="L953" s="158"/>
      <c r="M953" s="163"/>
      <c r="T953" s="164"/>
      <c r="AT953" s="159" t="s">
        <v>317</v>
      </c>
      <c r="AU953" s="159" t="s">
        <v>88</v>
      </c>
      <c r="AV953" s="13" t="s">
        <v>88</v>
      </c>
      <c r="AW953" s="13" t="s">
        <v>38</v>
      </c>
      <c r="AX953" s="13" t="s">
        <v>86</v>
      </c>
      <c r="AY953" s="159" t="s">
        <v>305</v>
      </c>
    </row>
    <row r="954" spans="2:65" s="13" customFormat="1" ht="11.25">
      <c r="B954" s="158"/>
      <c r="D954" s="146" t="s">
        <v>317</v>
      </c>
      <c r="F954" s="160" t="s">
        <v>1342</v>
      </c>
      <c r="H954" s="161">
        <v>2775.355</v>
      </c>
      <c r="I954" s="162"/>
      <c r="L954" s="158"/>
      <c r="M954" s="163"/>
      <c r="T954" s="164"/>
      <c r="AT954" s="159" t="s">
        <v>317</v>
      </c>
      <c r="AU954" s="159" t="s">
        <v>88</v>
      </c>
      <c r="AV954" s="13" t="s">
        <v>88</v>
      </c>
      <c r="AW954" s="13" t="s">
        <v>4</v>
      </c>
      <c r="AX954" s="13" t="s">
        <v>86</v>
      </c>
      <c r="AY954" s="159" t="s">
        <v>305</v>
      </c>
    </row>
    <row r="955" spans="2:65" s="1" customFormat="1" ht="24.2" customHeight="1">
      <c r="B955" s="33"/>
      <c r="C955" s="179" t="s">
        <v>1343</v>
      </c>
      <c r="D955" s="179" t="s">
        <v>341</v>
      </c>
      <c r="E955" s="180" t="s">
        <v>1344</v>
      </c>
      <c r="F955" s="181" t="s">
        <v>1345</v>
      </c>
      <c r="G955" s="182" t="s">
        <v>199</v>
      </c>
      <c r="H955" s="183">
        <v>24.2</v>
      </c>
      <c r="I955" s="184"/>
      <c r="J955" s="185">
        <f>ROUND(I955*H955,2)</f>
        <v>0</v>
      </c>
      <c r="K955" s="181" t="s">
        <v>310</v>
      </c>
      <c r="L955" s="186"/>
      <c r="M955" s="187" t="s">
        <v>42</v>
      </c>
      <c r="N955" s="188" t="s">
        <v>50</v>
      </c>
      <c r="P955" s="142">
        <f>O955*H955</f>
        <v>0</v>
      </c>
      <c r="Q955" s="142">
        <v>5.0000000000000001E-4</v>
      </c>
      <c r="R955" s="142">
        <f>Q955*H955</f>
        <v>1.21E-2</v>
      </c>
      <c r="S955" s="142">
        <v>0</v>
      </c>
      <c r="T955" s="143">
        <f>S955*H955</f>
        <v>0</v>
      </c>
      <c r="AR955" s="144" t="s">
        <v>559</v>
      </c>
      <c r="AT955" s="144" t="s">
        <v>341</v>
      </c>
      <c r="AU955" s="144" t="s">
        <v>88</v>
      </c>
      <c r="AY955" s="18" t="s">
        <v>305</v>
      </c>
      <c r="BE955" s="145">
        <f>IF(N955="základní",J955,0)</f>
        <v>0</v>
      </c>
      <c r="BF955" s="145">
        <f>IF(N955="snížená",J955,0)</f>
        <v>0</v>
      </c>
      <c r="BG955" s="145">
        <f>IF(N955="zákl. přenesená",J955,0)</f>
        <v>0</v>
      </c>
      <c r="BH955" s="145">
        <f>IF(N955="sníž. přenesená",J955,0)</f>
        <v>0</v>
      </c>
      <c r="BI955" s="145">
        <f>IF(N955="nulová",J955,0)</f>
        <v>0</v>
      </c>
      <c r="BJ955" s="18" t="s">
        <v>86</v>
      </c>
      <c r="BK955" s="145">
        <f>ROUND(I955*H955,2)</f>
        <v>0</v>
      </c>
      <c r="BL955" s="18" t="s">
        <v>436</v>
      </c>
      <c r="BM955" s="144" t="s">
        <v>1346</v>
      </c>
    </row>
    <row r="956" spans="2:65" s="1" customFormat="1" ht="19.5">
      <c r="B956" s="33"/>
      <c r="D956" s="146" t="s">
        <v>313</v>
      </c>
      <c r="F956" s="147" t="s">
        <v>1345</v>
      </c>
      <c r="I956" s="148"/>
      <c r="L956" s="33"/>
      <c r="M956" s="149"/>
      <c r="T956" s="54"/>
      <c r="AT956" s="18" t="s">
        <v>313</v>
      </c>
      <c r="AU956" s="18" t="s">
        <v>88</v>
      </c>
    </row>
    <row r="957" spans="2:65" s="12" customFormat="1" ht="22.5">
      <c r="B957" s="152"/>
      <c r="D957" s="146" t="s">
        <v>317</v>
      </c>
      <c r="E957" s="153" t="s">
        <v>42</v>
      </c>
      <c r="F957" s="154" t="s">
        <v>1347</v>
      </c>
      <c r="H957" s="153" t="s">
        <v>42</v>
      </c>
      <c r="I957" s="155"/>
      <c r="L957" s="152"/>
      <c r="M957" s="156"/>
      <c r="T957" s="157"/>
      <c r="AT957" s="153" t="s">
        <v>317</v>
      </c>
      <c r="AU957" s="153" t="s">
        <v>88</v>
      </c>
      <c r="AV957" s="12" t="s">
        <v>86</v>
      </c>
      <c r="AW957" s="12" t="s">
        <v>38</v>
      </c>
      <c r="AX957" s="12" t="s">
        <v>79</v>
      </c>
      <c r="AY957" s="153" t="s">
        <v>305</v>
      </c>
    </row>
    <row r="958" spans="2:65" s="13" customFormat="1" ht="11.25">
      <c r="B958" s="158"/>
      <c r="D958" s="146" t="s">
        <v>317</v>
      </c>
      <c r="E958" s="159" t="s">
        <v>42</v>
      </c>
      <c r="F958" s="160" t="s">
        <v>1333</v>
      </c>
      <c r="H958" s="161">
        <v>24.2</v>
      </c>
      <c r="I958" s="162"/>
      <c r="L958" s="158"/>
      <c r="M958" s="163"/>
      <c r="T958" s="164"/>
      <c r="AT958" s="159" t="s">
        <v>317</v>
      </c>
      <c r="AU958" s="159" t="s">
        <v>88</v>
      </c>
      <c r="AV958" s="13" t="s">
        <v>88</v>
      </c>
      <c r="AW958" s="13" t="s">
        <v>38</v>
      </c>
      <c r="AX958" s="13" t="s">
        <v>86</v>
      </c>
      <c r="AY958" s="159" t="s">
        <v>305</v>
      </c>
    </row>
    <row r="959" spans="2:65" s="1" customFormat="1" ht="33" customHeight="1">
      <c r="B959" s="33"/>
      <c r="C959" s="133" t="s">
        <v>1348</v>
      </c>
      <c r="D959" s="133" t="s">
        <v>307</v>
      </c>
      <c r="E959" s="134" t="s">
        <v>1349</v>
      </c>
      <c r="F959" s="135" t="s">
        <v>1350</v>
      </c>
      <c r="G959" s="136" t="s">
        <v>199</v>
      </c>
      <c r="H959" s="137">
        <v>1843.32</v>
      </c>
      <c r="I959" s="138"/>
      <c r="J959" s="139">
        <f>ROUND(I959*H959,2)</f>
        <v>0</v>
      </c>
      <c r="K959" s="135" t="s">
        <v>310</v>
      </c>
      <c r="L959" s="33"/>
      <c r="M959" s="140" t="s">
        <v>42</v>
      </c>
      <c r="N959" s="141" t="s">
        <v>50</v>
      </c>
      <c r="P959" s="142">
        <f>O959*H959</f>
        <v>0</v>
      </c>
      <c r="Q959" s="142">
        <v>0</v>
      </c>
      <c r="R959" s="142">
        <f>Q959*H959</f>
        <v>0</v>
      </c>
      <c r="S959" s="142">
        <v>0</v>
      </c>
      <c r="T959" s="143">
        <f>S959*H959</f>
        <v>0</v>
      </c>
      <c r="AR959" s="144" t="s">
        <v>436</v>
      </c>
      <c r="AT959" s="144" t="s">
        <v>307</v>
      </c>
      <c r="AU959" s="144" t="s">
        <v>88</v>
      </c>
      <c r="AY959" s="18" t="s">
        <v>305</v>
      </c>
      <c r="BE959" s="145">
        <f>IF(N959="základní",J959,0)</f>
        <v>0</v>
      </c>
      <c r="BF959" s="145">
        <f>IF(N959="snížená",J959,0)</f>
        <v>0</v>
      </c>
      <c r="BG959" s="145">
        <f>IF(N959="zákl. přenesená",J959,0)</f>
        <v>0</v>
      </c>
      <c r="BH959" s="145">
        <f>IF(N959="sníž. přenesená",J959,0)</f>
        <v>0</v>
      </c>
      <c r="BI959" s="145">
        <f>IF(N959="nulová",J959,0)</f>
        <v>0</v>
      </c>
      <c r="BJ959" s="18" t="s">
        <v>86</v>
      </c>
      <c r="BK959" s="145">
        <f>ROUND(I959*H959,2)</f>
        <v>0</v>
      </c>
      <c r="BL959" s="18" t="s">
        <v>436</v>
      </c>
      <c r="BM959" s="144" t="s">
        <v>1351</v>
      </c>
    </row>
    <row r="960" spans="2:65" s="1" customFormat="1" ht="19.5">
      <c r="B960" s="33"/>
      <c r="D960" s="146" t="s">
        <v>313</v>
      </c>
      <c r="F960" s="147" t="s">
        <v>1352</v>
      </c>
      <c r="I960" s="148"/>
      <c r="L960" s="33"/>
      <c r="M960" s="149"/>
      <c r="T960" s="54"/>
      <c r="AT960" s="18" t="s">
        <v>313</v>
      </c>
      <c r="AU960" s="18" t="s">
        <v>88</v>
      </c>
    </row>
    <row r="961" spans="2:65" s="1" customFormat="1" ht="11.25">
      <c r="B961" s="33"/>
      <c r="D961" s="150" t="s">
        <v>315</v>
      </c>
      <c r="F961" s="151" t="s">
        <v>1353</v>
      </c>
      <c r="I961" s="148"/>
      <c r="L961" s="33"/>
      <c r="M961" s="149"/>
      <c r="T961" s="54"/>
      <c r="AT961" s="18" t="s">
        <v>315</v>
      </c>
      <c r="AU961" s="18" t="s">
        <v>88</v>
      </c>
    </row>
    <row r="962" spans="2:65" s="12" customFormat="1" ht="11.25">
      <c r="B962" s="152"/>
      <c r="D962" s="146" t="s">
        <v>317</v>
      </c>
      <c r="E962" s="153" t="s">
        <v>42</v>
      </c>
      <c r="F962" s="154" t="s">
        <v>1354</v>
      </c>
      <c r="H962" s="153" t="s">
        <v>42</v>
      </c>
      <c r="I962" s="155"/>
      <c r="L962" s="152"/>
      <c r="M962" s="156"/>
      <c r="T962" s="157"/>
      <c r="AT962" s="153" t="s">
        <v>317</v>
      </c>
      <c r="AU962" s="153" t="s">
        <v>88</v>
      </c>
      <c r="AV962" s="12" t="s">
        <v>86</v>
      </c>
      <c r="AW962" s="12" t="s">
        <v>38</v>
      </c>
      <c r="AX962" s="12" t="s">
        <v>79</v>
      </c>
      <c r="AY962" s="153" t="s">
        <v>305</v>
      </c>
    </row>
    <row r="963" spans="2:65" s="13" customFormat="1" ht="11.25">
      <c r="B963" s="158"/>
      <c r="D963" s="146" t="s">
        <v>317</v>
      </c>
      <c r="E963" s="159" t="s">
        <v>42</v>
      </c>
      <c r="F963" s="160" t="s">
        <v>1329</v>
      </c>
      <c r="H963" s="161">
        <v>1843.32</v>
      </c>
      <c r="I963" s="162"/>
      <c r="L963" s="158"/>
      <c r="M963" s="163"/>
      <c r="T963" s="164"/>
      <c r="AT963" s="159" t="s">
        <v>317</v>
      </c>
      <c r="AU963" s="159" t="s">
        <v>88</v>
      </c>
      <c r="AV963" s="13" t="s">
        <v>88</v>
      </c>
      <c r="AW963" s="13" t="s">
        <v>38</v>
      </c>
      <c r="AX963" s="13" t="s">
        <v>86</v>
      </c>
      <c r="AY963" s="159" t="s">
        <v>305</v>
      </c>
    </row>
    <row r="964" spans="2:65" s="1" customFormat="1" ht="37.9" customHeight="1">
      <c r="B964" s="33"/>
      <c r="C964" s="179" t="s">
        <v>1355</v>
      </c>
      <c r="D964" s="179" t="s">
        <v>341</v>
      </c>
      <c r="E964" s="180" t="s">
        <v>1356</v>
      </c>
      <c r="F964" s="181" t="s">
        <v>1357</v>
      </c>
      <c r="G964" s="182" t="s">
        <v>199</v>
      </c>
      <c r="H964" s="183">
        <v>2027.652</v>
      </c>
      <c r="I964" s="184"/>
      <c r="J964" s="185">
        <f>ROUND(I964*H964,2)</f>
        <v>0</v>
      </c>
      <c r="K964" s="181" t="s">
        <v>310</v>
      </c>
      <c r="L964" s="186"/>
      <c r="M964" s="187" t="s">
        <v>42</v>
      </c>
      <c r="N964" s="188" t="s">
        <v>50</v>
      </c>
      <c r="P964" s="142">
        <f>O964*H964</f>
        <v>0</v>
      </c>
      <c r="Q964" s="142">
        <v>8.0000000000000004E-4</v>
      </c>
      <c r="R964" s="142">
        <f>Q964*H964</f>
        <v>1.6221216000000001</v>
      </c>
      <c r="S964" s="142">
        <v>0</v>
      </c>
      <c r="T964" s="143">
        <f>S964*H964</f>
        <v>0</v>
      </c>
      <c r="AR964" s="144" t="s">
        <v>559</v>
      </c>
      <c r="AT964" s="144" t="s">
        <v>341</v>
      </c>
      <c r="AU964" s="144" t="s">
        <v>88</v>
      </c>
      <c r="AY964" s="18" t="s">
        <v>305</v>
      </c>
      <c r="BE964" s="145">
        <f>IF(N964="základní",J964,0)</f>
        <v>0</v>
      </c>
      <c r="BF964" s="145">
        <f>IF(N964="snížená",J964,0)</f>
        <v>0</v>
      </c>
      <c r="BG964" s="145">
        <f>IF(N964="zákl. přenesená",J964,0)</f>
        <v>0</v>
      </c>
      <c r="BH964" s="145">
        <f>IF(N964="sníž. přenesená",J964,0)</f>
        <v>0</v>
      </c>
      <c r="BI964" s="145">
        <f>IF(N964="nulová",J964,0)</f>
        <v>0</v>
      </c>
      <c r="BJ964" s="18" t="s">
        <v>86</v>
      </c>
      <c r="BK964" s="145">
        <f>ROUND(I964*H964,2)</f>
        <v>0</v>
      </c>
      <c r="BL964" s="18" t="s">
        <v>436</v>
      </c>
      <c r="BM964" s="144" t="s">
        <v>1358</v>
      </c>
    </row>
    <row r="965" spans="2:65" s="1" customFormat="1" ht="19.5">
      <c r="B965" s="33"/>
      <c r="D965" s="146" t="s">
        <v>313</v>
      </c>
      <c r="F965" s="147" t="s">
        <v>1357</v>
      </c>
      <c r="I965" s="148"/>
      <c r="L965" s="33"/>
      <c r="M965" s="149"/>
      <c r="T965" s="54"/>
      <c r="AT965" s="18" t="s">
        <v>313</v>
      </c>
      <c r="AU965" s="18" t="s">
        <v>88</v>
      </c>
    </row>
    <row r="966" spans="2:65" s="13" customFormat="1" ht="11.25">
      <c r="B966" s="158"/>
      <c r="D966" s="146" t="s">
        <v>317</v>
      </c>
      <c r="F966" s="160" t="s">
        <v>1338</v>
      </c>
      <c r="H966" s="161">
        <v>2027.652</v>
      </c>
      <c r="I966" s="162"/>
      <c r="L966" s="158"/>
      <c r="M966" s="163"/>
      <c r="T966" s="164"/>
      <c r="AT966" s="159" t="s">
        <v>317</v>
      </c>
      <c r="AU966" s="159" t="s">
        <v>88</v>
      </c>
      <c r="AV966" s="13" t="s">
        <v>88</v>
      </c>
      <c r="AW966" s="13" t="s">
        <v>4</v>
      </c>
      <c r="AX966" s="13" t="s">
        <v>86</v>
      </c>
      <c r="AY966" s="159" t="s">
        <v>305</v>
      </c>
    </row>
    <row r="967" spans="2:65" s="1" customFormat="1" ht="24.2" customHeight="1">
      <c r="B967" s="33"/>
      <c r="C967" s="133" t="s">
        <v>1359</v>
      </c>
      <c r="D967" s="133" t="s">
        <v>307</v>
      </c>
      <c r="E967" s="134" t="s">
        <v>1360</v>
      </c>
      <c r="F967" s="135" t="s">
        <v>1361</v>
      </c>
      <c r="G967" s="136" t="s">
        <v>199</v>
      </c>
      <c r="H967" s="137">
        <v>30.82</v>
      </c>
      <c r="I967" s="138"/>
      <c r="J967" s="139">
        <f>ROUND(I967*H967,2)</f>
        <v>0</v>
      </c>
      <c r="K967" s="135" t="s">
        <v>310</v>
      </c>
      <c r="L967" s="33"/>
      <c r="M967" s="140" t="s">
        <v>42</v>
      </c>
      <c r="N967" s="141" t="s">
        <v>50</v>
      </c>
      <c r="P967" s="142">
        <f>O967*H967</f>
        <v>0</v>
      </c>
      <c r="Q967" s="142">
        <v>0</v>
      </c>
      <c r="R967" s="142">
        <f>Q967*H967</f>
        <v>0</v>
      </c>
      <c r="S967" s="142">
        <v>0</v>
      </c>
      <c r="T967" s="143">
        <f>S967*H967</f>
        <v>0</v>
      </c>
      <c r="AR967" s="144" t="s">
        <v>436</v>
      </c>
      <c r="AT967" s="144" t="s">
        <v>307</v>
      </c>
      <c r="AU967" s="144" t="s">
        <v>88</v>
      </c>
      <c r="AY967" s="18" t="s">
        <v>305</v>
      </c>
      <c r="BE967" s="145">
        <f>IF(N967="základní",J967,0)</f>
        <v>0</v>
      </c>
      <c r="BF967" s="145">
        <f>IF(N967="snížená",J967,0)</f>
        <v>0</v>
      </c>
      <c r="BG967" s="145">
        <f>IF(N967="zákl. přenesená",J967,0)</f>
        <v>0</v>
      </c>
      <c r="BH967" s="145">
        <f>IF(N967="sníž. přenesená",J967,0)</f>
        <v>0</v>
      </c>
      <c r="BI967" s="145">
        <f>IF(N967="nulová",J967,0)</f>
        <v>0</v>
      </c>
      <c r="BJ967" s="18" t="s">
        <v>86</v>
      </c>
      <c r="BK967" s="145">
        <f>ROUND(I967*H967,2)</f>
        <v>0</v>
      </c>
      <c r="BL967" s="18" t="s">
        <v>436</v>
      </c>
      <c r="BM967" s="144" t="s">
        <v>1362</v>
      </c>
    </row>
    <row r="968" spans="2:65" s="1" customFormat="1" ht="19.5">
      <c r="B968" s="33"/>
      <c r="D968" s="146" t="s">
        <v>313</v>
      </c>
      <c r="F968" s="147" t="s">
        <v>1363</v>
      </c>
      <c r="I968" s="148"/>
      <c r="L968" s="33"/>
      <c r="M968" s="149"/>
      <c r="T968" s="54"/>
      <c r="AT968" s="18" t="s">
        <v>313</v>
      </c>
      <c r="AU968" s="18" t="s">
        <v>88</v>
      </c>
    </row>
    <row r="969" spans="2:65" s="1" customFormat="1" ht="11.25">
      <c r="B969" s="33"/>
      <c r="D969" s="150" t="s">
        <v>315</v>
      </c>
      <c r="F969" s="151" t="s">
        <v>1364</v>
      </c>
      <c r="I969" s="148"/>
      <c r="L969" s="33"/>
      <c r="M969" s="149"/>
      <c r="T969" s="54"/>
      <c r="AT969" s="18" t="s">
        <v>315</v>
      </c>
      <c r="AU969" s="18" t="s">
        <v>88</v>
      </c>
    </row>
    <row r="970" spans="2:65" s="12" customFormat="1" ht="22.5">
      <c r="B970" s="152"/>
      <c r="D970" s="146" t="s">
        <v>317</v>
      </c>
      <c r="E970" s="153" t="s">
        <v>42</v>
      </c>
      <c r="F970" s="154" t="s">
        <v>1365</v>
      </c>
      <c r="H970" s="153" t="s">
        <v>42</v>
      </c>
      <c r="I970" s="155"/>
      <c r="L970" s="152"/>
      <c r="M970" s="156"/>
      <c r="T970" s="157"/>
      <c r="AT970" s="153" t="s">
        <v>317</v>
      </c>
      <c r="AU970" s="153" t="s">
        <v>88</v>
      </c>
      <c r="AV970" s="12" t="s">
        <v>86</v>
      </c>
      <c r="AW970" s="12" t="s">
        <v>38</v>
      </c>
      <c r="AX970" s="12" t="s">
        <v>79</v>
      </c>
      <c r="AY970" s="153" t="s">
        <v>305</v>
      </c>
    </row>
    <row r="971" spans="2:65" s="13" customFormat="1" ht="11.25">
      <c r="B971" s="158"/>
      <c r="D971" s="146" t="s">
        <v>317</v>
      </c>
      <c r="E971" s="159" t="s">
        <v>42</v>
      </c>
      <c r="F971" s="160" t="s">
        <v>1366</v>
      </c>
      <c r="H971" s="161">
        <v>30.82</v>
      </c>
      <c r="I971" s="162"/>
      <c r="L971" s="158"/>
      <c r="M971" s="163"/>
      <c r="T971" s="164"/>
      <c r="AT971" s="159" t="s">
        <v>317</v>
      </c>
      <c r="AU971" s="159" t="s">
        <v>88</v>
      </c>
      <c r="AV971" s="13" t="s">
        <v>88</v>
      </c>
      <c r="AW971" s="13" t="s">
        <v>38</v>
      </c>
      <c r="AX971" s="13" t="s">
        <v>86</v>
      </c>
      <c r="AY971" s="159" t="s">
        <v>305</v>
      </c>
    </row>
    <row r="972" spans="2:65" s="1" customFormat="1" ht="16.5" customHeight="1">
      <c r="B972" s="33"/>
      <c r="C972" s="179" t="s">
        <v>1367</v>
      </c>
      <c r="D972" s="179" t="s">
        <v>341</v>
      </c>
      <c r="E972" s="180" t="s">
        <v>1368</v>
      </c>
      <c r="F972" s="181" t="s">
        <v>1369</v>
      </c>
      <c r="G972" s="182" t="s">
        <v>199</v>
      </c>
      <c r="H972" s="183">
        <v>32.360999999999997</v>
      </c>
      <c r="I972" s="184"/>
      <c r="J972" s="185">
        <f>ROUND(I972*H972,2)</f>
        <v>0</v>
      </c>
      <c r="K972" s="181" t="s">
        <v>310</v>
      </c>
      <c r="L972" s="186"/>
      <c r="M972" s="187" t="s">
        <v>42</v>
      </c>
      <c r="N972" s="188" t="s">
        <v>50</v>
      </c>
      <c r="P972" s="142">
        <f>O972*H972</f>
        <v>0</v>
      </c>
      <c r="Q972" s="142">
        <v>4.0000000000000002E-4</v>
      </c>
      <c r="R972" s="142">
        <f>Q972*H972</f>
        <v>1.29444E-2</v>
      </c>
      <c r="S972" s="142">
        <v>0</v>
      </c>
      <c r="T972" s="143">
        <f>S972*H972</f>
        <v>0</v>
      </c>
      <c r="AR972" s="144" t="s">
        <v>559</v>
      </c>
      <c r="AT972" s="144" t="s">
        <v>341</v>
      </c>
      <c r="AU972" s="144" t="s">
        <v>88</v>
      </c>
      <c r="AY972" s="18" t="s">
        <v>305</v>
      </c>
      <c r="BE972" s="145">
        <f>IF(N972="základní",J972,0)</f>
        <v>0</v>
      </c>
      <c r="BF972" s="145">
        <f>IF(N972="snížená",J972,0)</f>
        <v>0</v>
      </c>
      <c r="BG972" s="145">
        <f>IF(N972="zákl. přenesená",J972,0)</f>
        <v>0</v>
      </c>
      <c r="BH972" s="145">
        <f>IF(N972="sníž. přenesená",J972,0)</f>
        <v>0</v>
      </c>
      <c r="BI972" s="145">
        <f>IF(N972="nulová",J972,0)</f>
        <v>0</v>
      </c>
      <c r="BJ972" s="18" t="s">
        <v>86</v>
      </c>
      <c r="BK972" s="145">
        <f>ROUND(I972*H972,2)</f>
        <v>0</v>
      </c>
      <c r="BL972" s="18" t="s">
        <v>436</v>
      </c>
      <c r="BM972" s="144" t="s">
        <v>1370</v>
      </c>
    </row>
    <row r="973" spans="2:65" s="1" customFormat="1" ht="11.25">
      <c r="B973" s="33"/>
      <c r="D973" s="146" t="s">
        <v>313</v>
      </c>
      <c r="F973" s="147" t="s">
        <v>1369</v>
      </c>
      <c r="I973" s="148"/>
      <c r="L973" s="33"/>
      <c r="M973" s="149"/>
      <c r="T973" s="54"/>
      <c r="AT973" s="18" t="s">
        <v>313</v>
      </c>
      <c r="AU973" s="18" t="s">
        <v>88</v>
      </c>
    </row>
    <row r="974" spans="2:65" s="13" customFormat="1" ht="11.25">
      <c r="B974" s="158"/>
      <c r="D974" s="146" t="s">
        <v>317</v>
      </c>
      <c r="F974" s="160" t="s">
        <v>1371</v>
      </c>
      <c r="H974" s="161">
        <v>32.360999999999997</v>
      </c>
      <c r="I974" s="162"/>
      <c r="L974" s="158"/>
      <c r="M974" s="163"/>
      <c r="T974" s="164"/>
      <c r="AT974" s="159" t="s">
        <v>317</v>
      </c>
      <c r="AU974" s="159" t="s">
        <v>88</v>
      </c>
      <c r="AV974" s="13" t="s">
        <v>88</v>
      </c>
      <c r="AW974" s="13" t="s">
        <v>4</v>
      </c>
      <c r="AX974" s="13" t="s">
        <v>86</v>
      </c>
      <c r="AY974" s="159" t="s">
        <v>305</v>
      </c>
    </row>
    <row r="975" spans="2:65" s="1" customFormat="1" ht="33" customHeight="1">
      <c r="B975" s="33"/>
      <c r="C975" s="133" t="s">
        <v>1372</v>
      </c>
      <c r="D975" s="133" t="s">
        <v>307</v>
      </c>
      <c r="E975" s="134" t="s">
        <v>1373</v>
      </c>
      <c r="F975" s="135" t="s">
        <v>1374</v>
      </c>
      <c r="G975" s="136" t="s">
        <v>199</v>
      </c>
      <c r="H975" s="137">
        <v>829.83</v>
      </c>
      <c r="I975" s="138"/>
      <c r="J975" s="139">
        <f>ROUND(I975*H975,2)</f>
        <v>0</v>
      </c>
      <c r="K975" s="135" t="s">
        <v>310</v>
      </c>
      <c r="L975" s="33"/>
      <c r="M975" s="140" t="s">
        <v>42</v>
      </c>
      <c r="N975" s="141" t="s">
        <v>50</v>
      </c>
      <c r="P975" s="142">
        <f>O975*H975</f>
        <v>0</v>
      </c>
      <c r="Q975" s="142">
        <v>0</v>
      </c>
      <c r="R975" s="142">
        <f>Q975*H975</f>
        <v>0</v>
      </c>
      <c r="S975" s="142">
        <v>0</v>
      </c>
      <c r="T975" s="143">
        <f>S975*H975</f>
        <v>0</v>
      </c>
      <c r="AR975" s="144" t="s">
        <v>436</v>
      </c>
      <c r="AT975" s="144" t="s">
        <v>307</v>
      </c>
      <c r="AU975" s="144" t="s">
        <v>88</v>
      </c>
      <c r="AY975" s="18" t="s">
        <v>305</v>
      </c>
      <c r="BE975" s="145">
        <f>IF(N975="základní",J975,0)</f>
        <v>0</v>
      </c>
      <c r="BF975" s="145">
        <f>IF(N975="snížená",J975,0)</f>
        <v>0</v>
      </c>
      <c r="BG975" s="145">
        <f>IF(N975="zákl. přenesená",J975,0)</f>
        <v>0</v>
      </c>
      <c r="BH975" s="145">
        <f>IF(N975="sníž. přenesená",J975,0)</f>
        <v>0</v>
      </c>
      <c r="BI975" s="145">
        <f>IF(N975="nulová",J975,0)</f>
        <v>0</v>
      </c>
      <c r="BJ975" s="18" t="s">
        <v>86</v>
      </c>
      <c r="BK975" s="145">
        <f>ROUND(I975*H975,2)</f>
        <v>0</v>
      </c>
      <c r="BL975" s="18" t="s">
        <v>436</v>
      </c>
      <c r="BM975" s="144" t="s">
        <v>1375</v>
      </c>
    </row>
    <row r="976" spans="2:65" s="1" customFormat="1" ht="19.5">
      <c r="B976" s="33"/>
      <c r="D976" s="146" t="s">
        <v>313</v>
      </c>
      <c r="F976" s="147" t="s">
        <v>1376</v>
      </c>
      <c r="I976" s="148"/>
      <c r="L976" s="33"/>
      <c r="M976" s="149"/>
      <c r="T976" s="54"/>
      <c r="AT976" s="18" t="s">
        <v>313</v>
      </c>
      <c r="AU976" s="18" t="s">
        <v>88</v>
      </c>
    </row>
    <row r="977" spans="2:65" s="1" customFormat="1" ht="11.25">
      <c r="B977" s="33"/>
      <c r="D977" s="150" t="s">
        <v>315</v>
      </c>
      <c r="F977" s="151" t="s">
        <v>1377</v>
      </c>
      <c r="I977" s="148"/>
      <c r="L977" s="33"/>
      <c r="M977" s="149"/>
      <c r="T977" s="54"/>
      <c r="AT977" s="18" t="s">
        <v>315</v>
      </c>
      <c r="AU977" s="18" t="s">
        <v>88</v>
      </c>
    </row>
    <row r="978" spans="2:65" s="12" customFormat="1" ht="11.25">
      <c r="B978" s="152"/>
      <c r="D978" s="146" t="s">
        <v>317</v>
      </c>
      <c r="E978" s="153" t="s">
        <v>42</v>
      </c>
      <c r="F978" s="154" t="s">
        <v>1378</v>
      </c>
      <c r="H978" s="153" t="s">
        <v>42</v>
      </c>
      <c r="I978" s="155"/>
      <c r="L978" s="152"/>
      <c r="M978" s="156"/>
      <c r="T978" s="157"/>
      <c r="AT978" s="153" t="s">
        <v>317</v>
      </c>
      <c r="AU978" s="153" t="s">
        <v>88</v>
      </c>
      <c r="AV978" s="12" t="s">
        <v>86</v>
      </c>
      <c r="AW978" s="12" t="s">
        <v>38</v>
      </c>
      <c r="AX978" s="12" t="s">
        <v>79</v>
      </c>
      <c r="AY978" s="153" t="s">
        <v>305</v>
      </c>
    </row>
    <row r="979" spans="2:65" s="13" customFormat="1" ht="11.25">
      <c r="B979" s="158"/>
      <c r="D979" s="146" t="s">
        <v>317</v>
      </c>
      <c r="E979" s="159" t="s">
        <v>42</v>
      </c>
      <c r="F979" s="160" t="s">
        <v>1379</v>
      </c>
      <c r="H979" s="161">
        <v>829.83</v>
      </c>
      <c r="I979" s="162"/>
      <c r="L979" s="158"/>
      <c r="M979" s="163"/>
      <c r="T979" s="164"/>
      <c r="AT979" s="159" t="s">
        <v>317</v>
      </c>
      <c r="AU979" s="159" t="s">
        <v>88</v>
      </c>
      <c r="AV979" s="13" t="s">
        <v>88</v>
      </c>
      <c r="AW979" s="13" t="s">
        <v>38</v>
      </c>
      <c r="AX979" s="13" t="s">
        <v>86</v>
      </c>
      <c r="AY979" s="159" t="s">
        <v>305</v>
      </c>
    </row>
    <row r="980" spans="2:65" s="1" customFormat="1" ht="24.2" customHeight="1">
      <c r="B980" s="33"/>
      <c r="C980" s="179" t="s">
        <v>1380</v>
      </c>
      <c r="D980" s="179" t="s">
        <v>341</v>
      </c>
      <c r="E980" s="180" t="s">
        <v>1381</v>
      </c>
      <c r="F980" s="181" t="s">
        <v>1382</v>
      </c>
      <c r="G980" s="182" t="s">
        <v>199</v>
      </c>
      <c r="H980" s="183">
        <v>871.322</v>
      </c>
      <c r="I980" s="184"/>
      <c r="J980" s="185">
        <f>ROUND(I980*H980,2)</f>
        <v>0</v>
      </c>
      <c r="K980" s="181" t="s">
        <v>310</v>
      </c>
      <c r="L980" s="186"/>
      <c r="M980" s="187" t="s">
        <v>42</v>
      </c>
      <c r="N980" s="188" t="s">
        <v>50</v>
      </c>
      <c r="P980" s="142">
        <f>O980*H980</f>
        <v>0</v>
      </c>
      <c r="Q980" s="142">
        <v>4.0000000000000001E-3</v>
      </c>
      <c r="R980" s="142">
        <f>Q980*H980</f>
        <v>3.4852880000000002</v>
      </c>
      <c r="S980" s="142">
        <v>0</v>
      </c>
      <c r="T980" s="143">
        <f>S980*H980</f>
        <v>0</v>
      </c>
      <c r="AR980" s="144" t="s">
        <v>559</v>
      </c>
      <c r="AT980" s="144" t="s">
        <v>341</v>
      </c>
      <c r="AU980" s="144" t="s">
        <v>88</v>
      </c>
      <c r="AY980" s="18" t="s">
        <v>305</v>
      </c>
      <c r="BE980" s="145">
        <f>IF(N980="základní",J980,0)</f>
        <v>0</v>
      </c>
      <c r="BF980" s="145">
        <f>IF(N980="snížená",J980,0)</f>
        <v>0</v>
      </c>
      <c r="BG980" s="145">
        <f>IF(N980="zákl. přenesená",J980,0)</f>
        <v>0</v>
      </c>
      <c r="BH980" s="145">
        <f>IF(N980="sníž. přenesená",J980,0)</f>
        <v>0</v>
      </c>
      <c r="BI980" s="145">
        <f>IF(N980="nulová",J980,0)</f>
        <v>0</v>
      </c>
      <c r="BJ980" s="18" t="s">
        <v>86</v>
      </c>
      <c r="BK980" s="145">
        <f>ROUND(I980*H980,2)</f>
        <v>0</v>
      </c>
      <c r="BL980" s="18" t="s">
        <v>436</v>
      </c>
      <c r="BM980" s="144" t="s">
        <v>1383</v>
      </c>
    </row>
    <row r="981" spans="2:65" s="1" customFormat="1" ht="19.5">
      <c r="B981" s="33"/>
      <c r="D981" s="146" t="s">
        <v>313</v>
      </c>
      <c r="F981" s="147" t="s">
        <v>1382</v>
      </c>
      <c r="I981" s="148"/>
      <c r="L981" s="33"/>
      <c r="M981" s="149"/>
      <c r="T981" s="54"/>
      <c r="AT981" s="18" t="s">
        <v>313</v>
      </c>
      <c r="AU981" s="18" t="s">
        <v>88</v>
      </c>
    </row>
    <row r="982" spans="2:65" s="12" customFormat="1" ht="11.25">
      <c r="B982" s="152"/>
      <c r="D982" s="146" t="s">
        <v>317</v>
      </c>
      <c r="E982" s="153" t="s">
        <v>42</v>
      </c>
      <c r="F982" s="154" t="s">
        <v>1378</v>
      </c>
      <c r="H982" s="153" t="s">
        <v>42</v>
      </c>
      <c r="I982" s="155"/>
      <c r="L982" s="152"/>
      <c r="M982" s="156"/>
      <c r="T982" s="157"/>
      <c r="AT982" s="153" t="s">
        <v>317</v>
      </c>
      <c r="AU982" s="153" t="s">
        <v>88</v>
      </c>
      <c r="AV982" s="12" t="s">
        <v>86</v>
      </c>
      <c r="AW982" s="12" t="s">
        <v>38</v>
      </c>
      <c r="AX982" s="12" t="s">
        <v>79</v>
      </c>
      <c r="AY982" s="153" t="s">
        <v>305</v>
      </c>
    </row>
    <row r="983" spans="2:65" s="13" customFormat="1" ht="11.25">
      <c r="B983" s="158"/>
      <c r="D983" s="146" t="s">
        <v>317</v>
      </c>
      <c r="E983" s="159" t="s">
        <v>42</v>
      </c>
      <c r="F983" s="160" t="s">
        <v>1379</v>
      </c>
      <c r="H983" s="161">
        <v>829.83</v>
      </c>
      <c r="I983" s="162"/>
      <c r="L983" s="158"/>
      <c r="M983" s="163"/>
      <c r="T983" s="164"/>
      <c r="AT983" s="159" t="s">
        <v>317</v>
      </c>
      <c r="AU983" s="159" t="s">
        <v>88</v>
      </c>
      <c r="AV983" s="13" t="s">
        <v>88</v>
      </c>
      <c r="AW983" s="13" t="s">
        <v>38</v>
      </c>
      <c r="AX983" s="13" t="s">
        <v>86</v>
      </c>
      <c r="AY983" s="159" t="s">
        <v>305</v>
      </c>
    </row>
    <row r="984" spans="2:65" s="13" customFormat="1" ht="11.25">
      <c r="B984" s="158"/>
      <c r="D984" s="146" t="s">
        <v>317</v>
      </c>
      <c r="F984" s="160" t="s">
        <v>1384</v>
      </c>
      <c r="H984" s="161">
        <v>871.322</v>
      </c>
      <c r="I984" s="162"/>
      <c r="L984" s="158"/>
      <c r="M984" s="163"/>
      <c r="T984" s="164"/>
      <c r="AT984" s="159" t="s">
        <v>317</v>
      </c>
      <c r="AU984" s="159" t="s">
        <v>88</v>
      </c>
      <c r="AV984" s="13" t="s">
        <v>88</v>
      </c>
      <c r="AW984" s="13" t="s">
        <v>4</v>
      </c>
      <c r="AX984" s="13" t="s">
        <v>86</v>
      </c>
      <c r="AY984" s="159" t="s">
        <v>305</v>
      </c>
    </row>
    <row r="985" spans="2:65" s="1" customFormat="1" ht="33" customHeight="1">
      <c r="B985" s="33"/>
      <c r="C985" s="133" t="s">
        <v>1385</v>
      </c>
      <c r="D985" s="133" t="s">
        <v>307</v>
      </c>
      <c r="E985" s="134" t="s">
        <v>1386</v>
      </c>
      <c r="F985" s="135" t="s">
        <v>1387</v>
      </c>
      <c r="G985" s="136" t="s">
        <v>199</v>
      </c>
      <c r="H985" s="137">
        <v>829.83</v>
      </c>
      <c r="I985" s="138"/>
      <c r="J985" s="139">
        <f>ROUND(I985*H985,2)</f>
        <v>0</v>
      </c>
      <c r="K985" s="135" t="s">
        <v>310</v>
      </c>
      <c r="L985" s="33"/>
      <c r="M985" s="140" t="s">
        <v>42</v>
      </c>
      <c r="N985" s="141" t="s">
        <v>50</v>
      </c>
      <c r="P985" s="142">
        <f>O985*H985</f>
        <v>0</v>
      </c>
      <c r="Q985" s="142">
        <v>0</v>
      </c>
      <c r="R985" s="142">
        <f>Q985*H985</f>
        <v>0</v>
      </c>
      <c r="S985" s="142">
        <v>0</v>
      </c>
      <c r="T985" s="143">
        <f>S985*H985</f>
        <v>0</v>
      </c>
      <c r="AR985" s="144" t="s">
        <v>436</v>
      </c>
      <c r="AT985" s="144" t="s">
        <v>307</v>
      </c>
      <c r="AU985" s="144" t="s">
        <v>88</v>
      </c>
      <c r="AY985" s="18" t="s">
        <v>305</v>
      </c>
      <c r="BE985" s="145">
        <f>IF(N985="základní",J985,0)</f>
        <v>0</v>
      </c>
      <c r="BF985" s="145">
        <f>IF(N985="snížená",J985,0)</f>
        <v>0</v>
      </c>
      <c r="BG985" s="145">
        <f>IF(N985="zákl. přenesená",J985,0)</f>
        <v>0</v>
      </c>
      <c r="BH985" s="145">
        <f>IF(N985="sníž. přenesená",J985,0)</f>
        <v>0</v>
      </c>
      <c r="BI985" s="145">
        <f>IF(N985="nulová",J985,0)</f>
        <v>0</v>
      </c>
      <c r="BJ985" s="18" t="s">
        <v>86</v>
      </c>
      <c r="BK985" s="145">
        <f>ROUND(I985*H985,2)</f>
        <v>0</v>
      </c>
      <c r="BL985" s="18" t="s">
        <v>436</v>
      </c>
      <c r="BM985" s="144" t="s">
        <v>1388</v>
      </c>
    </row>
    <row r="986" spans="2:65" s="1" customFormat="1" ht="19.5">
      <c r="B986" s="33"/>
      <c r="D986" s="146" t="s">
        <v>313</v>
      </c>
      <c r="F986" s="147" t="s">
        <v>1389</v>
      </c>
      <c r="I986" s="148"/>
      <c r="L986" s="33"/>
      <c r="M986" s="149"/>
      <c r="T986" s="54"/>
      <c r="AT986" s="18" t="s">
        <v>313</v>
      </c>
      <c r="AU986" s="18" t="s">
        <v>88</v>
      </c>
    </row>
    <row r="987" spans="2:65" s="1" customFormat="1" ht="11.25">
      <c r="B987" s="33"/>
      <c r="D987" s="150" t="s">
        <v>315</v>
      </c>
      <c r="F987" s="151" t="s">
        <v>1390</v>
      </c>
      <c r="I987" s="148"/>
      <c r="L987" s="33"/>
      <c r="M987" s="149"/>
      <c r="T987" s="54"/>
      <c r="AT987" s="18" t="s">
        <v>315</v>
      </c>
      <c r="AU987" s="18" t="s">
        <v>88</v>
      </c>
    </row>
    <row r="988" spans="2:65" s="12" customFormat="1" ht="11.25">
      <c r="B988" s="152"/>
      <c r="D988" s="146" t="s">
        <v>317</v>
      </c>
      <c r="E988" s="153" t="s">
        <v>42</v>
      </c>
      <c r="F988" s="154" t="s">
        <v>1391</v>
      </c>
      <c r="H988" s="153" t="s">
        <v>42</v>
      </c>
      <c r="I988" s="155"/>
      <c r="L988" s="152"/>
      <c r="M988" s="156"/>
      <c r="T988" s="157"/>
      <c r="AT988" s="153" t="s">
        <v>317</v>
      </c>
      <c r="AU988" s="153" t="s">
        <v>88</v>
      </c>
      <c r="AV988" s="12" t="s">
        <v>86</v>
      </c>
      <c r="AW988" s="12" t="s">
        <v>38</v>
      </c>
      <c r="AX988" s="12" t="s">
        <v>79</v>
      </c>
      <c r="AY988" s="153" t="s">
        <v>305</v>
      </c>
    </row>
    <row r="989" spans="2:65" s="13" customFormat="1" ht="11.25">
      <c r="B989" s="158"/>
      <c r="D989" s="146" t="s">
        <v>317</v>
      </c>
      <c r="E989" s="159" t="s">
        <v>42</v>
      </c>
      <c r="F989" s="160" t="s">
        <v>1379</v>
      </c>
      <c r="H989" s="161">
        <v>829.83</v>
      </c>
      <c r="I989" s="162"/>
      <c r="L989" s="158"/>
      <c r="M989" s="163"/>
      <c r="T989" s="164"/>
      <c r="AT989" s="159" t="s">
        <v>317</v>
      </c>
      <c r="AU989" s="159" t="s">
        <v>88</v>
      </c>
      <c r="AV989" s="13" t="s">
        <v>88</v>
      </c>
      <c r="AW989" s="13" t="s">
        <v>38</v>
      </c>
      <c r="AX989" s="13" t="s">
        <v>86</v>
      </c>
      <c r="AY989" s="159" t="s">
        <v>305</v>
      </c>
    </row>
    <row r="990" spans="2:65" s="1" customFormat="1" ht="24.2" customHeight="1">
      <c r="B990" s="33"/>
      <c r="C990" s="179" t="s">
        <v>1392</v>
      </c>
      <c r="D990" s="179" t="s">
        <v>341</v>
      </c>
      <c r="E990" s="180" t="s">
        <v>1393</v>
      </c>
      <c r="F990" s="181" t="s">
        <v>1394</v>
      </c>
      <c r="G990" s="182" t="s">
        <v>199</v>
      </c>
      <c r="H990" s="183">
        <v>912.81299999999999</v>
      </c>
      <c r="I990" s="184"/>
      <c r="J990" s="185">
        <f>ROUND(I990*H990,2)</f>
        <v>0</v>
      </c>
      <c r="K990" s="181" t="s">
        <v>310</v>
      </c>
      <c r="L990" s="186"/>
      <c r="M990" s="187" t="s">
        <v>42</v>
      </c>
      <c r="N990" s="188" t="s">
        <v>50</v>
      </c>
      <c r="P990" s="142">
        <f>O990*H990</f>
        <v>0</v>
      </c>
      <c r="Q990" s="142">
        <v>2E-3</v>
      </c>
      <c r="R990" s="142">
        <f>Q990*H990</f>
        <v>1.825626</v>
      </c>
      <c r="S990" s="142">
        <v>0</v>
      </c>
      <c r="T990" s="143">
        <f>S990*H990</f>
        <v>0</v>
      </c>
      <c r="AR990" s="144" t="s">
        <v>559</v>
      </c>
      <c r="AT990" s="144" t="s">
        <v>341</v>
      </c>
      <c r="AU990" s="144" t="s">
        <v>88</v>
      </c>
      <c r="AY990" s="18" t="s">
        <v>305</v>
      </c>
      <c r="BE990" s="145">
        <f>IF(N990="základní",J990,0)</f>
        <v>0</v>
      </c>
      <c r="BF990" s="145">
        <f>IF(N990="snížená",J990,0)</f>
        <v>0</v>
      </c>
      <c r="BG990" s="145">
        <f>IF(N990="zákl. přenesená",J990,0)</f>
        <v>0</v>
      </c>
      <c r="BH990" s="145">
        <f>IF(N990="sníž. přenesená",J990,0)</f>
        <v>0</v>
      </c>
      <c r="BI990" s="145">
        <f>IF(N990="nulová",J990,0)</f>
        <v>0</v>
      </c>
      <c r="BJ990" s="18" t="s">
        <v>86</v>
      </c>
      <c r="BK990" s="145">
        <f>ROUND(I990*H990,2)</f>
        <v>0</v>
      </c>
      <c r="BL990" s="18" t="s">
        <v>436</v>
      </c>
      <c r="BM990" s="144" t="s">
        <v>1395</v>
      </c>
    </row>
    <row r="991" spans="2:65" s="1" customFormat="1" ht="19.5">
      <c r="B991" s="33"/>
      <c r="D991" s="146" t="s">
        <v>313</v>
      </c>
      <c r="F991" s="147" t="s">
        <v>1394</v>
      </c>
      <c r="I991" s="148"/>
      <c r="L991" s="33"/>
      <c r="M991" s="149"/>
      <c r="T991" s="54"/>
      <c r="AT991" s="18" t="s">
        <v>313</v>
      </c>
      <c r="AU991" s="18" t="s">
        <v>88</v>
      </c>
    </row>
    <row r="992" spans="2:65" s="12" customFormat="1" ht="11.25">
      <c r="B992" s="152"/>
      <c r="D992" s="146" t="s">
        <v>317</v>
      </c>
      <c r="E992" s="153" t="s">
        <v>42</v>
      </c>
      <c r="F992" s="154" t="s">
        <v>1391</v>
      </c>
      <c r="H992" s="153" t="s">
        <v>42</v>
      </c>
      <c r="I992" s="155"/>
      <c r="L992" s="152"/>
      <c r="M992" s="156"/>
      <c r="T992" s="157"/>
      <c r="AT992" s="153" t="s">
        <v>317</v>
      </c>
      <c r="AU992" s="153" t="s">
        <v>88</v>
      </c>
      <c r="AV992" s="12" t="s">
        <v>86</v>
      </c>
      <c r="AW992" s="12" t="s">
        <v>38</v>
      </c>
      <c r="AX992" s="12" t="s">
        <v>79</v>
      </c>
      <c r="AY992" s="153" t="s">
        <v>305</v>
      </c>
    </row>
    <row r="993" spans="2:65" s="13" customFormat="1" ht="11.25">
      <c r="B993" s="158"/>
      <c r="D993" s="146" t="s">
        <v>317</v>
      </c>
      <c r="E993" s="159" t="s">
        <v>42</v>
      </c>
      <c r="F993" s="160" t="s">
        <v>1379</v>
      </c>
      <c r="H993" s="161">
        <v>829.83</v>
      </c>
      <c r="I993" s="162"/>
      <c r="L993" s="158"/>
      <c r="M993" s="163"/>
      <c r="T993" s="164"/>
      <c r="AT993" s="159" t="s">
        <v>317</v>
      </c>
      <c r="AU993" s="159" t="s">
        <v>88</v>
      </c>
      <c r="AV993" s="13" t="s">
        <v>88</v>
      </c>
      <c r="AW993" s="13" t="s">
        <v>38</v>
      </c>
      <c r="AX993" s="13" t="s">
        <v>86</v>
      </c>
      <c r="AY993" s="159" t="s">
        <v>305</v>
      </c>
    </row>
    <row r="994" spans="2:65" s="13" customFormat="1" ht="11.25">
      <c r="B994" s="158"/>
      <c r="D994" s="146" t="s">
        <v>317</v>
      </c>
      <c r="F994" s="160" t="s">
        <v>1396</v>
      </c>
      <c r="H994" s="161">
        <v>912.81299999999999</v>
      </c>
      <c r="I994" s="162"/>
      <c r="L994" s="158"/>
      <c r="M994" s="163"/>
      <c r="T994" s="164"/>
      <c r="AT994" s="159" t="s">
        <v>317</v>
      </c>
      <c r="AU994" s="159" t="s">
        <v>88</v>
      </c>
      <c r="AV994" s="13" t="s">
        <v>88</v>
      </c>
      <c r="AW994" s="13" t="s">
        <v>4</v>
      </c>
      <c r="AX994" s="13" t="s">
        <v>86</v>
      </c>
      <c r="AY994" s="159" t="s">
        <v>305</v>
      </c>
    </row>
    <row r="995" spans="2:65" s="1" customFormat="1" ht="24.2" customHeight="1">
      <c r="B995" s="33"/>
      <c r="C995" s="133" t="s">
        <v>1397</v>
      </c>
      <c r="D995" s="133" t="s">
        <v>307</v>
      </c>
      <c r="E995" s="134" t="s">
        <v>1398</v>
      </c>
      <c r="F995" s="135" t="s">
        <v>1399</v>
      </c>
      <c r="G995" s="136" t="s">
        <v>199</v>
      </c>
      <c r="H995" s="137">
        <v>829.83</v>
      </c>
      <c r="I995" s="138"/>
      <c r="J995" s="139">
        <f>ROUND(I995*H995,2)</f>
        <v>0</v>
      </c>
      <c r="K995" s="135" t="s">
        <v>310</v>
      </c>
      <c r="L995" s="33"/>
      <c r="M995" s="140" t="s">
        <v>42</v>
      </c>
      <c r="N995" s="141" t="s">
        <v>50</v>
      </c>
      <c r="P995" s="142">
        <f>O995*H995</f>
        <v>0</v>
      </c>
      <c r="Q995" s="142">
        <v>0</v>
      </c>
      <c r="R995" s="142">
        <f>Q995*H995</f>
        <v>0</v>
      </c>
      <c r="S995" s="142">
        <v>0</v>
      </c>
      <c r="T995" s="143">
        <f>S995*H995</f>
        <v>0</v>
      </c>
      <c r="AR995" s="144" t="s">
        <v>436</v>
      </c>
      <c r="AT995" s="144" t="s">
        <v>307</v>
      </c>
      <c r="AU995" s="144" t="s">
        <v>88</v>
      </c>
      <c r="AY995" s="18" t="s">
        <v>305</v>
      </c>
      <c r="BE995" s="145">
        <f>IF(N995="základní",J995,0)</f>
        <v>0</v>
      </c>
      <c r="BF995" s="145">
        <f>IF(N995="snížená",J995,0)</f>
        <v>0</v>
      </c>
      <c r="BG995" s="145">
        <f>IF(N995="zákl. přenesená",J995,0)</f>
        <v>0</v>
      </c>
      <c r="BH995" s="145">
        <f>IF(N995="sníž. přenesená",J995,0)</f>
        <v>0</v>
      </c>
      <c r="BI995" s="145">
        <f>IF(N995="nulová",J995,0)</f>
        <v>0</v>
      </c>
      <c r="BJ995" s="18" t="s">
        <v>86</v>
      </c>
      <c r="BK995" s="145">
        <f>ROUND(I995*H995,2)</f>
        <v>0</v>
      </c>
      <c r="BL995" s="18" t="s">
        <v>436</v>
      </c>
      <c r="BM995" s="144" t="s">
        <v>1400</v>
      </c>
    </row>
    <row r="996" spans="2:65" s="1" customFormat="1" ht="19.5">
      <c r="B996" s="33"/>
      <c r="D996" s="146" t="s">
        <v>313</v>
      </c>
      <c r="F996" s="147" t="s">
        <v>1401</v>
      </c>
      <c r="I996" s="148"/>
      <c r="L996" s="33"/>
      <c r="M996" s="149"/>
      <c r="T996" s="54"/>
      <c r="AT996" s="18" t="s">
        <v>313</v>
      </c>
      <c r="AU996" s="18" t="s">
        <v>88</v>
      </c>
    </row>
    <row r="997" spans="2:65" s="1" customFormat="1" ht="11.25">
      <c r="B997" s="33"/>
      <c r="D997" s="150" t="s">
        <v>315</v>
      </c>
      <c r="F997" s="151" t="s">
        <v>1402</v>
      </c>
      <c r="I997" s="148"/>
      <c r="L997" s="33"/>
      <c r="M997" s="149"/>
      <c r="T997" s="54"/>
      <c r="AT997" s="18" t="s">
        <v>315</v>
      </c>
      <c r="AU997" s="18" t="s">
        <v>88</v>
      </c>
    </row>
    <row r="998" spans="2:65" s="12" customFormat="1" ht="11.25">
      <c r="B998" s="152"/>
      <c r="D998" s="146" t="s">
        <v>317</v>
      </c>
      <c r="E998" s="153" t="s">
        <v>42</v>
      </c>
      <c r="F998" s="154" t="s">
        <v>1403</v>
      </c>
      <c r="H998" s="153" t="s">
        <v>42</v>
      </c>
      <c r="I998" s="155"/>
      <c r="L998" s="152"/>
      <c r="M998" s="156"/>
      <c r="T998" s="157"/>
      <c r="AT998" s="153" t="s">
        <v>317</v>
      </c>
      <c r="AU998" s="153" t="s">
        <v>88</v>
      </c>
      <c r="AV998" s="12" t="s">
        <v>86</v>
      </c>
      <c r="AW998" s="12" t="s">
        <v>38</v>
      </c>
      <c r="AX998" s="12" t="s">
        <v>79</v>
      </c>
      <c r="AY998" s="153" t="s">
        <v>305</v>
      </c>
    </row>
    <row r="999" spans="2:65" s="13" customFormat="1" ht="11.25">
      <c r="B999" s="158"/>
      <c r="D999" s="146" t="s">
        <v>317</v>
      </c>
      <c r="E999" s="159" t="s">
        <v>42</v>
      </c>
      <c r="F999" s="160" t="s">
        <v>1379</v>
      </c>
      <c r="H999" s="161">
        <v>829.83</v>
      </c>
      <c r="I999" s="162"/>
      <c r="L999" s="158"/>
      <c r="M999" s="163"/>
      <c r="T999" s="164"/>
      <c r="AT999" s="159" t="s">
        <v>317</v>
      </c>
      <c r="AU999" s="159" t="s">
        <v>88</v>
      </c>
      <c r="AV999" s="13" t="s">
        <v>88</v>
      </c>
      <c r="AW999" s="13" t="s">
        <v>38</v>
      </c>
      <c r="AX999" s="13" t="s">
        <v>86</v>
      </c>
      <c r="AY999" s="159" t="s">
        <v>305</v>
      </c>
    </row>
    <row r="1000" spans="2:65" s="1" customFormat="1" ht="24.2" customHeight="1">
      <c r="B1000" s="33"/>
      <c r="C1000" s="179" t="s">
        <v>1404</v>
      </c>
      <c r="D1000" s="179" t="s">
        <v>341</v>
      </c>
      <c r="E1000" s="180" t="s">
        <v>1405</v>
      </c>
      <c r="F1000" s="181" t="s">
        <v>1406</v>
      </c>
      <c r="G1000" s="182" t="s">
        <v>244</v>
      </c>
      <c r="H1000" s="183">
        <v>145.303</v>
      </c>
      <c r="I1000" s="184"/>
      <c r="J1000" s="185">
        <f>ROUND(I1000*H1000,2)</f>
        <v>0</v>
      </c>
      <c r="K1000" s="181" t="s">
        <v>310</v>
      </c>
      <c r="L1000" s="186"/>
      <c r="M1000" s="187" t="s">
        <v>42</v>
      </c>
      <c r="N1000" s="188" t="s">
        <v>50</v>
      </c>
      <c r="P1000" s="142">
        <f>O1000*H1000</f>
        <v>0</v>
      </c>
      <c r="Q1000" s="142">
        <v>0.6</v>
      </c>
      <c r="R1000" s="142">
        <f>Q1000*H1000</f>
        <v>87.181799999999996</v>
      </c>
      <c r="S1000" s="142">
        <v>0</v>
      </c>
      <c r="T1000" s="143">
        <f>S1000*H1000</f>
        <v>0</v>
      </c>
      <c r="AR1000" s="144" t="s">
        <v>559</v>
      </c>
      <c r="AT1000" s="144" t="s">
        <v>341</v>
      </c>
      <c r="AU1000" s="144" t="s">
        <v>88</v>
      </c>
      <c r="AY1000" s="18" t="s">
        <v>305</v>
      </c>
      <c r="BE1000" s="145">
        <f>IF(N1000="základní",J1000,0)</f>
        <v>0</v>
      </c>
      <c r="BF1000" s="145">
        <f>IF(N1000="snížená",J1000,0)</f>
        <v>0</v>
      </c>
      <c r="BG1000" s="145">
        <f>IF(N1000="zákl. přenesená",J1000,0)</f>
        <v>0</v>
      </c>
      <c r="BH1000" s="145">
        <f>IF(N1000="sníž. přenesená",J1000,0)</f>
        <v>0</v>
      </c>
      <c r="BI1000" s="145">
        <f>IF(N1000="nulová",J1000,0)</f>
        <v>0</v>
      </c>
      <c r="BJ1000" s="18" t="s">
        <v>86</v>
      </c>
      <c r="BK1000" s="145">
        <f>ROUND(I1000*H1000,2)</f>
        <v>0</v>
      </c>
      <c r="BL1000" s="18" t="s">
        <v>436</v>
      </c>
      <c r="BM1000" s="144" t="s">
        <v>1407</v>
      </c>
    </row>
    <row r="1001" spans="2:65" s="1" customFormat="1" ht="19.5">
      <c r="B1001" s="33"/>
      <c r="D1001" s="146" t="s">
        <v>313</v>
      </c>
      <c r="F1001" s="147" t="s">
        <v>1406</v>
      </c>
      <c r="I1001" s="148"/>
      <c r="L1001" s="33"/>
      <c r="M1001" s="149"/>
      <c r="T1001" s="54"/>
      <c r="AT1001" s="18" t="s">
        <v>313</v>
      </c>
      <c r="AU1001" s="18" t="s">
        <v>88</v>
      </c>
    </row>
    <row r="1002" spans="2:65" s="1" customFormat="1" ht="19.5">
      <c r="B1002" s="33"/>
      <c r="D1002" s="146" t="s">
        <v>1012</v>
      </c>
      <c r="F1002" s="189" t="s">
        <v>1408</v>
      </c>
      <c r="I1002" s="148"/>
      <c r="L1002" s="33"/>
      <c r="M1002" s="149"/>
      <c r="T1002" s="54"/>
      <c r="AT1002" s="18" t="s">
        <v>1012</v>
      </c>
      <c r="AU1002" s="18" t="s">
        <v>88</v>
      </c>
    </row>
    <row r="1003" spans="2:65" s="12" customFormat="1" ht="11.25">
      <c r="B1003" s="152"/>
      <c r="D1003" s="146" t="s">
        <v>317</v>
      </c>
      <c r="E1003" s="153" t="s">
        <v>42</v>
      </c>
      <c r="F1003" s="154" t="s">
        <v>1409</v>
      </c>
      <c r="H1003" s="153" t="s">
        <v>42</v>
      </c>
      <c r="I1003" s="155"/>
      <c r="L1003" s="152"/>
      <c r="M1003" s="156"/>
      <c r="T1003" s="157"/>
      <c r="AT1003" s="153" t="s">
        <v>317</v>
      </c>
      <c r="AU1003" s="153" t="s">
        <v>88</v>
      </c>
      <c r="AV1003" s="12" t="s">
        <v>86</v>
      </c>
      <c r="AW1003" s="12" t="s">
        <v>38</v>
      </c>
      <c r="AX1003" s="12" t="s">
        <v>79</v>
      </c>
      <c r="AY1003" s="153" t="s">
        <v>305</v>
      </c>
    </row>
    <row r="1004" spans="2:65" s="13" customFormat="1" ht="22.5">
      <c r="B1004" s="158"/>
      <c r="D1004" s="146" t="s">
        <v>317</v>
      </c>
      <c r="E1004" s="159" t="s">
        <v>42</v>
      </c>
      <c r="F1004" s="160" t="s">
        <v>1410</v>
      </c>
      <c r="H1004" s="161">
        <v>141.071</v>
      </c>
      <c r="I1004" s="162"/>
      <c r="L1004" s="158"/>
      <c r="M1004" s="163"/>
      <c r="T1004" s="164"/>
      <c r="AT1004" s="159" t="s">
        <v>317</v>
      </c>
      <c r="AU1004" s="159" t="s">
        <v>88</v>
      </c>
      <c r="AV1004" s="13" t="s">
        <v>88</v>
      </c>
      <c r="AW1004" s="13" t="s">
        <v>38</v>
      </c>
      <c r="AX1004" s="13" t="s">
        <v>86</v>
      </c>
      <c r="AY1004" s="159" t="s">
        <v>305</v>
      </c>
    </row>
    <row r="1005" spans="2:65" s="13" customFormat="1" ht="11.25">
      <c r="B1005" s="158"/>
      <c r="D1005" s="146" t="s">
        <v>317</v>
      </c>
      <c r="F1005" s="160" t="s">
        <v>1411</v>
      </c>
      <c r="H1005" s="161">
        <v>145.303</v>
      </c>
      <c r="I1005" s="162"/>
      <c r="L1005" s="158"/>
      <c r="M1005" s="163"/>
      <c r="T1005" s="164"/>
      <c r="AT1005" s="159" t="s">
        <v>317</v>
      </c>
      <c r="AU1005" s="159" t="s">
        <v>88</v>
      </c>
      <c r="AV1005" s="13" t="s">
        <v>88</v>
      </c>
      <c r="AW1005" s="13" t="s">
        <v>4</v>
      </c>
      <c r="AX1005" s="13" t="s">
        <v>86</v>
      </c>
      <c r="AY1005" s="159" t="s">
        <v>305</v>
      </c>
    </row>
    <row r="1006" spans="2:65" s="1" customFormat="1" ht="24.2" customHeight="1">
      <c r="B1006" s="33"/>
      <c r="C1006" s="133" t="s">
        <v>1412</v>
      </c>
      <c r="D1006" s="133" t="s">
        <v>307</v>
      </c>
      <c r="E1006" s="134" t="s">
        <v>1413</v>
      </c>
      <c r="F1006" s="135" t="s">
        <v>1414</v>
      </c>
      <c r="G1006" s="136" t="s">
        <v>199</v>
      </c>
      <c r="H1006" s="137">
        <v>829.83</v>
      </c>
      <c r="I1006" s="138"/>
      <c r="J1006" s="139">
        <f>ROUND(I1006*H1006,2)</f>
        <v>0</v>
      </c>
      <c r="K1006" s="135" t="s">
        <v>310</v>
      </c>
      <c r="L1006" s="33"/>
      <c r="M1006" s="140" t="s">
        <v>42</v>
      </c>
      <c r="N1006" s="141" t="s">
        <v>50</v>
      </c>
      <c r="P1006" s="142">
        <f>O1006*H1006</f>
        <v>0</v>
      </c>
      <c r="Q1006" s="142">
        <v>0</v>
      </c>
      <c r="R1006" s="142">
        <f>Q1006*H1006</f>
        <v>0</v>
      </c>
      <c r="S1006" s="142">
        <v>0</v>
      </c>
      <c r="T1006" s="143">
        <f>S1006*H1006</f>
        <v>0</v>
      </c>
      <c r="AR1006" s="144" t="s">
        <v>436</v>
      </c>
      <c r="AT1006" s="144" t="s">
        <v>307</v>
      </c>
      <c r="AU1006" s="144" t="s">
        <v>88</v>
      </c>
      <c r="AY1006" s="18" t="s">
        <v>305</v>
      </c>
      <c r="BE1006" s="145">
        <f>IF(N1006="základní",J1006,0)</f>
        <v>0</v>
      </c>
      <c r="BF1006" s="145">
        <f>IF(N1006="snížená",J1006,0)</f>
        <v>0</v>
      </c>
      <c r="BG1006" s="145">
        <f>IF(N1006="zákl. přenesená",J1006,0)</f>
        <v>0</v>
      </c>
      <c r="BH1006" s="145">
        <f>IF(N1006="sníž. přenesená",J1006,0)</f>
        <v>0</v>
      </c>
      <c r="BI1006" s="145">
        <f>IF(N1006="nulová",J1006,0)</f>
        <v>0</v>
      </c>
      <c r="BJ1006" s="18" t="s">
        <v>86</v>
      </c>
      <c r="BK1006" s="145">
        <f>ROUND(I1006*H1006,2)</f>
        <v>0</v>
      </c>
      <c r="BL1006" s="18" t="s">
        <v>436</v>
      </c>
      <c r="BM1006" s="144" t="s">
        <v>1415</v>
      </c>
    </row>
    <row r="1007" spans="2:65" s="1" customFormat="1" ht="19.5">
      <c r="B1007" s="33"/>
      <c r="D1007" s="146" t="s">
        <v>313</v>
      </c>
      <c r="F1007" s="147" t="s">
        <v>1416</v>
      </c>
      <c r="I1007" s="148"/>
      <c r="L1007" s="33"/>
      <c r="M1007" s="149"/>
      <c r="T1007" s="54"/>
      <c r="AT1007" s="18" t="s">
        <v>313</v>
      </c>
      <c r="AU1007" s="18" t="s">
        <v>88</v>
      </c>
    </row>
    <row r="1008" spans="2:65" s="1" customFormat="1" ht="11.25">
      <c r="B1008" s="33"/>
      <c r="D1008" s="150" t="s">
        <v>315</v>
      </c>
      <c r="F1008" s="151" t="s">
        <v>1417</v>
      </c>
      <c r="I1008" s="148"/>
      <c r="L1008" s="33"/>
      <c r="M1008" s="149"/>
      <c r="T1008" s="54"/>
      <c r="AT1008" s="18" t="s">
        <v>315</v>
      </c>
      <c r="AU1008" s="18" t="s">
        <v>88</v>
      </c>
    </row>
    <row r="1009" spans="2:65" s="12" customFormat="1" ht="11.25">
      <c r="B1009" s="152"/>
      <c r="D1009" s="146" t="s">
        <v>317</v>
      </c>
      <c r="E1009" s="153" t="s">
        <v>42</v>
      </c>
      <c r="F1009" s="154" t="s">
        <v>1403</v>
      </c>
      <c r="H1009" s="153" t="s">
        <v>42</v>
      </c>
      <c r="I1009" s="155"/>
      <c r="L1009" s="152"/>
      <c r="M1009" s="156"/>
      <c r="T1009" s="157"/>
      <c r="AT1009" s="153" t="s">
        <v>317</v>
      </c>
      <c r="AU1009" s="153" t="s">
        <v>88</v>
      </c>
      <c r="AV1009" s="12" t="s">
        <v>86</v>
      </c>
      <c r="AW1009" s="12" t="s">
        <v>38</v>
      </c>
      <c r="AX1009" s="12" t="s">
        <v>79</v>
      </c>
      <c r="AY1009" s="153" t="s">
        <v>305</v>
      </c>
    </row>
    <row r="1010" spans="2:65" s="13" customFormat="1" ht="11.25">
      <c r="B1010" s="158"/>
      <c r="D1010" s="146" t="s">
        <v>317</v>
      </c>
      <c r="E1010" s="159" t="s">
        <v>42</v>
      </c>
      <c r="F1010" s="160" t="s">
        <v>1379</v>
      </c>
      <c r="H1010" s="161">
        <v>829.83</v>
      </c>
      <c r="I1010" s="162"/>
      <c r="L1010" s="158"/>
      <c r="M1010" s="163"/>
      <c r="T1010" s="164"/>
      <c r="AT1010" s="159" t="s">
        <v>317</v>
      </c>
      <c r="AU1010" s="159" t="s">
        <v>88</v>
      </c>
      <c r="AV1010" s="13" t="s">
        <v>88</v>
      </c>
      <c r="AW1010" s="13" t="s">
        <v>38</v>
      </c>
      <c r="AX1010" s="13" t="s">
        <v>86</v>
      </c>
      <c r="AY1010" s="159" t="s">
        <v>305</v>
      </c>
    </row>
    <row r="1011" spans="2:65" s="1" customFormat="1" ht="16.5" customHeight="1">
      <c r="B1011" s="33"/>
      <c r="C1011" s="179" t="s">
        <v>1418</v>
      </c>
      <c r="D1011" s="179" t="s">
        <v>341</v>
      </c>
      <c r="E1011" s="180" t="s">
        <v>1419</v>
      </c>
      <c r="F1011" s="181" t="s">
        <v>1420</v>
      </c>
      <c r="G1011" s="182" t="s">
        <v>199</v>
      </c>
      <c r="H1011" s="183">
        <v>854.72500000000002</v>
      </c>
      <c r="I1011" s="184"/>
      <c r="J1011" s="185">
        <f>ROUND(I1011*H1011,2)</f>
        <v>0</v>
      </c>
      <c r="K1011" s="181" t="s">
        <v>310</v>
      </c>
      <c r="L1011" s="186"/>
      <c r="M1011" s="187" t="s">
        <v>42</v>
      </c>
      <c r="N1011" s="188" t="s">
        <v>50</v>
      </c>
      <c r="P1011" s="142">
        <f>O1011*H1011</f>
        <v>0</v>
      </c>
      <c r="Q1011" s="142">
        <v>5.0000000000000002E-5</v>
      </c>
      <c r="R1011" s="142">
        <f>Q1011*H1011</f>
        <v>4.2736250000000003E-2</v>
      </c>
      <c r="S1011" s="142">
        <v>0</v>
      </c>
      <c r="T1011" s="143">
        <f>S1011*H1011</f>
        <v>0</v>
      </c>
      <c r="AR1011" s="144" t="s">
        <v>559</v>
      </c>
      <c r="AT1011" s="144" t="s">
        <v>341</v>
      </c>
      <c r="AU1011" s="144" t="s">
        <v>88</v>
      </c>
      <c r="AY1011" s="18" t="s">
        <v>305</v>
      </c>
      <c r="BE1011" s="145">
        <f>IF(N1011="základní",J1011,0)</f>
        <v>0</v>
      </c>
      <c r="BF1011" s="145">
        <f>IF(N1011="snížená",J1011,0)</f>
        <v>0</v>
      </c>
      <c r="BG1011" s="145">
        <f>IF(N1011="zákl. přenesená",J1011,0)</f>
        <v>0</v>
      </c>
      <c r="BH1011" s="145">
        <f>IF(N1011="sníž. přenesená",J1011,0)</f>
        <v>0</v>
      </c>
      <c r="BI1011" s="145">
        <f>IF(N1011="nulová",J1011,0)</f>
        <v>0</v>
      </c>
      <c r="BJ1011" s="18" t="s">
        <v>86</v>
      </c>
      <c r="BK1011" s="145">
        <f>ROUND(I1011*H1011,2)</f>
        <v>0</v>
      </c>
      <c r="BL1011" s="18" t="s">
        <v>436</v>
      </c>
      <c r="BM1011" s="144" t="s">
        <v>1421</v>
      </c>
    </row>
    <row r="1012" spans="2:65" s="1" customFormat="1" ht="11.25">
      <c r="B1012" s="33"/>
      <c r="D1012" s="146" t="s">
        <v>313</v>
      </c>
      <c r="F1012" s="147" t="s">
        <v>1420</v>
      </c>
      <c r="I1012" s="148"/>
      <c r="L1012" s="33"/>
      <c r="M1012" s="149"/>
      <c r="T1012" s="54"/>
      <c r="AT1012" s="18" t="s">
        <v>313</v>
      </c>
      <c r="AU1012" s="18" t="s">
        <v>88</v>
      </c>
    </row>
    <row r="1013" spans="2:65" s="12" customFormat="1" ht="11.25">
      <c r="B1013" s="152"/>
      <c r="D1013" s="146" t="s">
        <v>317</v>
      </c>
      <c r="E1013" s="153" t="s">
        <v>42</v>
      </c>
      <c r="F1013" s="154" t="s">
        <v>1403</v>
      </c>
      <c r="H1013" s="153" t="s">
        <v>42</v>
      </c>
      <c r="I1013" s="155"/>
      <c r="L1013" s="152"/>
      <c r="M1013" s="156"/>
      <c r="T1013" s="157"/>
      <c r="AT1013" s="153" t="s">
        <v>317</v>
      </c>
      <c r="AU1013" s="153" t="s">
        <v>88</v>
      </c>
      <c r="AV1013" s="12" t="s">
        <v>86</v>
      </c>
      <c r="AW1013" s="12" t="s">
        <v>38</v>
      </c>
      <c r="AX1013" s="12" t="s">
        <v>79</v>
      </c>
      <c r="AY1013" s="153" t="s">
        <v>305</v>
      </c>
    </row>
    <row r="1014" spans="2:65" s="13" customFormat="1" ht="11.25">
      <c r="B1014" s="158"/>
      <c r="D1014" s="146" t="s">
        <v>317</v>
      </c>
      <c r="E1014" s="159" t="s">
        <v>42</v>
      </c>
      <c r="F1014" s="160" t="s">
        <v>1379</v>
      </c>
      <c r="H1014" s="161">
        <v>829.83</v>
      </c>
      <c r="I1014" s="162"/>
      <c r="L1014" s="158"/>
      <c r="M1014" s="163"/>
      <c r="T1014" s="164"/>
      <c r="AT1014" s="159" t="s">
        <v>317</v>
      </c>
      <c r="AU1014" s="159" t="s">
        <v>88</v>
      </c>
      <c r="AV1014" s="13" t="s">
        <v>88</v>
      </c>
      <c r="AW1014" s="13" t="s">
        <v>38</v>
      </c>
      <c r="AX1014" s="13" t="s">
        <v>86</v>
      </c>
      <c r="AY1014" s="159" t="s">
        <v>305</v>
      </c>
    </row>
    <row r="1015" spans="2:65" s="13" customFormat="1" ht="11.25">
      <c r="B1015" s="158"/>
      <c r="D1015" s="146" t="s">
        <v>317</v>
      </c>
      <c r="F1015" s="160" t="s">
        <v>1422</v>
      </c>
      <c r="H1015" s="161">
        <v>854.72500000000002</v>
      </c>
      <c r="I1015" s="162"/>
      <c r="L1015" s="158"/>
      <c r="M1015" s="163"/>
      <c r="T1015" s="164"/>
      <c r="AT1015" s="159" t="s">
        <v>317</v>
      </c>
      <c r="AU1015" s="159" t="s">
        <v>88</v>
      </c>
      <c r="AV1015" s="13" t="s">
        <v>88</v>
      </c>
      <c r="AW1015" s="13" t="s">
        <v>4</v>
      </c>
      <c r="AX1015" s="13" t="s">
        <v>86</v>
      </c>
      <c r="AY1015" s="159" t="s">
        <v>305</v>
      </c>
    </row>
    <row r="1016" spans="2:65" s="1" customFormat="1" ht="24.2" customHeight="1">
      <c r="B1016" s="33"/>
      <c r="C1016" s="133" t="s">
        <v>1423</v>
      </c>
      <c r="D1016" s="133" t="s">
        <v>307</v>
      </c>
      <c r="E1016" s="134" t="s">
        <v>1424</v>
      </c>
      <c r="F1016" s="135" t="s">
        <v>1425</v>
      </c>
      <c r="G1016" s="136" t="s">
        <v>244</v>
      </c>
      <c r="H1016" s="137">
        <v>28.193000000000001</v>
      </c>
      <c r="I1016" s="138"/>
      <c r="J1016" s="139">
        <f>ROUND(I1016*H1016,2)</f>
        <v>0</v>
      </c>
      <c r="K1016" s="135" t="s">
        <v>310</v>
      </c>
      <c r="L1016" s="33"/>
      <c r="M1016" s="140" t="s">
        <v>42</v>
      </c>
      <c r="N1016" s="141" t="s">
        <v>50</v>
      </c>
      <c r="P1016" s="142">
        <f>O1016*H1016</f>
        <v>0</v>
      </c>
      <c r="Q1016" s="142">
        <v>0</v>
      </c>
      <c r="R1016" s="142">
        <f>Q1016*H1016</f>
        <v>0</v>
      </c>
      <c r="S1016" s="142">
        <v>0</v>
      </c>
      <c r="T1016" s="143">
        <f>S1016*H1016</f>
        <v>0</v>
      </c>
      <c r="AR1016" s="144" t="s">
        <v>436</v>
      </c>
      <c r="AT1016" s="144" t="s">
        <v>307</v>
      </c>
      <c r="AU1016" s="144" t="s">
        <v>88</v>
      </c>
      <c r="AY1016" s="18" t="s">
        <v>305</v>
      </c>
      <c r="BE1016" s="145">
        <f>IF(N1016="základní",J1016,0)</f>
        <v>0</v>
      </c>
      <c r="BF1016" s="145">
        <f>IF(N1016="snížená",J1016,0)</f>
        <v>0</v>
      </c>
      <c r="BG1016" s="145">
        <f>IF(N1016="zákl. přenesená",J1016,0)</f>
        <v>0</v>
      </c>
      <c r="BH1016" s="145">
        <f>IF(N1016="sníž. přenesená",J1016,0)</f>
        <v>0</v>
      </c>
      <c r="BI1016" s="145">
        <f>IF(N1016="nulová",J1016,0)</f>
        <v>0</v>
      </c>
      <c r="BJ1016" s="18" t="s">
        <v>86</v>
      </c>
      <c r="BK1016" s="145">
        <f>ROUND(I1016*H1016,2)</f>
        <v>0</v>
      </c>
      <c r="BL1016" s="18" t="s">
        <v>436</v>
      </c>
      <c r="BM1016" s="144" t="s">
        <v>1426</v>
      </c>
    </row>
    <row r="1017" spans="2:65" s="1" customFormat="1" ht="29.25">
      <c r="B1017" s="33"/>
      <c r="D1017" s="146" t="s">
        <v>313</v>
      </c>
      <c r="F1017" s="147" t="s">
        <v>1427</v>
      </c>
      <c r="I1017" s="148"/>
      <c r="L1017" s="33"/>
      <c r="M1017" s="149"/>
      <c r="T1017" s="54"/>
      <c r="AT1017" s="18" t="s">
        <v>313</v>
      </c>
      <c r="AU1017" s="18" t="s">
        <v>88</v>
      </c>
    </row>
    <row r="1018" spans="2:65" s="1" customFormat="1" ht="11.25">
      <c r="B1018" s="33"/>
      <c r="D1018" s="150" t="s">
        <v>315</v>
      </c>
      <c r="F1018" s="151" t="s">
        <v>1428</v>
      </c>
      <c r="I1018" s="148"/>
      <c r="L1018" s="33"/>
      <c r="M1018" s="149"/>
      <c r="T1018" s="54"/>
      <c r="AT1018" s="18" t="s">
        <v>315</v>
      </c>
      <c r="AU1018" s="18" t="s">
        <v>88</v>
      </c>
    </row>
    <row r="1019" spans="2:65" s="12" customFormat="1" ht="11.25">
      <c r="B1019" s="152"/>
      <c r="D1019" s="146" t="s">
        <v>317</v>
      </c>
      <c r="E1019" s="153" t="s">
        <v>42</v>
      </c>
      <c r="F1019" s="154" t="s">
        <v>1429</v>
      </c>
      <c r="H1019" s="153" t="s">
        <v>42</v>
      </c>
      <c r="I1019" s="155"/>
      <c r="L1019" s="152"/>
      <c r="M1019" s="156"/>
      <c r="T1019" s="157"/>
      <c r="AT1019" s="153" t="s">
        <v>317</v>
      </c>
      <c r="AU1019" s="153" t="s">
        <v>88</v>
      </c>
      <c r="AV1019" s="12" t="s">
        <v>86</v>
      </c>
      <c r="AW1019" s="12" t="s">
        <v>38</v>
      </c>
      <c r="AX1019" s="12" t="s">
        <v>79</v>
      </c>
      <c r="AY1019" s="153" t="s">
        <v>305</v>
      </c>
    </row>
    <row r="1020" spans="2:65" s="13" customFormat="1" ht="11.25">
      <c r="B1020" s="158"/>
      <c r="D1020" s="146" t="s">
        <v>317</v>
      </c>
      <c r="E1020" s="159" t="s">
        <v>42</v>
      </c>
      <c r="F1020" s="160" t="s">
        <v>1430</v>
      </c>
      <c r="H1020" s="161">
        <v>28.193000000000001</v>
      </c>
      <c r="I1020" s="162"/>
      <c r="L1020" s="158"/>
      <c r="M1020" s="163"/>
      <c r="T1020" s="164"/>
      <c r="AT1020" s="159" t="s">
        <v>317</v>
      </c>
      <c r="AU1020" s="159" t="s">
        <v>88</v>
      </c>
      <c r="AV1020" s="13" t="s">
        <v>88</v>
      </c>
      <c r="AW1020" s="13" t="s">
        <v>38</v>
      </c>
      <c r="AX1020" s="13" t="s">
        <v>86</v>
      </c>
      <c r="AY1020" s="159" t="s">
        <v>305</v>
      </c>
    </row>
    <row r="1021" spans="2:65" s="1" customFormat="1" ht="16.5" customHeight="1">
      <c r="B1021" s="33"/>
      <c r="C1021" s="179" t="s">
        <v>1431</v>
      </c>
      <c r="D1021" s="179" t="s">
        <v>341</v>
      </c>
      <c r="E1021" s="180" t="s">
        <v>1432</v>
      </c>
      <c r="F1021" s="181" t="s">
        <v>1433</v>
      </c>
      <c r="G1021" s="182" t="s">
        <v>453</v>
      </c>
      <c r="H1021" s="183">
        <v>42.29</v>
      </c>
      <c r="I1021" s="184"/>
      <c r="J1021" s="185">
        <f>ROUND(I1021*H1021,2)</f>
        <v>0</v>
      </c>
      <c r="K1021" s="181" t="s">
        <v>310</v>
      </c>
      <c r="L1021" s="186"/>
      <c r="M1021" s="187" t="s">
        <v>42</v>
      </c>
      <c r="N1021" s="188" t="s">
        <v>50</v>
      </c>
      <c r="P1021" s="142">
        <f>O1021*H1021</f>
        <v>0</v>
      </c>
      <c r="Q1021" s="142">
        <v>1</v>
      </c>
      <c r="R1021" s="142">
        <f>Q1021*H1021</f>
        <v>42.29</v>
      </c>
      <c r="S1021" s="142">
        <v>0</v>
      </c>
      <c r="T1021" s="143">
        <f>S1021*H1021</f>
        <v>0</v>
      </c>
      <c r="AR1021" s="144" t="s">
        <v>559</v>
      </c>
      <c r="AT1021" s="144" t="s">
        <v>341</v>
      </c>
      <c r="AU1021" s="144" t="s">
        <v>88</v>
      </c>
      <c r="AY1021" s="18" t="s">
        <v>305</v>
      </c>
      <c r="BE1021" s="145">
        <f>IF(N1021="základní",J1021,0)</f>
        <v>0</v>
      </c>
      <c r="BF1021" s="145">
        <f>IF(N1021="snížená",J1021,0)</f>
        <v>0</v>
      </c>
      <c r="BG1021" s="145">
        <f>IF(N1021="zákl. přenesená",J1021,0)</f>
        <v>0</v>
      </c>
      <c r="BH1021" s="145">
        <f>IF(N1021="sníž. přenesená",J1021,0)</f>
        <v>0</v>
      </c>
      <c r="BI1021" s="145">
        <f>IF(N1021="nulová",J1021,0)</f>
        <v>0</v>
      </c>
      <c r="BJ1021" s="18" t="s">
        <v>86</v>
      </c>
      <c r="BK1021" s="145">
        <f>ROUND(I1021*H1021,2)</f>
        <v>0</v>
      </c>
      <c r="BL1021" s="18" t="s">
        <v>436</v>
      </c>
      <c r="BM1021" s="144" t="s">
        <v>1434</v>
      </c>
    </row>
    <row r="1022" spans="2:65" s="1" customFormat="1" ht="11.25">
      <c r="B1022" s="33"/>
      <c r="D1022" s="146" t="s">
        <v>313</v>
      </c>
      <c r="F1022" s="147" t="s">
        <v>1433</v>
      </c>
      <c r="I1022" s="148"/>
      <c r="L1022" s="33"/>
      <c r="M1022" s="149"/>
      <c r="T1022" s="54"/>
      <c r="AT1022" s="18" t="s">
        <v>313</v>
      </c>
      <c r="AU1022" s="18" t="s">
        <v>88</v>
      </c>
    </row>
    <row r="1023" spans="2:65" s="12" customFormat="1" ht="11.25">
      <c r="B1023" s="152"/>
      <c r="D1023" s="146" t="s">
        <v>317</v>
      </c>
      <c r="E1023" s="153" t="s">
        <v>42</v>
      </c>
      <c r="F1023" s="154" t="s">
        <v>1429</v>
      </c>
      <c r="H1023" s="153" t="s">
        <v>42</v>
      </c>
      <c r="I1023" s="155"/>
      <c r="L1023" s="152"/>
      <c r="M1023" s="156"/>
      <c r="T1023" s="157"/>
      <c r="AT1023" s="153" t="s">
        <v>317</v>
      </c>
      <c r="AU1023" s="153" t="s">
        <v>88</v>
      </c>
      <c r="AV1023" s="12" t="s">
        <v>86</v>
      </c>
      <c r="AW1023" s="12" t="s">
        <v>38</v>
      </c>
      <c r="AX1023" s="12" t="s">
        <v>79</v>
      </c>
      <c r="AY1023" s="153" t="s">
        <v>305</v>
      </c>
    </row>
    <row r="1024" spans="2:65" s="13" customFormat="1" ht="22.5">
      <c r="B1024" s="158"/>
      <c r="D1024" s="146" t="s">
        <v>317</v>
      </c>
      <c r="E1024" s="159" t="s">
        <v>42</v>
      </c>
      <c r="F1024" s="160" t="s">
        <v>1435</v>
      </c>
      <c r="H1024" s="161">
        <v>42.29</v>
      </c>
      <c r="I1024" s="162"/>
      <c r="L1024" s="158"/>
      <c r="M1024" s="163"/>
      <c r="T1024" s="164"/>
      <c r="AT1024" s="159" t="s">
        <v>317</v>
      </c>
      <c r="AU1024" s="159" t="s">
        <v>88</v>
      </c>
      <c r="AV1024" s="13" t="s">
        <v>88</v>
      </c>
      <c r="AW1024" s="13" t="s">
        <v>38</v>
      </c>
      <c r="AX1024" s="13" t="s">
        <v>86</v>
      </c>
      <c r="AY1024" s="159" t="s">
        <v>305</v>
      </c>
    </row>
    <row r="1025" spans="2:65" s="1" customFormat="1" ht="21.75" customHeight="1">
      <c r="B1025" s="33"/>
      <c r="C1025" s="133" t="s">
        <v>1436</v>
      </c>
      <c r="D1025" s="133" t="s">
        <v>307</v>
      </c>
      <c r="E1025" s="134" t="s">
        <v>1437</v>
      </c>
      <c r="F1025" s="135" t="s">
        <v>1438</v>
      </c>
      <c r="G1025" s="136" t="s">
        <v>402</v>
      </c>
      <c r="H1025" s="137">
        <v>337.12</v>
      </c>
      <c r="I1025" s="138"/>
      <c r="J1025" s="139">
        <f>ROUND(I1025*H1025,2)</f>
        <v>0</v>
      </c>
      <c r="K1025" s="135" t="s">
        <v>310</v>
      </c>
      <c r="L1025" s="33"/>
      <c r="M1025" s="140" t="s">
        <v>42</v>
      </c>
      <c r="N1025" s="141" t="s">
        <v>50</v>
      </c>
      <c r="P1025" s="142">
        <f>O1025*H1025</f>
        <v>0</v>
      </c>
      <c r="Q1025" s="142">
        <v>0</v>
      </c>
      <c r="R1025" s="142">
        <f>Q1025*H1025</f>
        <v>0</v>
      </c>
      <c r="S1025" s="142">
        <v>0</v>
      </c>
      <c r="T1025" s="143">
        <f>S1025*H1025</f>
        <v>0</v>
      </c>
      <c r="AR1025" s="144" t="s">
        <v>436</v>
      </c>
      <c r="AT1025" s="144" t="s">
        <v>307</v>
      </c>
      <c r="AU1025" s="144" t="s">
        <v>88</v>
      </c>
      <c r="AY1025" s="18" t="s">
        <v>305</v>
      </c>
      <c r="BE1025" s="145">
        <f>IF(N1025="základní",J1025,0)</f>
        <v>0</v>
      </c>
      <c r="BF1025" s="145">
        <f>IF(N1025="snížená",J1025,0)</f>
        <v>0</v>
      </c>
      <c r="BG1025" s="145">
        <f>IF(N1025="zákl. přenesená",J1025,0)</f>
        <v>0</v>
      </c>
      <c r="BH1025" s="145">
        <f>IF(N1025="sníž. přenesená",J1025,0)</f>
        <v>0</v>
      </c>
      <c r="BI1025" s="145">
        <f>IF(N1025="nulová",J1025,0)</f>
        <v>0</v>
      </c>
      <c r="BJ1025" s="18" t="s">
        <v>86</v>
      </c>
      <c r="BK1025" s="145">
        <f>ROUND(I1025*H1025,2)</f>
        <v>0</v>
      </c>
      <c r="BL1025" s="18" t="s">
        <v>436</v>
      </c>
      <c r="BM1025" s="144" t="s">
        <v>1439</v>
      </c>
    </row>
    <row r="1026" spans="2:65" s="1" customFormat="1" ht="19.5">
      <c r="B1026" s="33"/>
      <c r="D1026" s="146" t="s">
        <v>313</v>
      </c>
      <c r="F1026" s="147" t="s">
        <v>1440</v>
      </c>
      <c r="I1026" s="148"/>
      <c r="L1026" s="33"/>
      <c r="M1026" s="149"/>
      <c r="T1026" s="54"/>
      <c r="AT1026" s="18" t="s">
        <v>313</v>
      </c>
      <c r="AU1026" s="18" t="s">
        <v>88</v>
      </c>
    </row>
    <row r="1027" spans="2:65" s="1" customFormat="1" ht="11.25">
      <c r="B1027" s="33"/>
      <c r="D1027" s="150" t="s">
        <v>315</v>
      </c>
      <c r="F1027" s="151" t="s">
        <v>1441</v>
      </c>
      <c r="I1027" s="148"/>
      <c r="L1027" s="33"/>
      <c r="M1027" s="149"/>
      <c r="T1027" s="54"/>
      <c r="AT1027" s="18" t="s">
        <v>315</v>
      </c>
      <c r="AU1027" s="18" t="s">
        <v>88</v>
      </c>
    </row>
    <row r="1028" spans="2:65" s="12" customFormat="1" ht="11.25">
      <c r="B1028" s="152"/>
      <c r="D1028" s="146" t="s">
        <v>317</v>
      </c>
      <c r="E1028" s="153" t="s">
        <v>42</v>
      </c>
      <c r="F1028" s="154" t="s">
        <v>1442</v>
      </c>
      <c r="H1028" s="153" t="s">
        <v>42</v>
      </c>
      <c r="I1028" s="155"/>
      <c r="L1028" s="152"/>
      <c r="M1028" s="156"/>
      <c r="T1028" s="157"/>
      <c r="AT1028" s="153" t="s">
        <v>317</v>
      </c>
      <c r="AU1028" s="153" t="s">
        <v>88</v>
      </c>
      <c r="AV1028" s="12" t="s">
        <v>86</v>
      </c>
      <c r="AW1028" s="12" t="s">
        <v>38</v>
      </c>
      <c r="AX1028" s="12" t="s">
        <v>79</v>
      </c>
      <c r="AY1028" s="153" t="s">
        <v>305</v>
      </c>
    </row>
    <row r="1029" spans="2:65" s="13" customFormat="1" ht="11.25">
      <c r="B1029" s="158"/>
      <c r="D1029" s="146" t="s">
        <v>317</v>
      </c>
      <c r="E1029" s="159" t="s">
        <v>42</v>
      </c>
      <c r="F1029" s="160" t="s">
        <v>1443</v>
      </c>
      <c r="H1029" s="161">
        <v>337.12</v>
      </c>
      <c r="I1029" s="162"/>
      <c r="L1029" s="158"/>
      <c r="M1029" s="163"/>
      <c r="T1029" s="164"/>
      <c r="AT1029" s="159" t="s">
        <v>317</v>
      </c>
      <c r="AU1029" s="159" t="s">
        <v>88</v>
      </c>
      <c r="AV1029" s="13" t="s">
        <v>88</v>
      </c>
      <c r="AW1029" s="13" t="s">
        <v>38</v>
      </c>
      <c r="AX1029" s="13" t="s">
        <v>86</v>
      </c>
      <c r="AY1029" s="159" t="s">
        <v>305</v>
      </c>
    </row>
    <row r="1030" spans="2:65" s="1" customFormat="1" ht="16.5" customHeight="1">
      <c r="B1030" s="33"/>
      <c r="C1030" s="179" t="s">
        <v>1444</v>
      </c>
      <c r="D1030" s="179" t="s">
        <v>341</v>
      </c>
      <c r="E1030" s="180" t="s">
        <v>1445</v>
      </c>
      <c r="F1030" s="181" t="s">
        <v>1446</v>
      </c>
      <c r="G1030" s="182" t="s">
        <v>402</v>
      </c>
      <c r="H1030" s="183">
        <v>343.86200000000002</v>
      </c>
      <c r="I1030" s="184"/>
      <c r="J1030" s="185">
        <f>ROUND(I1030*H1030,2)</f>
        <v>0</v>
      </c>
      <c r="K1030" s="181" t="s">
        <v>310</v>
      </c>
      <c r="L1030" s="186"/>
      <c r="M1030" s="187" t="s">
        <v>42</v>
      </c>
      <c r="N1030" s="188" t="s">
        <v>50</v>
      </c>
      <c r="P1030" s="142">
        <f>O1030*H1030</f>
        <v>0</v>
      </c>
      <c r="Q1030" s="142">
        <v>2.0000000000000002E-5</v>
      </c>
      <c r="R1030" s="142">
        <f>Q1030*H1030</f>
        <v>6.8772400000000006E-3</v>
      </c>
      <c r="S1030" s="142">
        <v>0</v>
      </c>
      <c r="T1030" s="143">
        <f>S1030*H1030</f>
        <v>0</v>
      </c>
      <c r="AR1030" s="144" t="s">
        <v>559</v>
      </c>
      <c r="AT1030" s="144" t="s">
        <v>341</v>
      </c>
      <c r="AU1030" s="144" t="s">
        <v>88</v>
      </c>
      <c r="AY1030" s="18" t="s">
        <v>305</v>
      </c>
      <c r="BE1030" s="145">
        <f>IF(N1030="základní",J1030,0)</f>
        <v>0</v>
      </c>
      <c r="BF1030" s="145">
        <f>IF(N1030="snížená",J1030,0)</f>
        <v>0</v>
      </c>
      <c r="BG1030" s="145">
        <f>IF(N1030="zákl. přenesená",J1030,0)</f>
        <v>0</v>
      </c>
      <c r="BH1030" s="145">
        <f>IF(N1030="sníž. přenesená",J1030,0)</f>
        <v>0</v>
      </c>
      <c r="BI1030" s="145">
        <f>IF(N1030="nulová",J1030,0)</f>
        <v>0</v>
      </c>
      <c r="BJ1030" s="18" t="s">
        <v>86</v>
      </c>
      <c r="BK1030" s="145">
        <f>ROUND(I1030*H1030,2)</f>
        <v>0</v>
      </c>
      <c r="BL1030" s="18" t="s">
        <v>436</v>
      </c>
      <c r="BM1030" s="144" t="s">
        <v>1447</v>
      </c>
    </row>
    <row r="1031" spans="2:65" s="1" customFormat="1" ht="11.25">
      <c r="B1031" s="33"/>
      <c r="D1031" s="146" t="s">
        <v>313</v>
      </c>
      <c r="F1031" s="147" t="s">
        <v>1446</v>
      </c>
      <c r="I1031" s="148"/>
      <c r="L1031" s="33"/>
      <c r="M1031" s="149"/>
      <c r="T1031" s="54"/>
      <c r="AT1031" s="18" t="s">
        <v>313</v>
      </c>
      <c r="AU1031" s="18" t="s">
        <v>88</v>
      </c>
    </row>
    <row r="1032" spans="2:65" s="12" customFormat="1" ht="11.25">
      <c r="B1032" s="152"/>
      <c r="D1032" s="146" t="s">
        <v>317</v>
      </c>
      <c r="E1032" s="153" t="s">
        <v>42</v>
      </c>
      <c r="F1032" s="154" t="s">
        <v>1442</v>
      </c>
      <c r="H1032" s="153" t="s">
        <v>42</v>
      </c>
      <c r="I1032" s="155"/>
      <c r="L1032" s="152"/>
      <c r="M1032" s="156"/>
      <c r="T1032" s="157"/>
      <c r="AT1032" s="153" t="s">
        <v>317</v>
      </c>
      <c r="AU1032" s="153" t="s">
        <v>88</v>
      </c>
      <c r="AV1032" s="12" t="s">
        <v>86</v>
      </c>
      <c r="AW1032" s="12" t="s">
        <v>38</v>
      </c>
      <c r="AX1032" s="12" t="s">
        <v>79</v>
      </c>
      <c r="AY1032" s="153" t="s">
        <v>305</v>
      </c>
    </row>
    <row r="1033" spans="2:65" s="13" customFormat="1" ht="11.25">
      <c r="B1033" s="158"/>
      <c r="D1033" s="146" t="s">
        <v>317</v>
      </c>
      <c r="E1033" s="159" t="s">
        <v>42</v>
      </c>
      <c r="F1033" s="160" t="s">
        <v>1443</v>
      </c>
      <c r="H1033" s="161">
        <v>337.12</v>
      </c>
      <c r="I1033" s="162"/>
      <c r="L1033" s="158"/>
      <c r="M1033" s="163"/>
      <c r="T1033" s="164"/>
      <c r="AT1033" s="159" t="s">
        <v>317</v>
      </c>
      <c r="AU1033" s="159" t="s">
        <v>88</v>
      </c>
      <c r="AV1033" s="13" t="s">
        <v>88</v>
      </c>
      <c r="AW1033" s="13" t="s">
        <v>38</v>
      </c>
      <c r="AX1033" s="13" t="s">
        <v>86</v>
      </c>
      <c r="AY1033" s="159" t="s">
        <v>305</v>
      </c>
    </row>
    <row r="1034" spans="2:65" s="13" customFormat="1" ht="11.25">
      <c r="B1034" s="158"/>
      <c r="D1034" s="146" t="s">
        <v>317</v>
      </c>
      <c r="F1034" s="160" t="s">
        <v>1448</v>
      </c>
      <c r="H1034" s="161">
        <v>343.86200000000002</v>
      </c>
      <c r="I1034" s="162"/>
      <c r="L1034" s="158"/>
      <c r="M1034" s="163"/>
      <c r="T1034" s="164"/>
      <c r="AT1034" s="159" t="s">
        <v>317</v>
      </c>
      <c r="AU1034" s="159" t="s">
        <v>88</v>
      </c>
      <c r="AV1034" s="13" t="s">
        <v>88</v>
      </c>
      <c r="AW1034" s="13" t="s">
        <v>4</v>
      </c>
      <c r="AX1034" s="13" t="s">
        <v>86</v>
      </c>
      <c r="AY1034" s="159" t="s">
        <v>305</v>
      </c>
    </row>
    <row r="1035" spans="2:65" s="1" customFormat="1" ht="24.2" customHeight="1">
      <c r="B1035" s="33"/>
      <c r="C1035" s="133" t="s">
        <v>1449</v>
      </c>
      <c r="D1035" s="133" t="s">
        <v>307</v>
      </c>
      <c r="E1035" s="134" t="s">
        <v>1450</v>
      </c>
      <c r="F1035" s="135" t="s">
        <v>1451</v>
      </c>
      <c r="G1035" s="136" t="s">
        <v>453</v>
      </c>
      <c r="H1035" s="137">
        <v>267.68700000000001</v>
      </c>
      <c r="I1035" s="138"/>
      <c r="J1035" s="139">
        <f>ROUND(I1035*H1035,2)</f>
        <v>0</v>
      </c>
      <c r="K1035" s="135" t="s">
        <v>310</v>
      </c>
      <c r="L1035" s="33"/>
      <c r="M1035" s="140" t="s">
        <v>42</v>
      </c>
      <c r="N1035" s="141" t="s">
        <v>50</v>
      </c>
      <c r="P1035" s="142">
        <f>O1035*H1035</f>
        <v>0</v>
      </c>
      <c r="Q1035" s="142">
        <v>0</v>
      </c>
      <c r="R1035" s="142">
        <f>Q1035*H1035</f>
        <v>0</v>
      </c>
      <c r="S1035" s="142">
        <v>0</v>
      </c>
      <c r="T1035" s="143">
        <f>S1035*H1035</f>
        <v>0</v>
      </c>
      <c r="AR1035" s="144" t="s">
        <v>436</v>
      </c>
      <c r="AT1035" s="144" t="s">
        <v>307</v>
      </c>
      <c r="AU1035" s="144" t="s">
        <v>88</v>
      </c>
      <c r="AY1035" s="18" t="s">
        <v>305</v>
      </c>
      <c r="BE1035" s="145">
        <f>IF(N1035="základní",J1035,0)</f>
        <v>0</v>
      </c>
      <c r="BF1035" s="145">
        <f>IF(N1035="snížená",J1035,0)</f>
        <v>0</v>
      </c>
      <c r="BG1035" s="145">
        <f>IF(N1035="zákl. přenesená",J1035,0)</f>
        <v>0</v>
      </c>
      <c r="BH1035" s="145">
        <f>IF(N1035="sníž. přenesená",J1035,0)</f>
        <v>0</v>
      </c>
      <c r="BI1035" s="145">
        <f>IF(N1035="nulová",J1035,0)</f>
        <v>0</v>
      </c>
      <c r="BJ1035" s="18" t="s">
        <v>86</v>
      </c>
      <c r="BK1035" s="145">
        <f>ROUND(I1035*H1035,2)</f>
        <v>0</v>
      </c>
      <c r="BL1035" s="18" t="s">
        <v>436</v>
      </c>
      <c r="BM1035" s="144" t="s">
        <v>1452</v>
      </c>
    </row>
    <row r="1036" spans="2:65" s="1" customFormat="1" ht="29.25">
      <c r="B1036" s="33"/>
      <c r="D1036" s="146" t="s">
        <v>313</v>
      </c>
      <c r="F1036" s="147" t="s">
        <v>1453</v>
      </c>
      <c r="I1036" s="148"/>
      <c r="L1036" s="33"/>
      <c r="M1036" s="149"/>
      <c r="T1036" s="54"/>
      <c r="AT1036" s="18" t="s">
        <v>313</v>
      </c>
      <c r="AU1036" s="18" t="s">
        <v>88</v>
      </c>
    </row>
    <row r="1037" spans="2:65" s="1" customFormat="1" ht="11.25">
      <c r="B1037" s="33"/>
      <c r="D1037" s="150" t="s">
        <v>315</v>
      </c>
      <c r="F1037" s="151" t="s">
        <v>1454</v>
      </c>
      <c r="I1037" s="148"/>
      <c r="L1037" s="33"/>
      <c r="M1037" s="149"/>
      <c r="T1037" s="54"/>
      <c r="AT1037" s="18" t="s">
        <v>315</v>
      </c>
      <c r="AU1037" s="18" t="s">
        <v>88</v>
      </c>
    </row>
    <row r="1038" spans="2:65" s="11" customFormat="1" ht="22.9" customHeight="1">
      <c r="B1038" s="121"/>
      <c r="D1038" s="122" t="s">
        <v>78</v>
      </c>
      <c r="E1038" s="131" t="s">
        <v>1455</v>
      </c>
      <c r="F1038" s="131" t="s">
        <v>1456</v>
      </c>
      <c r="I1038" s="124"/>
      <c r="J1038" s="132">
        <f>BK1038</f>
        <v>0</v>
      </c>
      <c r="L1038" s="121"/>
      <c r="M1038" s="126"/>
      <c r="P1038" s="127">
        <f>SUM(P1039:P1312)</f>
        <v>0</v>
      </c>
      <c r="R1038" s="127">
        <f>SUM(R1039:R1312)</f>
        <v>112.14480989999998</v>
      </c>
      <c r="T1038" s="128">
        <f>SUM(T1039:T1312)</f>
        <v>0</v>
      </c>
      <c r="AR1038" s="122" t="s">
        <v>88</v>
      </c>
      <c r="AT1038" s="129" t="s">
        <v>78</v>
      </c>
      <c r="AU1038" s="129" t="s">
        <v>86</v>
      </c>
      <c r="AY1038" s="122" t="s">
        <v>305</v>
      </c>
      <c r="BK1038" s="130">
        <f>SUM(BK1039:BK1312)</f>
        <v>0</v>
      </c>
    </row>
    <row r="1039" spans="2:65" s="1" customFormat="1" ht="24.2" customHeight="1">
      <c r="B1039" s="33"/>
      <c r="C1039" s="133" t="s">
        <v>1457</v>
      </c>
      <c r="D1039" s="133" t="s">
        <v>307</v>
      </c>
      <c r="E1039" s="134" t="s">
        <v>1458</v>
      </c>
      <c r="F1039" s="135" t="s">
        <v>1459</v>
      </c>
      <c r="G1039" s="136" t="s">
        <v>199</v>
      </c>
      <c r="H1039" s="137">
        <v>8621.14</v>
      </c>
      <c r="I1039" s="138"/>
      <c r="J1039" s="139">
        <f>ROUND(I1039*H1039,2)</f>
        <v>0</v>
      </c>
      <c r="K1039" s="135" t="s">
        <v>310</v>
      </c>
      <c r="L1039" s="33"/>
      <c r="M1039" s="140" t="s">
        <v>42</v>
      </c>
      <c r="N1039" s="141" t="s">
        <v>50</v>
      </c>
      <c r="P1039" s="142">
        <f>O1039*H1039</f>
        <v>0</v>
      </c>
      <c r="Q1039" s="142">
        <v>0</v>
      </c>
      <c r="R1039" s="142">
        <f>Q1039*H1039</f>
        <v>0</v>
      </c>
      <c r="S1039" s="142">
        <v>0</v>
      </c>
      <c r="T1039" s="143">
        <f>S1039*H1039</f>
        <v>0</v>
      </c>
      <c r="AR1039" s="144" t="s">
        <v>436</v>
      </c>
      <c r="AT1039" s="144" t="s">
        <v>307</v>
      </c>
      <c r="AU1039" s="144" t="s">
        <v>88</v>
      </c>
      <c r="AY1039" s="18" t="s">
        <v>305</v>
      </c>
      <c r="BE1039" s="145">
        <f>IF(N1039="základní",J1039,0)</f>
        <v>0</v>
      </c>
      <c r="BF1039" s="145">
        <f>IF(N1039="snížená",J1039,0)</f>
        <v>0</v>
      </c>
      <c r="BG1039" s="145">
        <f>IF(N1039="zákl. přenesená",J1039,0)</f>
        <v>0</v>
      </c>
      <c r="BH1039" s="145">
        <f>IF(N1039="sníž. přenesená",J1039,0)</f>
        <v>0</v>
      </c>
      <c r="BI1039" s="145">
        <f>IF(N1039="nulová",J1039,0)</f>
        <v>0</v>
      </c>
      <c r="BJ1039" s="18" t="s">
        <v>86</v>
      </c>
      <c r="BK1039" s="145">
        <f>ROUND(I1039*H1039,2)</f>
        <v>0</v>
      </c>
      <c r="BL1039" s="18" t="s">
        <v>436</v>
      </c>
      <c r="BM1039" s="144" t="s">
        <v>1460</v>
      </c>
    </row>
    <row r="1040" spans="2:65" s="1" customFormat="1" ht="19.5">
      <c r="B1040" s="33"/>
      <c r="D1040" s="146" t="s">
        <v>313</v>
      </c>
      <c r="F1040" s="147" t="s">
        <v>1461</v>
      </c>
      <c r="I1040" s="148"/>
      <c r="L1040" s="33"/>
      <c r="M1040" s="149"/>
      <c r="T1040" s="54"/>
      <c r="AT1040" s="18" t="s">
        <v>313</v>
      </c>
      <c r="AU1040" s="18" t="s">
        <v>88</v>
      </c>
    </row>
    <row r="1041" spans="2:65" s="1" customFormat="1" ht="11.25">
      <c r="B1041" s="33"/>
      <c r="D1041" s="150" t="s">
        <v>315</v>
      </c>
      <c r="F1041" s="151" t="s">
        <v>1462</v>
      </c>
      <c r="I1041" s="148"/>
      <c r="L1041" s="33"/>
      <c r="M1041" s="149"/>
      <c r="T1041" s="54"/>
      <c r="AT1041" s="18" t="s">
        <v>315</v>
      </c>
      <c r="AU1041" s="18" t="s">
        <v>88</v>
      </c>
    </row>
    <row r="1042" spans="2:65" s="12" customFormat="1" ht="11.25">
      <c r="B1042" s="152"/>
      <c r="D1042" s="146" t="s">
        <v>317</v>
      </c>
      <c r="E1042" s="153" t="s">
        <v>42</v>
      </c>
      <c r="F1042" s="154" t="s">
        <v>1463</v>
      </c>
      <c r="H1042" s="153" t="s">
        <v>42</v>
      </c>
      <c r="I1042" s="155"/>
      <c r="L1042" s="152"/>
      <c r="M1042" s="156"/>
      <c r="T1042" s="157"/>
      <c r="AT1042" s="153" t="s">
        <v>317</v>
      </c>
      <c r="AU1042" s="153" t="s">
        <v>88</v>
      </c>
      <c r="AV1042" s="12" t="s">
        <v>86</v>
      </c>
      <c r="AW1042" s="12" t="s">
        <v>38</v>
      </c>
      <c r="AX1042" s="12" t="s">
        <v>79</v>
      </c>
      <c r="AY1042" s="153" t="s">
        <v>305</v>
      </c>
    </row>
    <row r="1043" spans="2:65" s="13" customFormat="1" ht="22.5">
      <c r="B1043" s="158"/>
      <c r="D1043" s="146" t="s">
        <v>317</v>
      </c>
      <c r="E1043" s="159" t="s">
        <v>42</v>
      </c>
      <c r="F1043" s="160" t="s">
        <v>1464</v>
      </c>
      <c r="H1043" s="161">
        <v>4297.8999999999996</v>
      </c>
      <c r="I1043" s="162"/>
      <c r="L1043" s="158"/>
      <c r="M1043" s="163"/>
      <c r="T1043" s="164"/>
      <c r="AT1043" s="159" t="s">
        <v>317</v>
      </c>
      <c r="AU1043" s="159" t="s">
        <v>88</v>
      </c>
      <c r="AV1043" s="13" t="s">
        <v>88</v>
      </c>
      <c r="AW1043" s="13" t="s">
        <v>38</v>
      </c>
      <c r="AX1043" s="13" t="s">
        <v>79</v>
      </c>
      <c r="AY1043" s="159" t="s">
        <v>305</v>
      </c>
    </row>
    <row r="1044" spans="2:65" s="12" customFormat="1" ht="11.25">
      <c r="B1044" s="152"/>
      <c r="D1044" s="146" t="s">
        <v>317</v>
      </c>
      <c r="E1044" s="153" t="s">
        <v>42</v>
      </c>
      <c r="F1044" s="154" t="s">
        <v>1465</v>
      </c>
      <c r="H1044" s="153" t="s">
        <v>42</v>
      </c>
      <c r="I1044" s="155"/>
      <c r="L1044" s="152"/>
      <c r="M1044" s="156"/>
      <c r="T1044" s="157"/>
      <c r="AT1044" s="153" t="s">
        <v>317</v>
      </c>
      <c r="AU1044" s="153" t="s">
        <v>88</v>
      </c>
      <c r="AV1044" s="12" t="s">
        <v>86</v>
      </c>
      <c r="AW1044" s="12" t="s">
        <v>38</v>
      </c>
      <c r="AX1044" s="12" t="s">
        <v>79</v>
      </c>
      <c r="AY1044" s="153" t="s">
        <v>305</v>
      </c>
    </row>
    <row r="1045" spans="2:65" s="12" customFormat="1" ht="11.25">
      <c r="B1045" s="152"/>
      <c r="D1045" s="146" t="s">
        <v>317</v>
      </c>
      <c r="E1045" s="153" t="s">
        <v>42</v>
      </c>
      <c r="F1045" s="154" t="s">
        <v>425</v>
      </c>
      <c r="H1045" s="153" t="s">
        <v>42</v>
      </c>
      <c r="I1045" s="155"/>
      <c r="L1045" s="152"/>
      <c r="M1045" s="156"/>
      <c r="T1045" s="157"/>
      <c r="AT1045" s="153" t="s">
        <v>317</v>
      </c>
      <c r="AU1045" s="153" t="s">
        <v>88</v>
      </c>
      <c r="AV1045" s="12" t="s">
        <v>86</v>
      </c>
      <c r="AW1045" s="12" t="s">
        <v>38</v>
      </c>
      <c r="AX1045" s="12" t="s">
        <v>79</v>
      </c>
      <c r="AY1045" s="153" t="s">
        <v>305</v>
      </c>
    </row>
    <row r="1046" spans="2:65" s="13" customFormat="1" ht="11.25">
      <c r="B1046" s="158"/>
      <c r="D1046" s="146" t="s">
        <v>317</v>
      </c>
      <c r="E1046" s="159" t="s">
        <v>42</v>
      </c>
      <c r="F1046" s="160" t="s">
        <v>1466</v>
      </c>
      <c r="H1046" s="161">
        <v>1295.26</v>
      </c>
      <c r="I1046" s="162"/>
      <c r="L1046" s="158"/>
      <c r="M1046" s="163"/>
      <c r="T1046" s="164"/>
      <c r="AT1046" s="159" t="s">
        <v>317</v>
      </c>
      <c r="AU1046" s="159" t="s">
        <v>88</v>
      </c>
      <c r="AV1046" s="13" t="s">
        <v>88</v>
      </c>
      <c r="AW1046" s="13" t="s">
        <v>38</v>
      </c>
      <c r="AX1046" s="13" t="s">
        <v>79</v>
      </c>
      <c r="AY1046" s="159" t="s">
        <v>305</v>
      </c>
    </row>
    <row r="1047" spans="2:65" s="13" customFormat="1" ht="11.25">
      <c r="B1047" s="158"/>
      <c r="D1047" s="146" t="s">
        <v>317</v>
      </c>
      <c r="E1047" s="159" t="s">
        <v>42</v>
      </c>
      <c r="F1047" s="160" t="s">
        <v>1467</v>
      </c>
      <c r="H1047" s="161">
        <v>1283.1500000000001</v>
      </c>
      <c r="I1047" s="162"/>
      <c r="L1047" s="158"/>
      <c r="M1047" s="163"/>
      <c r="T1047" s="164"/>
      <c r="AT1047" s="159" t="s">
        <v>317</v>
      </c>
      <c r="AU1047" s="159" t="s">
        <v>88</v>
      </c>
      <c r="AV1047" s="13" t="s">
        <v>88</v>
      </c>
      <c r="AW1047" s="13" t="s">
        <v>38</v>
      </c>
      <c r="AX1047" s="13" t="s">
        <v>79</v>
      </c>
      <c r="AY1047" s="159" t="s">
        <v>305</v>
      </c>
    </row>
    <row r="1048" spans="2:65" s="13" customFormat="1" ht="11.25">
      <c r="B1048" s="158"/>
      <c r="D1048" s="146" t="s">
        <v>317</v>
      </c>
      <c r="E1048" s="159" t="s">
        <v>42</v>
      </c>
      <c r="F1048" s="160" t="s">
        <v>1468</v>
      </c>
      <c r="H1048" s="161">
        <v>395.3</v>
      </c>
      <c r="I1048" s="162"/>
      <c r="L1048" s="158"/>
      <c r="M1048" s="163"/>
      <c r="T1048" s="164"/>
      <c r="AT1048" s="159" t="s">
        <v>317</v>
      </c>
      <c r="AU1048" s="159" t="s">
        <v>88</v>
      </c>
      <c r="AV1048" s="13" t="s">
        <v>88</v>
      </c>
      <c r="AW1048" s="13" t="s">
        <v>38</v>
      </c>
      <c r="AX1048" s="13" t="s">
        <v>79</v>
      </c>
      <c r="AY1048" s="159" t="s">
        <v>305</v>
      </c>
    </row>
    <row r="1049" spans="2:65" s="13" customFormat="1" ht="11.25">
      <c r="B1049" s="158"/>
      <c r="D1049" s="146" t="s">
        <v>317</v>
      </c>
      <c r="E1049" s="159" t="s">
        <v>42</v>
      </c>
      <c r="F1049" s="160" t="s">
        <v>1469</v>
      </c>
      <c r="H1049" s="161">
        <v>507</v>
      </c>
      <c r="I1049" s="162"/>
      <c r="L1049" s="158"/>
      <c r="M1049" s="163"/>
      <c r="T1049" s="164"/>
      <c r="AT1049" s="159" t="s">
        <v>317</v>
      </c>
      <c r="AU1049" s="159" t="s">
        <v>88</v>
      </c>
      <c r="AV1049" s="13" t="s">
        <v>88</v>
      </c>
      <c r="AW1049" s="13" t="s">
        <v>38</v>
      </c>
      <c r="AX1049" s="13" t="s">
        <v>79</v>
      </c>
      <c r="AY1049" s="159" t="s">
        <v>305</v>
      </c>
    </row>
    <row r="1050" spans="2:65" s="13" customFormat="1" ht="11.25">
      <c r="B1050" s="158"/>
      <c r="D1050" s="146" t="s">
        <v>317</v>
      </c>
      <c r="E1050" s="159" t="s">
        <v>42</v>
      </c>
      <c r="F1050" s="160" t="s">
        <v>1470</v>
      </c>
      <c r="H1050" s="161">
        <v>176.3</v>
      </c>
      <c r="I1050" s="162"/>
      <c r="L1050" s="158"/>
      <c r="M1050" s="163"/>
      <c r="T1050" s="164"/>
      <c r="AT1050" s="159" t="s">
        <v>317</v>
      </c>
      <c r="AU1050" s="159" t="s">
        <v>88</v>
      </c>
      <c r="AV1050" s="13" t="s">
        <v>88</v>
      </c>
      <c r="AW1050" s="13" t="s">
        <v>38</v>
      </c>
      <c r="AX1050" s="13" t="s">
        <v>79</v>
      </c>
      <c r="AY1050" s="159" t="s">
        <v>305</v>
      </c>
    </row>
    <row r="1051" spans="2:65" s="13" customFormat="1" ht="11.25">
      <c r="B1051" s="158"/>
      <c r="D1051" s="146" t="s">
        <v>317</v>
      </c>
      <c r="E1051" s="159" t="s">
        <v>42</v>
      </c>
      <c r="F1051" s="160" t="s">
        <v>1471</v>
      </c>
      <c r="H1051" s="161">
        <v>299.56</v>
      </c>
      <c r="I1051" s="162"/>
      <c r="L1051" s="158"/>
      <c r="M1051" s="163"/>
      <c r="T1051" s="164"/>
      <c r="AT1051" s="159" t="s">
        <v>317</v>
      </c>
      <c r="AU1051" s="159" t="s">
        <v>88</v>
      </c>
      <c r="AV1051" s="13" t="s">
        <v>88</v>
      </c>
      <c r="AW1051" s="13" t="s">
        <v>38</v>
      </c>
      <c r="AX1051" s="13" t="s">
        <v>79</v>
      </c>
      <c r="AY1051" s="159" t="s">
        <v>305</v>
      </c>
    </row>
    <row r="1052" spans="2:65" s="13" customFormat="1" ht="11.25">
      <c r="B1052" s="158"/>
      <c r="D1052" s="146" t="s">
        <v>317</v>
      </c>
      <c r="E1052" s="159" t="s">
        <v>42</v>
      </c>
      <c r="F1052" s="160" t="s">
        <v>1472</v>
      </c>
      <c r="H1052" s="161">
        <v>336.67</v>
      </c>
      <c r="I1052" s="162"/>
      <c r="L1052" s="158"/>
      <c r="M1052" s="163"/>
      <c r="T1052" s="164"/>
      <c r="AT1052" s="159" t="s">
        <v>317</v>
      </c>
      <c r="AU1052" s="159" t="s">
        <v>88</v>
      </c>
      <c r="AV1052" s="13" t="s">
        <v>88</v>
      </c>
      <c r="AW1052" s="13" t="s">
        <v>38</v>
      </c>
      <c r="AX1052" s="13" t="s">
        <v>79</v>
      </c>
      <c r="AY1052" s="159" t="s">
        <v>305</v>
      </c>
    </row>
    <row r="1053" spans="2:65" s="13" customFormat="1" ht="11.25">
      <c r="B1053" s="158"/>
      <c r="D1053" s="146" t="s">
        <v>317</v>
      </c>
      <c r="E1053" s="159" t="s">
        <v>42</v>
      </c>
      <c r="F1053" s="160" t="s">
        <v>1473</v>
      </c>
      <c r="H1053" s="161">
        <v>30</v>
      </c>
      <c r="I1053" s="162"/>
      <c r="L1053" s="158"/>
      <c r="M1053" s="163"/>
      <c r="T1053" s="164"/>
      <c r="AT1053" s="159" t="s">
        <v>317</v>
      </c>
      <c r="AU1053" s="159" t="s">
        <v>88</v>
      </c>
      <c r="AV1053" s="13" t="s">
        <v>88</v>
      </c>
      <c r="AW1053" s="13" t="s">
        <v>38</v>
      </c>
      <c r="AX1053" s="13" t="s">
        <v>79</v>
      </c>
      <c r="AY1053" s="159" t="s">
        <v>305</v>
      </c>
    </row>
    <row r="1054" spans="2:65" s="15" customFormat="1" ht="11.25">
      <c r="B1054" s="172"/>
      <c r="D1054" s="146" t="s">
        <v>317</v>
      </c>
      <c r="E1054" s="173" t="s">
        <v>42</v>
      </c>
      <c r="F1054" s="174" t="s">
        <v>339</v>
      </c>
      <c r="H1054" s="175">
        <v>8621.14</v>
      </c>
      <c r="I1054" s="176"/>
      <c r="L1054" s="172"/>
      <c r="M1054" s="177"/>
      <c r="T1054" s="178"/>
      <c r="AT1054" s="173" t="s">
        <v>317</v>
      </c>
      <c r="AU1054" s="173" t="s">
        <v>88</v>
      </c>
      <c r="AV1054" s="15" t="s">
        <v>311</v>
      </c>
      <c r="AW1054" s="15" t="s">
        <v>38</v>
      </c>
      <c r="AX1054" s="15" t="s">
        <v>86</v>
      </c>
      <c r="AY1054" s="173" t="s">
        <v>305</v>
      </c>
    </row>
    <row r="1055" spans="2:65" s="1" customFormat="1" ht="33" customHeight="1">
      <c r="B1055" s="33"/>
      <c r="C1055" s="179" t="s">
        <v>1474</v>
      </c>
      <c r="D1055" s="179" t="s">
        <v>341</v>
      </c>
      <c r="E1055" s="180" t="s">
        <v>1475</v>
      </c>
      <c r="F1055" s="181" t="s">
        <v>1476</v>
      </c>
      <c r="G1055" s="182" t="s">
        <v>199</v>
      </c>
      <c r="H1055" s="183">
        <v>4383.8580000000002</v>
      </c>
      <c r="I1055" s="184"/>
      <c r="J1055" s="185">
        <f>ROUND(I1055*H1055,2)</f>
        <v>0</v>
      </c>
      <c r="K1055" s="181" t="s">
        <v>310</v>
      </c>
      <c r="L1055" s="186"/>
      <c r="M1055" s="187" t="s">
        <v>42</v>
      </c>
      <c r="N1055" s="188" t="s">
        <v>50</v>
      </c>
      <c r="P1055" s="142">
        <f>O1055*H1055</f>
        <v>0</v>
      </c>
      <c r="Q1055" s="142">
        <v>1.6E-2</v>
      </c>
      <c r="R1055" s="142">
        <f>Q1055*H1055</f>
        <v>70.141728000000001</v>
      </c>
      <c r="S1055" s="142">
        <v>0</v>
      </c>
      <c r="T1055" s="143">
        <f>S1055*H1055</f>
        <v>0</v>
      </c>
      <c r="AR1055" s="144" t="s">
        <v>559</v>
      </c>
      <c r="AT1055" s="144" t="s">
        <v>341</v>
      </c>
      <c r="AU1055" s="144" t="s">
        <v>88</v>
      </c>
      <c r="AY1055" s="18" t="s">
        <v>305</v>
      </c>
      <c r="BE1055" s="145">
        <f>IF(N1055="základní",J1055,0)</f>
        <v>0</v>
      </c>
      <c r="BF1055" s="145">
        <f>IF(N1055="snížená",J1055,0)</f>
        <v>0</v>
      </c>
      <c r="BG1055" s="145">
        <f>IF(N1055="zákl. přenesená",J1055,0)</f>
        <v>0</v>
      </c>
      <c r="BH1055" s="145">
        <f>IF(N1055="sníž. přenesená",J1055,0)</f>
        <v>0</v>
      </c>
      <c r="BI1055" s="145">
        <f>IF(N1055="nulová",J1055,0)</f>
        <v>0</v>
      </c>
      <c r="BJ1055" s="18" t="s">
        <v>86</v>
      </c>
      <c r="BK1055" s="145">
        <f>ROUND(I1055*H1055,2)</f>
        <v>0</v>
      </c>
      <c r="BL1055" s="18" t="s">
        <v>436</v>
      </c>
      <c r="BM1055" s="144" t="s">
        <v>1477</v>
      </c>
    </row>
    <row r="1056" spans="2:65" s="1" customFormat="1" ht="19.5">
      <c r="B1056" s="33"/>
      <c r="D1056" s="146" t="s">
        <v>313</v>
      </c>
      <c r="F1056" s="147" t="s">
        <v>1476</v>
      </c>
      <c r="I1056" s="148"/>
      <c r="L1056" s="33"/>
      <c r="M1056" s="149"/>
      <c r="T1056" s="54"/>
      <c r="AT1056" s="18" t="s">
        <v>313</v>
      </c>
      <c r="AU1056" s="18" t="s">
        <v>88</v>
      </c>
    </row>
    <row r="1057" spans="2:65" s="12" customFormat="1" ht="11.25">
      <c r="B1057" s="152"/>
      <c r="D1057" s="146" t="s">
        <v>317</v>
      </c>
      <c r="E1057" s="153" t="s">
        <v>42</v>
      </c>
      <c r="F1057" s="154" t="s">
        <v>1463</v>
      </c>
      <c r="H1057" s="153" t="s">
        <v>42</v>
      </c>
      <c r="I1057" s="155"/>
      <c r="L1057" s="152"/>
      <c r="M1057" s="156"/>
      <c r="T1057" s="157"/>
      <c r="AT1057" s="153" t="s">
        <v>317</v>
      </c>
      <c r="AU1057" s="153" t="s">
        <v>88</v>
      </c>
      <c r="AV1057" s="12" t="s">
        <v>86</v>
      </c>
      <c r="AW1057" s="12" t="s">
        <v>38</v>
      </c>
      <c r="AX1057" s="12" t="s">
        <v>79</v>
      </c>
      <c r="AY1057" s="153" t="s">
        <v>305</v>
      </c>
    </row>
    <row r="1058" spans="2:65" s="13" customFormat="1" ht="22.5">
      <c r="B1058" s="158"/>
      <c r="D1058" s="146" t="s">
        <v>317</v>
      </c>
      <c r="E1058" s="159" t="s">
        <v>42</v>
      </c>
      <c r="F1058" s="160" t="s">
        <v>1464</v>
      </c>
      <c r="H1058" s="161">
        <v>4297.8999999999996</v>
      </c>
      <c r="I1058" s="162"/>
      <c r="L1058" s="158"/>
      <c r="M1058" s="163"/>
      <c r="T1058" s="164"/>
      <c r="AT1058" s="159" t="s">
        <v>317</v>
      </c>
      <c r="AU1058" s="159" t="s">
        <v>88</v>
      </c>
      <c r="AV1058" s="13" t="s">
        <v>88</v>
      </c>
      <c r="AW1058" s="13" t="s">
        <v>38</v>
      </c>
      <c r="AX1058" s="13" t="s">
        <v>79</v>
      </c>
      <c r="AY1058" s="159" t="s">
        <v>305</v>
      </c>
    </row>
    <row r="1059" spans="2:65" s="15" customFormat="1" ht="11.25">
      <c r="B1059" s="172"/>
      <c r="D1059" s="146" t="s">
        <v>317</v>
      </c>
      <c r="E1059" s="173" t="s">
        <v>42</v>
      </c>
      <c r="F1059" s="174" t="s">
        <v>339</v>
      </c>
      <c r="H1059" s="175">
        <v>4297.8999999999996</v>
      </c>
      <c r="I1059" s="176"/>
      <c r="L1059" s="172"/>
      <c r="M1059" s="177"/>
      <c r="T1059" s="178"/>
      <c r="AT1059" s="173" t="s">
        <v>317</v>
      </c>
      <c r="AU1059" s="173" t="s">
        <v>88</v>
      </c>
      <c r="AV1059" s="15" t="s">
        <v>311</v>
      </c>
      <c r="AW1059" s="15" t="s">
        <v>38</v>
      </c>
      <c r="AX1059" s="15" t="s">
        <v>86</v>
      </c>
      <c r="AY1059" s="173" t="s">
        <v>305</v>
      </c>
    </row>
    <row r="1060" spans="2:65" s="13" customFormat="1" ht="11.25">
      <c r="B1060" s="158"/>
      <c r="D1060" s="146" t="s">
        <v>317</v>
      </c>
      <c r="F1060" s="160" t="s">
        <v>1478</v>
      </c>
      <c r="H1060" s="161">
        <v>4383.8580000000002</v>
      </c>
      <c r="I1060" s="162"/>
      <c r="L1060" s="158"/>
      <c r="M1060" s="163"/>
      <c r="T1060" s="164"/>
      <c r="AT1060" s="159" t="s">
        <v>317</v>
      </c>
      <c r="AU1060" s="159" t="s">
        <v>88</v>
      </c>
      <c r="AV1060" s="13" t="s">
        <v>88</v>
      </c>
      <c r="AW1060" s="13" t="s">
        <v>4</v>
      </c>
      <c r="AX1060" s="13" t="s">
        <v>86</v>
      </c>
      <c r="AY1060" s="159" t="s">
        <v>305</v>
      </c>
    </row>
    <row r="1061" spans="2:65" s="1" customFormat="1" ht="24.2" customHeight="1">
      <c r="B1061" s="33"/>
      <c r="C1061" s="179" t="s">
        <v>1479</v>
      </c>
      <c r="D1061" s="179" t="s">
        <v>341</v>
      </c>
      <c r="E1061" s="180" t="s">
        <v>1480</v>
      </c>
      <c r="F1061" s="181" t="s">
        <v>1481</v>
      </c>
      <c r="G1061" s="182" t="s">
        <v>199</v>
      </c>
      <c r="H1061" s="183">
        <v>1321.165</v>
      </c>
      <c r="I1061" s="184"/>
      <c r="J1061" s="185">
        <f>ROUND(I1061*H1061,2)</f>
        <v>0</v>
      </c>
      <c r="K1061" s="181" t="s">
        <v>310</v>
      </c>
      <c r="L1061" s="186"/>
      <c r="M1061" s="187" t="s">
        <v>42</v>
      </c>
      <c r="N1061" s="188" t="s">
        <v>50</v>
      </c>
      <c r="P1061" s="142">
        <f>O1061*H1061</f>
        <v>0</v>
      </c>
      <c r="Q1061" s="142">
        <v>5.9999999999999995E-4</v>
      </c>
      <c r="R1061" s="142">
        <f>Q1061*H1061</f>
        <v>0.79269899999999993</v>
      </c>
      <c r="S1061" s="142">
        <v>0</v>
      </c>
      <c r="T1061" s="143">
        <f>S1061*H1061</f>
        <v>0</v>
      </c>
      <c r="AR1061" s="144" t="s">
        <v>559</v>
      </c>
      <c r="AT1061" s="144" t="s">
        <v>341</v>
      </c>
      <c r="AU1061" s="144" t="s">
        <v>88</v>
      </c>
      <c r="AY1061" s="18" t="s">
        <v>305</v>
      </c>
      <c r="BE1061" s="145">
        <f>IF(N1061="základní",J1061,0)</f>
        <v>0</v>
      </c>
      <c r="BF1061" s="145">
        <f>IF(N1061="snížená",J1061,0)</f>
        <v>0</v>
      </c>
      <c r="BG1061" s="145">
        <f>IF(N1061="zákl. přenesená",J1061,0)</f>
        <v>0</v>
      </c>
      <c r="BH1061" s="145">
        <f>IF(N1061="sníž. přenesená",J1061,0)</f>
        <v>0</v>
      </c>
      <c r="BI1061" s="145">
        <f>IF(N1061="nulová",J1061,0)</f>
        <v>0</v>
      </c>
      <c r="BJ1061" s="18" t="s">
        <v>86</v>
      </c>
      <c r="BK1061" s="145">
        <f>ROUND(I1061*H1061,2)</f>
        <v>0</v>
      </c>
      <c r="BL1061" s="18" t="s">
        <v>436</v>
      </c>
      <c r="BM1061" s="144" t="s">
        <v>1482</v>
      </c>
    </row>
    <row r="1062" spans="2:65" s="1" customFormat="1" ht="19.5">
      <c r="B1062" s="33"/>
      <c r="D1062" s="146" t="s">
        <v>313</v>
      </c>
      <c r="F1062" s="147" t="s">
        <v>1481</v>
      </c>
      <c r="I1062" s="148"/>
      <c r="L1062" s="33"/>
      <c r="M1062" s="149"/>
      <c r="T1062" s="54"/>
      <c r="AT1062" s="18" t="s">
        <v>313</v>
      </c>
      <c r="AU1062" s="18" t="s">
        <v>88</v>
      </c>
    </row>
    <row r="1063" spans="2:65" s="12" customFormat="1" ht="11.25">
      <c r="B1063" s="152"/>
      <c r="D1063" s="146" t="s">
        <v>317</v>
      </c>
      <c r="E1063" s="153" t="s">
        <v>42</v>
      </c>
      <c r="F1063" s="154" t="s">
        <v>1483</v>
      </c>
      <c r="H1063" s="153" t="s">
        <v>42</v>
      </c>
      <c r="I1063" s="155"/>
      <c r="L1063" s="152"/>
      <c r="M1063" s="156"/>
      <c r="T1063" s="157"/>
      <c r="AT1063" s="153" t="s">
        <v>317</v>
      </c>
      <c r="AU1063" s="153" t="s">
        <v>88</v>
      </c>
      <c r="AV1063" s="12" t="s">
        <v>86</v>
      </c>
      <c r="AW1063" s="12" t="s">
        <v>38</v>
      </c>
      <c r="AX1063" s="12" t="s">
        <v>79</v>
      </c>
      <c r="AY1063" s="153" t="s">
        <v>305</v>
      </c>
    </row>
    <row r="1064" spans="2:65" s="12" customFormat="1" ht="11.25">
      <c r="B1064" s="152"/>
      <c r="D1064" s="146" t="s">
        <v>317</v>
      </c>
      <c r="E1064" s="153" t="s">
        <v>42</v>
      </c>
      <c r="F1064" s="154" t="s">
        <v>425</v>
      </c>
      <c r="H1064" s="153" t="s">
        <v>42</v>
      </c>
      <c r="I1064" s="155"/>
      <c r="L1064" s="152"/>
      <c r="M1064" s="156"/>
      <c r="T1064" s="157"/>
      <c r="AT1064" s="153" t="s">
        <v>317</v>
      </c>
      <c r="AU1064" s="153" t="s">
        <v>88</v>
      </c>
      <c r="AV1064" s="12" t="s">
        <v>86</v>
      </c>
      <c r="AW1064" s="12" t="s">
        <v>38</v>
      </c>
      <c r="AX1064" s="12" t="s">
        <v>79</v>
      </c>
      <c r="AY1064" s="153" t="s">
        <v>305</v>
      </c>
    </row>
    <row r="1065" spans="2:65" s="13" customFormat="1" ht="11.25">
      <c r="B1065" s="158"/>
      <c r="D1065" s="146" t="s">
        <v>317</v>
      </c>
      <c r="E1065" s="159" t="s">
        <v>42</v>
      </c>
      <c r="F1065" s="160" t="s">
        <v>1466</v>
      </c>
      <c r="H1065" s="161">
        <v>1295.26</v>
      </c>
      <c r="I1065" s="162"/>
      <c r="L1065" s="158"/>
      <c r="M1065" s="163"/>
      <c r="T1065" s="164"/>
      <c r="AT1065" s="159" t="s">
        <v>317</v>
      </c>
      <c r="AU1065" s="159" t="s">
        <v>88</v>
      </c>
      <c r="AV1065" s="13" t="s">
        <v>88</v>
      </c>
      <c r="AW1065" s="13" t="s">
        <v>38</v>
      </c>
      <c r="AX1065" s="13" t="s">
        <v>79</v>
      </c>
      <c r="AY1065" s="159" t="s">
        <v>305</v>
      </c>
    </row>
    <row r="1066" spans="2:65" s="15" customFormat="1" ht="11.25">
      <c r="B1066" s="172"/>
      <c r="D1066" s="146" t="s">
        <v>317</v>
      </c>
      <c r="E1066" s="173" t="s">
        <v>42</v>
      </c>
      <c r="F1066" s="174" t="s">
        <v>339</v>
      </c>
      <c r="H1066" s="175">
        <v>1295.26</v>
      </c>
      <c r="I1066" s="176"/>
      <c r="L1066" s="172"/>
      <c r="M1066" s="177"/>
      <c r="T1066" s="178"/>
      <c r="AT1066" s="173" t="s">
        <v>317</v>
      </c>
      <c r="AU1066" s="173" t="s">
        <v>88</v>
      </c>
      <c r="AV1066" s="15" t="s">
        <v>311</v>
      </c>
      <c r="AW1066" s="15" t="s">
        <v>38</v>
      </c>
      <c r="AX1066" s="15" t="s">
        <v>86</v>
      </c>
      <c r="AY1066" s="173" t="s">
        <v>305</v>
      </c>
    </row>
    <row r="1067" spans="2:65" s="13" customFormat="1" ht="11.25">
      <c r="B1067" s="158"/>
      <c r="D1067" s="146" t="s">
        <v>317</v>
      </c>
      <c r="F1067" s="160" t="s">
        <v>1484</v>
      </c>
      <c r="H1067" s="161">
        <v>1321.165</v>
      </c>
      <c r="I1067" s="162"/>
      <c r="L1067" s="158"/>
      <c r="M1067" s="163"/>
      <c r="T1067" s="164"/>
      <c r="AT1067" s="159" t="s">
        <v>317</v>
      </c>
      <c r="AU1067" s="159" t="s">
        <v>88</v>
      </c>
      <c r="AV1067" s="13" t="s">
        <v>88</v>
      </c>
      <c r="AW1067" s="13" t="s">
        <v>4</v>
      </c>
      <c r="AX1067" s="13" t="s">
        <v>86</v>
      </c>
      <c r="AY1067" s="159" t="s">
        <v>305</v>
      </c>
    </row>
    <row r="1068" spans="2:65" s="1" customFormat="1" ht="24.2" customHeight="1">
      <c r="B1068" s="33"/>
      <c r="C1068" s="179" t="s">
        <v>1485</v>
      </c>
      <c r="D1068" s="179" t="s">
        <v>341</v>
      </c>
      <c r="E1068" s="180" t="s">
        <v>1486</v>
      </c>
      <c r="F1068" s="181" t="s">
        <v>1487</v>
      </c>
      <c r="G1068" s="182" t="s">
        <v>199</v>
      </c>
      <c r="H1068" s="183">
        <v>1308.8130000000001</v>
      </c>
      <c r="I1068" s="184"/>
      <c r="J1068" s="185">
        <f>ROUND(I1068*H1068,2)</f>
        <v>0</v>
      </c>
      <c r="K1068" s="181" t="s">
        <v>310</v>
      </c>
      <c r="L1068" s="186"/>
      <c r="M1068" s="187" t="s">
        <v>42</v>
      </c>
      <c r="N1068" s="188" t="s">
        <v>50</v>
      </c>
      <c r="P1068" s="142">
        <f>O1068*H1068</f>
        <v>0</v>
      </c>
      <c r="Q1068" s="142">
        <v>8.9999999999999998E-4</v>
      </c>
      <c r="R1068" s="142">
        <f>Q1068*H1068</f>
        <v>1.1779317</v>
      </c>
      <c r="S1068" s="142">
        <v>0</v>
      </c>
      <c r="T1068" s="143">
        <f>S1068*H1068</f>
        <v>0</v>
      </c>
      <c r="AR1068" s="144" t="s">
        <v>559</v>
      </c>
      <c r="AT1068" s="144" t="s">
        <v>341</v>
      </c>
      <c r="AU1068" s="144" t="s">
        <v>88</v>
      </c>
      <c r="AY1068" s="18" t="s">
        <v>305</v>
      </c>
      <c r="BE1068" s="145">
        <f>IF(N1068="základní",J1068,0)</f>
        <v>0</v>
      </c>
      <c r="BF1068" s="145">
        <f>IF(N1068="snížená",J1068,0)</f>
        <v>0</v>
      </c>
      <c r="BG1068" s="145">
        <f>IF(N1068="zákl. přenesená",J1068,0)</f>
        <v>0</v>
      </c>
      <c r="BH1068" s="145">
        <f>IF(N1068="sníž. přenesená",J1068,0)</f>
        <v>0</v>
      </c>
      <c r="BI1068" s="145">
        <f>IF(N1068="nulová",J1068,0)</f>
        <v>0</v>
      </c>
      <c r="BJ1068" s="18" t="s">
        <v>86</v>
      </c>
      <c r="BK1068" s="145">
        <f>ROUND(I1068*H1068,2)</f>
        <v>0</v>
      </c>
      <c r="BL1068" s="18" t="s">
        <v>436</v>
      </c>
      <c r="BM1068" s="144" t="s">
        <v>1488</v>
      </c>
    </row>
    <row r="1069" spans="2:65" s="1" customFormat="1" ht="19.5">
      <c r="B1069" s="33"/>
      <c r="D1069" s="146" t="s">
        <v>313</v>
      </c>
      <c r="F1069" s="147" t="s">
        <v>1487</v>
      </c>
      <c r="I1069" s="148"/>
      <c r="L1069" s="33"/>
      <c r="M1069" s="149"/>
      <c r="T1069" s="54"/>
      <c r="AT1069" s="18" t="s">
        <v>313</v>
      </c>
      <c r="AU1069" s="18" t="s">
        <v>88</v>
      </c>
    </row>
    <row r="1070" spans="2:65" s="12" customFormat="1" ht="11.25">
      <c r="B1070" s="152"/>
      <c r="D1070" s="146" t="s">
        <v>317</v>
      </c>
      <c r="E1070" s="153" t="s">
        <v>42</v>
      </c>
      <c r="F1070" s="154" t="s">
        <v>1483</v>
      </c>
      <c r="H1070" s="153" t="s">
        <v>42</v>
      </c>
      <c r="I1070" s="155"/>
      <c r="L1070" s="152"/>
      <c r="M1070" s="156"/>
      <c r="T1070" s="157"/>
      <c r="AT1070" s="153" t="s">
        <v>317</v>
      </c>
      <c r="AU1070" s="153" t="s">
        <v>88</v>
      </c>
      <c r="AV1070" s="12" t="s">
        <v>86</v>
      </c>
      <c r="AW1070" s="12" t="s">
        <v>38</v>
      </c>
      <c r="AX1070" s="12" t="s">
        <v>79</v>
      </c>
      <c r="AY1070" s="153" t="s">
        <v>305</v>
      </c>
    </row>
    <row r="1071" spans="2:65" s="12" customFormat="1" ht="11.25">
      <c r="B1071" s="152"/>
      <c r="D1071" s="146" t="s">
        <v>317</v>
      </c>
      <c r="E1071" s="153" t="s">
        <v>42</v>
      </c>
      <c r="F1071" s="154" t="s">
        <v>425</v>
      </c>
      <c r="H1071" s="153" t="s">
        <v>42</v>
      </c>
      <c r="I1071" s="155"/>
      <c r="L1071" s="152"/>
      <c r="M1071" s="156"/>
      <c r="T1071" s="157"/>
      <c r="AT1071" s="153" t="s">
        <v>317</v>
      </c>
      <c r="AU1071" s="153" t="s">
        <v>88</v>
      </c>
      <c r="AV1071" s="12" t="s">
        <v>86</v>
      </c>
      <c r="AW1071" s="12" t="s">
        <v>38</v>
      </c>
      <c r="AX1071" s="12" t="s">
        <v>79</v>
      </c>
      <c r="AY1071" s="153" t="s">
        <v>305</v>
      </c>
    </row>
    <row r="1072" spans="2:65" s="13" customFormat="1" ht="11.25">
      <c r="B1072" s="158"/>
      <c r="D1072" s="146" t="s">
        <v>317</v>
      </c>
      <c r="E1072" s="159" t="s">
        <v>42</v>
      </c>
      <c r="F1072" s="160" t="s">
        <v>1467</v>
      </c>
      <c r="H1072" s="161">
        <v>1283.1500000000001</v>
      </c>
      <c r="I1072" s="162"/>
      <c r="L1072" s="158"/>
      <c r="M1072" s="163"/>
      <c r="T1072" s="164"/>
      <c r="AT1072" s="159" t="s">
        <v>317</v>
      </c>
      <c r="AU1072" s="159" t="s">
        <v>88</v>
      </c>
      <c r="AV1072" s="13" t="s">
        <v>88</v>
      </c>
      <c r="AW1072" s="13" t="s">
        <v>38</v>
      </c>
      <c r="AX1072" s="13" t="s">
        <v>79</v>
      </c>
      <c r="AY1072" s="159" t="s">
        <v>305</v>
      </c>
    </row>
    <row r="1073" spans="2:65" s="15" customFormat="1" ht="11.25">
      <c r="B1073" s="172"/>
      <c r="D1073" s="146" t="s">
        <v>317</v>
      </c>
      <c r="E1073" s="173" t="s">
        <v>42</v>
      </c>
      <c r="F1073" s="174" t="s">
        <v>339</v>
      </c>
      <c r="H1073" s="175">
        <v>1283.1500000000001</v>
      </c>
      <c r="I1073" s="176"/>
      <c r="L1073" s="172"/>
      <c r="M1073" s="177"/>
      <c r="T1073" s="178"/>
      <c r="AT1073" s="173" t="s">
        <v>317</v>
      </c>
      <c r="AU1073" s="173" t="s">
        <v>88</v>
      </c>
      <c r="AV1073" s="15" t="s">
        <v>311</v>
      </c>
      <c r="AW1073" s="15" t="s">
        <v>38</v>
      </c>
      <c r="AX1073" s="15" t="s">
        <v>86</v>
      </c>
      <c r="AY1073" s="173" t="s">
        <v>305</v>
      </c>
    </row>
    <row r="1074" spans="2:65" s="13" customFormat="1" ht="11.25">
      <c r="B1074" s="158"/>
      <c r="D1074" s="146" t="s">
        <v>317</v>
      </c>
      <c r="F1074" s="160" t="s">
        <v>1489</v>
      </c>
      <c r="H1074" s="161">
        <v>1308.8130000000001</v>
      </c>
      <c r="I1074" s="162"/>
      <c r="L1074" s="158"/>
      <c r="M1074" s="163"/>
      <c r="T1074" s="164"/>
      <c r="AT1074" s="159" t="s">
        <v>317</v>
      </c>
      <c r="AU1074" s="159" t="s">
        <v>88</v>
      </c>
      <c r="AV1074" s="13" t="s">
        <v>88</v>
      </c>
      <c r="AW1074" s="13" t="s">
        <v>4</v>
      </c>
      <c r="AX1074" s="13" t="s">
        <v>86</v>
      </c>
      <c r="AY1074" s="159" t="s">
        <v>305</v>
      </c>
    </row>
    <row r="1075" spans="2:65" s="1" customFormat="1" ht="24.2" customHeight="1">
      <c r="B1075" s="33"/>
      <c r="C1075" s="179" t="s">
        <v>1490</v>
      </c>
      <c r="D1075" s="179" t="s">
        <v>341</v>
      </c>
      <c r="E1075" s="180" t="s">
        <v>1491</v>
      </c>
      <c r="F1075" s="181" t="s">
        <v>1492</v>
      </c>
      <c r="G1075" s="182" t="s">
        <v>199</v>
      </c>
      <c r="H1075" s="183">
        <v>403.20600000000002</v>
      </c>
      <c r="I1075" s="184"/>
      <c r="J1075" s="185">
        <f>ROUND(I1075*H1075,2)</f>
        <v>0</v>
      </c>
      <c r="K1075" s="181" t="s">
        <v>310</v>
      </c>
      <c r="L1075" s="186"/>
      <c r="M1075" s="187" t="s">
        <v>42</v>
      </c>
      <c r="N1075" s="188" t="s">
        <v>50</v>
      </c>
      <c r="P1075" s="142">
        <f>O1075*H1075</f>
        <v>0</v>
      </c>
      <c r="Q1075" s="142">
        <v>2.0999999999999999E-3</v>
      </c>
      <c r="R1075" s="142">
        <f>Q1075*H1075</f>
        <v>0.84673259999999995</v>
      </c>
      <c r="S1075" s="142">
        <v>0</v>
      </c>
      <c r="T1075" s="143">
        <f>S1075*H1075</f>
        <v>0</v>
      </c>
      <c r="AR1075" s="144" t="s">
        <v>559</v>
      </c>
      <c r="AT1075" s="144" t="s">
        <v>341</v>
      </c>
      <c r="AU1075" s="144" t="s">
        <v>88</v>
      </c>
      <c r="AY1075" s="18" t="s">
        <v>305</v>
      </c>
      <c r="BE1075" s="145">
        <f>IF(N1075="základní",J1075,0)</f>
        <v>0</v>
      </c>
      <c r="BF1075" s="145">
        <f>IF(N1075="snížená",J1075,0)</f>
        <v>0</v>
      </c>
      <c r="BG1075" s="145">
        <f>IF(N1075="zákl. přenesená",J1075,0)</f>
        <v>0</v>
      </c>
      <c r="BH1075" s="145">
        <f>IF(N1075="sníž. přenesená",J1075,0)</f>
        <v>0</v>
      </c>
      <c r="BI1075" s="145">
        <f>IF(N1075="nulová",J1075,0)</f>
        <v>0</v>
      </c>
      <c r="BJ1075" s="18" t="s">
        <v>86</v>
      </c>
      <c r="BK1075" s="145">
        <f>ROUND(I1075*H1075,2)</f>
        <v>0</v>
      </c>
      <c r="BL1075" s="18" t="s">
        <v>436</v>
      </c>
      <c r="BM1075" s="144" t="s">
        <v>1493</v>
      </c>
    </row>
    <row r="1076" spans="2:65" s="1" customFormat="1" ht="19.5">
      <c r="B1076" s="33"/>
      <c r="D1076" s="146" t="s">
        <v>313</v>
      </c>
      <c r="F1076" s="147" t="s">
        <v>1492</v>
      </c>
      <c r="I1076" s="148"/>
      <c r="L1076" s="33"/>
      <c r="M1076" s="149"/>
      <c r="T1076" s="54"/>
      <c r="AT1076" s="18" t="s">
        <v>313</v>
      </c>
      <c r="AU1076" s="18" t="s">
        <v>88</v>
      </c>
    </row>
    <row r="1077" spans="2:65" s="12" customFormat="1" ht="11.25">
      <c r="B1077" s="152"/>
      <c r="D1077" s="146" t="s">
        <v>317</v>
      </c>
      <c r="E1077" s="153" t="s">
        <v>42</v>
      </c>
      <c r="F1077" s="154" t="s">
        <v>1483</v>
      </c>
      <c r="H1077" s="153" t="s">
        <v>42</v>
      </c>
      <c r="I1077" s="155"/>
      <c r="L1077" s="152"/>
      <c r="M1077" s="156"/>
      <c r="T1077" s="157"/>
      <c r="AT1077" s="153" t="s">
        <v>317</v>
      </c>
      <c r="AU1077" s="153" t="s">
        <v>88</v>
      </c>
      <c r="AV1077" s="12" t="s">
        <v>86</v>
      </c>
      <c r="AW1077" s="12" t="s">
        <v>38</v>
      </c>
      <c r="AX1077" s="12" t="s">
        <v>79</v>
      </c>
      <c r="AY1077" s="153" t="s">
        <v>305</v>
      </c>
    </row>
    <row r="1078" spans="2:65" s="12" customFormat="1" ht="11.25">
      <c r="B1078" s="152"/>
      <c r="D1078" s="146" t="s">
        <v>317</v>
      </c>
      <c r="E1078" s="153" t="s">
        <v>42</v>
      </c>
      <c r="F1078" s="154" t="s">
        <v>425</v>
      </c>
      <c r="H1078" s="153" t="s">
        <v>42</v>
      </c>
      <c r="I1078" s="155"/>
      <c r="L1078" s="152"/>
      <c r="M1078" s="156"/>
      <c r="T1078" s="157"/>
      <c r="AT1078" s="153" t="s">
        <v>317</v>
      </c>
      <c r="AU1078" s="153" t="s">
        <v>88</v>
      </c>
      <c r="AV1078" s="12" t="s">
        <v>86</v>
      </c>
      <c r="AW1078" s="12" t="s">
        <v>38</v>
      </c>
      <c r="AX1078" s="12" t="s">
        <v>79</v>
      </c>
      <c r="AY1078" s="153" t="s">
        <v>305</v>
      </c>
    </row>
    <row r="1079" spans="2:65" s="13" customFormat="1" ht="11.25">
      <c r="B1079" s="158"/>
      <c r="D1079" s="146" t="s">
        <v>317</v>
      </c>
      <c r="E1079" s="159" t="s">
        <v>42</v>
      </c>
      <c r="F1079" s="160" t="s">
        <v>1468</v>
      </c>
      <c r="H1079" s="161">
        <v>395.3</v>
      </c>
      <c r="I1079" s="162"/>
      <c r="L1079" s="158"/>
      <c r="M1079" s="163"/>
      <c r="T1079" s="164"/>
      <c r="AT1079" s="159" t="s">
        <v>317</v>
      </c>
      <c r="AU1079" s="159" t="s">
        <v>88</v>
      </c>
      <c r="AV1079" s="13" t="s">
        <v>88</v>
      </c>
      <c r="AW1079" s="13" t="s">
        <v>38</v>
      </c>
      <c r="AX1079" s="13" t="s">
        <v>79</v>
      </c>
      <c r="AY1079" s="159" t="s">
        <v>305</v>
      </c>
    </row>
    <row r="1080" spans="2:65" s="15" customFormat="1" ht="11.25">
      <c r="B1080" s="172"/>
      <c r="D1080" s="146" t="s">
        <v>317</v>
      </c>
      <c r="E1080" s="173" t="s">
        <v>42</v>
      </c>
      <c r="F1080" s="174" t="s">
        <v>339</v>
      </c>
      <c r="H1080" s="175">
        <v>395.3</v>
      </c>
      <c r="I1080" s="176"/>
      <c r="L1080" s="172"/>
      <c r="M1080" s="177"/>
      <c r="T1080" s="178"/>
      <c r="AT1080" s="173" t="s">
        <v>317</v>
      </c>
      <c r="AU1080" s="173" t="s">
        <v>88</v>
      </c>
      <c r="AV1080" s="15" t="s">
        <v>311</v>
      </c>
      <c r="AW1080" s="15" t="s">
        <v>38</v>
      </c>
      <c r="AX1080" s="15" t="s">
        <v>86</v>
      </c>
      <c r="AY1080" s="173" t="s">
        <v>305</v>
      </c>
    </row>
    <row r="1081" spans="2:65" s="13" customFormat="1" ht="11.25">
      <c r="B1081" s="158"/>
      <c r="D1081" s="146" t="s">
        <v>317</v>
      </c>
      <c r="F1081" s="160" t="s">
        <v>1494</v>
      </c>
      <c r="H1081" s="161">
        <v>403.20600000000002</v>
      </c>
      <c r="I1081" s="162"/>
      <c r="L1081" s="158"/>
      <c r="M1081" s="163"/>
      <c r="T1081" s="164"/>
      <c r="AT1081" s="159" t="s">
        <v>317</v>
      </c>
      <c r="AU1081" s="159" t="s">
        <v>88</v>
      </c>
      <c r="AV1081" s="13" t="s">
        <v>88</v>
      </c>
      <c r="AW1081" s="13" t="s">
        <v>4</v>
      </c>
      <c r="AX1081" s="13" t="s">
        <v>86</v>
      </c>
      <c r="AY1081" s="159" t="s">
        <v>305</v>
      </c>
    </row>
    <row r="1082" spans="2:65" s="1" customFormat="1" ht="24.2" customHeight="1">
      <c r="B1082" s="33"/>
      <c r="C1082" s="179" t="s">
        <v>1495</v>
      </c>
      <c r="D1082" s="179" t="s">
        <v>341</v>
      </c>
      <c r="E1082" s="180" t="s">
        <v>1496</v>
      </c>
      <c r="F1082" s="181" t="s">
        <v>1497</v>
      </c>
      <c r="G1082" s="182" t="s">
        <v>199</v>
      </c>
      <c r="H1082" s="183">
        <v>517.14</v>
      </c>
      <c r="I1082" s="184"/>
      <c r="J1082" s="185">
        <f>ROUND(I1082*H1082,2)</f>
        <v>0</v>
      </c>
      <c r="K1082" s="181" t="s">
        <v>310</v>
      </c>
      <c r="L1082" s="186"/>
      <c r="M1082" s="187" t="s">
        <v>42</v>
      </c>
      <c r="N1082" s="188" t="s">
        <v>50</v>
      </c>
      <c r="P1082" s="142">
        <f>O1082*H1082</f>
        <v>0</v>
      </c>
      <c r="Q1082" s="142">
        <v>2.3999999999999998E-3</v>
      </c>
      <c r="R1082" s="142">
        <f>Q1082*H1082</f>
        <v>1.2411359999999998</v>
      </c>
      <c r="S1082" s="142">
        <v>0</v>
      </c>
      <c r="T1082" s="143">
        <f>S1082*H1082</f>
        <v>0</v>
      </c>
      <c r="AR1082" s="144" t="s">
        <v>559</v>
      </c>
      <c r="AT1082" s="144" t="s">
        <v>341</v>
      </c>
      <c r="AU1082" s="144" t="s">
        <v>88</v>
      </c>
      <c r="AY1082" s="18" t="s">
        <v>305</v>
      </c>
      <c r="BE1082" s="145">
        <f>IF(N1082="základní",J1082,0)</f>
        <v>0</v>
      </c>
      <c r="BF1082" s="145">
        <f>IF(N1082="snížená",J1082,0)</f>
        <v>0</v>
      </c>
      <c r="BG1082" s="145">
        <f>IF(N1082="zákl. přenesená",J1082,0)</f>
        <v>0</v>
      </c>
      <c r="BH1082" s="145">
        <f>IF(N1082="sníž. přenesená",J1082,0)</f>
        <v>0</v>
      </c>
      <c r="BI1082" s="145">
        <f>IF(N1082="nulová",J1082,0)</f>
        <v>0</v>
      </c>
      <c r="BJ1082" s="18" t="s">
        <v>86</v>
      </c>
      <c r="BK1082" s="145">
        <f>ROUND(I1082*H1082,2)</f>
        <v>0</v>
      </c>
      <c r="BL1082" s="18" t="s">
        <v>436</v>
      </c>
      <c r="BM1082" s="144" t="s">
        <v>1498</v>
      </c>
    </row>
    <row r="1083" spans="2:65" s="1" customFormat="1" ht="19.5">
      <c r="B1083" s="33"/>
      <c r="D1083" s="146" t="s">
        <v>313</v>
      </c>
      <c r="F1083" s="147" t="s">
        <v>1497</v>
      </c>
      <c r="I1083" s="148"/>
      <c r="L1083" s="33"/>
      <c r="M1083" s="149"/>
      <c r="T1083" s="54"/>
      <c r="AT1083" s="18" t="s">
        <v>313</v>
      </c>
      <c r="AU1083" s="18" t="s">
        <v>88</v>
      </c>
    </row>
    <row r="1084" spans="2:65" s="12" customFormat="1" ht="11.25">
      <c r="B1084" s="152"/>
      <c r="D1084" s="146" t="s">
        <v>317</v>
      </c>
      <c r="E1084" s="153" t="s">
        <v>42</v>
      </c>
      <c r="F1084" s="154" t="s">
        <v>1483</v>
      </c>
      <c r="H1084" s="153" t="s">
        <v>42</v>
      </c>
      <c r="I1084" s="155"/>
      <c r="L1084" s="152"/>
      <c r="M1084" s="156"/>
      <c r="T1084" s="157"/>
      <c r="AT1084" s="153" t="s">
        <v>317</v>
      </c>
      <c r="AU1084" s="153" t="s">
        <v>88</v>
      </c>
      <c r="AV1084" s="12" t="s">
        <v>86</v>
      </c>
      <c r="AW1084" s="12" t="s">
        <v>38</v>
      </c>
      <c r="AX1084" s="12" t="s">
        <v>79</v>
      </c>
      <c r="AY1084" s="153" t="s">
        <v>305</v>
      </c>
    </row>
    <row r="1085" spans="2:65" s="12" customFormat="1" ht="11.25">
      <c r="B1085" s="152"/>
      <c r="D1085" s="146" t="s">
        <v>317</v>
      </c>
      <c r="E1085" s="153" t="s">
        <v>42</v>
      </c>
      <c r="F1085" s="154" t="s">
        <v>425</v>
      </c>
      <c r="H1085" s="153" t="s">
        <v>42</v>
      </c>
      <c r="I1085" s="155"/>
      <c r="L1085" s="152"/>
      <c r="M1085" s="156"/>
      <c r="T1085" s="157"/>
      <c r="AT1085" s="153" t="s">
        <v>317</v>
      </c>
      <c r="AU1085" s="153" t="s">
        <v>88</v>
      </c>
      <c r="AV1085" s="12" t="s">
        <v>86</v>
      </c>
      <c r="AW1085" s="12" t="s">
        <v>38</v>
      </c>
      <c r="AX1085" s="12" t="s">
        <v>79</v>
      </c>
      <c r="AY1085" s="153" t="s">
        <v>305</v>
      </c>
    </row>
    <row r="1086" spans="2:65" s="13" customFormat="1" ht="11.25">
      <c r="B1086" s="158"/>
      <c r="D1086" s="146" t="s">
        <v>317</v>
      </c>
      <c r="E1086" s="159" t="s">
        <v>42</v>
      </c>
      <c r="F1086" s="160" t="s">
        <v>1469</v>
      </c>
      <c r="H1086" s="161">
        <v>507</v>
      </c>
      <c r="I1086" s="162"/>
      <c r="L1086" s="158"/>
      <c r="M1086" s="163"/>
      <c r="T1086" s="164"/>
      <c r="AT1086" s="159" t="s">
        <v>317</v>
      </c>
      <c r="AU1086" s="159" t="s">
        <v>88</v>
      </c>
      <c r="AV1086" s="13" t="s">
        <v>88</v>
      </c>
      <c r="AW1086" s="13" t="s">
        <v>38</v>
      </c>
      <c r="AX1086" s="13" t="s">
        <v>79</v>
      </c>
      <c r="AY1086" s="159" t="s">
        <v>305</v>
      </c>
    </row>
    <row r="1087" spans="2:65" s="15" customFormat="1" ht="11.25">
      <c r="B1087" s="172"/>
      <c r="D1087" s="146" t="s">
        <v>317</v>
      </c>
      <c r="E1087" s="173" t="s">
        <v>42</v>
      </c>
      <c r="F1087" s="174" t="s">
        <v>339</v>
      </c>
      <c r="H1087" s="175">
        <v>507</v>
      </c>
      <c r="I1087" s="176"/>
      <c r="L1087" s="172"/>
      <c r="M1087" s="177"/>
      <c r="T1087" s="178"/>
      <c r="AT1087" s="173" t="s">
        <v>317</v>
      </c>
      <c r="AU1087" s="173" t="s">
        <v>88</v>
      </c>
      <c r="AV1087" s="15" t="s">
        <v>311</v>
      </c>
      <c r="AW1087" s="15" t="s">
        <v>38</v>
      </c>
      <c r="AX1087" s="15" t="s">
        <v>86</v>
      </c>
      <c r="AY1087" s="173" t="s">
        <v>305</v>
      </c>
    </row>
    <row r="1088" spans="2:65" s="13" customFormat="1" ht="11.25">
      <c r="B1088" s="158"/>
      <c r="D1088" s="146" t="s">
        <v>317</v>
      </c>
      <c r="F1088" s="160" t="s">
        <v>1499</v>
      </c>
      <c r="H1088" s="161">
        <v>517.14</v>
      </c>
      <c r="I1088" s="162"/>
      <c r="L1088" s="158"/>
      <c r="M1088" s="163"/>
      <c r="T1088" s="164"/>
      <c r="AT1088" s="159" t="s">
        <v>317</v>
      </c>
      <c r="AU1088" s="159" t="s">
        <v>88</v>
      </c>
      <c r="AV1088" s="13" t="s">
        <v>88</v>
      </c>
      <c r="AW1088" s="13" t="s">
        <v>4</v>
      </c>
      <c r="AX1088" s="13" t="s">
        <v>86</v>
      </c>
      <c r="AY1088" s="159" t="s">
        <v>305</v>
      </c>
    </row>
    <row r="1089" spans="2:65" s="1" customFormat="1" ht="24.2" customHeight="1">
      <c r="B1089" s="33"/>
      <c r="C1089" s="179" t="s">
        <v>1500</v>
      </c>
      <c r="D1089" s="179" t="s">
        <v>341</v>
      </c>
      <c r="E1089" s="180" t="s">
        <v>1501</v>
      </c>
      <c r="F1089" s="181" t="s">
        <v>1502</v>
      </c>
      <c r="G1089" s="182" t="s">
        <v>199</v>
      </c>
      <c r="H1089" s="183">
        <v>179.82599999999999</v>
      </c>
      <c r="I1089" s="184"/>
      <c r="J1089" s="185">
        <f>ROUND(I1089*H1089,2)</f>
        <v>0</v>
      </c>
      <c r="K1089" s="181" t="s">
        <v>310</v>
      </c>
      <c r="L1089" s="186"/>
      <c r="M1089" s="187" t="s">
        <v>42</v>
      </c>
      <c r="N1089" s="188" t="s">
        <v>50</v>
      </c>
      <c r="P1089" s="142">
        <f>O1089*H1089</f>
        <v>0</v>
      </c>
      <c r="Q1089" s="142">
        <v>2.7000000000000001E-3</v>
      </c>
      <c r="R1089" s="142">
        <f>Q1089*H1089</f>
        <v>0.48553020000000002</v>
      </c>
      <c r="S1089" s="142">
        <v>0</v>
      </c>
      <c r="T1089" s="143">
        <f>S1089*H1089</f>
        <v>0</v>
      </c>
      <c r="AR1089" s="144" t="s">
        <v>559</v>
      </c>
      <c r="AT1089" s="144" t="s">
        <v>341</v>
      </c>
      <c r="AU1089" s="144" t="s">
        <v>88</v>
      </c>
      <c r="AY1089" s="18" t="s">
        <v>305</v>
      </c>
      <c r="BE1089" s="145">
        <f>IF(N1089="základní",J1089,0)</f>
        <v>0</v>
      </c>
      <c r="BF1089" s="145">
        <f>IF(N1089="snížená",J1089,0)</f>
        <v>0</v>
      </c>
      <c r="BG1089" s="145">
        <f>IF(N1089="zákl. přenesená",J1089,0)</f>
        <v>0</v>
      </c>
      <c r="BH1089" s="145">
        <f>IF(N1089="sníž. přenesená",J1089,0)</f>
        <v>0</v>
      </c>
      <c r="BI1089" s="145">
        <f>IF(N1089="nulová",J1089,0)</f>
        <v>0</v>
      </c>
      <c r="BJ1089" s="18" t="s">
        <v>86</v>
      </c>
      <c r="BK1089" s="145">
        <f>ROUND(I1089*H1089,2)</f>
        <v>0</v>
      </c>
      <c r="BL1089" s="18" t="s">
        <v>436</v>
      </c>
      <c r="BM1089" s="144" t="s">
        <v>1503</v>
      </c>
    </row>
    <row r="1090" spans="2:65" s="1" customFormat="1" ht="19.5">
      <c r="B1090" s="33"/>
      <c r="D1090" s="146" t="s">
        <v>313</v>
      </c>
      <c r="F1090" s="147" t="s">
        <v>1502</v>
      </c>
      <c r="I1090" s="148"/>
      <c r="L1090" s="33"/>
      <c r="M1090" s="149"/>
      <c r="T1090" s="54"/>
      <c r="AT1090" s="18" t="s">
        <v>313</v>
      </c>
      <c r="AU1090" s="18" t="s">
        <v>88</v>
      </c>
    </row>
    <row r="1091" spans="2:65" s="12" customFormat="1" ht="11.25">
      <c r="B1091" s="152"/>
      <c r="D1091" s="146" t="s">
        <v>317</v>
      </c>
      <c r="E1091" s="153" t="s">
        <v>42</v>
      </c>
      <c r="F1091" s="154" t="s">
        <v>1483</v>
      </c>
      <c r="H1091" s="153" t="s">
        <v>42</v>
      </c>
      <c r="I1091" s="155"/>
      <c r="L1091" s="152"/>
      <c r="M1091" s="156"/>
      <c r="T1091" s="157"/>
      <c r="AT1091" s="153" t="s">
        <v>317</v>
      </c>
      <c r="AU1091" s="153" t="s">
        <v>88</v>
      </c>
      <c r="AV1091" s="12" t="s">
        <v>86</v>
      </c>
      <c r="AW1091" s="12" t="s">
        <v>38</v>
      </c>
      <c r="AX1091" s="12" t="s">
        <v>79</v>
      </c>
      <c r="AY1091" s="153" t="s">
        <v>305</v>
      </c>
    </row>
    <row r="1092" spans="2:65" s="12" customFormat="1" ht="11.25">
      <c r="B1092" s="152"/>
      <c r="D1092" s="146" t="s">
        <v>317</v>
      </c>
      <c r="E1092" s="153" t="s">
        <v>42</v>
      </c>
      <c r="F1092" s="154" t="s">
        <v>425</v>
      </c>
      <c r="H1092" s="153" t="s">
        <v>42</v>
      </c>
      <c r="I1092" s="155"/>
      <c r="L1092" s="152"/>
      <c r="M1092" s="156"/>
      <c r="T1092" s="157"/>
      <c r="AT1092" s="153" t="s">
        <v>317</v>
      </c>
      <c r="AU1092" s="153" t="s">
        <v>88</v>
      </c>
      <c r="AV1092" s="12" t="s">
        <v>86</v>
      </c>
      <c r="AW1092" s="12" t="s">
        <v>38</v>
      </c>
      <c r="AX1092" s="12" t="s">
        <v>79</v>
      </c>
      <c r="AY1092" s="153" t="s">
        <v>305</v>
      </c>
    </row>
    <row r="1093" spans="2:65" s="13" customFormat="1" ht="11.25">
      <c r="B1093" s="158"/>
      <c r="D1093" s="146" t="s">
        <v>317</v>
      </c>
      <c r="E1093" s="159" t="s">
        <v>42</v>
      </c>
      <c r="F1093" s="160" t="s">
        <v>1470</v>
      </c>
      <c r="H1093" s="161">
        <v>176.3</v>
      </c>
      <c r="I1093" s="162"/>
      <c r="L1093" s="158"/>
      <c r="M1093" s="163"/>
      <c r="T1093" s="164"/>
      <c r="AT1093" s="159" t="s">
        <v>317</v>
      </c>
      <c r="AU1093" s="159" t="s">
        <v>88</v>
      </c>
      <c r="AV1093" s="13" t="s">
        <v>88</v>
      </c>
      <c r="AW1093" s="13" t="s">
        <v>38</v>
      </c>
      <c r="AX1093" s="13" t="s">
        <v>79</v>
      </c>
      <c r="AY1093" s="159" t="s">
        <v>305</v>
      </c>
    </row>
    <row r="1094" spans="2:65" s="15" customFormat="1" ht="11.25">
      <c r="B1094" s="172"/>
      <c r="D1094" s="146" t="s">
        <v>317</v>
      </c>
      <c r="E1094" s="173" t="s">
        <v>42</v>
      </c>
      <c r="F1094" s="174" t="s">
        <v>339</v>
      </c>
      <c r="H1094" s="175">
        <v>176.3</v>
      </c>
      <c r="I1094" s="176"/>
      <c r="L1094" s="172"/>
      <c r="M1094" s="177"/>
      <c r="T1094" s="178"/>
      <c r="AT1094" s="173" t="s">
        <v>317</v>
      </c>
      <c r="AU1094" s="173" t="s">
        <v>88</v>
      </c>
      <c r="AV1094" s="15" t="s">
        <v>311</v>
      </c>
      <c r="AW1094" s="15" t="s">
        <v>38</v>
      </c>
      <c r="AX1094" s="15" t="s">
        <v>86</v>
      </c>
      <c r="AY1094" s="173" t="s">
        <v>305</v>
      </c>
    </row>
    <row r="1095" spans="2:65" s="13" customFormat="1" ht="11.25">
      <c r="B1095" s="158"/>
      <c r="D1095" s="146" t="s">
        <v>317</v>
      </c>
      <c r="F1095" s="160" t="s">
        <v>1504</v>
      </c>
      <c r="H1095" s="161">
        <v>179.82599999999999</v>
      </c>
      <c r="I1095" s="162"/>
      <c r="L1095" s="158"/>
      <c r="M1095" s="163"/>
      <c r="T1095" s="164"/>
      <c r="AT1095" s="159" t="s">
        <v>317</v>
      </c>
      <c r="AU1095" s="159" t="s">
        <v>88</v>
      </c>
      <c r="AV1095" s="13" t="s">
        <v>88</v>
      </c>
      <c r="AW1095" s="13" t="s">
        <v>4</v>
      </c>
      <c r="AX1095" s="13" t="s">
        <v>86</v>
      </c>
      <c r="AY1095" s="159" t="s">
        <v>305</v>
      </c>
    </row>
    <row r="1096" spans="2:65" s="1" customFormat="1" ht="24.2" customHeight="1">
      <c r="B1096" s="33"/>
      <c r="C1096" s="179" t="s">
        <v>1505</v>
      </c>
      <c r="D1096" s="179" t="s">
        <v>341</v>
      </c>
      <c r="E1096" s="180" t="s">
        <v>1506</v>
      </c>
      <c r="F1096" s="181" t="s">
        <v>1507</v>
      </c>
      <c r="G1096" s="182" t="s">
        <v>199</v>
      </c>
      <c r="H1096" s="183">
        <v>305.55099999999999</v>
      </c>
      <c r="I1096" s="184"/>
      <c r="J1096" s="185">
        <f>ROUND(I1096*H1096,2)</f>
        <v>0</v>
      </c>
      <c r="K1096" s="181" t="s">
        <v>310</v>
      </c>
      <c r="L1096" s="186"/>
      <c r="M1096" s="187" t="s">
        <v>42</v>
      </c>
      <c r="N1096" s="188" t="s">
        <v>50</v>
      </c>
      <c r="P1096" s="142">
        <f>O1096*H1096</f>
        <v>0</v>
      </c>
      <c r="Q1096" s="142">
        <v>2.8999999999999998E-3</v>
      </c>
      <c r="R1096" s="142">
        <f>Q1096*H1096</f>
        <v>0.88609789999999988</v>
      </c>
      <c r="S1096" s="142">
        <v>0</v>
      </c>
      <c r="T1096" s="143">
        <f>S1096*H1096</f>
        <v>0</v>
      </c>
      <c r="AR1096" s="144" t="s">
        <v>559</v>
      </c>
      <c r="AT1096" s="144" t="s">
        <v>341</v>
      </c>
      <c r="AU1096" s="144" t="s">
        <v>88</v>
      </c>
      <c r="AY1096" s="18" t="s">
        <v>305</v>
      </c>
      <c r="BE1096" s="145">
        <f>IF(N1096="základní",J1096,0)</f>
        <v>0</v>
      </c>
      <c r="BF1096" s="145">
        <f>IF(N1096="snížená",J1096,0)</f>
        <v>0</v>
      </c>
      <c r="BG1096" s="145">
        <f>IF(N1096="zákl. přenesená",J1096,0)</f>
        <v>0</v>
      </c>
      <c r="BH1096" s="145">
        <f>IF(N1096="sníž. přenesená",J1096,0)</f>
        <v>0</v>
      </c>
      <c r="BI1096" s="145">
        <f>IF(N1096="nulová",J1096,0)</f>
        <v>0</v>
      </c>
      <c r="BJ1096" s="18" t="s">
        <v>86</v>
      </c>
      <c r="BK1096" s="145">
        <f>ROUND(I1096*H1096,2)</f>
        <v>0</v>
      </c>
      <c r="BL1096" s="18" t="s">
        <v>436</v>
      </c>
      <c r="BM1096" s="144" t="s">
        <v>1508</v>
      </c>
    </row>
    <row r="1097" spans="2:65" s="1" customFormat="1" ht="19.5">
      <c r="B1097" s="33"/>
      <c r="D1097" s="146" t="s">
        <v>313</v>
      </c>
      <c r="F1097" s="147" t="s">
        <v>1507</v>
      </c>
      <c r="I1097" s="148"/>
      <c r="L1097" s="33"/>
      <c r="M1097" s="149"/>
      <c r="T1097" s="54"/>
      <c r="AT1097" s="18" t="s">
        <v>313</v>
      </c>
      <c r="AU1097" s="18" t="s">
        <v>88</v>
      </c>
    </row>
    <row r="1098" spans="2:65" s="12" customFormat="1" ht="11.25">
      <c r="B1098" s="152"/>
      <c r="D1098" s="146" t="s">
        <v>317</v>
      </c>
      <c r="E1098" s="153" t="s">
        <v>42</v>
      </c>
      <c r="F1098" s="154" t="s">
        <v>1483</v>
      </c>
      <c r="H1098" s="153" t="s">
        <v>42</v>
      </c>
      <c r="I1098" s="155"/>
      <c r="L1098" s="152"/>
      <c r="M1098" s="156"/>
      <c r="T1098" s="157"/>
      <c r="AT1098" s="153" t="s">
        <v>317</v>
      </c>
      <c r="AU1098" s="153" t="s">
        <v>88</v>
      </c>
      <c r="AV1098" s="12" t="s">
        <v>86</v>
      </c>
      <c r="AW1098" s="12" t="s">
        <v>38</v>
      </c>
      <c r="AX1098" s="12" t="s">
        <v>79</v>
      </c>
      <c r="AY1098" s="153" t="s">
        <v>305</v>
      </c>
    </row>
    <row r="1099" spans="2:65" s="12" customFormat="1" ht="11.25">
      <c r="B1099" s="152"/>
      <c r="D1099" s="146" t="s">
        <v>317</v>
      </c>
      <c r="E1099" s="153" t="s">
        <v>42</v>
      </c>
      <c r="F1099" s="154" t="s">
        <v>425</v>
      </c>
      <c r="H1099" s="153" t="s">
        <v>42</v>
      </c>
      <c r="I1099" s="155"/>
      <c r="L1099" s="152"/>
      <c r="M1099" s="156"/>
      <c r="T1099" s="157"/>
      <c r="AT1099" s="153" t="s">
        <v>317</v>
      </c>
      <c r="AU1099" s="153" t="s">
        <v>88</v>
      </c>
      <c r="AV1099" s="12" t="s">
        <v>86</v>
      </c>
      <c r="AW1099" s="12" t="s">
        <v>38</v>
      </c>
      <c r="AX1099" s="12" t="s">
        <v>79</v>
      </c>
      <c r="AY1099" s="153" t="s">
        <v>305</v>
      </c>
    </row>
    <row r="1100" spans="2:65" s="13" customFormat="1" ht="11.25">
      <c r="B1100" s="158"/>
      <c r="D1100" s="146" t="s">
        <v>317</v>
      </c>
      <c r="E1100" s="159" t="s">
        <v>42</v>
      </c>
      <c r="F1100" s="160" t="s">
        <v>1471</v>
      </c>
      <c r="H1100" s="161">
        <v>299.56</v>
      </c>
      <c r="I1100" s="162"/>
      <c r="L1100" s="158"/>
      <c r="M1100" s="163"/>
      <c r="T1100" s="164"/>
      <c r="AT1100" s="159" t="s">
        <v>317</v>
      </c>
      <c r="AU1100" s="159" t="s">
        <v>88</v>
      </c>
      <c r="AV1100" s="13" t="s">
        <v>88</v>
      </c>
      <c r="AW1100" s="13" t="s">
        <v>38</v>
      </c>
      <c r="AX1100" s="13" t="s">
        <v>79</v>
      </c>
      <c r="AY1100" s="159" t="s">
        <v>305</v>
      </c>
    </row>
    <row r="1101" spans="2:65" s="15" customFormat="1" ht="11.25">
      <c r="B1101" s="172"/>
      <c r="D1101" s="146" t="s">
        <v>317</v>
      </c>
      <c r="E1101" s="173" t="s">
        <v>42</v>
      </c>
      <c r="F1101" s="174" t="s">
        <v>339</v>
      </c>
      <c r="H1101" s="175">
        <v>299.56</v>
      </c>
      <c r="I1101" s="176"/>
      <c r="L1101" s="172"/>
      <c r="M1101" s="177"/>
      <c r="T1101" s="178"/>
      <c r="AT1101" s="173" t="s">
        <v>317</v>
      </c>
      <c r="AU1101" s="173" t="s">
        <v>88</v>
      </c>
      <c r="AV1101" s="15" t="s">
        <v>311</v>
      </c>
      <c r="AW1101" s="15" t="s">
        <v>38</v>
      </c>
      <c r="AX1101" s="15" t="s">
        <v>86</v>
      </c>
      <c r="AY1101" s="173" t="s">
        <v>305</v>
      </c>
    </row>
    <row r="1102" spans="2:65" s="13" customFormat="1" ht="11.25">
      <c r="B1102" s="158"/>
      <c r="D1102" s="146" t="s">
        <v>317</v>
      </c>
      <c r="F1102" s="160" t="s">
        <v>1509</v>
      </c>
      <c r="H1102" s="161">
        <v>305.55099999999999</v>
      </c>
      <c r="I1102" s="162"/>
      <c r="L1102" s="158"/>
      <c r="M1102" s="163"/>
      <c r="T1102" s="164"/>
      <c r="AT1102" s="159" t="s">
        <v>317</v>
      </c>
      <c r="AU1102" s="159" t="s">
        <v>88</v>
      </c>
      <c r="AV1102" s="13" t="s">
        <v>88</v>
      </c>
      <c r="AW1102" s="13" t="s">
        <v>4</v>
      </c>
      <c r="AX1102" s="13" t="s">
        <v>86</v>
      </c>
      <c r="AY1102" s="159" t="s">
        <v>305</v>
      </c>
    </row>
    <row r="1103" spans="2:65" s="1" customFormat="1" ht="24.2" customHeight="1">
      <c r="B1103" s="33"/>
      <c r="C1103" s="179" t="s">
        <v>1510</v>
      </c>
      <c r="D1103" s="179" t="s">
        <v>341</v>
      </c>
      <c r="E1103" s="180" t="s">
        <v>1511</v>
      </c>
      <c r="F1103" s="181" t="s">
        <v>1512</v>
      </c>
      <c r="G1103" s="182" t="s">
        <v>199</v>
      </c>
      <c r="H1103" s="183">
        <v>343.40300000000002</v>
      </c>
      <c r="I1103" s="184"/>
      <c r="J1103" s="185">
        <f>ROUND(I1103*H1103,2)</f>
        <v>0</v>
      </c>
      <c r="K1103" s="181" t="s">
        <v>310</v>
      </c>
      <c r="L1103" s="186"/>
      <c r="M1103" s="187" t="s">
        <v>42</v>
      </c>
      <c r="N1103" s="188" t="s">
        <v>50</v>
      </c>
      <c r="P1103" s="142">
        <f>O1103*H1103</f>
        <v>0</v>
      </c>
      <c r="Q1103" s="142">
        <v>3.3E-3</v>
      </c>
      <c r="R1103" s="142">
        <f>Q1103*H1103</f>
        <v>1.1332299000000001</v>
      </c>
      <c r="S1103" s="142">
        <v>0</v>
      </c>
      <c r="T1103" s="143">
        <f>S1103*H1103</f>
        <v>0</v>
      </c>
      <c r="AR1103" s="144" t="s">
        <v>559</v>
      </c>
      <c r="AT1103" s="144" t="s">
        <v>341</v>
      </c>
      <c r="AU1103" s="144" t="s">
        <v>88</v>
      </c>
      <c r="AY1103" s="18" t="s">
        <v>305</v>
      </c>
      <c r="BE1103" s="145">
        <f>IF(N1103="základní",J1103,0)</f>
        <v>0</v>
      </c>
      <c r="BF1103" s="145">
        <f>IF(N1103="snížená",J1103,0)</f>
        <v>0</v>
      </c>
      <c r="BG1103" s="145">
        <f>IF(N1103="zákl. přenesená",J1103,0)</f>
        <v>0</v>
      </c>
      <c r="BH1103" s="145">
        <f>IF(N1103="sníž. přenesená",J1103,0)</f>
        <v>0</v>
      </c>
      <c r="BI1103" s="145">
        <f>IF(N1103="nulová",J1103,0)</f>
        <v>0</v>
      </c>
      <c r="BJ1103" s="18" t="s">
        <v>86</v>
      </c>
      <c r="BK1103" s="145">
        <f>ROUND(I1103*H1103,2)</f>
        <v>0</v>
      </c>
      <c r="BL1103" s="18" t="s">
        <v>436</v>
      </c>
      <c r="BM1103" s="144" t="s">
        <v>1513</v>
      </c>
    </row>
    <row r="1104" spans="2:65" s="1" customFormat="1" ht="19.5">
      <c r="B1104" s="33"/>
      <c r="D1104" s="146" t="s">
        <v>313</v>
      </c>
      <c r="F1104" s="147" t="s">
        <v>1512</v>
      </c>
      <c r="I1104" s="148"/>
      <c r="L1104" s="33"/>
      <c r="M1104" s="149"/>
      <c r="T1104" s="54"/>
      <c r="AT1104" s="18" t="s">
        <v>313</v>
      </c>
      <c r="AU1104" s="18" t="s">
        <v>88</v>
      </c>
    </row>
    <row r="1105" spans="2:65" s="12" customFormat="1" ht="11.25">
      <c r="B1105" s="152"/>
      <c r="D1105" s="146" t="s">
        <v>317</v>
      </c>
      <c r="E1105" s="153" t="s">
        <v>42</v>
      </c>
      <c r="F1105" s="154" t="s">
        <v>1483</v>
      </c>
      <c r="H1105" s="153" t="s">
        <v>42</v>
      </c>
      <c r="I1105" s="155"/>
      <c r="L1105" s="152"/>
      <c r="M1105" s="156"/>
      <c r="T1105" s="157"/>
      <c r="AT1105" s="153" t="s">
        <v>317</v>
      </c>
      <c r="AU1105" s="153" t="s">
        <v>88</v>
      </c>
      <c r="AV1105" s="12" t="s">
        <v>86</v>
      </c>
      <c r="AW1105" s="12" t="s">
        <v>38</v>
      </c>
      <c r="AX1105" s="12" t="s">
        <v>79</v>
      </c>
      <c r="AY1105" s="153" t="s">
        <v>305</v>
      </c>
    </row>
    <row r="1106" spans="2:65" s="12" customFormat="1" ht="11.25">
      <c r="B1106" s="152"/>
      <c r="D1106" s="146" t="s">
        <v>317</v>
      </c>
      <c r="E1106" s="153" t="s">
        <v>42</v>
      </c>
      <c r="F1106" s="154" t="s">
        <v>425</v>
      </c>
      <c r="H1106" s="153" t="s">
        <v>42</v>
      </c>
      <c r="I1106" s="155"/>
      <c r="L1106" s="152"/>
      <c r="M1106" s="156"/>
      <c r="T1106" s="157"/>
      <c r="AT1106" s="153" t="s">
        <v>317</v>
      </c>
      <c r="AU1106" s="153" t="s">
        <v>88</v>
      </c>
      <c r="AV1106" s="12" t="s">
        <v>86</v>
      </c>
      <c r="AW1106" s="12" t="s">
        <v>38</v>
      </c>
      <c r="AX1106" s="12" t="s">
        <v>79</v>
      </c>
      <c r="AY1106" s="153" t="s">
        <v>305</v>
      </c>
    </row>
    <row r="1107" spans="2:65" s="13" customFormat="1" ht="11.25">
      <c r="B1107" s="158"/>
      <c r="D1107" s="146" t="s">
        <v>317</v>
      </c>
      <c r="E1107" s="159" t="s">
        <v>42</v>
      </c>
      <c r="F1107" s="160" t="s">
        <v>1472</v>
      </c>
      <c r="H1107" s="161">
        <v>336.67</v>
      </c>
      <c r="I1107" s="162"/>
      <c r="L1107" s="158"/>
      <c r="M1107" s="163"/>
      <c r="T1107" s="164"/>
      <c r="AT1107" s="159" t="s">
        <v>317</v>
      </c>
      <c r="AU1107" s="159" t="s">
        <v>88</v>
      </c>
      <c r="AV1107" s="13" t="s">
        <v>88</v>
      </c>
      <c r="AW1107" s="13" t="s">
        <v>38</v>
      </c>
      <c r="AX1107" s="13" t="s">
        <v>79</v>
      </c>
      <c r="AY1107" s="159" t="s">
        <v>305</v>
      </c>
    </row>
    <row r="1108" spans="2:65" s="15" customFormat="1" ht="11.25">
      <c r="B1108" s="172"/>
      <c r="D1108" s="146" t="s">
        <v>317</v>
      </c>
      <c r="E1108" s="173" t="s">
        <v>42</v>
      </c>
      <c r="F1108" s="174" t="s">
        <v>339</v>
      </c>
      <c r="H1108" s="175">
        <v>336.67</v>
      </c>
      <c r="I1108" s="176"/>
      <c r="L1108" s="172"/>
      <c r="M1108" s="177"/>
      <c r="T1108" s="178"/>
      <c r="AT1108" s="173" t="s">
        <v>317</v>
      </c>
      <c r="AU1108" s="173" t="s">
        <v>88</v>
      </c>
      <c r="AV1108" s="15" t="s">
        <v>311</v>
      </c>
      <c r="AW1108" s="15" t="s">
        <v>38</v>
      </c>
      <c r="AX1108" s="15" t="s">
        <v>86</v>
      </c>
      <c r="AY1108" s="173" t="s">
        <v>305</v>
      </c>
    </row>
    <row r="1109" spans="2:65" s="13" customFormat="1" ht="11.25">
      <c r="B1109" s="158"/>
      <c r="D1109" s="146" t="s">
        <v>317</v>
      </c>
      <c r="F1109" s="160" t="s">
        <v>1514</v>
      </c>
      <c r="H1109" s="161">
        <v>343.40300000000002</v>
      </c>
      <c r="I1109" s="162"/>
      <c r="L1109" s="158"/>
      <c r="M1109" s="163"/>
      <c r="T1109" s="164"/>
      <c r="AT1109" s="159" t="s">
        <v>317</v>
      </c>
      <c r="AU1109" s="159" t="s">
        <v>88</v>
      </c>
      <c r="AV1109" s="13" t="s">
        <v>88</v>
      </c>
      <c r="AW1109" s="13" t="s">
        <v>4</v>
      </c>
      <c r="AX1109" s="13" t="s">
        <v>86</v>
      </c>
      <c r="AY1109" s="159" t="s">
        <v>305</v>
      </c>
    </row>
    <row r="1110" spans="2:65" s="1" customFormat="1" ht="24.2" customHeight="1">
      <c r="B1110" s="33"/>
      <c r="C1110" s="179" t="s">
        <v>1515</v>
      </c>
      <c r="D1110" s="179" t="s">
        <v>341</v>
      </c>
      <c r="E1110" s="180" t="s">
        <v>1516</v>
      </c>
      <c r="F1110" s="181" t="s">
        <v>1517</v>
      </c>
      <c r="G1110" s="182" t="s">
        <v>199</v>
      </c>
      <c r="H1110" s="183">
        <v>30.6</v>
      </c>
      <c r="I1110" s="184"/>
      <c r="J1110" s="185">
        <f>ROUND(I1110*H1110,2)</f>
        <v>0</v>
      </c>
      <c r="K1110" s="181" t="s">
        <v>310</v>
      </c>
      <c r="L1110" s="186"/>
      <c r="M1110" s="187" t="s">
        <v>42</v>
      </c>
      <c r="N1110" s="188" t="s">
        <v>50</v>
      </c>
      <c r="P1110" s="142">
        <f>O1110*H1110</f>
        <v>0</v>
      </c>
      <c r="Q1110" s="142">
        <v>6.0000000000000001E-3</v>
      </c>
      <c r="R1110" s="142">
        <f>Q1110*H1110</f>
        <v>0.18360000000000001</v>
      </c>
      <c r="S1110" s="142">
        <v>0</v>
      </c>
      <c r="T1110" s="143">
        <f>S1110*H1110</f>
        <v>0</v>
      </c>
      <c r="AR1110" s="144" t="s">
        <v>559</v>
      </c>
      <c r="AT1110" s="144" t="s">
        <v>341</v>
      </c>
      <c r="AU1110" s="144" t="s">
        <v>88</v>
      </c>
      <c r="AY1110" s="18" t="s">
        <v>305</v>
      </c>
      <c r="BE1110" s="145">
        <f>IF(N1110="základní",J1110,0)</f>
        <v>0</v>
      </c>
      <c r="BF1110" s="145">
        <f>IF(N1110="snížená",J1110,0)</f>
        <v>0</v>
      </c>
      <c r="BG1110" s="145">
        <f>IF(N1110="zákl. přenesená",J1110,0)</f>
        <v>0</v>
      </c>
      <c r="BH1110" s="145">
        <f>IF(N1110="sníž. přenesená",J1110,0)</f>
        <v>0</v>
      </c>
      <c r="BI1110" s="145">
        <f>IF(N1110="nulová",J1110,0)</f>
        <v>0</v>
      </c>
      <c r="BJ1110" s="18" t="s">
        <v>86</v>
      </c>
      <c r="BK1110" s="145">
        <f>ROUND(I1110*H1110,2)</f>
        <v>0</v>
      </c>
      <c r="BL1110" s="18" t="s">
        <v>436</v>
      </c>
      <c r="BM1110" s="144" t="s">
        <v>1518</v>
      </c>
    </row>
    <row r="1111" spans="2:65" s="1" customFormat="1" ht="19.5">
      <c r="B1111" s="33"/>
      <c r="D1111" s="146" t="s">
        <v>313</v>
      </c>
      <c r="F1111" s="147" t="s">
        <v>1517</v>
      </c>
      <c r="I1111" s="148"/>
      <c r="L1111" s="33"/>
      <c r="M1111" s="149"/>
      <c r="T1111" s="54"/>
      <c r="AT1111" s="18" t="s">
        <v>313</v>
      </c>
      <c r="AU1111" s="18" t="s">
        <v>88</v>
      </c>
    </row>
    <row r="1112" spans="2:65" s="12" customFormat="1" ht="11.25">
      <c r="B1112" s="152"/>
      <c r="D1112" s="146" t="s">
        <v>317</v>
      </c>
      <c r="E1112" s="153" t="s">
        <v>42</v>
      </c>
      <c r="F1112" s="154" t="s">
        <v>1483</v>
      </c>
      <c r="H1112" s="153" t="s">
        <v>42</v>
      </c>
      <c r="I1112" s="155"/>
      <c r="L1112" s="152"/>
      <c r="M1112" s="156"/>
      <c r="T1112" s="157"/>
      <c r="AT1112" s="153" t="s">
        <v>317</v>
      </c>
      <c r="AU1112" s="153" t="s">
        <v>88</v>
      </c>
      <c r="AV1112" s="12" t="s">
        <v>86</v>
      </c>
      <c r="AW1112" s="12" t="s">
        <v>38</v>
      </c>
      <c r="AX1112" s="12" t="s">
        <v>79</v>
      </c>
      <c r="AY1112" s="153" t="s">
        <v>305</v>
      </c>
    </row>
    <row r="1113" spans="2:65" s="12" customFormat="1" ht="11.25">
      <c r="B1113" s="152"/>
      <c r="D1113" s="146" t="s">
        <v>317</v>
      </c>
      <c r="E1113" s="153" t="s">
        <v>42</v>
      </c>
      <c r="F1113" s="154" t="s">
        <v>425</v>
      </c>
      <c r="H1113" s="153" t="s">
        <v>42</v>
      </c>
      <c r="I1113" s="155"/>
      <c r="L1113" s="152"/>
      <c r="M1113" s="156"/>
      <c r="T1113" s="157"/>
      <c r="AT1113" s="153" t="s">
        <v>317</v>
      </c>
      <c r="AU1113" s="153" t="s">
        <v>88</v>
      </c>
      <c r="AV1113" s="12" t="s">
        <v>86</v>
      </c>
      <c r="AW1113" s="12" t="s">
        <v>38</v>
      </c>
      <c r="AX1113" s="12" t="s">
        <v>79</v>
      </c>
      <c r="AY1113" s="153" t="s">
        <v>305</v>
      </c>
    </row>
    <row r="1114" spans="2:65" s="13" customFormat="1" ht="11.25">
      <c r="B1114" s="158"/>
      <c r="D1114" s="146" t="s">
        <v>317</v>
      </c>
      <c r="E1114" s="159" t="s">
        <v>42</v>
      </c>
      <c r="F1114" s="160" t="s">
        <v>1473</v>
      </c>
      <c r="H1114" s="161">
        <v>30</v>
      </c>
      <c r="I1114" s="162"/>
      <c r="L1114" s="158"/>
      <c r="M1114" s="163"/>
      <c r="T1114" s="164"/>
      <c r="AT1114" s="159" t="s">
        <v>317</v>
      </c>
      <c r="AU1114" s="159" t="s">
        <v>88</v>
      </c>
      <c r="AV1114" s="13" t="s">
        <v>88</v>
      </c>
      <c r="AW1114" s="13" t="s">
        <v>38</v>
      </c>
      <c r="AX1114" s="13" t="s">
        <v>79</v>
      </c>
      <c r="AY1114" s="159" t="s">
        <v>305</v>
      </c>
    </row>
    <row r="1115" spans="2:65" s="15" customFormat="1" ht="11.25">
      <c r="B1115" s="172"/>
      <c r="D1115" s="146" t="s">
        <v>317</v>
      </c>
      <c r="E1115" s="173" t="s">
        <v>42</v>
      </c>
      <c r="F1115" s="174" t="s">
        <v>339</v>
      </c>
      <c r="H1115" s="175">
        <v>30</v>
      </c>
      <c r="I1115" s="176"/>
      <c r="L1115" s="172"/>
      <c r="M1115" s="177"/>
      <c r="T1115" s="178"/>
      <c r="AT1115" s="173" t="s">
        <v>317</v>
      </c>
      <c r="AU1115" s="173" t="s">
        <v>88</v>
      </c>
      <c r="AV1115" s="15" t="s">
        <v>311</v>
      </c>
      <c r="AW1115" s="15" t="s">
        <v>38</v>
      </c>
      <c r="AX1115" s="15" t="s">
        <v>86</v>
      </c>
      <c r="AY1115" s="173" t="s">
        <v>305</v>
      </c>
    </row>
    <row r="1116" spans="2:65" s="13" customFormat="1" ht="11.25">
      <c r="B1116" s="158"/>
      <c r="D1116" s="146" t="s">
        <v>317</v>
      </c>
      <c r="F1116" s="160" t="s">
        <v>1519</v>
      </c>
      <c r="H1116" s="161">
        <v>30.6</v>
      </c>
      <c r="I1116" s="162"/>
      <c r="L1116" s="158"/>
      <c r="M1116" s="163"/>
      <c r="T1116" s="164"/>
      <c r="AT1116" s="159" t="s">
        <v>317</v>
      </c>
      <c r="AU1116" s="159" t="s">
        <v>88</v>
      </c>
      <c r="AV1116" s="13" t="s">
        <v>88</v>
      </c>
      <c r="AW1116" s="13" t="s">
        <v>4</v>
      </c>
      <c r="AX1116" s="13" t="s">
        <v>86</v>
      </c>
      <c r="AY1116" s="159" t="s">
        <v>305</v>
      </c>
    </row>
    <row r="1117" spans="2:65" s="1" customFormat="1" ht="37.9" customHeight="1">
      <c r="B1117" s="33"/>
      <c r="C1117" s="133" t="s">
        <v>1520</v>
      </c>
      <c r="D1117" s="133" t="s">
        <v>307</v>
      </c>
      <c r="E1117" s="134" t="s">
        <v>1521</v>
      </c>
      <c r="F1117" s="135" t="s">
        <v>1522</v>
      </c>
      <c r="G1117" s="136" t="s">
        <v>199</v>
      </c>
      <c r="H1117" s="137">
        <v>1085.06</v>
      </c>
      <c r="I1117" s="138"/>
      <c r="J1117" s="139">
        <f>ROUND(I1117*H1117,2)</f>
        <v>0</v>
      </c>
      <c r="K1117" s="135" t="s">
        <v>310</v>
      </c>
      <c r="L1117" s="33"/>
      <c r="M1117" s="140" t="s">
        <v>42</v>
      </c>
      <c r="N1117" s="141" t="s">
        <v>50</v>
      </c>
      <c r="P1117" s="142">
        <f>O1117*H1117</f>
        <v>0</v>
      </c>
      <c r="Q1117" s="142">
        <v>6.0600000000000003E-3</v>
      </c>
      <c r="R1117" s="142">
        <f>Q1117*H1117</f>
        <v>6.5754636</v>
      </c>
      <c r="S1117" s="142">
        <v>0</v>
      </c>
      <c r="T1117" s="143">
        <f>S1117*H1117</f>
        <v>0</v>
      </c>
      <c r="AR1117" s="144" t="s">
        <v>436</v>
      </c>
      <c r="AT1117" s="144" t="s">
        <v>307</v>
      </c>
      <c r="AU1117" s="144" t="s">
        <v>88</v>
      </c>
      <c r="AY1117" s="18" t="s">
        <v>305</v>
      </c>
      <c r="BE1117" s="145">
        <f>IF(N1117="základní",J1117,0)</f>
        <v>0</v>
      </c>
      <c r="BF1117" s="145">
        <f>IF(N1117="snížená",J1117,0)</f>
        <v>0</v>
      </c>
      <c r="BG1117" s="145">
        <f>IF(N1117="zákl. přenesená",J1117,0)</f>
        <v>0</v>
      </c>
      <c r="BH1117" s="145">
        <f>IF(N1117="sníž. přenesená",J1117,0)</f>
        <v>0</v>
      </c>
      <c r="BI1117" s="145">
        <f>IF(N1117="nulová",J1117,0)</f>
        <v>0</v>
      </c>
      <c r="BJ1117" s="18" t="s">
        <v>86</v>
      </c>
      <c r="BK1117" s="145">
        <f>ROUND(I1117*H1117,2)</f>
        <v>0</v>
      </c>
      <c r="BL1117" s="18" t="s">
        <v>436</v>
      </c>
      <c r="BM1117" s="144" t="s">
        <v>1523</v>
      </c>
    </row>
    <row r="1118" spans="2:65" s="1" customFormat="1" ht="29.25">
      <c r="B1118" s="33"/>
      <c r="D1118" s="146" t="s">
        <v>313</v>
      </c>
      <c r="F1118" s="147" t="s">
        <v>1524</v>
      </c>
      <c r="I1118" s="148"/>
      <c r="L1118" s="33"/>
      <c r="M1118" s="149"/>
      <c r="T1118" s="54"/>
      <c r="AT1118" s="18" t="s">
        <v>313</v>
      </c>
      <c r="AU1118" s="18" t="s">
        <v>88</v>
      </c>
    </row>
    <row r="1119" spans="2:65" s="1" customFormat="1" ht="11.25">
      <c r="B1119" s="33"/>
      <c r="D1119" s="150" t="s">
        <v>315</v>
      </c>
      <c r="F1119" s="151" t="s">
        <v>1525</v>
      </c>
      <c r="I1119" s="148"/>
      <c r="L1119" s="33"/>
      <c r="M1119" s="149"/>
      <c r="T1119" s="54"/>
      <c r="AT1119" s="18" t="s">
        <v>315</v>
      </c>
      <c r="AU1119" s="18" t="s">
        <v>88</v>
      </c>
    </row>
    <row r="1120" spans="2:65" s="12" customFormat="1" ht="11.25">
      <c r="B1120" s="152"/>
      <c r="D1120" s="146" t="s">
        <v>317</v>
      </c>
      <c r="E1120" s="153" t="s">
        <v>42</v>
      </c>
      <c r="F1120" s="154" t="s">
        <v>1526</v>
      </c>
      <c r="H1120" s="153" t="s">
        <v>42</v>
      </c>
      <c r="I1120" s="155"/>
      <c r="L1120" s="152"/>
      <c r="M1120" s="156"/>
      <c r="T1120" s="157"/>
      <c r="AT1120" s="153" t="s">
        <v>317</v>
      </c>
      <c r="AU1120" s="153" t="s">
        <v>88</v>
      </c>
      <c r="AV1120" s="12" t="s">
        <v>86</v>
      </c>
      <c r="AW1120" s="12" t="s">
        <v>38</v>
      </c>
      <c r="AX1120" s="12" t="s">
        <v>79</v>
      </c>
      <c r="AY1120" s="153" t="s">
        <v>305</v>
      </c>
    </row>
    <row r="1121" spans="2:65" s="12" customFormat="1" ht="11.25">
      <c r="B1121" s="152"/>
      <c r="D1121" s="146" t="s">
        <v>317</v>
      </c>
      <c r="E1121" s="153" t="s">
        <v>42</v>
      </c>
      <c r="F1121" s="154" t="s">
        <v>355</v>
      </c>
      <c r="H1121" s="153" t="s">
        <v>42</v>
      </c>
      <c r="I1121" s="155"/>
      <c r="L1121" s="152"/>
      <c r="M1121" s="156"/>
      <c r="T1121" s="157"/>
      <c r="AT1121" s="153" t="s">
        <v>317</v>
      </c>
      <c r="AU1121" s="153" t="s">
        <v>88</v>
      </c>
      <c r="AV1121" s="12" t="s">
        <v>86</v>
      </c>
      <c r="AW1121" s="12" t="s">
        <v>38</v>
      </c>
      <c r="AX1121" s="12" t="s">
        <v>79</v>
      </c>
      <c r="AY1121" s="153" t="s">
        <v>305</v>
      </c>
    </row>
    <row r="1122" spans="2:65" s="13" customFormat="1" ht="11.25">
      <c r="B1122" s="158"/>
      <c r="D1122" s="146" t="s">
        <v>317</v>
      </c>
      <c r="E1122" s="159" t="s">
        <v>42</v>
      </c>
      <c r="F1122" s="160" t="s">
        <v>1527</v>
      </c>
      <c r="H1122" s="161">
        <v>28.15</v>
      </c>
      <c r="I1122" s="162"/>
      <c r="L1122" s="158"/>
      <c r="M1122" s="163"/>
      <c r="T1122" s="164"/>
      <c r="AT1122" s="159" t="s">
        <v>317</v>
      </c>
      <c r="AU1122" s="159" t="s">
        <v>88</v>
      </c>
      <c r="AV1122" s="13" t="s">
        <v>88</v>
      </c>
      <c r="AW1122" s="13" t="s">
        <v>38</v>
      </c>
      <c r="AX1122" s="13" t="s">
        <v>79</v>
      </c>
      <c r="AY1122" s="159" t="s">
        <v>305</v>
      </c>
    </row>
    <row r="1123" spans="2:65" s="13" customFormat="1" ht="11.25">
      <c r="B1123" s="158"/>
      <c r="D1123" s="146" t="s">
        <v>317</v>
      </c>
      <c r="E1123" s="159" t="s">
        <v>42</v>
      </c>
      <c r="F1123" s="160" t="s">
        <v>1528</v>
      </c>
      <c r="H1123" s="161">
        <v>28.15</v>
      </c>
      <c r="I1123" s="162"/>
      <c r="L1123" s="158"/>
      <c r="M1123" s="163"/>
      <c r="T1123" s="164"/>
      <c r="AT1123" s="159" t="s">
        <v>317</v>
      </c>
      <c r="AU1123" s="159" t="s">
        <v>88</v>
      </c>
      <c r="AV1123" s="13" t="s">
        <v>88</v>
      </c>
      <c r="AW1123" s="13" t="s">
        <v>38</v>
      </c>
      <c r="AX1123" s="13" t="s">
        <v>79</v>
      </c>
      <c r="AY1123" s="159" t="s">
        <v>305</v>
      </c>
    </row>
    <row r="1124" spans="2:65" s="12" customFormat="1" ht="11.25">
      <c r="B1124" s="152"/>
      <c r="D1124" s="146" t="s">
        <v>317</v>
      </c>
      <c r="E1124" s="153" t="s">
        <v>42</v>
      </c>
      <c r="F1124" s="154" t="s">
        <v>1529</v>
      </c>
      <c r="H1124" s="153" t="s">
        <v>42</v>
      </c>
      <c r="I1124" s="155"/>
      <c r="L1124" s="152"/>
      <c r="M1124" s="156"/>
      <c r="T1124" s="157"/>
      <c r="AT1124" s="153" t="s">
        <v>317</v>
      </c>
      <c r="AU1124" s="153" t="s">
        <v>88</v>
      </c>
      <c r="AV1124" s="12" t="s">
        <v>86</v>
      </c>
      <c r="AW1124" s="12" t="s">
        <v>38</v>
      </c>
      <c r="AX1124" s="12" t="s">
        <v>79</v>
      </c>
      <c r="AY1124" s="153" t="s">
        <v>305</v>
      </c>
    </row>
    <row r="1125" spans="2:65" s="13" customFormat="1" ht="11.25">
      <c r="B1125" s="158"/>
      <c r="D1125" s="146" t="s">
        <v>317</v>
      </c>
      <c r="E1125" s="159" t="s">
        <v>42</v>
      </c>
      <c r="F1125" s="160" t="s">
        <v>1530</v>
      </c>
      <c r="H1125" s="161">
        <v>312.13</v>
      </c>
      <c r="I1125" s="162"/>
      <c r="L1125" s="158"/>
      <c r="M1125" s="163"/>
      <c r="T1125" s="164"/>
      <c r="AT1125" s="159" t="s">
        <v>317</v>
      </c>
      <c r="AU1125" s="159" t="s">
        <v>88</v>
      </c>
      <c r="AV1125" s="13" t="s">
        <v>88</v>
      </c>
      <c r="AW1125" s="13" t="s">
        <v>38</v>
      </c>
      <c r="AX1125" s="13" t="s">
        <v>79</v>
      </c>
      <c r="AY1125" s="159" t="s">
        <v>305</v>
      </c>
    </row>
    <row r="1126" spans="2:65" s="13" customFormat="1" ht="11.25">
      <c r="B1126" s="158"/>
      <c r="D1126" s="146" t="s">
        <v>317</v>
      </c>
      <c r="E1126" s="159" t="s">
        <v>42</v>
      </c>
      <c r="F1126" s="160" t="s">
        <v>1531</v>
      </c>
      <c r="H1126" s="161">
        <v>29.67</v>
      </c>
      <c r="I1126" s="162"/>
      <c r="L1126" s="158"/>
      <c r="M1126" s="163"/>
      <c r="T1126" s="164"/>
      <c r="AT1126" s="159" t="s">
        <v>317</v>
      </c>
      <c r="AU1126" s="159" t="s">
        <v>88</v>
      </c>
      <c r="AV1126" s="13" t="s">
        <v>88</v>
      </c>
      <c r="AW1126" s="13" t="s">
        <v>38</v>
      </c>
      <c r="AX1126" s="13" t="s">
        <v>79</v>
      </c>
      <c r="AY1126" s="159" t="s">
        <v>305</v>
      </c>
    </row>
    <row r="1127" spans="2:65" s="12" customFormat="1" ht="11.25">
      <c r="B1127" s="152"/>
      <c r="D1127" s="146" t="s">
        <v>317</v>
      </c>
      <c r="E1127" s="153" t="s">
        <v>42</v>
      </c>
      <c r="F1127" s="154" t="s">
        <v>1532</v>
      </c>
      <c r="H1127" s="153" t="s">
        <v>42</v>
      </c>
      <c r="I1127" s="155"/>
      <c r="L1127" s="152"/>
      <c r="M1127" s="156"/>
      <c r="T1127" s="157"/>
      <c r="AT1127" s="153" t="s">
        <v>317</v>
      </c>
      <c r="AU1127" s="153" t="s">
        <v>88</v>
      </c>
      <c r="AV1127" s="12" t="s">
        <v>86</v>
      </c>
      <c r="AW1127" s="12" t="s">
        <v>38</v>
      </c>
      <c r="AX1127" s="12" t="s">
        <v>79</v>
      </c>
      <c r="AY1127" s="153" t="s">
        <v>305</v>
      </c>
    </row>
    <row r="1128" spans="2:65" s="13" customFormat="1" ht="11.25">
      <c r="B1128" s="158"/>
      <c r="D1128" s="146" t="s">
        <v>317</v>
      </c>
      <c r="E1128" s="159" t="s">
        <v>42</v>
      </c>
      <c r="F1128" s="160" t="s">
        <v>1533</v>
      </c>
      <c r="H1128" s="161">
        <v>226.58</v>
      </c>
      <c r="I1128" s="162"/>
      <c r="L1128" s="158"/>
      <c r="M1128" s="163"/>
      <c r="T1128" s="164"/>
      <c r="AT1128" s="159" t="s">
        <v>317</v>
      </c>
      <c r="AU1128" s="159" t="s">
        <v>88</v>
      </c>
      <c r="AV1128" s="13" t="s">
        <v>88</v>
      </c>
      <c r="AW1128" s="13" t="s">
        <v>38</v>
      </c>
      <c r="AX1128" s="13" t="s">
        <v>79</v>
      </c>
      <c r="AY1128" s="159" t="s">
        <v>305</v>
      </c>
    </row>
    <row r="1129" spans="2:65" s="12" customFormat="1" ht="11.25">
      <c r="B1129" s="152"/>
      <c r="D1129" s="146" t="s">
        <v>317</v>
      </c>
      <c r="E1129" s="153" t="s">
        <v>42</v>
      </c>
      <c r="F1129" s="154" t="s">
        <v>1534</v>
      </c>
      <c r="H1129" s="153" t="s">
        <v>42</v>
      </c>
      <c r="I1129" s="155"/>
      <c r="L1129" s="152"/>
      <c r="M1129" s="156"/>
      <c r="T1129" s="157"/>
      <c r="AT1129" s="153" t="s">
        <v>317</v>
      </c>
      <c r="AU1129" s="153" t="s">
        <v>88</v>
      </c>
      <c r="AV1129" s="12" t="s">
        <v>86</v>
      </c>
      <c r="AW1129" s="12" t="s">
        <v>38</v>
      </c>
      <c r="AX1129" s="12" t="s">
        <v>79</v>
      </c>
      <c r="AY1129" s="153" t="s">
        <v>305</v>
      </c>
    </row>
    <row r="1130" spans="2:65" s="13" customFormat="1" ht="11.25">
      <c r="B1130" s="158"/>
      <c r="D1130" s="146" t="s">
        <v>317</v>
      </c>
      <c r="E1130" s="159" t="s">
        <v>42</v>
      </c>
      <c r="F1130" s="160" t="s">
        <v>1535</v>
      </c>
      <c r="H1130" s="161">
        <v>460.38</v>
      </c>
      <c r="I1130" s="162"/>
      <c r="L1130" s="158"/>
      <c r="M1130" s="163"/>
      <c r="T1130" s="164"/>
      <c r="AT1130" s="159" t="s">
        <v>317</v>
      </c>
      <c r="AU1130" s="159" t="s">
        <v>88</v>
      </c>
      <c r="AV1130" s="13" t="s">
        <v>88</v>
      </c>
      <c r="AW1130" s="13" t="s">
        <v>38</v>
      </c>
      <c r="AX1130" s="13" t="s">
        <v>79</v>
      </c>
      <c r="AY1130" s="159" t="s">
        <v>305</v>
      </c>
    </row>
    <row r="1131" spans="2:65" s="15" customFormat="1" ht="11.25">
      <c r="B1131" s="172"/>
      <c r="D1131" s="146" t="s">
        <v>317</v>
      </c>
      <c r="E1131" s="173" t="s">
        <v>42</v>
      </c>
      <c r="F1131" s="174" t="s">
        <v>339</v>
      </c>
      <c r="H1131" s="175">
        <v>1085.06</v>
      </c>
      <c r="I1131" s="176"/>
      <c r="L1131" s="172"/>
      <c r="M1131" s="177"/>
      <c r="T1131" s="178"/>
      <c r="AT1131" s="173" t="s">
        <v>317</v>
      </c>
      <c r="AU1131" s="173" t="s">
        <v>88</v>
      </c>
      <c r="AV1131" s="15" t="s">
        <v>311</v>
      </c>
      <c r="AW1131" s="15" t="s">
        <v>38</v>
      </c>
      <c r="AX1131" s="15" t="s">
        <v>86</v>
      </c>
      <c r="AY1131" s="173" t="s">
        <v>305</v>
      </c>
    </row>
    <row r="1132" spans="2:65" s="1" customFormat="1" ht="24.2" customHeight="1">
      <c r="B1132" s="33"/>
      <c r="C1132" s="179" t="s">
        <v>1536</v>
      </c>
      <c r="D1132" s="179" t="s">
        <v>341</v>
      </c>
      <c r="E1132" s="180" t="s">
        <v>1537</v>
      </c>
      <c r="F1132" s="181" t="s">
        <v>1538</v>
      </c>
      <c r="G1132" s="182" t="s">
        <v>199</v>
      </c>
      <c r="H1132" s="183">
        <v>29.558</v>
      </c>
      <c r="I1132" s="184"/>
      <c r="J1132" s="185">
        <f>ROUND(I1132*H1132,2)</f>
        <v>0</v>
      </c>
      <c r="K1132" s="181" t="s">
        <v>310</v>
      </c>
      <c r="L1132" s="186"/>
      <c r="M1132" s="187" t="s">
        <v>42</v>
      </c>
      <c r="N1132" s="188" t="s">
        <v>50</v>
      </c>
      <c r="P1132" s="142">
        <f>O1132*H1132</f>
        <v>0</v>
      </c>
      <c r="Q1132" s="142">
        <v>1.5E-3</v>
      </c>
      <c r="R1132" s="142">
        <f>Q1132*H1132</f>
        <v>4.4337000000000001E-2</v>
      </c>
      <c r="S1132" s="142">
        <v>0</v>
      </c>
      <c r="T1132" s="143">
        <f>S1132*H1132</f>
        <v>0</v>
      </c>
      <c r="AR1132" s="144" t="s">
        <v>559</v>
      </c>
      <c r="AT1132" s="144" t="s">
        <v>341</v>
      </c>
      <c r="AU1132" s="144" t="s">
        <v>88</v>
      </c>
      <c r="AY1132" s="18" t="s">
        <v>305</v>
      </c>
      <c r="BE1132" s="145">
        <f>IF(N1132="základní",J1132,0)</f>
        <v>0</v>
      </c>
      <c r="BF1132" s="145">
        <f>IF(N1132="snížená",J1132,0)</f>
        <v>0</v>
      </c>
      <c r="BG1132" s="145">
        <f>IF(N1132="zákl. přenesená",J1132,0)</f>
        <v>0</v>
      </c>
      <c r="BH1132" s="145">
        <f>IF(N1132="sníž. přenesená",J1132,0)</f>
        <v>0</v>
      </c>
      <c r="BI1132" s="145">
        <f>IF(N1132="nulová",J1132,0)</f>
        <v>0</v>
      </c>
      <c r="BJ1132" s="18" t="s">
        <v>86</v>
      </c>
      <c r="BK1132" s="145">
        <f>ROUND(I1132*H1132,2)</f>
        <v>0</v>
      </c>
      <c r="BL1132" s="18" t="s">
        <v>436</v>
      </c>
      <c r="BM1132" s="144" t="s">
        <v>1539</v>
      </c>
    </row>
    <row r="1133" spans="2:65" s="1" customFormat="1" ht="19.5">
      <c r="B1133" s="33"/>
      <c r="D1133" s="146" t="s">
        <v>313</v>
      </c>
      <c r="F1133" s="147" t="s">
        <v>1538</v>
      </c>
      <c r="I1133" s="148"/>
      <c r="L1133" s="33"/>
      <c r="M1133" s="149"/>
      <c r="T1133" s="54"/>
      <c r="AT1133" s="18" t="s">
        <v>313</v>
      </c>
      <c r="AU1133" s="18" t="s">
        <v>88</v>
      </c>
    </row>
    <row r="1134" spans="2:65" s="12" customFormat="1" ht="11.25">
      <c r="B1134" s="152"/>
      <c r="D1134" s="146" t="s">
        <v>317</v>
      </c>
      <c r="E1134" s="153" t="s">
        <v>42</v>
      </c>
      <c r="F1134" s="154" t="s">
        <v>1526</v>
      </c>
      <c r="H1134" s="153" t="s">
        <v>42</v>
      </c>
      <c r="I1134" s="155"/>
      <c r="L1134" s="152"/>
      <c r="M1134" s="156"/>
      <c r="T1134" s="157"/>
      <c r="AT1134" s="153" t="s">
        <v>317</v>
      </c>
      <c r="AU1134" s="153" t="s">
        <v>88</v>
      </c>
      <c r="AV1134" s="12" t="s">
        <v>86</v>
      </c>
      <c r="AW1134" s="12" t="s">
        <v>38</v>
      </c>
      <c r="AX1134" s="12" t="s">
        <v>79</v>
      </c>
      <c r="AY1134" s="153" t="s">
        <v>305</v>
      </c>
    </row>
    <row r="1135" spans="2:65" s="12" customFormat="1" ht="11.25">
      <c r="B1135" s="152"/>
      <c r="D1135" s="146" t="s">
        <v>317</v>
      </c>
      <c r="E1135" s="153" t="s">
        <v>42</v>
      </c>
      <c r="F1135" s="154" t="s">
        <v>355</v>
      </c>
      <c r="H1135" s="153" t="s">
        <v>42</v>
      </c>
      <c r="I1135" s="155"/>
      <c r="L1135" s="152"/>
      <c r="M1135" s="156"/>
      <c r="T1135" s="157"/>
      <c r="AT1135" s="153" t="s">
        <v>317</v>
      </c>
      <c r="AU1135" s="153" t="s">
        <v>88</v>
      </c>
      <c r="AV1135" s="12" t="s">
        <v>86</v>
      </c>
      <c r="AW1135" s="12" t="s">
        <v>38</v>
      </c>
      <c r="AX1135" s="12" t="s">
        <v>79</v>
      </c>
      <c r="AY1135" s="153" t="s">
        <v>305</v>
      </c>
    </row>
    <row r="1136" spans="2:65" s="13" customFormat="1" ht="11.25">
      <c r="B1136" s="158"/>
      <c r="D1136" s="146" t="s">
        <v>317</v>
      </c>
      <c r="E1136" s="159" t="s">
        <v>42</v>
      </c>
      <c r="F1136" s="160" t="s">
        <v>1527</v>
      </c>
      <c r="H1136" s="161">
        <v>28.15</v>
      </c>
      <c r="I1136" s="162"/>
      <c r="L1136" s="158"/>
      <c r="M1136" s="163"/>
      <c r="T1136" s="164"/>
      <c r="AT1136" s="159" t="s">
        <v>317</v>
      </c>
      <c r="AU1136" s="159" t="s">
        <v>88</v>
      </c>
      <c r="AV1136" s="13" t="s">
        <v>88</v>
      </c>
      <c r="AW1136" s="13" t="s">
        <v>38</v>
      </c>
      <c r="AX1136" s="13" t="s">
        <v>79</v>
      </c>
      <c r="AY1136" s="159" t="s">
        <v>305</v>
      </c>
    </row>
    <row r="1137" spans="2:65" s="15" customFormat="1" ht="11.25">
      <c r="B1137" s="172"/>
      <c r="D1137" s="146" t="s">
        <v>317</v>
      </c>
      <c r="E1137" s="173" t="s">
        <v>42</v>
      </c>
      <c r="F1137" s="174" t="s">
        <v>339</v>
      </c>
      <c r="H1137" s="175">
        <v>28.15</v>
      </c>
      <c r="I1137" s="176"/>
      <c r="L1137" s="172"/>
      <c r="M1137" s="177"/>
      <c r="T1137" s="178"/>
      <c r="AT1137" s="173" t="s">
        <v>317</v>
      </c>
      <c r="AU1137" s="173" t="s">
        <v>88</v>
      </c>
      <c r="AV1137" s="15" t="s">
        <v>311</v>
      </c>
      <c r="AW1137" s="15" t="s">
        <v>38</v>
      </c>
      <c r="AX1137" s="15" t="s">
        <v>86</v>
      </c>
      <c r="AY1137" s="173" t="s">
        <v>305</v>
      </c>
    </row>
    <row r="1138" spans="2:65" s="13" customFormat="1" ht="11.25">
      <c r="B1138" s="158"/>
      <c r="D1138" s="146" t="s">
        <v>317</v>
      </c>
      <c r="F1138" s="160" t="s">
        <v>1540</v>
      </c>
      <c r="H1138" s="161">
        <v>29.558</v>
      </c>
      <c r="I1138" s="162"/>
      <c r="L1138" s="158"/>
      <c r="M1138" s="163"/>
      <c r="T1138" s="164"/>
      <c r="AT1138" s="159" t="s">
        <v>317</v>
      </c>
      <c r="AU1138" s="159" t="s">
        <v>88</v>
      </c>
      <c r="AV1138" s="13" t="s">
        <v>88</v>
      </c>
      <c r="AW1138" s="13" t="s">
        <v>4</v>
      </c>
      <c r="AX1138" s="13" t="s">
        <v>86</v>
      </c>
      <c r="AY1138" s="159" t="s">
        <v>305</v>
      </c>
    </row>
    <row r="1139" spans="2:65" s="1" customFormat="1" ht="24.2" customHeight="1">
      <c r="B1139" s="33"/>
      <c r="C1139" s="179" t="s">
        <v>1541</v>
      </c>
      <c r="D1139" s="179" t="s">
        <v>341</v>
      </c>
      <c r="E1139" s="180" t="s">
        <v>1516</v>
      </c>
      <c r="F1139" s="181" t="s">
        <v>1517</v>
      </c>
      <c r="G1139" s="182" t="s">
        <v>199</v>
      </c>
      <c r="H1139" s="183">
        <v>29.558</v>
      </c>
      <c r="I1139" s="184"/>
      <c r="J1139" s="185">
        <f>ROUND(I1139*H1139,2)</f>
        <v>0</v>
      </c>
      <c r="K1139" s="181" t="s">
        <v>310</v>
      </c>
      <c r="L1139" s="186"/>
      <c r="M1139" s="187" t="s">
        <v>42</v>
      </c>
      <c r="N1139" s="188" t="s">
        <v>50</v>
      </c>
      <c r="P1139" s="142">
        <f>O1139*H1139</f>
        <v>0</v>
      </c>
      <c r="Q1139" s="142">
        <v>6.0000000000000001E-3</v>
      </c>
      <c r="R1139" s="142">
        <f>Q1139*H1139</f>
        <v>0.17734800000000001</v>
      </c>
      <c r="S1139" s="142">
        <v>0</v>
      </c>
      <c r="T1139" s="143">
        <f>S1139*H1139</f>
        <v>0</v>
      </c>
      <c r="AR1139" s="144" t="s">
        <v>559</v>
      </c>
      <c r="AT1139" s="144" t="s">
        <v>341</v>
      </c>
      <c r="AU1139" s="144" t="s">
        <v>88</v>
      </c>
      <c r="AY1139" s="18" t="s">
        <v>305</v>
      </c>
      <c r="BE1139" s="145">
        <f>IF(N1139="základní",J1139,0)</f>
        <v>0</v>
      </c>
      <c r="BF1139" s="145">
        <f>IF(N1139="snížená",J1139,0)</f>
        <v>0</v>
      </c>
      <c r="BG1139" s="145">
        <f>IF(N1139="zákl. přenesená",J1139,0)</f>
        <v>0</v>
      </c>
      <c r="BH1139" s="145">
        <f>IF(N1139="sníž. přenesená",J1139,0)</f>
        <v>0</v>
      </c>
      <c r="BI1139" s="145">
        <f>IF(N1139="nulová",J1139,0)</f>
        <v>0</v>
      </c>
      <c r="BJ1139" s="18" t="s">
        <v>86</v>
      </c>
      <c r="BK1139" s="145">
        <f>ROUND(I1139*H1139,2)</f>
        <v>0</v>
      </c>
      <c r="BL1139" s="18" t="s">
        <v>436</v>
      </c>
      <c r="BM1139" s="144" t="s">
        <v>1542</v>
      </c>
    </row>
    <row r="1140" spans="2:65" s="1" customFormat="1" ht="19.5">
      <c r="B1140" s="33"/>
      <c r="D1140" s="146" t="s">
        <v>313</v>
      </c>
      <c r="F1140" s="147" t="s">
        <v>1517</v>
      </c>
      <c r="I1140" s="148"/>
      <c r="L1140" s="33"/>
      <c r="M1140" s="149"/>
      <c r="T1140" s="54"/>
      <c r="AT1140" s="18" t="s">
        <v>313</v>
      </c>
      <c r="AU1140" s="18" t="s">
        <v>88</v>
      </c>
    </row>
    <row r="1141" spans="2:65" s="12" customFormat="1" ht="11.25">
      <c r="B1141" s="152"/>
      <c r="D1141" s="146" t="s">
        <v>317</v>
      </c>
      <c r="E1141" s="153" t="s">
        <v>42</v>
      </c>
      <c r="F1141" s="154" t="s">
        <v>1526</v>
      </c>
      <c r="H1141" s="153" t="s">
        <v>42</v>
      </c>
      <c r="I1141" s="155"/>
      <c r="L1141" s="152"/>
      <c r="M1141" s="156"/>
      <c r="T1141" s="157"/>
      <c r="AT1141" s="153" t="s">
        <v>317</v>
      </c>
      <c r="AU1141" s="153" t="s">
        <v>88</v>
      </c>
      <c r="AV1141" s="12" t="s">
        <v>86</v>
      </c>
      <c r="AW1141" s="12" t="s">
        <v>38</v>
      </c>
      <c r="AX1141" s="12" t="s">
        <v>79</v>
      </c>
      <c r="AY1141" s="153" t="s">
        <v>305</v>
      </c>
    </row>
    <row r="1142" spans="2:65" s="12" customFormat="1" ht="11.25">
      <c r="B1142" s="152"/>
      <c r="D1142" s="146" t="s">
        <v>317</v>
      </c>
      <c r="E1142" s="153" t="s">
        <v>42</v>
      </c>
      <c r="F1142" s="154" t="s">
        <v>355</v>
      </c>
      <c r="H1142" s="153" t="s">
        <v>42</v>
      </c>
      <c r="I1142" s="155"/>
      <c r="L1142" s="152"/>
      <c r="M1142" s="156"/>
      <c r="T1142" s="157"/>
      <c r="AT1142" s="153" t="s">
        <v>317</v>
      </c>
      <c r="AU1142" s="153" t="s">
        <v>88</v>
      </c>
      <c r="AV1142" s="12" t="s">
        <v>86</v>
      </c>
      <c r="AW1142" s="12" t="s">
        <v>38</v>
      </c>
      <c r="AX1142" s="12" t="s">
        <v>79</v>
      </c>
      <c r="AY1142" s="153" t="s">
        <v>305</v>
      </c>
    </row>
    <row r="1143" spans="2:65" s="13" customFormat="1" ht="11.25">
      <c r="B1143" s="158"/>
      <c r="D1143" s="146" t="s">
        <v>317</v>
      </c>
      <c r="E1143" s="159" t="s">
        <v>42</v>
      </c>
      <c r="F1143" s="160" t="s">
        <v>1528</v>
      </c>
      <c r="H1143" s="161">
        <v>28.15</v>
      </c>
      <c r="I1143" s="162"/>
      <c r="L1143" s="158"/>
      <c r="M1143" s="163"/>
      <c r="T1143" s="164"/>
      <c r="AT1143" s="159" t="s">
        <v>317</v>
      </c>
      <c r="AU1143" s="159" t="s">
        <v>88</v>
      </c>
      <c r="AV1143" s="13" t="s">
        <v>88</v>
      </c>
      <c r="AW1143" s="13" t="s">
        <v>38</v>
      </c>
      <c r="AX1143" s="13" t="s">
        <v>86</v>
      </c>
      <c r="AY1143" s="159" t="s">
        <v>305</v>
      </c>
    </row>
    <row r="1144" spans="2:65" s="13" customFormat="1" ht="11.25">
      <c r="B1144" s="158"/>
      <c r="D1144" s="146" t="s">
        <v>317</v>
      </c>
      <c r="F1144" s="160" t="s">
        <v>1540</v>
      </c>
      <c r="H1144" s="161">
        <v>29.558</v>
      </c>
      <c r="I1144" s="162"/>
      <c r="L1144" s="158"/>
      <c r="M1144" s="163"/>
      <c r="T1144" s="164"/>
      <c r="AT1144" s="159" t="s">
        <v>317</v>
      </c>
      <c r="AU1144" s="159" t="s">
        <v>88</v>
      </c>
      <c r="AV1144" s="13" t="s">
        <v>88</v>
      </c>
      <c r="AW1144" s="13" t="s">
        <v>4</v>
      </c>
      <c r="AX1144" s="13" t="s">
        <v>86</v>
      </c>
      <c r="AY1144" s="159" t="s">
        <v>305</v>
      </c>
    </row>
    <row r="1145" spans="2:65" s="1" customFormat="1" ht="24.2" customHeight="1">
      <c r="B1145" s="33"/>
      <c r="C1145" s="179" t="s">
        <v>1543</v>
      </c>
      <c r="D1145" s="179" t="s">
        <v>341</v>
      </c>
      <c r="E1145" s="180" t="s">
        <v>1544</v>
      </c>
      <c r="F1145" s="181" t="s">
        <v>1545</v>
      </c>
      <c r="G1145" s="182" t="s">
        <v>199</v>
      </c>
      <c r="H1145" s="183">
        <v>327.73700000000002</v>
      </c>
      <c r="I1145" s="184"/>
      <c r="J1145" s="185">
        <f>ROUND(I1145*H1145,2)</f>
        <v>0</v>
      </c>
      <c r="K1145" s="181" t="s">
        <v>310</v>
      </c>
      <c r="L1145" s="186"/>
      <c r="M1145" s="187" t="s">
        <v>42</v>
      </c>
      <c r="N1145" s="188" t="s">
        <v>50</v>
      </c>
      <c r="P1145" s="142">
        <f>O1145*H1145</f>
        <v>0</v>
      </c>
      <c r="Q1145" s="142">
        <v>0.01</v>
      </c>
      <c r="R1145" s="142">
        <f>Q1145*H1145</f>
        <v>3.2773700000000003</v>
      </c>
      <c r="S1145" s="142">
        <v>0</v>
      </c>
      <c r="T1145" s="143">
        <f>S1145*H1145</f>
        <v>0</v>
      </c>
      <c r="AR1145" s="144" t="s">
        <v>559</v>
      </c>
      <c r="AT1145" s="144" t="s">
        <v>341</v>
      </c>
      <c r="AU1145" s="144" t="s">
        <v>88</v>
      </c>
      <c r="AY1145" s="18" t="s">
        <v>305</v>
      </c>
      <c r="BE1145" s="145">
        <f>IF(N1145="základní",J1145,0)</f>
        <v>0</v>
      </c>
      <c r="BF1145" s="145">
        <f>IF(N1145="snížená",J1145,0)</f>
        <v>0</v>
      </c>
      <c r="BG1145" s="145">
        <f>IF(N1145="zákl. přenesená",J1145,0)</f>
        <v>0</v>
      </c>
      <c r="BH1145" s="145">
        <f>IF(N1145="sníž. přenesená",J1145,0)</f>
        <v>0</v>
      </c>
      <c r="BI1145" s="145">
        <f>IF(N1145="nulová",J1145,0)</f>
        <v>0</v>
      </c>
      <c r="BJ1145" s="18" t="s">
        <v>86</v>
      </c>
      <c r="BK1145" s="145">
        <f>ROUND(I1145*H1145,2)</f>
        <v>0</v>
      </c>
      <c r="BL1145" s="18" t="s">
        <v>436</v>
      </c>
      <c r="BM1145" s="144" t="s">
        <v>1546</v>
      </c>
    </row>
    <row r="1146" spans="2:65" s="1" customFormat="1" ht="19.5">
      <c r="B1146" s="33"/>
      <c r="D1146" s="146" t="s">
        <v>313</v>
      </c>
      <c r="F1146" s="147" t="s">
        <v>1545</v>
      </c>
      <c r="I1146" s="148"/>
      <c r="L1146" s="33"/>
      <c r="M1146" s="149"/>
      <c r="T1146" s="54"/>
      <c r="AT1146" s="18" t="s">
        <v>313</v>
      </c>
      <c r="AU1146" s="18" t="s">
        <v>88</v>
      </c>
    </row>
    <row r="1147" spans="2:65" s="12" customFormat="1" ht="11.25">
      <c r="B1147" s="152"/>
      <c r="D1147" s="146" t="s">
        <v>317</v>
      </c>
      <c r="E1147" s="153" t="s">
        <v>42</v>
      </c>
      <c r="F1147" s="154" t="s">
        <v>1547</v>
      </c>
      <c r="H1147" s="153" t="s">
        <v>42</v>
      </c>
      <c r="I1147" s="155"/>
      <c r="L1147" s="152"/>
      <c r="M1147" s="156"/>
      <c r="T1147" s="157"/>
      <c r="AT1147" s="153" t="s">
        <v>317</v>
      </c>
      <c r="AU1147" s="153" t="s">
        <v>88</v>
      </c>
      <c r="AV1147" s="12" t="s">
        <v>86</v>
      </c>
      <c r="AW1147" s="12" t="s">
        <v>38</v>
      </c>
      <c r="AX1147" s="12" t="s">
        <v>79</v>
      </c>
      <c r="AY1147" s="153" t="s">
        <v>305</v>
      </c>
    </row>
    <row r="1148" spans="2:65" s="13" customFormat="1" ht="11.25">
      <c r="B1148" s="158"/>
      <c r="D1148" s="146" t="s">
        <v>317</v>
      </c>
      <c r="E1148" s="159" t="s">
        <v>42</v>
      </c>
      <c r="F1148" s="160" t="s">
        <v>1530</v>
      </c>
      <c r="H1148" s="161">
        <v>312.13</v>
      </c>
      <c r="I1148" s="162"/>
      <c r="L1148" s="158"/>
      <c r="M1148" s="163"/>
      <c r="T1148" s="164"/>
      <c r="AT1148" s="159" t="s">
        <v>317</v>
      </c>
      <c r="AU1148" s="159" t="s">
        <v>88</v>
      </c>
      <c r="AV1148" s="13" t="s">
        <v>88</v>
      </c>
      <c r="AW1148" s="13" t="s">
        <v>38</v>
      </c>
      <c r="AX1148" s="13" t="s">
        <v>86</v>
      </c>
      <c r="AY1148" s="159" t="s">
        <v>305</v>
      </c>
    </row>
    <row r="1149" spans="2:65" s="13" customFormat="1" ht="11.25">
      <c r="B1149" s="158"/>
      <c r="D1149" s="146" t="s">
        <v>317</v>
      </c>
      <c r="F1149" s="160" t="s">
        <v>1548</v>
      </c>
      <c r="H1149" s="161">
        <v>327.73700000000002</v>
      </c>
      <c r="I1149" s="162"/>
      <c r="L1149" s="158"/>
      <c r="M1149" s="163"/>
      <c r="T1149" s="164"/>
      <c r="AT1149" s="159" t="s">
        <v>317</v>
      </c>
      <c r="AU1149" s="159" t="s">
        <v>88</v>
      </c>
      <c r="AV1149" s="13" t="s">
        <v>88</v>
      </c>
      <c r="AW1149" s="13" t="s">
        <v>4</v>
      </c>
      <c r="AX1149" s="13" t="s">
        <v>86</v>
      </c>
      <c r="AY1149" s="159" t="s">
        <v>305</v>
      </c>
    </row>
    <row r="1150" spans="2:65" s="1" customFormat="1" ht="24.2" customHeight="1">
      <c r="B1150" s="33"/>
      <c r="C1150" s="179" t="s">
        <v>1549</v>
      </c>
      <c r="D1150" s="179" t="s">
        <v>341</v>
      </c>
      <c r="E1150" s="180" t="s">
        <v>1550</v>
      </c>
      <c r="F1150" s="181" t="s">
        <v>1551</v>
      </c>
      <c r="G1150" s="182" t="s">
        <v>199</v>
      </c>
      <c r="H1150" s="183">
        <v>31.154</v>
      </c>
      <c r="I1150" s="184"/>
      <c r="J1150" s="185">
        <f>ROUND(I1150*H1150,2)</f>
        <v>0</v>
      </c>
      <c r="K1150" s="181" t="s">
        <v>310</v>
      </c>
      <c r="L1150" s="186"/>
      <c r="M1150" s="187" t="s">
        <v>42</v>
      </c>
      <c r="N1150" s="188" t="s">
        <v>50</v>
      </c>
      <c r="P1150" s="142">
        <f>O1150*H1150</f>
        <v>0</v>
      </c>
      <c r="Q1150" s="142">
        <v>5.4000000000000003E-3</v>
      </c>
      <c r="R1150" s="142">
        <f>Q1150*H1150</f>
        <v>0.16823160000000001</v>
      </c>
      <c r="S1150" s="142">
        <v>0</v>
      </c>
      <c r="T1150" s="143">
        <f>S1150*H1150</f>
        <v>0</v>
      </c>
      <c r="AR1150" s="144" t="s">
        <v>559</v>
      </c>
      <c r="AT1150" s="144" t="s">
        <v>341</v>
      </c>
      <c r="AU1150" s="144" t="s">
        <v>88</v>
      </c>
      <c r="AY1150" s="18" t="s">
        <v>305</v>
      </c>
      <c r="BE1150" s="145">
        <f>IF(N1150="základní",J1150,0)</f>
        <v>0</v>
      </c>
      <c r="BF1150" s="145">
        <f>IF(N1150="snížená",J1150,0)</f>
        <v>0</v>
      </c>
      <c r="BG1150" s="145">
        <f>IF(N1150="zákl. přenesená",J1150,0)</f>
        <v>0</v>
      </c>
      <c r="BH1150" s="145">
        <f>IF(N1150="sníž. přenesená",J1150,0)</f>
        <v>0</v>
      </c>
      <c r="BI1150" s="145">
        <f>IF(N1150="nulová",J1150,0)</f>
        <v>0</v>
      </c>
      <c r="BJ1150" s="18" t="s">
        <v>86</v>
      </c>
      <c r="BK1150" s="145">
        <f>ROUND(I1150*H1150,2)</f>
        <v>0</v>
      </c>
      <c r="BL1150" s="18" t="s">
        <v>436</v>
      </c>
      <c r="BM1150" s="144" t="s">
        <v>1552</v>
      </c>
    </row>
    <row r="1151" spans="2:65" s="1" customFormat="1" ht="19.5">
      <c r="B1151" s="33"/>
      <c r="D1151" s="146" t="s">
        <v>313</v>
      </c>
      <c r="F1151" s="147" t="s">
        <v>1551</v>
      </c>
      <c r="I1151" s="148"/>
      <c r="L1151" s="33"/>
      <c r="M1151" s="149"/>
      <c r="T1151" s="54"/>
      <c r="AT1151" s="18" t="s">
        <v>313</v>
      </c>
      <c r="AU1151" s="18" t="s">
        <v>88</v>
      </c>
    </row>
    <row r="1152" spans="2:65" s="12" customFormat="1" ht="11.25">
      <c r="B1152" s="152"/>
      <c r="D1152" s="146" t="s">
        <v>317</v>
      </c>
      <c r="E1152" s="153" t="s">
        <v>42</v>
      </c>
      <c r="F1152" s="154" t="s">
        <v>1547</v>
      </c>
      <c r="H1152" s="153" t="s">
        <v>42</v>
      </c>
      <c r="I1152" s="155"/>
      <c r="L1152" s="152"/>
      <c r="M1152" s="156"/>
      <c r="T1152" s="157"/>
      <c r="AT1152" s="153" t="s">
        <v>317</v>
      </c>
      <c r="AU1152" s="153" t="s">
        <v>88</v>
      </c>
      <c r="AV1152" s="12" t="s">
        <v>86</v>
      </c>
      <c r="AW1152" s="12" t="s">
        <v>38</v>
      </c>
      <c r="AX1152" s="12" t="s">
        <v>79</v>
      </c>
      <c r="AY1152" s="153" t="s">
        <v>305</v>
      </c>
    </row>
    <row r="1153" spans="2:65" s="13" customFormat="1" ht="11.25">
      <c r="B1153" s="158"/>
      <c r="D1153" s="146" t="s">
        <v>317</v>
      </c>
      <c r="E1153" s="159" t="s">
        <v>42</v>
      </c>
      <c r="F1153" s="160" t="s">
        <v>1531</v>
      </c>
      <c r="H1153" s="161">
        <v>29.67</v>
      </c>
      <c r="I1153" s="162"/>
      <c r="L1153" s="158"/>
      <c r="M1153" s="163"/>
      <c r="T1153" s="164"/>
      <c r="AT1153" s="159" t="s">
        <v>317</v>
      </c>
      <c r="AU1153" s="159" t="s">
        <v>88</v>
      </c>
      <c r="AV1153" s="13" t="s">
        <v>88</v>
      </c>
      <c r="AW1153" s="13" t="s">
        <v>38</v>
      </c>
      <c r="AX1153" s="13" t="s">
        <v>86</v>
      </c>
      <c r="AY1153" s="159" t="s">
        <v>305</v>
      </c>
    </row>
    <row r="1154" spans="2:65" s="13" customFormat="1" ht="11.25">
      <c r="B1154" s="158"/>
      <c r="D1154" s="146" t="s">
        <v>317</v>
      </c>
      <c r="F1154" s="160" t="s">
        <v>1553</v>
      </c>
      <c r="H1154" s="161">
        <v>31.154</v>
      </c>
      <c r="I1154" s="162"/>
      <c r="L1154" s="158"/>
      <c r="M1154" s="163"/>
      <c r="T1154" s="164"/>
      <c r="AT1154" s="159" t="s">
        <v>317</v>
      </c>
      <c r="AU1154" s="159" t="s">
        <v>88</v>
      </c>
      <c r="AV1154" s="13" t="s">
        <v>88</v>
      </c>
      <c r="AW1154" s="13" t="s">
        <v>4</v>
      </c>
      <c r="AX1154" s="13" t="s">
        <v>86</v>
      </c>
      <c r="AY1154" s="159" t="s">
        <v>305</v>
      </c>
    </row>
    <row r="1155" spans="2:65" s="1" customFormat="1" ht="24.2" customHeight="1">
      <c r="B1155" s="33"/>
      <c r="C1155" s="179" t="s">
        <v>1554</v>
      </c>
      <c r="D1155" s="179" t="s">
        <v>341</v>
      </c>
      <c r="E1155" s="180" t="s">
        <v>1555</v>
      </c>
      <c r="F1155" s="181" t="s">
        <v>1556</v>
      </c>
      <c r="G1155" s="182" t="s">
        <v>199</v>
      </c>
      <c r="H1155" s="183">
        <v>237.90899999999999</v>
      </c>
      <c r="I1155" s="184"/>
      <c r="J1155" s="185">
        <f>ROUND(I1155*H1155,2)</f>
        <v>0</v>
      </c>
      <c r="K1155" s="181" t="s">
        <v>310</v>
      </c>
      <c r="L1155" s="186"/>
      <c r="M1155" s="187" t="s">
        <v>42</v>
      </c>
      <c r="N1155" s="188" t="s">
        <v>50</v>
      </c>
      <c r="P1155" s="142">
        <f>O1155*H1155</f>
        <v>0</v>
      </c>
      <c r="Q1155" s="142">
        <v>3.0000000000000001E-3</v>
      </c>
      <c r="R1155" s="142">
        <f>Q1155*H1155</f>
        <v>0.713727</v>
      </c>
      <c r="S1155" s="142">
        <v>0</v>
      </c>
      <c r="T1155" s="143">
        <f>S1155*H1155</f>
        <v>0</v>
      </c>
      <c r="AR1155" s="144" t="s">
        <v>559</v>
      </c>
      <c r="AT1155" s="144" t="s">
        <v>341</v>
      </c>
      <c r="AU1155" s="144" t="s">
        <v>88</v>
      </c>
      <c r="AY1155" s="18" t="s">
        <v>305</v>
      </c>
      <c r="BE1155" s="145">
        <f>IF(N1155="základní",J1155,0)</f>
        <v>0</v>
      </c>
      <c r="BF1155" s="145">
        <f>IF(N1155="snížená",J1155,0)</f>
        <v>0</v>
      </c>
      <c r="BG1155" s="145">
        <f>IF(N1155="zákl. přenesená",J1155,0)</f>
        <v>0</v>
      </c>
      <c r="BH1155" s="145">
        <f>IF(N1155="sníž. přenesená",J1155,0)</f>
        <v>0</v>
      </c>
      <c r="BI1155" s="145">
        <f>IF(N1155="nulová",J1155,0)</f>
        <v>0</v>
      </c>
      <c r="BJ1155" s="18" t="s">
        <v>86</v>
      </c>
      <c r="BK1155" s="145">
        <f>ROUND(I1155*H1155,2)</f>
        <v>0</v>
      </c>
      <c r="BL1155" s="18" t="s">
        <v>436</v>
      </c>
      <c r="BM1155" s="144" t="s">
        <v>1557</v>
      </c>
    </row>
    <row r="1156" spans="2:65" s="1" customFormat="1" ht="19.5">
      <c r="B1156" s="33"/>
      <c r="D1156" s="146" t="s">
        <v>313</v>
      </c>
      <c r="F1156" s="147" t="s">
        <v>1556</v>
      </c>
      <c r="I1156" s="148"/>
      <c r="L1156" s="33"/>
      <c r="M1156" s="149"/>
      <c r="T1156" s="54"/>
      <c r="AT1156" s="18" t="s">
        <v>313</v>
      </c>
      <c r="AU1156" s="18" t="s">
        <v>88</v>
      </c>
    </row>
    <row r="1157" spans="2:65" s="12" customFormat="1" ht="11.25">
      <c r="B1157" s="152"/>
      <c r="D1157" s="146" t="s">
        <v>317</v>
      </c>
      <c r="E1157" s="153" t="s">
        <v>42</v>
      </c>
      <c r="F1157" s="154" t="s">
        <v>1558</v>
      </c>
      <c r="H1157" s="153" t="s">
        <v>42</v>
      </c>
      <c r="I1157" s="155"/>
      <c r="L1157" s="152"/>
      <c r="M1157" s="156"/>
      <c r="T1157" s="157"/>
      <c r="AT1157" s="153" t="s">
        <v>317</v>
      </c>
      <c r="AU1157" s="153" t="s">
        <v>88</v>
      </c>
      <c r="AV1157" s="12" t="s">
        <v>86</v>
      </c>
      <c r="AW1157" s="12" t="s">
        <v>38</v>
      </c>
      <c r="AX1157" s="12" t="s">
        <v>79</v>
      </c>
      <c r="AY1157" s="153" t="s">
        <v>305</v>
      </c>
    </row>
    <row r="1158" spans="2:65" s="13" customFormat="1" ht="11.25">
      <c r="B1158" s="158"/>
      <c r="D1158" s="146" t="s">
        <v>317</v>
      </c>
      <c r="E1158" s="159" t="s">
        <v>42</v>
      </c>
      <c r="F1158" s="160" t="s">
        <v>1533</v>
      </c>
      <c r="H1158" s="161">
        <v>226.58</v>
      </c>
      <c r="I1158" s="162"/>
      <c r="L1158" s="158"/>
      <c r="M1158" s="163"/>
      <c r="T1158" s="164"/>
      <c r="AT1158" s="159" t="s">
        <v>317</v>
      </c>
      <c r="AU1158" s="159" t="s">
        <v>88</v>
      </c>
      <c r="AV1158" s="13" t="s">
        <v>88</v>
      </c>
      <c r="AW1158" s="13" t="s">
        <v>38</v>
      </c>
      <c r="AX1158" s="13" t="s">
        <v>86</v>
      </c>
      <c r="AY1158" s="159" t="s">
        <v>305</v>
      </c>
    </row>
    <row r="1159" spans="2:65" s="13" customFormat="1" ht="11.25">
      <c r="B1159" s="158"/>
      <c r="D1159" s="146" t="s">
        <v>317</v>
      </c>
      <c r="F1159" s="160" t="s">
        <v>1559</v>
      </c>
      <c r="H1159" s="161">
        <v>237.90899999999999</v>
      </c>
      <c r="I1159" s="162"/>
      <c r="L1159" s="158"/>
      <c r="M1159" s="163"/>
      <c r="T1159" s="164"/>
      <c r="AT1159" s="159" t="s">
        <v>317</v>
      </c>
      <c r="AU1159" s="159" t="s">
        <v>88</v>
      </c>
      <c r="AV1159" s="13" t="s">
        <v>88</v>
      </c>
      <c r="AW1159" s="13" t="s">
        <v>4</v>
      </c>
      <c r="AX1159" s="13" t="s">
        <v>86</v>
      </c>
      <c r="AY1159" s="159" t="s">
        <v>305</v>
      </c>
    </row>
    <row r="1160" spans="2:65" s="1" customFormat="1" ht="24.2" customHeight="1">
      <c r="B1160" s="33"/>
      <c r="C1160" s="179" t="s">
        <v>1560</v>
      </c>
      <c r="D1160" s="179" t="s">
        <v>341</v>
      </c>
      <c r="E1160" s="180" t="s">
        <v>1561</v>
      </c>
      <c r="F1160" s="181" t="s">
        <v>1562</v>
      </c>
      <c r="G1160" s="182" t="s">
        <v>199</v>
      </c>
      <c r="H1160" s="183">
        <v>483.399</v>
      </c>
      <c r="I1160" s="184"/>
      <c r="J1160" s="185">
        <f>ROUND(I1160*H1160,2)</f>
        <v>0</v>
      </c>
      <c r="K1160" s="181" t="s">
        <v>310</v>
      </c>
      <c r="L1160" s="186"/>
      <c r="M1160" s="187" t="s">
        <v>42</v>
      </c>
      <c r="N1160" s="188" t="s">
        <v>50</v>
      </c>
      <c r="P1160" s="142">
        <f>O1160*H1160</f>
        <v>0</v>
      </c>
      <c r="Q1160" s="142">
        <v>1.5E-3</v>
      </c>
      <c r="R1160" s="142">
        <f>Q1160*H1160</f>
        <v>0.72509849999999998</v>
      </c>
      <c r="S1160" s="142">
        <v>0</v>
      </c>
      <c r="T1160" s="143">
        <f>S1160*H1160</f>
        <v>0</v>
      </c>
      <c r="AR1160" s="144" t="s">
        <v>559</v>
      </c>
      <c r="AT1160" s="144" t="s">
        <v>341</v>
      </c>
      <c r="AU1160" s="144" t="s">
        <v>88</v>
      </c>
      <c r="AY1160" s="18" t="s">
        <v>305</v>
      </c>
      <c r="BE1160" s="145">
        <f>IF(N1160="základní",J1160,0)</f>
        <v>0</v>
      </c>
      <c r="BF1160" s="145">
        <f>IF(N1160="snížená",J1160,0)</f>
        <v>0</v>
      </c>
      <c r="BG1160" s="145">
        <f>IF(N1160="zákl. přenesená",J1160,0)</f>
        <v>0</v>
      </c>
      <c r="BH1160" s="145">
        <f>IF(N1160="sníž. přenesená",J1160,0)</f>
        <v>0</v>
      </c>
      <c r="BI1160" s="145">
        <f>IF(N1160="nulová",J1160,0)</f>
        <v>0</v>
      </c>
      <c r="BJ1160" s="18" t="s">
        <v>86</v>
      </c>
      <c r="BK1160" s="145">
        <f>ROUND(I1160*H1160,2)</f>
        <v>0</v>
      </c>
      <c r="BL1160" s="18" t="s">
        <v>436</v>
      </c>
      <c r="BM1160" s="144" t="s">
        <v>1563</v>
      </c>
    </row>
    <row r="1161" spans="2:65" s="1" customFormat="1" ht="19.5">
      <c r="B1161" s="33"/>
      <c r="D1161" s="146" t="s">
        <v>313</v>
      </c>
      <c r="F1161" s="147" t="s">
        <v>1562</v>
      </c>
      <c r="I1161" s="148"/>
      <c r="L1161" s="33"/>
      <c r="M1161" s="149"/>
      <c r="T1161" s="54"/>
      <c r="AT1161" s="18" t="s">
        <v>313</v>
      </c>
      <c r="AU1161" s="18" t="s">
        <v>88</v>
      </c>
    </row>
    <row r="1162" spans="2:65" s="12" customFormat="1" ht="11.25">
      <c r="B1162" s="152"/>
      <c r="D1162" s="146" t="s">
        <v>317</v>
      </c>
      <c r="E1162" s="153" t="s">
        <v>42</v>
      </c>
      <c r="F1162" s="154" t="s">
        <v>1564</v>
      </c>
      <c r="H1162" s="153" t="s">
        <v>42</v>
      </c>
      <c r="I1162" s="155"/>
      <c r="L1162" s="152"/>
      <c r="M1162" s="156"/>
      <c r="T1162" s="157"/>
      <c r="AT1162" s="153" t="s">
        <v>317</v>
      </c>
      <c r="AU1162" s="153" t="s">
        <v>88</v>
      </c>
      <c r="AV1162" s="12" t="s">
        <v>86</v>
      </c>
      <c r="AW1162" s="12" t="s">
        <v>38</v>
      </c>
      <c r="AX1162" s="12" t="s">
        <v>79</v>
      </c>
      <c r="AY1162" s="153" t="s">
        <v>305</v>
      </c>
    </row>
    <row r="1163" spans="2:65" s="13" customFormat="1" ht="11.25">
      <c r="B1163" s="158"/>
      <c r="D1163" s="146" t="s">
        <v>317</v>
      </c>
      <c r="E1163" s="159" t="s">
        <v>42</v>
      </c>
      <c r="F1163" s="160" t="s">
        <v>1535</v>
      </c>
      <c r="H1163" s="161">
        <v>460.38</v>
      </c>
      <c r="I1163" s="162"/>
      <c r="L1163" s="158"/>
      <c r="M1163" s="163"/>
      <c r="T1163" s="164"/>
      <c r="AT1163" s="159" t="s">
        <v>317</v>
      </c>
      <c r="AU1163" s="159" t="s">
        <v>88</v>
      </c>
      <c r="AV1163" s="13" t="s">
        <v>88</v>
      </c>
      <c r="AW1163" s="13" t="s">
        <v>38</v>
      </c>
      <c r="AX1163" s="13" t="s">
        <v>86</v>
      </c>
      <c r="AY1163" s="159" t="s">
        <v>305</v>
      </c>
    </row>
    <row r="1164" spans="2:65" s="13" customFormat="1" ht="11.25">
      <c r="B1164" s="158"/>
      <c r="D1164" s="146" t="s">
        <v>317</v>
      </c>
      <c r="F1164" s="160" t="s">
        <v>1565</v>
      </c>
      <c r="H1164" s="161">
        <v>483.399</v>
      </c>
      <c r="I1164" s="162"/>
      <c r="L1164" s="158"/>
      <c r="M1164" s="163"/>
      <c r="T1164" s="164"/>
      <c r="AT1164" s="159" t="s">
        <v>317</v>
      </c>
      <c r="AU1164" s="159" t="s">
        <v>88</v>
      </c>
      <c r="AV1164" s="13" t="s">
        <v>88</v>
      </c>
      <c r="AW1164" s="13" t="s">
        <v>4</v>
      </c>
      <c r="AX1164" s="13" t="s">
        <v>86</v>
      </c>
      <c r="AY1164" s="159" t="s">
        <v>305</v>
      </c>
    </row>
    <row r="1165" spans="2:65" s="1" customFormat="1" ht="24.2" customHeight="1">
      <c r="B1165" s="33"/>
      <c r="C1165" s="133" t="s">
        <v>1566</v>
      </c>
      <c r="D1165" s="133" t="s">
        <v>307</v>
      </c>
      <c r="E1165" s="134" t="s">
        <v>1567</v>
      </c>
      <c r="F1165" s="135" t="s">
        <v>1568</v>
      </c>
      <c r="G1165" s="136" t="s">
        <v>199</v>
      </c>
      <c r="H1165" s="137">
        <v>2460.17</v>
      </c>
      <c r="I1165" s="138"/>
      <c r="J1165" s="139">
        <f>ROUND(I1165*H1165,2)</f>
        <v>0</v>
      </c>
      <c r="K1165" s="135" t="s">
        <v>310</v>
      </c>
      <c r="L1165" s="33"/>
      <c r="M1165" s="140" t="s">
        <v>42</v>
      </c>
      <c r="N1165" s="141" t="s">
        <v>50</v>
      </c>
      <c r="P1165" s="142">
        <f>O1165*H1165</f>
        <v>0</v>
      </c>
      <c r="Q1165" s="142">
        <v>0</v>
      </c>
      <c r="R1165" s="142">
        <f>Q1165*H1165</f>
        <v>0</v>
      </c>
      <c r="S1165" s="142">
        <v>0</v>
      </c>
      <c r="T1165" s="143">
        <f>S1165*H1165</f>
        <v>0</v>
      </c>
      <c r="AR1165" s="144" t="s">
        <v>436</v>
      </c>
      <c r="AT1165" s="144" t="s">
        <v>307</v>
      </c>
      <c r="AU1165" s="144" t="s">
        <v>88</v>
      </c>
      <c r="AY1165" s="18" t="s">
        <v>305</v>
      </c>
      <c r="BE1165" s="145">
        <f>IF(N1165="základní",J1165,0)</f>
        <v>0</v>
      </c>
      <c r="BF1165" s="145">
        <f>IF(N1165="snížená",J1165,0)</f>
        <v>0</v>
      </c>
      <c r="BG1165" s="145">
        <f>IF(N1165="zákl. přenesená",J1165,0)</f>
        <v>0</v>
      </c>
      <c r="BH1165" s="145">
        <f>IF(N1165="sníž. přenesená",J1165,0)</f>
        <v>0</v>
      </c>
      <c r="BI1165" s="145">
        <f>IF(N1165="nulová",J1165,0)</f>
        <v>0</v>
      </c>
      <c r="BJ1165" s="18" t="s">
        <v>86</v>
      </c>
      <c r="BK1165" s="145">
        <f>ROUND(I1165*H1165,2)</f>
        <v>0</v>
      </c>
      <c r="BL1165" s="18" t="s">
        <v>436</v>
      </c>
      <c r="BM1165" s="144" t="s">
        <v>1569</v>
      </c>
    </row>
    <row r="1166" spans="2:65" s="1" customFormat="1" ht="29.25">
      <c r="B1166" s="33"/>
      <c r="D1166" s="146" t="s">
        <v>313</v>
      </c>
      <c r="F1166" s="147" t="s">
        <v>1570</v>
      </c>
      <c r="I1166" s="148"/>
      <c r="L1166" s="33"/>
      <c r="M1166" s="149"/>
      <c r="T1166" s="54"/>
      <c r="AT1166" s="18" t="s">
        <v>313</v>
      </c>
      <c r="AU1166" s="18" t="s">
        <v>88</v>
      </c>
    </row>
    <row r="1167" spans="2:65" s="1" customFormat="1" ht="11.25">
      <c r="B1167" s="33"/>
      <c r="D1167" s="150" t="s">
        <v>315</v>
      </c>
      <c r="F1167" s="151" t="s">
        <v>1571</v>
      </c>
      <c r="I1167" s="148"/>
      <c r="L1167" s="33"/>
      <c r="M1167" s="149"/>
      <c r="T1167" s="54"/>
      <c r="AT1167" s="18" t="s">
        <v>315</v>
      </c>
      <c r="AU1167" s="18" t="s">
        <v>88</v>
      </c>
    </row>
    <row r="1168" spans="2:65" s="12" customFormat="1" ht="11.25">
      <c r="B1168" s="152"/>
      <c r="D1168" s="146" t="s">
        <v>317</v>
      </c>
      <c r="E1168" s="153" t="s">
        <v>42</v>
      </c>
      <c r="F1168" s="154" t="s">
        <v>1572</v>
      </c>
      <c r="H1168" s="153" t="s">
        <v>42</v>
      </c>
      <c r="I1168" s="155"/>
      <c r="L1168" s="152"/>
      <c r="M1168" s="156"/>
      <c r="T1168" s="157"/>
      <c r="AT1168" s="153" t="s">
        <v>317</v>
      </c>
      <c r="AU1168" s="153" t="s">
        <v>88</v>
      </c>
      <c r="AV1168" s="12" t="s">
        <v>86</v>
      </c>
      <c r="AW1168" s="12" t="s">
        <v>38</v>
      </c>
      <c r="AX1168" s="12" t="s">
        <v>79</v>
      </c>
      <c r="AY1168" s="153" t="s">
        <v>305</v>
      </c>
    </row>
    <row r="1169" spans="2:51" s="12" customFormat="1" ht="11.25">
      <c r="B1169" s="152"/>
      <c r="D1169" s="146" t="s">
        <v>317</v>
      </c>
      <c r="E1169" s="153" t="s">
        <v>42</v>
      </c>
      <c r="F1169" s="154" t="s">
        <v>355</v>
      </c>
      <c r="H1169" s="153" t="s">
        <v>42</v>
      </c>
      <c r="I1169" s="155"/>
      <c r="L1169" s="152"/>
      <c r="M1169" s="156"/>
      <c r="T1169" s="157"/>
      <c r="AT1169" s="153" t="s">
        <v>317</v>
      </c>
      <c r="AU1169" s="153" t="s">
        <v>88</v>
      </c>
      <c r="AV1169" s="12" t="s">
        <v>86</v>
      </c>
      <c r="AW1169" s="12" t="s">
        <v>38</v>
      </c>
      <c r="AX1169" s="12" t="s">
        <v>79</v>
      </c>
      <c r="AY1169" s="153" t="s">
        <v>305</v>
      </c>
    </row>
    <row r="1170" spans="2:51" s="13" customFormat="1" ht="11.25">
      <c r="B1170" s="158"/>
      <c r="D1170" s="146" t="s">
        <v>317</v>
      </c>
      <c r="E1170" s="159" t="s">
        <v>42</v>
      </c>
      <c r="F1170" s="160" t="s">
        <v>1573</v>
      </c>
      <c r="H1170" s="161">
        <v>139.24</v>
      </c>
      <c r="I1170" s="162"/>
      <c r="L1170" s="158"/>
      <c r="M1170" s="163"/>
      <c r="T1170" s="164"/>
      <c r="AT1170" s="159" t="s">
        <v>317</v>
      </c>
      <c r="AU1170" s="159" t="s">
        <v>88</v>
      </c>
      <c r="AV1170" s="13" t="s">
        <v>88</v>
      </c>
      <c r="AW1170" s="13" t="s">
        <v>38</v>
      </c>
      <c r="AX1170" s="13" t="s">
        <v>79</v>
      </c>
      <c r="AY1170" s="159" t="s">
        <v>305</v>
      </c>
    </row>
    <row r="1171" spans="2:51" s="13" customFormat="1" ht="11.25">
      <c r="B1171" s="158"/>
      <c r="D1171" s="146" t="s">
        <v>317</v>
      </c>
      <c r="E1171" s="159" t="s">
        <v>42</v>
      </c>
      <c r="F1171" s="160" t="s">
        <v>1574</v>
      </c>
      <c r="H1171" s="161">
        <v>1880.56</v>
      </c>
      <c r="I1171" s="162"/>
      <c r="L1171" s="158"/>
      <c r="M1171" s="163"/>
      <c r="T1171" s="164"/>
      <c r="AT1171" s="159" t="s">
        <v>317</v>
      </c>
      <c r="AU1171" s="159" t="s">
        <v>88</v>
      </c>
      <c r="AV1171" s="13" t="s">
        <v>88</v>
      </c>
      <c r="AW1171" s="13" t="s">
        <v>38</v>
      </c>
      <c r="AX1171" s="13" t="s">
        <v>79</v>
      </c>
      <c r="AY1171" s="159" t="s">
        <v>305</v>
      </c>
    </row>
    <row r="1172" spans="2:51" s="13" customFormat="1" ht="11.25">
      <c r="B1172" s="158"/>
      <c r="D1172" s="146" t="s">
        <v>317</v>
      </c>
      <c r="E1172" s="159" t="s">
        <v>42</v>
      </c>
      <c r="F1172" s="160" t="s">
        <v>1575</v>
      </c>
      <c r="H1172" s="161">
        <v>18.739999999999998</v>
      </c>
      <c r="I1172" s="162"/>
      <c r="L1172" s="158"/>
      <c r="M1172" s="163"/>
      <c r="T1172" s="164"/>
      <c r="AT1172" s="159" t="s">
        <v>317</v>
      </c>
      <c r="AU1172" s="159" t="s">
        <v>88</v>
      </c>
      <c r="AV1172" s="13" t="s">
        <v>88</v>
      </c>
      <c r="AW1172" s="13" t="s">
        <v>38</v>
      </c>
      <c r="AX1172" s="13" t="s">
        <v>79</v>
      </c>
      <c r="AY1172" s="159" t="s">
        <v>305</v>
      </c>
    </row>
    <row r="1173" spans="2:51" s="12" customFormat="1" ht="11.25">
      <c r="B1173" s="152"/>
      <c r="D1173" s="146" t="s">
        <v>317</v>
      </c>
      <c r="E1173" s="153" t="s">
        <v>42</v>
      </c>
      <c r="F1173" s="154" t="s">
        <v>1576</v>
      </c>
      <c r="H1173" s="153" t="s">
        <v>42</v>
      </c>
      <c r="I1173" s="155"/>
      <c r="L1173" s="152"/>
      <c r="M1173" s="156"/>
      <c r="T1173" s="157"/>
      <c r="AT1173" s="153" t="s">
        <v>317</v>
      </c>
      <c r="AU1173" s="153" t="s">
        <v>88</v>
      </c>
      <c r="AV1173" s="12" t="s">
        <v>86</v>
      </c>
      <c r="AW1173" s="12" t="s">
        <v>38</v>
      </c>
      <c r="AX1173" s="12" t="s">
        <v>79</v>
      </c>
      <c r="AY1173" s="153" t="s">
        <v>305</v>
      </c>
    </row>
    <row r="1174" spans="2:51" s="12" customFormat="1" ht="11.25">
      <c r="B1174" s="152"/>
      <c r="D1174" s="146" t="s">
        <v>317</v>
      </c>
      <c r="E1174" s="153" t="s">
        <v>42</v>
      </c>
      <c r="F1174" s="154" t="s">
        <v>355</v>
      </c>
      <c r="H1174" s="153" t="s">
        <v>42</v>
      </c>
      <c r="I1174" s="155"/>
      <c r="L1174" s="152"/>
      <c r="M1174" s="156"/>
      <c r="T1174" s="157"/>
      <c r="AT1174" s="153" t="s">
        <v>317</v>
      </c>
      <c r="AU1174" s="153" t="s">
        <v>88</v>
      </c>
      <c r="AV1174" s="12" t="s">
        <v>86</v>
      </c>
      <c r="AW1174" s="12" t="s">
        <v>38</v>
      </c>
      <c r="AX1174" s="12" t="s">
        <v>79</v>
      </c>
      <c r="AY1174" s="153" t="s">
        <v>305</v>
      </c>
    </row>
    <row r="1175" spans="2:51" s="13" customFormat="1" ht="11.25">
      <c r="B1175" s="158"/>
      <c r="D1175" s="146" t="s">
        <v>317</v>
      </c>
      <c r="E1175" s="159" t="s">
        <v>42</v>
      </c>
      <c r="F1175" s="160" t="s">
        <v>1577</v>
      </c>
      <c r="H1175" s="161">
        <v>127.51</v>
      </c>
      <c r="I1175" s="162"/>
      <c r="L1175" s="158"/>
      <c r="M1175" s="163"/>
      <c r="T1175" s="164"/>
      <c r="AT1175" s="159" t="s">
        <v>317</v>
      </c>
      <c r="AU1175" s="159" t="s">
        <v>88</v>
      </c>
      <c r="AV1175" s="13" t="s">
        <v>88</v>
      </c>
      <c r="AW1175" s="13" t="s">
        <v>38</v>
      </c>
      <c r="AX1175" s="13" t="s">
        <v>79</v>
      </c>
      <c r="AY1175" s="159" t="s">
        <v>305</v>
      </c>
    </row>
    <row r="1176" spans="2:51" s="12" customFormat="1" ht="11.25">
      <c r="B1176" s="152"/>
      <c r="D1176" s="146" t="s">
        <v>317</v>
      </c>
      <c r="E1176" s="153" t="s">
        <v>42</v>
      </c>
      <c r="F1176" s="154" t="s">
        <v>1578</v>
      </c>
      <c r="H1176" s="153" t="s">
        <v>42</v>
      </c>
      <c r="I1176" s="155"/>
      <c r="L1176" s="152"/>
      <c r="M1176" s="156"/>
      <c r="T1176" s="157"/>
      <c r="AT1176" s="153" t="s">
        <v>317</v>
      </c>
      <c r="AU1176" s="153" t="s">
        <v>88</v>
      </c>
      <c r="AV1176" s="12" t="s">
        <v>86</v>
      </c>
      <c r="AW1176" s="12" t="s">
        <v>38</v>
      </c>
      <c r="AX1176" s="12" t="s">
        <v>79</v>
      </c>
      <c r="AY1176" s="153" t="s">
        <v>305</v>
      </c>
    </row>
    <row r="1177" spans="2:51" s="12" customFormat="1" ht="11.25">
      <c r="B1177" s="152"/>
      <c r="D1177" s="146" t="s">
        <v>317</v>
      </c>
      <c r="E1177" s="153" t="s">
        <v>42</v>
      </c>
      <c r="F1177" s="154" t="s">
        <v>355</v>
      </c>
      <c r="H1177" s="153" t="s">
        <v>42</v>
      </c>
      <c r="I1177" s="155"/>
      <c r="L1177" s="152"/>
      <c r="M1177" s="156"/>
      <c r="T1177" s="157"/>
      <c r="AT1177" s="153" t="s">
        <v>317</v>
      </c>
      <c r="AU1177" s="153" t="s">
        <v>88</v>
      </c>
      <c r="AV1177" s="12" t="s">
        <v>86</v>
      </c>
      <c r="AW1177" s="12" t="s">
        <v>38</v>
      </c>
      <c r="AX1177" s="12" t="s">
        <v>79</v>
      </c>
      <c r="AY1177" s="153" t="s">
        <v>305</v>
      </c>
    </row>
    <row r="1178" spans="2:51" s="13" customFormat="1" ht="11.25">
      <c r="B1178" s="158"/>
      <c r="D1178" s="146" t="s">
        <v>317</v>
      </c>
      <c r="E1178" s="159" t="s">
        <v>42</v>
      </c>
      <c r="F1178" s="160" t="s">
        <v>1579</v>
      </c>
      <c r="H1178" s="161">
        <v>16</v>
      </c>
      <c r="I1178" s="162"/>
      <c r="L1178" s="158"/>
      <c r="M1178" s="163"/>
      <c r="T1178" s="164"/>
      <c r="AT1178" s="159" t="s">
        <v>317</v>
      </c>
      <c r="AU1178" s="159" t="s">
        <v>88</v>
      </c>
      <c r="AV1178" s="13" t="s">
        <v>88</v>
      </c>
      <c r="AW1178" s="13" t="s">
        <v>38</v>
      </c>
      <c r="AX1178" s="13" t="s">
        <v>79</v>
      </c>
      <c r="AY1178" s="159" t="s">
        <v>305</v>
      </c>
    </row>
    <row r="1179" spans="2:51" s="12" customFormat="1" ht="11.25">
      <c r="B1179" s="152"/>
      <c r="D1179" s="146" t="s">
        <v>317</v>
      </c>
      <c r="E1179" s="153" t="s">
        <v>42</v>
      </c>
      <c r="F1179" s="154" t="s">
        <v>1580</v>
      </c>
      <c r="H1179" s="153" t="s">
        <v>42</v>
      </c>
      <c r="I1179" s="155"/>
      <c r="L1179" s="152"/>
      <c r="M1179" s="156"/>
      <c r="T1179" s="157"/>
      <c r="AT1179" s="153" t="s">
        <v>317</v>
      </c>
      <c r="AU1179" s="153" t="s">
        <v>88</v>
      </c>
      <c r="AV1179" s="12" t="s">
        <v>86</v>
      </c>
      <c r="AW1179" s="12" t="s">
        <v>38</v>
      </c>
      <c r="AX1179" s="12" t="s">
        <v>79</v>
      </c>
      <c r="AY1179" s="153" t="s">
        <v>305</v>
      </c>
    </row>
    <row r="1180" spans="2:51" s="12" customFormat="1" ht="11.25">
      <c r="B1180" s="152"/>
      <c r="D1180" s="146" t="s">
        <v>317</v>
      </c>
      <c r="E1180" s="153" t="s">
        <v>42</v>
      </c>
      <c r="F1180" s="154" t="s">
        <v>355</v>
      </c>
      <c r="H1180" s="153" t="s">
        <v>42</v>
      </c>
      <c r="I1180" s="155"/>
      <c r="L1180" s="152"/>
      <c r="M1180" s="156"/>
      <c r="T1180" s="157"/>
      <c r="AT1180" s="153" t="s">
        <v>317</v>
      </c>
      <c r="AU1180" s="153" t="s">
        <v>88</v>
      </c>
      <c r="AV1180" s="12" t="s">
        <v>86</v>
      </c>
      <c r="AW1180" s="12" t="s">
        <v>38</v>
      </c>
      <c r="AX1180" s="12" t="s">
        <v>79</v>
      </c>
      <c r="AY1180" s="153" t="s">
        <v>305</v>
      </c>
    </row>
    <row r="1181" spans="2:51" s="13" customFormat="1" ht="11.25">
      <c r="B1181" s="158"/>
      <c r="D1181" s="146" t="s">
        <v>317</v>
      </c>
      <c r="E1181" s="159" t="s">
        <v>42</v>
      </c>
      <c r="F1181" s="160" t="s">
        <v>1581</v>
      </c>
      <c r="H1181" s="161">
        <v>131.06</v>
      </c>
      <c r="I1181" s="162"/>
      <c r="L1181" s="158"/>
      <c r="M1181" s="163"/>
      <c r="T1181" s="164"/>
      <c r="AT1181" s="159" t="s">
        <v>317</v>
      </c>
      <c r="AU1181" s="159" t="s">
        <v>88</v>
      </c>
      <c r="AV1181" s="13" t="s">
        <v>88</v>
      </c>
      <c r="AW1181" s="13" t="s">
        <v>38</v>
      </c>
      <c r="AX1181" s="13" t="s">
        <v>79</v>
      </c>
      <c r="AY1181" s="159" t="s">
        <v>305</v>
      </c>
    </row>
    <row r="1182" spans="2:51" s="12" customFormat="1" ht="11.25">
      <c r="B1182" s="152"/>
      <c r="D1182" s="146" t="s">
        <v>317</v>
      </c>
      <c r="E1182" s="153" t="s">
        <v>42</v>
      </c>
      <c r="F1182" s="154" t="s">
        <v>1582</v>
      </c>
      <c r="H1182" s="153" t="s">
        <v>42</v>
      </c>
      <c r="I1182" s="155"/>
      <c r="L1182" s="152"/>
      <c r="M1182" s="156"/>
      <c r="T1182" s="157"/>
      <c r="AT1182" s="153" t="s">
        <v>317</v>
      </c>
      <c r="AU1182" s="153" t="s">
        <v>88</v>
      </c>
      <c r="AV1182" s="12" t="s">
        <v>86</v>
      </c>
      <c r="AW1182" s="12" t="s">
        <v>38</v>
      </c>
      <c r="AX1182" s="12" t="s">
        <v>79</v>
      </c>
      <c r="AY1182" s="153" t="s">
        <v>305</v>
      </c>
    </row>
    <row r="1183" spans="2:51" s="12" customFormat="1" ht="11.25">
      <c r="B1183" s="152"/>
      <c r="D1183" s="146" t="s">
        <v>317</v>
      </c>
      <c r="E1183" s="153" t="s">
        <v>42</v>
      </c>
      <c r="F1183" s="154" t="s">
        <v>355</v>
      </c>
      <c r="H1183" s="153" t="s">
        <v>42</v>
      </c>
      <c r="I1183" s="155"/>
      <c r="L1183" s="152"/>
      <c r="M1183" s="156"/>
      <c r="T1183" s="157"/>
      <c r="AT1183" s="153" t="s">
        <v>317</v>
      </c>
      <c r="AU1183" s="153" t="s">
        <v>88</v>
      </c>
      <c r="AV1183" s="12" t="s">
        <v>86</v>
      </c>
      <c r="AW1183" s="12" t="s">
        <v>38</v>
      </c>
      <c r="AX1183" s="12" t="s">
        <v>79</v>
      </c>
      <c r="AY1183" s="153" t="s">
        <v>305</v>
      </c>
    </row>
    <row r="1184" spans="2:51" s="13" customFormat="1" ht="11.25">
      <c r="B1184" s="158"/>
      <c r="D1184" s="146" t="s">
        <v>317</v>
      </c>
      <c r="E1184" s="159" t="s">
        <v>42</v>
      </c>
      <c r="F1184" s="160" t="s">
        <v>1583</v>
      </c>
      <c r="H1184" s="161">
        <v>147.06</v>
      </c>
      <c r="I1184" s="162"/>
      <c r="L1184" s="158"/>
      <c r="M1184" s="163"/>
      <c r="T1184" s="164"/>
      <c r="AT1184" s="159" t="s">
        <v>317</v>
      </c>
      <c r="AU1184" s="159" t="s">
        <v>88</v>
      </c>
      <c r="AV1184" s="13" t="s">
        <v>88</v>
      </c>
      <c r="AW1184" s="13" t="s">
        <v>38</v>
      </c>
      <c r="AX1184" s="13" t="s">
        <v>79</v>
      </c>
      <c r="AY1184" s="159" t="s">
        <v>305</v>
      </c>
    </row>
    <row r="1185" spans="2:65" s="15" customFormat="1" ht="11.25">
      <c r="B1185" s="172"/>
      <c r="D1185" s="146" t="s">
        <v>317</v>
      </c>
      <c r="E1185" s="173" t="s">
        <v>42</v>
      </c>
      <c r="F1185" s="174" t="s">
        <v>339</v>
      </c>
      <c r="H1185" s="175">
        <v>2460.17</v>
      </c>
      <c r="I1185" s="176"/>
      <c r="L1185" s="172"/>
      <c r="M1185" s="177"/>
      <c r="T1185" s="178"/>
      <c r="AT1185" s="173" t="s">
        <v>317</v>
      </c>
      <c r="AU1185" s="173" t="s">
        <v>88</v>
      </c>
      <c r="AV1185" s="15" t="s">
        <v>311</v>
      </c>
      <c r="AW1185" s="15" t="s">
        <v>38</v>
      </c>
      <c r="AX1185" s="15" t="s">
        <v>86</v>
      </c>
      <c r="AY1185" s="173" t="s">
        <v>305</v>
      </c>
    </row>
    <row r="1186" spans="2:65" s="1" customFormat="1" ht="24.2" customHeight="1">
      <c r="B1186" s="33"/>
      <c r="C1186" s="179" t="s">
        <v>1584</v>
      </c>
      <c r="D1186" s="179" t="s">
        <v>341</v>
      </c>
      <c r="E1186" s="180" t="s">
        <v>1496</v>
      </c>
      <c r="F1186" s="181" t="s">
        <v>1497</v>
      </c>
      <c r="G1186" s="182" t="s">
        <v>199</v>
      </c>
      <c r="H1186" s="183">
        <v>146.202</v>
      </c>
      <c r="I1186" s="184"/>
      <c r="J1186" s="185">
        <f>ROUND(I1186*H1186,2)</f>
        <v>0</v>
      </c>
      <c r="K1186" s="181" t="s">
        <v>310</v>
      </c>
      <c r="L1186" s="186"/>
      <c r="M1186" s="187" t="s">
        <v>42</v>
      </c>
      <c r="N1186" s="188" t="s">
        <v>50</v>
      </c>
      <c r="P1186" s="142">
        <f>O1186*H1186</f>
        <v>0</v>
      </c>
      <c r="Q1186" s="142">
        <v>2.3999999999999998E-3</v>
      </c>
      <c r="R1186" s="142">
        <f>Q1186*H1186</f>
        <v>0.35088479999999994</v>
      </c>
      <c r="S1186" s="142">
        <v>0</v>
      </c>
      <c r="T1186" s="143">
        <f>S1186*H1186</f>
        <v>0</v>
      </c>
      <c r="AR1186" s="144" t="s">
        <v>559</v>
      </c>
      <c r="AT1186" s="144" t="s">
        <v>341</v>
      </c>
      <c r="AU1186" s="144" t="s">
        <v>88</v>
      </c>
      <c r="AY1186" s="18" t="s">
        <v>305</v>
      </c>
      <c r="BE1186" s="145">
        <f>IF(N1186="základní",J1186,0)</f>
        <v>0</v>
      </c>
      <c r="BF1186" s="145">
        <f>IF(N1186="snížená",J1186,0)</f>
        <v>0</v>
      </c>
      <c r="BG1186" s="145">
        <f>IF(N1186="zákl. přenesená",J1186,0)</f>
        <v>0</v>
      </c>
      <c r="BH1186" s="145">
        <f>IF(N1186="sníž. přenesená",J1186,0)</f>
        <v>0</v>
      </c>
      <c r="BI1186" s="145">
        <f>IF(N1186="nulová",J1186,0)</f>
        <v>0</v>
      </c>
      <c r="BJ1186" s="18" t="s">
        <v>86</v>
      </c>
      <c r="BK1186" s="145">
        <f>ROUND(I1186*H1186,2)</f>
        <v>0</v>
      </c>
      <c r="BL1186" s="18" t="s">
        <v>436</v>
      </c>
      <c r="BM1186" s="144" t="s">
        <v>1585</v>
      </c>
    </row>
    <row r="1187" spans="2:65" s="1" customFormat="1" ht="19.5">
      <c r="B1187" s="33"/>
      <c r="D1187" s="146" t="s">
        <v>313</v>
      </c>
      <c r="F1187" s="147" t="s">
        <v>1497</v>
      </c>
      <c r="I1187" s="148"/>
      <c r="L1187" s="33"/>
      <c r="M1187" s="149"/>
      <c r="T1187" s="54"/>
      <c r="AT1187" s="18" t="s">
        <v>313</v>
      </c>
      <c r="AU1187" s="18" t="s">
        <v>88</v>
      </c>
    </row>
    <row r="1188" spans="2:65" s="12" customFormat="1" ht="11.25">
      <c r="B1188" s="152"/>
      <c r="D1188" s="146" t="s">
        <v>317</v>
      </c>
      <c r="E1188" s="153" t="s">
        <v>42</v>
      </c>
      <c r="F1188" s="154" t="s">
        <v>1572</v>
      </c>
      <c r="H1188" s="153" t="s">
        <v>42</v>
      </c>
      <c r="I1188" s="155"/>
      <c r="L1188" s="152"/>
      <c r="M1188" s="156"/>
      <c r="T1188" s="157"/>
      <c r="AT1188" s="153" t="s">
        <v>317</v>
      </c>
      <c r="AU1188" s="153" t="s">
        <v>88</v>
      </c>
      <c r="AV1188" s="12" t="s">
        <v>86</v>
      </c>
      <c r="AW1188" s="12" t="s">
        <v>38</v>
      </c>
      <c r="AX1188" s="12" t="s">
        <v>79</v>
      </c>
      <c r="AY1188" s="153" t="s">
        <v>305</v>
      </c>
    </row>
    <row r="1189" spans="2:65" s="12" customFormat="1" ht="11.25">
      <c r="B1189" s="152"/>
      <c r="D1189" s="146" t="s">
        <v>317</v>
      </c>
      <c r="E1189" s="153" t="s">
        <v>42</v>
      </c>
      <c r="F1189" s="154" t="s">
        <v>355</v>
      </c>
      <c r="H1189" s="153" t="s">
        <v>42</v>
      </c>
      <c r="I1189" s="155"/>
      <c r="L1189" s="152"/>
      <c r="M1189" s="156"/>
      <c r="T1189" s="157"/>
      <c r="AT1189" s="153" t="s">
        <v>317</v>
      </c>
      <c r="AU1189" s="153" t="s">
        <v>88</v>
      </c>
      <c r="AV1189" s="12" t="s">
        <v>86</v>
      </c>
      <c r="AW1189" s="12" t="s">
        <v>38</v>
      </c>
      <c r="AX1189" s="12" t="s">
        <v>79</v>
      </c>
      <c r="AY1189" s="153" t="s">
        <v>305</v>
      </c>
    </row>
    <row r="1190" spans="2:65" s="13" customFormat="1" ht="11.25">
      <c r="B1190" s="158"/>
      <c r="D1190" s="146" t="s">
        <v>317</v>
      </c>
      <c r="E1190" s="159" t="s">
        <v>42</v>
      </c>
      <c r="F1190" s="160" t="s">
        <v>1586</v>
      </c>
      <c r="H1190" s="161">
        <v>139.24</v>
      </c>
      <c r="I1190" s="162"/>
      <c r="L1190" s="158"/>
      <c r="M1190" s="163"/>
      <c r="T1190" s="164"/>
      <c r="AT1190" s="159" t="s">
        <v>317</v>
      </c>
      <c r="AU1190" s="159" t="s">
        <v>88</v>
      </c>
      <c r="AV1190" s="13" t="s">
        <v>88</v>
      </c>
      <c r="AW1190" s="13" t="s">
        <v>38</v>
      </c>
      <c r="AX1190" s="13" t="s">
        <v>86</v>
      </c>
      <c r="AY1190" s="159" t="s">
        <v>305</v>
      </c>
    </row>
    <row r="1191" spans="2:65" s="13" customFormat="1" ht="11.25">
      <c r="B1191" s="158"/>
      <c r="D1191" s="146" t="s">
        <v>317</v>
      </c>
      <c r="F1191" s="160" t="s">
        <v>1587</v>
      </c>
      <c r="H1191" s="161">
        <v>146.202</v>
      </c>
      <c r="I1191" s="162"/>
      <c r="L1191" s="158"/>
      <c r="M1191" s="163"/>
      <c r="T1191" s="164"/>
      <c r="AT1191" s="159" t="s">
        <v>317</v>
      </c>
      <c r="AU1191" s="159" t="s">
        <v>88</v>
      </c>
      <c r="AV1191" s="13" t="s">
        <v>88</v>
      </c>
      <c r="AW1191" s="13" t="s">
        <v>4</v>
      </c>
      <c r="AX1191" s="13" t="s">
        <v>86</v>
      </c>
      <c r="AY1191" s="159" t="s">
        <v>305</v>
      </c>
    </row>
    <row r="1192" spans="2:65" s="1" customFormat="1" ht="24.2" customHeight="1">
      <c r="B1192" s="33"/>
      <c r="C1192" s="179" t="s">
        <v>1588</v>
      </c>
      <c r="D1192" s="179" t="s">
        <v>341</v>
      </c>
      <c r="E1192" s="180" t="s">
        <v>1589</v>
      </c>
      <c r="F1192" s="181" t="s">
        <v>1590</v>
      </c>
      <c r="G1192" s="182" t="s">
        <v>199</v>
      </c>
      <c r="H1192" s="183">
        <v>1974.588</v>
      </c>
      <c r="I1192" s="184"/>
      <c r="J1192" s="185">
        <f>ROUND(I1192*H1192,2)</f>
        <v>0</v>
      </c>
      <c r="K1192" s="181" t="s">
        <v>310</v>
      </c>
      <c r="L1192" s="186"/>
      <c r="M1192" s="187" t="s">
        <v>42</v>
      </c>
      <c r="N1192" s="188" t="s">
        <v>50</v>
      </c>
      <c r="P1192" s="142">
        <f>O1192*H1192</f>
        <v>0</v>
      </c>
      <c r="Q1192" s="142">
        <v>4.7999999999999996E-3</v>
      </c>
      <c r="R1192" s="142">
        <f>Q1192*H1192</f>
        <v>9.4780223999999986</v>
      </c>
      <c r="S1192" s="142">
        <v>0</v>
      </c>
      <c r="T1192" s="143">
        <f>S1192*H1192</f>
        <v>0</v>
      </c>
      <c r="AR1192" s="144" t="s">
        <v>559</v>
      </c>
      <c r="AT1192" s="144" t="s">
        <v>341</v>
      </c>
      <c r="AU1192" s="144" t="s">
        <v>88</v>
      </c>
      <c r="AY1192" s="18" t="s">
        <v>305</v>
      </c>
      <c r="BE1192" s="145">
        <f>IF(N1192="základní",J1192,0)</f>
        <v>0</v>
      </c>
      <c r="BF1192" s="145">
        <f>IF(N1192="snížená",J1192,0)</f>
        <v>0</v>
      </c>
      <c r="BG1192" s="145">
        <f>IF(N1192="zákl. přenesená",J1192,0)</f>
        <v>0</v>
      </c>
      <c r="BH1192" s="145">
        <f>IF(N1192="sníž. přenesená",J1192,0)</f>
        <v>0</v>
      </c>
      <c r="BI1192" s="145">
        <f>IF(N1192="nulová",J1192,0)</f>
        <v>0</v>
      </c>
      <c r="BJ1192" s="18" t="s">
        <v>86</v>
      </c>
      <c r="BK1192" s="145">
        <f>ROUND(I1192*H1192,2)</f>
        <v>0</v>
      </c>
      <c r="BL1192" s="18" t="s">
        <v>436</v>
      </c>
      <c r="BM1192" s="144" t="s">
        <v>1591</v>
      </c>
    </row>
    <row r="1193" spans="2:65" s="1" customFormat="1" ht="19.5">
      <c r="B1193" s="33"/>
      <c r="D1193" s="146" t="s">
        <v>313</v>
      </c>
      <c r="F1193" s="147" t="s">
        <v>1590</v>
      </c>
      <c r="I1193" s="148"/>
      <c r="L1193" s="33"/>
      <c r="M1193" s="149"/>
      <c r="T1193" s="54"/>
      <c r="AT1193" s="18" t="s">
        <v>313</v>
      </c>
      <c r="AU1193" s="18" t="s">
        <v>88</v>
      </c>
    </row>
    <row r="1194" spans="2:65" s="12" customFormat="1" ht="11.25">
      <c r="B1194" s="152"/>
      <c r="D1194" s="146" t="s">
        <v>317</v>
      </c>
      <c r="E1194" s="153" t="s">
        <v>42</v>
      </c>
      <c r="F1194" s="154" t="s">
        <v>1572</v>
      </c>
      <c r="H1194" s="153" t="s">
        <v>42</v>
      </c>
      <c r="I1194" s="155"/>
      <c r="L1194" s="152"/>
      <c r="M1194" s="156"/>
      <c r="T1194" s="157"/>
      <c r="AT1194" s="153" t="s">
        <v>317</v>
      </c>
      <c r="AU1194" s="153" t="s">
        <v>88</v>
      </c>
      <c r="AV1194" s="12" t="s">
        <v>86</v>
      </c>
      <c r="AW1194" s="12" t="s">
        <v>38</v>
      </c>
      <c r="AX1194" s="12" t="s">
        <v>79</v>
      </c>
      <c r="AY1194" s="153" t="s">
        <v>305</v>
      </c>
    </row>
    <row r="1195" spans="2:65" s="12" customFormat="1" ht="11.25">
      <c r="B1195" s="152"/>
      <c r="D1195" s="146" t="s">
        <v>317</v>
      </c>
      <c r="E1195" s="153" t="s">
        <v>42</v>
      </c>
      <c r="F1195" s="154" t="s">
        <v>355</v>
      </c>
      <c r="H1195" s="153" t="s">
        <v>42</v>
      </c>
      <c r="I1195" s="155"/>
      <c r="L1195" s="152"/>
      <c r="M1195" s="156"/>
      <c r="T1195" s="157"/>
      <c r="AT1195" s="153" t="s">
        <v>317</v>
      </c>
      <c r="AU1195" s="153" t="s">
        <v>88</v>
      </c>
      <c r="AV1195" s="12" t="s">
        <v>86</v>
      </c>
      <c r="AW1195" s="12" t="s">
        <v>38</v>
      </c>
      <c r="AX1195" s="12" t="s">
        <v>79</v>
      </c>
      <c r="AY1195" s="153" t="s">
        <v>305</v>
      </c>
    </row>
    <row r="1196" spans="2:65" s="13" customFormat="1" ht="11.25">
      <c r="B1196" s="158"/>
      <c r="D1196" s="146" t="s">
        <v>317</v>
      </c>
      <c r="E1196" s="159" t="s">
        <v>42</v>
      </c>
      <c r="F1196" s="160" t="s">
        <v>1574</v>
      </c>
      <c r="H1196" s="161">
        <v>1880.56</v>
      </c>
      <c r="I1196" s="162"/>
      <c r="L1196" s="158"/>
      <c r="M1196" s="163"/>
      <c r="T1196" s="164"/>
      <c r="AT1196" s="159" t="s">
        <v>317</v>
      </c>
      <c r="AU1196" s="159" t="s">
        <v>88</v>
      </c>
      <c r="AV1196" s="13" t="s">
        <v>88</v>
      </c>
      <c r="AW1196" s="13" t="s">
        <v>38</v>
      </c>
      <c r="AX1196" s="13" t="s">
        <v>86</v>
      </c>
      <c r="AY1196" s="159" t="s">
        <v>305</v>
      </c>
    </row>
    <row r="1197" spans="2:65" s="13" customFormat="1" ht="11.25">
      <c r="B1197" s="158"/>
      <c r="D1197" s="146" t="s">
        <v>317</v>
      </c>
      <c r="F1197" s="160" t="s">
        <v>1592</v>
      </c>
      <c r="H1197" s="161">
        <v>1974.588</v>
      </c>
      <c r="I1197" s="162"/>
      <c r="L1197" s="158"/>
      <c r="M1197" s="163"/>
      <c r="T1197" s="164"/>
      <c r="AT1197" s="159" t="s">
        <v>317</v>
      </c>
      <c r="AU1197" s="159" t="s">
        <v>88</v>
      </c>
      <c r="AV1197" s="13" t="s">
        <v>88</v>
      </c>
      <c r="AW1197" s="13" t="s">
        <v>4</v>
      </c>
      <c r="AX1197" s="13" t="s">
        <v>86</v>
      </c>
      <c r="AY1197" s="159" t="s">
        <v>305</v>
      </c>
    </row>
    <row r="1198" spans="2:65" s="1" customFormat="1" ht="24.2" customHeight="1">
      <c r="B1198" s="33"/>
      <c r="C1198" s="179" t="s">
        <v>1593</v>
      </c>
      <c r="D1198" s="179" t="s">
        <v>341</v>
      </c>
      <c r="E1198" s="180" t="s">
        <v>1516</v>
      </c>
      <c r="F1198" s="181" t="s">
        <v>1517</v>
      </c>
      <c r="G1198" s="182" t="s">
        <v>199</v>
      </c>
      <c r="H1198" s="183">
        <v>19.677</v>
      </c>
      <c r="I1198" s="184"/>
      <c r="J1198" s="185">
        <f>ROUND(I1198*H1198,2)</f>
        <v>0</v>
      </c>
      <c r="K1198" s="181" t="s">
        <v>310</v>
      </c>
      <c r="L1198" s="186"/>
      <c r="M1198" s="187" t="s">
        <v>42</v>
      </c>
      <c r="N1198" s="188" t="s">
        <v>50</v>
      </c>
      <c r="P1198" s="142">
        <f>O1198*H1198</f>
        <v>0</v>
      </c>
      <c r="Q1198" s="142">
        <v>6.0000000000000001E-3</v>
      </c>
      <c r="R1198" s="142">
        <f>Q1198*H1198</f>
        <v>0.118062</v>
      </c>
      <c r="S1198" s="142">
        <v>0</v>
      </c>
      <c r="T1198" s="143">
        <f>S1198*H1198</f>
        <v>0</v>
      </c>
      <c r="AR1198" s="144" t="s">
        <v>559</v>
      </c>
      <c r="AT1198" s="144" t="s">
        <v>341</v>
      </c>
      <c r="AU1198" s="144" t="s">
        <v>88</v>
      </c>
      <c r="AY1198" s="18" t="s">
        <v>305</v>
      </c>
      <c r="BE1198" s="145">
        <f>IF(N1198="základní",J1198,0)</f>
        <v>0</v>
      </c>
      <c r="BF1198" s="145">
        <f>IF(N1198="snížená",J1198,0)</f>
        <v>0</v>
      </c>
      <c r="BG1198" s="145">
        <f>IF(N1198="zákl. přenesená",J1198,0)</f>
        <v>0</v>
      </c>
      <c r="BH1198" s="145">
        <f>IF(N1198="sníž. přenesená",J1198,0)</f>
        <v>0</v>
      </c>
      <c r="BI1198" s="145">
        <f>IF(N1198="nulová",J1198,0)</f>
        <v>0</v>
      </c>
      <c r="BJ1198" s="18" t="s">
        <v>86</v>
      </c>
      <c r="BK1198" s="145">
        <f>ROUND(I1198*H1198,2)</f>
        <v>0</v>
      </c>
      <c r="BL1198" s="18" t="s">
        <v>436</v>
      </c>
      <c r="BM1198" s="144" t="s">
        <v>1594</v>
      </c>
    </row>
    <row r="1199" spans="2:65" s="1" customFormat="1" ht="19.5">
      <c r="B1199" s="33"/>
      <c r="D1199" s="146" t="s">
        <v>313</v>
      </c>
      <c r="F1199" s="147" t="s">
        <v>1517</v>
      </c>
      <c r="I1199" s="148"/>
      <c r="L1199" s="33"/>
      <c r="M1199" s="149"/>
      <c r="T1199" s="54"/>
      <c r="AT1199" s="18" t="s">
        <v>313</v>
      </c>
      <c r="AU1199" s="18" t="s">
        <v>88</v>
      </c>
    </row>
    <row r="1200" spans="2:65" s="12" customFormat="1" ht="11.25">
      <c r="B1200" s="152"/>
      <c r="D1200" s="146" t="s">
        <v>317</v>
      </c>
      <c r="E1200" s="153" t="s">
        <v>42</v>
      </c>
      <c r="F1200" s="154" t="s">
        <v>1572</v>
      </c>
      <c r="H1200" s="153" t="s">
        <v>42</v>
      </c>
      <c r="I1200" s="155"/>
      <c r="L1200" s="152"/>
      <c r="M1200" s="156"/>
      <c r="T1200" s="157"/>
      <c r="AT1200" s="153" t="s">
        <v>317</v>
      </c>
      <c r="AU1200" s="153" t="s">
        <v>88</v>
      </c>
      <c r="AV1200" s="12" t="s">
        <v>86</v>
      </c>
      <c r="AW1200" s="12" t="s">
        <v>38</v>
      </c>
      <c r="AX1200" s="12" t="s">
        <v>79</v>
      </c>
      <c r="AY1200" s="153" t="s">
        <v>305</v>
      </c>
    </row>
    <row r="1201" spans="2:65" s="12" customFormat="1" ht="11.25">
      <c r="B1201" s="152"/>
      <c r="D1201" s="146" t="s">
        <v>317</v>
      </c>
      <c r="E1201" s="153" t="s">
        <v>42</v>
      </c>
      <c r="F1201" s="154" t="s">
        <v>355</v>
      </c>
      <c r="H1201" s="153" t="s">
        <v>42</v>
      </c>
      <c r="I1201" s="155"/>
      <c r="L1201" s="152"/>
      <c r="M1201" s="156"/>
      <c r="T1201" s="157"/>
      <c r="AT1201" s="153" t="s">
        <v>317</v>
      </c>
      <c r="AU1201" s="153" t="s">
        <v>88</v>
      </c>
      <c r="AV1201" s="12" t="s">
        <v>86</v>
      </c>
      <c r="AW1201" s="12" t="s">
        <v>38</v>
      </c>
      <c r="AX1201" s="12" t="s">
        <v>79</v>
      </c>
      <c r="AY1201" s="153" t="s">
        <v>305</v>
      </c>
    </row>
    <row r="1202" spans="2:65" s="13" customFormat="1" ht="11.25">
      <c r="B1202" s="158"/>
      <c r="D1202" s="146" t="s">
        <v>317</v>
      </c>
      <c r="E1202" s="159" t="s">
        <v>42</v>
      </c>
      <c r="F1202" s="160" t="s">
        <v>1575</v>
      </c>
      <c r="H1202" s="161">
        <v>18.739999999999998</v>
      </c>
      <c r="I1202" s="162"/>
      <c r="L1202" s="158"/>
      <c r="M1202" s="163"/>
      <c r="T1202" s="164"/>
      <c r="AT1202" s="159" t="s">
        <v>317</v>
      </c>
      <c r="AU1202" s="159" t="s">
        <v>88</v>
      </c>
      <c r="AV1202" s="13" t="s">
        <v>88</v>
      </c>
      <c r="AW1202" s="13" t="s">
        <v>38</v>
      </c>
      <c r="AX1202" s="13" t="s">
        <v>86</v>
      </c>
      <c r="AY1202" s="159" t="s">
        <v>305</v>
      </c>
    </row>
    <row r="1203" spans="2:65" s="13" customFormat="1" ht="11.25">
      <c r="B1203" s="158"/>
      <c r="D1203" s="146" t="s">
        <v>317</v>
      </c>
      <c r="F1203" s="160" t="s">
        <v>1595</v>
      </c>
      <c r="H1203" s="161">
        <v>19.677</v>
      </c>
      <c r="I1203" s="162"/>
      <c r="L1203" s="158"/>
      <c r="M1203" s="163"/>
      <c r="T1203" s="164"/>
      <c r="AT1203" s="159" t="s">
        <v>317</v>
      </c>
      <c r="AU1203" s="159" t="s">
        <v>88</v>
      </c>
      <c r="AV1203" s="13" t="s">
        <v>88</v>
      </c>
      <c r="AW1203" s="13" t="s">
        <v>4</v>
      </c>
      <c r="AX1203" s="13" t="s">
        <v>86</v>
      </c>
      <c r="AY1203" s="159" t="s">
        <v>305</v>
      </c>
    </row>
    <row r="1204" spans="2:65" s="1" customFormat="1" ht="24.2" customHeight="1">
      <c r="B1204" s="33"/>
      <c r="C1204" s="179" t="s">
        <v>1596</v>
      </c>
      <c r="D1204" s="179" t="s">
        <v>341</v>
      </c>
      <c r="E1204" s="180" t="s">
        <v>1597</v>
      </c>
      <c r="F1204" s="181" t="s">
        <v>1598</v>
      </c>
      <c r="G1204" s="182" t="s">
        <v>199</v>
      </c>
      <c r="H1204" s="183">
        <v>133.886</v>
      </c>
      <c r="I1204" s="184"/>
      <c r="J1204" s="185">
        <f>ROUND(I1204*H1204,2)</f>
        <v>0</v>
      </c>
      <c r="K1204" s="181" t="s">
        <v>310</v>
      </c>
      <c r="L1204" s="186"/>
      <c r="M1204" s="187" t="s">
        <v>42</v>
      </c>
      <c r="N1204" s="188" t="s">
        <v>50</v>
      </c>
      <c r="P1204" s="142">
        <f>O1204*H1204</f>
        <v>0</v>
      </c>
      <c r="Q1204" s="142">
        <v>4.8999999999999998E-3</v>
      </c>
      <c r="R1204" s="142">
        <f>Q1204*H1204</f>
        <v>0.6560414</v>
      </c>
      <c r="S1204" s="142">
        <v>0</v>
      </c>
      <c r="T1204" s="143">
        <f>S1204*H1204</f>
        <v>0</v>
      </c>
      <c r="AR1204" s="144" t="s">
        <v>559</v>
      </c>
      <c r="AT1204" s="144" t="s">
        <v>341</v>
      </c>
      <c r="AU1204" s="144" t="s">
        <v>88</v>
      </c>
      <c r="AY1204" s="18" t="s">
        <v>305</v>
      </c>
      <c r="BE1204" s="145">
        <f>IF(N1204="základní",J1204,0)</f>
        <v>0</v>
      </c>
      <c r="BF1204" s="145">
        <f>IF(N1204="snížená",J1204,0)</f>
        <v>0</v>
      </c>
      <c r="BG1204" s="145">
        <f>IF(N1204="zákl. přenesená",J1204,0)</f>
        <v>0</v>
      </c>
      <c r="BH1204" s="145">
        <f>IF(N1204="sníž. přenesená",J1204,0)</f>
        <v>0</v>
      </c>
      <c r="BI1204" s="145">
        <f>IF(N1204="nulová",J1204,0)</f>
        <v>0</v>
      </c>
      <c r="BJ1204" s="18" t="s">
        <v>86</v>
      </c>
      <c r="BK1204" s="145">
        <f>ROUND(I1204*H1204,2)</f>
        <v>0</v>
      </c>
      <c r="BL1204" s="18" t="s">
        <v>436</v>
      </c>
      <c r="BM1204" s="144" t="s">
        <v>1599</v>
      </c>
    </row>
    <row r="1205" spans="2:65" s="1" customFormat="1" ht="19.5">
      <c r="B1205" s="33"/>
      <c r="D1205" s="146" t="s">
        <v>313</v>
      </c>
      <c r="F1205" s="147" t="s">
        <v>1598</v>
      </c>
      <c r="I1205" s="148"/>
      <c r="L1205" s="33"/>
      <c r="M1205" s="149"/>
      <c r="T1205" s="54"/>
      <c r="AT1205" s="18" t="s">
        <v>313</v>
      </c>
      <c r="AU1205" s="18" t="s">
        <v>88</v>
      </c>
    </row>
    <row r="1206" spans="2:65" s="12" customFormat="1" ht="11.25">
      <c r="B1206" s="152"/>
      <c r="D1206" s="146" t="s">
        <v>317</v>
      </c>
      <c r="E1206" s="153" t="s">
        <v>42</v>
      </c>
      <c r="F1206" s="154" t="s">
        <v>1600</v>
      </c>
      <c r="H1206" s="153" t="s">
        <v>42</v>
      </c>
      <c r="I1206" s="155"/>
      <c r="L1206" s="152"/>
      <c r="M1206" s="156"/>
      <c r="T1206" s="157"/>
      <c r="AT1206" s="153" t="s">
        <v>317</v>
      </c>
      <c r="AU1206" s="153" t="s">
        <v>88</v>
      </c>
      <c r="AV1206" s="12" t="s">
        <v>86</v>
      </c>
      <c r="AW1206" s="12" t="s">
        <v>38</v>
      </c>
      <c r="AX1206" s="12" t="s">
        <v>79</v>
      </c>
      <c r="AY1206" s="153" t="s">
        <v>305</v>
      </c>
    </row>
    <row r="1207" spans="2:65" s="12" customFormat="1" ht="11.25">
      <c r="B1207" s="152"/>
      <c r="D1207" s="146" t="s">
        <v>317</v>
      </c>
      <c r="E1207" s="153" t="s">
        <v>42</v>
      </c>
      <c r="F1207" s="154" t="s">
        <v>355</v>
      </c>
      <c r="H1207" s="153" t="s">
        <v>42</v>
      </c>
      <c r="I1207" s="155"/>
      <c r="L1207" s="152"/>
      <c r="M1207" s="156"/>
      <c r="T1207" s="157"/>
      <c r="AT1207" s="153" t="s">
        <v>317</v>
      </c>
      <c r="AU1207" s="153" t="s">
        <v>88</v>
      </c>
      <c r="AV1207" s="12" t="s">
        <v>86</v>
      </c>
      <c r="AW1207" s="12" t="s">
        <v>38</v>
      </c>
      <c r="AX1207" s="12" t="s">
        <v>79</v>
      </c>
      <c r="AY1207" s="153" t="s">
        <v>305</v>
      </c>
    </row>
    <row r="1208" spans="2:65" s="13" customFormat="1" ht="11.25">
      <c r="B1208" s="158"/>
      <c r="D1208" s="146" t="s">
        <v>317</v>
      </c>
      <c r="E1208" s="159" t="s">
        <v>42</v>
      </c>
      <c r="F1208" s="160" t="s">
        <v>1577</v>
      </c>
      <c r="H1208" s="161">
        <v>127.51</v>
      </c>
      <c r="I1208" s="162"/>
      <c r="L1208" s="158"/>
      <c r="M1208" s="163"/>
      <c r="T1208" s="164"/>
      <c r="AT1208" s="159" t="s">
        <v>317</v>
      </c>
      <c r="AU1208" s="159" t="s">
        <v>88</v>
      </c>
      <c r="AV1208" s="13" t="s">
        <v>88</v>
      </c>
      <c r="AW1208" s="13" t="s">
        <v>38</v>
      </c>
      <c r="AX1208" s="13" t="s">
        <v>86</v>
      </c>
      <c r="AY1208" s="159" t="s">
        <v>305</v>
      </c>
    </row>
    <row r="1209" spans="2:65" s="13" customFormat="1" ht="11.25">
      <c r="B1209" s="158"/>
      <c r="D1209" s="146" t="s">
        <v>317</v>
      </c>
      <c r="F1209" s="160" t="s">
        <v>1601</v>
      </c>
      <c r="H1209" s="161">
        <v>133.886</v>
      </c>
      <c r="I1209" s="162"/>
      <c r="L1209" s="158"/>
      <c r="M1209" s="163"/>
      <c r="T1209" s="164"/>
      <c r="AT1209" s="159" t="s">
        <v>317</v>
      </c>
      <c r="AU1209" s="159" t="s">
        <v>88</v>
      </c>
      <c r="AV1209" s="13" t="s">
        <v>88</v>
      </c>
      <c r="AW1209" s="13" t="s">
        <v>4</v>
      </c>
      <c r="AX1209" s="13" t="s">
        <v>86</v>
      </c>
      <c r="AY1209" s="159" t="s">
        <v>305</v>
      </c>
    </row>
    <row r="1210" spans="2:65" s="1" customFormat="1" ht="24.2" customHeight="1">
      <c r="B1210" s="33"/>
      <c r="C1210" s="179" t="s">
        <v>1602</v>
      </c>
      <c r="D1210" s="179" t="s">
        <v>341</v>
      </c>
      <c r="E1210" s="180" t="s">
        <v>1555</v>
      </c>
      <c r="F1210" s="181" t="s">
        <v>1556</v>
      </c>
      <c r="G1210" s="182" t="s">
        <v>199</v>
      </c>
      <c r="H1210" s="183">
        <v>16.8</v>
      </c>
      <c r="I1210" s="184"/>
      <c r="J1210" s="185">
        <f>ROUND(I1210*H1210,2)</f>
        <v>0</v>
      </c>
      <c r="K1210" s="181" t="s">
        <v>310</v>
      </c>
      <c r="L1210" s="186"/>
      <c r="M1210" s="187" t="s">
        <v>42</v>
      </c>
      <c r="N1210" s="188" t="s">
        <v>50</v>
      </c>
      <c r="P1210" s="142">
        <f>O1210*H1210</f>
        <v>0</v>
      </c>
      <c r="Q1210" s="142">
        <v>3.0000000000000001E-3</v>
      </c>
      <c r="R1210" s="142">
        <f>Q1210*H1210</f>
        <v>5.04E-2</v>
      </c>
      <c r="S1210" s="142">
        <v>0</v>
      </c>
      <c r="T1210" s="143">
        <f>S1210*H1210</f>
        <v>0</v>
      </c>
      <c r="AR1210" s="144" t="s">
        <v>559</v>
      </c>
      <c r="AT1210" s="144" t="s">
        <v>341</v>
      </c>
      <c r="AU1210" s="144" t="s">
        <v>88</v>
      </c>
      <c r="AY1210" s="18" t="s">
        <v>305</v>
      </c>
      <c r="BE1210" s="145">
        <f>IF(N1210="základní",J1210,0)</f>
        <v>0</v>
      </c>
      <c r="BF1210" s="145">
        <f>IF(N1210="snížená",J1210,0)</f>
        <v>0</v>
      </c>
      <c r="BG1210" s="145">
        <f>IF(N1210="zákl. přenesená",J1210,0)</f>
        <v>0</v>
      </c>
      <c r="BH1210" s="145">
        <f>IF(N1210="sníž. přenesená",J1210,0)</f>
        <v>0</v>
      </c>
      <c r="BI1210" s="145">
        <f>IF(N1210="nulová",J1210,0)</f>
        <v>0</v>
      </c>
      <c r="BJ1210" s="18" t="s">
        <v>86</v>
      </c>
      <c r="BK1210" s="145">
        <f>ROUND(I1210*H1210,2)</f>
        <v>0</v>
      </c>
      <c r="BL1210" s="18" t="s">
        <v>436</v>
      </c>
      <c r="BM1210" s="144" t="s">
        <v>1603</v>
      </c>
    </row>
    <row r="1211" spans="2:65" s="1" customFormat="1" ht="19.5">
      <c r="B1211" s="33"/>
      <c r="D1211" s="146" t="s">
        <v>313</v>
      </c>
      <c r="F1211" s="147" t="s">
        <v>1556</v>
      </c>
      <c r="I1211" s="148"/>
      <c r="L1211" s="33"/>
      <c r="M1211" s="149"/>
      <c r="T1211" s="54"/>
      <c r="AT1211" s="18" t="s">
        <v>313</v>
      </c>
      <c r="AU1211" s="18" t="s">
        <v>88</v>
      </c>
    </row>
    <row r="1212" spans="2:65" s="12" customFormat="1" ht="11.25">
      <c r="B1212" s="152"/>
      <c r="D1212" s="146" t="s">
        <v>317</v>
      </c>
      <c r="E1212" s="153" t="s">
        <v>42</v>
      </c>
      <c r="F1212" s="154" t="s">
        <v>1604</v>
      </c>
      <c r="H1212" s="153" t="s">
        <v>42</v>
      </c>
      <c r="I1212" s="155"/>
      <c r="L1212" s="152"/>
      <c r="M1212" s="156"/>
      <c r="T1212" s="157"/>
      <c r="AT1212" s="153" t="s">
        <v>317</v>
      </c>
      <c r="AU1212" s="153" t="s">
        <v>88</v>
      </c>
      <c r="AV1212" s="12" t="s">
        <v>86</v>
      </c>
      <c r="AW1212" s="12" t="s">
        <v>38</v>
      </c>
      <c r="AX1212" s="12" t="s">
        <v>79</v>
      </c>
      <c r="AY1212" s="153" t="s">
        <v>305</v>
      </c>
    </row>
    <row r="1213" spans="2:65" s="12" customFormat="1" ht="11.25">
      <c r="B1213" s="152"/>
      <c r="D1213" s="146" t="s">
        <v>317</v>
      </c>
      <c r="E1213" s="153" t="s">
        <v>42</v>
      </c>
      <c r="F1213" s="154" t="s">
        <v>355</v>
      </c>
      <c r="H1213" s="153" t="s">
        <v>42</v>
      </c>
      <c r="I1213" s="155"/>
      <c r="L1213" s="152"/>
      <c r="M1213" s="156"/>
      <c r="T1213" s="157"/>
      <c r="AT1213" s="153" t="s">
        <v>317</v>
      </c>
      <c r="AU1213" s="153" t="s">
        <v>88</v>
      </c>
      <c r="AV1213" s="12" t="s">
        <v>86</v>
      </c>
      <c r="AW1213" s="12" t="s">
        <v>38</v>
      </c>
      <c r="AX1213" s="12" t="s">
        <v>79</v>
      </c>
      <c r="AY1213" s="153" t="s">
        <v>305</v>
      </c>
    </row>
    <row r="1214" spans="2:65" s="13" customFormat="1" ht="11.25">
      <c r="B1214" s="158"/>
      <c r="D1214" s="146" t="s">
        <v>317</v>
      </c>
      <c r="E1214" s="159" t="s">
        <v>42</v>
      </c>
      <c r="F1214" s="160" t="s">
        <v>1579</v>
      </c>
      <c r="H1214" s="161">
        <v>16</v>
      </c>
      <c r="I1214" s="162"/>
      <c r="L1214" s="158"/>
      <c r="M1214" s="163"/>
      <c r="T1214" s="164"/>
      <c r="AT1214" s="159" t="s">
        <v>317</v>
      </c>
      <c r="AU1214" s="159" t="s">
        <v>88</v>
      </c>
      <c r="AV1214" s="13" t="s">
        <v>88</v>
      </c>
      <c r="AW1214" s="13" t="s">
        <v>38</v>
      </c>
      <c r="AX1214" s="13" t="s">
        <v>86</v>
      </c>
      <c r="AY1214" s="159" t="s">
        <v>305</v>
      </c>
    </row>
    <row r="1215" spans="2:65" s="13" customFormat="1" ht="11.25">
      <c r="B1215" s="158"/>
      <c r="D1215" s="146" t="s">
        <v>317</v>
      </c>
      <c r="F1215" s="160" t="s">
        <v>1605</v>
      </c>
      <c r="H1215" s="161">
        <v>16.8</v>
      </c>
      <c r="I1215" s="162"/>
      <c r="L1215" s="158"/>
      <c r="M1215" s="163"/>
      <c r="T1215" s="164"/>
      <c r="AT1215" s="159" t="s">
        <v>317</v>
      </c>
      <c r="AU1215" s="159" t="s">
        <v>88</v>
      </c>
      <c r="AV1215" s="13" t="s">
        <v>88</v>
      </c>
      <c r="AW1215" s="13" t="s">
        <v>4</v>
      </c>
      <c r="AX1215" s="13" t="s">
        <v>86</v>
      </c>
      <c r="AY1215" s="159" t="s">
        <v>305</v>
      </c>
    </row>
    <row r="1216" spans="2:65" s="1" customFormat="1" ht="21.75" customHeight="1">
      <c r="B1216" s="33"/>
      <c r="C1216" s="179" t="s">
        <v>1606</v>
      </c>
      <c r="D1216" s="179" t="s">
        <v>341</v>
      </c>
      <c r="E1216" s="180" t="s">
        <v>1607</v>
      </c>
      <c r="F1216" s="181" t="s">
        <v>1608</v>
      </c>
      <c r="G1216" s="182" t="s">
        <v>199</v>
      </c>
      <c r="H1216" s="183">
        <v>137.613</v>
      </c>
      <c r="I1216" s="184"/>
      <c r="J1216" s="185">
        <f>ROUND(I1216*H1216,2)</f>
        <v>0</v>
      </c>
      <c r="K1216" s="181" t="s">
        <v>721</v>
      </c>
      <c r="L1216" s="186"/>
      <c r="M1216" s="187" t="s">
        <v>42</v>
      </c>
      <c r="N1216" s="188" t="s">
        <v>50</v>
      </c>
      <c r="P1216" s="142">
        <f>O1216*H1216</f>
        <v>0</v>
      </c>
      <c r="Q1216" s="142">
        <v>1.1999999999999999E-3</v>
      </c>
      <c r="R1216" s="142">
        <f>Q1216*H1216</f>
        <v>0.16513559999999999</v>
      </c>
      <c r="S1216" s="142">
        <v>0</v>
      </c>
      <c r="T1216" s="143">
        <f>S1216*H1216</f>
        <v>0</v>
      </c>
      <c r="AR1216" s="144" t="s">
        <v>559</v>
      </c>
      <c r="AT1216" s="144" t="s">
        <v>341</v>
      </c>
      <c r="AU1216" s="144" t="s">
        <v>88</v>
      </c>
      <c r="AY1216" s="18" t="s">
        <v>305</v>
      </c>
      <c r="BE1216" s="145">
        <f>IF(N1216="základní",J1216,0)</f>
        <v>0</v>
      </c>
      <c r="BF1216" s="145">
        <f>IF(N1216="snížená",J1216,0)</f>
        <v>0</v>
      </c>
      <c r="BG1216" s="145">
        <f>IF(N1216="zákl. přenesená",J1216,0)</f>
        <v>0</v>
      </c>
      <c r="BH1216" s="145">
        <f>IF(N1216="sníž. přenesená",J1216,0)</f>
        <v>0</v>
      </c>
      <c r="BI1216" s="145">
        <f>IF(N1216="nulová",J1216,0)</f>
        <v>0</v>
      </c>
      <c r="BJ1216" s="18" t="s">
        <v>86</v>
      </c>
      <c r="BK1216" s="145">
        <f>ROUND(I1216*H1216,2)</f>
        <v>0</v>
      </c>
      <c r="BL1216" s="18" t="s">
        <v>436</v>
      </c>
      <c r="BM1216" s="144" t="s">
        <v>1609</v>
      </c>
    </row>
    <row r="1217" spans="2:65" s="1" customFormat="1" ht="11.25">
      <c r="B1217" s="33"/>
      <c r="D1217" s="146" t="s">
        <v>313</v>
      </c>
      <c r="F1217" s="147" t="s">
        <v>1608</v>
      </c>
      <c r="I1217" s="148"/>
      <c r="L1217" s="33"/>
      <c r="M1217" s="149"/>
      <c r="T1217" s="54"/>
      <c r="AT1217" s="18" t="s">
        <v>313</v>
      </c>
      <c r="AU1217" s="18" t="s">
        <v>88</v>
      </c>
    </row>
    <row r="1218" spans="2:65" s="12" customFormat="1" ht="11.25">
      <c r="B1218" s="152"/>
      <c r="D1218" s="146" t="s">
        <v>317</v>
      </c>
      <c r="E1218" s="153" t="s">
        <v>42</v>
      </c>
      <c r="F1218" s="154" t="s">
        <v>1610</v>
      </c>
      <c r="H1218" s="153" t="s">
        <v>42</v>
      </c>
      <c r="I1218" s="155"/>
      <c r="L1218" s="152"/>
      <c r="M1218" s="156"/>
      <c r="T1218" s="157"/>
      <c r="AT1218" s="153" t="s">
        <v>317</v>
      </c>
      <c r="AU1218" s="153" t="s">
        <v>88</v>
      </c>
      <c r="AV1218" s="12" t="s">
        <v>86</v>
      </c>
      <c r="AW1218" s="12" t="s">
        <v>38</v>
      </c>
      <c r="AX1218" s="12" t="s">
        <v>79</v>
      </c>
      <c r="AY1218" s="153" t="s">
        <v>305</v>
      </c>
    </row>
    <row r="1219" spans="2:65" s="12" customFormat="1" ht="11.25">
      <c r="B1219" s="152"/>
      <c r="D1219" s="146" t="s">
        <v>317</v>
      </c>
      <c r="E1219" s="153" t="s">
        <v>42</v>
      </c>
      <c r="F1219" s="154" t="s">
        <v>355</v>
      </c>
      <c r="H1219" s="153" t="s">
        <v>42</v>
      </c>
      <c r="I1219" s="155"/>
      <c r="L1219" s="152"/>
      <c r="M1219" s="156"/>
      <c r="T1219" s="157"/>
      <c r="AT1219" s="153" t="s">
        <v>317</v>
      </c>
      <c r="AU1219" s="153" t="s">
        <v>88</v>
      </c>
      <c r="AV1219" s="12" t="s">
        <v>86</v>
      </c>
      <c r="AW1219" s="12" t="s">
        <v>38</v>
      </c>
      <c r="AX1219" s="12" t="s">
        <v>79</v>
      </c>
      <c r="AY1219" s="153" t="s">
        <v>305</v>
      </c>
    </row>
    <row r="1220" spans="2:65" s="13" customFormat="1" ht="11.25">
      <c r="B1220" s="158"/>
      <c r="D1220" s="146" t="s">
        <v>317</v>
      </c>
      <c r="E1220" s="159" t="s">
        <v>42</v>
      </c>
      <c r="F1220" s="160" t="s">
        <v>1581</v>
      </c>
      <c r="H1220" s="161">
        <v>131.06</v>
      </c>
      <c r="I1220" s="162"/>
      <c r="L1220" s="158"/>
      <c r="M1220" s="163"/>
      <c r="T1220" s="164"/>
      <c r="AT1220" s="159" t="s">
        <v>317</v>
      </c>
      <c r="AU1220" s="159" t="s">
        <v>88</v>
      </c>
      <c r="AV1220" s="13" t="s">
        <v>88</v>
      </c>
      <c r="AW1220" s="13" t="s">
        <v>38</v>
      </c>
      <c r="AX1220" s="13" t="s">
        <v>86</v>
      </c>
      <c r="AY1220" s="159" t="s">
        <v>305</v>
      </c>
    </row>
    <row r="1221" spans="2:65" s="13" customFormat="1" ht="11.25">
      <c r="B1221" s="158"/>
      <c r="D1221" s="146" t="s">
        <v>317</v>
      </c>
      <c r="F1221" s="160" t="s">
        <v>1611</v>
      </c>
      <c r="H1221" s="161">
        <v>137.613</v>
      </c>
      <c r="I1221" s="162"/>
      <c r="L1221" s="158"/>
      <c r="M1221" s="163"/>
      <c r="T1221" s="164"/>
      <c r="AT1221" s="159" t="s">
        <v>317</v>
      </c>
      <c r="AU1221" s="159" t="s">
        <v>88</v>
      </c>
      <c r="AV1221" s="13" t="s">
        <v>88</v>
      </c>
      <c r="AW1221" s="13" t="s">
        <v>4</v>
      </c>
      <c r="AX1221" s="13" t="s">
        <v>86</v>
      </c>
      <c r="AY1221" s="159" t="s">
        <v>305</v>
      </c>
    </row>
    <row r="1222" spans="2:65" s="1" customFormat="1" ht="24.2" customHeight="1">
      <c r="B1222" s="33"/>
      <c r="C1222" s="179" t="s">
        <v>1612</v>
      </c>
      <c r="D1222" s="179" t="s">
        <v>341</v>
      </c>
      <c r="E1222" s="180" t="s">
        <v>1613</v>
      </c>
      <c r="F1222" s="181" t="s">
        <v>1614</v>
      </c>
      <c r="G1222" s="182" t="s">
        <v>199</v>
      </c>
      <c r="H1222" s="183">
        <v>154.41300000000001</v>
      </c>
      <c r="I1222" s="184"/>
      <c r="J1222" s="185">
        <f>ROUND(I1222*H1222,2)</f>
        <v>0</v>
      </c>
      <c r="K1222" s="181" t="s">
        <v>310</v>
      </c>
      <c r="L1222" s="186"/>
      <c r="M1222" s="187" t="s">
        <v>42</v>
      </c>
      <c r="N1222" s="188" t="s">
        <v>50</v>
      </c>
      <c r="P1222" s="142">
        <f>O1222*H1222</f>
        <v>0</v>
      </c>
      <c r="Q1222" s="142">
        <v>1.6E-2</v>
      </c>
      <c r="R1222" s="142">
        <f>Q1222*H1222</f>
        <v>2.4706080000000004</v>
      </c>
      <c r="S1222" s="142">
        <v>0</v>
      </c>
      <c r="T1222" s="143">
        <f>S1222*H1222</f>
        <v>0</v>
      </c>
      <c r="AR1222" s="144" t="s">
        <v>559</v>
      </c>
      <c r="AT1222" s="144" t="s">
        <v>341</v>
      </c>
      <c r="AU1222" s="144" t="s">
        <v>88</v>
      </c>
      <c r="AY1222" s="18" t="s">
        <v>305</v>
      </c>
      <c r="BE1222" s="145">
        <f>IF(N1222="základní",J1222,0)</f>
        <v>0</v>
      </c>
      <c r="BF1222" s="145">
        <f>IF(N1222="snížená",J1222,0)</f>
        <v>0</v>
      </c>
      <c r="BG1222" s="145">
        <f>IF(N1222="zákl. přenesená",J1222,0)</f>
        <v>0</v>
      </c>
      <c r="BH1222" s="145">
        <f>IF(N1222="sníž. přenesená",J1222,0)</f>
        <v>0</v>
      </c>
      <c r="BI1222" s="145">
        <f>IF(N1222="nulová",J1222,0)</f>
        <v>0</v>
      </c>
      <c r="BJ1222" s="18" t="s">
        <v>86</v>
      </c>
      <c r="BK1222" s="145">
        <f>ROUND(I1222*H1222,2)</f>
        <v>0</v>
      </c>
      <c r="BL1222" s="18" t="s">
        <v>436</v>
      </c>
      <c r="BM1222" s="144" t="s">
        <v>1615</v>
      </c>
    </row>
    <row r="1223" spans="2:65" s="1" customFormat="1" ht="19.5">
      <c r="B1223" s="33"/>
      <c r="D1223" s="146" t="s">
        <v>313</v>
      </c>
      <c r="F1223" s="147" t="s">
        <v>1614</v>
      </c>
      <c r="I1223" s="148"/>
      <c r="L1223" s="33"/>
      <c r="M1223" s="149"/>
      <c r="T1223" s="54"/>
      <c r="AT1223" s="18" t="s">
        <v>313</v>
      </c>
      <c r="AU1223" s="18" t="s">
        <v>88</v>
      </c>
    </row>
    <row r="1224" spans="2:65" s="12" customFormat="1" ht="11.25">
      <c r="B1224" s="152"/>
      <c r="D1224" s="146" t="s">
        <v>317</v>
      </c>
      <c r="E1224" s="153" t="s">
        <v>42</v>
      </c>
      <c r="F1224" s="154" t="s">
        <v>1616</v>
      </c>
      <c r="H1224" s="153" t="s">
        <v>42</v>
      </c>
      <c r="I1224" s="155"/>
      <c r="L1224" s="152"/>
      <c r="M1224" s="156"/>
      <c r="T1224" s="157"/>
      <c r="AT1224" s="153" t="s">
        <v>317</v>
      </c>
      <c r="AU1224" s="153" t="s">
        <v>88</v>
      </c>
      <c r="AV1224" s="12" t="s">
        <v>86</v>
      </c>
      <c r="AW1224" s="12" t="s">
        <v>38</v>
      </c>
      <c r="AX1224" s="12" t="s">
        <v>79</v>
      </c>
      <c r="AY1224" s="153" t="s">
        <v>305</v>
      </c>
    </row>
    <row r="1225" spans="2:65" s="12" customFormat="1" ht="11.25">
      <c r="B1225" s="152"/>
      <c r="D1225" s="146" t="s">
        <v>317</v>
      </c>
      <c r="E1225" s="153" t="s">
        <v>42</v>
      </c>
      <c r="F1225" s="154" t="s">
        <v>355</v>
      </c>
      <c r="H1225" s="153" t="s">
        <v>42</v>
      </c>
      <c r="I1225" s="155"/>
      <c r="L1225" s="152"/>
      <c r="M1225" s="156"/>
      <c r="T1225" s="157"/>
      <c r="AT1225" s="153" t="s">
        <v>317</v>
      </c>
      <c r="AU1225" s="153" t="s">
        <v>88</v>
      </c>
      <c r="AV1225" s="12" t="s">
        <v>86</v>
      </c>
      <c r="AW1225" s="12" t="s">
        <v>38</v>
      </c>
      <c r="AX1225" s="12" t="s">
        <v>79</v>
      </c>
      <c r="AY1225" s="153" t="s">
        <v>305</v>
      </c>
    </row>
    <row r="1226" spans="2:65" s="13" customFormat="1" ht="11.25">
      <c r="B1226" s="158"/>
      <c r="D1226" s="146" t="s">
        <v>317</v>
      </c>
      <c r="E1226" s="159" t="s">
        <v>42</v>
      </c>
      <c r="F1226" s="160" t="s">
        <v>1583</v>
      </c>
      <c r="H1226" s="161">
        <v>147.06</v>
      </c>
      <c r="I1226" s="162"/>
      <c r="L1226" s="158"/>
      <c r="M1226" s="163"/>
      <c r="T1226" s="164"/>
      <c r="AT1226" s="159" t="s">
        <v>317</v>
      </c>
      <c r="AU1226" s="159" t="s">
        <v>88</v>
      </c>
      <c r="AV1226" s="13" t="s">
        <v>88</v>
      </c>
      <c r="AW1226" s="13" t="s">
        <v>38</v>
      </c>
      <c r="AX1226" s="13" t="s">
        <v>86</v>
      </c>
      <c r="AY1226" s="159" t="s">
        <v>305</v>
      </c>
    </row>
    <row r="1227" spans="2:65" s="13" customFormat="1" ht="11.25">
      <c r="B1227" s="158"/>
      <c r="D1227" s="146" t="s">
        <v>317</v>
      </c>
      <c r="F1227" s="160" t="s">
        <v>1617</v>
      </c>
      <c r="H1227" s="161">
        <v>154.41300000000001</v>
      </c>
      <c r="I1227" s="162"/>
      <c r="L1227" s="158"/>
      <c r="M1227" s="163"/>
      <c r="T1227" s="164"/>
      <c r="AT1227" s="159" t="s">
        <v>317</v>
      </c>
      <c r="AU1227" s="159" t="s">
        <v>88</v>
      </c>
      <c r="AV1227" s="13" t="s">
        <v>88</v>
      </c>
      <c r="AW1227" s="13" t="s">
        <v>4</v>
      </c>
      <c r="AX1227" s="13" t="s">
        <v>86</v>
      </c>
      <c r="AY1227" s="159" t="s">
        <v>305</v>
      </c>
    </row>
    <row r="1228" spans="2:65" s="1" customFormat="1" ht="24.2" customHeight="1">
      <c r="B1228" s="33"/>
      <c r="C1228" s="133" t="s">
        <v>1618</v>
      </c>
      <c r="D1228" s="133" t="s">
        <v>307</v>
      </c>
      <c r="E1228" s="134" t="s">
        <v>1619</v>
      </c>
      <c r="F1228" s="135" t="s">
        <v>1620</v>
      </c>
      <c r="G1228" s="136" t="s">
        <v>199</v>
      </c>
      <c r="H1228" s="137">
        <v>2303.73</v>
      </c>
      <c r="I1228" s="138"/>
      <c r="J1228" s="139">
        <f>ROUND(I1228*H1228,2)</f>
        <v>0</v>
      </c>
      <c r="K1228" s="135" t="s">
        <v>310</v>
      </c>
      <c r="L1228" s="33"/>
      <c r="M1228" s="140" t="s">
        <v>42</v>
      </c>
      <c r="N1228" s="141" t="s">
        <v>50</v>
      </c>
      <c r="P1228" s="142">
        <f>O1228*H1228</f>
        <v>0</v>
      </c>
      <c r="Q1228" s="142">
        <v>0</v>
      </c>
      <c r="R1228" s="142">
        <f>Q1228*H1228</f>
        <v>0</v>
      </c>
      <c r="S1228" s="142">
        <v>0</v>
      </c>
      <c r="T1228" s="143">
        <f>S1228*H1228</f>
        <v>0</v>
      </c>
      <c r="AR1228" s="144" t="s">
        <v>436</v>
      </c>
      <c r="AT1228" s="144" t="s">
        <v>307</v>
      </c>
      <c r="AU1228" s="144" t="s">
        <v>88</v>
      </c>
      <c r="AY1228" s="18" t="s">
        <v>305</v>
      </c>
      <c r="BE1228" s="145">
        <f>IF(N1228="základní",J1228,0)</f>
        <v>0</v>
      </c>
      <c r="BF1228" s="145">
        <f>IF(N1228="snížená",J1228,0)</f>
        <v>0</v>
      </c>
      <c r="BG1228" s="145">
        <f>IF(N1228="zákl. přenesená",J1228,0)</f>
        <v>0</v>
      </c>
      <c r="BH1228" s="145">
        <f>IF(N1228="sníž. přenesená",J1228,0)</f>
        <v>0</v>
      </c>
      <c r="BI1228" s="145">
        <f>IF(N1228="nulová",J1228,0)</f>
        <v>0</v>
      </c>
      <c r="BJ1228" s="18" t="s">
        <v>86</v>
      </c>
      <c r="BK1228" s="145">
        <f>ROUND(I1228*H1228,2)</f>
        <v>0</v>
      </c>
      <c r="BL1228" s="18" t="s">
        <v>436</v>
      </c>
      <c r="BM1228" s="144" t="s">
        <v>1621</v>
      </c>
    </row>
    <row r="1229" spans="2:65" s="1" customFormat="1" ht="19.5">
      <c r="B1229" s="33"/>
      <c r="D1229" s="146" t="s">
        <v>313</v>
      </c>
      <c r="F1229" s="147" t="s">
        <v>1622</v>
      </c>
      <c r="I1229" s="148"/>
      <c r="L1229" s="33"/>
      <c r="M1229" s="149"/>
      <c r="T1229" s="54"/>
      <c r="AT1229" s="18" t="s">
        <v>313</v>
      </c>
      <c r="AU1229" s="18" t="s">
        <v>88</v>
      </c>
    </row>
    <row r="1230" spans="2:65" s="1" customFormat="1" ht="11.25">
      <c r="B1230" s="33"/>
      <c r="D1230" s="150" t="s">
        <v>315</v>
      </c>
      <c r="F1230" s="151" t="s">
        <v>1623</v>
      </c>
      <c r="I1230" s="148"/>
      <c r="L1230" s="33"/>
      <c r="M1230" s="149"/>
      <c r="T1230" s="54"/>
      <c r="AT1230" s="18" t="s">
        <v>315</v>
      </c>
      <c r="AU1230" s="18" t="s">
        <v>88</v>
      </c>
    </row>
    <row r="1231" spans="2:65" s="12" customFormat="1" ht="11.25">
      <c r="B1231" s="152"/>
      <c r="D1231" s="146" t="s">
        <v>317</v>
      </c>
      <c r="E1231" s="153" t="s">
        <v>42</v>
      </c>
      <c r="F1231" s="154" t="s">
        <v>1624</v>
      </c>
      <c r="H1231" s="153" t="s">
        <v>42</v>
      </c>
      <c r="I1231" s="155"/>
      <c r="L1231" s="152"/>
      <c r="M1231" s="156"/>
      <c r="T1231" s="157"/>
      <c r="AT1231" s="153" t="s">
        <v>317</v>
      </c>
      <c r="AU1231" s="153" t="s">
        <v>88</v>
      </c>
      <c r="AV1231" s="12" t="s">
        <v>86</v>
      </c>
      <c r="AW1231" s="12" t="s">
        <v>38</v>
      </c>
      <c r="AX1231" s="12" t="s">
        <v>79</v>
      </c>
      <c r="AY1231" s="153" t="s">
        <v>305</v>
      </c>
    </row>
    <row r="1232" spans="2:65" s="12" customFormat="1" ht="11.25">
      <c r="B1232" s="152"/>
      <c r="D1232" s="146" t="s">
        <v>317</v>
      </c>
      <c r="E1232" s="153" t="s">
        <v>42</v>
      </c>
      <c r="F1232" s="154" t="s">
        <v>355</v>
      </c>
      <c r="H1232" s="153" t="s">
        <v>42</v>
      </c>
      <c r="I1232" s="155"/>
      <c r="L1232" s="152"/>
      <c r="M1232" s="156"/>
      <c r="T1232" s="157"/>
      <c r="AT1232" s="153" t="s">
        <v>317</v>
      </c>
      <c r="AU1232" s="153" t="s">
        <v>88</v>
      </c>
      <c r="AV1232" s="12" t="s">
        <v>86</v>
      </c>
      <c r="AW1232" s="12" t="s">
        <v>38</v>
      </c>
      <c r="AX1232" s="12" t="s">
        <v>79</v>
      </c>
      <c r="AY1232" s="153" t="s">
        <v>305</v>
      </c>
    </row>
    <row r="1233" spans="2:65" s="13" customFormat="1" ht="11.25">
      <c r="B1233" s="158"/>
      <c r="D1233" s="146" t="s">
        <v>317</v>
      </c>
      <c r="E1233" s="159" t="s">
        <v>42</v>
      </c>
      <c r="F1233" s="160" t="s">
        <v>1625</v>
      </c>
      <c r="H1233" s="161">
        <v>139.24</v>
      </c>
      <c r="I1233" s="162"/>
      <c r="L1233" s="158"/>
      <c r="M1233" s="163"/>
      <c r="T1233" s="164"/>
      <c r="AT1233" s="159" t="s">
        <v>317</v>
      </c>
      <c r="AU1233" s="159" t="s">
        <v>88</v>
      </c>
      <c r="AV1233" s="13" t="s">
        <v>88</v>
      </c>
      <c r="AW1233" s="13" t="s">
        <v>38</v>
      </c>
      <c r="AX1233" s="13" t="s">
        <v>79</v>
      </c>
      <c r="AY1233" s="159" t="s">
        <v>305</v>
      </c>
    </row>
    <row r="1234" spans="2:65" s="13" customFormat="1" ht="11.25">
      <c r="B1234" s="158"/>
      <c r="D1234" s="146" t="s">
        <v>317</v>
      </c>
      <c r="E1234" s="159" t="s">
        <v>42</v>
      </c>
      <c r="F1234" s="160" t="s">
        <v>1626</v>
      </c>
      <c r="H1234" s="161">
        <v>18.739999999999998</v>
      </c>
      <c r="I1234" s="162"/>
      <c r="L1234" s="158"/>
      <c r="M1234" s="163"/>
      <c r="T1234" s="164"/>
      <c r="AT1234" s="159" t="s">
        <v>317</v>
      </c>
      <c r="AU1234" s="159" t="s">
        <v>88</v>
      </c>
      <c r="AV1234" s="13" t="s">
        <v>88</v>
      </c>
      <c r="AW1234" s="13" t="s">
        <v>38</v>
      </c>
      <c r="AX1234" s="13" t="s">
        <v>79</v>
      </c>
      <c r="AY1234" s="159" t="s">
        <v>305</v>
      </c>
    </row>
    <row r="1235" spans="2:65" s="13" customFormat="1" ht="11.25">
      <c r="B1235" s="158"/>
      <c r="D1235" s="146" t="s">
        <v>317</v>
      </c>
      <c r="E1235" s="159" t="s">
        <v>42</v>
      </c>
      <c r="F1235" s="160" t="s">
        <v>1627</v>
      </c>
      <c r="H1235" s="161">
        <v>1880.56</v>
      </c>
      <c r="I1235" s="162"/>
      <c r="L1235" s="158"/>
      <c r="M1235" s="163"/>
      <c r="T1235" s="164"/>
      <c r="AT1235" s="159" t="s">
        <v>317</v>
      </c>
      <c r="AU1235" s="159" t="s">
        <v>88</v>
      </c>
      <c r="AV1235" s="13" t="s">
        <v>88</v>
      </c>
      <c r="AW1235" s="13" t="s">
        <v>38</v>
      </c>
      <c r="AX1235" s="13" t="s">
        <v>79</v>
      </c>
      <c r="AY1235" s="159" t="s">
        <v>305</v>
      </c>
    </row>
    <row r="1236" spans="2:65" s="12" customFormat="1" ht="11.25">
      <c r="B1236" s="152"/>
      <c r="D1236" s="146" t="s">
        <v>317</v>
      </c>
      <c r="E1236" s="153" t="s">
        <v>42</v>
      </c>
      <c r="F1236" s="154" t="s">
        <v>1628</v>
      </c>
      <c r="H1236" s="153" t="s">
        <v>42</v>
      </c>
      <c r="I1236" s="155"/>
      <c r="L1236" s="152"/>
      <c r="M1236" s="156"/>
      <c r="T1236" s="157"/>
      <c r="AT1236" s="153" t="s">
        <v>317</v>
      </c>
      <c r="AU1236" s="153" t="s">
        <v>88</v>
      </c>
      <c r="AV1236" s="12" t="s">
        <v>86</v>
      </c>
      <c r="AW1236" s="12" t="s">
        <v>38</v>
      </c>
      <c r="AX1236" s="12" t="s">
        <v>79</v>
      </c>
      <c r="AY1236" s="153" t="s">
        <v>305</v>
      </c>
    </row>
    <row r="1237" spans="2:65" s="12" customFormat="1" ht="11.25">
      <c r="B1237" s="152"/>
      <c r="D1237" s="146" t="s">
        <v>317</v>
      </c>
      <c r="E1237" s="153" t="s">
        <v>42</v>
      </c>
      <c r="F1237" s="154" t="s">
        <v>355</v>
      </c>
      <c r="H1237" s="153" t="s">
        <v>42</v>
      </c>
      <c r="I1237" s="155"/>
      <c r="L1237" s="152"/>
      <c r="M1237" s="156"/>
      <c r="T1237" s="157"/>
      <c r="AT1237" s="153" t="s">
        <v>317</v>
      </c>
      <c r="AU1237" s="153" t="s">
        <v>88</v>
      </c>
      <c r="AV1237" s="12" t="s">
        <v>86</v>
      </c>
      <c r="AW1237" s="12" t="s">
        <v>38</v>
      </c>
      <c r="AX1237" s="12" t="s">
        <v>79</v>
      </c>
      <c r="AY1237" s="153" t="s">
        <v>305</v>
      </c>
    </row>
    <row r="1238" spans="2:65" s="13" customFormat="1" ht="11.25">
      <c r="B1238" s="158"/>
      <c r="D1238" s="146" t="s">
        <v>317</v>
      </c>
      <c r="E1238" s="159" t="s">
        <v>42</v>
      </c>
      <c r="F1238" s="160" t="s">
        <v>1629</v>
      </c>
      <c r="H1238" s="161">
        <v>127.51</v>
      </c>
      <c r="I1238" s="162"/>
      <c r="L1238" s="158"/>
      <c r="M1238" s="163"/>
      <c r="T1238" s="164"/>
      <c r="AT1238" s="159" t="s">
        <v>317</v>
      </c>
      <c r="AU1238" s="159" t="s">
        <v>88</v>
      </c>
      <c r="AV1238" s="13" t="s">
        <v>88</v>
      </c>
      <c r="AW1238" s="13" t="s">
        <v>38</v>
      </c>
      <c r="AX1238" s="13" t="s">
        <v>79</v>
      </c>
      <c r="AY1238" s="159" t="s">
        <v>305</v>
      </c>
    </row>
    <row r="1239" spans="2:65" s="12" customFormat="1" ht="11.25">
      <c r="B1239" s="152"/>
      <c r="D1239" s="146" t="s">
        <v>317</v>
      </c>
      <c r="E1239" s="153" t="s">
        <v>42</v>
      </c>
      <c r="F1239" s="154" t="s">
        <v>1630</v>
      </c>
      <c r="H1239" s="153" t="s">
        <v>42</v>
      </c>
      <c r="I1239" s="155"/>
      <c r="L1239" s="152"/>
      <c r="M1239" s="156"/>
      <c r="T1239" s="157"/>
      <c r="AT1239" s="153" t="s">
        <v>317</v>
      </c>
      <c r="AU1239" s="153" t="s">
        <v>88</v>
      </c>
      <c r="AV1239" s="12" t="s">
        <v>86</v>
      </c>
      <c r="AW1239" s="12" t="s">
        <v>38</v>
      </c>
      <c r="AX1239" s="12" t="s">
        <v>79</v>
      </c>
      <c r="AY1239" s="153" t="s">
        <v>305</v>
      </c>
    </row>
    <row r="1240" spans="2:65" s="12" customFormat="1" ht="11.25">
      <c r="B1240" s="152"/>
      <c r="D1240" s="146" t="s">
        <v>317</v>
      </c>
      <c r="E1240" s="153" t="s">
        <v>42</v>
      </c>
      <c r="F1240" s="154" t="s">
        <v>355</v>
      </c>
      <c r="H1240" s="153" t="s">
        <v>42</v>
      </c>
      <c r="I1240" s="155"/>
      <c r="L1240" s="152"/>
      <c r="M1240" s="156"/>
      <c r="T1240" s="157"/>
      <c r="AT1240" s="153" t="s">
        <v>317</v>
      </c>
      <c r="AU1240" s="153" t="s">
        <v>88</v>
      </c>
      <c r="AV1240" s="12" t="s">
        <v>86</v>
      </c>
      <c r="AW1240" s="12" t="s">
        <v>38</v>
      </c>
      <c r="AX1240" s="12" t="s">
        <v>79</v>
      </c>
      <c r="AY1240" s="153" t="s">
        <v>305</v>
      </c>
    </row>
    <row r="1241" spans="2:65" s="13" customFormat="1" ht="11.25">
      <c r="B1241" s="158"/>
      <c r="D1241" s="146" t="s">
        <v>317</v>
      </c>
      <c r="E1241" s="159" t="s">
        <v>42</v>
      </c>
      <c r="F1241" s="160" t="s">
        <v>1631</v>
      </c>
      <c r="H1241" s="161">
        <v>6.62</v>
      </c>
      <c r="I1241" s="162"/>
      <c r="L1241" s="158"/>
      <c r="M1241" s="163"/>
      <c r="T1241" s="164"/>
      <c r="AT1241" s="159" t="s">
        <v>317</v>
      </c>
      <c r="AU1241" s="159" t="s">
        <v>88</v>
      </c>
      <c r="AV1241" s="13" t="s">
        <v>88</v>
      </c>
      <c r="AW1241" s="13" t="s">
        <v>38</v>
      </c>
      <c r="AX1241" s="13" t="s">
        <v>79</v>
      </c>
      <c r="AY1241" s="159" t="s">
        <v>305</v>
      </c>
    </row>
    <row r="1242" spans="2:65" s="12" customFormat="1" ht="11.25">
      <c r="B1242" s="152"/>
      <c r="D1242" s="146" t="s">
        <v>317</v>
      </c>
      <c r="E1242" s="153" t="s">
        <v>42</v>
      </c>
      <c r="F1242" s="154" t="s">
        <v>1632</v>
      </c>
      <c r="H1242" s="153" t="s">
        <v>42</v>
      </c>
      <c r="I1242" s="155"/>
      <c r="L1242" s="152"/>
      <c r="M1242" s="156"/>
      <c r="T1242" s="157"/>
      <c r="AT1242" s="153" t="s">
        <v>317</v>
      </c>
      <c r="AU1242" s="153" t="s">
        <v>88</v>
      </c>
      <c r="AV1242" s="12" t="s">
        <v>86</v>
      </c>
      <c r="AW1242" s="12" t="s">
        <v>38</v>
      </c>
      <c r="AX1242" s="12" t="s">
        <v>79</v>
      </c>
      <c r="AY1242" s="153" t="s">
        <v>305</v>
      </c>
    </row>
    <row r="1243" spans="2:65" s="12" customFormat="1" ht="11.25">
      <c r="B1243" s="152"/>
      <c r="D1243" s="146" t="s">
        <v>317</v>
      </c>
      <c r="E1243" s="153" t="s">
        <v>42</v>
      </c>
      <c r="F1243" s="154" t="s">
        <v>355</v>
      </c>
      <c r="H1243" s="153" t="s">
        <v>42</v>
      </c>
      <c r="I1243" s="155"/>
      <c r="L1243" s="152"/>
      <c r="M1243" s="156"/>
      <c r="T1243" s="157"/>
      <c r="AT1243" s="153" t="s">
        <v>317</v>
      </c>
      <c r="AU1243" s="153" t="s">
        <v>88</v>
      </c>
      <c r="AV1243" s="12" t="s">
        <v>86</v>
      </c>
      <c r="AW1243" s="12" t="s">
        <v>38</v>
      </c>
      <c r="AX1243" s="12" t="s">
        <v>79</v>
      </c>
      <c r="AY1243" s="153" t="s">
        <v>305</v>
      </c>
    </row>
    <row r="1244" spans="2:65" s="13" customFormat="1" ht="11.25">
      <c r="B1244" s="158"/>
      <c r="D1244" s="146" t="s">
        <v>317</v>
      </c>
      <c r="E1244" s="159" t="s">
        <v>42</v>
      </c>
      <c r="F1244" s="160" t="s">
        <v>1633</v>
      </c>
      <c r="H1244" s="161">
        <v>131.06</v>
      </c>
      <c r="I1244" s="162"/>
      <c r="L1244" s="158"/>
      <c r="M1244" s="163"/>
      <c r="T1244" s="164"/>
      <c r="AT1244" s="159" t="s">
        <v>317</v>
      </c>
      <c r="AU1244" s="159" t="s">
        <v>88</v>
      </c>
      <c r="AV1244" s="13" t="s">
        <v>88</v>
      </c>
      <c r="AW1244" s="13" t="s">
        <v>38</v>
      </c>
      <c r="AX1244" s="13" t="s">
        <v>79</v>
      </c>
      <c r="AY1244" s="159" t="s">
        <v>305</v>
      </c>
    </row>
    <row r="1245" spans="2:65" s="15" customFormat="1" ht="11.25">
      <c r="B1245" s="172"/>
      <c r="D1245" s="146" t="s">
        <v>317</v>
      </c>
      <c r="E1245" s="173" t="s">
        <v>42</v>
      </c>
      <c r="F1245" s="174" t="s">
        <v>339</v>
      </c>
      <c r="H1245" s="175">
        <v>2303.73</v>
      </c>
      <c r="I1245" s="176"/>
      <c r="L1245" s="172"/>
      <c r="M1245" s="177"/>
      <c r="T1245" s="178"/>
      <c r="AT1245" s="173" t="s">
        <v>317</v>
      </c>
      <c r="AU1245" s="173" t="s">
        <v>88</v>
      </c>
      <c r="AV1245" s="15" t="s">
        <v>311</v>
      </c>
      <c r="AW1245" s="15" t="s">
        <v>38</v>
      </c>
      <c r="AX1245" s="15" t="s">
        <v>86</v>
      </c>
      <c r="AY1245" s="173" t="s">
        <v>305</v>
      </c>
    </row>
    <row r="1246" spans="2:65" s="1" customFormat="1" ht="24.2" customHeight="1">
      <c r="B1246" s="33"/>
      <c r="C1246" s="179" t="s">
        <v>1634</v>
      </c>
      <c r="D1246" s="179" t="s">
        <v>341</v>
      </c>
      <c r="E1246" s="180" t="s">
        <v>1635</v>
      </c>
      <c r="F1246" s="181" t="s">
        <v>1636</v>
      </c>
      <c r="G1246" s="182" t="s">
        <v>244</v>
      </c>
      <c r="H1246" s="183">
        <v>239.31100000000001</v>
      </c>
      <c r="I1246" s="184"/>
      <c r="J1246" s="185">
        <f>ROUND(I1246*H1246,2)</f>
        <v>0</v>
      </c>
      <c r="K1246" s="181" t="s">
        <v>310</v>
      </c>
      <c r="L1246" s="186"/>
      <c r="M1246" s="187" t="s">
        <v>42</v>
      </c>
      <c r="N1246" s="188" t="s">
        <v>50</v>
      </c>
      <c r="P1246" s="142">
        <f>O1246*H1246</f>
        <v>0</v>
      </c>
      <c r="Q1246" s="142">
        <v>2.5000000000000001E-2</v>
      </c>
      <c r="R1246" s="142">
        <f>Q1246*H1246</f>
        <v>5.9827750000000002</v>
      </c>
      <c r="S1246" s="142">
        <v>0</v>
      </c>
      <c r="T1246" s="143">
        <f>S1246*H1246</f>
        <v>0</v>
      </c>
      <c r="AR1246" s="144" t="s">
        <v>559</v>
      </c>
      <c r="AT1246" s="144" t="s">
        <v>341</v>
      </c>
      <c r="AU1246" s="144" t="s">
        <v>88</v>
      </c>
      <c r="AY1246" s="18" t="s">
        <v>305</v>
      </c>
      <c r="BE1246" s="145">
        <f>IF(N1246="základní",J1246,0)</f>
        <v>0</v>
      </c>
      <c r="BF1246" s="145">
        <f>IF(N1246="snížená",J1246,0)</f>
        <v>0</v>
      </c>
      <c r="BG1246" s="145">
        <f>IF(N1246="zákl. přenesená",J1246,0)</f>
        <v>0</v>
      </c>
      <c r="BH1246" s="145">
        <f>IF(N1246="sníž. přenesená",J1246,0)</f>
        <v>0</v>
      </c>
      <c r="BI1246" s="145">
        <f>IF(N1246="nulová",J1246,0)</f>
        <v>0</v>
      </c>
      <c r="BJ1246" s="18" t="s">
        <v>86</v>
      </c>
      <c r="BK1246" s="145">
        <f>ROUND(I1246*H1246,2)</f>
        <v>0</v>
      </c>
      <c r="BL1246" s="18" t="s">
        <v>436</v>
      </c>
      <c r="BM1246" s="144" t="s">
        <v>1637</v>
      </c>
    </row>
    <row r="1247" spans="2:65" s="1" customFormat="1" ht="11.25">
      <c r="B1247" s="33"/>
      <c r="D1247" s="146" t="s">
        <v>313</v>
      </c>
      <c r="F1247" s="147" t="s">
        <v>1636</v>
      </c>
      <c r="I1247" s="148"/>
      <c r="L1247" s="33"/>
      <c r="M1247" s="149"/>
      <c r="T1247" s="54"/>
      <c r="AT1247" s="18" t="s">
        <v>313</v>
      </c>
      <c r="AU1247" s="18" t="s">
        <v>88</v>
      </c>
    </row>
    <row r="1248" spans="2:65" s="12" customFormat="1" ht="11.25">
      <c r="B1248" s="152"/>
      <c r="D1248" s="146" t="s">
        <v>317</v>
      </c>
      <c r="E1248" s="153" t="s">
        <v>42</v>
      </c>
      <c r="F1248" s="154" t="s">
        <v>1624</v>
      </c>
      <c r="H1248" s="153" t="s">
        <v>42</v>
      </c>
      <c r="I1248" s="155"/>
      <c r="L1248" s="152"/>
      <c r="M1248" s="156"/>
      <c r="T1248" s="157"/>
      <c r="AT1248" s="153" t="s">
        <v>317</v>
      </c>
      <c r="AU1248" s="153" t="s">
        <v>88</v>
      </c>
      <c r="AV1248" s="12" t="s">
        <v>86</v>
      </c>
      <c r="AW1248" s="12" t="s">
        <v>38</v>
      </c>
      <c r="AX1248" s="12" t="s">
        <v>79</v>
      </c>
      <c r="AY1248" s="153" t="s">
        <v>305</v>
      </c>
    </row>
    <row r="1249" spans="2:65" s="12" customFormat="1" ht="11.25">
      <c r="B1249" s="152"/>
      <c r="D1249" s="146" t="s">
        <v>317</v>
      </c>
      <c r="E1249" s="153" t="s">
        <v>42</v>
      </c>
      <c r="F1249" s="154" t="s">
        <v>355</v>
      </c>
      <c r="H1249" s="153" t="s">
        <v>42</v>
      </c>
      <c r="I1249" s="155"/>
      <c r="L1249" s="152"/>
      <c r="M1249" s="156"/>
      <c r="T1249" s="157"/>
      <c r="AT1249" s="153" t="s">
        <v>317</v>
      </c>
      <c r="AU1249" s="153" t="s">
        <v>88</v>
      </c>
      <c r="AV1249" s="12" t="s">
        <v>86</v>
      </c>
      <c r="AW1249" s="12" t="s">
        <v>38</v>
      </c>
      <c r="AX1249" s="12" t="s">
        <v>79</v>
      </c>
      <c r="AY1249" s="153" t="s">
        <v>305</v>
      </c>
    </row>
    <row r="1250" spans="2:65" s="13" customFormat="1" ht="11.25">
      <c r="B1250" s="158"/>
      <c r="D1250" s="146" t="s">
        <v>317</v>
      </c>
      <c r="E1250" s="159" t="s">
        <v>42</v>
      </c>
      <c r="F1250" s="160" t="s">
        <v>1638</v>
      </c>
      <c r="H1250" s="161">
        <v>5.9180000000000001</v>
      </c>
      <c r="I1250" s="162"/>
      <c r="L1250" s="158"/>
      <c r="M1250" s="163"/>
      <c r="T1250" s="164"/>
      <c r="AT1250" s="159" t="s">
        <v>317</v>
      </c>
      <c r="AU1250" s="159" t="s">
        <v>88</v>
      </c>
      <c r="AV1250" s="13" t="s">
        <v>88</v>
      </c>
      <c r="AW1250" s="13" t="s">
        <v>38</v>
      </c>
      <c r="AX1250" s="13" t="s">
        <v>79</v>
      </c>
      <c r="AY1250" s="159" t="s">
        <v>305</v>
      </c>
    </row>
    <row r="1251" spans="2:65" s="13" customFormat="1" ht="11.25">
      <c r="B1251" s="158"/>
      <c r="D1251" s="146" t="s">
        <v>317</v>
      </c>
      <c r="E1251" s="159" t="s">
        <v>42</v>
      </c>
      <c r="F1251" s="160" t="s">
        <v>1639</v>
      </c>
      <c r="H1251" s="161">
        <v>1.0309999999999999</v>
      </c>
      <c r="I1251" s="162"/>
      <c r="L1251" s="158"/>
      <c r="M1251" s="163"/>
      <c r="T1251" s="164"/>
      <c r="AT1251" s="159" t="s">
        <v>317</v>
      </c>
      <c r="AU1251" s="159" t="s">
        <v>88</v>
      </c>
      <c r="AV1251" s="13" t="s">
        <v>88</v>
      </c>
      <c r="AW1251" s="13" t="s">
        <v>38</v>
      </c>
      <c r="AX1251" s="13" t="s">
        <v>79</v>
      </c>
      <c r="AY1251" s="159" t="s">
        <v>305</v>
      </c>
    </row>
    <row r="1252" spans="2:65" s="13" customFormat="1" ht="11.25">
      <c r="B1252" s="158"/>
      <c r="D1252" s="146" t="s">
        <v>317</v>
      </c>
      <c r="E1252" s="159" t="s">
        <v>42</v>
      </c>
      <c r="F1252" s="160" t="s">
        <v>1640</v>
      </c>
      <c r="H1252" s="161">
        <v>220.96600000000001</v>
      </c>
      <c r="I1252" s="162"/>
      <c r="L1252" s="158"/>
      <c r="M1252" s="163"/>
      <c r="T1252" s="164"/>
      <c r="AT1252" s="159" t="s">
        <v>317</v>
      </c>
      <c r="AU1252" s="159" t="s">
        <v>88</v>
      </c>
      <c r="AV1252" s="13" t="s">
        <v>88</v>
      </c>
      <c r="AW1252" s="13" t="s">
        <v>38</v>
      </c>
      <c r="AX1252" s="13" t="s">
        <v>79</v>
      </c>
      <c r="AY1252" s="159" t="s">
        <v>305</v>
      </c>
    </row>
    <row r="1253" spans="2:65" s="15" customFormat="1" ht="11.25">
      <c r="B1253" s="172"/>
      <c r="D1253" s="146" t="s">
        <v>317</v>
      </c>
      <c r="E1253" s="173" t="s">
        <v>42</v>
      </c>
      <c r="F1253" s="174" t="s">
        <v>339</v>
      </c>
      <c r="H1253" s="175">
        <v>227.91499999999999</v>
      </c>
      <c r="I1253" s="176"/>
      <c r="L1253" s="172"/>
      <c r="M1253" s="177"/>
      <c r="T1253" s="178"/>
      <c r="AT1253" s="173" t="s">
        <v>317</v>
      </c>
      <c r="AU1253" s="173" t="s">
        <v>88</v>
      </c>
      <c r="AV1253" s="15" t="s">
        <v>311</v>
      </c>
      <c r="AW1253" s="15" t="s">
        <v>38</v>
      </c>
      <c r="AX1253" s="15" t="s">
        <v>86</v>
      </c>
      <c r="AY1253" s="173" t="s">
        <v>305</v>
      </c>
    </row>
    <row r="1254" spans="2:65" s="13" customFormat="1" ht="11.25">
      <c r="B1254" s="158"/>
      <c r="D1254" s="146" t="s">
        <v>317</v>
      </c>
      <c r="F1254" s="160" t="s">
        <v>1641</v>
      </c>
      <c r="H1254" s="161">
        <v>239.31100000000001</v>
      </c>
      <c r="I1254" s="162"/>
      <c r="L1254" s="158"/>
      <c r="M1254" s="163"/>
      <c r="T1254" s="164"/>
      <c r="AT1254" s="159" t="s">
        <v>317</v>
      </c>
      <c r="AU1254" s="159" t="s">
        <v>88</v>
      </c>
      <c r="AV1254" s="13" t="s">
        <v>88</v>
      </c>
      <c r="AW1254" s="13" t="s">
        <v>4</v>
      </c>
      <c r="AX1254" s="13" t="s">
        <v>86</v>
      </c>
      <c r="AY1254" s="159" t="s">
        <v>305</v>
      </c>
    </row>
    <row r="1255" spans="2:65" s="1" customFormat="1" ht="24.2" customHeight="1">
      <c r="B1255" s="33"/>
      <c r="C1255" s="179" t="s">
        <v>1642</v>
      </c>
      <c r="D1255" s="179" t="s">
        <v>341</v>
      </c>
      <c r="E1255" s="180" t="s">
        <v>1643</v>
      </c>
      <c r="F1255" s="181" t="s">
        <v>1644</v>
      </c>
      <c r="G1255" s="182" t="s">
        <v>244</v>
      </c>
      <c r="H1255" s="183">
        <v>13.388999999999999</v>
      </c>
      <c r="I1255" s="184"/>
      <c r="J1255" s="185">
        <f>ROUND(I1255*H1255,2)</f>
        <v>0</v>
      </c>
      <c r="K1255" s="181" t="s">
        <v>310</v>
      </c>
      <c r="L1255" s="186"/>
      <c r="M1255" s="187" t="s">
        <v>42</v>
      </c>
      <c r="N1255" s="188" t="s">
        <v>50</v>
      </c>
      <c r="P1255" s="142">
        <f>O1255*H1255</f>
        <v>0</v>
      </c>
      <c r="Q1255" s="142">
        <v>0.03</v>
      </c>
      <c r="R1255" s="142">
        <f>Q1255*H1255</f>
        <v>0.40166999999999997</v>
      </c>
      <c r="S1255" s="142">
        <v>0</v>
      </c>
      <c r="T1255" s="143">
        <f>S1255*H1255</f>
        <v>0</v>
      </c>
      <c r="AR1255" s="144" t="s">
        <v>559</v>
      </c>
      <c r="AT1255" s="144" t="s">
        <v>341</v>
      </c>
      <c r="AU1255" s="144" t="s">
        <v>88</v>
      </c>
      <c r="AY1255" s="18" t="s">
        <v>305</v>
      </c>
      <c r="BE1255" s="145">
        <f>IF(N1255="základní",J1255,0)</f>
        <v>0</v>
      </c>
      <c r="BF1255" s="145">
        <f>IF(N1255="snížená",J1255,0)</f>
        <v>0</v>
      </c>
      <c r="BG1255" s="145">
        <f>IF(N1255="zákl. přenesená",J1255,0)</f>
        <v>0</v>
      </c>
      <c r="BH1255" s="145">
        <f>IF(N1255="sníž. přenesená",J1255,0)</f>
        <v>0</v>
      </c>
      <c r="BI1255" s="145">
        <f>IF(N1255="nulová",J1255,0)</f>
        <v>0</v>
      </c>
      <c r="BJ1255" s="18" t="s">
        <v>86</v>
      </c>
      <c r="BK1255" s="145">
        <f>ROUND(I1255*H1255,2)</f>
        <v>0</v>
      </c>
      <c r="BL1255" s="18" t="s">
        <v>436</v>
      </c>
      <c r="BM1255" s="144" t="s">
        <v>1645</v>
      </c>
    </row>
    <row r="1256" spans="2:65" s="1" customFormat="1" ht="11.25">
      <c r="B1256" s="33"/>
      <c r="D1256" s="146" t="s">
        <v>313</v>
      </c>
      <c r="F1256" s="147" t="s">
        <v>1644</v>
      </c>
      <c r="I1256" s="148"/>
      <c r="L1256" s="33"/>
      <c r="M1256" s="149"/>
      <c r="T1256" s="54"/>
      <c r="AT1256" s="18" t="s">
        <v>313</v>
      </c>
      <c r="AU1256" s="18" t="s">
        <v>88</v>
      </c>
    </row>
    <row r="1257" spans="2:65" s="12" customFormat="1" ht="11.25">
      <c r="B1257" s="152"/>
      <c r="D1257" s="146" t="s">
        <v>317</v>
      </c>
      <c r="E1257" s="153" t="s">
        <v>42</v>
      </c>
      <c r="F1257" s="154" t="s">
        <v>1646</v>
      </c>
      <c r="H1257" s="153" t="s">
        <v>42</v>
      </c>
      <c r="I1257" s="155"/>
      <c r="L1257" s="152"/>
      <c r="M1257" s="156"/>
      <c r="T1257" s="157"/>
      <c r="AT1257" s="153" t="s">
        <v>317</v>
      </c>
      <c r="AU1257" s="153" t="s">
        <v>88</v>
      </c>
      <c r="AV1257" s="12" t="s">
        <v>86</v>
      </c>
      <c r="AW1257" s="12" t="s">
        <v>38</v>
      </c>
      <c r="AX1257" s="12" t="s">
        <v>79</v>
      </c>
      <c r="AY1257" s="153" t="s">
        <v>305</v>
      </c>
    </row>
    <row r="1258" spans="2:65" s="12" customFormat="1" ht="11.25">
      <c r="B1258" s="152"/>
      <c r="D1258" s="146" t="s">
        <v>317</v>
      </c>
      <c r="E1258" s="153" t="s">
        <v>42</v>
      </c>
      <c r="F1258" s="154" t="s">
        <v>355</v>
      </c>
      <c r="H1258" s="153" t="s">
        <v>42</v>
      </c>
      <c r="I1258" s="155"/>
      <c r="L1258" s="152"/>
      <c r="M1258" s="156"/>
      <c r="T1258" s="157"/>
      <c r="AT1258" s="153" t="s">
        <v>317</v>
      </c>
      <c r="AU1258" s="153" t="s">
        <v>88</v>
      </c>
      <c r="AV1258" s="12" t="s">
        <v>86</v>
      </c>
      <c r="AW1258" s="12" t="s">
        <v>38</v>
      </c>
      <c r="AX1258" s="12" t="s">
        <v>79</v>
      </c>
      <c r="AY1258" s="153" t="s">
        <v>305</v>
      </c>
    </row>
    <row r="1259" spans="2:65" s="13" customFormat="1" ht="11.25">
      <c r="B1259" s="158"/>
      <c r="D1259" s="146" t="s">
        <v>317</v>
      </c>
      <c r="E1259" s="159" t="s">
        <v>42</v>
      </c>
      <c r="F1259" s="160" t="s">
        <v>1647</v>
      </c>
      <c r="H1259" s="161">
        <v>12.750999999999999</v>
      </c>
      <c r="I1259" s="162"/>
      <c r="L1259" s="158"/>
      <c r="M1259" s="163"/>
      <c r="T1259" s="164"/>
      <c r="AT1259" s="159" t="s">
        <v>317</v>
      </c>
      <c r="AU1259" s="159" t="s">
        <v>88</v>
      </c>
      <c r="AV1259" s="13" t="s">
        <v>88</v>
      </c>
      <c r="AW1259" s="13" t="s">
        <v>38</v>
      </c>
      <c r="AX1259" s="13" t="s">
        <v>86</v>
      </c>
      <c r="AY1259" s="159" t="s">
        <v>305</v>
      </c>
    </row>
    <row r="1260" spans="2:65" s="13" customFormat="1" ht="11.25">
      <c r="B1260" s="158"/>
      <c r="D1260" s="146" t="s">
        <v>317</v>
      </c>
      <c r="F1260" s="160" t="s">
        <v>1648</v>
      </c>
      <c r="H1260" s="161">
        <v>13.388999999999999</v>
      </c>
      <c r="I1260" s="162"/>
      <c r="L1260" s="158"/>
      <c r="M1260" s="163"/>
      <c r="T1260" s="164"/>
      <c r="AT1260" s="159" t="s">
        <v>317</v>
      </c>
      <c r="AU1260" s="159" t="s">
        <v>88</v>
      </c>
      <c r="AV1260" s="13" t="s">
        <v>88</v>
      </c>
      <c r="AW1260" s="13" t="s">
        <v>4</v>
      </c>
      <c r="AX1260" s="13" t="s">
        <v>86</v>
      </c>
      <c r="AY1260" s="159" t="s">
        <v>305</v>
      </c>
    </row>
    <row r="1261" spans="2:65" s="1" customFormat="1" ht="16.5" customHeight="1">
      <c r="B1261" s="33"/>
      <c r="C1261" s="179" t="s">
        <v>1649</v>
      </c>
      <c r="D1261" s="179" t="s">
        <v>341</v>
      </c>
      <c r="E1261" s="180" t="s">
        <v>1650</v>
      </c>
      <c r="F1261" s="181" t="s">
        <v>1651</v>
      </c>
      <c r="G1261" s="182" t="s">
        <v>244</v>
      </c>
      <c r="H1261" s="183">
        <v>0.52200000000000002</v>
      </c>
      <c r="I1261" s="184"/>
      <c r="J1261" s="185">
        <f>ROUND(I1261*H1261,2)</f>
        <v>0</v>
      </c>
      <c r="K1261" s="181" t="s">
        <v>310</v>
      </c>
      <c r="L1261" s="186"/>
      <c r="M1261" s="187" t="s">
        <v>42</v>
      </c>
      <c r="N1261" s="188" t="s">
        <v>50</v>
      </c>
      <c r="P1261" s="142">
        <f>O1261*H1261</f>
        <v>0</v>
      </c>
      <c r="Q1261" s="142">
        <v>0.03</v>
      </c>
      <c r="R1261" s="142">
        <f>Q1261*H1261</f>
        <v>1.566E-2</v>
      </c>
      <c r="S1261" s="142">
        <v>0</v>
      </c>
      <c r="T1261" s="143">
        <f>S1261*H1261</f>
        <v>0</v>
      </c>
      <c r="AR1261" s="144" t="s">
        <v>559</v>
      </c>
      <c r="AT1261" s="144" t="s">
        <v>341</v>
      </c>
      <c r="AU1261" s="144" t="s">
        <v>88</v>
      </c>
      <c r="AY1261" s="18" t="s">
        <v>305</v>
      </c>
      <c r="BE1261" s="145">
        <f>IF(N1261="základní",J1261,0)</f>
        <v>0</v>
      </c>
      <c r="BF1261" s="145">
        <f>IF(N1261="snížená",J1261,0)</f>
        <v>0</v>
      </c>
      <c r="BG1261" s="145">
        <f>IF(N1261="zákl. přenesená",J1261,0)</f>
        <v>0</v>
      </c>
      <c r="BH1261" s="145">
        <f>IF(N1261="sníž. přenesená",J1261,0)</f>
        <v>0</v>
      </c>
      <c r="BI1261" s="145">
        <f>IF(N1261="nulová",J1261,0)</f>
        <v>0</v>
      </c>
      <c r="BJ1261" s="18" t="s">
        <v>86</v>
      </c>
      <c r="BK1261" s="145">
        <f>ROUND(I1261*H1261,2)</f>
        <v>0</v>
      </c>
      <c r="BL1261" s="18" t="s">
        <v>436</v>
      </c>
      <c r="BM1261" s="144" t="s">
        <v>1652</v>
      </c>
    </row>
    <row r="1262" spans="2:65" s="1" customFormat="1" ht="11.25">
      <c r="B1262" s="33"/>
      <c r="D1262" s="146" t="s">
        <v>313</v>
      </c>
      <c r="F1262" s="147" t="s">
        <v>1651</v>
      </c>
      <c r="I1262" s="148"/>
      <c r="L1262" s="33"/>
      <c r="M1262" s="149"/>
      <c r="T1262" s="54"/>
      <c r="AT1262" s="18" t="s">
        <v>313</v>
      </c>
      <c r="AU1262" s="18" t="s">
        <v>88</v>
      </c>
    </row>
    <row r="1263" spans="2:65" s="12" customFormat="1" ht="11.25">
      <c r="B1263" s="152"/>
      <c r="D1263" s="146" t="s">
        <v>317</v>
      </c>
      <c r="E1263" s="153" t="s">
        <v>42</v>
      </c>
      <c r="F1263" s="154" t="s">
        <v>1653</v>
      </c>
      <c r="H1263" s="153" t="s">
        <v>42</v>
      </c>
      <c r="I1263" s="155"/>
      <c r="L1263" s="152"/>
      <c r="M1263" s="156"/>
      <c r="T1263" s="157"/>
      <c r="AT1263" s="153" t="s">
        <v>317</v>
      </c>
      <c r="AU1263" s="153" t="s">
        <v>88</v>
      </c>
      <c r="AV1263" s="12" t="s">
        <v>86</v>
      </c>
      <c r="AW1263" s="12" t="s">
        <v>38</v>
      </c>
      <c r="AX1263" s="12" t="s">
        <v>79</v>
      </c>
      <c r="AY1263" s="153" t="s">
        <v>305</v>
      </c>
    </row>
    <row r="1264" spans="2:65" s="12" customFormat="1" ht="11.25">
      <c r="B1264" s="152"/>
      <c r="D1264" s="146" t="s">
        <v>317</v>
      </c>
      <c r="E1264" s="153" t="s">
        <v>42</v>
      </c>
      <c r="F1264" s="154" t="s">
        <v>355</v>
      </c>
      <c r="H1264" s="153" t="s">
        <v>42</v>
      </c>
      <c r="I1264" s="155"/>
      <c r="L1264" s="152"/>
      <c r="M1264" s="156"/>
      <c r="T1264" s="157"/>
      <c r="AT1264" s="153" t="s">
        <v>317</v>
      </c>
      <c r="AU1264" s="153" t="s">
        <v>88</v>
      </c>
      <c r="AV1264" s="12" t="s">
        <v>86</v>
      </c>
      <c r="AW1264" s="12" t="s">
        <v>38</v>
      </c>
      <c r="AX1264" s="12" t="s">
        <v>79</v>
      </c>
      <c r="AY1264" s="153" t="s">
        <v>305</v>
      </c>
    </row>
    <row r="1265" spans="2:65" s="13" customFormat="1" ht="11.25">
      <c r="B1265" s="158"/>
      <c r="D1265" s="146" t="s">
        <v>317</v>
      </c>
      <c r="E1265" s="159" t="s">
        <v>42</v>
      </c>
      <c r="F1265" s="160" t="s">
        <v>1654</v>
      </c>
      <c r="H1265" s="161">
        <v>0.497</v>
      </c>
      <c r="I1265" s="162"/>
      <c r="L1265" s="158"/>
      <c r="M1265" s="163"/>
      <c r="T1265" s="164"/>
      <c r="AT1265" s="159" t="s">
        <v>317</v>
      </c>
      <c r="AU1265" s="159" t="s">
        <v>88</v>
      </c>
      <c r="AV1265" s="13" t="s">
        <v>88</v>
      </c>
      <c r="AW1265" s="13" t="s">
        <v>38</v>
      </c>
      <c r="AX1265" s="13" t="s">
        <v>86</v>
      </c>
      <c r="AY1265" s="159" t="s">
        <v>305</v>
      </c>
    </row>
    <row r="1266" spans="2:65" s="13" customFormat="1" ht="11.25">
      <c r="B1266" s="158"/>
      <c r="D1266" s="146" t="s">
        <v>317</v>
      </c>
      <c r="F1266" s="160" t="s">
        <v>1655</v>
      </c>
      <c r="H1266" s="161">
        <v>0.52200000000000002</v>
      </c>
      <c r="I1266" s="162"/>
      <c r="L1266" s="158"/>
      <c r="M1266" s="163"/>
      <c r="T1266" s="164"/>
      <c r="AT1266" s="159" t="s">
        <v>317</v>
      </c>
      <c r="AU1266" s="159" t="s">
        <v>88</v>
      </c>
      <c r="AV1266" s="13" t="s">
        <v>88</v>
      </c>
      <c r="AW1266" s="13" t="s">
        <v>4</v>
      </c>
      <c r="AX1266" s="13" t="s">
        <v>86</v>
      </c>
      <c r="AY1266" s="159" t="s">
        <v>305</v>
      </c>
    </row>
    <row r="1267" spans="2:65" s="1" customFormat="1" ht="16.5" customHeight="1">
      <c r="B1267" s="33"/>
      <c r="C1267" s="179" t="s">
        <v>1656</v>
      </c>
      <c r="D1267" s="179" t="s">
        <v>341</v>
      </c>
      <c r="E1267" s="180" t="s">
        <v>1657</v>
      </c>
      <c r="F1267" s="181" t="s">
        <v>1658</v>
      </c>
      <c r="G1267" s="182" t="s">
        <v>244</v>
      </c>
      <c r="H1267" s="183">
        <v>13.760999999999999</v>
      </c>
      <c r="I1267" s="184"/>
      <c r="J1267" s="185">
        <f>ROUND(I1267*H1267,2)</f>
        <v>0</v>
      </c>
      <c r="K1267" s="181" t="s">
        <v>721</v>
      </c>
      <c r="L1267" s="186"/>
      <c r="M1267" s="187" t="s">
        <v>42</v>
      </c>
      <c r="N1267" s="188" t="s">
        <v>50</v>
      </c>
      <c r="P1267" s="142">
        <f>O1267*H1267</f>
        <v>0</v>
      </c>
      <c r="Q1267" s="142">
        <v>0.1</v>
      </c>
      <c r="R1267" s="142">
        <f>Q1267*H1267</f>
        <v>1.3761000000000001</v>
      </c>
      <c r="S1267" s="142">
        <v>0</v>
      </c>
      <c r="T1267" s="143">
        <f>S1267*H1267</f>
        <v>0</v>
      </c>
      <c r="AR1267" s="144" t="s">
        <v>559</v>
      </c>
      <c r="AT1267" s="144" t="s">
        <v>341</v>
      </c>
      <c r="AU1267" s="144" t="s">
        <v>88</v>
      </c>
      <c r="AY1267" s="18" t="s">
        <v>305</v>
      </c>
      <c r="BE1267" s="145">
        <f>IF(N1267="základní",J1267,0)</f>
        <v>0</v>
      </c>
      <c r="BF1267" s="145">
        <f>IF(N1267="snížená",J1267,0)</f>
        <v>0</v>
      </c>
      <c r="BG1267" s="145">
        <f>IF(N1267="zákl. přenesená",J1267,0)</f>
        <v>0</v>
      </c>
      <c r="BH1267" s="145">
        <f>IF(N1267="sníž. přenesená",J1267,0)</f>
        <v>0</v>
      </c>
      <c r="BI1267" s="145">
        <f>IF(N1267="nulová",J1267,0)</f>
        <v>0</v>
      </c>
      <c r="BJ1267" s="18" t="s">
        <v>86</v>
      </c>
      <c r="BK1267" s="145">
        <f>ROUND(I1267*H1267,2)</f>
        <v>0</v>
      </c>
      <c r="BL1267" s="18" t="s">
        <v>436</v>
      </c>
      <c r="BM1267" s="144" t="s">
        <v>1659</v>
      </c>
    </row>
    <row r="1268" spans="2:65" s="1" customFormat="1" ht="11.25">
      <c r="B1268" s="33"/>
      <c r="D1268" s="146" t="s">
        <v>313</v>
      </c>
      <c r="F1268" s="147" t="s">
        <v>1658</v>
      </c>
      <c r="I1268" s="148"/>
      <c r="L1268" s="33"/>
      <c r="M1268" s="149"/>
      <c r="T1268" s="54"/>
      <c r="AT1268" s="18" t="s">
        <v>313</v>
      </c>
      <c r="AU1268" s="18" t="s">
        <v>88</v>
      </c>
    </row>
    <row r="1269" spans="2:65" s="12" customFormat="1" ht="11.25">
      <c r="B1269" s="152"/>
      <c r="D1269" s="146" t="s">
        <v>317</v>
      </c>
      <c r="E1269" s="153" t="s">
        <v>42</v>
      </c>
      <c r="F1269" s="154" t="s">
        <v>1660</v>
      </c>
      <c r="H1269" s="153" t="s">
        <v>42</v>
      </c>
      <c r="I1269" s="155"/>
      <c r="L1269" s="152"/>
      <c r="M1269" s="156"/>
      <c r="T1269" s="157"/>
      <c r="AT1269" s="153" t="s">
        <v>317</v>
      </c>
      <c r="AU1269" s="153" t="s">
        <v>88</v>
      </c>
      <c r="AV1269" s="12" t="s">
        <v>86</v>
      </c>
      <c r="AW1269" s="12" t="s">
        <v>38</v>
      </c>
      <c r="AX1269" s="12" t="s">
        <v>79</v>
      </c>
      <c r="AY1269" s="153" t="s">
        <v>305</v>
      </c>
    </row>
    <row r="1270" spans="2:65" s="12" customFormat="1" ht="11.25">
      <c r="B1270" s="152"/>
      <c r="D1270" s="146" t="s">
        <v>317</v>
      </c>
      <c r="E1270" s="153" t="s">
        <v>42</v>
      </c>
      <c r="F1270" s="154" t="s">
        <v>355</v>
      </c>
      <c r="H1270" s="153" t="s">
        <v>42</v>
      </c>
      <c r="I1270" s="155"/>
      <c r="L1270" s="152"/>
      <c r="M1270" s="156"/>
      <c r="T1270" s="157"/>
      <c r="AT1270" s="153" t="s">
        <v>317</v>
      </c>
      <c r="AU1270" s="153" t="s">
        <v>88</v>
      </c>
      <c r="AV1270" s="12" t="s">
        <v>86</v>
      </c>
      <c r="AW1270" s="12" t="s">
        <v>38</v>
      </c>
      <c r="AX1270" s="12" t="s">
        <v>79</v>
      </c>
      <c r="AY1270" s="153" t="s">
        <v>305</v>
      </c>
    </row>
    <row r="1271" spans="2:65" s="13" customFormat="1" ht="11.25">
      <c r="B1271" s="158"/>
      <c r="D1271" s="146" t="s">
        <v>317</v>
      </c>
      <c r="E1271" s="159" t="s">
        <v>42</v>
      </c>
      <c r="F1271" s="160" t="s">
        <v>1661</v>
      </c>
      <c r="H1271" s="161">
        <v>13.106</v>
      </c>
      <c r="I1271" s="162"/>
      <c r="L1271" s="158"/>
      <c r="M1271" s="163"/>
      <c r="T1271" s="164"/>
      <c r="AT1271" s="159" t="s">
        <v>317</v>
      </c>
      <c r="AU1271" s="159" t="s">
        <v>88</v>
      </c>
      <c r="AV1271" s="13" t="s">
        <v>88</v>
      </c>
      <c r="AW1271" s="13" t="s">
        <v>38</v>
      </c>
      <c r="AX1271" s="13" t="s">
        <v>86</v>
      </c>
      <c r="AY1271" s="159" t="s">
        <v>305</v>
      </c>
    </row>
    <row r="1272" spans="2:65" s="13" customFormat="1" ht="11.25">
      <c r="B1272" s="158"/>
      <c r="D1272" s="146" t="s">
        <v>317</v>
      </c>
      <c r="F1272" s="160" t="s">
        <v>1662</v>
      </c>
      <c r="H1272" s="161">
        <v>13.760999999999999</v>
      </c>
      <c r="I1272" s="162"/>
      <c r="L1272" s="158"/>
      <c r="M1272" s="163"/>
      <c r="T1272" s="164"/>
      <c r="AT1272" s="159" t="s">
        <v>317</v>
      </c>
      <c r="AU1272" s="159" t="s">
        <v>88</v>
      </c>
      <c r="AV1272" s="13" t="s">
        <v>88</v>
      </c>
      <c r="AW1272" s="13" t="s">
        <v>4</v>
      </c>
      <c r="AX1272" s="13" t="s">
        <v>86</v>
      </c>
      <c r="AY1272" s="159" t="s">
        <v>305</v>
      </c>
    </row>
    <row r="1273" spans="2:65" s="1" customFormat="1" ht="33" customHeight="1">
      <c r="B1273" s="33"/>
      <c r="C1273" s="133" t="s">
        <v>1663</v>
      </c>
      <c r="D1273" s="133" t="s">
        <v>307</v>
      </c>
      <c r="E1273" s="134" t="s">
        <v>1664</v>
      </c>
      <c r="F1273" s="135" t="s">
        <v>1665</v>
      </c>
      <c r="G1273" s="136" t="s">
        <v>402</v>
      </c>
      <c r="H1273" s="137">
        <v>304.3</v>
      </c>
      <c r="I1273" s="138"/>
      <c r="J1273" s="139">
        <f>ROUND(I1273*H1273,2)</f>
        <v>0</v>
      </c>
      <c r="K1273" s="135" t="s">
        <v>310</v>
      </c>
      <c r="L1273" s="33"/>
      <c r="M1273" s="140" t="s">
        <v>42</v>
      </c>
      <c r="N1273" s="141" t="s">
        <v>50</v>
      </c>
      <c r="P1273" s="142">
        <f>O1273*H1273</f>
        <v>0</v>
      </c>
      <c r="Q1273" s="142">
        <v>1E-4</v>
      </c>
      <c r="R1273" s="142">
        <f>Q1273*H1273</f>
        <v>3.0430000000000002E-2</v>
      </c>
      <c r="S1273" s="142">
        <v>0</v>
      </c>
      <c r="T1273" s="143">
        <f>S1273*H1273</f>
        <v>0</v>
      </c>
      <c r="AR1273" s="144" t="s">
        <v>436</v>
      </c>
      <c r="AT1273" s="144" t="s">
        <v>307</v>
      </c>
      <c r="AU1273" s="144" t="s">
        <v>88</v>
      </c>
      <c r="AY1273" s="18" t="s">
        <v>305</v>
      </c>
      <c r="BE1273" s="145">
        <f>IF(N1273="základní",J1273,0)</f>
        <v>0</v>
      </c>
      <c r="BF1273" s="145">
        <f>IF(N1273="snížená",J1273,0)</f>
        <v>0</v>
      </c>
      <c r="BG1273" s="145">
        <f>IF(N1273="zákl. přenesená",J1273,0)</f>
        <v>0</v>
      </c>
      <c r="BH1273" s="145">
        <f>IF(N1273="sníž. přenesená",J1273,0)</f>
        <v>0</v>
      </c>
      <c r="BI1273" s="145">
        <f>IF(N1273="nulová",J1273,0)</f>
        <v>0</v>
      </c>
      <c r="BJ1273" s="18" t="s">
        <v>86</v>
      </c>
      <c r="BK1273" s="145">
        <f>ROUND(I1273*H1273,2)</f>
        <v>0</v>
      </c>
      <c r="BL1273" s="18" t="s">
        <v>436</v>
      </c>
      <c r="BM1273" s="144" t="s">
        <v>1666</v>
      </c>
    </row>
    <row r="1274" spans="2:65" s="1" customFormat="1" ht="29.25">
      <c r="B1274" s="33"/>
      <c r="D1274" s="146" t="s">
        <v>313</v>
      </c>
      <c r="F1274" s="147" t="s">
        <v>1667</v>
      </c>
      <c r="I1274" s="148"/>
      <c r="L1274" s="33"/>
      <c r="M1274" s="149"/>
      <c r="T1274" s="54"/>
      <c r="AT1274" s="18" t="s">
        <v>313</v>
      </c>
      <c r="AU1274" s="18" t="s">
        <v>88</v>
      </c>
    </row>
    <row r="1275" spans="2:65" s="1" customFormat="1" ht="11.25">
      <c r="B1275" s="33"/>
      <c r="D1275" s="150" t="s">
        <v>315</v>
      </c>
      <c r="F1275" s="151" t="s">
        <v>1668</v>
      </c>
      <c r="I1275" s="148"/>
      <c r="L1275" s="33"/>
      <c r="M1275" s="149"/>
      <c r="T1275" s="54"/>
      <c r="AT1275" s="18" t="s">
        <v>315</v>
      </c>
      <c r="AU1275" s="18" t="s">
        <v>88</v>
      </c>
    </row>
    <row r="1276" spans="2:65" s="12" customFormat="1" ht="11.25">
      <c r="B1276" s="152"/>
      <c r="D1276" s="146" t="s">
        <v>317</v>
      </c>
      <c r="E1276" s="153" t="s">
        <v>42</v>
      </c>
      <c r="F1276" s="154" t="s">
        <v>1669</v>
      </c>
      <c r="H1276" s="153" t="s">
        <v>42</v>
      </c>
      <c r="I1276" s="155"/>
      <c r="L1276" s="152"/>
      <c r="M1276" s="156"/>
      <c r="T1276" s="157"/>
      <c r="AT1276" s="153" t="s">
        <v>317</v>
      </c>
      <c r="AU1276" s="153" t="s">
        <v>88</v>
      </c>
      <c r="AV1276" s="12" t="s">
        <v>86</v>
      </c>
      <c r="AW1276" s="12" t="s">
        <v>38</v>
      </c>
      <c r="AX1276" s="12" t="s">
        <v>79</v>
      </c>
      <c r="AY1276" s="153" t="s">
        <v>305</v>
      </c>
    </row>
    <row r="1277" spans="2:65" s="12" customFormat="1" ht="11.25">
      <c r="B1277" s="152"/>
      <c r="D1277" s="146" t="s">
        <v>317</v>
      </c>
      <c r="E1277" s="153" t="s">
        <v>42</v>
      </c>
      <c r="F1277" s="154" t="s">
        <v>355</v>
      </c>
      <c r="H1277" s="153" t="s">
        <v>42</v>
      </c>
      <c r="I1277" s="155"/>
      <c r="L1277" s="152"/>
      <c r="M1277" s="156"/>
      <c r="T1277" s="157"/>
      <c r="AT1277" s="153" t="s">
        <v>317</v>
      </c>
      <c r="AU1277" s="153" t="s">
        <v>88</v>
      </c>
      <c r="AV1277" s="12" t="s">
        <v>86</v>
      </c>
      <c r="AW1277" s="12" t="s">
        <v>38</v>
      </c>
      <c r="AX1277" s="12" t="s">
        <v>79</v>
      </c>
      <c r="AY1277" s="153" t="s">
        <v>305</v>
      </c>
    </row>
    <row r="1278" spans="2:65" s="13" customFormat="1" ht="11.25">
      <c r="B1278" s="158"/>
      <c r="D1278" s="146" t="s">
        <v>317</v>
      </c>
      <c r="E1278" s="159" t="s">
        <v>42</v>
      </c>
      <c r="F1278" s="160" t="s">
        <v>1670</v>
      </c>
      <c r="H1278" s="161">
        <v>274.75</v>
      </c>
      <c r="I1278" s="162"/>
      <c r="L1278" s="158"/>
      <c r="M1278" s="163"/>
      <c r="T1278" s="164"/>
      <c r="AT1278" s="159" t="s">
        <v>317</v>
      </c>
      <c r="AU1278" s="159" t="s">
        <v>88</v>
      </c>
      <c r="AV1278" s="13" t="s">
        <v>88</v>
      </c>
      <c r="AW1278" s="13" t="s">
        <v>38</v>
      </c>
      <c r="AX1278" s="13" t="s">
        <v>79</v>
      </c>
      <c r="AY1278" s="159" t="s">
        <v>305</v>
      </c>
    </row>
    <row r="1279" spans="2:65" s="13" customFormat="1" ht="11.25">
      <c r="B1279" s="158"/>
      <c r="D1279" s="146" t="s">
        <v>317</v>
      </c>
      <c r="E1279" s="159" t="s">
        <v>42</v>
      </c>
      <c r="F1279" s="160" t="s">
        <v>1671</v>
      </c>
      <c r="H1279" s="161">
        <v>29.55</v>
      </c>
      <c r="I1279" s="162"/>
      <c r="L1279" s="158"/>
      <c r="M1279" s="163"/>
      <c r="T1279" s="164"/>
      <c r="AT1279" s="159" t="s">
        <v>317</v>
      </c>
      <c r="AU1279" s="159" t="s">
        <v>88</v>
      </c>
      <c r="AV1279" s="13" t="s">
        <v>88</v>
      </c>
      <c r="AW1279" s="13" t="s">
        <v>38</v>
      </c>
      <c r="AX1279" s="13" t="s">
        <v>79</v>
      </c>
      <c r="AY1279" s="159" t="s">
        <v>305</v>
      </c>
    </row>
    <row r="1280" spans="2:65" s="15" customFormat="1" ht="11.25">
      <c r="B1280" s="172"/>
      <c r="D1280" s="146" t="s">
        <v>317</v>
      </c>
      <c r="E1280" s="173" t="s">
        <v>42</v>
      </c>
      <c r="F1280" s="174" t="s">
        <v>339</v>
      </c>
      <c r="H1280" s="175">
        <v>304.3</v>
      </c>
      <c r="I1280" s="176"/>
      <c r="L1280" s="172"/>
      <c r="M1280" s="177"/>
      <c r="T1280" s="178"/>
      <c r="AT1280" s="173" t="s">
        <v>317</v>
      </c>
      <c r="AU1280" s="173" t="s">
        <v>88</v>
      </c>
      <c r="AV1280" s="15" t="s">
        <v>311</v>
      </c>
      <c r="AW1280" s="15" t="s">
        <v>38</v>
      </c>
      <c r="AX1280" s="15" t="s">
        <v>86</v>
      </c>
      <c r="AY1280" s="173" t="s">
        <v>305</v>
      </c>
    </row>
    <row r="1281" spans="2:65" s="1" customFormat="1" ht="16.5" customHeight="1">
      <c r="B1281" s="33"/>
      <c r="C1281" s="179" t="s">
        <v>1672</v>
      </c>
      <c r="D1281" s="179" t="s">
        <v>341</v>
      </c>
      <c r="E1281" s="180" t="s">
        <v>1650</v>
      </c>
      <c r="F1281" s="181" t="s">
        <v>1651</v>
      </c>
      <c r="G1281" s="182" t="s">
        <v>244</v>
      </c>
      <c r="H1281" s="183">
        <v>3.3410000000000002</v>
      </c>
      <c r="I1281" s="184"/>
      <c r="J1281" s="185">
        <f>ROUND(I1281*H1281,2)</f>
        <v>0</v>
      </c>
      <c r="K1281" s="181" t="s">
        <v>310</v>
      </c>
      <c r="L1281" s="186"/>
      <c r="M1281" s="187" t="s">
        <v>42</v>
      </c>
      <c r="N1281" s="188" t="s">
        <v>50</v>
      </c>
      <c r="P1281" s="142">
        <f>O1281*H1281</f>
        <v>0</v>
      </c>
      <c r="Q1281" s="142">
        <v>0.03</v>
      </c>
      <c r="R1281" s="142">
        <f>Q1281*H1281</f>
        <v>0.10023</v>
      </c>
      <c r="S1281" s="142">
        <v>0</v>
      </c>
      <c r="T1281" s="143">
        <f>S1281*H1281</f>
        <v>0</v>
      </c>
      <c r="AR1281" s="144" t="s">
        <v>559</v>
      </c>
      <c r="AT1281" s="144" t="s">
        <v>341</v>
      </c>
      <c r="AU1281" s="144" t="s">
        <v>88</v>
      </c>
      <c r="AY1281" s="18" t="s">
        <v>305</v>
      </c>
      <c r="BE1281" s="145">
        <f>IF(N1281="základní",J1281,0)</f>
        <v>0</v>
      </c>
      <c r="BF1281" s="145">
        <f>IF(N1281="snížená",J1281,0)</f>
        <v>0</v>
      </c>
      <c r="BG1281" s="145">
        <f>IF(N1281="zákl. přenesená",J1281,0)</f>
        <v>0</v>
      </c>
      <c r="BH1281" s="145">
        <f>IF(N1281="sníž. přenesená",J1281,0)</f>
        <v>0</v>
      </c>
      <c r="BI1281" s="145">
        <f>IF(N1281="nulová",J1281,0)</f>
        <v>0</v>
      </c>
      <c r="BJ1281" s="18" t="s">
        <v>86</v>
      </c>
      <c r="BK1281" s="145">
        <f>ROUND(I1281*H1281,2)</f>
        <v>0</v>
      </c>
      <c r="BL1281" s="18" t="s">
        <v>436</v>
      </c>
      <c r="BM1281" s="144" t="s">
        <v>1673</v>
      </c>
    </row>
    <row r="1282" spans="2:65" s="1" customFormat="1" ht="11.25">
      <c r="B1282" s="33"/>
      <c r="D1282" s="146" t="s">
        <v>313</v>
      </c>
      <c r="F1282" s="147" t="s">
        <v>1651</v>
      </c>
      <c r="I1282" s="148"/>
      <c r="L1282" s="33"/>
      <c r="M1282" s="149"/>
      <c r="T1282" s="54"/>
      <c r="AT1282" s="18" t="s">
        <v>313</v>
      </c>
      <c r="AU1282" s="18" t="s">
        <v>88</v>
      </c>
    </row>
    <row r="1283" spans="2:65" s="12" customFormat="1" ht="11.25">
      <c r="B1283" s="152"/>
      <c r="D1283" s="146" t="s">
        <v>317</v>
      </c>
      <c r="E1283" s="153" t="s">
        <v>42</v>
      </c>
      <c r="F1283" s="154" t="s">
        <v>1669</v>
      </c>
      <c r="H1283" s="153" t="s">
        <v>42</v>
      </c>
      <c r="I1283" s="155"/>
      <c r="L1283" s="152"/>
      <c r="M1283" s="156"/>
      <c r="T1283" s="157"/>
      <c r="AT1283" s="153" t="s">
        <v>317</v>
      </c>
      <c r="AU1283" s="153" t="s">
        <v>88</v>
      </c>
      <c r="AV1283" s="12" t="s">
        <v>86</v>
      </c>
      <c r="AW1283" s="12" t="s">
        <v>38</v>
      </c>
      <c r="AX1283" s="12" t="s">
        <v>79</v>
      </c>
      <c r="AY1283" s="153" t="s">
        <v>305</v>
      </c>
    </row>
    <row r="1284" spans="2:65" s="12" customFormat="1" ht="11.25">
      <c r="B1284" s="152"/>
      <c r="D1284" s="146" t="s">
        <v>317</v>
      </c>
      <c r="E1284" s="153" t="s">
        <v>42</v>
      </c>
      <c r="F1284" s="154" t="s">
        <v>355</v>
      </c>
      <c r="H1284" s="153" t="s">
        <v>42</v>
      </c>
      <c r="I1284" s="155"/>
      <c r="L1284" s="152"/>
      <c r="M1284" s="156"/>
      <c r="T1284" s="157"/>
      <c r="AT1284" s="153" t="s">
        <v>317</v>
      </c>
      <c r="AU1284" s="153" t="s">
        <v>88</v>
      </c>
      <c r="AV1284" s="12" t="s">
        <v>86</v>
      </c>
      <c r="AW1284" s="12" t="s">
        <v>38</v>
      </c>
      <c r="AX1284" s="12" t="s">
        <v>79</v>
      </c>
      <c r="AY1284" s="153" t="s">
        <v>305</v>
      </c>
    </row>
    <row r="1285" spans="2:65" s="13" customFormat="1" ht="11.25">
      <c r="B1285" s="158"/>
      <c r="D1285" s="146" t="s">
        <v>317</v>
      </c>
      <c r="E1285" s="159" t="s">
        <v>42</v>
      </c>
      <c r="F1285" s="160" t="s">
        <v>1674</v>
      </c>
      <c r="H1285" s="161">
        <v>2.4729999999999999</v>
      </c>
      <c r="I1285" s="162"/>
      <c r="L1285" s="158"/>
      <c r="M1285" s="163"/>
      <c r="T1285" s="164"/>
      <c r="AT1285" s="159" t="s">
        <v>317</v>
      </c>
      <c r="AU1285" s="159" t="s">
        <v>88</v>
      </c>
      <c r="AV1285" s="13" t="s">
        <v>88</v>
      </c>
      <c r="AW1285" s="13" t="s">
        <v>38</v>
      </c>
      <c r="AX1285" s="13" t="s">
        <v>79</v>
      </c>
      <c r="AY1285" s="159" t="s">
        <v>305</v>
      </c>
    </row>
    <row r="1286" spans="2:65" s="13" customFormat="1" ht="11.25">
      <c r="B1286" s="158"/>
      <c r="D1286" s="146" t="s">
        <v>317</v>
      </c>
      <c r="E1286" s="159" t="s">
        <v>42</v>
      </c>
      <c r="F1286" s="160" t="s">
        <v>1675</v>
      </c>
      <c r="H1286" s="161">
        <v>0.70899999999999996</v>
      </c>
      <c r="I1286" s="162"/>
      <c r="L1286" s="158"/>
      <c r="M1286" s="163"/>
      <c r="T1286" s="164"/>
      <c r="AT1286" s="159" t="s">
        <v>317</v>
      </c>
      <c r="AU1286" s="159" t="s">
        <v>88</v>
      </c>
      <c r="AV1286" s="13" t="s">
        <v>88</v>
      </c>
      <c r="AW1286" s="13" t="s">
        <v>38</v>
      </c>
      <c r="AX1286" s="13" t="s">
        <v>79</v>
      </c>
      <c r="AY1286" s="159" t="s">
        <v>305</v>
      </c>
    </row>
    <row r="1287" spans="2:65" s="15" customFormat="1" ht="11.25">
      <c r="B1287" s="172"/>
      <c r="D1287" s="146" t="s">
        <v>317</v>
      </c>
      <c r="E1287" s="173" t="s">
        <v>42</v>
      </c>
      <c r="F1287" s="174" t="s">
        <v>339</v>
      </c>
      <c r="H1287" s="175">
        <v>3.1819999999999999</v>
      </c>
      <c r="I1287" s="176"/>
      <c r="L1287" s="172"/>
      <c r="M1287" s="177"/>
      <c r="T1287" s="178"/>
      <c r="AT1287" s="173" t="s">
        <v>317</v>
      </c>
      <c r="AU1287" s="173" t="s">
        <v>88</v>
      </c>
      <c r="AV1287" s="15" t="s">
        <v>311</v>
      </c>
      <c r="AW1287" s="15" t="s">
        <v>38</v>
      </c>
      <c r="AX1287" s="15" t="s">
        <v>86</v>
      </c>
      <c r="AY1287" s="173" t="s">
        <v>305</v>
      </c>
    </row>
    <row r="1288" spans="2:65" s="13" customFormat="1" ht="11.25">
      <c r="B1288" s="158"/>
      <c r="D1288" s="146" t="s">
        <v>317</v>
      </c>
      <c r="F1288" s="160" t="s">
        <v>1676</v>
      </c>
      <c r="H1288" s="161">
        <v>3.3410000000000002</v>
      </c>
      <c r="I1288" s="162"/>
      <c r="L1288" s="158"/>
      <c r="M1288" s="163"/>
      <c r="T1288" s="164"/>
      <c r="AT1288" s="159" t="s">
        <v>317</v>
      </c>
      <c r="AU1288" s="159" t="s">
        <v>88</v>
      </c>
      <c r="AV1288" s="13" t="s">
        <v>88</v>
      </c>
      <c r="AW1288" s="13" t="s">
        <v>4</v>
      </c>
      <c r="AX1288" s="13" t="s">
        <v>86</v>
      </c>
      <c r="AY1288" s="159" t="s">
        <v>305</v>
      </c>
    </row>
    <row r="1289" spans="2:65" s="1" customFormat="1" ht="33" customHeight="1">
      <c r="B1289" s="33"/>
      <c r="C1289" s="133" t="s">
        <v>1677</v>
      </c>
      <c r="D1289" s="133" t="s">
        <v>307</v>
      </c>
      <c r="E1289" s="134" t="s">
        <v>1678</v>
      </c>
      <c r="F1289" s="135" t="s">
        <v>1679</v>
      </c>
      <c r="G1289" s="136" t="s">
        <v>199</v>
      </c>
      <c r="H1289" s="137">
        <v>110.33</v>
      </c>
      <c r="I1289" s="138"/>
      <c r="J1289" s="139">
        <f>ROUND(I1289*H1289,2)</f>
        <v>0</v>
      </c>
      <c r="K1289" s="135" t="s">
        <v>310</v>
      </c>
      <c r="L1289" s="33"/>
      <c r="M1289" s="140" t="s">
        <v>42</v>
      </c>
      <c r="N1289" s="141" t="s">
        <v>50</v>
      </c>
      <c r="P1289" s="142">
        <f>O1289*H1289</f>
        <v>0</v>
      </c>
      <c r="Q1289" s="142">
        <v>1.9000000000000001E-4</v>
      </c>
      <c r="R1289" s="142">
        <f>Q1289*H1289</f>
        <v>2.0962700000000001E-2</v>
      </c>
      <c r="S1289" s="142">
        <v>0</v>
      </c>
      <c r="T1289" s="143">
        <f>S1289*H1289</f>
        <v>0</v>
      </c>
      <c r="AR1289" s="144" t="s">
        <v>436</v>
      </c>
      <c r="AT1289" s="144" t="s">
        <v>307</v>
      </c>
      <c r="AU1289" s="144" t="s">
        <v>88</v>
      </c>
      <c r="AY1289" s="18" t="s">
        <v>305</v>
      </c>
      <c r="BE1289" s="145">
        <f>IF(N1289="základní",J1289,0)</f>
        <v>0</v>
      </c>
      <c r="BF1289" s="145">
        <f>IF(N1289="snížená",J1289,0)</f>
        <v>0</v>
      </c>
      <c r="BG1289" s="145">
        <f>IF(N1289="zákl. přenesená",J1289,0)</f>
        <v>0</v>
      </c>
      <c r="BH1289" s="145">
        <f>IF(N1289="sníž. přenesená",J1289,0)</f>
        <v>0</v>
      </c>
      <c r="BI1289" s="145">
        <f>IF(N1289="nulová",J1289,0)</f>
        <v>0</v>
      </c>
      <c r="BJ1289" s="18" t="s">
        <v>86</v>
      </c>
      <c r="BK1289" s="145">
        <f>ROUND(I1289*H1289,2)</f>
        <v>0</v>
      </c>
      <c r="BL1289" s="18" t="s">
        <v>436</v>
      </c>
      <c r="BM1289" s="144" t="s">
        <v>1680</v>
      </c>
    </row>
    <row r="1290" spans="2:65" s="1" customFormat="1" ht="39">
      <c r="B1290" s="33"/>
      <c r="D1290" s="146" t="s">
        <v>313</v>
      </c>
      <c r="F1290" s="147" t="s">
        <v>1681</v>
      </c>
      <c r="I1290" s="148"/>
      <c r="L1290" s="33"/>
      <c r="M1290" s="149"/>
      <c r="T1290" s="54"/>
      <c r="AT1290" s="18" t="s">
        <v>313</v>
      </c>
      <c r="AU1290" s="18" t="s">
        <v>88</v>
      </c>
    </row>
    <row r="1291" spans="2:65" s="1" customFormat="1" ht="11.25">
      <c r="B1291" s="33"/>
      <c r="D1291" s="150" t="s">
        <v>315</v>
      </c>
      <c r="F1291" s="151" t="s">
        <v>1682</v>
      </c>
      <c r="I1291" s="148"/>
      <c r="L1291" s="33"/>
      <c r="M1291" s="149"/>
      <c r="T1291" s="54"/>
      <c r="AT1291" s="18" t="s">
        <v>315</v>
      </c>
      <c r="AU1291" s="18" t="s">
        <v>88</v>
      </c>
    </row>
    <row r="1292" spans="2:65" s="12" customFormat="1" ht="11.25">
      <c r="B1292" s="152"/>
      <c r="D1292" s="146" t="s">
        <v>317</v>
      </c>
      <c r="E1292" s="153" t="s">
        <v>42</v>
      </c>
      <c r="F1292" s="154" t="s">
        <v>1683</v>
      </c>
      <c r="H1292" s="153" t="s">
        <v>42</v>
      </c>
      <c r="I1292" s="155"/>
      <c r="L1292" s="152"/>
      <c r="M1292" s="156"/>
      <c r="T1292" s="157"/>
      <c r="AT1292" s="153" t="s">
        <v>317</v>
      </c>
      <c r="AU1292" s="153" t="s">
        <v>88</v>
      </c>
      <c r="AV1292" s="12" t="s">
        <v>86</v>
      </c>
      <c r="AW1292" s="12" t="s">
        <v>38</v>
      </c>
      <c r="AX1292" s="12" t="s">
        <v>79</v>
      </c>
      <c r="AY1292" s="153" t="s">
        <v>305</v>
      </c>
    </row>
    <row r="1293" spans="2:65" s="12" customFormat="1" ht="11.25">
      <c r="B1293" s="152"/>
      <c r="D1293" s="146" t="s">
        <v>317</v>
      </c>
      <c r="E1293" s="153" t="s">
        <v>42</v>
      </c>
      <c r="F1293" s="154" t="s">
        <v>355</v>
      </c>
      <c r="H1293" s="153" t="s">
        <v>42</v>
      </c>
      <c r="I1293" s="155"/>
      <c r="L1293" s="152"/>
      <c r="M1293" s="156"/>
      <c r="T1293" s="157"/>
      <c r="AT1293" s="153" t="s">
        <v>317</v>
      </c>
      <c r="AU1293" s="153" t="s">
        <v>88</v>
      </c>
      <c r="AV1293" s="12" t="s">
        <v>86</v>
      </c>
      <c r="AW1293" s="12" t="s">
        <v>38</v>
      </c>
      <c r="AX1293" s="12" t="s">
        <v>79</v>
      </c>
      <c r="AY1293" s="153" t="s">
        <v>305</v>
      </c>
    </row>
    <row r="1294" spans="2:65" s="13" customFormat="1" ht="11.25">
      <c r="B1294" s="158"/>
      <c r="D1294" s="146" t="s">
        <v>317</v>
      </c>
      <c r="E1294" s="159" t="s">
        <v>42</v>
      </c>
      <c r="F1294" s="160" t="s">
        <v>1684</v>
      </c>
      <c r="H1294" s="161">
        <v>110.33</v>
      </c>
      <c r="I1294" s="162"/>
      <c r="L1294" s="158"/>
      <c r="M1294" s="163"/>
      <c r="T1294" s="164"/>
      <c r="AT1294" s="159" t="s">
        <v>317</v>
      </c>
      <c r="AU1294" s="159" t="s">
        <v>88</v>
      </c>
      <c r="AV1294" s="13" t="s">
        <v>88</v>
      </c>
      <c r="AW1294" s="13" t="s">
        <v>38</v>
      </c>
      <c r="AX1294" s="13" t="s">
        <v>86</v>
      </c>
      <c r="AY1294" s="159" t="s">
        <v>305</v>
      </c>
    </row>
    <row r="1295" spans="2:65" s="1" customFormat="1" ht="24.2" customHeight="1">
      <c r="B1295" s="33"/>
      <c r="C1295" s="179" t="s">
        <v>1685</v>
      </c>
      <c r="D1295" s="179" t="s">
        <v>341</v>
      </c>
      <c r="E1295" s="180" t="s">
        <v>1555</v>
      </c>
      <c r="F1295" s="181" t="s">
        <v>1556</v>
      </c>
      <c r="G1295" s="182" t="s">
        <v>199</v>
      </c>
      <c r="H1295" s="183">
        <v>115.84699999999999</v>
      </c>
      <c r="I1295" s="184"/>
      <c r="J1295" s="185">
        <f>ROUND(I1295*H1295,2)</f>
        <v>0</v>
      </c>
      <c r="K1295" s="181" t="s">
        <v>310</v>
      </c>
      <c r="L1295" s="186"/>
      <c r="M1295" s="187" t="s">
        <v>42</v>
      </c>
      <c r="N1295" s="188" t="s">
        <v>50</v>
      </c>
      <c r="P1295" s="142">
        <f>O1295*H1295</f>
        <v>0</v>
      </c>
      <c r="Q1295" s="142">
        <v>3.0000000000000001E-3</v>
      </c>
      <c r="R1295" s="142">
        <f>Q1295*H1295</f>
        <v>0.34754099999999999</v>
      </c>
      <c r="S1295" s="142">
        <v>0</v>
      </c>
      <c r="T1295" s="143">
        <f>S1295*H1295</f>
        <v>0</v>
      </c>
      <c r="AR1295" s="144" t="s">
        <v>559</v>
      </c>
      <c r="AT1295" s="144" t="s">
        <v>341</v>
      </c>
      <c r="AU1295" s="144" t="s">
        <v>88</v>
      </c>
      <c r="AY1295" s="18" t="s">
        <v>305</v>
      </c>
      <c r="BE1295" s="145">
        <f>IF(N1295="základní",J1295,0)</f>
        <v>0</v>
      </c>
      <c r="BF1295" s="145">
        <f>IF(N1295="snížená",J1295,0)</f>
        <v>0</v>
      </c>
      <c r="BG1295" s="145">
        <f>IF(N1295="zákl. přenesená",J1295,0)</f>
        <v>0</v>
      </c>
      <c r="BH1295" s="145">
        <f>IF(N1295="sníž. přenesená",J1295,0)</f>
        <v>0</v>
      </c>
      <c r="BI1295" s="145">
        <f>IF(N1295="nulová",J1295,0)</f>
        <v>0</v>
      </c>
      <c r="BJ1295" s="18" t="s">
        <v>86</v>
      </c>
      <c r="BK1295" s="145">
        <f>ROUND(I1295*H1295,2)</f>
        <v>0</v>
      </c>
      <c r="BL1295" s="18" t="s">
        <v>436</v>
      </c>
      <c r="BM1295" s="144" t="s">
        <v>1686</v>
      </c>
    </row>
    <row r="1296" spans="2:65" s="1" customFormat="1" ht="19.5">
      <c r="B1296" s="33"/>
      <c r="D1296" s="146" t="s">
        <v>313</v>
      </c>
      <c r="F1296" s="147" t="s">
        <v>1556</v>
      </c>
      <c r="I1296" s="148"/>
      <c r="L1296" s="33"/>
      <c r="M1296" s="149"/>
      <c r="T1296" s="54"/>
      <c r="AT1296" s="18" t="s">
        <v>313</v>
      </c>
      <c r="AU1296" s="18" t="s">
        <v>88</v>
      </c>
    </row>
    <row r="1297" spans="2:65" s="12" customFormat="1" ht="11.25">
      <c r="B1297" s="152"/>
      <c r="D1297" s="146" t="s">
        <v>317</v>
      </c>
      <c r="E1297" s="153" t="s">
        <v>42</v>
      </c>
      <c r="F1297" s="154" t="s">
        <v>1683</v>
      </c>
      <c r="H1297" s="153" t="s">
        <v>42</v>
      </c>
      <c r="I1297" s="155"/>
      <c r="L1297" s="152"/>
      <c r="M1297" s="156"/>
      <c r="T1297" s="157"/>
      <c r="AT1297" s="153" t="s">
        <v>317</v>
      </c>
      <c r="AU1297" s="153" t="s">
        <v>88</v>
      </c>
      <c r="AV1297" s="12" t="s">
        <v>86</v>
      </c>
      <c r="AW1297" s="12" t="s">
        <v>38</v>
      </c>
      <c r="AX1297" s="12" t="s">
        <v>79</v>
      </c>
      <c r="AY1297" s="153" t="s">
        <v>305</v>
      </c>
    </row>
    <row r="1298" spans="2:65" s="12" customFormat="1" ht="11.25">
      <c r="B1298" s="152"/>
      <c r="D1298" s="146" t="s">
        <v>317</v>
      </c>
      <c r="E1298" s="153" t="s">
        <v>42</v>
      </c>
      <c r="F1298" s="154" t="s">
        <v>355</v>
      </c>
      <c r="H1298" s="153" t="s">
        <v>42</v>
      </c>
      <c r="I1298" s="155"/>
      <c r="L1298" s="152"/>
      <c r="M1298" s="156"/>
      <c r="T1298" s="157"/>
      <c r="AT1298" s="153" t="s">
        <v>317</v>
      </c>
      <c r="AU1298" s="153" t="s">
        <v>88</v>
      </c>
      <c r="AV1298" s="12" t="s">
        <v>86</v>
      </c>
      <c r="AW1298" s="12" t="s">
        <v>38</v>
      </c>
      <c r="AX1298" s="12" t="s">
        <v>79</v>
      </c>
      <c r="AY1298" s="153" t="s">
        <v>305</v>
      </c>
    </row>
    <row r="1299" spans="2:65" s="13" customFormat="1" ht="11.25">
      <c r="B1299" s="158"/>
      <c r="D1299" s="146" t="s">
        <v>317</v>
      </c>
      <c r="E1299" s="159" t="s">
        <v>42</v>
      </c>
      <c r="F1299" s="160" t="s">
        <v>1684</v>
      </c>
      <c r="H1299" s="161">
        <v>110.33</v>
      </c>
      <c r="I1299" s="162"/>
      <c r="L1299" s="158"/>
      <c r="M1299" s="163"/>
      <c r="T1299" s="164"/>
      <c r="AT1299" s="159" t="s">
        <v>317</v>
      </c>
      <c r="AU1299" s="159" t="s">
        <v>88</v>
      </c>
      <c r="AV1299" s="13" t="s">
        <v>88</v>
      </c>
      <c r="AW1299" s="13" t="s">
        <v>38</v>
      </c>
      <c r="AX1299" s="13" t="s">
        <v>86</v>
      </c>
      <c r="AY1299" s="159" t="s">
        <v>305</v>
      </c>
    </row>
    <row r="1300" spans="2:65" s="13" customFormat="1" ht="11.25">
      <c r="B1300" s="158"/>
      <c r="D1300" s="146" t="s">
        <v>317</v>
      </c>
      <c r="F1300" s="160" t="s">
        <v>1687</v>
      </c>
      <c r="H1300" s="161">
        <v>115.84699999999999</v>
      </c>
      <c r="I1300" s="162"/>
      <c r="L1300" s="158"/>
      <c r="M1300" s="163"/>
      <c r="T1300" s="164"/>
      <c r="AT1300" s="159" t="s">
        <v>317</v>
      </c>
      <c r="AU1300" s="159" t="s">
        <v>88</v>
      </c>
      <c r="AV1300" s="13" t="s">
        <v>88</v>
      </c>
      <c r="AW1300" s="13" t="s">
        <v>4</v>
      </c>
      <c r="AX1300" s="13" t="s">
        <v>86</v>
      </c>
      <c r="AY1300" s="159" t="s">
        <v>305</v>
      </c>
    </row>
    <row r="1301" spans="2:65" s="1" customFormat="1" ht="24.2" customHeight="1">
      <c r="B1301" s="33"/>
      <c r="C1301" s="133" t="s">
        <v>1688</v>
      </c>
      <c r="D1301" s="133" t="s">
        <v>307</v>
      </c>
      <c r="E1301" s="134" t="s">
        <v>1689</v>
      </c>
      <c r="F1301" s="135" t="s">
        <v>1690</v>
      </c>
      <c r="G1301" s="136" t="s">
        <v>199</v>
      </c>
      <c r="H1301" s="137">
        <v>4311.51</v>
      </c>
      <c r="I1301" s="138"/>
      <c r="J1301" s="139">
        <f>ROUND(I1301*H1301,2)</f>
        <v>0</v>
      </c>
      <c r="K1301" s="135" t="s">
        <v>310</v>
      </c>
      <c r="L1301" s="33"/>
      <c r="M1301" s="140" t="s">
        <v>42</v>
      </c>
      <c r="N1301" s="141" t="s">
        <v>50</v>
      </c>
      <c r="P1301" s="142">
        <f>O1301*H1301</f>
        <v>0</v>
      </c>
      <c r="Q1301" s="142">
        <v>0</v>
      </c>
      <c r="R1301" s="142">
        <f>Q1301*H1301</f>
        <v>0</v>
      </c>
      <c r="S1301" s="142">
        <v>0</v>
      </c>
      <c r="T1301" s="143">
        <f>S1301*H1301</f>
        <v>0</v>
      </c>
      <c r="AR1301" s="144" t="s">
        <v>436</v>
      </c>
      <c r="AT1301" s="144" t="s">
        <v>307</v>
      </c>
      <c r="AU1301" s="144" t="s">
        <v>88</v>
      </c>
      <c r="AY1301" s="18" t="s">
        <v>305</v>
      </c>
      <c r="BE1301" s="145">
        <f>IF(N1301="základní",J1301,0)</f>
        <v>0</v>
      </c>
      <c r="BF1301" s="145">
        <f>IF(N1301="snížená",J1301,0)</f>
        <v>0</v>
      </c>
      <c r="BG1301" s="145">
        <f>IF(N1301="zákl. přenesená",J1301,0)</f>
        <v>0</v>
      </c>
      <c r="BH1301" s="145">
        <f>IF(N1301="sníž. přenesená",J1301,0)</f>
        <v>0</v>
      </c>
      <c r="BI1301" s="145">
        <f>IF(N1301="nulová",J1301,0)</f>
        <v>0</v>
      </c>
      <c r="BJ1301" s="18" t="s">
        <v>86</v>
      </c>
      <c r="BK1301" s="145">
        <f>ROUND(I1301*H1301,2)</f>
        <v>0</v>
      </c>
      <c r="BL1301" s="18" t="s">
        <v>436</v>
      </c>
      <c r="BM1301" s="144" t="s">
        <v>1691</v>
      </c>
    </row>
    <row r="1302" spans="2:65" s="1" customFormat="1" ht="29.25">
      <c r="B1302" s="33"/>
      <c r="D1302" s="146" t="s">
        <v>313</v>
      </c>
      <c r="F1302" s="147" t="s">
        <v>1692</v>
      </c>
      <c r="I1302" s="148"/>
      <c r="L1302" s="33"/>
      <c r="M1302" s="149"/>
      <c r="T1302" s="54"/>
      <c r="AT1302" s="18" t="s">
        <v>313</v>
      </c>
      <c r="AU1302" s="18" t="s">
        <v>88</v>
      </c>
    </row>
    <row r="1303" spans="2:65" s="1" customFormat="1" ht="11.25">
      <c r="B1303" s="33"/>
      <c r="D1303" s="150" t="s">
        <v>315</v>
      </c>
      <c r="F1303" s="151" t="s">
        <v>1693</v>
      </c>
      <c r="I1303" s="148"/>
      <c r="L1303" s="33"/>
      <c r="M1303" s="149"/>
      <c r="T1303" s="54"/>
      <c r="AT1303" s="18" t="s">
        <v>315</v>
      </c>
      <c r="AU1303" s="18" t="s">
        <v>88</v>
      </c>
    </row>
    <row r="1304" spans="2:65" s="12" customFormat="1" ht="11.25">
      <c r="B1304" s="152"/>
      <c r="D1304" s="146" t="s">
        <v>317</v>
      </c>
      <c r="E1304" s="153" t="s">
        <v>42</v>
      </c>
      <c r="F1304" s="154" t="s">
        <v>1694</v>
      </c>
      <c r="H1304" s="153" t="s">
        <v>42</v>
      </c>
      <c r="I1304" s="155"/>
      <c r="L1304" s="152"/>
      <c r="M1304" s="156"/>
      <c r="T1304" s="157"/>
      <c r="AT1304" s="153" t="s">
        <v>317</v>
      </c>
      <c r="AU1304" s="153" t="s">
        <v>88</v>
      </c>
      <c r="AV1304" s="12" t="s">
        <v>86</v>
      </c>
      <c r="AW1304" s="12" t="s">
        <v>38</v>
      </c>
      <c r="AX1304" s="12" t="s">
        <v>79</v>
      </c>
      <c r="AY1304" s="153" t="s">
        <v>305</v>
      </c>
    </row>
    <row r="1305" spans="2:65" s="13" customFormat="1" ht="22.5">
      <c r="B1305" s="158"/>
      <c r="D1305" s="146" t="s">
        <v>317</v>
      </c>
      <c r="E1305" s="159" t="s">
        <v>42</v>
      </c>
      <c r="F1305" s="160" t="s">
        <v>1695</v>
      </c>
      <c r="H1305" s="161">
        <v>4311.51</v>
      </c>
      <c r="I1305" s="162"/>
      <c r="L1305" s="158"/>
      <c r="M1305" s="163"/>
      <c r="T1305" s="164"/>
      <c r="AT1305" s="159" t="s">
        <v>317</v>
      </c>
      <c r="AU1305" s="159" t="s">
        <v>88</v>
      </c>
      <c r="AV1305" s="13" t="s">
        <v>88</v>
      </c>
      <c r="AW1305" s="13" t="s">
        <v>38</v>
      </c>
      <c r="AX1305" s="13" t="s">
        <v>79</v>
      </c>
      <c r="AY1305" s="159" t="s">
        <v>305</v>
      </c>
    </row>
    <row r="1306" spans="2:65" s="15" customFormat="1" ht="11.25">
      <c r="B1306" s="172"/>
      <c r="D1306" s="146" t="s">
        <v>317</v>
      </c>
      <c r="E1306" s="173" t="s">
        <v>42</v>
      </c>
      <c r="F1306" s="174" t="s">
        <v>339</v>
      </c>
      <c r="H1306" s="175">
        <v>4311.51</v>
      </c>
      <c r="I1306" s="176"/>
      <c r="L1306" s="172"/>
      <c r="M1306" s="177"/>
      <c r="T1306" s="178"/>
      <c r="AT1306" s="173" t="s">
        <v>317</v>
      </c>
      <c r="AU1306" s="173" t="s">
        <v>88</v>
      </c>
      <c r="AV1306" s="15" t="s">
        <v>311</v>
      </c>
      <c r="AW1306" s="15" t="s">
        <v>38</v>
      </c>
      <c r="AX1306" s="15" t="s">
        <v>86</v>
      </c>
      <c r="AY1306" s="173" t="s">
        <v>305</v>
      </c>
    </row>
    <row r="1307" spans="2:65" s="1" customFormat="1" ht="16.5" customHeight="1">
      <c r="B1307" s="33"/>
      <c r="C1307" s="179" t="s">
        <v>1696</v>
      </c>
      <c r="D1307" s="179" t="s">
        <v>341</v>
      </c>
      <c r="E1307" s="180" t="s">
        <v>1697</v>
      </c>
      <c r="F1307" s="181" t="s">
        <v>1698</v>
      </c>
      <c r="G1307" s="182" t="s">
        <v>199</v>
      </c>
      <c r="H1307" s="183">
        <v>5025.0649999999996</v>
      </c>
      <c r="I1307" s="184"/>
      <c r="J1307" s="185">
        <f>ROUND(I1307*H1307,2)</f>
        <v>0</v>
      </c>
      <c r="K1307" s="181" t="s">
        <v>310</v>
      </c>
      <c r="L1307" s="186"/>
      <c r="M1307" s="187" t="s">
        <v>42</v>
      </c>
      <c r="N1307" s="188" t="s">
        <v>50</v>
      </c>
      <c r="P1307" s="142">
        <f>O1307*H1307</f>
        <v>0</v>
      </c>
      <c r="Q1307" s="142">
        <v>4.0000000000000002E-4</v>
      </c>
      <c r="R1307" s="142">
        <f>Q1307*H1307</f>
        <v>2.0100259999999999</v>
      </c>
      <c r="S1307" s="142">
        <v>0</v>
      </c>
      <c r="T1307" s="143">
        <f>S1307*H1307</f>
        <v>0</v>
      </c>
      <c r="AR1307" s="144" t="s">
        <v>559</v>
      </c>
      <c r="AT1307" s="144" t="s">
        <v>341</v>
      </c>
      <c r="AU1307" s="144" t="s">
        <v>88</v>
      </c>
      <c r="AY1307" s="18" t="s">
        <v>305</v>
      </c>
      <c r="BE1307" s="145">
        <f>IF(N1307="základní",J1307,0)</f>
        <v>0</v>
      </c>
      <c r="BF1307" s="145">
        <f>IF(N1307="snížená",J1307,0)</f>
        <v>0</v>
      </c>
      <c r="BG1307" s="145">
        <f>IF(N1307="zákl. přenesená",J1307,0)</f>
        <v>0</v>
      </c>
      <c r="BH1307" s="145">
        <f>IF(N1307="sníž. přenesená",J1307,0)</f>
        <v>0</v>
      </c>
      <c r="BI1307" s="145">
        <f>IF(N1307="nulová",J1307,0)</f>
        <v>0</v>
      </c>
      <c r="BJ1307" s="18" t="s">
        <v>86</v>
      </c>
      <c r="BK1307" s="145">
        <f>ROUND(I1307*H1307,2)</f>
        <v>0</v>
      </c>
      <c r="BL1307" s="18" t="s">
        <v>436</v>
      </c>
      <c r="BM1307" s="144" t="s">
        <v>1699</v>
      </c>
    </row>
    <row r="1308" spans="2:65" s="1" customFormat="1" ht="11.25">
      <c r="B1308" s="33"/>
      <c r="D1308" s="146" t="s">
        <v>313</v>
      </c>
      <c r="F1308" s="147" t="s">
        <v>1698</v>
      </c>
      <c r="I1308" s="148"/>
      <c r="L1308" s="33"/>
      <c r="M1308" s="149"/>
      <c r="T1308" s="54"/>
      <c r="AT1308" s="18" t="s">
        <v>313</v>
      </c>
      <c r="AU1308" s="18" t="s">
        <v>88</v>
      </c>
    </row>
    <row r="1309" spans="2:65" s="13" customFormat="1" ht="11.25">
      <c r="B1309" s="158"/>
      <c r="D1309" s="146" t="s">
        <v>317</v>
      </c>
      <c r="F1309" s="160" t="s">
        <v>1700</v>
      </c>
      <c r="H1309" s="161">
        <v>5025.0649999999996</v>
      </c>
      <c r="I1309" s="162"/>
      <c r="L1309" s="158"/>
      <c r="M1309" s="163"/>
      <c r="T1309" s="164"/>
      <c r="AT1309" s="159" t="s">
        <v>317</v>
      </c>
      <c r="AU1309" s="159" t="s">
        <v>88</v>
      </c>
      <c r="AV1309" s="13" t="s">
        <v>88</v>
      </c>
      <c r="AW1309" s="13" t="s">
        <v>4</v>
      </c>
      <c r="AX1309" s="13" t="s">
        <v>86</v>
      </c>
      <c r="AY1309" s="159" t="s">
        <v>305</v>
      </c>
    </row>
    <row r="1310" spans="2:65" s="1" customFormat="1" ht="24.2" customHeight="1">
      <c r="B1310" s="33"/>
      <c r="C1310" s="133" t="s">
        <v>1701</v>
      </c>
      <c r="D1310" s="133" t="s">
        <v>307</v>
      </c>
      <c r="E1310" s="134" t="s">
        <v>1702</v>
      </c>
      <c r="F1310" s="135" t="s">
        <v>1703</v>
      </c>
      <c r="G1310" s="136" t="s">
        <v>453</v>
      </c>
      <c r="H1310" s="137">
        <v>112.145</v>
      </c>
      <c r="I1310" s="138"/>
      <c r="J1310" s="139">
        <f>ROUND(I1310*H1310,2)</f>
        <v>0</v>
      </c>
      <c r="K1310" s="135" t="s">
        <v>310</v>
      </c>
      <c r="L1310" s="33"/>
      <c r="M1310" s="140" t="s">
        <v>42</v>
      </c>
      <c r="N1310" s="141" t="s">
        <v>50</v>
      </c>
      <c r="P1310" s="142">
        <f>O1310*H1310</f>
        <v>0</v>
      </c>
      <c r="Q1310" s="142">
        <v>0</v>
      </c>
      <c r="R1310" s="142">
        <f>Q1310*H1310</f>
        <v>0</v>
      </c>
      <c r="S1310" s="142">
        <v>0</v>
      </c>
      <c r="T1310" s="143">
        <f>S1310*H1310</f>
        <v>0</v>
      </c>
      <c r="AR1310" s="144" t="s">
        <v>436</v>
      </c>
      <c r="AT1310" s="144" t="s">
        <v>307</v>
      </c>
      <c r="AU1310" s="144" t="s">
        <v>88</v>
      </c>
      <c r="AY1310" s="18" t="s">
        <v>305</v>
      </c>
      <c r="BE1310" s="145">
        <f>IF(N1310="základní",J1310,0)</f>
        <v>0</v>
      </c>
      <c r="BF1310" s="145">
        <f>IF(N1310="snížená",J1310,0)</f>
        <v>0</v>
      </c>
      <c r="BG1310" s="145">
        <f>IF(N1310="zákl. přenesená",J1310,0)</f>
        <v>0</v>
      </c>
      <c r="BH1310" s="145">
        <f>IF(N1310="sníž. přenesená",J1310,0)</f>
        <v>0</v>
      </c>
      <c r="BI1310" s="145">
        <f>IF(N1310="nulová",J1310,0)</f>
        <v>0</v>
      </c>
      <c r="BJ1310" s="18" t="s">
        <v>86</v>
      </c>
      <c r="BK1310" s="145">
        <f>ROUND(I1310*H1310,2)</f>
        <v>0</v>
      </c>
      <c r="BL1310" s="18" t="s">
        <v>436</v>
      </c>
      <c r="BM1310" s="144" t="s">
        <v>1704</v>
      </c>
    </row>
    <row r="1311" spans="2:65" s="1" customFormat="1" ht="29.25">
      <c r="B1311" s="33"/>
      <c r="D1311" s="146" t="s">
        <v>313</v>
      </c>
      <c r="F1311" s="147" t="s">
        <v>1705</v>
      </c>
      <c r="I1311" s="148"/>
      <c r="L1311" s="33"/>
      <c r="M1311" s="149"/>
      <c r="T1311" s="54"/>
      <c r="AT1311" s="18" t="s">
        <v>313</v>
      </c>
      <c r="AU1311" s="18" t="s">
        <v>88</v>
      </c>
    </row>
    <row r="1312" spans="2:65" s="1" customFormat="1" ht="11.25">
      <c r="B1312" s="33"/>
      <c r="D1312" s="150" t="s">
        <v>315</v>
      </c>
      <c r="F1312" s="151" t="s">
        <v>1706</v>
      </c>
      <c r="I1312" s="148"/>
      <c r="L1312" s="33"/>
      <c r="M1312" s="149"/>
      <c r="T1312" s="54"/>
      <c r="AT1312" s="18" t="s">
        <v>315</v>
      </c>
      <c r="AU1312" s="18" t="s">
        <v>88</v>
      </c>
    </row>
    <row r="1313" spans="2:65" s="11" customFormat="1" ht="22.9" customHeight="1">
      <c r="B1313" s="121"/>
      <c r="D1313" s="122" t="s">
        <v>78</v>
      </c>
      <c r="E1313" s="131" t="s">
        <v>1707</v>
      </c>
      <c r="F1313" s="131" t="s">
        <v>1708</v>
      </c>
      <c r="I1313" s="124"/>
      <c r="J1313" s="132">
        <f>BK1313</f>
        <v>0</v>
      </c>
      <c r="L1313" s="121"/>
      <c r="M1313" s="126"/>
      <c r="P1313" s="127">
        <f>SUM(P1314:P1344)</f>
        <v>0</v>
      </c>
      <c r="R1313" s="127">
        <f>SUM(R1314:R1344)</f>
        <v>1.40480023</v>
      </c>
      <c r="T1313" s="128">
        <f>SUM(T1314:T1344)</f>
        <v>0</v>
      </c>
      <c r="AR1313" s="122" t="s">
        <v>88</v>
      </c>
      <c r="AT1313" s="129" t="s">
        <v>78</v>
      </c>
      <c r="AU1313" s="129" t="s">
        <v>86</v>
      </c>
      <c r="AY1313" s="122" t="s">
        <v>305</v>
      </c>
      <c r="BK1313" s="130">
        <f>SUM(BK1314:BK1344)</f>
        <v>0</v>
      </c>
    </row>
    <row r="1314" spans="2:65" s="1" customFormat="1" ht="33" customHeight="1">
      <c r="B1314" s="33"/>
      <c r="C1314" s="133" t="s">
        <v>1709</v>
      </c>
      <c r="D1314" s="133" t="s">
        <v>307</v>
      </c>
      <c r="E1314" s="134" t="s">
        <v>1710</v>
      </c>
      <c r="F1314" s="135" t="s">
        <v>1711</v>
      </c>
      <c r="G1314" s="136" t="s">
        <v>199</v>
      </c>
      <c r="H1314" s="137">
        <v>112.1</v>
      </c>
      <c r="I1314" s="138"/>
      <c r="J1314" s="139">
        <f>ROUND(I1314*H1314,2)</f>
        <v>0</v>
      </c>
      <c r="K1314" s="135" t="s">
        <v>310</v>
      </c>
      <c r="L1314" s="33"/>
      <c r="M1314" s="140" t="s">
        <v>42</v>
      </c>
      <c r="N1314" s="141" t="s">
        <v>50</v>
      </c>
      <c r="P1314" s="142">
        <f>O1314*H1314</f>
        <v>0</v>
      </c>
      <c r="Q1314" s="142">
        <v>1.1E-4</v>
      </c>
      <c r="R1314" s="142">
        <f>Q1314*H1314</f>
        <v>1.2331E-2</v>
      </c>
      <c r="S1314" s="142">
        <v>0</v>
      </c>
      <c r="T1314" s="143">
        <f>S1314*H1314</f>
        <v>0</v>
      </c>
      <c r="AR1314" s="144" t="s">
        <v>436</v>
      </c>
      <c r="AT1314" s="144" t="s">
        <v>307</v>
      </c>
      <c r="AU1314" s="144" t="s">
        <v>88</v>
      </c>
      <c r="AY1314" s="18" t="s">
        <v>305</v>
      </c>
      <c r="BE1314" s="145">
        <f>IF(N1314="základní",J1314,0)</f>
        <v>0</v>
      </c>
      <c r="BF1314" s="145">
        <f>IF(N1314="snížená",J1314,0)</f>
        <v>0</v>
      </c>
      <c r="BG1314" s="145">
        <f>IF(N1314="zákl. přenesená",J1314,0)</f>
        <v>0</v>
      </c>
      <c r="BH1314" s="145">
        <f>IF(N1314="sníž. přenesená",J1314,0)</f>
        <v>0</v>
      </c>
      <c r="BI1314" s="145">
        <f>IF(N1314="nulová",J1314,0)</f>
        <v>0</v>
      </c>
      <c r="BJ1314" s="18" t="s">
        <v>86</v>
      </c>
      <c r="BK1314" s="145">
        <f>ROUND(I1314*H1314,2)</f>
        <v>0</v>
      </c>
      <c r="BL1314" s="18" t="s">
        <v>436</v>
      </c>
      <c r="BM1314" s="144" t="s">
        <v>1712</v>
      </c>
    </row>
    <row r="1315" spans="2:65" s="1" customFormat="1" ht="19.5">
      <c r="B1315" s="33"/>
      <c r="D1315" s="146" t="s">
        <v>313</v>
      </c>
      <c r="F1315" s="147" t="s">
        <v>1713</v>
      </c>
      <c r="I1315" s="148"/>
      <c r="L1315" s="33"/>
      <c r="M1315" s="149"/>
      <c r="T1315" s="54"/>
      <c r="AT1315" s="18" t="s">
        <v>313</v>
      </c>
      <c r="AU1315" s="18" t="s">
        <v>88</v>
      </c>
    </row>
    <row r="1316" spans="2:65" s="1" customFormat="1" ht="11.25">
      <c r="B1316" s="33"/>
      <c r="D1316" s="150" t="s">
        <v>315</v>
      </c>
      <c r="F1316" s="151" t="s">
        <v>1714</v>
      </c>
      <c r="I1316" s="148"/>
      <c r="L1316" s="33"/>
      <c r="M1316" s="149"/>
      <c r="T1316" s="54"/>
      <c r="AT1316" s="18" t="s">
        <v>315</v>
      </c>
      <c r="AU1316" s="18" t="s">
        <v>88</v>
      </c>
    </row>
    <row r="1317" spans="2:65" s="12" customFormat="1" ht="11.25">
      <c r="B1317" s="152"/>
      <c r="D1317" s="146" t="s">
        <v>317</v>
      </c>
      <c r="E1317" s="153" t="s">
        <v>42</v>
      </c>
      <c r="F1317" s="154" t="s">
        <v>1715</v>
      </c>
      <c r="H1317" s="153" t="s">
        <v>42</v>
      </c>
      <c r="I1317" s="155"/>
      <c r="L1317" s="152"/>
      <c r="M1317" s="156"/>
      <c r="T1317" s="157"/>
      <c r="AT1317" s="153" t="s">
        <v>317</v>
      </c>
      <c r="AU1317" s="153" t="s">
        <v>88</v>
      </c>
      <c r="AV1317" s="12" t="s">
        <v>86</v>
      </c>
      <c r="AW1317" s="12" t="s">
        <v>38</v>
      </c>
      <c r="AX1317" s="12" t="s">
        <v>79</v>
      </c>
      <c r="AY1317" s="153" t="s">
        <v>305</v>
      </c>
    </row>
    <row r="1318" spans="2:65" s="13" customFormat="1" ht="22.5">
      <c r="B1318" s="158"/>
      <c r="D1318" s="146" t="s">
        <v>317</v>
      </c>
      <c r="E1318" s="159" t="s">
        <v>42</v>
      </c>
      <c r="F1318" s="160" t="s">
        <v>1716</v>
      </c>
      <c r="H1318" s="161">
        <v>112.1</v>
      </c>
      <c r="I1318" s="162"/>
      <c r="L1318" s="158"/>
      <c r="M1318" s="163"/>
      <c r="T1318" s="164"/>
      <c r="AT1318" s="159" t="s">
        <v>317</v>
      </c>
      <c r="AU1318" s="159" t="s">
        <v>88</v>
      </c>
      <c r="AV1318" s="13" t="s">
        <v>88</v>
      </c>
      <c r="AW1318" s="13" t="s">
        <v>38</v>
      </c>
      <c r="AX1318" s="13" t="s">
        <v>86</v>
      </c>
      <c r="AY1318" s="159" t="s">
        <v>305</v>
      </c>
    </row>
    <row r="1319" spans="2:65" s="1" customFormat="1" ht="24.2" customHeight="1">
      <c r="B1319" s="33"/>
      <c r="C1319" s="179" t="s">
        <v>1717</v>
      </c>
      <c r="D1319" s="179" t="s">
        <v>341</v>
      </c>
      <c r="E1319" s="180" t="s">
        <v>1718</v>
      </c>
      <c r="F1319" s="181" t="s">
        <v>1719</v>
      </c>
      <c r="G1319" s="182" t="s">
        <v>199</v>
      </c>
      <c r="H1319" s="183">
        <v>117.705</v>
      </c>
      <c r="I1319" s="184"/>
      <c r="J1319" s="185">
        <f>ROUND(I1319*H1319,2)</f>
        <v>0</v>
      </c>
      <c r="K1319" s="181" t="s">
        <v>310</v>
      </c>
      <c r="L1319" s="186"/>
      <c r="M1319" s="187" t="s">
        <v>42</v>
      </c>
      <c r="N1319" s="188" t="s">
        <v>50</v>
      </c>
      <c r="P1319" s="142">
        <f>O1319*H1319</f>
        <v>0</v>
      </c>
      <c r="Q1319" s="142">
        <v>2.97E-3</v>
      </c>
      <c r="R1319" s="142">
        <f>Q1319*H1319</f>
        <v>0.34958384999999997</v>
      </c>
      <c r="S1319" s="142">
        <v>0</v>
      </c>
      <c r="T1319" s="143">
        <f>S1319*H1319</f>
        <v>0</v>
      </c>
      <c r="AR1319" s="144" t="s">
        <v>559</v>
      </c>
      <c r="AT1319" s="144" t="s">
        <v>341</v>
      </c>
      <c r="AU1319" s="144" t="s">
        <v>88</v>
      </c>
      <c r="AY1319" s="18" t="s">
        <v>305</v>
      </c>
      <c r="BE1319" s="145">
        <f>IF(N1319="základní",J1319,0)</f>
        <v>0</v>
      </c>
      <c r="BF1319" s="145">
        <f>IF(N1319="snížená",J1319,0)</f>
        <v>0</v>
      </c>
      <c r="BG1319" s="145">
        <f>IF(N1319="zákl. přenesená",J1319,0)</f>
        <v>0</v>
      </c>
      <c r="BH1319" s="145">
        <f>IF(N1319="sníž. přenesená",J1319,0)</f>
        <v>0</v>
      </c>
      <c r="BI1319" s="145">
        <f>IF(N1319="nulová",J1319,0)</f>
        <v>0</v>
      </c>
      <c r="BJ1319" s="18" t="s">
        <v>86</v>
      </c>
      <c r="BK1319" s="145">
        <f>ROUND(I1319*H1319,2)</f>
        <v>0</v>
      </c>
      <c r="BL1319" s="18" t="s">
        <v>436</v>
      </c>
      <c r="BM1319" s="144" t="s">
        <v>1720</v>
      </c>
    </row>
    <row r="1320" spans="2:65" s="1" customFormat="1" ht="19.5">
      <c r="B1320" s="33"/>
      <c r="D1320" s="146" t="s">
        <v>313</v>
      </c>
      <c r="F1320" s="147" t="s">
        <v>1719</v>
      </c>
      <c r="I1320" s="148"/>
      <c r="L1320" s="33"/>
      <c r="M1320" s="149"/>
      <c r="T1320" s="54"/>
      <c r="AT1320" s="18" t="s">
        <v>313</v>
      </c>
      <c r="AU1320" s="18" t="s">
        <v>88</v>
      </c>
    </row>
    <row r="1321" spans="2:65" s="13" customFormat="1" ht="11.25">
      <c r="B1321" s="158"/>
      <c r="D1321" s="146" t="s">
        <v>317</v>
      </c>
      <c r="F1321" s="160" t="s">
        <v>1721</v>
      </c>
      <c r="H1321" s="161">
        <v>117.705</v>
      </c>
      <c r="I1321" s="162"/>
      <c r="L1321" s="158"/>
      <c r="M1321" s="163"/>
      <c r="T1321" s="164"/>
      <c r="AT1321" s="159" t="s">
        <v>317</v>
      </c>
      <c r="AU1321" s="159" t="s">
        <v>88</v>
      </c>
      <c r="AV1321" s="13" t="s">
        <v>88</v>
      </c>
      <c r="AW1321" s="13" t="s">
        <v>4</v>
      </c>
      <c r="AX1321" s="13" t="s">
        <v>86</v>
      </c>
      <c r="AY1321" s="159" t="s">
        <v>305</v>
      </c>
    </row>
    <row r="1322" spans="2:65" s="1" customFormat="1" ht="24.2" customHeight="1">
      <c r="B1322" s="33"/>
      <c r="C1322" s="133" t="s">
        <v>1722</v>
      </c>
      <c r="D1322" s="133" t="s">
        <v>307</v>
      </c>
      <c r="E1322" s="134" t="s">
        <v>1723</v>
      </c>
      <c r="F1322" s="135" t="s">
        <v>1724</v>
      </c>
      <c r="G1322" s="136" t="s">
        <v>199</v>
      </c>
      <c r="H1322" s="137">
        <v>262.12</v>
      </c>
      <c r="I1322" s="138"/>
      <c r="J1322" s="139">
        <f>ROUND(I1322*H1322,2)</f>
        <v>0</v>
      </c>
      <c r="K1322" s="135" t="s">
        <v>310</v>
      </c>
      <c r="L1322" s="33"/>
      <c r="M1322" s="140" t="s">
        <v>42</v>
      </c>
      <c r="N1322" s="141" t="s">
        <v>50</v>
      </c>
      <c r="P1322" s="142">
        <f>O1322*H1322</f>
        <v>0</v>
      </c>
      <c r="Q1322" s="142">
        <v>0</v>
      </c>
      <c r="R1322" s="142">
        <f>Q1322*H1322</f>
        <v>0</v>
      </c>
      <c r="S1322" s="142">
        <v>0</v>
      </c>
      <c r="T1322" s="143">
        <f>S1322*H1322</f>
        <v>0</v>
      </c>
      <c r="AR1322" s="144" t="s">
        <v>436</v>
      </c>
      <c r="AT1322" s="144" t="s">
        <v>307</v>
      </c>
      <c r="AU1322" s="144" t="s">
        <v>88</v>
      </c>
      <c r="AY1322" s="18" t="s">
        <v>305</v>
      </c>
      <c r="BE1322" s="145">
        <f>IF(N1322="základní",J1322,0)</f>
        <v>0</v>
      </c>
      <c r="BF1322" s="145">
        <f>IF(N1322="snížená",J1322,0)</f>
        <v>0</v>
      </c>
      <c r="BG1322" s="145">
        <f>IF(N1322="zákl. přenesená",J1322,0)</f>
        <v>0</v>
      </c>
      <c r="BH1322" s="145">
        <f>IF(N1322="sníž. přenesená",J1322,0)</f>
        <v>0</v>
      </c>
      <c r="BI1322" s="145">
        <f>IF(N1322="nulová",J1322,0)</f>
        <v>0</v>
      </c>
      <c r="BJ1322" s="18" t="s">
        <v>86</v>
      </c>
      <c r="BK1322" s="145">
        <f>ROUND(I1322*H1322,2)</f>
        <v>0</v>
      </c>
      <c r="BL1322" s="18" t="s">
        <v>436</v>
      </c>
      <c r="BM1322" s="144" t="s">
        <v>1725</v>
      </c>
    </row>
    <row r="1323" spans="2:65" s="1" customFormat="1" ht="29.25">
      <c r="B1323" s="33"/>
      <c r="D1323" s="146" t="s">
        <v>313</v>
      </c>
      <c r="F1323" s="147" t="s">
        <v>1726</v>
      </c>
      <c r="I1323" s="148"/>
      <c r="L1323" s="33"/>
      <c r="M1323" s="149"/>
      <c r="T1323" s="54"/>
      <c r="AT1323" s="18" t="s">
        <v>313</v>
      </c>
      <c r="AU1323" s="18" t="s">
        <v>88</v>
      </c>
    </row>
    <row r="1324" spans="2:65" s="1" customFormat="1" ht="11.25">
      <c r="B1324" s="33"/>
      <c r="D1324" s="150" t="s">
        <v>315</v>
      </c>
      <c r="F1324" s="151" t="s">
        <v>1727</v>
      </c>
      <c r="I1324" s="148"/>
      <c r="L1324" s="33"/>
      <c r="M1324" s="149"/>
      <c r="T1324" s="54"/>
      <c r="AT1324" s="18" t="s">
        <v>315</v>
      </c>
      <c r="AU1324" s="18" t="s">
        <v>88</v>
      </c>
    </row>
    <row r="1325" spans="2:65" s="12" customFormat="1" ht="11.25">
      <c r="B1325" s="152"/>
      <c r="D1325" s="146" t="s">
        <v>317</v>
      </c>
      <c r="E1325" s="153" t="s">
        <v>42</v>
      </c>
      <c r="F1325" s="154" t="s">
        <v>1728</v>
      </c>
      <c r="H1325" s="153" t="s">
        <v>42</v>
      </c>
      <c r="I1325" s="155"/>
      <c r="L1325" s="152"/>
      <c r="M1325" s="156"/>
      <c r="T1325" s="157"/>
      <c r="AT1325" s="153" t="s">
        <v>317</v>
      </c>
      <c r="AU1325" s="153" t="s">
        <v>88</v>
      </c>
      <c r="AV1325" s="12" t="s">
        <v>86</v>
      </c>
      <c r="AW1325" s="12" t="s">
        <v>38</v>
      </c>
      <c r="AX1325" s="12" t="s">
        <v>79</v>
      </c>
      <c r="AY1325" s="153" t="s">
        <v>305</v>
      </c>
    </row>
    <row r="1326" spans="2:65" s="13" customFormat="1" ht="11.25">
      <c r="B1326" s="158"/>
      <c r="D1326" s="146" t="s">
        <v>317</v>
      </c>
      <c r="E1326" s="159" t="s">
        <v>42</v>
      </c>
      <c r="F1326" s="160" t="s">
        <v>1729</v>
      </c>
      <c r="H1326" s="161">
        <v>262.12</v>
      </c>
      <c r="I1326" s="162"/>
      <c r="L1326" s="158"/>
      <c r="M1326" s="163"/>
      <c r="T1326" s="164"/>
      <c r="AT1326" s="159" t="s">
        <v>317</v>
      </c>
      <c r="AU1326" s="159" t="s">
        <v>88</v>
      </c>
      <c r="AV1326" s="13" t="s">
        <v>88</v>
      </c>
      <c r="AW1326" s="13" t="s">
        <v>38</v>
      </c>
      <c r="AX1326" s="13" t="s">
        <v>86</v>
      </c>
      <c r="AY1326" s="159" t="s">
        <v>305</v>
      </c>
    </row>
    <row r="1327" spans="2:65" s="1" customFormat="1" ht="24.2" customHeight="1">
      <c r="B1327" s="33"/>
      <c r="C1327" s="179" t="s">
        <v>1730</v>
      </c>
      <c r="D1327" s="179" t="s">
        <v>341</v>
      </c>
      <c r="E1327" s="180" t="s">
        <v>1731</v>
      </c>
      <c r="F1327" s="181" t="s">
        <v>1732</v>
      </c>
      <c r="G1327" s="182" t="s">
        <v>199</v>
      </c>
      <c r="H1327" s="183">
        <v>275.226</v>
      </c>
      <c r="I1327" s="184"/>
      <c r="J1327" s="185">
        <f>ROUND(I1327*H1327,2)</f>
        <v>0</v>
      </c>
      <c r="K1327" s="181" t="s">
        <v>721</v>
      </c>
      <c r="L1327" s="186"/>
      <c r="M1327" s="187" t="s">
        <v>42</v>
      </c>
      <c r="N1327" s="188" t="s">
        <v>50</v>
      </c>
      <c r="P1327" s="142">
        <f>O1327*H1327</f>
        <v>0</v>
      </c>
      <c r="Q1327" s="142">
        <v>2.1299999999999999E-3</v>
      </c>
      <c r="R1327" s="142">
        <f>Q1327*H1327</f>
        <v>0.58623137999999997</v>
      </c>
      <c r="S1327" s="142">
        <v>0</v>
      </c>
      <c r="T1327" s="143">
        <f>S1327*H1327</f>
        <v>0</v>
      </c>
      <c r="AR1327" s="144" t="s">
        <v>559</v>
      </c>
      <c r="AT1327" s="144" t="s">
        <v>341</v>
      </c>
      <c r="AU1327" s="144" t="s">
        <v>88</v>
      </c>
      <c r="AY1327" s="18" t="s">
        <v>305</v>
      </c>
      <c r="BE1327" s="145">
        <f>IF(N1327="základní",J1327,0)</f>
        <v>0</v>
      </c>
      <c r="BF1327" s="145">
        <f>IF(N1327="snížená",J1327,0)</f>
        <v>0</v>
      </c>
      <c r="BG1327" s="145">
        <f>IF(N1327="zákl. přenesená",J1327,0)</f>
        <v>0</v>
      </c>
      <c r="BH1327" s="145">
        <f>IF(N1327="sníž. přenesená",J1327,0)</f>
        <v>0</v>
      </c>
      <c r="BI1327" s="145">
        <f>IF(N1327="nulová",J1327,0)</f>
        <v>0</v>
      </c>
      <c r="BJ1327" s="18" t="s">
        <v>86</v>
      </c>
      <c r="BK1327" s="145">
        <f>ROUND(I1327*H1327,2)</f>
        <v>0</v>
      </c>
      <c r="BL1327" s="18" t="s">
        <v>436</v>
      </c>
      <c r="BM1327" s="144" t="s">
        <v>1733</v>
      </c>
    </row>
    <row r="1328" spans="2:65" s="1" customFormat="1" ht="19.5">
      <c r="B1328" s="33"/>
      <c r="D1328" s="146" t="s">
        <v>313</v>
      </c>
      <c r="F1328" s="147" t="s">
        <v>1732</v>
      </c>
      <c r="I1328" s="148"/>
      <c r="L1328" s="33"/>
      <c r="M1328" s="149"/>
      <c r="T1328" s="54"/>
      <c r="AT1328" s="18" t="s">
        <v>313</v>
      </c>
      <c r="AU1328" s="18" t="s">
        <v>88</v>
      </c>
    </row>
    <row r="1329" spans="2:65" s="12" customFormat="1" ht="11.25">
      <c r="B1329" s="152"/>
      <c r="D1329" s="146" t="s">
        <v>317</v>
      </c>
      <c r="E1329" s="153" t="s">
        <v>42</v>
      </c>
      <c r="F1329" s="154" t="s">
        <v>1728</v>
      </c>
      <c r="H1329" s="153" t="s">
        <v>42</v>
      </c>
      <c r="I1329" s="155"/>
      <c r="L1329" s="152"/>
      <c r="M1329" s="156"/>
      <c r="T1329" s="157"/>
      <c r="AT1329" s="153" t="s">
        <v>317</v>
      </c>
      <c r="AU1329" s="153" t="s">
        <v>88</v>
      </c>
      <c r="AV1329" s="12" t="s">
        <v>86</v>
      </c>
      <c r="AW1329" s="12" t="s">
        <v>38</v>
      </c>
      <c r="AX1329" s="12" t="s">
        <v>79</v>
      </c>
      <c r="AY1329" s="153" t="s">
        <v>305</v>
      </c>
    </row>
    <row r="1330" spans="2:65" s="13" customFormat="1" ht="11.25">
      <c r="B1330" s="158"/>
      <c r="D1330" s="146" t="s">
        <v>317</v>
      </c>
      <c r="E1330" s="159" t="s">
        <v>42</v>
      </c>
      <c r="F1330" s="160" t="s">
        <v>1729</v>
      </c>
      <c r="H1330" s="161">
        <v>262.12</v>
      </c>
      <c r="I1330" s="162"/>
      <c r="L1330" s="158"/>
      <c r="M1330" s="163"/>
      <c r="T1330" s="164"/>
      <c r="AT1330" s="159" t="s">
        <v>317</v>
      </c>
      <c r="AU1330" s="159" t="s">
        <v>88</v>
      </c>
      <c r="AV1330" s="13" t="s">
        <v>88</v>
      </c>
      <c r="AW1330" s="13" t="s">
        <v>38</v>
      </c>
      <c r="AX1330" s="13" t="s">
        <v>86</v>
      </c>
      <c r="AY1330" s="159" t="s">
        <v>305</v>
      </c>
    </row>
    <row r="1331" spans="2:65" s="13" customFormat="1" ht="11.25">
      <c r="B1331" s="158"/>
      <c r="D1331" s="146" t="s">
        <v>317</v>
      </c>
      <c r="F1331" s="160" t="s">
        <v>1734</v>
      </c>
      <c r="H1331" s="161">
        <v>275.226</v>
      </c>
      <c r="I1331" s="162"/>
      <c r="L1331" s="158"/>
      <c r="M1331" s="163"/>
      <c r="T1331" s="164"/>
      <c r="AT1331" s="159" t="s">
        <v>317</v>
      </c>
      <c r="AU1331" s="159" t="s">
        <v>88</v>
      </c>
      <c r="AV1331" s="13" t="s">
        <v>88</v>
      </c>
      <c r="AW1331" s="13" t="s">
        <v>4</v>
      </c>
      <c r="AX1331" s="13" t="s">
        <v>86</v>
      </c>
      <c r="AY1331" s="159" t="s">
        <v>305</v>
      </c>
    </row>
    <row r="1332" spans="2:65" s="1" customFormat="1" ht="24.2" customHeight="1">
      <c r="B1332" s="33"/>
      <c r="C1332" s="133" t="s">
        <v>1735</v>
      </c>
      <c r="D1332" s="133" t="s">
        <v>307</v>
      </c>
      <c r="E1332" s="134" t="s">
        <v>1736</v>
      </c>
      <c r="F1332" s="135" t="s">
        <v>1737</v>
      </c>
      <c r="G1332" s="136" t="s">
        <v>199</v>
      </c>
      <c r="H1332" s="137">
        <v>24.2</v>
      </c>
      <c r="I1332" s="138"/>
      <c r="J1332" s="139">
        <f>ROUND(I1332*H1332,2)</f>
        <v>0</v>
      </c>
      <c r="K1332" s="135" t="s">
        <v>310</v>
      </c>
      <c r="L1332" s="33"/>
      <c r="M1332" s="140" t="s">
        <v>42</v>
      </c>
      <c r="N1332" s="141" t="s">
        <v>50</v>
      </c>
      <c r="P1332" s="142">
        <f>O1332*H1332</f>
        <v>0</v>
      </c>
      <c r="Q1332" s="142">
        <v>1.0200000000000001E-3</v>
      </c>
      <c r="R1332" s="142">
        <f>Q1332*H1332</f>
        <v>2.4684000000000001E-2</v>
      </c>
      <c r="S1332" s="142">
        <v>0</v>
      </c>
      <c r="T1332" s="143">
        <f>S1332*H1332</f>
        <v>0</v>
      </c>
      <c r="AR1332" s="144" t="s">
        <v>436</v>
      </c>
      <c r="AT1332" s="144" t="s">
        <v>307</v>
      </c>
      <c r="AU1332" s="144" t="s">
        <v>88</v>
      </c>
      <c r="AY1332" s="18" t="s">
        <v>305</v>
      </c>
      <c r="BE1332" s="145">
        <f>IF(N1332="základní",J1332,0)</f>
        <v>0</v>
      </c>
      <c r="BF1332" s="145">
        <f>IF(N1332="snížená",J1332,0)</f>
        <v>0</v>
      </c>
      <c r="BG1332" s="145">
        <f>IF(N1332="zákl. přenesená",J1332,0)</f>
        <v>0</v>
      </c>
      <c r="BH1332" s="145">
        <f>IF(N1332="sníž. přenesená",J1332,0)</f>
        <v>0</v>
      </c>
      <c r="BI1332" s="145">
        <f>IF(N1332="nulová",J1332,0)</f>
        <v>0</v>
      </c>
      <c r="BJ1332" s="18" t="s">
        <v>86</v>
      </c>
      <c r="BK1332" s="145">
        <f>ROUND(I1332*H1332,2)</f>
        <v>0</v>
      </c>
      <c r="BL1332" s="18" t="s">
        <v>436</v>
      </c>
      <c r="BM1332" s="144" t="s">
        <v>1738</v>
      </c>
    </row>
    <row r="1333" spans="2:65" s="1" customFormat="1" ht="19.5">
      <c r="B1333" s="33"/>
      <c r="D1333" s="146" t="s">
        <v>313</v>
      </c>
      <c r="F1333" s="147" t="s">
        <v>1739</v>
      </c>
      <c r="I1333" s="148"/>
      <c r="L1333" s="33"/>
      <c r="M1333" s="149"/>
      <c r="T1333" s="54"/>
      <c r="AT1333" s="18" t="s">
        <v>313</v>
      </c>
      <c r="AU1333" s="18" t="s">
        <v>88</v>
      </c>
    </row>
    <row r="1334" spans="2:65" s="1" customFormat="1" ht="11.25">
      <c r="B1334" s="33"/>
      <c r="D1334" s="150" t="s">
        <v>315</v>
      </c>
      <c r="F1334" s="151" t="s">
        <v>1740</v>
      </c>
      <c r="I1334" s="148"/>
      <c r="L1334" s="33"/>
      <c r="M1334" s="149"/>
      <c r="T1334" s="54"/>
      <c r="AT1334" s="18" t="s">
        <v>315</v>
      </c>
      <c r="AU1334" s="18" t="s">
        <v>88</v>
      </c>
    </row>
    <row r="1335" spans="2:65" s="12" customFormat="1" ht="11.25">
      <c r="B1335" s="152"/>
      <c r="D1335" s="146" t="s">
        <v>317</v>
      </c>
      <c r="E1335" s="153" t="s">
        <v>42</v>
      </c>
      <c r="F1335" s="154" t="s">
        <v>1741</v>
      </c>
      <c r="H1335" s="153" t="s">
        <v>42</v>
      </c>
      <c r="I1335" s="155"/>
      <c r="L1335" s="152"/>
      <c r="M1335" s="156"/>
      <c r="T1335" s="157"/>
      <c r="AT1335" s="153" t="s">
        <v>317</v>
      </c>
      <c r="AU1335" s="153" t="s">
        <v>88</v>
      </c>
      <c r="AV1335" s="12" t="s">
        <v>86</v>
      </c>
      <c r="AW1335" s="12" t="s">
        <v>38</v>
      </c>
      <c r="AX1335" s="12" t="s">
        <v>79</v>
      </c>
      <c r="AY1335" s="153" t="s">
        <v>305</v>
      </c>
    </row>
    <row r="1336" spans="2:65" s="13" customFormat="1" ht="11.25">
      <c r="B1336" s="158"/>
      <c r="D1336" s="146" t="s">
        <v>317</v>
      </c>
      <c r="E1336" s="159" t="s">
        <v>42</v>
      </c>
      <c r="F1336" s="160" t="s">
        <v>1333</v>
      </c>
      <c r="H1336" s="161">
        <v>24.2</v>
      </c>
      <c r="I1336" s="162"/>
      <c r="L1336" s="158"/>
      <c r="M1336" s="163"/>
      <c r="T1336" s="164"/>
      <c r="AT1336" s="159" t="s">
        <v>317</v>
      </c>
      <c r="AU1336" s="159" t="s">
        <v>88</v>
      </c>
      <c r="AV1336" s="13" t="s">
        <v>88</v>
      </c>
      <c r="AW1336" s="13" t="s">
        <v>38</v>
      </c>
      <c r="AX1336" s="13" t="s">
        <v>86</v>
      </c>
      <c r="AY1336" s="159" t="s">
        <v>305</v>
      </c>
    </row>
    <row r="1337" spans="2:65" s="1" customFormat="1" ht="21.75" customHeight="1">
      <c r="B1337" s="33"/>
      <c r="C1337" s="179" t="s">
        <v>1742</v>
      </c>
      <c r="D1337" s="179" t="s">
        <v>341</v>
      </c>
      <c r="E1337" s="180" t="s">
        <v>1743</v>
      </c>
      <c r="F1337" s="181" t="s">
        <v>1744</v>
      </c>
      <c r="G1337" s="182" t="s">
        <v>199</v>
      </c>
      <c r="H1337" s="183">
        <v>25.41</v>
      </c>
      <c r="I1337" s="184"/>
      <c r="J1337" s="185">
        <f>ROUND(I1337*H1337,2)</f>
        <v>0</v>
      </c>
      <c r="K1337" s="181" t="s">
        <v>721</v>
      </c>
      <c r="L1337" s="186"/>
      <c r="M1337" s="187" t="s">
        <v>42</v>
      </c>
      <c r="N1337" s="188" t="s">
        <v>50</v>
      </c>
      <c r="P1337" s="142">
        <f>O1337*H1337</f>
        <v>0</v>
      </c>
      <c r="Q1337" s="142">
        <v>1.7000000000000001E-2</v>
      </c>
      <c r="R1337" s="142">
        <f>Q1337*H1337</f>
        <v>0.43197000000000002</v>
      </c>
      <c r="S1337" s="142">
        <v>0</v>
      </c>
      <c r="T1337" s="143">
        <f>S1337*H1337</f>
        <v>0</v>
      </c>
      <c r="AR1337" s="144" t="s">
        <v>559</v>
      </c>
      <c r="AT1337" s="144" t="s">
        <v>341</v>
      </c>
      <c r="AU1337" s="144" t="s">
        <v>88</v>
      </c>
      <c r="AY1337" s="18" t="s">
        <v>305</v>
      </c>
      <c r="BE1337" s="145">
        <f>IF(N1337="základní",J1337,0)</f>
        <v>0</v>
      </c>
      <c r="BF1337" s="145">
        <f>IF(N1337="snížená",J1337,0)</f>
        <v>0</v>
      </c>
      <c r="BG1337" s="145">
        <f>IF(N1337="zákl. přenesená",J1337,0)</f>
        <v>0</v>
      </c>
      <c r="BH1337" s="145">
        <f>IF(N1337="sníž. přenesená",J1337,0)</f>
        <v>0</v>
      </c>
      <c r="BI1337" s="145">
        <f>IF(N1337="nulová",J1337,0)</f>
        <v>0</v>
      </c>
      <c r="BJ1337" s="18" t="s">
        <v>86</v>
      </c>
      <c r="BK1337" s="145">
        <f>ROUND(I1337*H1337,2)</f>
        <v>0</v>
      </c>
      <c r="BL1337" s="18" t="s">
        <v>436</v>
      </c>
      <c r="BM1337" s="144" t="s">
        <v>1745</v>
      </c>
    </row>
    <row r="1338" spans="2:65" s="1" customFormat="1" ht="11.25">
      <c r="B1338" s="33"/>
      <c r="D1338" s="146" t="s">
        <v>313</v>
      </c>
      <c r="F1338" s="147" t="s">
        <v>1744</v>
      </c>
      <c r="I1338" s="148"/>
      <c r="L1338" s="33"/>
      <c r="M1338" s="149"/>
      <c r="T1338" s="54"/>
      <c r="AT1338" s="18" t="s">
        <v>313</v>
      </c>
      <c r="AU1338" s="18" t="s">
        <v>88</v>
      </c>
    </row>
    <row r="1339" spans="2:65" s="12" customFormat="1" ht="11.25">
      <c r="B1339" s="152"/>
      <c r="D1339" s="146" t="s">
        <v>317</v>
      </c>
      <c r="E1339" s="153" t="s">
        <v>42</v>
      </c>
      <c r="F1339" s="154" t="s">
        <v>1741</v>
      </c>
      <c r="H1339" s="153" t="s">
        <v>42</v>
      </c>
      <c r="I1339" s="155"/>
      <c r="L1339" s="152"/>
      <c r="M1339" s="156"/>
      <c r="T1339" s="157"/>
      <c r="AT1339" s="153" t="s">
        <v>317</v>
      </c>
      <c r="AU1339" s="153" t="s">
        <v>88</v>
      </c>
      <c r="AV1339" s="12" t="s">
        <v>86</v>
      </c>
      <c r="AW1339" s="12" t="s">
        <v>38</v>
      </c>
      <c r="AX1339" s="12" t="s">
        <v>79</v>
      </c>
      <c r="AY1339" s="153" t="s">
        <v>305</v>
      </c>
    </row>
    <row r="1340" spans="2:65" s="13" customFormat="1" ht="11.25">
      <c r="B1340" s="158"/>
      <c r="D1340" s="146" t="s">
        <v>317</v>
      </c>
      <c r="E1340" s="159" t="s">
        <v>42</v>
      </c>
      <c r="F1340" s="160" t="s">
        <v>1333</v>
      </c>
      <c r="H1340" s="161">
        <v>24.2</v>
      </c>
      <c r="I1340" s="162"/>
      <c r="L1340" s="158"/>
      <c r="M1340" s="163"/>
      <c r="T1340" s="164"/>
      <c r="AT1340" s="159" t="s">
        <v>317</v>
      </c>
      <c r="AU1340" s="159" t="s">
        <v>88</v>
      </c>
      <c r="AV1340" s="13" t="s">
        <v>88</v>
      </c>
      <c r="AW1340" s="13" t="s">
        <v>38</v>
      </c>
      <c r="AX1340" s="13" t="s">
        <v>86</v>
      </c>
      <c r="AY1340" s="159" t="s">
        <v>305</v>
      </c>
    </row>
    <row r="1341" spans="2:65" s="13" customFormat="1" ht="11.25">
      <c r="B1341" s="158"/>
      <c r="D1341" s="146" t="s">
        <v>317</v>
      </c>
      <c r="F1341" s="160" t="s">
        <v>1746</v>
      </c>
      <c r="H1341" s="161">
        <v>25.41</v>
      </c>
      <c r="I1341" s="162"/>
      <c r="L1341" s="158"/>
      <c r="M1341" s="163"/>
      <c r="T1341" s="164"/>
      <c r="AT1341" s="159" t="s">
        <v>317</v>
      </c>
      <c r="AU1341" s="159" t="s">
        <v>88</v>
      </c>
      <c r="AV1341" s="13" t="s">
        <v>88</v>
      </c>
      <c r="AW1341" s="13" t="s">
        <v>4</v>
      </c>
      <c r="AX1341" s="13" t="s">
        <v>86</v>
      </c>
      <c r="AY1341" s="159" t="s">
        <v>305</v>
      </c>
    </row>
    <row r="1342" spans="2:65" s="1" customFormat="1" ht="24.2" customHeight="1">
      <c r="B1342" s="33"/>
      <c r="C1342" s="133" t="s">
        <v>1747</v>
      </c>
      <c r="D1342" s="133" t="s">
        <v>307</v>
      </c>
      <c r="E1342" s="134" t="s">
        <v>1748</v>
      </c>
      <c r="F1342" s="135" t="s">
        <v>1749</v>
      </c>
      <c r="G1342" s="136" t="s">
        <v>453</v>
      </c>
      <c r="H1342" s="137">
        <v>1.405</v>
      </c>
      <c r="I1342" s="138"/>
      <c r="J1342" s="139">
        <f>ROUND(I1342*H1342,2)</f>
        <v>0</v>
      </c>
      <c r="K1342" s="135" t="s">
        <v>310</v>
      </c>
      <c r="L1342" s="33"/>
      <c r="M1342" s="140" t="s">
        <v>42</v>
      </c>
      <c r="N1342" s="141" t="s">
        <v>50</v>
      </c>
      <c r="P1342" s="142">
        <f>O1342*H1342</f>
        <v>0</v>
      </c>
      <c r="Q1342" s="142">
        <v>0</v>
      </c>
      <c r="R1342" s="142">
        <f>Q1342*H1342</f>
        <v>0</v>
      </c>
      <c r="S1342" s="142">
        <v>0</v>
      </c>
      <c r="T1342" s="143">
        <f>S1342*H1342</f>
        <v>0</v>
      </c>
      <c r="AR1342" s="144" t="s">
        <v>436</v>
      </c>
      <c r="AT1342" s="144" t="s">
        <v>307</v>
      </c>
      <c r="AU1342" s="144" t="s">
        <v>88</v>
      </c>
      <c r="AY1342" s="18" t="s">
        <v>305</v>
      </c>
      <c r="BE1342" s="145">
        <f>IF(N1342="základní",J1342,0)</f>
        <v>0</v>
      </c>
      <c r="BF1342" s="145">
        <f>IF(N1342="snížená",J1342,0)</f>
        <v>0</v>
      </c>
      <c r="BG1342" s="145">
        <f>IF(N1342="zákl. přenesená",J1342,0)</f>
        <v>0</v>
      </c>
      <c r="BH1342" s="145">
        <f>IF(N1342="sníž. přenesená",J1342,0)</f>
        <v>0</v>
      </c>
      <c r="BI1342" s="145">
        <f>IF(N1342="nulová",J1342,0)</f>
        <v>0</v>
      </c>
      <c r="BJ1342" s="18" t="s">
        <v>86</v>
      </c>
      <c r="BK1342" s="145">
        <f>ROUND(I1342*H1342,2)</f>
        <v>0</v>
      </c>
      <c r="BL1342" s="18" t="s">
        <v>436</v>
      </c>
      <c r="BM1342" s="144" t="s">
        <v>1750</v>
      </c>
    </row>
    <row r="1343" spans="2:65" s="1" customFormat="1" ht="29.25">
      <c r="B1343" s="33"/>
      <c r="D1343" s="146" t="s">
        <v>313</v>
      </c>
      <c r="F1343" s="147" t="s">
        <v>1751</v>
      </c>
      <c r="I1343" s="148"/>
      <c r="L1343" s="33"/>
      <c r="M1343" s="149"/>
      <c r="T1343" s="54"/>
      <c r="AT1343" s="18" t="s">
        <v>313</v>
      </c>
      <c r="AU1343" s="18" t="s">
        <v>88</v>
      </c>
    </row>
    <row r="1344" spans="2:65" s="1" customFormat="1" ht="11.25">
      <c r="B1344" s="33"/>
      <c r="D1344" s="150" t="s">
        <v>315</v>
      </c>
      <c r="F1344" s="151" t="s">
        <v>1752</v>
      </c>
      <c r="I1344" s="148"/>
      <c r="L1344" s="33"/>
      <c r="M1344" s="149"/>
      <c r="T1344" s="54"/>
      <c r="AT1344" s="18" t="s">
        <v>315</v>
      </c>
      <c r="AU1344" s="18" t="s">
        <v>88</v>
      </c>
    </row>
    <row r="1345" spans="2:65" s="11" customFormat="1" ht="22.9" customHeight="1">
      <c r="B1345" s="121"/>
      <c r="D1345" s="122" t="s">
        <v>78</v>
      </c>
      <c r="E1345" s="131" t="s">
        <v>1753</v>
      </c>
      <c r="F1345" s="131" t="s">
        <v>1754</v>
      </c>
      <c r="I1345" s="124"/>
      <c r="J1345" s="132">
        <f>BK1345</f>
        <v>0</v>
      </c>
      <c r="L1345" s="121"/>
      <c r="M1345" s="126"/>
      <c r="P1345" s="127">
        <f>SUM(P1346:P1354)</f>
        <v>0</v>
      </c>
      <c r="R1345" s="127">
        <f>SUM(R1346:R1354)</f>
        <v>4.0856617999999996</v>
      </c>
      <c r="T1345" s="128">
        <f>SUM(T1346:T1354)</f>
        <v>0</v>
      </c>
      <c r="AR1345" s="122" t="s">
        <v>88</v>
      </c>
      <c r="AT1345" s="129" t="s">
        <v>78</v>
      </c>
      <c r="AU1345" s="129" t="s">
        <v>86</v>
      </c>
      <c r="AY1345" s="122" t="s">
        <v>305</v>
      </c>
      <c r="BK1345" s="130">
        <f>SUM(BK1346:BK1354)</f>
        <v>0</v>
      </c>
    </row>
    <row r="1346" spans="2:65" s="1" customFormat="1" ht="37.9" customHeight="1">
      <c r="B1346" s="33"/>
      <c r="C1346" s="133" t="s">
        <v>1755</v>
      </c>
      <c r="D1346" s="133" t="s">
        <v>307</v>
      </c>
      <c r="E1346" s="134" t="s">
        <v>1756</v>
      </c>
      <c r="F1346" s="135" t="s">
        <v>1757</v>
      </c>
      <c r="G1346" s="136" t="s">
        <v>199</v>
      </c>
      <c r="H1346" s="137">
        <v>3376.58</v>
      </c>
      <c r="I1346" s="138"/>
      <c r="J1346" s="139">
        <f>ROUND(I1346*H1346,2)</f>
        <v>0</v>
      </c>
      <c r="K1346" s="135" t="s">
        <v>310</v>
      </c>
      <c r="L1346" s="33"/>
      <c r="M1346" s="140" t="s">
        <v>42</v>
      </c>
      <c r="N1346" s="141" t="s">
        <v>50</v>
      </c>
      <c r="P1346" s="142">
        <f>O1346*H1346</f>
        <v>0</v>
      </c>
      <c r="Q1346" s="142">
        <v>1.2099999999999999E-3</v>
      </c>
      <c r="R1346" s="142">
        <f>Q1346*H1346</f>
        <v>4.0856617999999996</v>
      </c>
      <c r="S1346" s="142">
        <v>0</v>
      </c>
      <c r="T1346" s="143">
        <f>S1346*H1346</f>
        <v>0</v>
      </c>
      <c r="AR1346" s="144" t="s">
        <v>436</v>
      </c>
      <c r="AT1346" s="144" t="s">
        <v>307</v>
      </c>
      <c r="AU1346" s="144" t="s">
        <v>88</v>
      </c>
      <c r="AY1346" s="18" t="s">
        <v>305</v>
      </c>
      <c r="BE1346" s="145">
        <f>IF(N1346="základní",J1346,0)</f>
        <v>0</v>
      </c>
      <c r="BF1346" s="145">
        <f>IF(N1346="snížená",J1346,0)</f>
        <v>0</v>
      </c>
      <c r="BG1346" s="145">
        <f>IF(N1346="zákl. přenesená",J1346,0)</f>
        <v>0</v>
      </c>
      <c r="BH1346" s="145">
        <f>IF(N1346="sníž. přenesená",J1346,0)</f>
        <v>0</v>
      </c>
      <c r="BI1346" s="145">
        <f>IF(N1346="nulová",J1346,0)</f>
        <v>0</v>
      </c>
      <c r="BJ1346" s="18" t="s">
        <v>86</v>
      </c>
      <c r="BK1346" s="145">
        <f>ROUND(I1346*H1346,2)</f>
        <v>0</v>
      </c>
      <c r="BL1346" s="18" t="s">
        <v>436</v>
      </c>
      <c r="BM1346" s="144" t="s">
        <v>1758</v>
      </c>
    </row>
    <row r="1347" spans="2:65" s="1" customFormat="1" ht="19.5">
      <c r="B1347" s="33"/>
      <c r="D1347" s="146" t="s">
        <v>313</v>
      </c>
      <c r="F1347" s="147" t="s">
        <v>1759</v>
      </c>
      <c r="I1347" s="148"/>
      <c r="L1347" s="33"/>
      <c r="M1347" s="149"/>
      <c r="T1347" s="54"/>
      <c r="AT1347" s="18" t="s">
        <v>313</v>
      </c>
      <c r="AU1347" s="18" t="s">
        <v>88</v>
      </c>
    </row>
    <row r="1348" spans="2:65" s="1" customFormat="1" ht="11.25">
      <c r="B1348" s="33"/>
      <c r="D1348" s="150" t="s">
        <v>315</v>
      </c>
      <c r="F1348" s="151" t="s">
        <v>1760</v>
      </c>
      <c r="I1348" s="148"/>
      <c r="L1348" s="33"/>
      <c r="M1348" s="149"/>
      <c r="T1348" s="54"/>
      <c r="AT1348" s="18" t="s">
        <v>315</v>
      </c>
      <c r="AU1348" s="18" t="s">
        <v>88</v>
      </c>
    </row>
    <row r="1349" spans="2:65" s="12" customFormat="1" ht="11.25">
      <c r="B1349" s="152"/>
      <c r="D1349" s="146" t="s">
        <v>317</v>
      </c>
      <c r="E1349" s="153" t="s">
        <v>42</v>
      </c>
      <c r="F1349" s="154" t="s">
        <v>1761</v>
      </c>
      <c r="H1349" s="153" t="s">
        <v>42</v>
      </c>
      <c r="I1349" s="155"/>
      <c r="L1349" s="152"/>
      <c r="M1349" s="156"/>
      <c r="T1349" s="157"/>
      <c r="AT1349" s="153" t="s">
        <v>317</v>
      </c>
      <c r="AU1349" s="153" t="s">
        <v>88</v>
      </c>
      <c r="AV1349" s="12" t="s">
        <v>86</v>
      </c>
      <c r="AW1349" s="12" t="s">
        <v>38</v>
      </c>
      <c r="AX1349" s="12" t="s">
        <v>79</v>
      </c>
      <c r="AY1349" s="153" t="s">
        <v>305</v>
      </c>
    </row>
    <row r="1350" spans="2:65" s="13" customFormat="1" ht="22.5">
      <c r="B1350" s="158"/>
      <c r="D1350" s="146" t="s">
        <v>317</v>
      </c>
      <c r="E1350" s="159" t="s">
        <v>42</v>
      </c>
      <c r="F1350" s="160" t="s">
        <v>1762</v>
      </c>
      <c r="H1350" s="161">
        <v>3376.58</v>
      </c>
      <c r="I1350" s="162"/>
      <c r="L1350" s="158"/>
      <c r="M1350" s="163"/>
      <c r="T1350" s="164"/>
      <c r="AT1350" s="159" t="s">
        <v>317</v>
      </c>
      <c r="AU1350" s="159" t="s">
        <v>88</v>
      </c>
      <c r="AV1350" s="13" t="s">
        <v>88</v>
      </c>
      <c r="AW1350" s="13" t="s">
        <v>38</v>
      </c>
      <c r="AX1350" s="13" t="s">
        <v>79</v>
      </c>
      <c r="AY1350" s="159" t="s">
        <v>305</v>
      </c>
    </row>
    <row r="1351" spans="2:65" s="15" customFormat="1" ht="11.25">
      <c r="B1351" s="172"/>
      <c r="D1351" s="146" t="s">
        <v>317</v>
      </c>
      <c r="E1351" s="173" t="s">
        <v>42</v>
      </c>
      <c r="F1351" s="174" t="s">
        <v>339</v>
      </c>
      <c r="H1351" s="175">
        <v>3376.58</v>
      </c>
      <c r="I1351" s="176"/>
      <c r="L1351" s="172"/>
      <c r="M1351" s="177"/>
      <c r="T1351" s="178"/>
      <c r="AT1351" s="173" t="s">
        <v>317</v>
      </c>
      <c r="AU1351" s="173" t="s">
        <v>88</v>
      </c>
      <c r="AV1351" s="15" t="s">
        <v>311</v>
      </c>
      <c r="AW1351" s="15" t="s">
        <v>38</v>
      </c>
      <c r="AX1351" s="15" t="s">
        <v>86</v>
      </c>
      <c r="AY1351" s="173" t="s">
        <v>305</v>
      </c>
    </row>
    <row r="1352" spans="2:65" s="1" customFormat="1" ht="24.2" customHeight="1">
      <c r="B1352" s="33"/>
      <c r="C1352" s="133" t="s">
        <v>1763</v>
      </c>
      <c r="D1352" s="133" t="s">
        <v>307</v>
      </c>
      <c r="E1352" s="134" t="s">
        <v>1764</v>
      </c>
      <c r="F1352" s="135" t="s">
        <v>1765</v>
      </c>
      <c r="G1352" s="136" t="s">
        <v>453</v>
      </c>
      <c r="H1352" s="137">
        <v>4.0860000000000003</v>
      </c>
      <c r="I1352" s="138"/>
      <c r="J1352" s="139">
        <f>ROUND(I1352*H1352,2)</f>
        <v>0</v>
      </c>
      <c r="K1352" s="135" t="s">
        <v>310</v>
      </c>
      <c r="L1352" s="33"/>
      <c r="M1352" s="140" t="s">
        <v>42</v>
      </c>
      <c r="N1352" s="141" t="s">
        <v>50</v>
      </c>
      <c r="P1352" s="142">
        <f>O1352*H1352</f>
        <v>0</v>
      </c>
      <c r="Q1352" s="142">
        <v>0</v>
      </c>
      <c r="R1352" s="142">
        <f>Q1352*H1352</f>
        <v>0</v>
      </c>
      <c r="S1352" s="142">
        <v>0</v>
      </c>
      <c r="T1352" s="143">
        <f>S1352*H1352</f>
        <v>0</v>
      </c>
      <c r="AR1352" s="144" t="s">
        <v>436</v>
      </c>
      <c r="AT1352" s="144" t="s">
        <v>307</v>
      </c>
      <c r="AU1352" s="144" t="s">
        <v>88</v>
      </c>
      <c r="AY1352" s="18" t="s">
        <v>305</v>
      </c>
      <c r="BE1352" s="145">
        <f>IF(N1352="základní",J1352,0)</f>
        <v>0</v>
      </c>
      <c r="BF1352" s="145">
        <f>IF(N1352="snížená",J1352,0)</f>
        <v>0</v>
      </c>
      <c r="BG1352" s="145">
        <f>IF(N1352="zákl. přenesená",J1352,0)</f>
        <v>0</v>
      </c>
      <c r="BH1352" s="145">
        <f>IF(N1352="sníž. přenesená",J1352,0)</f>
        <v>0</v>
      </c>
      <c r="BI1352" s="145">
        <f>IF(N1352="nulová",J1352,0)</f>
        <v>0</v>
      </c>
      <c r="BJ1352" s="18" t="s">
        <v>86</v>
      </c>
      <c r="BK1352" s="145">
        <f>ROUND(I1352*H1352,2)</f>
        <v>0</v>
      </c>
      <c r="BL1352" s="18" t="s">
        <v>436</v>
      </c>
      <c r="BM1352" s="144" t="s">
        <v>1766</v>
      </c>
    </row>
    <row r="1353" spans="2:65" s="1" customFormat="1" ht="29.25">
      <c r="B1353" s="33"/>
      <c r="D1353" s="146" t="s">
        <v>313</v>
      </c>
      <c r="F1353" s="147" t="s">
        <v>1767</v>
      </c>
      <c r="I1353" s="148"/>
      <c r="L1353" s="33"/>
      <c r="M1353" s="149"/>
      <c r="T1353" s="54"/>
      <c r="AT1353" s="18" t="s">
        <v>313</v>
      </c>
      <c r="AU1353" s="18" t="s">
        <v>88</v>
      </c>
    </row>
    <row r="1354" spans="2:65" s="1" customFormat="1" ht="11.25">
      <c r="B1354" s="33"/>
      <c r="D1354" s="150" t="s">
        <v>315</v>
      </c>
      <c r="F1354" s="151" t="s">
        <v>1768</v>
      </c>
      <c r="I1354" s="148"/>
      <c r="L1354" s="33"/>
      <c r="M1354" s="149"/>
      <c r="T1354" s="54"/>
      <c r="AT1354" s="18" t="s">
        <v>315</v>
      </c>
      <c r="AU1354" s="18" t="s">
        <v>88</v>
      </c>
    </row>
    <row r="1355" spans="2:65" s="11" customFormat="1" ht="22.9" customHeight="1">
      <c r="B1355" s="121"/>
      <c r="D1355" s="122" t="s">
        <v>78</v>
      </c>
      <c r="E1355" s="131" t="s">
        <v>1769</v>
      </c>
      <c r="F1355" s="131" t="s">
        <v>1770</v>
      </c>
      <c r="I1355" s="124"/>
      <c r="J1355" s="132">
        <f>BK1355</f>
        <v>0</v>
      </c>
      <c r="L1355" s="121"/>
      <c r="M1355" s="126"/>
      <c r="P1355" s="127">
        <f>P1356+P1359+P1382+P1449+P1490+P1511+P1574+P1725+P1766+P1885+P1896+P1921+P2044</f>
        <v>0</v>
      </c>
      <c r="R1355" s="127">
        <f>R1356+R1359+R1382+R1449+R1490+R1511+R1574+R1725+R1766+R1885+R1896+R1921+R2044</f>
        <v>0</v>
      </c>
      <c r="T1355" s="128">
        <f>T1356+T1359+T1382+T1449+T1490+T1511+T1574+T1725+T1766+T1885+T1896+T1921+T2044</f>
        <v>0</v>
      </c>
      <c r="AR1355" s="122" t="s">
        <v>88</v>
      </c>
      <c r="AT1355" s="129" t="s">
        <v>78</v>
      </c>
      <c r="AU1355" s="129" t="s">
        <v>86</v>
      </c>
      <c r="AY1355" s="122" t="s">
        <v>305</v>
      </c>
      <c r="BK1355" s="130">
        <f>BK1356+BK1359+BK1382+BK1449+BK1490+BK1511+BK1574+BK1725+BK1766+BK1885+BK1896+BK1921+BK2044</f>
        <v>0</v>
      </c>
    </row>
    <row r="1356" spans="2:65" s="11" customFormat="1" ht="20.85" customHeight="1">
      <c r="B1356" s="121"/>
      <c r="D1356" s="122" t="s">
        <v>78</v>
      </c>
      <c r="E1356" s="131" t="s">
        <v>1771</v>
      </c>
      <c r="F1356" s="131" t="s">
        <v>1772</v>
      </c>
      <c r="I1356" s="124"/>
      <c r="J1356" s="132">
        <f>BK1356</f>
        <v>0</v>
      </c>
      <c r="L1356" s="121"/>
      <c r="M1356" s="126"/>
      <c r="P1356" s="127">
        <f>SUM(P1357:P1358)</f>
        <v>0</v>
      </c>
      <c r="R1356" s="127">
        <f>SUM(R1357:R1358)</f>
        <v>0</v>
      </c>
      <c r="T1356" s="128">
        <f>SUM(T1357:T1358)</f>
        <v>0</v>
      </c>
      <c r="AR1356" s="122" t="s">
        <v>88</v>
      </c>
      <c r="AT1356" s="129" t="s">
        <v>78</v>
      </c>
      <c r="AU1356" s="129" t="s">
        <v>88</v>
      </c>
      <c r="AY1356" s="122" t="s">
        <v>305</v>
      </c>
      <c r="BK1356" s="130">
        <f>SUM(BK1357:BK1358)</f>
        <v>0</v>
      </c>
    </row>
    <row r="1357" spans="2:65" s="1" customFormat="1" ht="33" customHeight="1">
      <c r="B1357" s="33"/>
      <c r="C1357" s="133" t="s">
        <v>1773</v>
      </c>
      <c r="D1357" s="133" t="s">
        <v>307</v>
      </c>
      <c r="E1357" s="134" t="s">
        <v>1774</v>
      </c>
      <c r="F1357" s="135" t="s">
        <v>1775</v>
      </c>
      <c r="G1357" s="136" t="s">
        <v>350</v>
      </c>
      <c r="H1357" s="137">
        <v>1</v>
      </c>
      <c r="I1357" s="138"/>
      <c r="J1357" s="139">
        <f>ROUND(I1357*H1357,2)</f>
        <v>0</v>
      </c>
      <c r="K1357" s="135" t="s">
        <v>721</v>
      </c>
      <c r="L1357" s="33"/>
      <c r="M1357" s="140" t="s">
        <v>42</v>
      </c>
      <c r="N1357" s="141" t="s">
        <v>50</v>
      </c>
      <c r="P1357" s="142">
        <f>O1357*H1357</f>
        <v>0</v>
      </c>
      <c r="Q1357" s="142">
        <v>0</v>
      </c>
      <c r="R1357" s="142">
        <f>Q1357*H1357</f>
        <v>0</v>
      </c>
      <c r="S1357" s="142">
        <v>0</v>
      </c>
      <c r="T1357" s="143">
        <f>S1357*H1357</f>
        <v>0</v>
      </c>
      <c r="AR1357" s="144" t="s">
        <v>436</v>
      </c>
      <c r="AT1357" s="144" t="s">
        <v>307</v>
      </c>
      <c r="AU1357" s="144" t="s">
        <v>96</v>
      </c>
      <c r="AY1357" s="18" t="s">
        <v>305</v>
      </c>
      <c r="BE1357" s="145">
        <f>IF(N1357="základní",J1357,0)</f>
        <v>0</v>
      </c>
      <c r="BF1357" s="145">
        <f>IF(N1357="snížená",J1357,0)</f>
        <v>0</v>
      </c>
      <c r="BG1357" s="145">
        <f>IF(N1357="zákl. přenesená",J1357,0)</f>
        <v>0</v>
      </c>
      <c r="BH1357" s="145">
        <f>IF(N1357="sníž. přenesená",J1357,0)</f>
        <v>0</v>
      </c>
      <c r="BI1357" s="145">
        <f>IF(N1357="nulová",J1357,0)</f>
        <v>0</v>
      </c>
      <c r="BJ1357" s="18" t="s">
        <v>86</v>
      </c>
      <c r="BK1357" s="145">
        <f>ROUND(I1357*H1357,2)</f>
        <v>0</v>
      </c>
      <c r="BL1357" s="18" t="s">
        <v>436</v>
      </c>
      <c r="BM1357" s="144" t="s">
        <v>1776</v>
      </c>
    </row>
    <row r="1358" spans="2:65" s="1" customFormat="1" ht="19.5">
      <c r="B1358" s="33"/>
      <c r="D1358" s="146" t="s">
        <v>313</v>
      </c>
      <c r="F1358" s="147" t="s">
        <v>1775</v>
      </c>
      <c r="I1358" s="148"/>
      <c r="L1358" s="33"/>
      <c r="M1358" s="149"/>
      <c r="T1358" s="54"/>
      <c r="AT1358" s="18" t="s">
        <v>313</v>
      </c>
      <c r="AU1358" s="18" t="s">
        <v>96</v>
      </c>
    </row>
    <row r="1359" spans="2:65" s="11" customFormat="1" ht="20.85" customHeight="1">
      <c r="B1359" s="121"/>
      <c r="D1359" s="122" t="s">
        <v>78</v>
      </c>
      <c r="E1359" s="131" t="s">
        <v>1777</v>
      </c>
      <c r="F1359" s="131" t="s">
        <v>1778</v>
      </c>
      <c r="I1359" s="124"/>
      <c r="J1359" s="132">
        <f>BK1359</f>
        <v>0</v>
      </c>
      <c r="L1359" s="121"/>
      <c r="M1359" s="126"/>
      <c r="P1359" s="127">
        <f>SUM(P1360:P1381)</f>
        <v>0</v>
      </c>
      <c r="R1359" s="127">
        <f>SUM(R1360:R1381)</f>
        <v>0</v>
      </c>
      <c r="T1359" s="128">
        <f>SUM(T1360:T1381)</f>
        <v>0</v>
      </c>
      <c r="AR1359" s="122" t="s">
        <v>88</v>
      </c>
      <c r="AT1359" s="129" t="s">
        <v>78</v>
      </c>
      <c r="AU1359" s="129" t="s">
        <v>88</v>
      </c>
      <c r="AY1359" s="122" t="s">
        <v>305</v>
      </c>
      <c r="BK1359" s="130">
        <f>SUM(BK1360:BK1381)</f>
        <v>0</v>
      </c>
    </row>
    <row r="1360" spans="2:65" s="1" customFormat="1" ht="24.2" customHeight="1">
      <c r="B1360" s="33"/>
      <c r="C1360" s="133" t="s">
        <v>1779</v>
      </c>
      <c r="D1360" s="133" t="s">
        <v>307</v>
      </c>
      <c r="E1360" s="134" t="s">
        <v>1780</v>
      </c>
      <c r="F1360" s="135" t="s">
        <v>1781</v>
      </c>
      <c r="G1360" s="136" t="s">
        <v>350</v>
      </c>
      <c r="H1360" s="137">
        <v>1</v>
      </c>
      <c r="I1360" s="138"/>
      <c r="J1360" s="139">
        <f>ROUND(I1360*H1360,2)</f>
        <v>0</v>
      </c>
      <c r="K1360" s="135" t="s">
        <v>721</v>
      </c>
      <c r="L1360" s="33"/>
      <c r="M1360" s="140" t="s">
        <v>42</v>
      </c>
      <c r="N1360" s="141" t="s">
        <v>50</v>
      </c>
      <c r="P1360" s="142">
        <f>O1360*H1360</f>
        <v>0</v>
      </c>
      <c r="Q1360" s="142">
        <v>0</v>
      </c>
      <c r="R1360" s="142">
        <f>Q1360*H1360</f>
        <v>0</v>
      </c>
      <c r="S1360" s="142">
        <v>0</v>
      </c>
      <c r="T1360" s="143">
        <f>S1360*H1360</f>
        <v>0</v>
      </c>
      <c r="AR1360" s="144" t="s">
        <v>436</v>
      </c>
      <c r="AT1360" s="144" t="s">
        <v>307</v>
      </c>
      <c r="AU1360" s="144" t="s">
        <v>96</v>
      </c>
      <c r="AY1360" s="18" t="s">
        <v>305</v>
      </c>
      <c r="BE1360" s="145">
        <f>IF(N1360="základní",J1360,0)</f>
        <v>0</v>
      </c>
      <c r="BF1360" s="145">
        <f>IF(N1360="snížená",J1360,0)</f>
        <v>0</v>
      </c>
      <c r="BG1360" s="145">
        <f>IF(N1360="zákl. přenesená",J1360,0)</f>
        <v>0</v>
      </c>
      <c r="BH1360" s="145">
        <f>IF(N1360="sníž. přenesená",J1360,0)</f>
        <v>0</v>
      </c>
      <c r="BI1360" s="145">
        <f>IF(N1360="nulová",J1360,0)</f>
        <v>0</v>
      </c>
      <c r="BJ1360" s="18" t="s">
        <v>86</v>
      </c>
      <c r="BK1360" s="145">
        <f>ROUND(I1360*H1360,2)</f>
        <v>0</v>
      </c>
      <c r="BL1360" s="18" t="s">
        <v>436</v>
      </c>
      <c r="BM1360" s="144" t="s">
        <v>1782</v>
      </c>
    </row>
    <row r="1361" spans="2:65" s="1" customFormat="1" ht="19.5">
      <c r="B1361" s="33"/>
      <c r="D1361" s="146" t="s">
        <v>313</v>
      </c>
      <c r="F1361" s="147" t="s">
        <v>1781</v>
      </c>
      <c r="I1361" s="148"/>
      <c r="L1361" s="33"/>
      <c r="M1361" s="149"/>
      <c r="T1361" s="54"/>
      <c r="AT1361" s="18" t="s">
        <v>313</v>
      </c>
      <c r="AU1361" s="18" t="s">
        <v>96</v>
      </c>
    </row>
    <row r="1362" spans="2:65" s="1" customFormat="1" ht="24.2" customHeight="1">
      <c r="B1362" s="33"/>
      <c r="C1362" s="133" t="s">
        <v>1783</v>
      </c>
      <c r="D1362" s="133" t="s">
        <v>307</v>
      </c>
      <c r="E1362" s="134" t="s">
        <v>1784</v>
      </c>
      <c r="F1362" s="135" t="s">
        <v>1785</v>
      </c>
      <c r="G1362" s="136" t="s">
        <v>350</v>
      </c>
      <c r="H1362" s="137">
        <v>1</v>
      </c>
      <c r="I1362" s="138"/>
      <c r="J1362" s="139">
        <f>ROUND(I1362*H1362,2)</f>
        <v>0</v>
      </c>
      <c r="K1362" s="135" t="s">
        <v>721</v>
      </c>
      <c r="L1362" s="33"/>
      <c r="M1362" s="140" t="s">
        <v>42</v>
      </c>
      <c r="N1362" s="141" t="s">
        <v>50</v>
      </c>
      <c r="P1362" s="142">
        <f>O1362*H1362</f>
        <v>0</v>
      </c>
      <c r="Q1362" s="142">
        <v>0</v>
      </c>
      <c r="R1362" s="142">
        <f>Q1362*H1362</f>
        <v>0</v>
      </c>
      <c r="S1362" s="142">
        <v>0</v>
      </c>
      <c r="T1362" s="143">
        <f>S1362*H1362</f>
        <v>0</v>
      </c>
      <c r="AR1362" s="144" t="s">
        <v>436</v>
      </c>
      <c r="AT1362" s="144" t="s">
        <v>307</v>
      </c>
      <c r="AU1362" s="144" t="s">
        <v>96</v>
      </c>
      <c r="AY1362" s="18" t="s">
        <v>305</v>
      </c>
      <c r="BE1362" s="145">
        <f>IF(N1362="základní",J1362,0)</f>
        <v>0</v>
      </c>
      <c r="BF1362" s="145">
        <f>IF(N1362="snížená",J1362,0)</f>
        <v>0</v>
      </c>
      <c r="BG1362" s="145">
        <f>IF(N1362="zákl. přenesená",J1362,0)</f>
        <v>0</v>
      </c>
      <c r="BH1362" s="145">
        <f>IF(N1362="sníž. přenesená",J1362,0)</f>
        <v>0</v>
      </c>
      <c r="BI1362" s="145">
        <f>IF(N1362="nulová",J1362,0)</f>
        <v>0</v>
      </c>
      <c r="BJ1362" s="18" t="s">
        <v>86</v>
      </c>
      <c r="BK1362" s="145">
        <f>ROUND(I1362*H1362,2)</f>
        <v>0</v>
      </c>
      <c r="BL1362" s="18" t="s">
        <v>436</v>
      </c>
      <c r="BM1362" s="144" t="s">
        <v>1786</v>
      </c>
    </row>
    <row r="1363" spans="2:65" s="1" customFormat="1" ht="11.25">
      <c r="B1363" s="33"/>
      <c r="D1363" s="146" t="s">
        <v>313</v>
      </c>
      <c r="F1363" s="147" t="s">
        <v>1785</v>
      </c>
      <c r="I1363" s="148"/>
      <c r="L1363" s="33"/>
      <c r="M1363" s="149"/>
      <c r="T1363" s="54"/>
      <c r="AT1363" s="18" t="s">
        <v>313</v>
      </c>
      <c r="AU1363" s="18" t="s">
        <v>96</v>
      </c>
    </row>
    <row r="1364" spans="2:65" s="1" customFormat="1" ht="24.2" customHeight="1">
      <c r="B1364" s="33"/>
      <c r="C1364" s="133" t="s">
        <v>1787</v>
      </c>
      <c r="D1364" s="133" t="s">
        <v>307</v>
      </c>
      <c r="E1364" s="134" t="s">
        <v>1788</v>
      </c>
      <c r="F1364" s="135" t="s">
        <v>1789</v>
      </c>
      <c r="G1364" s="136" t="s">
        <v>350</v>
      </c>
      <c r="H1364" s="137">
        <v>1</v>
      </c>
      <c r="I1364" s="138"/>
      <c r="J1364" s="139">
        <f>ROUND(I1364*H1364,2)</f>
        <v>0</v>
      </c>
      <c r="K1364" s="135" t="s">
        <v>721</v>
      </c>
      <c r="L1364" s="33"/>
      <c r="M1364" s="140" t="s">
        <v>42</v>
      </c>
      <c r="N1364" s="141" t="s">
        <v>50</v>
      </c>
      <c r="P1364" s="142">
        <f>O1364*H1364</f>
        <v>0</v>
      </c>
      <c r="Q1364" s="142">
        <v>0</v>
      </c>
      <c r="R1364" s="142">
        <f>Q1364*H1364</f>
        <v>0</v>
      </c>
      <c r="S1364" s="142">
        <v>0</v>
      </c>
      <c r="T1364" s="143">
        <f>S1364*H1364</f>
        <v>0</v>
      </c>
      <c r="AR1364" s="144" t="s">
        <v>436</v>
      </c>
      <c r="AT1364" s="144" t="s">
        <v>307</v>
      </c>
      <c r="AU1364" s="144" t="s">
        <v>96</v>
      </c>
      <c r="AY1364" s="18" t="s">
        <v>305</v>
      </c>
      <c r="BE1364" s="145">
        <f>IF(N1364="základní",J1364,0)</f>
        <v>0</v>
      </c>
      <c r="BF1364" s="145">
        <f>IF(N1364="snížená",J1364,0)</f>
        <v>0</v>
      </c>
      <c r="BG1364" s="145">
        <f>IF(N1364="zákl. přenesená",J1364,0)</f>
        <v>0</v>
      </c>
      <c r="BH1364" s="145">
        <f>IF(N1364="sníž. přenesená",J1364,0)</f>
        <v>0</v>
      </c>
      <c r="BI1364" s="145">
        <f>IF(N1364="nulová",J1364,0)</f>
        <v>0</v>
      </c>
      <c r="BJ1364" s="18" t="s">
        <v>86</v>
      </c>
      <c r="BK1364" s="145">
        <f>ROUND(I1364*H1364,2)</f>
        <v>0</v>
      </c>
      <c r="BL1364" s="18" t="s">
        <v>436</v>
      </c>
      <c r="BM1364" s="144" t="s">
        <v>1790</v>
      </c>
    </row>
    <row r="1365" spans="2:65" s="1" customFormat="1" ht="19.5">
      <c r="B1365" s="33"/>
      <c r="D1365" s="146" t="s">
        <v>313</v>
      </c>
      <c r="F1365" s="147" t="s">
        <v>1789</v>
      </c>
      <c r="I1365" s="148"/>
      <c r="L1365" s="33"/>
      <c r="M1365" s="149"/>
      <c r="T1365" s="54"/>
      <c r="AT1365" s="18" t="s">
        <v>313</v>
      </c>
      <c r="AU1365" s="18" t="s">
        <v>96</v>
      </c>
    </row>
    <row r="1366" spans="2:65" s="1" customFormat="1" ht="37.9" customHeight="1">
      <c r="B1366" s="33"/>
      <c r="C1366" s="133" t="s">
        <v>1791</v>
      </c>
      <c r="D1366" s="133" t="s">
        <v>307</v>
      </c>
      <c r="E1366" s="134" t="s">
        <v>1792</v>
      </c>
      <c r="F1366" s="135" t="s">
        <v>1793</v>
      </c>
      <c r="G1366" s="136" t="s">
        <v>350</v>
      </c>
      <c r="H1366" s="137">
        <v>1</v>
      </c>
      <c r="I1366" s="138"/>
      <c r="J1366" s="139">
        <f>ROUND(I1366*H1366,2)</f>
        <v>0</v>
      </c>
      <c r="K1366" s="135" t="s">
        <v>721</v>
      </c>
      <c r="L1366" s="33"/>
      <c r="M1366" s="140" t="s">
        <v>42</v>
      </c>
      <c r="N1366" s="141" t="s">
        <v>50</v>
      </c>
      <c r="P1366" s="142">
        <f>O1366*H1366</f>
        <v>0</v>
      </c>
      <c r="Q1366" s="142">
        <v>0</v>
      </c>
      <c r="R1366" s="142">
        <f>Q1366*H1366</f>
        <v>0</v>
      </c>
      <c r="S1366" s="142">
        <v>0</v>
      </c>
      <c r="T1366" s="143">
        <f>S1366*H1366</f>
        <v>0</v>
      </c>
      <c r="AR1366" s="144" t="s">
        <v>436</v>
      </c>
      <c r="AT1366" s="144" t="s">
        <v>307</v>
      </c>
      <c r="AU1366" s="144" t="s">
        <v>96</v>
      </c>
      <c r="AY1366" s="18" t="s">
        <v>305</v>
      </c>
      <c r="BE1366" s="145">
        <f>IF(N1366="základní",J1366,0)</f>
        <v>0</v>
      </c>
      <c r="BF1366" s="145">
        <f>IF(N1366="snížená",J1366,0)</f>
        <v>0</v>
      </c>
      <c r="BG1366" s="145">
        <f>IF(N1366="zákl. přenesená",J1366,0)</f>
        <v>0</v>
      </c>
      <c r="BH1366" s="145">
        <f>IF(N1366="sníž. přenesená",J1366,0)</f>
        <v>0</v>
      </c>
      <c r="BI1366" s="145">
        <f>IF(N1366="nulová",J1366,0)</f>
        <v>0</v>
      </c>
      <c r="BJ1366" s="18" t="s">
        <v>86</v>
      </c>
      <c r="BK1366" s="145">
        <f>ROUND(I1366*H1366,2)</f>
        <v>0</v>
      </c>
      <c r="BL1366" s="18" t="s">
        <v>436</v>
      </c>
      <c r="BM1366" s="144" t="s">
        <v>1794</v>
      </c>
    </row>
    <row r="1367" spans="2:65" s="1" customFormat="1" ht="19.5">
      <c r="B1367" s="33"/>
      <c r="D1367" s="146" t="s">
        <v>313</v>
      </c>
      <c r="F1367" s="147" t="s">
        <v>1793</v>
      </c>
      <c r="I1367" s="148"/>
      <c r="L1367" s="33"/>
      <c r="M1367" s="149"/>
      <c r="T1367" s="54"/>
      <c r="AT1367" s="18" t="s">
        <v>313</v>
      </c>
      <c r="AU1367" s="18" t="s">
        <v>96</v>
      </c>
    </row>
    <row r="1368" spans="2:65" s="1" customFormat="1" ht="49.15" customHeight="1">
      <c r="B1368" s="33"/>
      <c r="C1368" s="133" t="s">
        <v>1795</v>
      </c>
      <c r="D1368" s="133" t="s">
        <v>307</v>
      </c>
      <c r="E1368" s="134" t="s">
        <v>1796</v>
      </c>
      <c r="F1368" s="135" t="s">
        <v>1797</v>
      </c>
      <c r="G1368" s="136" t="s">
        <v>350</v>
      </c>
      <c r="H1368" s="137">
        <v>1</v>
      </c>
      <c r="I1368" s="138"/>
      <c r="J1368" s="139">
        <f>ROUND(I1368*H1368,2)</f>
        <v>0</v>
      </c>
      <c r="K1368" s="135" t="s">
        <v>721</v>
      </c>
      <c r="L1368" s="33"/>
      <c r="M1368" s="140" t="s">
        <v>42</v>
      </c>
      <c r="N1368" s="141" t="s">
        <v>50</v>
      </c>
      <c r="P1368" s="142">
        <f>O1368*H1368</f>
        <v>0</v>
      </c>
      <c r="Q1368" s="142">
        <v>0</v>
      </c>
      <c r="R1368" s="142">
        <f>Q1368*H1368</f>
        <v>0</v>
      </c>
      <c r="S1368" s="142">
        <v>0</v>
      </c>
      <c r="T1368" s="143">
        <f>S1368*H1368</f>
        <v>0</v>
      </c>
      <c r="AR1368" s="144" t="s">
        <v>436</v>
      </c>
      <c r="AT1368" s="144" t="s">
        <v>307</v>
      </c>
      <c r="AU1368" s="144" t="s">
        <v>96</v>
      </c>
      <c r="AY1368" s="18" t="s">
        <v>305</v>
      </c>
      <c r="BE1368" s="145">
        <f>IF(N1368="základní",J1368,0)</f>
        <v>0</v>
      </c>
      <c r="BF1368" s="145">
        <f>IF(N1368="snížená",J1368,0)</f>
        <v>0</v>
      </c>
      <c r="BG1368" s="145">
        <f>IF(N1368="zákl. přenesená",J1368,0)</f>
        <v>0</v>
      </c>
      <c r="BH1368" s="145">
        <f>IF(N1368="sníž. přenesená",J1368,0)</f>
        <v>0</v>
      </c>
      <c r="BI1368" s="145">
        <f>IF(N1368="nulová",J1368,0)</f>
        <v>0</v>
      </c>
      <c r="BJ1368" s="18" t="s">
        <v>86</v>
      </c>
      <c r="BK1368" s="145">
        <f>ROUND(I1368*H1368,2)</f>
        <v>0</v>
      </c>
      <c r="BL1368" s="18" t="s">
        <v>436</v>
      </c>
      <c r="BM1368" s="144" t="s">
        <v>1798</v>
      </c>
    </row>
    <row r="1369" spans="2:65" s="1" customFormat="1" ht="29.25">
      <c r="B1369" s="33"/>
      <c r="D1369" s="146" t="s">
        <v>313</v>
      </c>
      <c r="F1369" s="147" t="s">
        <v>1797</v>
      </c>
      <c r="I1369" s="148"/>
      <c r="L1369" s="33"/>
      <c r="M1369" s="149"/>
      <c r="T1369" s="54"/>
      <c r="AT1369" s="18" t="s">
        <v>313</v>
      </c>
      <c r="AU1369" s="18" t="s">
        <v>96</v>
      </c>
    </row>
    <row r="1370" spans="2:65" s="1" customFormat="1" ht="37.9" customHeight="1">
      <c r="B1370" s="33"/>
      <c r="C1370" s="133" t="s">
        <v>1799</v>
      </c>
      <c r="D1370" s="133" t="s">
        <v>307</v>
      </c>
      <c r="E1370" s="134" t="s">
        <v>1800</v>
      </c>
      <c r="F1370" s="135" t="s">
        <v>1801</v>
      </c>
      <c r="G1370" s="136" t="s">
        <v>350</v>
      </c>
      <c r="H1370" s="137">
        <v>1</v>
      </c>
      <c r="I1370" s="138"/>
      <c r="J1370" s="139">
        <f>ROUND(I1370*H1370,2)</f>
        <v>0</v>
      </c>
      <c r="K1370" s="135" t="s">
        <v>721</v>
      </c>
      <c r="L1370" s="33"/>
      <c r="M1370" s="140" t="s">
        <v>42</v>
      </c>
      <c r="N1370" s="141" t="s">
        <v>50</v>
      </c>
      <c r="P1370" s="142">
        <f>O1370*H1370</f>
        <v>0</v>
      </c>
      <c r="Q1370" s="142">
        <v>0</v>
      </c>
      <c r="R1370" s="142">
        <f>Q1370*H1370</f>
        <v>0</v>
      </c>
      <c r="S1370" s="142">
        <v>0</v>
      </c>
      <c r="T1370" s="143">
        <f>S1370*H1370</f>
        <v>0</v>
      </c>
      <c r="AR1370" s="144" t="s">
        <v>436</v>
      </c>
      <c r="AT1370" s="144" t="s">
        <v>307</v>
      </c>
      <c r="AU1370" s="144" t="s">
        <v>96</v>
      </c>
      <c r="AY1370" s="18" t="s">
        <v>305</v>
      </c>
      <c r="BE1370" s="145">
        <f>IF(N1370="základní",J1370,0)</f>
        <v>0</v>
      </c>
      <c r="BF1370" s="145">
        <f>IF(N1370="snížená",J1370,0)</f>
        <v>0</v>
      </c>
      <c r="BG1370" s="145">
        <f>IF(N1370="zákl. přenesená",J1370,0)</f>
        <v>0</v>
      </c>
      <c r="BH1370" s="145">
        <f>IF(N1370="sníž. přenesená",J1370,0)</f>
        <v>0</v>
      </c>
      <c r="BI1370" s="145">
        <f>IF(N1370="nulová",J1370,0)</f>
        <v>0</v>
      </c>
      <c r="BJ1370" s="18" t="s">
        <v>86</v>
      </c>
      <c r="BK1370" s="145">
        <f>ROUND(I1370*H1370,2)</f>
        <v>0</v>
      </c>
      <c r="BL1370" s="18" t="s">
        <v>436</v>
      </c>
      <c r="BM1370" s="144" t="s">
        <v>1802</v>
      </c>
    </row>
    <row r="1371" spans="2:65" s="1" customFormat="1" ht="19.5">
      <c r="B1371" s="33"/>
      <c r="D1371" s="146" t="s">
        <v>313</v>
      </c>
      <c r="F1371" s="147" t="s">
        <v>1801</v>
      </c>
      <c r="I1371" s="148"/>
      <c r="L1371" s="33"/>
      <c r="M1371" s="149"/>
      <c r="T1371" s="54"/>
      <c r="AT1371" s="18" t="s">
        <v>313</v>
      </c>
      <c r="AU1371" s="18" t="s">
        <v>96</v>
      </c>
    </row>
    <row r="1372" spans="2:65" s="1" customFormat="1" ht="24.2" customHeight="1">
      <c r="B1372" s="33"/>
      <c r="C1372" s="133" t="s">
        <v>1803</v>
      </c>
      <c r="D1372" s="133" t="s">
        <v>307</v>
      </c>
      <c r="E1372" s="134" t="s">
        <v>1804</v>
      </c>
      <c r="F1372" s="135" t="s">
        <v>1805</v>
      </c>
      <c r="G1372" s="136" t="s">
        <v>350</v>
      </c>
      <c r="H1372" s="137">
        <v>16</v>
      </c>
      <c r="I1372" s="138"/>
      <c r="J1372" s="139">
        <f>ROUND(I1372*H1372,2)</f>
        <v>0</v>
      </c>
      <c r="K1372" s="135" t="s">
        <v>721</v>
      </c>
      <c r="L1372" s="33"/>
      <c r="M1372" s="140" t="s">
        <v>42</v>
      </c>
      <c r="N1372" s="141" t="s">
        <v>50</v>
      </c>
      <c r="P1372" s="142">
        <f>O1372*H1372</f>
        <v>0</v>
      </c>
      <c r="Q1372" s="142">
        <v>0</v>
      </c>
      <c r="R1372" s="142">
        <f>Q1372*H1372</f>
        <v>0</v>
      </c>
      <c r="S1372" s="142">
        <v>0</v>
      </c>
      <c r="T1372" s="143">
        <f>S1372*H1372</f>
        <v>0</v>
      </c>
      <c r="AR1372" s="144" t="s">
        <v>436</v>
      </c>
      <c r="AT1372" s="144" t="s">
        <v>307</v>
      </c>
      <c r="AU1372" s="144" t="s">
        <v>96</v>
      </c>
      <c r="AY1372" s="18" t="s">
        <v>305</v>
      </c>
      <c r="BE1372" s="145">
        <f>IF(N1372="základní",J1372,0)</f>
        <v>0</v>
      </c>
      <c r="BF1372" s="145">
        <f>IF(N1372="snížená",J1372,0)</f>
        <v>0</v>
      </c>
      <c r="BG1372" s="145">
        <f>IF(N1372="zákl. přenesená",J1372,0)</f>
        <v>0</v>
      </c>
      <c r="BH1372" s="145">
        <f>IF(N1372="sníž. přenesená",J1372,0)</f>
        <v>0</v>
      </c>
      <c r="BI1372" s="145">
        <f>IF(N1372="nulová",J1372,0)</f>
        <v>0</v>
      </c>
      <c r="BJ1372" s="18" t="s">
        <v>86</v>
      </c>
      <c r="BK1372" s="145">
        <f>ROUND(I1372*H1372,2)</f>
        <v>0</v>
      </c>
      <c r="BL1372" s="18" t="s">
        <v>436</v>
      </c>
      <c r="BM1372" s="144" t="s">
        <v>1806</v>
      </c>
    </row>
    <row r="1373" spans="2:65" s="1" customFormat="1" ht="19.5">
      <c r="B1373" s="33"/>
      <c r="D1373" s="146" t="s">
        <v>313</v>
      </c>
      <c r="F1373" s="147" t="s">
        <v>1805</v>
      </c>
      <c r="I1373" s="148"/>
      <c r="L1373" s="33"/>
      <c r="M1373" s="149"/>
      <c r="T1373" s="54"/>
      <c r="AT1373" s="18" t="s">
        <v>313</v>
      </c>
      <c r="AU1373" s="18" t="s">
        <v>96</v>
      </c>
    </row>
    <row r="1374" spans="2:65" s="1" customFormat="1" ht="24.2" customHeight="1">
      <c r="B1374" s="33"/>
      <c r="C1374" s="133" t="s">
        <v>1807</v>
      </c>
      <c r="D1374" s="133" t="s">
        <v>307</v>
      </c>
      <c r="E1374" s="134" t="s">
        <v>1808</v>
      </c>
      <c r="F1374" s="135" t="s">
        <v>1809</v>
      </c>
      <c r="G1374" s="136" t="s">
        <v>350</v>
      </c>
      <c r="H1374" s="137">
        <v>1</v>
      </c>
      <c r="I1374" s="138"/>
      <c r="J1374" s="139">
        <f>ROUND(I1374*H1374,2)</f>
        <v>0</v>
      </c>
      <c r="K1374" s="135" t="s">
        <v>721</v>
      </c>
      <c r="L1374" s="33"/>
      <c r="M1374" s="140" t="s">
        <v>42</v>
      </c>
      <c r="N1374" s="141" t="s">
        <v>50</v>
      </c>
      <c r="P1374" s="142">
        <f>O1374*H1374</f>
        <v>0</v>
      </c>
      <c r="Q1374" s="142">
        <v>0</v>
      </c>
      <c r="R1374" s="142">
        <f>Q1374*H1374</f>
        <v>0</v>
      </c>
      <c r="S1374" s="142">
        <v>0</v>
      </c>
      <c r="T1374" s="143">
        <f>S1374*H1374</f>
        <v>0</v>
      </c>
      <c r="AR1374" s="144" t="s">
        <v>436</v>
      </c>
      <c r="AT1374" s="144" t="s">
        <v>307</v>
      </c>
      <c r="AU1374" s="144" t="s">
        <v>96</v>
      </c>
      <c r="AY1374" s="18" t="s">
        <v>305</v>
      </c>
      <c r="BE1374" s="145">
        <f>IF(N1374="základní",J1374,0)</f>
        <v>0</v>
      </c>
      <c r="BF1374" s="145">
        <f>IF(N1374="snížená",J1374,0)</f>
        <v>0</v>
      </c>
      <c r="BG1374" s="145">
        <f>IF(N1374="zákl. přenesená",J1374,0)</f>
        <v>0</v>
      </c>
      <c r="BH1374" s="145">
        <f>IF(N1374="sníž. přenesená",J1374,0)</f>
        <v>0</v>
      </c>
      <c r="BI1374" s="145">
        <f>IF(N1374="nulová",J1374,0)</f>
        <v>0</v>
      </c>
      <c r="BJ1374" s="18" t="s">
        <v>86</v>
      </c>
      <c r="BK1374" s="145">
        <f>ROUND(I1374*H1374,2)</f>
        <v>0</v>
      </c>
      <c r="BL1374" s="18" t="s">
        <v>436</v>
      </c>
      <c r="BM1374" s="144" t="s">
        <v>1810</v>
      </c>
    </row>
    <row r="1375" spans="2:65" s="1" customFormat="1" ht="19.5">
      <c r="B1375" s="33"/>
      <c r="D1375" s="146" t="s">
        <v>313</v>
      </c>
      <c r="F1375" s="147" t="s">
        <v>1809</v>
      </c>
      <c r="I1375" s="148"/>
      <c r="L1375" s="33"/>
      <c r="M1375" s="149"/>
      <c r="T1375" s="54"/>
      <c r="AT1375" s="18" t="s">
        <v>313</v>
      </c>
      <c r="AU1375" s="18" t="s">
        <v>96</v>
      </c>
    </row>
    <row r="1376" spans="2:65" s="1" customFormat="1" ht="24.2" customHeight="1">
      <c r="B1376" s="33"/>
      <c r="C1376" s="133" t="s">
        <v>1811</v>
      </c>
      <c r="D1376" s="133" t="s">
        <v>307</v>
      </c>
      <c r="E1376" s="134" t="s">
        <v>1812</v>
      </c>
      <c r="F1376" s="135" t="s">
        <v>1813</v>
      </c>
      <c r="G1376" s="136" t="s">
        <v>350</v>
      </c>
      <c r="H1376" s="137">
        <v>1</v>
      </c>
      <c r="I1376" s="138"/>
      <c r="J1376" s="139">
        <f>ROUND(I1376*H1376,2)</f>
        <v>0</v>
      </c>
      <c r="K1376" s="135" t="s">
        <v>721</v>
      </c>
      <c r="L1376" s="33"/>
      <c r="M1376" s="140" t="s">
        <v>42</v>
      </c>
      <c r="N1376" s="141" t="s">
        <v>50</v>
      </c>
      <c r="P1376" s="142">
        <f>O1376*H1376</f>
        <v>0</v>
      </c>
      <c r="Q1376" s="142">
        <v>0</v>
      </c>
      <c r="R1376" s="142">
        <f>Q1376*H1376</f>
        <v>0</v>
      </c>
      <c r="S1376" s="142">
        <v>0</v>
      </c>
      <c r="T1376" s="143">
        <f>S1376*H1376</f>
        <v>0</v>
      </c>
      <c r="AR1376" s="144" t="s">
        <v>436</v>
      </c>
      <c r="AT1376" s="144" t="s">
        <v>307</v>
      </c>
      <c r="AU1376" s="144" t="s">
        <v>96</v>
      </c>
      <c r="AY1376" s="18" t="s">
        <v>305</v>
      </c>
      <c r="BE1376" s="145">
        <f>IF(N1376="základní",J1376,0)</f>
        <v>0</v>
      </c>
      <c r="BF1376" s="145">
        <f>IF(N1376="snížená",J1376,0)</f>
        <v>0</v>
      </c>
      <c r="BG1376" s="145">
        <f>IF(N1376="zákl. přenesená",J1376,0)</f>
        <v>0</v>
      </c>
      <c r="BH1376" s="145">
        <f>IF(N1376="sníž. přenesená",J1376,0)</f>
        <v>0</v>
      </c>
      <c r="BI1376" s="145">
        <f>IF(N1376="nulová",J1376,0)</f>
        <v>0</v>
      </c>
      <c r="BJ1376" s="18" t="s">
        <v>86</v>
      </c>
      <c r="BK1376" s="145">
        <f>ROUND(I1376*H1376,2)</f>
        <v>0</v>
      </c>
      <c r="BL1376" s="18" t="s">
        <v>436</v>
      </c>
      <c r="BM1376" s="144" t="s">
        <v>1814</v>
      </c>
    </row>
    <row r="1377" spans="2:65" s="1" customFormat="1" ht="19.5">
      <c r="B1377" s="33"/>
      <c r="D1377" s="146" t="s">
        <v>313</v>
      </c>
      <c r="F1377" s="147" t="s">
        <v>1813</v>
      </c>
      <c r="I1377" s="148"/>
      <c r="L1377" s="33"/>
      <c r="M1377" s="149"/>
      <c r="T1377" s="54"/>
      <c r="AT1377" s="18" t="s">
        <v>313</v>
      </c>
      <c r="AU1377" s="18" t="s">
        <v>96</v>
      </c>
    </row>
    <row r="1378" spans="2:65" s="1" customFormat="1" ht="33" customHeight="1">
      <c r="B1378" s="33"/>
      <c r="C1378" s="133" t="s">
        <v>1815</v>
      </c>
      <c r="D1378" s="133" t="s">
        <v>307</v>
      </c>
      <c r="E1378" s="134" t="s">
        <v>1816</v>
      </c>
      <c r="F1378" s="135" t="s">
        <v>1817</v>
      </c>
      <c r="G1378" s="136" t="s">
        <v>350</v>
      </c>
      <c r="H1378" s="137">
        <v>6</v>
      </c>
      <c r="I1378" s="138"/>
      <c r="J1378" s="139">
        <f>ROUND(I1378*H1378,2)</f>
        <v>0</v>
      </c>
      <c r="K1378" s="135" t="s">
        <v>721</v>
      </c>
      <c r="L1378" s="33"/>
      <c r="M1378" s="140" t="s">
        <v>42</v>
      </c>
      <c r="N1378" s="141" t="s">
        <v>50</v>
      </c>
      <c r="P1378" s="142">
        <f>O1378*H1378</f>
        <v>0</v>
      </c>
      <c r="Q1378" s="142">
        <v>0</v>
      </c>
      <c r="R1378" s="142">
        <f>Q1378*H1378</f>
        <v>0</v>
      </c>
      <c r="S1378" s="142">
        <v>0</v>
      </c>
      <c r="T1378" s="143">
        <f>S1378*H1378</f>
        <v>0</v>
      </c>
      <c r="AR1378" s="144" t="s">
        <v>436</v>
      </c>
      <c r="AT1378" s="144" t="s">
        <v>307</v>
      </c>
      <c r="AU1378" s="144" t="s">
        <v>96</v>
      </c>
      <c r="AY1378" s="18" t="s">
        <v>305</v>
      </c>
      <c r="BE1378" s="145">
        <f>IF(N1378="základní",J1378,0)</f>
        <v>0</v>
      </c>
      <c r="BF1378" s="145">
        <f>IF(N1378="snížená",J1378,0)</f>
        <v>0</v>
      </c>
      <c r="BG1378" s="145">
        <f>IF(N1378="zákl. přenesená",J1378,0)</f>
        <v>0</v>
      </c>
      <c r="BH1378" s="145">
        <f>IF(N1378="sníž. přenesená",J1378,0)</f>
        <v>0</v>
      </c>
      <c r="BI1378" s="145">
        <f>IF(N1378="nulová",J1378,0)</f>
        <v>0</v>
      </c>
      <c r="BJ1378" s="18" t="s">
        <v>86</v>
      </c>
      <c r="BK1378" s="145">
        <f>ROUND(I1378*H1378,2)</f>
        <v>0</v>
      </c>
      <c r="BL1378" s="18" t="s">
        <v>436</v>
      </c>
      <c r="BM1378" s="144" t="s">
        <v>1818</v>
      </c>
    </row>
    <row r="1379" spans="2:65" s="1" customFormat="1" ht="19.5">
      <c r="B1379" s="33"/>
      <c r="D1379" s="146" t="s">
        <v>313</v>
      </c>
      <c r="F1379" s="147" t="s">
        <v>1817</v>
      </c>
      <c r="I1379" s="148"/>
      <c r="L1379" s="33"/>
      <c r="M1379" s="149"/>
      <c r="T1379" s="54"/>
      <c r="AT1379" s="18" t="s">
        <v>313</v>
      </c>
      <c r="AU1379" s="18" t="s">
        <v>96</v>
      </c>
    </row>
    <row r="1380" spans="2:65" s="1" customFormat="1" ht="33" customHeight="1">
      <c r="B1380" s="33"/>
      <c r="C1380" s="133" t="s">
        <v>1819</v>
      </c>
      <c r="D1380" s="133" t="s">
        <v>307</v>
      </c>
      <c r="E1380" s="134" t="s">
        <v>1820</v>
      </c>
      <c r="F1380" s="135" t="s">
        <v>1821</v>
      </c>
      <c r="G1380" s="136" t="s">
        <v>350</v>
      </c>
      <c r="H1380" s="137">
        <v>30</v>
      </c>
      <c r="I1380" s="138"/>
      <c r="J1380" s="139">
        <f>ROUND(I1380*H1380,2)</f>
        <v>0</v>
      </c>
      <c r="K1380" s="135" t="s">
        <v>721</v>
      </c>
      <c r="L1380" s="33"/>
      <c r="M1380" s="140" t="s">
        <v>42</v>
      </c>
      <c r="N1380" s="141" t="s">
        <v>50</v>
      </c>
      <c r="P1380" s="142">
        <f>O1380*H1380</f>
        <v>0</v>
      </c>
      <c r="Q1380" s="142">
        <v>0</v>
      </c>
      <c r="R1380" s="142">
        <f>Q1380*H1380</f>
        <v>0</v>
      </c>
      <c r="S1380" s="142">
        <v>0</v>
      </c>
      <c r="T1380" s="143">
        <f>S1380*H1380</f>
        <v>0</v>
      </c>
      <c r="AR1380" s="144" t="s">
        <v>436</v>
      </c>
      <c r="AT1380" s="144" t="s">
        <v>307</v>
      </c>
      <c r="AU1380" s="144" t="s">
        <v>96</v>
      </c>
      <c r="AY1380" s="18" t="s">
        <v>305</v>
      </c>
      <c r="BE1380" s="145">
        <f>IF(N1380="základní",J1380,0)</f>
        <v>0</v>
      </c>
      <c r="BF1380" s="145">
        <f>IF(N1380="snížená",J1380,0)</f>
        <v>0</v>
      </c>
      <c r="BG1380" s="145">
        <f>IF(N1380="zákl. přenesená",J1380,0)</f>
        <v>0</v>
      </c>
      <c r="BH1380" s="145">
        <f>IF(N1380="sníž. přenesená",J1380,0)</f>
        <v>0</v>
      </c>
      <c r="BI1380" s="145">
        <f>IF(N1380="nulová",J1380,0)</f>
        <v>0</v>
      </c>
      <c r="BJ1380" s="18" t="s">
        <v>86</v>
      </c>
      <c r="BK1380" s="145">
        <f>ROUND(I1380*H1380,2)</f>
        <v>0</v>
      </c>
      <c r="BL1380" s="18" t="s">
        <v>436</v>
      </c>
      <c r="BM1380" s="144" t="s">
        <v>1822</v>
      </c>
    </row>
    <row r="1381" spans="2:65" s="1" customFormat="1" ht="19.5">
      <c r="B1381" s="33"/>
      <c r="D1381" s="146" t="s">
        <v>313</v>
      </c>
      <c r="F1381" s="147" t="s">
        <v>1821</v>
      </c>
      <c r="I1381" s="148"/>
      <c r="L1381" s="33"/>
      <c r="M1381" s="149"/>
      <c r="T1381" s="54"/>
      <c r="AT1381" s="18" t="s">
        <v>313</v>
      </c>
      <c r="AU1381" s="18" t="s">
        <v>96</v>
      </c>
    </row>
    <row r="1382" spans="2:65" s="11" customFormat="1" ht="20.85" customHeight="1">
      <c r="B1382" s="121"/>
      <c r="D1382" s="122" t="s">
        <v>78</v>
      </c>
      <c r="E1382" s="131" t="s">
        <v>1823</v>
      </c>
      <c r="F1382" s="131" t="s">
        <v>1824</v>
      </c>
      <c r="I1382" s="124"/>
      <c r="J1382" s="132">
        <f>BK1382</f>
        <v>0</v>
      </c>
      <c r="L1382" s="121"/>
      <c r="M1382" s="126"/>
      <c r="P1382" s="127">
        <f>SUM(P1383:P1448)</f>
        <v>0</v>
      </c>
      <c r="R1382" s="127">
        <f>SUM(R1383:R1448)</f>
        <v>0</v>
      </c>
      <c r="T1382" s="128">
        <f>SUM(T1383:T1448)</f>
        <v>0</v>
      </c>
      <c r="AR1382" s="122" t="s">
        <v>88</v>
      </c>
      <c r="AT1382" s="129" t="s">
        <v>78</v>
      </c>
      <c r="AU1382" s="129" t="s">
        <v>88</v>
      </c>
      <c r="AY1382" s="122" t="s">
        <v>305</v>
      </c>
      <c r="BK1382" s="130">
        <f>SUM(BK1383:BK1448)</f>
        <v>0</v>
      </c>
    </row>
    <row r="1383" spans="2:65" s="1" customFormat="1" ht="37.9" customHeight="1">
      <c r="B1383" s="33"/>
      <c r="C1383" s="133" t="s">
        <v>1825</v>
      </c>
      <c r="D1383" s="133" t="s">
        <v>307</v>
      </c>
      <c r="E1383" s="134" t="s">
        <v>1826</v>
      </c>
      <c r="F1383" s="135" t="s">
        <v>1827</v>
      </c>
      <c r="G1383" s="136" t="s">
        <v>350</v>
      </c>
      <c r="H1383" s="137">
        <v>3</v>
      </c>
      <c r="I1383" s="138"/>
      <c r="J1383" s="139">
        <f>ROUND(I1383*H1383,2)</f>
        <v>0</v>
      </c>
      <c r="K1383" s="135" t="s">
        <v>721</v>
      </c>
      <c r="L1383" s="33"/>
      <c r="M1383" s="140" t="s">
        <v>42</v>
      </c>
      <c r="N1383" s="141" t="s">
        <v>50</v>
      </c>
      <c r="P1383" s="142">
        <f>O1383*H1383</f>
        <v>0</v>
      </c>
      <c r="Q1383" s="142">
        <v>0</v>
      </c>
      <c r="R1383" s="142">
        <f>Q1383*H1383</f>
        <v>0</v>
      </c>
      <c r="S1383" s="142">
        <v>0</v>
      </c>
      <c r="T1383" s="143">
        <f>S1383*H1383</f>
        <v>0</v>
      </c>
      <c r="AR1383" s="144" t="s">
        <v>436</v>
      </c>
      <c r="AT1383" s="144" t="s">
        <v>307</v>
      </c>
      <c r="AU1383" s="144" t="s">
        <v>96</v>
      </c>
      <c r="AY1383" s="18" t="s">
        <v>305</v>
      </c>
      <c r="BE1383" s="145">
        <f>IF(N1383="základní",J1383,0)</f>
        <v>0</v>
      </c>
      <c r="BF1383" s="145">
        <f>IF(N1383="snížená",J1383,0)</f>
        <v>0</v>
      </c>
      <c r="BG1383" s="145">
        <f>IF(N1383="zákl. přenesená",J1383,0)</f>
        <v>0</v>
      </c>
      <c r="BH1383" s="145">
        <f>IF(N1383="sníž. přenesená",J1383,0)</f>
        <v>0</v>
      </c>
      <c r="BI1383" s="145">
        <f>IF(N1383="nulová",J1383,0)</f>
        <v>0</v>
      </c>
      <c r="BJ1383" s="18" t="s">
        <v>86</v>
      </c>
      <c r="BK1383" s="145">
        <f>ROUND(I1383*H1383,2)</f>
        <v>0</v>
      </c>
      <c r="BL1383" s="18" t="s">
        <v>436</v>
      </c>
      <c r="BM1383" s="144" t="s">
        <v>1828</v>
      </c>
    </row>
    <row r="1384" spans="2:65" s="1" customFormat="1" ht="19.5">
      <c r="B1384" s="33"/>
      <c r="D1384" s="146" t="s">
        <v>313</v>
      </c>
      <c r="F1384" s="147" t="s">
        <v>1827</v>
      </c>
      <c r="I1384" s="148"/>
      <c r="L1384" s="33"/>
      <c r="M1384" s="149"/>
      <c r="T1384" s="54"/>
      <c r="AT1384" s="18" t="s">
        <v>313</v>
      </c>
      <c r="AU1384" s="18" t="s">
        <v>96</v>
      </c>
    </row>
    <row r="1385" spans="2:65" s="1" customFormat="1" ht="37.9" customHeight="1">
      <c r="B1385" s="33"/>
      <c r="C1385" s="133" t="s">
        <v>1829</v>
      </c>
      <c r="D1385" s="133" t="s">
        <v>307</v>
      </c>
      <c r="E1385" s="134" t="s">
        <v>1830</v>
      </c>
      <c r="F1385" s="135" t="s">
        <v>1831</v>
      </c>
      <c r="G1385" s="136" t="s">
        <v>350</v>
      </c>
      <c r="H1385" s="137">
        <v>13</v>
      </c>
      <c r="I1385" s="138"/>
      <c r="J1385" s="139">
        <f>ROUND(I1385*H1385,2)</f>
        <v>0</v>
      </c>
      <c r="K1385" s="135" t="s">
        <v>721</v>
      </c>
      <c r="L1385" s="33"/>
      <c r="M1385" s="140" t="s">
        <v>42</v>
      </c>
      <c r="N1385" s="141" t="s">
        <v>50</v>
      </c>
      <c r="P1385" s="142">
        <f>O1385*H1385</f>
        <v>0</v>
      </c>
      <c r="Q1385" s="142">
        <v>0</v>
      </c>
      <c r="R1385" s="142">
        <f>Q1385*H1385</f>
        <v>0</v>
      </c>
      <c r="S1385" s="142">
        <v>0</v>
      </c>
      <c r="T1385" s="143">
        <f>S1385*H1385</f>
        <v>0</v>
      </c>
      <c r="AR1385" s="144" t="s">
        <v>436</v>
      </c>
      <c r="AT1385" s="144" t="s">
        <v>307</v>
      </c>
      <c r="AU1385" s="144" t="s">
        <v>96</v>
      </c>
      <c r="AY1385" s="18" t="s">
        <v>305</v>
      </c>
      <c r="BE1385" s="145">
        <f>IF(N1385="základní",J1385,0)</f>
        <v>0</v>
      </c>
      <c r="BF1385" s="145">
        <f>IF(N1385="snížená",J1385,0)</f>
        <v>0</v>
      </c>
      <c r="BG1385" s="145">
        <f>IF(N1385="zákl. přenesená",J1385,0)</f>
        <v>0</v>
      </c>
      <c r="BH1385" s="145">
        <f>IF(N1385="sníž. přenesená",J1385,0)</f>
        <v>0</v>
      </c>
      <c r="BI1385" s="145">
        <f>IF(N1385="nulová",J1385,0)</f>
        <v>0</v>
      </c>
      <c r="BJ1385" s="18" t="s">
        <v>86</v>
      </c>
      <c r="BK1385" s="145">
        <f>ROUND(I1385*H1385,2)</f>
        <v>0</v>
      </c>
      <c r="BL1385" s="18" t="s">
        <v>436</v>
      </c>
      <c r="BM1385" s="144" t="s">
        <v>1832</v>
      </c>
    </row>
    <row r="1386" spans="2:65" s="1" customFormat="1" ht="19.5">
      <c r="B1386" s="33"/>
      <c r="D1386" s="146" t="s">
        <v>313</v>
      </c>
      <c r="F1386" s="147" t="s">
        <v>1831</v>
      </c>
      <c r="I1386" s="148"/>
      <c r="L1386" s="33"/>
      <c r="M1386" s="149"/>
      <c r="T1386" s="54"/>
      <c r="AT1386" s="18" t="s">
        <v>313</v>
      </c>
      <c r="AU1386" s="18" t="s">
        <v>96</v>
      </c>
    </row>
    <row r="1387" spans="2:65" s="1" customFormat="1" ht="33" customHeight="1">
      <c r="B1387" s="33"/>
      <c r="C1387" s="133" t="s">
        <v>1833</v>
      </c>
      <c r="D1387" s="133" t="s">
        <v>307</v>
      </c>
      <c r="E1387" s="134" t="s">
        <v>1834</v>
      </c>
      <c r="F1387" s="135" t="s">
        <v>1835</v>
      </c>
      <c r="G1387" s="136" t="s">
        <v>350</v>
      </c>
      <c r="H1387" s="137">
        <v>2</v>
      </c>
      <c r="I1387" s="138"/>
      <c r="J1387" s="139">
        <f>ROUND(I1387*H1387,2)</f>
        <v>0</v>
      </c>
      <c r="K1387" s="135" t="s">
        <v>721</v>
      </c>
      <c r="L1387" s="33"/>
      <c r="M1387" s="140" t="s">
        <v>42</v>
      </c>
      <c r="N1387" s="141" t="s">
        <v>50</v>
      </c>
      <c r="P1387" s="142">
        <f>O1387*H1387</f>
        <v>0</v>
      </c>
      <c r="Q1387" s="142">
        <v>0</v>
      </c>
      <c r="R1387" s="142">
        <f>Q1387*H1387</f>
        <v>0</v>
      </c>
      <c r="S1387" s="142">
        <v>0</v>
      </c>
      <c r="T1387" s="143">
        <f>S1387*H1387</f>
        <v>0</v>
      </c>
      <c r="AR1387" s="144" t="s">
        <v>436</v>
      </c>
      <c r="AT1387" s="144" t="s">
        <v>307</v>
      </c>
      <c r="AU1387" s="144" t="s">
        <v>96</v>
      </c>
      <c r="AY1387" s="18" t="s">
        <v>305</v>
      </c>
      <c r="BE1387" s="145">
        <f>IF(N1387="základní",J1387,0)</f>
        <v>0</v>
      </c>
      <c r="BF1387" s="145">
        <f>IF(N1387="snížená",J1387,0)</f>
        <v>0</v>
      </c>
      <c r="BG1387" s="145">
        <f>IF(N1387="zákl. přenesená",J1387,0)</f>
        <v>0</v>
      </c>
      <c r="BH1387" s="145">
        <f>IF(N1387="sníž. přenesená",J1387,0)</f>
        <v>0</v>
      </c>
      <c r="BI1387" s="145">
        <f>IF(N1387="nulová",J1387,0)</f>
        <v>0</v>
      </c>
      <c r="BJ1387" s="18" t="s">
        <v>86</v>
      </c>
      <c r="BK1387" s="145">
        <f>ROUND(I1387*H1387,2)</f>
        <v>0</v>
      </c>
      <c r="BL1387" s="18" t="s">
        <v>436</v>
      </c>
      <c r="BM1387" s="144" t="s">
        <v>1836</v>
      </c>
    </row>
    <row r="1388" spans="2:65" s="1" customFormat="1" ht="19.5">
      <c r="B1388" s="33"/>
      <c r="D1388" s="146" t="s">
        <v>313</v>
      </c>
      <c r="F1388" s="147" t="s">
        <v>1835</v>
      </c>
      <c r="I1388" s="148"/>
      <c r="L1388" s="33"/>
      <c r="M1388" s="149"/>
      <c r="T1388" s="54"/>
      <c r="AT1388" s="18" t="s">
        <v>313</v>
      </c>
      <c r="AU1388" s="18" t="s">
        <v>96</v>
      </c>
    </row>
    <row r="1389" spans="2:65" s="1" customFormat="1" ht="33" customHeight="1">
      <c r="B1389" s="33"/>
      <c r="C1389" s="133" t="s">
        <v>1837</v>
      </c>
      <c r="D1389" s="133" t="s">
        <v>307</v>
      </c>
      <c r="E1389" s="134" t="s">
        <v>1838</v>
      </c>
      <c r="F1389" s="135" t="s">
        <v>1839</v>
      </c>
      <c r="G1389" s="136" t="s">
        <v>350</v>
      </c>
      <c r="H1389" s="137">
        <v>38</v>
      </c>
      <c r="I1389" s="138"/>
      <c r="J1389" s="139">
        <f>ROUND(I1389*H1389,2)</f>
        <v>0</v>
      </c>
      <c r="K1389" s="135" t="s">
        <v>721</v>
      </c>
      <c r="L1389" s="33"/>
      <c r="M1389" s="140" t="s">
        <v>42</v>
      </c>
      <c r="N1389" s="141" t="s">
        <v>50</v>
      </c>
      <c r="P1389" s="142">
        <f>O1389*H1389</f>
        <v>0</v>
      </c>
      <c r="Q1389" s="142">
        <v>0</v>
      </c>
      <c r="R1389" s="142">
        <f>Q1389*H1389</f>
        <v>0</v>
      </c>
      <c r="S1389" s="142">
        <v>0</v>
      </c>
      <c r="T1389" s="143">
        <f>S1389*H1389</f>
        <v>0</v>
      </c>
      <c r="AR1389" s="144" t="s">
        <v>436</v>
      </c>
      <c r="AT1389" s="144" t="s">
        <v>307</v>
      </c>
      <c r="AU1389" s="144" t="s">
        <v>96</v>
      </c>
      <c r="AY1389" s="18" t="s">
        <v>305</v>
      </c>
      <c r="BE1389" s="145">
        <f>IF(N1389="základní",J1389,0)</f>
        <v>0</v>
      </c>
      <c r="BF1389" s="145">
        <f>IF(N1389="snížená",J1389,0)</f>
        <v>0</v>
      </c>
      <c r="BG1389" s="145">
        <f>IF(N1389="zákl. přenesená",J1389,0)</f>
        <v>0</v>
      </c>
      <c r="BH1389" s="145">
        <f>IF(N1389="sníž. přenesená",J1389,0)</f>
        <v>0</v>
      </c>
      <c r="BI1389" s="145">
        <f>IF(N1389="nulová",J1389,0)</f>
        <v>0</v>
      </c>
      <c r="BJ1389" s="18" t="s">
        <v>86</v>
      </c>
      <c r="BK1389" s="145">
        <f>ROUND(I1389*H1389,2)</f>
        <v>0</v>
      </c>
      <c r="BL1389" s="18" t="s">
        <v>436</v>
      </c>
      <c r="BM1389" s="144" t="s">
        <v>1840</v>
      </c>
    </row>
    <row r="1390" spans="2:65" s="1" customFormat="1" ht="19.5">
      <c r="B1390" s="33"/>
      <c r="D1390" s="146" t="s">
        <v>313</v>
      </c>
      <c r="F1390" s="147" t="s">
        <v>1839</v>
      </c>
      <c r="I1390" s="148"/>
      <c r="L1390" s="33"/>
      <c r="M1390" s="149"/>
      <c r="T1390" s="54"/>
      <c r="AT1390" s="18" t="s">
        <v>313</v>
      </c>
      <c r="AU1390" s="18" t="s">
        <v>96</v>
      </c>
    </row>
    <row r="1391" spans="2:65" s="1" customFormat="1" ht="33" customHeight="1">
      <c r="B1391" s="33"/>
      <c r="C1391" s="133" t="s">
        <v>1841</v>
      </c>
      <c r="D1391" s="133" t="s">
        <v>307</v>
      </c>
      <c r="E1391" s="134" t="s">
        <v>1842</v>
      </c>
      <c r="F1391" s="135" t="s">
        <v>1843</v>
      </c>
      <c r="G1391" s="136" t="s">
        <v>350</v>
      </c>
      <c r="H1391" s="137">
        <v>1</v>
      </c>
      <c r="I1391" s="138"/>
      <c r="J1391" s="139">
        <f>ROUND(I1391*H1391,2)</f>
        <v>0</v>
      </c>
      <c r="K1391" s="135" t="s">
        <v>721</v>
      </c>
      <c r="L1391" s="33"/>
      <c r="M1391" s="140" t="s">
        <v>42</v>
      </c>
      <c r="N1391" s="141" t="s">
        <v>50</v>
      </c>
      <c r="P1391" s="142">
        <f>O1391*H1391</f>
        <v>0</v>
      </c>
      <c r="Q1391" s="142">
        <v>0</v>
      </c>
      <c r="R1391" s="142">
        <f>Q1391*H1391</f>
        <v>0</v>
      </c>
      <c r="S1391" s="142">
        <v>0</v>
      </c>
      <c r="T1391" s="143">
        <f>S1391*H1391</f>
        <v>0</v>
      </c>
      <c r="AR1391" s="144" t="s">
        <v>436</v>
      </c>
      <c r="AT1391" s="144" t="s">
        <v>307</v>
      </c>
      <c r="AU1391" s="144" t="s">
        <v>96</v>
      </c>
      <c r="AY1391" s="18" t="s">
        <v>305</v>
      </c>
      <c r="BE1391" s="145">
        <f>IF(N1391="základní",J1391,0)</f>
        <v>0</v>
      </c>
      <c r="BF1391" s="145">
        <f>IF(N1391="snížená",J1391,0)</f>
        <v>0</v>
      </c>
      <c r="BG1391" s="145">
        <f>IF(N1391="zákl. přenesená",J1391,0)</f>
        <v>0</v>
      </c>
      <c r="BH1391" s="145">
        <f>IF(N1391="sníž. přenesená",J1391,0)</f>
        <v>0</v>
      </c>
      <c r="BI1391" s="145">
        <f>IF(N1391="nulová",J1391,0)</f>
        <v>0</v>
      </c>
      <c r="BJ1391" s="18" t="s">
        <v>86</v>
      </c>
      <c r="BK1391" s="145">
        <f>ROUND(I1391*H1391,2)</f>
        <v>0</v>
      </c>
      <c r="BL1391" s="18" t="s">
        <v>436</v>
      </c>
      <c r="BM1391" s="144" t="s">
        <v>1844</v>
      </c>
    </row>
    <row r="1392" spans="2:65" s="1" customFormat="1" ht="19.5">
      <c r="B1392" s="33"/>
      <c r="D1392" s="146" t="s">
        <v>313</v>
      </c>
      <c r="F1392" s="147" t="s">
        <v>1843</v>
      </c>
      <c r="I1392" s="148"/>
      <c r="L1392" s="33"/>
      <c r="M1392" s="149"/>
      <c r="T1392" s="54"/>
      <c r="AT1392" s="18" t="s">
        <v>313</v>
      </c>
      <c r="AU1392" s="18" t="s">
        <v>96</v>
      </c>
    </row>
    <row r="1393" spans="2:65" s="1" customFormat="1" ht="33" customHeight="1">
      <c r="B1393" s="33"/>
      <c r="C1393" s="133" t="s">
        <v>1845</v>
      </c>
      <c r="D1393" s="133" t="s">
        <v>307</v>
      </c>
      <c r="E1393" s="134" t="s">
        <v>1846</v>
      </c>
      <c r="F1393" s="135" t="s">
        <v>1847</v>
      </c>
      <c r="G1393" s="136" t="s">
        <v>350</v>
      </c>
      <c r="H1393" s="137">
        <v>2</v>
      </c>
      <c r="I1393" s="138"/>
      <c r="J1393" s="139">
        <f>ROUND(I1393*H1393,2)</f>
        <v>0</v>
      </c>
      <c r="K1393" s="135" t="s">
        <v>721</v>
      </c>
      <c r="L1393" s="33"/>
      <c r="M1393" s="140" t="s">
        <v>42</v>
      </c>
      <c r="N1393" s="141" t="s">
        <v>50</v>
      </c>
      <c r="P1393" s="142">
        <f>O1393*H1393</f>
        <v>0</v>
      </c>
      <c r="Q1393" s="142">
        <v>0</v>
      </c>
      <c r="R1393" s="142">
        <f>Q1393*H1393</f>
        <v>0</v>
      </c>
      <c r="S1393" s="142">
        <v>0</v>
      </c>
      <c r="T1393" s="143">
        <f>S1393*H1393</f>
        <v>0</v>
      </c>
      <c r="AR1393" s="144" t="s">
        <v>436</v>
      </c>
      <c r="AT1393" s="144" t="s">
        <v>307</v>
      </c>
      <c r="AU1393" s="144" t="s">
        <v>96</v>
      </c>
      <c r="AY1393" s="18" t="s">
        <v>305</v>
      </c>
      <c r="BE1393" s="145">
        <f>IF(N1393="základní",J1393,0)</f>
        <v>0</v>
      </c>
      <c r="BF1393" s="145">
        <f>IF(N1393="snížená",J1393,0)</f>
        <v>0</v>
      </c>
      <c r="BG1393" s="145">
        <f>IF(N1393="zákl. přenesená",J1393,0)</f>
        <v>0</v>
      </c>
      <c r="BH1393" s="145">
        <f>IF(N1393="sníž. přenesená",J1393,0)</f>
        <v>0</v>
      </c>
      <c r="BI1393" s="145">
        <f>IF(N1393="nulová",J1393,0)</f>
        <v>0</v>
      </c>
      <c r="BJ1393" s="18" t="s">
        <v>86</v>
      </c>
      <c r="BK1393" s="145">
        <f>ROUND(I1393*H1393,2)</f>
        <v>0</v>
      </c>
      <c r="BL1393" s="18" t="s">
        <v>436</v>
      </c>
      <c r="BM1393" s="144" t="s">
        <v>1848</v>
      </c>
    </row>
    <row r="1394" spans="2:65" s="1" customFormat="1" ht="19.5">
      <c r="B1394" s="33"/>
      <c r="D1394" s="146" t="s">
        <v>313</v>
      </c>
      <c r="F1394" s="147" t="s">
        <v>1847</v>
      </c>
      <c r="I1394" s="148"/>
      <c r="L1394" s="33"/>
      <c r="M1394" s="149"/>
      <c r="T1394" s="54"/>
      <c r="AT1394" s="18" t="s">
        <v>313</v>
      </c>
      <c r="AU1394" s="18" t="s">
        <v>96</v>
      </c>
    </row>
    <row r="1395" spans="2:65" s="1" customFormat="1" ht="37.9" customHeight="1">
      <c r="B1395" s="33"/>
      <c r="C1395" s="133" t="s">
        <v>1849</v>
      </c>
      <c r="D1395" s="133" t="s">
        <v>307</v>
      </c>
      <c r="E1395" s="134" t="s">
        <v>1850</v>
      </c>
      <c r="F1395" s="135" t="s">
        <v>1851</v>
      </c>
      <c r="G1395" s="136" t="s">
        <v>350</v>
      </c>
      <c r="H1395" s="137">
        <v>1</v>
      </c>
      <c r="I1395" s="138"/>
      <c r="J1395" s="139">
        <f>ROUND(I1395*H1395,2)</f>
        <v>0</v>
      </c>
      <c r="K1395" s="135" t="s">
        <v>721</v>
      </c>
      <c r="L1395" s="33"/>
      <c r="M1395" s="140" t="s">
        <v>42</v>
      </c>
      <c r="N1395" s="141" t="s">
        <v>50</v>
      </c>
      <c r="P1395" s="142">
        <f>O1395*H1395</f>
        <v>0</v>
      </c>
      <c r="Q1395" s="142">
        <v>0</v>
      </c>
      <c r="R1395" s="142">
        <f>Q1395*H1395</f>
        <v>0</v>
      </c>
      <c r="S1395" s="142">
        <v>0</v>
      </c>
      <c r="T1395" s="143">
        <f>S1395*H1395</f>
        <v>0</v>
      </c>
      <c r="AR1395" s="144" t="s">
        <v>436</v>
      </c>
      <c r="AT1395" s="144" t="s">
        <v>307</v>
      </c>
      <c r="AU1395" s="144" t="s">
        <v>96</v>
      </c>
      <c r="AY1395" s="18" t="s">
        <v>305</v>
      </c>
      <c r="BE1395" s="145">
        <f>IF(N1395="základní",J1395,0)</f>
        <v>0</v>
      </c>
      <c r="BF1395" s="145">
        <f>IF(N1395="snížená",J1395,0)</f>
        <v>0</v>
      </c>
      <c r="BG1395" s="145">
        <f>IF(N1395="zákl. přenesená",J1395,0)</f>
        <v>0</v>
      </c>
      <c r="BH1395" s="145">
        <f>IF(N1395="sníž. přenesená",J1395,0)</f>
        <v>0</v>
      </c>
      <c r="BI1395" s="145">
        <f>IF(N1395="nulová",J1395,0)</f>
        <v>0</v>
      </c>
      <c r="BJ1395" s="18" t="s">
        <v>86</v>
      </c>
      <c r="BK1395" s="145">
        <f>ROUND(I1395*H1395,2)</f>
        <v>0</v>
      </c>
      <c r="BL1395" s="18" t="s">
        <v>436</v>
      </c>
      <c r="BM1395" s="144" t="s">
        <v>1852</v>
      </c>
    </row>
    <row r="1396" spans="2:65" s="1" customFormat="1" ht="19.5">
      <c r="B1396" s="33"/>
      <c r="D1396" s="146" t="s">
        <v>313</v>
      </c>
      <c r="F1396" s="147" t="s">
        <v>1851</v>
      </c>
      <c r="I1396" s="148"/>
      <c r="L1396" s="33"/>
      <c r="M1396" s="149"/>
      <c r="T1396" s="54"/>
      <c r="AT1396" s="18" t="s">
        <v>313</v>
      </c>
      <c r="AU1396" s="18" t="s">
        <v>96</v>
      </c>
    </row>
    <row r="1397" spans="2:65" s="1" customFormat="1" ht="33" customHeight="1">
      <c r="B1397" s="33"/>
      <c r="C1397" s="133" t="s">
        <v>1853</v>
      </c>
      <c r="D1397" s="133" t="s">
        <v>307</v>
      </c>
      <c r="E1397" s="134" t="s">
        <v>1854</v>
      </c>
      <c r="F1397" s="135" t="s">
        <v>1855</v>
      </c>
      <c r="G1397" s="136" t="s">
        <v>350</v>
      </c>
      <c r="H1397" s="137">
        <v>3</v>
      </c>
      <c r="I1397" s="138"/>
      <c r="J1397" s="139">
        <f>ROUND(I1397*H1397,2)</f>
        <v>0</v>
      </c>
      <c r="K1397" s="135" t="s">
        <v>721</v>
      </c>
      <c r="L1397" s="33"/>
      <c r="M1397" s="140" t="s">
        <v>42</v>
      </c>
      <c r="N1397" s="141" t="s">
        <v>50</v>
      </c>
      <c r="P1397" s="142">
        <f>O1397*H1397</f>
        <v>0</v>
      </c>
      <c r="Q1397" s="142">
        <v>0</v>
      </c>
      <c r="R1397" s="142">
        <f>Q1397*H1397</f>
        <v>0</v>
      </c>
      <c r="S1397" s="142">
        <v>0</v>
      </c>
      <c r="T1397" s="143">
        <f>S1397*H1397</f>
        <v>0</v>
      </c>
      <c r="AR1397" s="144" t="s">
        <v>436</v>
      </c>
      <c r="AT1397" s="144" t="s">
        <v>307</v>
      </c>
      <c r="AU1397" s="144" t="s">
        <v>96</v>
      </c>
      <c r="AY1397" s="18" t="s">
        <v>305</v>
      </c>
      <c r="BE1397" s="145">
        <f>IF(N1397="základní",J1397,0)</f>
        <v>0</v>
      </c>
      <c r="BF1397" s="145">
        <f>IF(N1397="snížená",J1397,0)</f>
        <v>0</v>
      </c>
      <c r="BG1397" s="145">
        <f>IF(N1397="zákl. přenesená",J1397,0)</f>
        <v>0</v>
      </c>
      <c r="BH1397" s="145">
        <f>IF(N1397="sníž. přenesená",J1397,0)</f>
        <v>0</v>
      </c>
      <c r="BI1397" s="145">
        <f>IF(N1397="nulová",J1397,0)</f>
        <v>0</v>
      </c>
      <c r="BJ1397" s="18" t="s">
        <v>86</v>
      </c>
      <c r="BK1397" s="145">
        <f>ROUND(I1397*H1397,2)</f>
        <v>0</v>
      </c>
      <c r="BL1397" s="18" t="s">
        <v>436</v>
      </c>
      <c r="BM1397" s="144" t="s">
        <v>1856</v>
      </c>
    </row>
    <row r="1398" spans="2:65" s="1" customFormat="1" ht="19.5">
      <c r="B1398" s="33"/>
      <c r="D1398" s="146" t="s">
        <v>313</v>
      </c>
      <c r="F1398" s="147" t="s">
        <v>1855</v>
      </c>
      <c r="I1398" s="148"/>
      <c r="L1398" s="33"/>
      <c r="M1398" s="149"/>
      <c r="T1398" s="54"/>
      <c r="AT1398" s="18" t="s">
        <v>313</v>
      </c>
      <c r="AU1398" s="18" t="s">
        <v>96</v>
      </c>
    </row>
    <row r="1399" spans="2:65" s="1" customFormat="1" ht="33" customHeight="1">
      <c r="B1399" s="33"/>
      <c r="C1399" s="133" t="s">
        <v>1857</v>
      </c>
      <c r="D1399" s="133" t="s">
        <v>307</v>
      </c>
      <c r="E1399" s="134" t="s">
        <v>1858</v>
      </c>
      <c r="F1399" s="135" t="s">
        <v>1859</v>
      </c>
      <c r="G1399" s="136" t="s">
        <v>350</v>
      </c>
      <c r="H1399" s="137">
        <v>7</v>
      </c>
      <c r="I1399" s="138"/>
      <c r="J1399" s="139">
        <f>ROUND(I1399*H1399,2)</f>
        <v>0</v>
      </c>
      <c r="K1399" s="135" t="s">
        <v>721</v>
      </c>
      <c r="L1399" s="33"/>
      <c r="M1399" s="140" t="s">
        <v>42</v>
      </c>
      <c r="N1399" s="141" t="s">
        <v>50</v>
      </c>
      <c r="P1399" s="142">
        <f>O1399*H1399</f>
        <v>0</v>
      </c>
      <c r="Q1399" s="142">
        <v>0</v>
      </c>
      <c r="R1399" s="142">
        <f>Q1399*H1399</f>
        <v>0</v>
      </c>
      <c r="S1399" s="142">
        <v>0</v>
      </c>
      <c r="T1399" s="143">
        <f>S1399*H1399</f>
        <v>0</v>
      </c>
      <c r="AR1399" s="144" t="s">
        <v>436</v>
      </c>
      <c r="AT1399" s="144" t="s">
        <v>307</v>
      </c>
      <c r="AU1399" s="144" t="s">
        <v>96</v>
      </c>
      <c r="AY1399" s="18" t="s">
        <v>305</v>
      </c>
      <c r="BE1399" s="145">
        <f>IF(N1399="základní",J1399,0)</f>
        <v>0</v>
      </c>
      <c r="BF1399" s="145">
        <f>IF(N1399="snížená",J1399,0)</f>
        <v>0</v>
      </c>
      <c r="BG1399" s="145">
        <f>IF(N1399="zákl. přenesená",J1399,0)</f>
        <v>0</v>
      </c>
      <c r="BH1399" s="145">
        <f>IF(N1399="sníž. přenesená",J1399,0)</f>
        <v>0</v>
      </c>
      <c r="BI1399" s="145">
        <f>IF(N1399="nulová",J1399,0)</f>
        <v>0</v>
      </c>
      <c r="BJ1399" s="18" t="s">
        <v>86</v>
      </c>
      <c r="BK1399" s="145">
        <f>ROUND(I1399*H1399,2)</f>
        <v>0</v>
      </c>
      <c r="BL1399" s="18" t="s">
        <v>436</v>
      </c>
      <c r="BM1399" s="144" t="s">
        <v>1860</v>
      </c>
    </row>
    <row r="1400" spans="2:65" s="1" customFormat="1" ht="19.5">
      <c r="B1400" s="33"/>
      <c r="D1400" s="146" t="s">
        <v>313</v>
      </c>
      <c r="F1400" s="147" t="s">
        <v>1859</v>
      </c>
      <c r="I1400" s="148"/>
      <c r="L1400" s="33"/>
      <c r="M1400" s="149"/>
      <c r="T1400" s="54"/>
      <c r="AT1400" s="18" t="s">
        <v>313</v>
      </c>
      <c r="AU1400" s="18" t="s">
        <v>96</v>
      </c>
    </row>
    <row r="1401" spans="2:65" s="1" customFormat="1" ht="33" customHeight="1">
      <c r="B1401" s="33"/>
      <c r="C1401" s="133" t="s">
        <v>1861</v>
      </c>
      <c r="D1401" s="133" t="s">
        <v>307</v>
      </c>
      <c r="E1401" s="134" t="s">
        <v>1862</v>
      </c>
      <c r="F1401" s="135" t="s">
        <v>1863</v>
      </c>
      <c r="G1401" s="136" t="s">
        <v>350</v>
      </c>
      <c r="H1401" s="137">
        <v>9</v>
      </c>
      <c r="I1401" s="138"/>
      <c r="J1401" s="139">
        <f>ROUND(I1401*H1401,2)</f>
        <v>0</v>
      </c>
      <c r="K1401" s="135" t="s">
        <v>721</v>
      </c>
      <c r="L1401" s="33"/>
      <c r="M1401" s="140" t="s">
        <v>42</v>
      </c>
      <c r="N1401" s="141" t="s">
        <v>50</v>
      </c>
      <c r="P1401" s="142">
        <f>O1401*H1401</f>
        <v>0</v>
      </c>
      <c r="Q1401" s="142">
        <v>0</v>
      </c>
      <c r="R1401" s="142">
        <f>Q1401*H1401</f>
        <v>0</v>
      </c>
      <c r="S1401" s="142">
        <v>0</v>
      </c>
      <c r="T1401" s="143">
        <f>S1401*H1401</f>
        <v>0</v>
      </c>
      <c r="AR1401" s="144" t="s">
        <v>436</v>
      </c>
      <c r="AT1401" s="144" t="s">
        <v>307</v>
      </c>
      <c r="AU1401" s="144" t="s">
        <v>96</v>
      </c>
      <c r="AY1401" s="18" t="s">
        <v>305</v>
      </c>
      <c r="BE1401" s="145">
        <f>IF(N1401="základní",J1401,0)</f>
        <v>0</v>
      </c>
      <c r="BF1401" s="145">
        <f>IF(N1401="snížená",J1401,0)</f>
        <v>0</v>
      </c>
      <c r="BG1401" s="145">
        <f>IF(N1401="zákl. přenesená",J1401,0)</f>
        <v>0</v>
      </c>
      <c r="BH1401" s="145">
        <f>IF(N1401="sníž. přenesená",J1401,0)</f>
        <v>0</v>
      </c>
      <c r="BI1401" s="145">
        <f>IF(N1401="nulová",J1401,0)</f>
        <v>0</v>
      </c>
      <c r="BJ1401" s="18" t="s">
        <v>86</v>
      </c>
      <c r="BK1401" s="145">
        <f>ROUND(I1401*H1401,2)</f>
        <v>0</v>
      </c>
      <c r="BL1401" s="18" t="s">
        <v>436</v>
      </c>
      <c r="BM1401" s="144" t="s">
        <v>1864</v>
      </c>
    </row>
    <row r="1402" spans="2:65" s="1" customFormat="1" ht="19.5">
      <c r="B1402" s="33"/>
      <c r="D1402" s="146" t="s">
        <v>313</v>
      </c>
      <c r="F1402" s="147" t="s">
        <v>1863</v>
      </c>
      <c r="I1402" s="148"/>
      <c r="L1402" s="33"/>
      <c r="M1402" s="149"/>
      <c r="T1402" s="54"/>
      <c r="AT1402" s="18" t="s">
        <v>313</v>
      </c>
      <c r="AU1402" s="18" t="s">
        <v>96</v>
      </c>
    </row>
    <row r="1403" spans="2:65" s="1" customFormat="1" ht="33" customHeight="1">
      <c r="B1403" s="33"/>
      <c r="C1403" s="133" t="s">
        <v>1865</v>
      </c>
      <c r="D1403" s="133" t="s">
        <v>307</v>
      </c>
      <c r="E1403" s="134" t="s">
        <v>1866</v>
      </c>
      <c r="F1403" s="135" t="s">
        <v>1867</v>
      </c>
      <c r="G1403" s="136" t="s">
        <v>350</v>
      </c>
      <c r="H1403" s="137">
        <v>1</v>
      </c>
      <c r="I1403" s="138"/>
      <c r="J1403" s="139">
        <f>ROUND(I1403*H1403,2)</f>
        <v>0</v>
      </c>
      <c r="K1403" s="135" t="s">
        <v>721</v>
      </c>
      <c r="L1403" s="33"/>
      <c r="M1403" s="140" t="s">
        <v>42</v>
      </c>
      <c r="N1403" s="141" t="s">
        <v>50</v>
      </c>
      <c r="P1403" s="142">
        <f>O1403*H1403</f>
        <v>0</v>
      </c>
      <c r="Q1403" s="142">
        <v>0</v>
      </c>
      <c r="R1403" s="142">
        <f>Q1403*H1403</f>
        <v>0</v>
      </c>
      <c r="S1403" s="142">
        <v>0</v>
      </c>
      <c r="T1403" s="143">
        <f>S1403*H1403</f>
        <v>0</v>
      </c>
      <c r="AR1403" s="144" t="s">
        <v>436</v>
      </c>
      <c r="AT1403" s="144" t="s">
        <v>307</v>
      </c>
      <c r="AU1403" s="144" t="s">
        <v>96</v>
      </c>
      <c r="AY1403" s="18" t="s">
        <v>305</v>
      </c>
      <c r="BE1403" s="145">
        <f>IF(N1403="základní",J1403,0)</f>
        <v>0</v>
      </c>
      <c r="BF1403" s="145">
        <f>IF(N1403="snížená",J1403,0)</f>
        <v>0</v>
      </c>
      <c r="BG1403" s="145">
        <f>IF(N1403="zákl. přenesená",J1403,0)</f>
        <v>0</v>
      </c>
      <c r="BH1403" s="145">
        <f>IF(N1403="sníž. přenesená",J1403,0)</f>
        <v>0</v>
      </c>
      <c r="BI1403" s="145">
        <f>IF(N1403="nulová",J1403,0)</f>
        <v>0</v>
      </c>
      <c r="BJ1403" s="18" t="s">
        <v>86</v>
      </c>
      <c r="BK1403" s="145">
        <f>ROUND(I1403*H1403,2)</f>
        <v>0</v>
      </c>
      <c r="BL1403" s="18" t="s">
        <v>436</v>
      </c>
      <c r="BM1403" s="144" t="s">
        <v>1868</v>
      </c>
    </row>
    <row r="1404" spans="2:65" s="1" customFormat="1" ht="19.5">
      <c r="B1404" s="33"/>
      <c r="D1404" s="146" t="s">
        <v>313</v>
      </c>
      <c r="F1404" s="147" t="s">
        <v>1867</v>
      </c>
      <c r="I1404" s="148"/>
      <c r="L1404" s="33"/>
      <c r="M1404" s="149"/>
      <c r="T1404" s="54"/>
      <c r="AT1404" s="18" t="s">
        <v>313</v>
      </c>
      <c r="AU1404" s="18" t="s">
        <v>96</v>
      </c>
    </row>
    <row r="1405" spans="2:65" s="1" customFormat="1" ht="33" customHeight="1">
      <c r="B1405" s="33"/>
      <c r="C1405" s="133" t="s">
        <v>1869</v>
      </c>
      <c r="D1405" s="133" t="s">
        <v>307</v>
      </c>
      <c r="E1405" s="134" t="s">
        <v>1870</v>
      </c>
      <c r="F1405" s="135" t="s">
        <v>1871</v>
      </c>
      <c r="G1405" s="136" t="s">
        <v>350</v>
      </c>
      <c r="H1405" s="137">
        <v>3</v>
      </c>
      <c r="I1405" s="138"/>
      <c r="J1405" s="139">
        <f>ROUND(I1405*H1405,2)</f>
        <v>0</v>
      </c>
      <c r="K1405" s="135" t="s">
        <v>721</v>
      </c>
      <c r="L1405" s="33"/>
      <c r="M1405" s="140" t="s">
        <v>42</v>
      </c>
      <c r="N1405" s="141" t="s">
        <v>50</v>
      </c>
      <c r="P1405" s="142">
        <f>O1405*H1405</f>
        <v>0</v>
      </c>
      <c r="Q1405" s="142">
        <v>0</v>
      </c>
      <c r="R1405" s="142">
        <f>Q1405*H1405</f>
        <v>0</v>
      </c>
      <c r="S1405" s="142">
        <v>0</v>
      </c>
      <c r="T1405" s="143">
        <f>S1405*H1405</f>
        <v>0</v>
      </c>
      <c r="AR1405" s="144" t="s">
        <v>436</v>
      </c>
      <c r="AT1405" s="144" t="s">
        <v>307</v>
      </c>
      <c r="AU1405" s="144" t="s">
        <v>96</v>
      </c>
      <c r="AY1405" s="18" t="s">
        <v>305</v>
      </c>
      <c r="BE1405" s="145">
        <f>IF(N1405="základní",J1405,0)</f>
        <v>0</v>
      </c>
      <c r="BF1405" s="145">
        <f>IF(N1405="snížená",J1405,0)</f>
        <v>0</v>
      </c>
      <c r="BG1405" s="145">
        <f>IF(N1405="zákl. přenesená",J1405,0)</f>
        <v>0</v>
      </c>
      <c r="BH1405" s="145">
        <f>IF(N1405="sníž. přenesená",J1405,0)</f>
        <v>0</v>
      </c>
      <c r="BI1405" s="145">
        <f>IF(N1405="nulová",J1405,0)</f>
        <v>0</v>
      </c>
      <c r="BJ1405" s="18" t="s">
        <v>86</v>
      </c>
      <c r="BK1405" s="145">
        <f>ROUND(I1405*H1405,2)</f>
        <v>0</v>
      </c>
      <c r="BL1405" s="18" t="s">
        <v>436</v>
      </c>
      <c r="BM1405" s="144" t="s">
        <v>1872</v>
      </c>
    </row>
    <row r="1406" spans="2:65" s="1" customFormat="1" ht="19.5">
      <c r="B1406" s="33"/>
      <c r="D1406" s="146" t="s">
        <v>313</v>
      </c>
      <c r="F1406" s="147" t="s">
        <v>1871</v>
      </c>
      <c r="I1406" s="148"/>
      <c r="L1406" s="33"/>
      <c r="M1406" s="149"/>
      <c r="T1406" s="54"/>
      <c r="AT1406" s="18" t="s">
        <v>313</v>
      </c>
      <c r="AU1406" s="18" t="s">
        <v>96</v>
      </c>
    </row>
    <row r="1407" spans="2:65" s="1" customFormat="1" ht="37.9" customHeight="1">
      <c r="B1407" s="33"/>
      <c r="C1407" s="133" t="s">
        <v>1873</v>
      </c>
      <c r="D1407" s="133" t="s">
        <v>307</v>
      </c>
      <c r="E1407" s="134" t="s">
        <v>1874</v>
      </c>
      <c r="F1407" s="135" t="s">
        <v>1875</v>
      </c>
      <c r="G1407" s="136" t="s">
        <v>350</v>
      </c>
      <c r="H1407" s="137">
        <v>1</v>
      </c>
      <c r="I1407" s="138"/>
      <c r="J1407" s="139">
        <f>ROUND(I1407*H1407,2)</f>
        <v>0</v>
      </c>
      <c r="K1407" s="135" t="s">
        <v>721</v>
      </c>
      <c r="L1407" s="33"/>
      <c r="M1407" s="140" t="s">
        <v>42</v>
      </c>
      <c r="N1407" s="141" t="s">
        <v>50</v>
      </c>
      <c r="P1407" s="142">
        <f>O1407*H1407</f>
        <v>0</v>
      </c>
      <c r="Q1407" s="142">
        <v>0</v>
      </c>
      <c r="R1407" s="142">
        <f>Q1407*H1407</f>
        <v>0</v>
      </c>
      <c r="S1407" s="142">
        <v>0</v>
      </c>
      <c r="T1407" s="143">
        <f>S1407*H1407</f>
        <v>0</v>
      </c>
      <c r="AR1407" s="144" t="s">
        <v>436</v>
      </c>
      <c r="AT1407" s="144" t="s">
        <v>307</v>
      </c>
      <c r="AU1407" s="144" t="s">
        <v>96</v>
      </c>
      <c r="AY1407" s="18" t="s">
        <v>305</v>
      </c>
      <c r="BE1407" s="145">
        <f>IF(N1407="základní",J1407,0)</f>
        <v>0</v>
      </c>
      <c r="BF1407" s="145">
        <f>IF(N1407="snížená",J1407,0)</f>
        <v>0</v>
      </c>
      <c r="BG1407" s="145">
        <f>IF(N1407="zákl. přenesená",J1407,0)</f>
        <v>0</v>
      </c>
      <c r="BH1407" s="145">
        <f>IF(N1407="sníž. přenesená",J1407,0)</f>
        <v>0</v>
      </c>
      <c r="BI1407" s="145">
        <f>IF(N1407="nulová",J1407,0)</f>
        <v>0</v>
      </c>
      <c r="BJ1407" s="18" t="s">
        <v>86</v>
      </c>
      <c r="BK1407" s="145">
        <f>ROUND(I1407*H1407,2)</f>
        <v>0</v>
      </c>
      <c r="BL1407" s="18" t="s">
        <v>436</v>
      </c>
      <c r="BM1407" s="144" t="s">
        <v>1876</v>
      </c>
    </row>
    <row r="1408" spans="2:65" s="1" customFormat="1" ht="19.5">
      <c r="B1408" s="33"/>
      <c r="D1408" s="146" t="s">
        <v>313</v>
      </c>
      <c r="F1408" s="147" t="s">
        <v>1875</v>
      </c>
      <c r="I1408" s="148"/>
      <c r="L1408" s="33"/>
      <c r="M1408" s="149"/>
      <c r="T1408" s="54"/>
      <c r="AT1408" s="18" t="s">
        <v>313</v>
      </c>
      <c r="AU1408" s="18" t="s">
        <v>96</v>
      </c>
    </row>
    <row r="1409" spans="2:65" s="1" customFormat="1" ht="37.9" customHeight="1">
      <c r="B1409" s="33"/>
      <c r="C1409" s="133" t="s">
        <v>1877</v>
      </c>
      <c r="D1409" s="133" t="s">
        <v>307</v>
      </c>
      <c r="E1409" s="134" t="s">
        <v>1878</v>
      </c>
      <c r="F1409" s="135" t="s">
        <v>1879</v>
      </c>
      <c r="G1409" s="136" t="s">
        <v>350</v>
      </c>
      <c r="H1409" s="137">
        <v>1</v>
      </c>
      <c r="I1409" s="138"/>
      <c r="J1409" s="139">
        <f>ROUND(I1409*H1409,2)</f>
        <v>0</v>
      </c>
      <c r="K1409" s="135" t="s">
        <v>721</v>
      </c>
      <c r="L1409" s="33"/>
      <c r="M1409" s="140" t="s">
        <v>42</v>
      </c>
      <c r="N1409" s="141" t="s">
        <v>50</v>
      </c>
      <c r="P1409" s="142">
        <f>O1409*H1409</f>
        <v>0</v>
      </c>
      <c r="Q1409" s="142">
        <v>0</v>
      </c>
      <c r="R1409" s="142">
        <f>Q1409*H1409</f>
        <v>0</v>
      </c>
      <c r="S1409" s="142">
        <v>0</v>
      </c>
      <c r="T1409" s="143">
        <f>S1409*H1409</f>
        <v>0</v>
      </c>
      <c r="AR1409" s="144" t="s">
        <v>436</v>
      </c>
      <c r="AT1409" s="144" t="s">
        <v>307</v>
      </c>
      <c r="AU1409" s="144" t="s">
        <v>96</v>
      </c>
      <c r="AY1409" s="18" t="s">
        <v>305</v>
      </c>
      <c r="BE1409" s="145">
        <f>IF(N1409="základní",J1409,0)</f>
        <v>0</v>
      </c>
      <c r="BF1409" s="145">
        <f>IF(N1409="snížená",J1409,0)</f>
        <v>0</v>
      </c>
      <c r="BG1409" s="145">
        <f>IF(N1409="zákl. přenesená",J1409,0)</f>
        <v>0</v>
      </c>
      <c r="BH1409" s="145">
        <f>IF(N1409="sníž. přenesená",J1409,0)</f>
        <v>0</v>
      </c>
      <c r="BI1409" s="145">
        <f>IF(N1409="nulová",J1409,0)</f>
        <v>0</v>
      </c>
      <c r="BJ1409" s="18" t="s">
        <v>86</v>
      </c>
      <c r="BK1409" s="145">
        <f>ROUND(I1409*H1409,2)</f>
        <v>0</v>
      </c>
      <c r="BL1409" s="18" t="s">
        <v>436</v>
      </c>
      <c r="BM1409" s="144" t="s">
        <v>1880</v>
      </c>
    </row>
    <row r="1410" spans="2:65" s="1" customFormat="1" ht="19.5">
      <c r="B1410" s="33"/>
      <c r="D1410" s="146" t="s">
        <v>313</v>
      </c>
      <c r="F1410" s="147" t="s">
        <v>1879</v>
      </c>
      <c r="I1410" s="148"/>
      <c r="L1410" s="33"/>
      <c r="M1410" s="149"/>
      <c r="T1410" s="54"/>
      <c r="AT1410" s="18" t="s">
        <v>313</v>
      </c>
      <c r="AU1410" s="18" t="s">
        <v>96</v>
      </c>
    </row>
    <row r="1411" spans="2:65" s="1" customFormat="1" ht="33" customHeight="1">
      <c r="B1411" s="33"/>
      <c r="C1411" s="133" t="s">
        <v>1881</v>
      </c>
      <c r="D1411" s="133" t="s">
        <v>307</v>
      </c>
      <c r="E1411" s="134" t="s">
        <v>1882</v>
      </c>
      <c r="F1411" s="135" t="s">
        <v>1883</v>
      </c>
      <c r="G1411" s="136" t="s">
        <v>350</v>
      </c>
      <c r="H1411" s="137">
        <v>1</v>
      </c>
      <c r="I1411" s="138"/>
      <c r="J1411" s="139">
        <f>ROUND(I1411*H1411,2)</f>
        <v>0</v>
      </c>
      <c r="K1411" s="135" t="s">
        <v>721</v>
      </c>
      <c r="L1411" s="33"/>
      <c r="M1411" s="140" t="s">
        <v>42</v>
      </c>
      <c r="N1411" s="141" t="s">
        <v>50</v>
      </c>
      <c r="P1411" s="142">
        <f>O1411*H1411</f>
        <v>0</v>
      </c>
      <c r="Q1411" s="142">
        <v>0</v>
      </c>
      <c r="R1411" s="142">
        <f>Q1411*H1411</f>
        <v>0</v>
      </c>
      <c r="S1411" s="142">
        <v>0</v>
      </c>
      <c r="T1411" s="143">
        <f>S1411*H1411</f>
        <v>0</v>
      </c>
      <c r="AR1411" s="144" t="s">
        <v>436</v>
      </c>
      <c r="AT1411" s="144" t="s">
        <v>307</v>
      </c>
      <c r="AU1411" s="144" t="s">
        <v>96</v>
      </c>
      <c r="AY1411" s="18" t="s">
        <v>305</v>
      </c>
      <c r="BE1411" s="145">
        <f>IF(N1411="základní",J1411,0)</f>
        <v>0</v>
      </c>
      <c r="BF1411" s="145">
        <f>IF(N1411="snížená",J1411,0)</f>
        <v>0</v>
      </c>
      <c r="BG1411" s="145">
        <f>IF(N1411="zákl. přenesená",J1411,0)</f>
        <v>0</v>
      </c>
      <c r="BH1411" s="145">
        <f>IF(N1411="sníž. přenesená",J1411,0)</f>
        <v>0</v>
      </c>
      <c r="BI1411" s="145">
        <f>IF(N1411="nulová",J1411,0)</f>
        <v>0</v>
      </c>
      <c r="BJ1411" s="18" t="s">
        <v>86</v>
      </c>
      <c r="BK1411" s="145">
        <f>ROUND(I1411*H1411,2)</f>
        <v>0</v>
      </c>
      <c r="BL1411" s="18" t="s">
        <v>436</v>
      </c>
      <c r="BM1411" s="144" t="s">
        <v>1884</v>
      </c>
    </row>
    <row r="1412" spans="2:65" s="1" customFormat="1" ht="19.5">
      <c r="B1412" s="33"/>
      <c r="D1412" s="146" t="s">
        <v>313</v>
      </c>
      <c r="F1412" s="147" t="s">
        <v>1883</v>
      </c>
      <c r="I1412" s="148"/>
      <c r="L1412" s="33"/>
      <c r="M1412" s="149"/>
      <c r="T1412" s="54"/>
      <c r="AT1412" s="18" t="s">
        <v>313</v>
      </c>
      <c r="AU1412" s="18" t="s">
        <v>96</v>
      </c>
    </row>
    <row r="1413" spans="2:65" s="1" customFormat="1" ht="33" customHeight="1">
      <c r="B1413" s="33"/>
      <c r="C1413" s="133" t="s">
        <v>1885</v>
      </c>
      <c r="D1413" s="133" t="s">
        <v>307</v>
      </c>
      <c r="E1413" s="134" t="s">
        <v>1886</v>
      </c>
      <c r="F1413" s="135" t="s">
        <v>1887</v>
      </c>
      <c r="G1413" s="136" t="s">
        <v>350</v>
      </c>
      <c r="H1413" s="137">
        <v>1</v>
      </c>
      <c r="I1413" s="138"/>
      <c r="J1413" s="139">
        <f>ROUND(I1413*H1413,2)</f>
        <v>0</v>
      </c>
      <c r="K1413" s="135" t="s">
        <v>721</v>
      </c>
      <c r="L1413" s="33"/>
      <c r="M1413" s="140" t="s">
        <v>42</v>
      </c>
      <c r="N1413" s="141" t="s">
        <v>50</v>
      </c>
      <c r="P1413" s="142">
        <f>O1413*H1413</f>
        <v>0</v>
      </c>
      <c r="Q1413" s="142">
        <v>0</v>
      </c>
      <c r="R1413" s="142">
        <f>Q1413*H1413</f>
        <v>0</v>
      </c>
      <c r="S1413" s="142">
        <v>0</v>
      </c>
      <c r="T1413" s="143">
        <f>S1413*H1413</f>
        <v>0</v>
      </c>
      <c r="AR1413" s="144" t="s">
        <v>436</v>
      </c>
      <c r="AT1413" s="144" t="s">
        <v>307</v>
      </c>
      <c r="AU1413" s="144" t="s">
        <v>96</v>
      </c>
      <c r="AY1413" s="18" t="s">
        <v>305</v>
      </c>
      <c r="BE1413" s="145">
        <f>IF(N1413="základní",J1413,0)</f>
        <v>0</v>
      </c>
      <c r="BF1413" s="145">
        <f>IF(N1413="snížená",J1413,0)</f>
        <v>0</v>
      </c>
      <c r="BG1413" s="145">
        <f>IF(N1413="zákl. přenesená",J1413,0)</f>
        <v>0</v>
      </c>
      <c r="BH1413" s="145">
        <f>IF(N1413="sníž. přenesená",J1413,0)</f>
        <v>0</v>
      </c>
      <c r="BI1413" s="145">
        <f>IF(N1413="nulová",J1413,0)</f>
        <v>0</v>
      </c>
      <c r="BJ1413" s="18" t="s">
        <v>86</v>
      </c>
      <c r="BK1413" s="145">
        <f>ROUND(I1413*H1413,2)</f>
        <v>0</v>
      </c>
      <c r="BL1413" s="18" t="s">
        <v>436</v>
      </c>
      <c r="BM1413" s="144" t="s">
        <v>1888</v>
      </c>
    </row>
    <row r="1414" spans="2:65" s="1" customFormat="1" ht="19.5">
      <c r="B1414" s="33"/>
      <c r="D1414" s="146" t="s">
        <v>313</v>
      </c>
      <c r="F1414" s="147" t="s">
        <v>1887</v>
      </c>
      <c r="I1414" s="148"/>
      <c r="L1414" s="33"/>
      <c r="M1414" s="149"/>
      <c r="T1414" s="54"/>
      <c r="AT1414" s="18" t="s">
        <v>313</v>
      </c>
      <c r="AU1414" s="18" t="s">
        <v>96</v>
      </c>
    </row>
    <row r="1415" spans="2:65" s="1" customFormat="1" ht="33" customHeight="1">
      <c r="B1415" s="33"/>
      <c r="C1415" s="133" t="s">
        <v>1889</v>
      </c>
      <c r="D1415" s="133" t="s">
        <v>307</v>
      </c>
      <c r="E1415" s="134" t="s">
        <v>1890</v>
      </c>
      <c r="F1415" s="135" t="s">
        <v>1891</v>
      </c>
      <c r="G1415" s="136" t="s">
        <v>350</v>
      </c>
      <c r="H1415" s="137">
        <v>2</v>
      </c>
      <c r="I1415" s="138"/>
      <c r="J1415" s="139">
        <f>ROUND(I1415*H1415,2)</f>
        <v>0</v>
      </c>
      <c r="K1415" s="135" t="s">
        <v>721</v>
      </c>
      <c r="L1415" s="33"/>
      <c r="M1415" s="140" t="s">
        <v>42</v>
      </c>
      <c r="N1415" s="141" t="s">
        <v>50</v>
      </c>
      <c r="P1415" s="142">
        <f>O1415*H1415</f>
        <v>0</v>
      </c>
      <c r="Q1415" s="142">
        <v>0</v>
      </c>
      <c r="R1415" s="142">
        <f>Q1415*H1415</f>
        <v>0</v>
      </c>
      <c r="S1415" s="142">
        <v>0</v>
      </c>
      <c r="T1415" s="143">
        <f>S1415*H1415</f>
        <v>0</v>
      </c>
      <c r="AR1415" s="144" t="s">
        <v>436</v>
      </c>
      <c r="AT1415" s="144" t="s">
        <v>307</v>
      </c>
      <c r="AU1415" s="144" t="s">
        <v>96</v>
      </c>
      <c r="AY1415" s="18" t="s">
        <v>305</v>
      </c>
      <c r="BE1415" s="145">
        <f>IF(N1415="základní",J1415,0)</f>
        <v>0</v>
      </c>
      <c r="BF1415" s="145">
        <f>IF(N1415="snížená",J1415,0)</f>
        <v>0</v>
      </c>
      <c r="BG1415" s="145">
        <f>IF(N1415="zákl. přenesená",J1415,0)</f>
        <v>0</v>
      </c>
      <c r="BH1415" s="145">
        <f>IF(N1415="sníž. přenesená",J1415,0)</f>
        <v>0</v>
      </c>
      <c r="BI1415" s="145">
        <f>IF(N1415="nulová",J1415,0)</f>
        <v>0</v>
      </c>
      <c r="BJ1415" s="18" t="s">
        <v>86</v>
      </c>
      <c r="BK1415" s="145">
        <f>ROUND(I1415*H1415,2)</f>
        <v>0</v>
      </c>
      <c r="BL1415" s="18" t="s">
        <v>436</v>
      </c>
      <c r="BM1415" s="144" t="s">
        <v>1892</v>
      </c>
    </row>
    <row r="1416" spans="2:65" s="1" customFormat="1" ht="19.5">
      <c r="B1416" s="33"/>
      <c r="D1416" s="146" t="s">
        <v>313</v>
      </c>
      <c r="F1416" s="147" t="s">
        <v>1891</v>
      </c>
      <c r="I1416" s="148"/>
      <c r="L1416" s="33"/>
      <c r="M1416" s="149"/>
      <c r="T1416" s="54"/>
      <c r="AT1416" s="18" t="s">
        <v>313</v>
      </c>
      <c r="AU1416" s="18" t="s">
        <v>96</v>
      </c>
    </row>
    <row r="1417" spans="2:65" s="1" customFormat="1" ht="33" customHeight="1">
      <c r="B1417" s="33"/>
      <c r="C1417" s="133" t="s">
        <v>1893</v>
      </c>
      <c r="D1417" s="133" t="s">
        <v>307</v>
      </c>
      <c r="E1417" s="134" t="s">
        <v>1894</v>
      </c>
      <c r="F1417" s="135" t="s">
        <v>1895</v>
      </c>
      <c r="G1417" s="136" t="s">
        <v>350</v>
      </c>
      <c r="H1417" s="137">
        <v>1</v>
      </c>
      <c r="I1417" s="138"/>
      <c r="J1417" s="139">
        <f>ROUND(I1417*H1417,2)</f>
        <v>0</v>
      </c>
      <c r="K1417" s="135" t="s">
        <v>721</v>
      </c>
      <c r="L1417" s="33"/>
      <c r="M1417" s="140" t="s">
        <v>42</v>
      </c>
      <c r="N1417" s="141" t="s">
        <v>50</v>
      </c>
      <c r="P1417" s="142">
        <f>O1417*H1417</f>
        <v>0</v>
      </c>
      <c r="Q1417" s="142">
        <v>0</v>
      </c>
      <c r="R1417" s="142">
        <f>Q1417*H1417</f>
        <v>0</v>
      </c>
      <c r="S1417" s="142">
        <v>0</v>
      </c>
      <c r="T1417" s="143">
        <f>S1417*H1417</f>
        <v>0</v>
      </c>
      <c r="AR1417" s="144" t="s">
        <v>436</v>
      </c>
      <c r="AT1417" s="144" t="s">
        <v>307</v>
      </c>
      <c r="AU1417" s="144" t="s">
        <v>96</v>
      </c>
      <c r="AY1417" s="18" t="s">
        <v>305</v>
      </c>
      <c r="BE1417" s="145">
        <f>IF(N1417="základní",J1417,0)</f>
        <v>0</v>
      </c>
      <c r="BF1417" s="145">
        <f>IF(N1417="snížená",J1417,0)</f>
        <v>0</v>
      </c>
      <c r="BG1417" s="145">
        <f>IF(N1417="zákl. přenesená",J1417,0)</f>
        <v>0</v>
      </c>
      <c r="BH1417" s="145">
        <f>IF(N1417="sníž. přenesená",J1417,0)</f>
        <v>0</v>
      </c>
      <c r="BI1417" s="145">
        <f>IF(N1417="nulová",J1417,0)</f>
        <v>0</v>
      </c>
      <c r="BJ1417" s="18" t="s">
        <v>86</v>
      </c>
      <c r="BK1417" s="145">
        <f>ROUND(I1417*H1417,2)</f>
        <v>0</v>
      </c>
      <c r="BL1417" s="18" t="s">
        <v>436</v>
      </c>
      <c r="BM1417" s="144" t="s">
        <v>1896</v>
      </c>
    </row>
    <row r="1418" spans="2:65" s="1" customFormat="1" ht="19.5">
      <c r="B1418" s="33"/>
      <c r="D1418" s="146" t="s">
        <v>313</v>
      </c>
      <c r="F1418" s="147" t="s">
        <v>1895</v>
      </c>
      <c r="I1418" s="148"/>
      <c r="L1418" s="33"/>
      <c r="M1418" s="149"/>
      <c r="T1418" s="54"/>
      <c r="AT1418" s="18" t="s">
        <v>313</v>
      </c>
      <c r="AU1418" s="18" t="s">
        <v>96</v>
      </c>
    </row>
    <row r="1419" spans="2:65" s="1" customFormat="1" ht="37.9" customHeight="1">
      <c r="B1419" s="33"/>
      <c r="C1419" s="133" t="s">
        <v>1897</v>
      </c>
      <c r="D1419" s="133" t="s">
        <v>307</v>
      </c>
      <c r="E1419" s="134" t="s">
        <v>1898</v>
      </c>
      <c r="F1419" s="135" t="s">
        <v>1899</v>
      </c>
      <c r="G1419" s="136" t="s">
        <v>350</v>
      </c>
      <c r="H1419" s="137">
        <v>2</v>
      </c>
      <c r="I1419" s="138"/>
      <c r="J1419" s="139">
        <f>ROUND(I1419*H1419,2)</f>
        <v>0</v>
      </c>
      <c r="K1419" s="135" t="s">
        <v>721</v>
      </c>
      <c r="L1419" s="33"/>
      <c r="M1419" s="140" t="s">
        <v>42</v>
      </c>
      <c r="N1419" s="141" t="s">
        <v>50</v>
      </c>
      <c r="P1419" s="142">
        <f>O1419*H1419</f>
        <v>0</v>
      </c>
      <c r="Q1419" s="142">
        <v>0</v>
      </c>
      <c r="R1419" s="142">
        <f>Q1419*H1419</f>
        <v>0</v>
      </c>
      <c r="S1419" s="142">
        <v>0</v>
      </c>
      <c r="T1419" s="143">
        <f>S1419*H1419</f>
        <v>0</v>
      </c>
      <c r="AR1419" s="144" t="s">
        <v>436</v>
      </c>
      <c r="AT1419" s="144" t="s">
        <v>307</v>
      </c>
      <c r="AU1419" s="144" t="s">
        <v>96</v>
      </c>
      <c r="AY1419" s="18" t="s">
        <v>305</v>
      </c>
      <c r="BE1419" s="145">
        <f>IF(N1419="základní",J1419,0)</f>
        <v>0</v>
      </c>
      <c r="BF1419" s="145">
        <f>IF(N1419="snížená",J1419,0)</f>
        <v>0</v>
      </c>
      <c r="BG1419" s="145">
        <f>IF(N1419="zákl. přenesená",J1419,0)</f>
        <v>0</v>
      </c>
      <c r="BH1419" s="145">
        <f>IF(N1419="sníž. přenesená",J1419,0)</f>
        <v>0</v>
      </c>
      <c r="BI1419" s="145">
        <f>IF(N1419="nulová",J1419,0)</f>
        <v>0</v>
      </c>
      <c r="BJ1419" s="18" t="s">
        <v>86</v>
      </c>
      <c r="BK1419" s="145">
        <f>ROUND(I1419*H1419,2)</f>
        <v>0</v>
      </c>
      <c r="BL1419" s="18" t="s">
        <v>436</v>
      </c>
      <c r="BM1419" s="144" t="s">
        <v>1900</v>
      </c>
    </row>
    <row r="1420" spans="2:65" s="1" customFormat="1" ht="19.5">
      <c r="B1420" s="33"/>
      <c r="D1420" s="146" t="s">
        <v>313</v>
      </c>
      <c r="F1420" s="147" t="s">
        <v>1899</v>
      </c>
      <c r="I1420" s="148"/>
      <c r="L1420" s="33"/>
      <c r="M1420" s="149"/>
      <c r="T1420" s="54"/>
      <c r="AT1420" s="18" t="s">
        <v>313</v>
      </c>
      <c r="AU1420" s="18" t="s">
        <v>96</v>
      </c>
    </row>
    <row r="1421" spans="2:65" s="1" customFormat="1" ht="24.2" customHeight="1">
      <c r="B1421" s="33"/>
      <c r="C1421" s="133" t="s">
        <v>1901</v>
      </c>
      <c r="D1421" s="133" t="s">
        <v>307</v>
      </c>
      <c r="E1421" s="134" t="s">
        <v>1902</v>
      </c>
      <c r="F1421" s="135" t="s">
        <v>1903</v>
      </c>
      <c r="G1421" s="136" t="s">
        <v>350</v>
      </c>
      <c r="H1421" s="137">
        <v>1</v>
      </c>
      <c r="I1421" s="138"/>
      <c r="J1421" s="139">
        <f>ROUND(I1421*H1421,2)</f>
        <v>0</v>
      </c>
      <c r="K1421" s="135" t="s">
        <v>721</v>
      </c>
      <c r="L1421" s="33"/>
      <c r="M1421" s="140" t="s">
        <v>42</v>
      </c>
      <c r="N1421" s="141" t="s">
        <v>50</v>
      </c>
      <c r="P1421" s="142">
        <f>O1421*H1421</f>
        <v>0</v>
      </c>
      <c r="Q1421" s="142">
        <v>0</v>
      </c>
      <c r="R1421" s="142">
        <f>Q1421*H1421</f>
        <v>0</v>
      </c>
      <c r="S1421" s="142">
        <v>0</v>
      </c>
      <c r="T1421" s="143">
        <f>S1421*H1421</f>
        <v>0</v>
      </c>
      <c r="AR1421" s="144" t="s">
        <v>436</v>
      </c>
      <c r="AT1421" s="144" t="s">
        <v>307</v>
      </c>
      <c r="AU1421" s="144" t="s">
        <v>96</v>
      </c>
      <c r="AY1421" s="18" t="s">
        <v>305</v>
      </c>
      <c r="BE1421" s="145">
        <f>IF(N1421="základní",J1421,0)</f>
        <v>0</v>
      </c>
      <c r="BF1421" s="145">
        <f>IF(N1421="snížená",J1421,0)</f>
        <v>0</v>
      </c>
      <c r="BG1421" s="145">
        <f>IF(N1421="zákl. přenesená",J1421,0)</f>
        <v>0</v>
      </c>
      <c r="BH1421" s="145">
        <f>IF(N1421="sníž. přenesená",J1421,0)</f>
        <v>0</v>
      </c>
      <c r="BI1421" s="145">
        <f>IF(N1421="nulová",J1421,0)</f>
        <v>0</v>
      </c>
      <c r="BJ1421" s="18" t="s">
        <v>86</v>
      </c>
      <c r="BK1421" s="145">
        <f>ROUND(I1421*H1421,2)</f>
        <v>0</v>
      </c>
      <c r="BL1421" s="18" t="s">
        <v>436</v>
      </c>
      <c r="BM1421" s="144" t="s">
        <v>1904</v>
      </c>
    </row>
    <row r="1422" spans="2:65" s="1" customFormat="1" ht="19.5">
      <c r="B1422" s="33"/>
      <c r="D1422" s="146" t="s">
        <v>313</v>
      </c>
      <c r="F1422" s="147" t="s">
        <v>1903</v>
      </c>
      <c r="I1422" s="148"/>
      <c r="L1422" s="33"/>
      <c r="M1422" s="149"/>
      <c r="T1422" s="54"/>
      <c r="AT1422" s="18" t="s">
        <v>313</v>
      </c>
      <c r="AU1422" s="18" t="s">
        <v>96</v>
      </c>
    </row>
    <row r="1423" spans="2:65" s="1" customFormat="1" ht="24.2" customHeight="1">
      <c r="B1423" s="33"/>
      <c r="C1423" s="133" t="s">
        <v>1905</v>
      </c>
      <c r="D1423" s="133" t="s">
        <v>307</v>
      </c>
      <c r="E1423" s="134" t="s">
        <v>1906</v>
      </c>
      <c r="F1423" s="135" t="s">
        <v>1907</v>
      </c>
      <c r="G1423" s="136" t="s">
        <v>350</v>
      </c>
      <c r="H1423" s="137">
        <v>1</v>
      </c>
      <c r="I1423" s="138"/>
      <c r="J1423" s="139">
        <f>ROUND(I1423*H1423,2)</f>
        <v>0</v>
      </c>
      <c r="K1423" s="135" t="s">
        <v>721</v>
      </c>
      <c r="L1423" s="33"/>
      <c r="M1423" s="140" t="s">
        <v>42</v>
      </c>
      <c r="N1423" s="141" t="s">
        <v>50</v>
      </c>
      <c r="P1423" s="142">
        <f>O1423*H1423</f>
        <v>0</v>
      </c>
      <c r="Q1423" s="142">
        <v>0</v>
      </c>
      <c r="R1423" s="142">
        <f>Q1423*H1423</f>
        <v>0</v>
      </c>
      <c r="S1423" s="142">
        <v>0</v>
      </c>
      <c r="T1423" s="143">
        <f>S1423*H1423</f>
        <v>0</v>
      </c>
      <c r="AR1423" s="144" t="s">
        <v>436</v>
      </c>
      <c r="AT1423" s="144" t="s">
        <v>307</v>
      </c>
      <c r="AU1423" s="144" t="s">
        <v>96</v>
      </c>
      <c r="AY1423" s="18" t="s">
        <v>305</v>
      </c>
      <c r="BE1423" s="145">
        <f>IF(N1423="základní",J1423,0)</f>
        <v>0</v>
      </c>
      <c r="BF1423" s="145">
        <f>IF(N1423="snížená",J1423,0)</f>
        <v>0</v>
      </c>
      <c r="BG1423" s="145">
        <f>IF(N1423="zákl. přenesená",J1423,0)</f>
        <v>0</v>
      </c>
      <c r="BH1423" s="145">
        <f>IF(N1423="sníž. přenesená",J1423,0)</f>
        <v>0</v>
      </c>
      <c r="BI1423" s="145">
        <f>IF(N1423="nulová",J1423,0)</f>
        <v>0</v>
      </c>
      <c r="BJ1423" s="18" t="s">
        <v>86</v>
      </c>
      <c r="BK1423" s="145">
        <f>ROUND(I1423*H1423,2)</f>
        <v>0</v>
      </c>
      <c r="BL1423" s="18" t="s">
        <v>436</v>
      </c>
      <c r="BM1423" s="144" t="s">
        <v>1908</v>
      </c>
    </row>
    <row r="1424" spans="2:65" s="1" customFormat="1" ht="19.5">
      <c r="B1424" s="33"/>
      <c r="D1424" s="146" t="s">
        <v>313</v>
      </c>
      <c r="F1424" s="147" t="s">
        <v>1907</v>
      </c>
      <c r="I1424" s="148"/>
      <c r="L1424" s="33"/>
      <c r="M1424" s="149"/>
      <c r="T1424" s="54"/>
      <c r="AT1424" s="18" t="s">
        <v>313</v>
      </c>
      <c r="AU1424" s="18" t="s">
        <v>96</v>
      </c>
    </row>
    <row r="1425" spans="2:65" s="1" customFormat="1" ht="24.2" customHeight="1">
      <c r="B1425" s="33"/>
      <c r="C1425" s="133" t="s">
        <v>1909</v>
      </c>
      <c r="D1425" s="133" t="s">
        <v>307</v>
      </c>
      <c r="E1425" s="134" t="s">
        <v>1910</v>
      </c>
      <c r="F1425" s="135" t="s">
        <v>1911</v>
      </c>
      <c r="G1425" s="136" t="s">
        <v>350</v>
      </c>
      <c r="H1425" s="137">
        <v>1</v>
      </c>
      <c r="I1425" s="138"/>
      <c r="J1425" s="139">
        <f>ROUND(I1425*H1425,2)</f>
        <v>0</v>
      </c>
      <c r="K1425" s="135" t="s">
        <v>721</v>
      </c>
      <c r="L1425" s="33"/>
      <c r="M1425" s="140" t="s">
        <v>42</v>
      </c>
      <c r="N1425" s="141" t="s">
        <v>50</v>
      </c>
      <c r="P1425" s="142">
        <f>O1425*H1425</f>
        <v>0</v>
      </c>
      <c r="Q1425" s="142">
        <v>0</v>
      </c>
      <c r="R1425" s="142">
        <f>Q1425*H1425</f>
        <v>0</v>
      </c>
      <c r="S1425" s="142">
        <v>0</v>
      </c>
      <c r="T1425" s="143">
        <f>S1425*H1425</f>
        <v>0</v>
      </c>
      <c r="AR1425" s="144" t="s">
        <v>436</v>
      </c>
      <c r="AT1425" s="144" t="s">
        <v>307</v>
      </c>
      <c r="AU1425" s="144" t="s">
        <v>96</v>
      </c>
      <c r="AY1425" s="18" t="s">
        <v>305</v>
      </c>
      <c r="BE1425" s="145">
        <f>IF(N1425="základní",J1425,0)</f>
        <v>0</v>
      </c>
      <c r="BF1425" s="145">
        <f>IF(N1425="snížená",J1425,0)</f>
        <v>0</v>
      </c>
      <c r="BG1425" s="145">
        <f>IF(N1425="zákl. přenesená",J1425,0)</f>
        <v>0</v>
      </c>
      <c r="BH1425" s="145">
        <f>IF(N1425="sníž. přenesená",J1425,0)</f>
        <v>0</v>
      </c>
      <c r="BI1425" s="145">
        <f>IF(N1425="nulová",J1425,0)</f>
        <v>0</v>
      </c>
      <c r="BJ1425" s="18" t="s">
        <v>86</v>
      </c>
      <c r="BK1425" s="145">
        <f>ROUND(I1425*H1425,2)</f>
        <v>0</v>
      </c>
      <c r="BL1425" s="18" t="s">
        <v>436</v>
      </c>
      <c r="BM1425" s="144" t="s">
        <v>1912</v>
      </c>
    </row>
    <row r="1426" spans="2:65" s="1" customFormat="1" ht="19.5">
      <c r="B1426" s="33"/>
      <c r="D1426" s="146" t="s">
        <v>313</v>
      </c>
      <c r="F1426" s="147" t="s">
        <v>1911</v>
      </c>
      <c r="I1426" s="148"/>
      <c r="L1426" s="33"/>
      <c r="M1426" s="149"/>
      <c r="T1426" s="54"/>
      <c r="AT1426" s="18" t="s">
        <v>313</v>
      </c>
      <c r="AU1426" s="18" t="s">
        <v>96</v>
      </c>
    </row>
    <row r="1427" spans="2:65" s="1" customFormat="1" ht="24.2" customHeight="1">
      <c r="B1427" s="33"/>
      <c r="C1427" s="133" t="s">
        <v>1913</v>
      </c>
      <c r="D1427" s="133" t="s">
        <v>307</v>
      </c>
      <c r="E1427" s="134" t="s">
        <v>1914</v>
      </c>
      <c r="F1427" s="135" t="s">
        <v>1915</v>
      </c>
      <c r="G1427" s="136" t="s">
        <v>350</v>
      </c>
      <c r="H1427" s="137">
        <v>3</v>
      </c>
      <c r="I1427" s="138"/>
      <c r="J1427" s="139">
        <f>ROUND(I1427*H1427,2)</f>
        <v>0</v>
      </c>
      <c r="K1427" s="135" t="s">
        <v>721</v>
      </c>
      <c r="L1427" s="33"/>
      <c r="M1427" s="140" t="s">
        <v>42</v>
      </c>
      <c r="N1427" s="141" t="s">
        <v>50</v>
      </c>
      <c r="P1427" s="142">
        <f>O1427*H1427</f>
        <v>0</v>
      </c>
      <c r="Q1427" s="142">
        <v>0</v>
      </c>
      <c r="R1427" s="142">
        <f>Q1427*H1427</f>
        <v>0</v>
      </c>
      <c r="S1427" s="142">
        <v>0</v>
      </c>
      <c r="T1427" s="143">
        <f>S1427*H1427</f>
        <v>0</v>
      </c>
      <c r="AR1427" s="144" t="s">
        <v>436</v>
      </c>
      <c r="AT1427" s="144" t="s">
        <v>307</v>
      </c>
      <c r="AU1427" s="144" t="s">
        <v>96</v>
      </c>
      <c r="AY1427" s="18" t="s">
        <v>305</v>
      </c>
      <c r="BE1427" s="145">
        <f>IF(N1427="základní",J1427,0)</f>
        <v>0</v>
      </c>
      <c r="BF1427" s="145">
        <f>IF(N1427="snížená",J1427,0)</f>
        <v>0</v>
      </c>
      <c r="BG1427" s="145">
        <f>IF(N1427="zákl. přenesená",J1427,0)</f>
        <v>0</v>
      </c>
      <c r="BH1427" s="145">
        <f>IF(N1427="sníž. přenesená",J1427,0)</f>
        <v>0</v>
      </c>
      <c r="BI1427" s="145">
        <f>IF(N1427="nulová",J1427,0)</f>
        <v>0</v>
      </c>
      <c r="BJ1427" s="18" t="s">
        <v>86</v>
      </c>
      <c r="BK1427" s="145">
        <f>ROUND(I1427*H1427,2)</f>
        <v>0</v>
      </c>
      <c r="BL1427" s="18" t="s">
        <v>436</v>
      </c>
      <c r="BM1427" s="144" t="s">
        <v>1916</v>
      </c>
    </row>
    <row r="1428" spans="2:65" s="1" customFormat="1" ht="19.5">
      <c r="B1428" s="33"/>
      <c r="D1428" s="146" t="s">
        <v>313</v>
      </c>
      <c r="F1428" s="147" t="s">
        <v>1915</v>
      </c>
      <c r="I1428" s="148"/>
      <c r="L1428" s="33"/>
      <c r="M1428" s="149"/>
      <c r="T1428" s="54"/>
      <c r="AT1428" s="18" t="s">
        <v>313</v>
      </c>
      <c r="AU1428" s="18" t="s">
        <v>96</v>
      </c>
    </row>
    <row r="1429" spans="2:65" s="1" customFormat="1" ht="24.2" customHeight="1">
      <c r="B1429" s="33"/>
      <c r="C1429" s="133" t="s">
        <v>1917</v>
      </c>
      <c r="D1429" s="133" t="s">
        <v>307</v>
      </c>
      <c r="E1429" s="134" t="s">
        <v>1918</v>
      </c>
      <c r="F1429" s="135" t="s">
        <v>1919</v>
      </c>
      <c r="G1429" s="136" t="s">
        <v>350</v>
      </c>
      <c r="H1429" s="137">
        <v>1</v>
      </c>
      <c r="I1429" s="138"/>
      <c r="J1429" s="139">
        <f>ROUND(I1429*H1429,2)</f>
        <v>0</v>
      </c>
      <c r="K1429" s="135" t="s">
        <v>721</v>
      </c>
      <c r="L1429" s="33"/>
      <c r="M1429" s="140" t="s">
        <v>42</v>
      </c>
      <c r="N1429" s="141" t="s">
        <v>50</v>
      </c>
      <c r="P1429" s="142">
        <f>O1429*H1429</f>
        <v>0</v>
      </c>
      <c r="Q1429" s="142">
        <v>0</v>
      </c>
      <c r="R1429" s="142">
        <f>Q1429*H1429</f>
        <v>0</v>
      </c>
      <c r="S1429" s="142">
        <v>0</v>
      </c>
      <c r="T1429" s="143">
        <f>S1429*H1429</f>
        <v>0</v>
      </c>
      <c r="AR1429" s="144" t="s">
        <v>436</v>
      </c>
      <c r="AT1429" s="144" t="s">
        <v>307</v>
      </c>
      <c r="AU1429" s="144" t="s">
        <v>96</v>
      </c>
      <c r="AY1429" s="18" t="s">
        <v>305</v>
      </c>
      <c r="BE1429" s="145">
        <f>IF(N1429="základní",J1429,0)</f>
        <v>0</v>
      </c>
      <c r="BF1429" s="145">
        <f>IF(N1429="snížená",J1429,0)</f>
        <v>0</v>
      </c>
      <c r="BG1429" s="145">
        <f>IF(N1429="zákl. přenesená",J1429,0)</f>
        <v>0</v>
      </c>
      <c r="BH1429" s="145">
        <f>IF(N1429="sníž. přenesená",J1429,0)</f>
        <v>0</v>
      </c>
      <c r="BI1429" s="145">
        <f>IF(N1429="nulová",J1429,0)</f>
        <v>0</v>
      </c>
      <c r="BJ1429" s="18" t="s">
        <v>86</v>
      </c>
      <c r="BK1429" s="145">
        <f>ROUND(I1429*H1429,2)</f>
        <v>0</v>
      </c>
      <c r="BL1429" s="18" t="s">
        <v>436</v>
      </c>
      <c r="BM1429" s="144" t="s">
        <v>1920</v>
      </c>
    </row>
    <row r="1430" spans="2:65" s="1" customFormat="1" ht="19.5">
      <c r="B1430" s="33"/>
      <c r="D1430" s="146" t="s">
        <v>313</v>
      </c>
      <c r="F1430" s="147" t="s">
        <v>1919</v>
      </c>
      <c r="I1430" s="148"/>
      <c r="L1430" s="33"/>
      <c r="M1430" s="149"/>
      <c r="T1430" s="54"/>
      <c r="AT1430" s="18" t="s">
        <v>313</v>
      </c>
      <c r="AU1430" s="18" t="s">
        <v>96</v>
      </c>
    </row>
    <row r="1431" spans="2:65" s="1" customFormat="1" ht="24.2" customHeight="1">
      <c r="B1431" s="33"/>
      <c r="C1431" s="133" t="s">
        <v>1921</v>
      </c>
      <c r="D1431" s="133" t="s">
        <v>307</v>
      </c>
      <c r="E1431" s="134" t="s">
        <v>1922</v>
      </c>
      <c r="F1431" s="135" t="s">
        <v>1923</v>
      </c>
      <c r="G1431" s="136" t="s">
        <v>350</v>
      </c>
      <c r="H1431" s="137">
        <v>3</v>
      </c>
      <c r="I1431" s="138"/>
      <c r="J1431" s="139">
        <f>ROUND(I1431*H1431,2)</f>
        <v>0</v>
      </c>
      <c r="K1431" s="135" t="s">
        <v>721</v>
      </c>
      <c r="L1431" s="33"/>
      <c r="M1431" s="140" t="s">
        <v>42</v>
      </c>
      <c r="N1431" s="141" t="s">
        <v>50</v>
      </c>
      <c r="P1431" s="142">
        <f>O1431*H1431</f>
        <v>0</v>
      </c>
      <c r="Q1431" s="142">
        <v>0</v>
      </c>
      <c r="R1431" s="142">
        <f>Q1431*H1431</f>
        <v>0</v>
      </c>
      <c r="S1431" s="142">
        <v>0</v>
      </c>
      <c r="T1431" s="143">
        <f>S1431*H1431</f>
        <v>0</v>
      </c>
      <c r="AR1431" s="144" t="s">
        <v>436</v>
      </c>
      <c r="AT1431" s="144" t="s">
        <v>307</v>
      </c>
      <c r="AU1431" s="144" t="s">
        <v>96</v>
      </c>
      <c r="AY1431" s="18" t="s">
        <v>305</v>
      </c>
      <c r="BE1431" s="145">
        <f>IF(N1431="základní",J1431,0)</f>
        <v>0</v>
      </c>
      <c r="BF1431" s="145">
        <f>IF(N1431="snížená",J1431,0)</f>
        <v>0</v>
      </c>
      <c r="BG1431" s="145">
        <f>IF(N1431="zákl. přenesená",J1431,0)</f>
        <v>0</v>
      </c>
      <c r="BH1431" s="145">
        <f>IF(N1431="sníž. přenesená",J1431,0)</f>
        <v>0</v>
      </c>
      <c r="BI1431" s="145">
        <f>IF(N1431="nulová",J1431,0)</f>
        <v>0</v>
      </c>
      <c r="BJ1431" s="18" t="s">
        <v>86</v>
      </c>
      <c r="BK1431" s="145">
        <f>ROUND(I1431*H1431,2)</f>
        <v>0</v>
      </c>
      <c r="BL1431" s="18" t="s">
        <v>436</v>
      </c>
      <c r="BM1431" s="144" t="s">
        <v>1924</v>
      </c>
    </row>
    <row r="1432" spans="2:65" s="1" customFormat="1" ht="19.5">
      <c r="B1432" s="33"/>
      <c r="D1432" s="146" t="s">
        <v>313</v>
      </c>
      <c r="F1432" s="147" t="s">
        <v>1923</v>
      </c>
      <c r="I1432" s="148"/>
      <c r="L1432" s="33"/>
      <c r="M1432" s="149"/>
      <c r="T1432" s="54"/>
      <c r="AT1432" s="18" t="s">
        <v>313</v>
      </c>
      <c r="AU1432" s="18" t="s">
        <v>96</v>
      </c>
    </row>
    <row r="1433" spans="2:65" s="1" customFormat="1" ht="37.9" customHeight="1">
      <c r="B1433" s="33"/>
      <c r="C1433" s="133" t="s">
        <v>1925</v>
      </c>
      <c r="D1433" s="133" t="s">
        <v>307</v>
      </c>
      <c r="E1433" s="134" t="s">
        <v>1926</v>
      </c>
      <c r="F1433" s="135" t="s">
        <v>1927</v>
      </c>
      <c r="G1433" s="136" t="s">
        <v>350</v>
      </c>
      <c r="H1433" s="137">
        <v>3</v>
      </c>
      <c r="I1433" s="138"/>
      <c r="J1433" s="139">
        <f>ROUND(I1433*H1433,2)</f>
        <v>0</v>
      </c>
      <c r="K1433" s="135" t="s">
        <v>721</v>
      </c>
      <c r="L1433" s="33"/>
      <c r="M1433" s="140" t="s">
        <v>42</v>
      </c>
      <c r="N1433" s="141" t="s">
        <v>50</v>
      </c>
      <c r="P1433" s="142">
        <f>O1433*H1433</f>
        <v>0</v>
      </c>
      <c r="Q1433" s="142">
        <v>0</v>
      </c>
      <c r="R1433" s="142">
        <f>Q1433*H1433</f>
        <v>0</v>
      </c>
      <c r="S1433" s="142">
        <v>0</v>
      </c>
      <c r="T1433" s="143">
        <f>S1433*H1433</f>
        <v>0</v>
      </c>
      <c r="AR1433" s="144" t="s">
        <v>436</v>
      </c>
      <c r="AT1433" s="144" t="s">
        <v>307</v>
      </c>
      <c r="AU1433" s="144" t="s">
        <v>96</v>
      </c>
      <c r="AY1433" s="18" t="s">
        <v>305</v>
      </c>
      <c r="BE1433" s="145">
        <f>IF(N1433="základní",J1433,0)</f>
        <v>0</v>
      </c>
      <c r="BF1433" s="145">
        <f>IF(N1433="snížená",J1433,0)</f>
        <v>0</v>
      </c>
      <c r="BG1433" s="145">
        <f>IF(N1433="zákl. přenesená",J1433,0)</f>
        <v>0</v>
      </c>
      <c r="BH1433" s="145">
        <f>IF(N1433="sníž. přenesená",J1433,0)</f>
        <v>0</v>
      </c>
      <c r="BI1433" s="145">
        <f>IF(N1433="nulová",J1433,0)</f>
        <v>0</v>
      </c>
      <c r="BJ1433" s="18" t="s">
        <v>86</v>
      </c>
      <c r="BK1433" s="145">
        <f>ROUND(I1433*H1433,2)</f>
        <v>0</v>
      </c>
      <c r="BL1433" s="18" t="s">
        <v>436</v>
      </c>
      <c r="BM1433" s="144" t="s">
        <v>1928</v>
      </c>
    </row>
    <row r="1434" spans="2:65" s="1" customFormat="1" ht="19.5">
      <c r="B1434" s="33"/>
      <c r="D1434" s="146" t="s">
        <v>313</v>
      </c>
      <c r="F1434" s="147" t="s">
        <v>1927</v>
      </c>
      <c r="I1434" s="148"/>
      <c r="L1434" s="33"/>
      <c r="M1434" s="149"/>
      <c r="T1434" s="54"/>
      <c r="AT1434" s="18" t="s">
        <v>313</v>
      </c>
      <c r="AU1434" s="18" t="s">
        <v>96</v>
      </c>
    </row>
    <row r="1435" spans="2:65" s="1" customFormat="1" ht="37.9" customHeight="1">
      <c r="B1435" s="33"/>
      <c r="C1435" s="133" t="s">
        <v>1929</v>
      </c>
      <c r="D1435" s="133" t="s">
        <v>307</v>
      </c>
      <c r="E1435" s="134" t="s">
        <v>1930</v>
      </c>
      <c r="F1435" s="135" t="s">
        <v>1931</v>
      </c>
      <c r="G1435" s="136" t="s">
        <v>350</v>
      </c>
      <c r="H1435" s="137">
        <v>1</v>
      </c>
      <c r="I1435" s="138"/>
      <c r="J1435" s="139">
        <f>ROUND(I1435*H1435,2)</f>
        <v>0</v>
      </c>
      <c r="K1435" s="135" t="s">
        <v>721</v>
      </c>
      <c r="L1435" s="33"/>
      <c r="M1435" s="140" t="s">
        <v>42</v>
      </c>
      <c r="N1435" s="141" t="s">
        <v>50</v>
      </c>
      <c r="P1435" s="142">
        <f>O1435*H1435</f>
        <v>0</v>
      </c>
      <c r="Q1435" s="142">
        <v>0</v>
      </c>
      <c r="R1435" s="142">
        <f>Q1435*H1435</f>
        <v>0</v>
      </c>
      <c r="S1435" s="142">
        <v>0</v>
      </c>
      <c r="T1435" s="143">
        <f>S1435*H1435</f>
        <v>0</v>
      </c>
      <c r="AR1435" s="144" t="s">
        <v>436</v>
      </c>
      <c r="AT1435" s="144" t="s">
        <v>307</v>
      </c>
      <c r="AU1435" s="144" t="s">
        <v>96</v>
      </c>
      <c r="AY1435" s="18" t="s">
        <v>305</v>
      </c>
      <c r="BE1435" s="145">
        <f>IF(N1435="základní",J1435,0)</f>
        <v>0</v>
      </c>
      <c r="BF1435" s="145">
        <f>IF(N1435="snížená",J1435,0)</f>
        <v>0</v>
      </c>
      <c r="BG1435" s="145">
        <f>IF(N1435="zákl. přenesená",J1435,0)</f>
        <v>0</v>
      </c>
      <c r="BH1435" s="145">
        <f>IF(N1435="sníž. přenesená",J1435,0)</f>
        <v>0</v>
      </c>
      <c r="BI1435" s="145">
        <f>IF(N1435="nulová",J1435,0)</f>
        <v>0</v>
      </c>
      <c r="BJ1435" s="18" t="s">
        <v>86</v>
      </c>
      <c r="BK1435" s="145">
        <f>ROUND(I1435*H1435,2)</f>
        <v>0</v>
      </c>
      <c r="BL1435" s="18" t="s">
        <v>436</v>
      </c>
      <c r="BM1435" s="144" t="s">
        <v>1932</v>
      </c>
    </row>
    <row r="1436" spans="2:65" s="1" customFormat="1" ht="19.5">
      <c r="B1436" s="33"/>
      <c r="D1436" s="146" t="s">
        <v>313</v>
      </c>
      <c r="F1436" s="147" t="s">
        <v>1931</v>
      </c>
      <c r="I1436" s="148"/>
      <c r="L1436" s="33"/>
      <c r="M1436" s="149"/>
      <c r="T1436" s="54"/>
      <c r="AT1436" s="18" t="s">
        <v>313</v>
      </c>
      <c r="AU1436" s="18" t="s">
        <v>96</v>
      </c>
    </row>
    <row r="1437" spans="2:65" s="1" customFormat="1" ht="24.2" customHeight="1">
      <c r="B1437" s="33"/>
      <c r="C1437" s="133" t="s">
        <v>1933</v>
      </c>
      <c r="D1437" s="133" t="s">
        <v>307</v>
      </c>
      <c r="E1437" s="134" t="s">
        <v>1934</v>
      </c>
      <c r="F1437" s="135" t="s">
        <v>1935</v>
      </c>
      <c r="G1437" s="136" t="s">
        <v>350</v>
      </c>
      <c r="H1437" s="137">
        <v>3</v>
      </c>
      <c r="I1437" s="138"/>
      <c r="J1437" s="139">
        <f>ROUND(I1437*H1437,2)</f>
        <v>0</v>
      </c>
      <c r="K1437" s="135" t="s">
        <v>721</v>
      </c>
      <c r="L1437" s="33"/>
      <c r="M1437" s="140" t="s">
        <v>42</v>
      </c>
      <c r="N1437" s="141" t="s">
        <v>50</v>
      </c>
      <c r="P1437" s="142">
        <f>O1437*H1437</f>
        <v>0</v>
      </c>
      <c r="Q1437" s="142">
        <v>0</v>
      </c>
      <c r="R1437" s="142">
        <f>Q1437*H1437</f>
        <v>0</v>
      </c>
      <c r="S1437" s="142">
        <v>0</v>
      </c>
      <c r="T1437" s="143">
        <f>S1437*H1437</f>
        <v>0</v>
      </c>
      <c r="AR1437" s="144" t="s">
        <v>436</v>
      </c>
      <c r="AT1437" s="144" t="s">
        <v>307</v>
      </c>
      <c r="AU1437" s="144" t="s">
        <v>96</v>
      </c>
      <c r="AY1437" s="18" t="s">
        <v>305</v>
      </c>
      <c r="BE1437" s="145">
        <f>IF(N1437="základní",J1437,0)</f>
        <v>0</v>
      </c>
      <c r="BF1437" s="145">
        <f>IF(N1437="snížená",J1437,0)</f>
        <v>0</v>
      </c>
      <c r="BG1437" s="145">
        <f>IF(N1437="zákl. přenesená",J1437,0)</f>
        <v>0</v>
      </c>
      <c r="BH1437" s="145">
        <f>IF(N1437="sníž. přenesená",J1437,0)</f>
        <v>0</v>
      </c>
      <c r="BI1437" s="145">
        <f>IF(N1437="nulová",J1437,0)</f>
        <v>0</v>
      </c>
      <c r="BJ1437" s="18" t="s">
        <v>86</v>
      </c>
      <c r="BK1437" s="145">
        <f>ROUND(I1437*H1437,2)</f>
        <v>0</v>
      </c>
      <c r="BL1437" s="18" t="s">
        <v>436</v>
      </c>
      <c r="BM1437" s="144" t="s">
        <v>1936</v>
      </c>
    </row>
    <row r="1438" spans="2:65" s="1" customFormat="1" ht="19.5">
      <c r="B1438" s="33"/>
      <c r="D1438" s="146" t="s">
        <v>313</v>
      </c>
      <c r="F1438" s="147" t="s">
        <v>1935</v>
      </c>
      <c r="I1438" s="148"/>
      <c r="L1438" s="33"/>
      <c r="M1438" s="149"/>
      <c r="T1438" s="54"/>
      <c r="AT1438" s="18" t="s">
        <v>313</v>
      </c>
      <c r="AU1438" s="18" t="s">
        <v>96</v>
      </c>
    </row>
    <row r="1439" spans="2:65" s="1" customFormat="1" ht="24.2" customHeight="1">
      <c r="B1439" s="33"/>
      <c r="C1439" s="133" t="s">
        <v>1937</v>
      </c>
      <c r="D1439" s="133" t="s">
        <v>307</v>
      </c>
      <c r="E1439" s="134" t="s">
        <v>1938</v>
      </c>
      <c r="F1439" s="135" t="s">
        <v>1939</v>
      </c>
      <c r="G1439" s="136" t="s">
        <v>350</v>
      </c>
      <c r="H1439" s="137">
        <v>1</v>
      </c>
      <c r="I1439" s="138"/>
      <c r="J1439" s="139">
        <f>ROUND(I1439*H1439,2)</f>
        <v>0</v>
      </c>
      <c r="K1439" s="135" t="s">
        <v>721</v>
      </c>
      <c r="L1439" s="33"/>
      <c r="M1439" s="140" t="s">
        <v>42</v>
      </c>
      <c r="N1439" s="141" t="s">
        <v>50</v>
      </c>
      <c r="P1439" s="142">
        <f>O1439*H1439</f>
        <v>0</v>
      </c>
      <c r="Q1439" s="142">
        <v>0</v>
      </c>
      <c r="R1439" s="142">
        <f>Q1439*H1439</f>
        <v>0</v>
      </c>
      <c r="S1439" s="142">
        <v>0</v>
      </c>
      <c r="T1439" s="143">
        <f>S1439*H1439</f>
        <v>0</v>
      </c>
      <c r="AR1439" s="144" t="s">
        <v>436</v>
      </c>
      <c r="AT1439" s="144" t="s">
        <v>307</v>
      </c>
      <c r="AU1439" s="144" t="s">
        <v>96</v>
      </c>
      <c r="AY1439" s="18" t="s">
        <v>305</v>
      </c>
      <c r="BE1439" s="145">
        <f>IF(N1439="základní",J1439,0)</f>
        <v>0</v>
      </c>
      <c r="BF1439" s="145">
        <f>IF(N1439="snížená",J1439,0)</f>
        <v>0</v>
      </c>
      <c r="BG1439" s="145">
        <f>IF(N1439="zákl. přenesená",J1439,0)</f>
        <v>0</v>
      </c>
      <c r="BH1439" s="145">
        <f>IF(N1439="sníž. přenesená",J1439,0)</f>
        <v>0</v>
      </c>
      <c r="BI1439" s="145">
        <f>IF(N1439="nulová",J1439,0)</f>
        <v>0</v>
      </c>
      <c r="BJ1439" s="18" t="s">
        <v>86</v>
      </c>
      <c r="BK1439" s="145">
        <f>ROUND(I1439*H1439,2)</f>
        <v>0</v>
      </c>
      <c r="BL1439" s="18" t="s">
        <v>436</v>
      </c>
      <c r="BM1439" s="144" t="s">
        <v>1940</v>
      </c>
    </row>
    <row r="1440" spans="2:65" s="1" customFormat="1" ht="19.5">
      <c r="B1440" s="33"/>
      <c r="D1440" s="146" t="s">
        <v>313</v>
      </c>
      <c r="F1440" s="147" t="s">
        <v>1939</v>
      </c>
      <c r="I1440" s="148"/>
      <c r="L1440" s="33"/>
      <c r="M1440" s="149"/>
      <c r="T1440" s="54"/>
      <c r="AT1440" s="18" t="s">
        <v>313</v>
      </c>
      <c r="AU1440" s="18" t="s">
        <v>96</v>
      </c>
    </row>
    <row r="1441" spans="2:65" s="1" customFormat="1" ht="24.2" customHeight="1">
      <c r="B1441" s="33"/>
      <c r="C1441" s="133" t="s">
        <v>1941</v>
      </c>
      <c r="D1441" s="133" t="s">
        <v>307</v>
      </c>
      <c r="E1441" s="134" t="s">
        <v>1942</v>
      </c>
      <c r="F1441" s="135" t="s">
        <v>1943</v>
      </c>
      <c r="G1441" s="136" t="s">
        <v>350</v>
      </c>
      <c r="H1441" s="137">
        <v>3</v>
      </c>
      <c r="I1441" s="138"/>
      <c r="J1441" s="139">
        <f>ROUND(I1441*H1441,2)</f>
        <v>0</v>
      </c>
      <c r="K1441" s="135" t="s">
        <v>721</v>
      </c>
      <c r="L1441" s="33"/>
      <c r="M1441" s="140" t="s">
        <v>42</v>
      </c>
      <c r="N1441" s="141" t="s">
        <v>50</v>
      </c>
      <c r="P1441" s="142">
        <f>O1441*H1441</f>
        <v>0</v>
      </c>
      <c r="Q1441" s="142">
        <v>0</v>
      </c>
      <c r="R1441" s="142">
        <f>Q1441*H1441</f>
        <v>0</v>
      </c>
      <c r="S1441" s="142">
        <v>0</v>
      </c>
      <c r="T1441" s="143">
        <f>S1441*H1441</f>
        <v>0</v>
      </c>
      <c r="AR1441" s="144" t="s">
        <v>436</v>
      </c>
      <c r="AT1441" s="144" t="s">
        <v>307</v>
      </c>
      <c r="AU1441" s="144" t="s">
        <v>96</v>
      </c>
      <c r="AY1441" s="18" t="s">
        <v>305</v>
      </c>
      <c r="BE1441" s="145">
        <f>IF(N1441="základní",J1441,0)</f>
        <v>0</v>
      </c>
      <c r="BF1441" s="145">
        <f>IF(N1441="snížená",J1441,0)</f>
        <v>0</v>
      </c>
      <c r="BG1441" s="145">
        <f>IF(N1441="zákl. přenesená",J1441,0)</f>
        <v>0</v>
      </c>
      <c r="BH1441" s="145">
        <f>IF(N1441="sníž. přenesená",J1441,0)</f>
        <v>0</v>
      </c>
      <c r="BI1441" s="145">
        <f>IF(N1441="nulová",J1441,0)</f>
        <v>0</v>
      </c>
      <c r="BJ1441" s="18" t="s">
        <v>86</v>
      </c>
      <c r="BK1441" s="145">
        <f>ROUND(I1441*H1441,2)</f>
        <v>0</v>
      </c>
      <c r="BL1441" s="18" t="s">
        <v>436</v>
      </c>
      <c r="BM1441" s="144" t="s">
        <v>1944</v>
      </c>
    </row>
    <row r="1442" spans="2:65" s="1" customFormat="1" ht="19.5">
      <c r="B1442" s="33"/>
      <c r="D1442" s="146" t="s">
        <v>313</v>
      </c>
      <c r="F1442" s="147" t="s">
        <v>1943</v>
      </c>
      <c r="I1442" s="148"/>
      <c r="L1442" s="33"/>
      <c r="M1442" s="149"/>
      <c r="T1442" s="54"/>
      <c r="AT1442" s="18" t="s">
        <v>313</v>
      </c>
      <c r="AU1442" s="18" t="s">
        <v>96</v>
      </c>
    </row>
    <row r="1443" spans="2:65" s="1" customFormat="1" ht="24.2" customHeight="1">
      <c r="B1443" s="33"/>
      <c r="C1443" s="133" t="s">
        <v>1945</v>
      </c>
      <c r="D1443" s="133" t="s">
        <v>307</v>
      </c>
      <c r="E1443" s="134" t="s">
        <v>1946</v>
      </c>
      <c r="F1443" s="135" t="s">
        <v>1947</v>
      </c>
      <c r="G1443" s="136" t="s">
        <v>350</v>
      </c>
      <c r="H1443" s="137">
        <v>2</v>
      </c>
      <c r="I1443" s="138"/>
      <c r="J1443" s="139">
        <f>ROUND(I1443*H1443,2)</f>
        <v>0</v>
      </c>
      <c r="K1443" s="135" t="s">
        <v>721</v>
      </c>
      <c r="L1443" s="33"/>
      <c r="M1443" s="140" t="s">
        <v>42</v>
      </c>
      <c r="N1443" s="141" t="s">
        <v>50</v>
      </c>
      <c r="P1443" s="142">
        <f>O1443*H1443</f>
        <v>0</v>
      </c>
      <c r="Q1443" s="142">
        <v>0</v>
      </c>
      <c r="R1443" s="142">
        <f>Q1443*H1443</f>
        <v>0</v>
      </c>
      <c r="S1443" s="142">
        <v>0</v>
      </c>
      <c r="T1443" s="143">
        <f>S1443*H1443</f>
        <v>0</v>
      </c>
      <c r="AR1443" s="144" t="s">
        <v>436</v>
      </c>
      <c r="AT1443" s="144" t="s">
        <v>307</v>
      </c>
      <c r="AU1443" s="144" t="s">
        <v>96</v>
      </c>
      <c r="AY1443" s="18" t="s">
        <v>305</v>
      </c>
      <c r="BE1443" s="145">
        <f>IF(N1443="základní",J1443,0)</f>
        <v>0</v>
      </c>
      <c r="BF1443" s="145">
        <f>IF(N1443="snížená",J1443,0)</f>
        <v>0</v>
      </c>
      <c r="BG1443" s="145">
        <f>IF(N1443="zákl. přenesená",J1443,0)</f>
        <v>0</v>
      </c>
      <c r="BH1443" s="145">
        <f>IF(N1443="sníž. přenesená",J1443,0)</f>
        <v>0</v>
      </c>
      <c r="BI1443" s="145">
        <f>IF(N1443="nulová",J1443,0)</f>
        <v>0</v>
      </c>
      <c r="BJ1443" s="18" t="s">
        <v>86</v>
      </c>
      <c r="BK1443" s="145">
        <f>ROUND(I1443*H1443,2)</f>
        <v>0</v>
      </c>
      <c r="BL1443" s="18" t="s">
        <v>436</v>
      </c>
      <c r="BM1443" s="144" t="s">
        <v>1948</v>
      </c>
    </row>
    <row r="1444" spans="2:65" s="1" customFormat="1" ht="19.5">
      <c r="B1444" s="33"/>
      <c r="D1444" s="146" t="s">
        <v>313</v>
      </c>
      <c r="F1444" s="147" t="s">
        <v>1947</v>
      </c>
      <c r="I1444" s="148"/>
      <c r="L1444" s="33"/>
      <c r="M1444" s="149"/>
      <c r="T1444" s="54"/>
      <c r="AT1444" s="18" t="s">
        <v>313</v>
      </c>
      <c r="AU1444" s="18" t="s">
        <v>96</v>
      </c>
    </row>
    <row r="1445" spans="2:65" s="1" customFormat="1" ht="24.2" customHeight="1">
      <c r="B1445" s="33"/>
      <c r="C1445" s="133" t="s">
        <v>1949</v>
      </c>
      <c r="D1445" s="133" t="s">
        <v>307</v>
      </c>
      <c r="E1445" s="134" t="s">
        <v>1950</v>
      </c>
      <c r="F1445" s="135" t="s">
        <v>1951</v>
      </c>
      <c r="G1445" s="136" t="s">
        <v>350</v>
      </c>
      <c r="H1445" s="137">
        <v>1</v>
      </c>
      <c r="I1445" s="138"/>
      <c r="J1445" s="139">
        <f>ROUND(I1445*H1445,2)</f>
        <v>0</v>
      </c>
      <c r="K1445" s="135" t="s">
        <v>721</v>
      </c>
      <c r="L1445" s="33"/>
      <c r="M1445" s="140" t="s">
        <v>42</v>
      </c>
      <c r="N1445" s="141" t="s">
        <v>50</v>
      </c>
      <c r="P1445" s="142">
        <f>O1445*H1445</f>
        <v>0</v>
      </c>
      <c r="Q1445" s="142">
        <v>0</v>
      </c>
      <c r="R1445" s="142">
        <f>Q1445*H1445</f>
        <v>0</v>
      </c>
      <c r="S1445" s="142">
        <v>0</v>
      </c>
      <c r="T1445" s="143">
        <f>S1445*H1445</f>
        <v>0</v>
      </c>
      <c r="AR1445" s="144" t="s">
        <v>436</v>
      </c>
      <c r="AT1445" s="144" t="s">
        <v>307</v>
      </c>
      <c r="AU1445" s="144" t="s">
        <v>96</v>
      </c>
      <c r="AY1445" s="18" t="s">
        <v>305</v>
      </c>
      <c r="BE1445" s="145">
        <f>IF(N1445="základní",J1445,0)</f>
        <v>0</v>
      </c>
      <c r="BF1445" s="145">
        <f>IF(N1445="snížená",J1445,0)</f>
        <v>0</v>
      </c>
      <c r="BG1445" s="145">
        <f>IF(N1445="zákl. přenesená",J1445,0)</f>
        <v>0</v>
      </c>
      <c r="BH1445" s="145">
        <f>IF(N1445="sníž. přenesená",J1445,0)</f>
        <v>0</v>
      </c>
      <c r="BI1445" s="145">
        <f>IF(N1445="nulová",J1445,0)</f>
        <v>0</v>
      </c>
      <c r="BJ1445" s="18" t="s">
        <v>86</v>
      </c>
      <c r="BK1445" s="145">
        <f>ROUND(I1445*H1445,2)</f>
        <v>0</v>
      </c>
      <c r="BL1445" s="18" t="s">
        <v>436</v>
      </c>
      <c r="BM1445" s="144" t="s">
        <v>1952</v>
      </c>
    </row>
    <row r="1446" spans="2:65" s="1" customFormat="1" ht="19.5">
      <c r="B1446" s="33"/>
      <c r="D1446" s="146" t="s">
        <v>313</v>
      </c>
      <c r="F1446" s="147" t="s">
        <v>1951</v>
      </c>
      <c r="I1446" s="148"/>
      <c r="L1446" s="33"/>
      <c r="M1446" s="149"/>
      <c r="T1446" s="54"/>
      <c r="AT1446" s="18" t="s">
        <v>313</v>
      </c>
      <c r="AU1446" s="18" t="s">
        <v>96</v>
      </c>
    </row>
    <row r="1447" spans="2:65" s="1" customFormat="1" ht="37.9" customHeight="1">
      <c r="B1447" s="33"/>
      <c r="C1447" s="133" t="s">
        <v>1953</v>
      </c>
      <c r="D1447" s="133" t="s">
        <v>307</v>
      </c>
      <c r="E1447" s="134" t="s">
        <v>1954</v>
      </c>
      <c r="F1447" s="135" t="s">
        <v>1955</v>
      </c>
      <c r="G1447" s="136" t="s">
        <v>350</v>
      </c>
      <c r="H1447" s="137">
        <v>2</v>
      </c>
      <c r="I1447" s="138"/>
      <c r="J1447" s="139">
        <f>ROUND(I1447*H1447,2)</f>
        <v>0</v>
      </c>
      <c r="K1447" s="135" t="s">
        <v>721</v>
      </c>
      <c r="L1447" s="33"/>
      <c r="M1447" s="140" t="s">
        <v>42</v>
      </c>
      <c r="N1447" s="141" t="s">
        <v>50</v>
      </c>
      <c r="P1447" s="142">
        <f>O1447*H1447</f>
        <v>0</v>
      </c>
      <c r="Q1447" s="142">
        <v>0</v>
      </c>
      <c r="R1447" s="142">
        <f>Q1447*H1447</f>
        <v>0</v>
      </c>
      <c r="S1447" s="142">
        <v>0</v>
      </c>
      <c r="T1447" s="143">
        <f>S1447*H1447</f>
        <v>0</v>
      </c>
      <c r="AR1447" s="144" t="s">
        <v>436</v>
      </c>
      <c r="AT1447" s="144" t="s">
        <v>307</v>
      </c>
      <c r="AU1447" s="144" t="s">
        <v>96</v>
      </c>
      <c r="AY1447" s="18" t="s">
        <v>305</v>
      </c>
      <c r="BE1447" s="145">
        <f>IF(N1447="základní",J1447,0)</f>
        <v>0</v>
      </c>
      <c r="BF1447" s="145">
        <f>IF(N1447="snížená",J1447,0)</f>
        <v>0</v>
      </c>
      <c r="BG1447" s="145">
        <f>IF(N1447="zákl. přenesená",J1447,0)</f>
        <v>0</v>
      </c>
      <c r="BH1447" s="145">
        <f>IF(N1447="sníž. přenesená",J1447,0)</f>
        <v>0</v>
      </c>
      <c r="BI1447" s="145">
        <f>IF(N1447="nulová",J1447,0)</f>
        <v>0</v>
      </c>
      <c r="BJ1447" s="18" t="s">
        <v>86</v>
      </c>
      <c r="BK1447" s="145">
        <f>ROUND(I1447*H1447,2)</f>
        <v>0</v>
      </c>
      <c r="BL1447" s="18" t="s">
        <v>436</v>
      </c>
      <c r="BM1447" s="144" t="s">
        <v>1956</v>
      </c>
    </row>
    <row r="1448" spans="2:65" s="1" customFormat="1" ht="19.5">
      <c r="B1448" s="33"/>
      <c r="D1448" s="146" t="s">
        <v>313</v>
      </c>
      <c r="F1448" s="147" t="s">
        <v>1955</v>
      </c>
      <c r="I1448" s="148"/>
      <c r="L1448" s="33"/>
      <c r="M1448" s="149"/>
      <c r="T1448" s="54"/>
      <c r="AT1448" s="18" t="s">
        <v>313</v>
      </c>
      <c r="AU1448" s="18" t="s">
        <v>96</v>
      </c>
    </row>
    <row r="1449" spans="2:65" s="11" customFormat="1" ht="20.85" customHeight="1">
      <c r="B1449" s="121"/>
      <c r="D1449" s="122" t="s">
        <v>78</v>
      </c>
      <c r="E1449" s="131" t="s">
        <v>1957</v>
      </c>
      <c r="F1449" s="131" t="s">
        <v>1958</v>
      </c>
      <c r="I1449" s="124"/>
      <c r="J1449" s="132">
        <f>BK1449</f>
        <v>0</v>
      </c>
      <c r="L1449" s="121"/>
      <c r="M1449" s="126"/>
      <c r="P1449" s="127">
        <f>SUM(P1450:P1489)</f>
        <v>0</v>
      </c>
      <c r="R1449" s="127">
        <f>SUM(R1450:R1489)</f>
        <v>0</v>
      </c>
      <c r="T1449" s="128">
        <f>SUM(T1450:T1489)</f>
        <v>0</v>
      </c>
      <c r="AR1449" s="122" t="s">
        <v>88</v>
      </c>
      <c r="AT1449" s="129" t="s">
        <v>78</v>
      </c>
      <c r="AU1449" s="129" t="s">
        <v>88</v>
      </c>
      <c r="AY1449" s="122" t="s">
        <v>305</v>
      </c>
      <c r="BK1449" s="130">
        <f>SUM(BK1450:BK1489)</f>
        <v>0</v>
      </c>
    </row>
    <row r="1450" spans="2:65" s="1" customFormat="1" ht="37.9" customHeight="1">
      <c r="B1450" s="33"/>
      <c r="C1450" s="133" t="s">
        <v>1959</v>
      </c>
      <c r="D1450" s="133" t="s">
        <v>307</v>
      </c>
      <c r="E1450" s="134" t="s">
        <v>1960</v>
      </c>
      <c r="F1450" s="135" t="s">
        <v>1961</v>
      </c>
      <c r="G1450" s="136" t="s">
        <v>350</v>
      </c>
      <c r="H1450" s="137">
        <v>1</v>
      </c>
      <c r="I1450" s="138"/>
      <c r="J1450" s="139">
        <f>ROUND(I1450*H1450,2)</f>
        <v>0</v>
      </c>
      <c r="K1450" s="135" t="s">
        <v>721</v>
      </c>
      <c r="L1450" s="33"/>
      <c r="M1450" s="140" t="s">
        <v>42</v>
      </c>
      <c r="N1450" s="141" t="s">
        <v>50</v>
      </c>
      <c r="P1450" s="142">
        <f>O1450*H1450</f>
        <v>0</v>
      </c>
      <c r="Q1450" s="142">
        <v>0</v>
      </c>
      <c r="R1450" s="142">
        <f>Q1450*H1450</f>
        <v>0</v>
      </c>
      <c r="S1450" s="142">
        <v>0</v>
      </c>
      <c r="T1450" s="143">
        <f>S1450*H1450</f>
        <v>0</v>
      </c>
      <c r="AR1450" s="144" t="s">
        <v>436</v>
      </c>
      <c r="AT1450" s="144" t="s">
        <v>307</v>
      </c>
      <c r="AU1450" s="144" t="s">
        <v>96</v>
      </c>
      <c r="AY1450" s="18" t="s">
        <v>305</v>
      </c>
      <c r="BE1450" s="145">
        <f>IF(N1450="základní",J1450,0)</f>
        <v>0</v>
      </c>
      <c r="BF1450" s="145">
        <f>IF(N1450="snížená",J1450,0)</f>
        <v>0</v>
      </c>
      <c r="BG1450" s="145">
        <f>IF(N1450="zákl. přenesená",J1450,0)</f>
        <v>0</v>
      </c>
      <c r="BH1450" s="145">
        <f>IF(N1450="sníž. přenesená",J1450,0)</f>
        <v>0</v>
      </c>
      <c r="BI1450" s="145">
        <f>IF(N1450="nulová",J1450,0)</f>
        <v>0</v>
      </c>
      <c r="BJ1450" s="18" t="s">
        <v>86</v>
      </c>
      <c r="BK1450" s="145">
        <f>ROUND(I1450*H1450,2)</f>
        <v>0</v>
      </c>
      <c r="BL1450" s="18" t="s">
        <v>436</v>
      </c>
      <c r="BM1450" s="144" t="s">
        <v>1962</v>
      </c>
    </row>
    <row r="1451" spans="2:65" s="1" customFormat="1" ht="19.5">
      <c r="B1451" s="33"/>
      <c r="D1451" s="146" t="s">
        <v>313</v>
      </c>
      <c r="F1451" s="147" t="s">
        <v>1961</v>
      </c>
      <c r="I1451" s="148"/>
      <c r="L1451" s="33"/>
      <c r="M1451" s="149"/>
      <c r="T1451" s="54"/>
      <c r="AT1451" s="18" t="s">
        <v>313</v>
      </c>
      <c r="AU1451" s="18" t="s">
        <v>96</v>
      </c>
    </row>
    <row r="1452" spans="2:65" s="1" customFormat="1" ht="37.9" customHeight="1">
      <c r="B1452" s="33"/>
      <c r="C1452" s="133" t="s">
        <v>1963</v>
      </c>
      <c r="D1452" s="133" t="s">
        <v>307</v>
      </c>
      <c r="E1452" s="134" t="s">
        <v>1964</v>
      </c>
      <c r="F1452" s="135" t="s">
        <v>1965</v>
      </c>
      <c r="G1452" s="136" t="s">
        <v>350</v>
      </c>
      <c r="H1452" s="137">
        <v>1</v>
      </c>
      <c r="I1452" s="138"/>
      <c r="J1452" s="139">
        <f>ROUND(I1452*H1452,2)</f>
        <v>0</v>
      </c>
      <c r="K1452" s="135" t="s">
        <v>721</v>
      </c>
      <c r="L1452" s="33"/>
      <c r="M1452" s="140" t="s">
        <v>42</v>
      </c>
      <c r="N1452" s="141" t="s">
        <v>50</v>
      </c>
      <c r="P1452" s="142">
        <f>O1452*H1452</f>
        <v>0</v>
      </c>
      <c r="Q1452" s="142">
        <v>0</v>
      </c>
      <c r="R1452" s="142">
        <f>Q1452*H1452</f>
        <v>0</v>
      </c>
      <c r="S1452" s="142">
        <v>0</v>
      </c>
      <c r="T1452" s="143">
        <f>S1452*H1452</f>
        <v>0</v>
      </c>
      <c r="AR1452" s="144" t="s">
        <v>436</v>
      </c>
      <c r="AT1452" s="144" t="s">
        <v>307</v>
      </c>
      <c r="AU1452" s="144" t="s">
        <v>96</v>
      </c>
      <c r="AY1452" s="18" t="s">
        <v>305</v>
      </c>
      <c r="BE1452" s="145">
        <f>IF(N1452="základní",J1452,0)</f>
        <v>0</v>
      </c>
      <c r="BF1452" s="145">
        <f>IF(N1452="snížená",J1452,0)</f>
        <v>0</v>
      </c>
      <c r="BG1452" s="145">
        <f>IF(N1452="zákl. přenesená",J1452,0)</f>
        <v>0</v>
      </c>
      <c r="BH1452" s="145">
        <f>IF(N1452="sníž. přenesená",J1452,0)</f>
        <v>0</v>
      </c>
      <c r="BI1452" s="145">
        <f>IF(N1452="nulová",J1452,0)</f>
        <v>0</v>
      </c>
      <c r="BJ1452" s="18" t="s">
        <v>86</v>
      </c>
      <c r="BK1452" s="145">
        <f>ROUND(I1452*H1452,2)</f>
        <v>0</v>
      </c>
      <c r="BL1452" s="18" t="s">
        <v>436</v>
      </c>
      <c r="BM1452" s="144" t="s">
        <v>1966</v>
      </c>
    </row>
    <row r="1453" spans="2:65" s="1" customFormat="1" ht="19.5">
      <c r="B1453" s="33"/>
      <c r="D1453" s="146" t="s">
        <v>313</v>
      </c>
      <c r="F1453" s="147" t="s">
        <v>1965</v>
      </c>
      <c r="I1453" s="148"/>
      <c r="L1453" s="33"/>
      <c r="M1453" s="149"/>
      <c r="T1453" s="54"/>
      <c r="AT1453" s="18" t="s">
        <v>313</v>
      </c>
      <c r="AU1453" s="18" t="s">
        <v>96</v>
      </c>
    </row>
    <row r="1454" spans="2:65" s="1" customFormat="1" ht="37.9" customHeight="1">
      <c r="B1454" s="33"/>
      <c r="C1454" s="133" t="s">
        <v>1967</v>
      </c>
      <c r="D1454" s="133" t="s">
        <v>307</v>
      </c>
      <c r="E1454" s="134" t="s">
        <v>1968</v>
      </c>
      <c r="F1454" s="135" t="s">
        <v>1969</v>
      </c>
      <c r="G1454" s="136" t="s">
        <v>350</v>
      </c>
      <c r="H1454" s="137">
        <v>1</v>
      </c>
      <c r="I1454" s="138"/>
      <c r="J1454" s="139">
        <f>ROUND(I1454*H1454,2)</f>
        <v>0</v>
      </c>
      <c r="K1454" s="135" t="s">
        <v>721</v>
      </c>
      <c r="L1454" s="33"/>
      <c r="M1454" s="140" t="s">
        <v>42</v>
      </c>
      <c r="N1454" s="141" t="s">
        <v>50</v>
      </c>
      <c r="P1454" s="142">
        <f>O1454*H1454</f>
        <v>0</v>
      </c>
      <c r="Q1454" s="142">
        <v>0</v>
      </c>
      <c r="R1454" s="142">
        <f>Q1454*H1454</f>
        <v>0</v>
      </c>
      <c r="S1454" s="142">
        <v>0</v>
      </c>
      <c r="T1454" s="143">
        <f>S1454*H1454</f>
        <v>0</v>
      </c>
      <c r="AR1454" s="144" t="s">
        <v>436</v>
      </c>
      <c r="AT1454" s="144" t="s">
        <v>307</v>
      </c>
      <c r="AU1454" s="144" t="s">
        <v>96</v>
      </c>
      <c r="AY1454" s="18" t="s">
        <v>305</v>
      </c>
      <c r="BE1454" s="145">
        <f>IF(N1454="základní",J1454,0)</f>
        <v>0</v>
      </c>
      <c r="BF1454" s="145">
        <f>IF(N1454="snížená",J1454,0)</f>
        <v>0</v>
      </c>
      <c r="BG1454" s="145">
        <f>IF(N1454="zákl. přenesená",J1454,0)</f>
        <v>0</v>
      </c>
      <c r="BH1454" s="145">
        <f>IF(N1454="sníž. přenesená",J1454,0)</f>
        <v>0</v>
      </c>
      <c r="BI1454" s="145">
        <f>IF(N1454="nulová",J1454,0)</f>
        <v>0</v>
      </c>
      <c r="BJ1454" s="18" t="s">
        <v>86</v>
      </c>
      <c r="BK1454" s="145">
        <f>ROUND(I1454*H1454,2)</f>
        <v>0</v>
      </c>
      <c r="BL1454" s="18" t="s">
        <v>436</v>
      </c>
      <c r="BM1454" s="144" t="s">
        <v>1970</v>
      </c>
    </row>
    <row r="1455" spans="2:65" s="1" customFormat="1" ht="19.5">
      <c r="B1455" s="33"/>
      <c r="D1455" s="146" t="s">
        <v>313</v>
      </c>
      <c r="F1455" s="147" t="s">
        <v>1969</v>
      </c>
      <c r="I1455" s="148"/>
      <c r="L1455" s="33"/>
      <c r="M1455" s="149"/>
      <c r="T1455" s="54"/>
      <c r="AT1455" s="18" t="s">
        <v>313</v>
      </c>
      <c r="AU1455" s="18" t="s">
        <v>96</v>
      </c>
    </row>
    <row r="1456" spans="2:65" s="1" customFormat="1" ht="37.9" customHeight="1">
      <c r="B1456" s="33"/>
      <c r="C1456" s="133" t="s">
        <v>1971</v>
      </c>
      <c r="D1456" s="133" t="s">
        <v>307</v>
      </c>
      <c r="E1456" s="134" t="s">
        <v>1972</v>
      </c>
      <c r="F1456" s="135" t="s">
        <v>1973</v>
      </c>
      <c r="G1456" s="136" t="s">
        <v>350</v>
      </c>
      <c r="H1456" s="137">
        <v>1</v>
      </c>
      <c r="I1456" s="138"/>
      <c r="J1456" s="139">
        <f>ROUND(I1456*H1456,2)</f>
        <v>0</v>
      </c>
      <c r="K1456" s="135" t="s">
        <v>721</v>
      </c>
      <c r="L1456" s="33"/>
      <c r="M1456" s="140" t="s">
        <v>42</v>
      </c>
      <c r="N1456" s="141" t="s">
        <v>50</v>
      </c>
      <c r="P1456" s="142">
        <f>O1456*H1456</f>
        <v>0</v>
      </c>
      <c r="Q1456" s="142">
        <v>0</v>
      </c>
      <c r="R1456" s="142">
        <f>Q1456*H1456</f>
        <v>0</v>
      </c>
      <c r="S1456" s="142">
        <v>0</v>
      </c>
      <c r="T1456" s="143">
        <f>S1456*H1456</f>
        <v>0</v>
      </c>
      <c r="AR1456" s="144" t="s">
        <v>436</v>
      </c>
      <c r="AT1456" s="144" t="s">
        <v>307</v>
      </c>
      <c r="AU1456" s="144" t="s">
        <v>96</v>
      </c>
      <c r="AY1456" s="18" t="s">
        <v>305</v>
      </c>
      <c r="BE1456" s="145">
        <f>IF(N1456="základní",J1456,0)</f>
        <v>0</v>
      </c>
      <c r="BF1456" s="145">
        <f>IF(N1456="snížená",J1456,0)</f>
        <v>0</v>
      </c>
      <c r="BG1456" s="145">
        <f>IF(N1456="zákl. přenesená",J1456,0)</f>
        <v>0</v>
      </c>
      <c r="BH1456" s="145">
        <f>IF(N1456="sníž. přenesená",J1456,0)</f>
        <v>0</v>
      </c>
      <c r="BI1456" s="145">
        <f>IF(N1456="nulová",J1456,0)</f>
        <v>0</v>
      </c>
      <c r="BJ1456" s="18" t="s">
        <v>86</v>
      </c>
      <c r="BK1456" s="145">
        <f>ROUND(I1456*H1456,2)</f>
        <v>0</v>
      </c>
      <c r="BL1456" s="18" t="s">
        <v>436</v>
      </c>
      <c r="BM1456" s="144" t="s">
        <v>1974</v>
      </c>
    </row>
    <row r="1457" spans="2:65" s="1" customFormat="1" ht="19.5">
      <c r="B1457" s="33"/>
      <c r="D1457" s="146" t="s">
        <v>313</v>
      </c>
      <c r="F1457" s="147" t="s">
        <v>1973</v>
      </c>
      <c r="I1457" s="148"/>
      <c r="L1457" s="33"/>
      <c r="M1457" s="149"/>
      <c r="T1457" s="54"/>
      <c r="AT1457" s="18" t="s">
        <v>313</v>
      </c>
      <c r="AU1457" s="18" t="s">
        <v>96</v>
      </c>
    </row>
    <row r="1458" spans="2:65" s="1" customFormat="1" ht="37.9" customHeight="1">
      <c r="B1458" s="33"/>
      <c r="C1458" s="133" t="s">
        <v>1975</v>
      </c>
      <c r="D1458" s="133" t="s">
        <v>307</v>
      </c>
      <c r="E1458" s="134" t="s">
        <v>1976</v>
      </c>
      <c r="F1458" s="135" t="s">
        <v>1977</v>
      </c>
      <c r="G1458" s="136" t="s">
        <v>350</v>
      </c>
      <c r="H1458" s="137">
        <v>1</v>
      </c>
      <c r="I1458" s="138"/>
      <c r="J1458" s="139">
        <f>ROUND(I1458*H1458,2)</f>
        <v>0</v>
      </c>
      <c r="K1458" s="135" t="s">
        <v>721</v>
      </c>
      <c r="L1458" s="33"/>
      <c r="M1458" s="140" t="s">
        <v>42</v>
      </c>
      <c r="N1458" s="141" t="s">
        <v>50</v>
      </c>
      <c r="P1458" s="142">
        <f>O1458*H1458</f>
        <v>0</v>
      </c>
      <c r="Q1458" s="142">
        <v>0</v>
      </c>
      <c r="R1458" s="142">
        <f>Q1458*H1458</f>
        <v>0</v>
      </c>
      <c r="S1458" s="142">
        <v>0</v>
      </c>
      <c r="T1458" s="143">
        <f>S1458*H1458</f>
        <v>0</v>
      </c>
      <c r="AR1458" s="144" t="s">
        <v>436</v>
      </c>
      <c r="AT1458" s="144" t="s">
        <v>307</v>
      </c>
      <c r="AU1458" s="144" t="s">
        <v>96</v>
      </c>
      <c r="AY1458" s="18" t="s">
        <v>305</v>
      </c>
      <c r="BE1458" s="145">
        <f>IF(N1458="základní",J1458,0)</f>
        <v>0</v>
      </c>
      <c r="BF1458" s="145">
        <f>IF(N1458="snížená",J1458,0)</f>
        <v>0</v>
      </c>
      <c r="BG1458" s="145">
        <f>IF(N1458="zákl. přenesená",J1458,0)</f>
        <v>0</v>
      </c>
      <c r="BH1458" s="145">
        <f>IF(N1458="sníž. přenesená",J1458,0)</f>
        <v>0</v>
      </c>
      <c r="BI1458" s="145">
        <f>IF(N1458="nulová",J1458,0)</f>
        <v>0</v>
      </c>
      <c r="BJ1458" s="18" t="s">
        <v>86</v>
      </c>
      <c r="BK1458" s="145">
        <f>ROUND(I1458*H1458,2)</f>
        <v>0</v>
      </c>
      <c r="BL1458" s="18" t="s">
        <v>436</v>
      </c>
      <c r="BM1458" s="144" t="s">
        <v>1978</v>
      </c>
    </row>
    <row r="1459" spans="2:65" s="1" customFormat="1" ht="19.5">
      <c r="B1459" s="33"/>
      <c r="D1459" s="146" t="s">
        <v>313</v>
      </c>
      <c r="F1459" s="147" t="s">
        <v>1977</v>
      </c>
      <c r="I1459" s="148"/>
      <c r="L1459" s="33"/>
      <c r="M1459" s="149"/>
      <c r="T1459" s="54"/>
      <c r="AT1459" s="18" t="s">
        <v>313</v>
      </c>
      <c r="AU1459" s="18" t="s">
        <v>96</v>
      </c>
    </row>
    <row r="1460" spans="2:65" s="1" customFormat="1" ht="37.9" customHeight="1">
      <c r="B1460" s="33"/>
      <c r="C1460" s="133" t="s">
        <v>1979</v>
      </c>
      <c r="D1460" s="133" t="s">
        <v>307</v>
      </c>
      <c r="E1460" s="134" t="s">
        <v>1980</v>
      </c>
      <c r="F1460" s="135" t="s">
        <v>1981</v>
      </c>
      <c r="G1460" s="136" t="s">
        <v>350</v>
      </c>
      <c r="H1460" s="137">
        <v>1</v>
      </c>
      <c r="I1460" s="138"/>
      <c r="J1460" s="139">
        <f>ROUND(I1460*H1460,2)</f>
        <v>0</v>
      </c>
      <c r="K1460" s="135" t="s">
        <v>721</v>
      </c>
      <c r="L1460" s="33"/>
      <c r="M1460" s="140" t="s">
        <v>42</v>
      </c>
      <c r="N1460" s="141" t="s">
        <v>50</v>
      </c>
      <c r="P1460" s="142">
        <f>O1460*H1460</f>
        <v>0</v>
      </c>
      <c r="Q1460" s="142">
        <v>0</v>
      </c>
      <c r="R1460" s="142">
        <f>Q1460*H1460</f>
        <v>0</v>
      </c>
      <c r="S1460" s="142">
        <v>0</v>
      </c>
      <c r="T1460" s="143">
        <f>S1460*H1460</f>
        <v>0</v>
      </c>
      <c r="AR1460" s="144" t="s">
        <v>436</v>
      </c>
      <c r="AT1460" s="144" t="s">
        <v>307</v>
      </c>
      <c r="AU1460" s="144" t="s">
        <v>96</v>
      </c>
      <c r="AY1460" s="18" t="s">
        <v>305</v>
      </c>
      <c r="BE1460" s="145">
        <f>IF(N1460="základní",J1460,0)</f>
        <v>0</v>
      </c>
      <c r="BF1460" s="145">
        <f>IF(N1460="snížená",J1460,0)</f>
        <v>0</v>
      </c>
      <c r="BG1460" s="145">
        <f>IF(N1460="zákl. přenesená",J1460,0)</f>
        <v>0</v>
      </c>
      <c r="BH1460" s="145">
        <f>IF(N1460="sníž. přenesená",J1460,0)</f>
        <v>0</v>
      </c>
      <c r="BI1460" s="145">
        <f>IF(N1460="nulová",J1460,0)</f>
        <v>0</v>
      </c>
      <c r="BJ1460" s="18" t="s">
        <v>86</v>
      </c>
      <c r="BK1460" s="145">
        <f>ROUND(I1460*H1460,2)</f>
        <v>0</v>
      </c>
      <c r="BL1460" s="18" t="s">
        <v>436</v>
      </c>
      <c r="BM1460" s="144" t="s">
        <v>1982</v>
      </c>
    </row>
    <row r="1461" spans="2:65" s="1" customFormat="1" ht="19.5">
      <c r="B1461" s="33"/>
      <c r="D1461" s="146" t="s">
        <v>313</v>
      </c>
      <c r="F1461" s="147" t="s">
        <v>1981</v>
      </c>
      <c r="I1461" s="148"/>
      <c r="L1461" s="33"/>
      <c r="M1461" s="149"/>
      <c r="T1461" s="54"/>
      <c r="AT1461" s="18" t="s">
        <v>313</v>
      </c>
      <c r="AU1461" s="18" t="s">
        <v>96</v>
      </c>
    </row>
    <row r="1462" spans="2:65" s="1" customFormat="1" ht="37.9" customHeight="1">
      <c r="B1462" s="33"/>
      <c r="C1462" s="133" t="s">
        <v>1983</v>
      </c>
      <c r="D1462" s="133" t="s">
        <v>307</v>
      </c>
      <c r="E1462" s="134" t="s">
        <v>1984</v>
      </c>
      <c r="F1462" s="135" t="s">
        <v>1985</v>
      </c>
      <c r="G1462" s="136" t="s">
        <v>350</v>
      </c>
      <c r="H1462" s="137">
        <v>1</v>
      </c>
      <c r="I1462" s="138"/>
      <c r="J1462" s="139">
        <f>ROUND(I1462*H1462,2)</f>
        <v>0</v>
      </c>
      <c r="K1462" s="135" t="s">
        <v>721</v>
      </c>
      <c r="L1462" s="33"/>
      <c r="M1462" s="140" t="s">
        <v>42</v>
      </c>
      <c r="N1462" s="141" t="s">
        <v>50</v>
      </c>
      <c r="P1462" s="142">
        <f>O1462*H1462</f>
        <v>0</v>
      </c>
      <c r="Q1462" s="142">
        <v>0</v>
      </c>
      <c r="R1462" s="142">
        <f>Q1462*H1462</f>
        <v>0</v>
      </c>
      <c r="S1462" s="142">
        <v>0</v>
      </c>
      <c r="T1462" s="143">
        <f>S1462*H1462</f>
        <v>0</v>
      </c>
      <c r="AR1462" s="144" t="s">
        <v>436</v>
      </c>
      <c r="AT1462" s="144" t="s">
        <v>307</v>
      </c>
      <c r="AU1462" s="144" t="s">
        <v>96</v>
      </c>
      <c r="AY1462" s="18" t="s">
        <v>305</v>
      </c>
      <c r="BE1462" s="145">
        <f>IF(N1462="základní",J1462,0)</f>
        <v>0</v>
      </c>
      <c r="BF1462" s="145">
        <f>IF(N1462="snížená",J1462,0)</f>
        <v>0</v>
      </c>
      <c r="BG1462" s="145">
        <f>IF(N1462="zákl. přenesená",J1462,0)</f>
        <v>0</v>
      </c>
      <c r="BH1462" s="145">
        <f>IF(N1462="sníž. přenesená",J1462,0)</f>
        <v>0</v>
      </c>
      <c r="BI1462" s="145">
        <f>IF(N1462="nulová",J1462,0)</f>
        <v>0</v>
      </c>
      <c r="BJ1462" s="18" t="s">
        <v>86</v>
      </c>
      <c r="BK1462" s="145">
        <f>ROUND(I1462*H1462,2)</f>
        <v>0</v>
      </c>
      <c r="BL1462" s="18" t="s">
        <v>436</v>
      </c>
      <c r="BM1462" s="144" t="s">
        <v>1986</v>
      </c>
    </row>
    <row r="1463" spans="2:65" s="1" customFormat="1" ht="19.5">
      <c r="B1463" s="33"/>
      <c r="D1463" s="146" t="s">
        <v>313</v>
      </c>
      <c r="F1463" s="147" t="s">
        <v>1985</v>
      </c>
      <c r="I1463" s="148"/>
      <c r="L1463" s="33"/>
      <c r="M1463" s="149"/>
      <c r="T1463" s="54"/>
      <c r="AT1463" s="18" t="s">
        <v>313</v>
      </c>
      <c r="AU1463" s="18" t="s">
        <v>96</v>
      </c>
    </row>
    <row r="1464" spans="2:65" s="1" customFormat="1" ht="37.9" customHeight="1">
      <c r="B1464" s="33"/>
      <c r="C1464" s="133" t="s">
        <v>1987</v>
      </c>
      <c r="D1464" s="133" t="s">
        <v>307</v>
      </c>
      <c r="E1464" s="134" t="s">
        <v>1988</v>
      </c>
      <c r="F1464" s="135" t="s">
        <v>1989</v>
      </c>
      <c r="G1464" s="136" t="s">
        <v>350</v>
      </c>
      <c r="H1464" s="137">
        <v>1</v>
      </c>
      <c r="I1464" s="138"/>
      <c r="J1464" s="139">
        <f>ROUND(I1464*H1464,2)</f>
        <v>0</v>
      </c>
      <c r="K1464" s="135" t="s">
        <v>721</v>
      </c>
      <c r="L1464" s="33"/>
      <c r="M1464" s="140" t="s">
        <v>42</v>
      </c>
      <c r="N1464" s="141" t="s">
        <v>50</v>
      </c>
      <c r="P1464" s="142">
        <f>O1464*H1464</f>
        <v>0</v>
      </c>
      <c r="Q1464" s="142">
        <v>0</v>
      </c>
      <c r="R1464" s="142">
        <f>Q1464*H1464</f>
        <v>0</v>
      </c>
      <c r="S1464" s="142">
        <v>0</v>
      </c>
      <c r="T1464" s="143">
        <f>S1464*H1464</f>
        <v>0</v>
      </c>
      <c r="AR1464" s="144" t="s">
        <v>436</v>
      </c>
      <c r="AT1464" s="144" t="s">
        <v>307</v>
      </c>
      <c r="AU1464" s="144" t="s">
        <v>96</v>
      </c>
      <c r="AY1464" s="18" t="s">
        <v>305</v>
      </c>
      <c r="BE1464" s="145">
        <f>IF(N1464="základní",J1464,0)</f>
        <v>0</v>
      </c>
      <c r="BF1464" s="145">
        <f>IF(N1464="snížená",J1464,0)</f>
        <v>0</v>
      </c>
      <c r="BG1464" s="145">
        <f>IF(N1464="zákl. přenesená",J1464,0)</f>
        <v>0</v>
      </c>
      <c r="BH1464" s="145">
        <f>IF(N1464="sníž. přenesená",J1464,0)</f>
        <v>0</v>
      </c>
      <c r="BI1464" s="145">
        <f>IF(N1464="nulová",J1464,0)</f>
        <v>0</v>
      </c>
      <c r="BJ1464" s="18" t="s">
        <v>86</v>
      </c>
      <c r="BK1464" s="145">
        <f>ROUND(I1464*H1464,2)</f>
        <v>0</v>
      </c>
      <c r="BL1464" s="18" t="s">
        <v>436</v>
      </c>
      <c r="BM1464" s="144" t="s">
        <v>1990</v>
      </c>
    </row>
    <row r="1465" spans="2:65" s="1" customFormat="1" ht="19.5">
      <c r="B1465" s="33"/>
      <c r="D1465" s="146" t="s">
        <v>313</v>
      </c>
      <c r="F1465" s="147" t="s">
        <v>1989</v>
      </c>
      <c r="I1465" s="148"/>
      <c r="L1465" s="33"/>
      <c r="M1465" s="149"/>
      <c r="T1465" s="54"/>
      <c r="AT1465" s="18" t="s">
        <v>313</v>
      </c>
      <c r="AU1465" s="18" t="s">
        <v>96</v>
      </c>
    </row>
    <row r="1466" spans="2:65" s="1" customFormat="1" ht="37.9" customHeight="1">
      <c r="B1466" s="33"/>
      <c r="C1466" s="133" t="s">
        <v>1991</v>
      </c>
      <c r="D1466" s="133" t="s">
        <v>307</v>
      </c>
      <c r="E1466" s="134" t="s">
        <v>1992</v>
      </c>
      <c r="F1466" s="135" t="s">
        <v>1993</v>
      </c>
      <c r="G1466" s="136" t="s">
        <v>350</v>
      </c>
      <c r="H1466" s="137">
        <v>1</v>
      </c>
      <c r="I1466" s="138"/>
      <c r="J1466" s="139">
        <f>ROUND(I1466*H1466,2)</f>
        <v>0</v>
      </c>
      <c r="K1466" s="135" t="s">
        <v>721</v>
      </c>
      <c r="L1466" s="33"/>
      <c r="M1466" s="140" t="s">
        <v>42</v>
      </c>
      <c r="N1466" s="141" t="s">
        <v>50</v>
      </c>
      <c r="P1466" s="142">
        <f>O1466*H1466</f>
        <v>0</v>
      </c>
      <c r="Q1466" s="142">
        <v>0</v>
      </c>
      <c r="R1466" s="142">
        <f>Q1466*H1466</f>
        <v>0</v>
      </c>
      <c r="S1466" s="142">
        <v>0</v>
      </c>
      <c r="T1466" s="143">
        <f>S1466*H1466</f>
        <v>0</v>
      </c>
      <c r="AR1466" s="144" t="s">
        <v>436</v>
      </c>
      <c r="AT1466" s="144" t="s">
        <v>307</v>
      </c>
      <c r="AU1466" s="144" t="s">
        <v>96</v>
      </c>
      <c r="AY1466" s="18" t="s">
        <v>305</v>
      </c>
      <c r="BE1466" s="145">
        <f>IF(N1466="základní",J1466,0)</f>
        <v>0</v>
      </c>
      <c r="BF1466" s="145">
        <f>IF(N1466="snížená",J1466,0)</f>
        <v>0</v>
      </c>
      <c r="BG1466" s="145">
        <f>IF(N1466="zákl. přenesená",J1466,0)</f>
        <v>0</v>
      </c>
      <c r="BH1466" s="145">
        <f>IF(N1466="sníž. přenesená",J1466,0)</f>
        <v>0</v>
      </c>
      <c r="BI1466" s="145">
        <f>IF(N1466="nulová",J1466,0)</f>
        <v>0</v>
      </c>
      <c r="BJ1466" s="18" t="s">
        <v>86</v>
      </c>
      <c r="BK1466" s="145">
        <f>ROUND(I1466*H1466,2)</f>
        <v>0</v>
      </c>
      <c r="BL1466" s="18" t="s">
        <v>436</v>
      </c>
      <c r="BM1466" s="144" t="s">
        <v>1994</v>
      </c>
    </row>
    <row r="1467" spans="2:65" s="1" customFormat="1" ht="19.5">
      <c r="B1467" s="33"/>
      <c r="D1467" s="146" t="s">
        <v>313</v>
      </c>
      <c r="F1467" s="147" t="s">
        <v>1993</v>
      </c>
      <c r="I1467" s="148"/>
      <c r="L1467" s="33"/>
      <c r="M1467" s="149"/>
      <c r="T1467" s="54"/>
      <c r="AT1467" s="18" t="s">
        <v>313</v>
      </c>
      <c r="AU1467" s="18" t="s">
        <v>96</v>
      </c>
    </row>
    <row r="1468" spans="2:65" s="1" customFormat="1" ht="37.9" customHeight="1">
      <c r="B1468" s="33"/>
      <c r="C1468" s="133" t="s">
        <v>1995</v>
      </c>
      <c r="D1468" s="133" t="s">
        <v>307</v>
      </c>
      <c r="E1468" s="134" t="s">
        <v>1996</v>
      </c>
      <c r="F1468" s="135" t="s">
        <v>1997</v>
      </c>
      <c r="G1468" s="136" t="s">
        <v>350</v>
      </c>
      <c r="H1468" s="137">
        <v>1</v>
      </c>
      <c r="I1468" s="138"/>
      <c r="J1468" s="139">
        <f>ROUND(I1468*H1468,2)</f>
        <v>0</v>
      </c>
      <c r="K1468" s="135" t="s">
        <v>721</v>
      </c>
      <c r="L1468" s="33"/>
      <c r="M1468" s="140" t="s">
        <v>42</v>
      </c>
      <c r="N1468" s="141" t="s">
        <v>50</v>
      </c>
      <c r="P1468" s="142">
        <f>O1468*H1468</f>
        <v>0</v>
      </c>
      <c r="Q1468" s="142">
        <v>0</v>
      </c>
      <c r="R1468" s="142">
        <f>Q1468*H1468</f>
        <v>0</v>
      </c>
      <c r="S1468" s="142">
        <v>0</v>
      </c>
      <c r="T1468" s="143">
        <f>S1468*H1468</f>
        <v>0</v>
      </c>
      <c r="AR1468" s="144" t="s">
        <v>436</v>
      </c>
      <c r="AT1468" s="144" t="s">
        <v>307</v>
      </c>
      <c r="AU1468" s="144" t="s">
        <v>96</v>
      </c>
      <c r="AY1468" s="18" t="s">
        <v>305</v>
      </c>
      <c r="BE1468" s="145">
        <f>IF(N1468="základní",J1468,0)</f>
        <v>0</v>
      </c>
      <c r="BF1468" s="145">
        <f>IF(N1468="snížená",J1468,0)</f>
        <v>0</v>
      </c>
      <c r="BG1468" s="145">
        <f>IF(N1468="zákl. přenesená",J1468,0)</f>
        <v>0</v>
      </c>
      <c r="BH1468" s="145">
        <f>IF(N1468="sníž. přenesená",J1468,0)</f>
        <v>0</v>
      </c>
      <c r="BI1468" s="145">
        <f>IF(N1468="nulová",J1468,0)</f>
        <v>0</v>
      </c>
      <c r="BJ1468" s="18" t="s">
        <v>86</v>
      </c>
      <c r="BK1468" s="145">
        <f>ROUND(I1468*H1468,2)</f>
        <v>0</v>
      </c>
      <c r="BL1468" s="18" t="s">
        <v>436</v>
      </c>
      <c r="BM1468" s="144" t="s">
        <v>1998</v>
      </c>
    </row>
    <row r="1469" spans="2:65" s="1" customFormat="1" ht="19.5">
      <c r="B1469" s="33"/>
      <c r="D1469" s="146" t="s">
        <v>313</v>
      </c>
      <c r="F1469" s="147" t="s">
        <v>1997</v>
      </c>
      <c r="I1469" s="148"/>
      <c r="L1469" s="33"/>
      <c r="M1469" s="149"/>
      <c r="T1469" s="54"/>
      <c r="AT1469" s="18" t="s">
        <v>313</v>
      </c>
      <c r="AU1469" s="18" t="s">
        <v>96</v>
      </c>
    </row>
    <row r="1470" spans="2:65" s="1" customFormat="1" ht="37.9" customHeight="1">
      <c r="B1470" s="33"/>
      <c r="C1470" s="133" t="s">
        <v>1999</v>
      </c>
      <c r="D1470" s="133" t="s">
        <v>307</v>
      </c>
      <c r="E1470" s="134" t="s">
        <v>2000</v>
      </c>
      <c r="F1470" s="135" t="s">
        <v>2001</v>
      </c>
      <c r="G1470" s="136" t="s">
        <v>350</v>
      </c>
      <c r="H1470" s="137">
        <v>1</v>
      </c>
      <c r="I1470" s="138"/>
      <c r="J1470" s="139">
        <f>ROUND(I1470*H1470,2)</f>
        <v>0</v>
      </c>
      <c r="K1470" s="135" t="s">
        <v>721</v>
      </c>
      <c r="L1470" s="33"/>
      <c r="M1470" s="140" t="s">
        <v>42</v>
      </c>
      <c r="N1470" s="141" t="s">
        <v>50</v>
      </c>
      <c r="P1470" s="142">
        <f>O1470*H1470</f>
        <v>0</v>
      </c>
      <c r="Q1470" s="142">
        <v>0</v>
      </c>
      <c r="R1470" s="142">
        <f>Q1470*H1470</f>
        <v>0</v>
      </c>
      <c r="S1470" s="142">
        <v>0</v>
      </c>
      <c r="T1470" s="143">
        <f>S1470*H1470</f>
        <v>0</v>
      </c>
      <c r="AR1470" s="144" t="s">
        <v>436</v>
      </c>
      <c r="AT1470" s="144" t="s">
        <v>307</v>
      </c>
      <c r="AU1470" s="144" t="s">
        <v>96</v>
      </c>
      <c r="AY1470" s="18" t="s">
        <v>305</v>
      </c>
      <c r="BE1470" s="145">
        <f>IF(N1470="základní",J1470,0)</f>
        <v>0</v>
      </c>
      <c r="BF1470" s="145">
        <f>IF(N1470="snížená",J1470,0)</f>
        <v>0</v>
      </c>
      <c r="BG1470" s="145">
        <f>IF(N1470="zákl. přenesená",J1470,0)</f>
        <v>0</v>
      </c>
      <c r="BH1470" s="145">
        <f>IF(N1470="sníž. přenesená",J1470,0)</f>
        <v>0</v>
      </c>
      <c r="BI1470" s="145">
        <f>IF(N1470="nulová",J1470,0)</f>
        <v>0</v>
      </c>
      <c r="BJ1470" s="18" t="s">
        <v>86</v>
      </c>
      <c r="BK1470" s="145">
        <f>ROUND(I1470*H1470,2)</f>
        <v>0</v>
      </c>
      <c r="BL1470" s="18" t="s">
        <v>436</v>
      </c>
      <c r="BM1470" s="144" t="s">
        <v>2002</v>
      </c>
    </row>
    <row r="1471" spans="2:65" s="1" customFormat="1" ht="19.5">
      <c r="B1471" s="33"/>
      <c r="D1471" s="146" t="s">
        <v>313</v>
      </c>
      <c r="F1471" s="147" t="s">
        <v>2001</v>
      </c>
      <c r="I1471" s="148"/>
      <c r="L1471" s="33"/>
      <c r="M1471" s="149"/>
      <c r="T1471" s="54"/>
      <c r="AT1471" s="18" t="s">
        <v>313</v>
      </c>
      <c r="AU1471" s="18" t="s">
        <v>96</v>
      </c>
    </row>
    <row r="1472" spans="2:65" s="1" customFormat="1" ht="37.9" customHeight="1">
      <c r="B1472" s="33"/>
      <c r="C1472" s="133" t="s">
        <v>2003</v>
      </c>
      <c r="D1472" s="133" t="s">
        <v>307</v>
      </c>
      <c r="E1472" s="134" t="s">
        <v>2004</v>
      </c>
      <c r="F1472" s="135" t="s">
        <v>2005</v>
      </c>
      <c r="G1472" s="136" t="s">
        <v>350</v>
      </c>
      <c r="H1472" s="137">
        <v>1</v>
      </c>
      <c r="I1472" s="138"/>
      <c r="J1472" s="139">
        <f>ROUND(I1472*H1472,2)</f>
        <v>0</v>
      </c>
      <c r="K1472" s="135" t="s">
        <v>721</v>
      </c>
      <c r="L1472" s="33"/>
      <c r="M1472" s="140" t="s">
        <v>42</v>
      </c>
      <c r="N1472" s="141" t="s">
        <v>50</v>
      </c>
      <c r="P1472" s="142">
        <f>O1472*H1472</f>
        <v>0</v>
      </c>
      <c r="Q1472" s="142">
        <v>0</v>
      </c>
      <c r="R1472" s="142">
        <f>Q1472*H1472</f>
        <v>0</v>
      </c>
      <c r="S1472" s="142">
        <v>0</v>
      </c>
      <c r="T1472" s="143">
        <f>S1472*H1472</f>
        <v>0</v>
      </c>
      <c r="AR1472" s="144" t="s">
        <v>436</v>
      </c>
      <c r="AT1472" s="144" t="s">
        <v>307</v>
      </c>
      <c r="AU1472" s="144" t="s">
        <v>96</v>
      </c>
      <c r="AY1472" s="18" t="s">
        <v>305</v>
      </c>
      <c r="BE1472" s="145">
        <f>IF(N1472="základní",J1472,0)</f>
        <v>0</v>
      </c>
      <c r="BF1472" s="145">
        <f>IF(N1472="snížená",J1472,0)</f>
        <v>0</v>
      </c>
      <c r="BG1472" s="145">
        <f>IF(N1472="zákl. přenesená",J1472,0)</f>
        <v>0</v>
      </c>
      <c r="BH1472" s="145">
        <f>IF(N1472="sníž. přenesená",J1472,0)</f>
        <v>0</v>
      </c>
      <c r="BI1472" s="145">
        <f>IF(N1472="nulová",J1472,0)</f>
        <v>0</v>
      </c>
      <c r="BJ1472" s="18" t="s">
        <v>86</v>
      </c>
      <c r="BK1472" s="145">
        <f>ROUND(I1472*H1472,2)</f>
        <v>0</v>
      </c>
      <c r="BL1472" s="18" t="s">
        <v>436</v>
      </c>
      <c r="BM1472" s="144" t="s">
        <v>2006</v>
      </c>
    </row>
    <row r="1473" spans="2:65" s="1" customFormat="1" ht="19.5">
      <c r="B1473" s="33"/>
      <c r="D1473" s="146" t="s">
        <v>313</v>
      </c>
      <c r="F1473" s="147" t="s">
        <v>2005</v>
      </c>
      <c r="I1473" s="148"/>
      <c r="L1473" s="33"/>
      <c r="M1473" s="149"/>
      <c r="T1473" s="54"/>
      <c r="AT1473" s="18" t="s">
        <v>313</v>
      </c>
      <c r="AU1473" s="18" t="s">
        <v>96</v>
      </c>
    </row>
    <row r="1474" spans="2:65" s="1" customFormat="1" ht="37.9" customHeight="1">
      <c r="B1474" s="33"/>
      <c r="C1474" s="133" t="s">
        <v>2007</v>
      </c>
      <c r="D1474" s="133" t="s">
        <v>307</v>
      </c>
      <c r="E1474" s="134" t="s">
        <v>2008</v>
      </c>
      <c r="F1474" s="135" t="s">
        <v>2009</v>
      </c>
      <c r="G1474" s="136" t="s">
        <v>350</v>
      </c>
      <c r="H1474" s="137">
        <v>2</v>
      </c>
      <c r="I1474" s="138"/>
      <c r="J1474" s="139">
        <f>ROUND(I1474*H1474,2)</f>
        <v>0</v>
      </c>
      <c r="K1474" s="135" t="s">
        <v>721</v>
      </c>
      <c r="L1474" s="33"/>
      <c r="M1474" s="140" t="s">
        <v>42</v>
      </c>
      <c r="N1474" s="141" t="s">
        <v>50</v>
      </c>
      <c r="P1474" s="142">
        <f>O1474*H1474</f>
        <v>0</v>
      </c>
      <c r="Q1474" s="142">
        <v>0</v>
      </c>
      <c r="R1474" s="142">
        <f>Q1474*H1474</f>
        <v>0</v>
      </c>
      <c r="S1474" s="142">
        <v>0</v>
      </c>
      <c r="T1474" s="143">
        <f>S1474*H1474</f>
        <v>0</v>
      </c>
      <c r="AR1474" s="144" t="s">
        <v>436</v>
      </c>
      <c r="AT1474" s="144" t="s">
        <v>307</v>
      </c>
      <c r="AU1474" s="144" t="s">
        <v>96</v>
      </c>
      <c r="AY1474" s="18" t="s">
        <v>305</v>
      </c>
      <c r="BE1474" s="145">
        <f>IF(N1474="základní",J1474,0)</f>
        <v>0</v>
      </c>
      <c r="BF1474" s="145">
        <f>IF(N1474="snížená",J1474,0)</f>
        <v>0</v>
      </c>
      <c r="BG1474" s="145">
        <f>IF(N1474="zákl. přenesená",J1474,0)</f>
        <v>0</v>
      </c>
      <c r="BH1474" s="145">
        <f>IF(N1474="sníž. přenesená",J1474,0)</f>
        <v>0</v>
      </c>
      <c r="BI1474" s="145">
        <f>IF(N1474="nulová",J1474,0)</f>
        <v>0</v>
      </c>
      <c r="BJ1474" s="18" t="s">
        <v>86</v>
      </c>
      <c r="BK1474" s="145">
        <f>ROUND(I1474*H1474,2)</f>
        <v>0</v>
      </c>
      <c r="BL1474" s="18" t="s">
        <v>436</v>
      </c>
      <c r="BM1474" s="144" t="s">
        <v>2010</v>
      </c>
    </row>
    <row r="1475" spans="2:65" s="1" customFormat="1" ht="19.5">
      <c r="B1475" s="33"/>
      <c r="D1475" s="146" t="s">
        <v>313</v>
      </c>
      <c r="F1475" s="147" t="s">
        <v>2009</v>
      </c>
      <c r="I1475" s="148"/>
      <c r="L1475" s="33"/>
      <c r="M1475" s="149"/>
      <c r="T1475" s="54"/>
      <c r="AT1475" s="18" t="s">
        <v>313</v>
      </c>
      <c r="AU1475" s="18" t="s">
        <v>96</v>
      </c>
    </row>
    <row r="1476" spans="2:65" s="1" customFormat="1" ht="37.9" customHeight="1">
      <c r="B1476" s="33"/>
      <c r="C1476" s="133" t="s">
        <v>2011</v>
      </c>
      <c r="D1476" s="133" t="s">
        <v>307</v>
      </c>
      <c r="E1476" s="134" t="s">
        <v>2012</v>
      </c>
      <c r="F1476" s="135" t="s">
        <v>2013</v>
      </c>
      <c r="G1476" s="136" t="s">
        <v>350</v>
      </c>
      <c r="H1476" s="137">
        <v>1</v>
      </c>
      <c r="I1476" s="138"/>
      <c r="J1476" s="139">
        <f>ROUND(I1476*H1476,2)</f>
        <v>0</v>
      </c>
      <c r="K1476" s="135" t="s">
        <v>721</v>
      </c>
      <c r="L1476" s="33"/>
      <c r="M1476" s="140" t="s">
        <v>42</v>
      </c>
      <c r="N1476" s="141" t="s">
        <v>50</v>
      </c>
      <c r="P1476" s="142">
        <f>O1476*H1476</f>
        <v>0</v>
      </c>
      <c r="Q1476" s="142">
        <v>0</v>
      </c>
      <c r="R1476" s="142">
        <f>Q1476*H1476</f>
        <v>0</v>
      </c>
      <c r="S1476" s="142">
        <v>0</v>
      </c>
      <c r="T1476" s="143">
        <f>S1476*H1476</f>
        <v>0</v>
      </c>
      <c r="AR1476" s="144" t="s">
        <v>436</v>
      </c>
      <c r="AT1476" s="144" t="s">
        <v>307</v>
      </c>
      <c r="AU1476" s="144" t="s">
        <v>96</v>
      </c>
      <c r="AY1476" s="18" t="s">
        <v>305</v>
      </c>
      <c r="BE1476" s="145">
        <f>IF(N1476="základní",J1476,0)</f>
        <v>0</v>
      </c>
      <c r="BF1476" s="145">
        <f>IF(N1476="snížená",J1476,0)</f>
        <v>0</v>
      </c>
      <c r="BG1476" s="145">
        <f>IF(N1476="zákl. přenesená",J1476,0)</f>
        <v>0</v>
      </c>
      <c r="BH1476" s="145">
        <f>IF(N1476="sníž. přenesená",J1476,0)</f>
        <v>0</v>
      </c>
      <c r="BI1476" s="145">
        <f>IF(N1476="nulová",J1476,0)</f>
        <v>0</v>
      </c>
      <c r="BJ1476" s="18" t="s">
        <v>86</v>
      </c>
      <c r="BK1476" s="145">
        <f>ROUND(I1476*H1476,2)</f>
        <v>0</v>
      </c>
      <c r="BL1476" s="18" t="s">
        <v>436</v>
      </c>
      <c r="BM1476" s="144" t="s">
        <v>2014</v>
      </c>
    </row>
    <row r="1477" spans="2:65" s="1" customFormat="1" ht="19.5">
      <c r="B1477" s="33"/>
      <c r="D1477" s="146" t="s">
        <v>313</v>
      </c>
      <c r="F1477" s="147" t="s">
        <v>2013</v>
      </c>
      <c r="I1477" s="148"/>
      <c r="L1477" s="33"/>
      <c r="M1477" s="149"/>
      <c r="T1477" s="54"/>
      <c r="AT1477" s="18" t="s">
        <v>313</v>
      </c>
      <c r="AU1477" s="18" t="s">
        <v>96</v>
      </c>
    </row>
    <row r="1478" spans="2:65" s="1" customFormat="1" ht="37.9" customHeight="1">
      <c r="B1478" s="33"/>
      <c r="C1478" s="133" t="s">
        <v>2015</v>
      </c>
      <c r="D1478" s="133" t="s">
        <v>307</v>
      </c>
      <c r="E1478" s="134" t="s">
        <v>2016</v>
      </c>
      <c r="F1478" s="135" t="s">
        <v>2017</v>
      </c>
      <c r="G1478" s="136" t="s">
        <v>350</v>
      </c>
      <c r="H1478" s="137">
        <v>2</v>
      </c>
      <c r="I1478" s="138"/>
      <c r="J1478" s="139">
        <f>ROUND(I1478*H1478,2)</f>
        <v>0</v>
      </c>
      <c r="K1478" s="135" t="s">
        <v>721</v>
      </c>
      <c r="L1478" s="33"/>
      <c r="M1478" s="140" t="s">
        <v>42</v>
      </c>
      <c r="N1478" s="141" t="s">
        <v>50</v>
      </c>
      <c r="P1478" s="142">
        <f>O1478*H1478</f>
        <v>0</v>
      </c>
      <c r="Q1478" s="142">
        <v>0</v>
      </c>
      <c r="R1478" s="142">
        <f>Q1478*H1478</f>
        <v>0</v>
      </c>
      <c r="S1478" s="142">
        <v>0</v>
      </c>
      <c r="T1478" s="143">
        <f>S1478*H1478</f>
        <v>0</v>
      </c>
      <c r="AR1478" s="144" t="s">
        <v>436</v>
      </c>
      <c r="AT1478" s="144" t="s">
        <v>307</v>
      </c>
      <c r="AU1478" s="144" t="s">
        <v>96</v>
      </c>
      <c r="AY1478" s="18" t="s">
        <v>305</v>
      </c>
      <c r="BE1478" s="145">
        <f>IF(N1478="základní",J1478,0)</f>
        <v>0</v>
      </c>
      <c r="BF1478" s="145">
        <f>IF(N1478="snížená",J1478,0)</f>
        <v>0</v>
      </c>
      <c r="BG1478" s="145">
        <f>IF(N1478="zákl. přenesená",J1478,0)</f>
        <v>0</v>
      </c>
      <c r="BH1478" s="145">
        <f>IF(N1478="sníž. přenesená",J1478,0)</f>
        <v>0</v>
      </c>
      <c r="BI1478" s="145">
        <f>IF(N1478="nulová",J1478,0)</f>
        <v>0</v>
      </c>
      <c r="BJ1478" s="18" t="s">
        <v>86</v>
      </c>
      <c r="BK1478" s="145">
        <f>ROUND(I1478*H1478,2)</f>
        <v>0</v>
      </c>
      <c r="BL1478" s="18" t="s">
        <v>436</v>
      </c>
      <c r="BM1478" s="144" t="s">
        <v>2018</v>
      </c>
    </row>
    <row r="1479" spans="2:65" s="1" customFormat="1" ht="19.5">
      <c r="B1479" s="33"/>
      <c r="D1479" s="146" t="s">
        <v>313</v>
      </c>
      <c r="F1479" s="147" t="s">
        <v>2017</v>
      </c>
      <c r="I1479" s="148"/>
      <c r="L1479" s="33"/>
      <c r="M1479" s="149"/>
      <c r="T1479" s="54"/>
      <c r="AT1479" s="18" t="s">
        <v>313</v>
      </c>
      <c r="AU1479" s="18" t="s">
        <v>96</v>
      </c>
    </row>
    <row r="1480" spans="2:65" s="1" customFormat="1" ht="24.2" customHeight="1">
      <c r="B1480" s="33"/>
      <c r="C1480" s="133" t="s">
        <v>2019</v>
      </c>
      <c r="D1480" s="133" t="s">
        <v>307</v>
      </c>
      <c r="E1480" s="134" t="s">
        <v>2020</v>
      </c>
      <c r="F1480" s="135" t="s">
        <v>2021</v>
      </c>
      <c r="G1480" s="136" t="s">
        <v>350</v>
      </c>
      <c r="H1480" s="137">
        <v>2</v>
      </c>
      <c r="I1480" s="138"/>
      <c r="J1480" s="139">
        <f>ROUND(I1480*H1480,2)</f>
        <v>0</v>
      </c>
      <c r="K1480" s="135" t="s">
        <v>721</v>
      </c>
      <c r="L1480" s="33"/>
      <c r="M1480" s="140" t="s">
        <v>42</v>
      </c>
      <c r="N1480" s="141" t="s">
        <v>50</v>
      </c>
      <c r="P1480" s="142">
        <f>O1480*H1480</f>
        <v>0</v>
      </c>
      <c r="Q1480" s="142">
        <v>0</v>
      </c>
      <c r="R1480" s="142">
        <f>Q1480*H1480</f>
        <v>0</v>
      </c>
      <c r="S1480" s="142">
        <v>0</v>
      </c>
      <c r="T1480" s="143">
        <f>S1480*H1480</f>
        <v>0</v>
      </c>
      <c r="AR1480" s="144" t="s">
        <v>436</v>
      </c>
      <c r="AT1480" s="144" t="s">
        <v>307</v>
      </c>
      <c r="AU1480" s="144" t="s">
        <v>96</v>
      </c>
      <c r="AY1480" s="18" t="s">
        <v>305</v>
      </c>
      <c r="BE1480" s="145">
        <f>IF(N1480="základní",J1480,0)</f>
        <v>0</v>
      </c>
      <c r="BF1480" s="145">
        <f>IF(N1480="snížená",J1480,0)</f>
        <v>0</v>
      </c>
      <c r="BG1480" s="145">
        <f>IF(N1480="zákl. přenesená",J1480,0)</f>
        <v>0</v>
      </c>
      <c r="BH1480" s="145">
        <f>IF(N1480="sníž. přenesená",J1480,0)</f>
        <v>0</v>
      </c>
      <c r="BI1480" s="145">
        <f>IF(N1480="nulová",J1480,0)</f>
        <v>0</v>
      </c>
      <c r="BJ1480" s="18" t="s">
        <v>86</v>
      </c>
      <c r="BK1480" s="145">
        <f>ROUND(I1480*H1480,2)</f>
        <v>0</v>
      </c>
      <c r="BL1480" s="18" t="s">
        <v>436</v>
      </c>
      <c r="BM1480" s="144" t="s">
        <v>2022</v>
      </c>
    </row>
    <row r="1481" spans="2:65" s="1" customFormat="1" ht="19.5">
      <c r="B1481" s="33"/>
      <c r="D1481" s="146" t="s">
        <v>313</v>
      </c>
      <c r="F1481" s="147" t="s">
        <v>2021</v>
      </c>
      <c r="I1481" s="148"/>
      <c r="L1481" s="33"/>
      <c r="M1481" s="149"/>
      <c r="T1481" s="54"/>
      <c r="AT1481" s="18" t="s">
        <v>313</v>
      </c>
      <c r="AU1481" s="18" t="s">
        <v>96</v>
      </c>
    </row>
    <row r="1482" spans="2:65" s="1" customFormat="1" ht="37.9" customHeight="1">
      <c r="B1482" s="33"/>
      <c r="C1482" s="133" t="s">
        <v>2023</v>
      </c>
      <c r="D1482" s="133" t="s">
        <v>307</v>
      </c>
      <c r="E1482" s="134" t="s">
        <v>2024</v>
      </c>
      <c r="F1482" s="135" t="s">
        <v>2025</v>
      </c>
      <c r="G1482" s="136" t="s">
        <v>350</v>
      </c>
      <c r="H1482" s="137">
        <v>1</v>
      </c>
      <c r="I1482" s="138"/>
      <c r="J1482" s="139">
        <f>ROUND(I1482*H1482,2)</f>
        <v>0</v>
      </c>
      <c r="K1482" s="135" t="s">
        <v>721</v>
      </c>
      <c r="L1482" s="33"/>
      <c r="M1482" s="140" t="s">
        <v>42</v>
      </c>
      <c r="N1482" s="141" t="s">
        <v>50</v>
      </c>
      <c r="P1482" s="142">
        <f>O1482*H1482</f>
        <v>0</v>
      </c>
      <c r="Q1482" s="142">
        <v>0</v>
      </c>
      <c r="R1482" s="142">
        <f>Q1482*H1482</f>
        <v>0</v>
      </c>
      <c r="S1482" s="142">
        <v>0</v>
      </c>
      <c r="T1482" s="143">
        <f>S1482*H1482</f>
        <v>0</v>
      </c>
      <c r="AR1482" s="144" t="s">
        <v>436</v>
      </c>
      <c r="AT1482" s="144" t="s">
        <v>307</v>
      </c>
      <c r="AU1482" s="144" t="s">
        <v>96</v>
      </c>
      <c r="AY1482" s="18" t="s">
        <v>305</v>
      </c>
      <c r="BE1482" s="145">
        <f>IF(N1482="základní",J1482,0)</f>
        <v>0</v>
      </c>
      <c r="BF1482" s="145">
        <f>IF(N1482="snížená",J1482,0)</f>
        <v>0</v>
      </c>
      <c r="BG1482" s="145">
        <f>IF(N1482="zákl. přenesená",J1482,0)</f>
        <v>0</v>
      </c>
      <c r="BH1482" s="145">
        <f>IF(N1482="sníž. přenesená",J1482,0)</f>
        <v>0</v>
      </c>
      <c r="BI1482" s="145">
        <f>IF(N1482="nulová",J1482,0)</f>
        <v>0</v>
      </c>
      <c r="BJ1482" s="18" t="s">
        <v>86</v>
      </c>
      <c r="BK1482" s="145">
        <f>ROUND(I1482*H1482,2)</f>
        <v>0</v>
      </c>
      <c r="BL1482" s="18" t="s">
        <v>436</v>
      </c>
      <c r="BM1482" s="144" t="s">
        <v>2026</v>
      </c>
    </row>
    <row r="1483" spans="2:65" s="1" customFormat="1" ht="19.5">
      <c r="B1483" s="33"/>
      <c r="D1483" s="146" t="s">
        <v>313</v>
      </c>
      <c r="F1483" s="147" t="s">
        <v>2025</v>
      </c>
      <c r="I1483" s="148"/>
      <c r="L1483" s="33"/>
      <c r="M1483" s="149"/>
      <c r="T1483" s="54"/>
      <c r="AT1483" s="18" t="s">
        <v>313</v>
      </c>
      <c r="AU1483" s="18" t="s">
        <v>96</v>
      </c>
    </row>
    <row r="1484" spans="2:65" s="1" customFormat="1" ht="37.9" customHeight="1">
      <c r="B1484" s="33"/>
      <c r="C1484" s="133" t="s">
        <v>2027</v>
      </c>
      <c r="D1484" s="133" t="s">
        <v>307</v>
      </c>
      <c r="E1484" s="134" t="s">
        <v>2028</v>
      </c>
      <c r="F1484" s="135" t="s">
        <v>2029</v>
      </c>
      <c r="G1484" s="136" t="s">
        <v>350</v>
      </c>
      <c r="H1484" s="137">
        <v>1</v>
      </c>
      <c r="I1484" s="138"/>
      <c r="J1484" s="139">
        <f>ROUND(I1484*H1484,2)</f>
        <v>0</v>
      </c>
      <c r="K1484" s="135" t="s">
        <v>721</v>
      </c>
      <c r="L1484" s="33"/>
      <c r="M1484" s="140" t="s">
        <v>42</v>
      </c>
      <c r="N1484" s="141" t="s">
        <v>50</v>
      </c>
      <c r="P1484" s="142">
        <f>O1484*H1484</f>
        <v>0</v>
      </c>
      <c r="Q1484" s="142">
        <v>0</v>
      </c>
      <c r="R1484" s="142">
        <f>Q1484*H1484</f>
        <v>0</v>
      </c>
      <c r="S1484" s="142">
        <v>0</v>
      </c>
      <c r="T1484" s="143">
        <f>S1484*H1484</f>
        <v>0</v>
      </c>
      <c r="AR1484" s="144" t="s">
        <v>436</v>
      </c>
      <c r="AT1484" s="144" t="s">
        <v>307</v>
      </c>
      <c r="AU1484" s="144" t="s">
        <v>96</v>
      </c>
      <c r="AY1484" s="18" t="s">
        <v>305</v>
      </c>
      <c r="BE1484" s="145">
        <f>IF(N1484="základní",J1484,0)</f>
        <v>0</v>
      </c>
      <c r="BF1484" s="145">
        <f>IF(N1484="snížená",J1484,0)</f>
        <v>0</v>
      </c>
      <c r="BG1484" s="145">
        <f>IF(N1484="zákl. přenesená",J1484,0)</f>
        <v>0</v>
      </c>
      <c r="BH1484" s="145">
        <f>IF(N1484="sníž. přenesená",J1484,0)</f>
        <v>0</v>
      </c>
      <c r="BI1484" s="145">
        <f>IF(N1484="nulová",J1484,0)</f>
        <v>0</v>
      </c>
      <c r="BJ1484" s="18" t="s">
        <v>86</v>
      </c>
      <c r="BK1484" s="145">
        <f>ROUND(I1484*H1484,2)</f>
        <v>0</v>
      </c>
      <c r="BL1484" s="18" t="s">
        <v>436</v>
      </c>
      <c r="BM1484" s="144" t="s">
        <v>2030</v>
      </c>
    </row>
    <row r="1485" spans="2:65" s="1" customFormat="1" ht="19.5">
      <c r="B1485" s="33"/>
      <c r="D1485" s="146" t="s">
        <v>313</v>
      </c>
      <c r="F1485" s="147" t="s">
        <v>2029</v>
      </c>
      <c r="I1485" s="148"/>
      <c r="L1485" s="33"/>
      <c r="M1485" s="149"/>
      <c r="T1485" s="54"/>
      <c r="AT1485" s="18" t="s">
        <v>313</v>
      </c>
      <c r="AU1485" s="18" t="s">
        <v>96</v>
      </c>
    </row>
    <row r="1486" spans="2:65" s="1" customFormat="1" ht="37.9" customHeight="1">
      <c r="B1486" s="33"/>
      <c r="C1486" s="133" t="s">
        <v>2031</v>
      </c>
      <c r="D1486" s="133" t="s">
        <v>307</v>
      </c>
      <c r="E1486" s="134" t="s">
        <v>2032</v>
      </c>
      <c r="F1486" s="135" t="s">
        <v>2033</v>
      </c>
      <c r="G1486" s="136" t="s">
        <v>350</v>
      </c>
      <c r="H1486" s="137">
        <v>1</v>
      </c>
      <c r="I1486" s="138"/>
      <c r="J1486" s="139">
        <f>ROUND(I1486*H1486,2)</f>
        <v>0</v>
      </c>
      <c r="K1486" s="135" t="s">
        <v>721</v>
      </c>
      <c r="L1486" s="33"/>
      <c r="M1486" s="140" t="s">
        <v>42</v>
      </c>
      <c r="N1486" s="141" t="s">
        <v>50</v>
      </c>
      <c r="P1486" s="142">
        <f>O1486*H1486</f>
        <v>0</v>
      </c>
      <c r="Q1486" s="142">
        <v>0</v>
      </c>
      <c r="R1486" s="142">
        <f>Q1486*H1486</f>
        <v>0</v>
      </c>
      <c r="S1486" s="142">
        <v>0</v>
      </c>
      <c r="T1486" s="143">
        <f>S1486*H1486</f>
        <v>0</v>
      </c>
      <c r="AR1486" s="144" t="s">
        <v>436</v>
      </c>
      <c r="AT1486" s="144" t="s">
        <v>307</v>
      </c>
      <c r="AU1486" s="144" t="s">
        <v>96</v>
      </c>
      <c r="AY1486" s="18" t="s">
        <v>305</v>
      </c>
      <c r="BE1486" s="145">
        <f>IF(N1486="základní",J1486,0)</f>
        <v>0</v>
      </c>
      <c r="BF1486" s="145">
        <f>IF(N1486="snížená",J1486,0)</f>
        <v>0</v>
      </c>
      <c r="BG1486" s="145">
        <f>IF(N1486="zákl. přenesená",J1486,0)</f>
        <v>0</v>
      </c>
      <c r="BH1486" s="145">
        <f>IF(N1486="sníž. přenesená",J1486,0)</f>
        <v>0</v>
      </c>
      <c r="BI1486" s="145">
        <f>IF(N1486="nulová",J1486,0)</f>
        <v>0</v>
      </c>
      <c r="BJ1486" s="18" t="s">
        <v>86</v>
      </c>
      <c r="BK1486" s="145">
        <f>ROUND(I1486*H1486,2)</f>
        <v>0</v>
      </c>
      <c r="BL1486" s="18" t="s">
        <v>436</v>
      </c>
      <c r="BM1486" s="144" t="s">
        <v>2034</v>
      </c>
    </row>
    <row r="1487" spans="2:65" s="1" customFormat="1" ht="19.5">
      <c r="B1487" s="33"/>
      <c r="D1487" s="146" t="s">
        <v>313</v>
      </c>
      <c r="F1487" s="147" t="s">
        <v>2033</v>
      </c>
      <c r="I1487" s="148"/>
      <c r="L1487" s="33"/>
      <c r="M1487" s="149"/>
      <c r="T1487" s="54"/>
      <c r="AT1487" s="18" t="s">
        <v>313</v>
      </c>
      <c r="AU1487" s="18" t="s">
        <v>96</v>
      </c>
    </row>
    <row r="1488" spans="2:65" s="1" customFormat="1" ht="37.9" customHeight="1">
      <c r="B1488" s="33"/>
      <c r="C1488" s="133" t="s">
        <v>2035</v>
      </c>
      <c r="D1488" s="133" t="s">
        <v>307</v>
      </c>
      <c r="E1488" s="134" t="s">
        <v>2036</v>
      </c>
      <c r="F1488" s="135" t="s">
        <v>2037</v>
      </c>
      <c r="G1488" s="136" t="s">
        <v>350</v>
      </c>
      <c r="H1488" s="137">
        <v>1</v>
      </c>
      <c r="I1488" s="138"/>
      <c r="J1488" s="139">
        <f>ROUND(I1488*H1488,2)</f>
        <v>0</v>
      </c>
      <c r="K1488" s="135" t="s">
        <v>721</v>
      </c>
      <c r="L1488" s="33"/>
      <c r="M1488" s="140" t="s">
        <v>42</v>
      </c>
      <c r="N1488" s="141" t="s">
        <v>50</v>
      </c>
      <c r="P1488" s="142">
        <f>O1488*H1488</f>
        <v>0</v>
      </c>
      <c r="Q1488" s="142">
        <v>0</v>
      </c>
      <c r="R1488" s="142">
        <f>Q1488*H1488</f>
        <v>0</v>
      </c>
      <c r="S1488" s="142">
        <v>0</v>
      </c>
      <c r="T1488" s="143">
        <f>S1488*H1488</f>
        <v>0</v>
      </c>
      <c r="AR1488" s="144" t="s">
        <v>436</v>
      </c>
      <c r="AT1488" s="144" t="s">
        <v>307</v>
      </c>
      <c r="AU1488" s="144" t="s">
        <v>96</v>
      </c>
      <c r="AY1488" s="18" t="s">
        <v>305</v>
      </c>
      <c r="BE1488" s="145">
        <f>IF(N1488="základní",J1488,0)</f>
        <v>0</v>
      </c>
      <c r="BF1488" s="145">
        <f>IF(N1488="snížená",J1488,0)</f>
        <v>0</v>
      </c>
      <c r="BG1488" s="145">
        <f>IF(N1488="zákl. přenesená",J1488,0)</f>
        <v>0</v>
      </c>
      <c r="BH1488" s="145">
        <f>IF(N1488="sníž. přenesená",J1488,0)</f>
        <v>0</v>
      </c>
      <c r="BI1488" s="145">
        <f>IF(N1488="nulová",J1488,0)</f>
        <v>0</v>
      </c>
      <c r="BJ1488" s="18" t="s">
        <v>86</v>
      </c>
      <c r="BK1488" s="145">
        <f>ROUND(I1488*H1488,2)</f>
        <v>0</v>
      </c>
      <c r="BL1488" s="18" t="s">
        <v>436</v>
      </c>
      <c r="BM1488" s="144" t="s">
        <v>2038</v>
      </c>
    </row>
    <row r="1489" spans="2:65" s="1" customFormat="1" ht="19.5">
      <c r="B1489" s="33"/>
      <c r="D1489" s="146" t="s">
        <v>313</v>
      </c>
      <c r="F1489" s="147" t="s">
        <v>2037</v>
      </c>
      <c r="I1489" s="148"/>
      <c r="L1489" s="33"/>
      <c r="M1489" s="149"/>
      <c r="T1489" s="54"/>
      <c r="AT1489" s="18" t="s">
        <v>313</v>
      </c>
      <c r="AU1489" s="18" t="s">
        <v>96</v>
      </c>
    </row>
    <row r="1490" spans="2:65" s="11" customFormat="1" ht="20.85" customHeight="1">
      <c r="B1490" s="121"/>
      <c r="D1490" s="122" t="s">
        <v>78</v>
      </c>
      <c r="E1490" s="131" t="s">
        <v>2039</v>
      </c>
      <c r="F1490" s="131" t="s">
        <v>2040</v>
      </c>
      <c r="I1490" s="124"/>
      <c r="J1490" s="132">
        <f>BK1490</f>
        <v>0</v>
      </c>
      <c r="L1490" s="121"/>
      <c r="M1490" s="126"/>
      <c r="P1490" s="127">
        <f>SUM(P1491:P1510)</f>
        <v>0</v>
      </c>
      <c r="R1490" s="127">
        <f>SUM(R1491:R1510)</f>
        <v>0</v>
      </c>
      <c r="T1490" s="128">
        <f>SUM(T1491:T1510)</f>
        <v>0</v>
      </c>
      <c r="AR1490" s="122" t="s">
        <v>88</v>
      </c>
      <c r="AT1490" s="129" t="s">
        <v>78</v>
      </c>
      <c r="AU1490" s="129" t="s">
        <v>88</v>
      </c>
      <c r="AY1490" s="122" t="s">
        <v>305</v>
      </c>
      <c r="BK1490" s="130">
        <f>SUM(BK1491:BK1510)</f>
        <v>0</v>
      </c>
    </row>
    <row r="1491" spans="2:65" s="1" customFormat="1" ht="49.15" customHeight="1">
      <c r="B1491" s="33"/>
      <c r="C1491" s="133" t="s">
        <v>2041</v>
      </c>
      <c r="D1491" s="133" t="s">
        <v>307</v>
      </c>
      <c r="E1491" s="134" t="s">
        <v>2042</v>
      </c>
      <c r="F1491" s="135" t="s">
        <v>2043</v>
      </c>
      <c r="G1491" s="136" t="s">
        <v>350</v>
      </c>
      <c r="H1491" s="137">
        <v>1</v>
      </c>
      <c r="I1491" s="138"/>
      <c r="J1491" s="139">
        <f>ROUND(I1491*H1491,2)</f>
        <v>0</v>
      </c>
      <c r="K1491" s="135" t="s">
        <v>721</v>
      </c>
      <c r="L1491" s="33"/>
      <c r="M1491" s="140" t="s">
        <v>42</v>
      </c>
      <c r="N1491" s="141" t="s">
        <v>50</v>
      </c>
      <c r="P1491" s="142">
        <f>O1491*H1491</f>
        <v>0</v>
      </c>
      <c r="Q1491" s="142">
        <v>0</v>
      </c>
      <c r="R1491" s="142">
        <f>Q1491*H1491</f>
        <v>0</v>
      </c>
      <c r="S1491" s="142">
        <v>0</v>
      </c>
      <c r="T1491" s="143">
        <f>S1491*H1491</f>
        <v>0</v>
      </c>
      <c r="AR1491" s="144" t="s">
        <v>436</v>
      </c>
      <c r="AT1491" s="144" t="s">
        <v>307</v>
      </c>
      <c r="AU1491" s="144" t="s">
        <v>96</v>
      </c>
      <c r="AY1491" s="18" t="s">
        <v>305</v>
      </c>
      <c r="BE1491" s="145">
        <f>IF(N1491="základní",J1491,0)</f>
        <v>0</v>
      </c>
      <c r="BF1491" s="145">
        <f>IF(N1491="snížená",J1491,0)</f>
        <v>0</v>
      </c>
      <c r="BG1491" s="145">
        <f>IF(N1491="zákl. přenesená",J1491,0)</f>
        <v>0</v>
      </c>
      <c r="BH1491" s="145">
        <f>IF(N1491="sníž. přenesená",J1491,0)</f>
        <v>0</v>
      </c>
      <c r="BI1491" s="145">
        <f>IF(N1491="nulová",J1491,0)</f>
        <v>0</v>
      </c>
      <c r="BJ1491" s="18" t="s">
        <v>86</v>
      </c>
      <c r="BK1491" s="145">
        <f>ROUND(I1491*H1491,2)</f>
        <v>0</v>
      </c>
      <c r="BL1491" s="18" t="s">
        <v>436</v>
      </c>
      <c r="BM1491" s="144" t="s">
        <v>2044</v>
      </c>
    </row>
    <row r="1492" spans="2:65" s="1" customFormat="1" ht="29.25">
      <c r="B1492" s="33"/>
      <c r="D1492" s="146" t="s">
        <v>313</v>
      </c>
      <c r="F1492" s="147" t="s">
        <v>2043</v>
      </c>
      <c r="I1492" s="148"/>
      <c r="L1492" s="33"/>
      <c r="M1492" s="149"/>
      <c r="T1492" s="54"/>
      <c r="AT1492" s="18" t="s">
        <v>313</v>
      </c>
      <c r="AU1492" s="18" t="s">
        <v>96</v>
      </c>
    </row>
    <row r="1493" spans="2:65" s="1" customFormat="1" ht="37.9" customHeight="1">
      <c r="B1493" s="33"/>
      <c r="C1493" s="133" t="s">
        <v>2045</v>
      </c>
      <c r="D1493" s="133" t="s">
        <v>307</v>
      </c>
      <c r="E1493" s="134" t="s">
        <v>2046</v>
      </c>
      <c r="F1493" s="135" t="s">
        <v>2047</v>
      </c>
      <c r="G1493" s="136" t="s">
        <v>350</v>
      </c>
      <c r="H1493" s="137">
        <v>2</v>
      </c>
      <c r="I1493" s="138"/>
      <c r="J1493" s="139">
        <f>ROUND(I1493*H1493,2)</f>
        <v>0</v>
      </c>
      <c r="K1493" s="135" t="s">
        <v>721</v>
      </c>
      <c r="L1493" s="33"/>
      <c r="M1493" s="140" t="s">
        <v>42</v>
      </c>
      <c r="N1493" s="141" t="s">
        <v>50</v>
      </c>
      <c r="P1493" s="142">
        <f>O1493*H1493</f>
        <v>0</v>
      </c>
      <c r="Q1493" s="142">
        <v>0</v>
      </c>
      <c r="R1493" s="142">
        <f>Q1493*H1493</f>
        <v>0</v>
      </c>
      <c r="S1493" s="142">
        <v>0</v>
      </c>
      <c r="T1493" s="143">
        <f>S1493*H1493</f>
        <v>0</v>
      </c>
      <c r="AR1493" s="144" t="s">
        <v>436</v>
      </c>
      <c r="AT1493" s="144" t="s">
        <v>307</v>
      </c>
      <c r="AU1493" s="144" t="s">
        <v>96</v>
      </c>
      <c r="AY1493" s="18" t="s">
        <v>305</v>
      </c>
      <c r="BE1493" s="145">
        <f>IF(N1493="základní",J1493,0)</f>
        <v>0</v>
      </c>
      <c r="BF1493" s="145">
        <f>IF(N1493="snížená",J1493,0)</f>
        <v>0</v>
      </c>
      <c r="BG1493" s="145">
        <f>IF(N1493="zákl. přenesená",J1493,0)</f>
        <v>0</v>
      </c>
      <c r="BH1493" s="145">
        <f>IF(N1493="sníž. přenesená",J1493,0)</f>
        <v>0</v>
      </c>
      <c r="BI1493" s="145">
        <f>IF(N1493="nulová",J1493,0)</f>
        <v>0</v>
      </c>
      <c r="BJ1493" s="18" t="s">
        <v>86</v>
      </c>
      <c r="BK1493" s="145">
        <f>ROUND(I1493*H1493,2)</f>
        <v>0</v>
      </c>
      <c r="BL1493" s="18" t="s">
        <v>436</v>
      </c>
      <c r="BM1493" s="144" t="s">
        <v>2048</v>
      </c>
    </row>
    <row r="1494" spans="2:65" s="1" customFormat="1" ht="19.5">
      <c r="B1494" s="33"/>
      <c r="D1494" s="146" t="s">
        <v>313</v>
      </c>
      <c r="F1494" s="147" t="s">
        <v>2047</v>
      </c>
      <c r="I1494" s="148"/>
      <c r="L1494" s="33"/>
      <c r="M1494" s="149"/>
      <c r="T1494" s="54"/>
      <c r="AT1494" s="18" t="s">
        <v>313</v>
      </c>
      <c r="AU1494" s="18" t="s">
        <v>96</v>
      </c>
    </row>
    <row r="1495" spans="2:65" s="1" customFormat="1" ht="37.9" customHeight="1">
      <c r="B1495" s="33"/>
      <c r="C1495" s="133" t="s">
        <v>2049</v>
      </c>
      <c r="D1495" s="133" t="s">
        <v>307</v>
      </c>
      <c r="E1495" s="134" t="s">
        <v>2050</v>
      </c>
      <c r="F1495" s="135" t="s">
        <v>2051</v>
      </c>
      <c r="G1495" s="136" t="s">
        <v>350</v>
      </c>
      <c r="H1495" s="137">
        <v>1</v>
      </c>
      <c r="I1495" s="138"/>
      <c r="J1495" s="139">
        <f>ROUND(I1495*H1495,2)</f>
        <v>0</v>
      </c>
      <c r="K1495" s="135" t="s">
        <v>721</v>
      </c>
      <c r="L1495" s="33"/>
      <c r="M1495" s="140" t="s">
        <v>42</v>
      </c>
      <c r="N1495" s="141" t="s">
        <v>50</v>
      </c>
      <c r="P1495" s="142">
        <f>O1495*H1495</f>
        <v>0</v>
      </c>
      <c r="Q1495" s="142">
        <v>0</v>
      </c>
      <c r="R1495" s="142">
        <f>Q1495*H1495</f>
        <v>0</v>
      </c>
      <c r="S1495" s="142">
        <v>0</v>
      </c>
      <c r="T1495" s="143">
        <f>S1495*H1495</f>
        <v>0</v>
      </c>
      <c r="AR1495" s="144" t="s">
        <v>436</v>
      </c>
      <c r="AT1495" s="144" t="s">
        <v>307</v>
      </c>
      <c r="AU1495" s="144" t="s">
        <v>96</v>
      </c>
      <c r="AY1495" s="18" t="s">
        <v>305</v>
      </c>
      <c r="BE1495" s="145">
        <f>IF(N1495="základní",J1495,0)</f>
        <v>0</v>
      </c>
      <c r="BF1495" s="145">
        <f>IF(N1495="snížená",J1495,0)</f>
        <v>0</v>
      </c>
      <c r="BG1495" s="145">
        <f>IF(N1495="zákl. přenesená",J1495,0)</f>
        <v>0</v>
      </c>
      <c r="BH1495" s="145">
        <f>IF(N1495="sníž. přenesená",J1495,0)</f>
        <v>0</v>
      </c>
      <c r="BI1495" s="145">
        <f>IF(N1495="nulová",J1495,0)</f>
        <v>0</v>
      </c>
      <c r="BJ1495" s="18" t="s">
        <v>86</v>
      </c>
      <c r="BK1495" s="145">
        <f>ROUND(I1495*H1495,2)</f>
        <v>0</v>
      </c>
      <c r="BL1495" s="18" t="s">
        <v>436</v>
      </c>
      <c r="BM1495" s="144" t="s">
        <v>2052</v>
      </c>
    </row>
    <row r="1496" spans="2:65" s="1" customFormat="1" ht="19.5">
      <c r="B1496" s="33"/>
      <c r="D1496" s="146" t="s">
        <v>313</v>
      </c>
      <c r="F1496" s="147" t="s">
        <v>2051</v>
      </c>
      <c r="I1496" s="148"/>
      <c r="L1496" s="33"/>
      <c r="M1496" s="149"/>
      <c r="T1496" s="54"/>
      <c r="AT1496" s="18" t="s">
        <v>313</v>
      </c>
      <c r="AU1496" s="18" t="s">
        <v>96</v>
      </c>
    </row>
    <row r="1497" spans="2:65" s="1" customFormat="1" ht="37.9" customHeight="1">
      <c r="B1497" s="33"/>
      <c r="C1497" s="133" t="s">
        <v>2053</v>
      </c>
      <c r="D1497" s="133" t="s">
        <v>307</v>
      </c>
      <c r="E1497" s="134" t="s">
        <v>2054</v>
      </c>
      <c r="F1497" s="135" t="s">
        <v>2055</v>
      </c>
      <c r="G1497" s="136" t="s">
        <v>350</v>
      </c>
      <c r="H1497" s="137">
        <v>1</v>
      </c>
      <c r="I1497" s="138"/>
      <c r="J1497" s="139">
        <f>ROUND(I1497*H1497,2)</f>
        <v>0</v>
      </c>
      <c r="K1497" s="135" t="s">
        <v>721</v>
      </c>
      <c r="L1497" s="33"/>
      <c r="M1497" s="140" t="s">
        <v>42</v>
      </c>
      <c r="N1497" s="141" t="s">
        <v>50</v>
      </c>
      <c r="P1497" s="142">
        <f>O1497*H1497</f>
        <v>0</v>
      </c>
      <c r="Q1497" s="142">
        <v>0</v>
      </c>
      <c r="R1497" s="142">
        <f>Q1497*H1497</f>
        <v>0</v>
      </c>
      <c r="S1497" s="142">
        <v>0</v>
      </c>
      <c r="T1497" s="143">
        <f>S1497*H1497</f>
        <v>0</v>
      </c>
      <c r="AR1497" s="144" t="s">
        <v>436</v>
      </c>
      <c r="AT1497" s="144" t="s">
        <v>307</v>
      </c>
      <c r="AU1497" s="144" t="s">
        <v>96</v>
      </c>
      <c r="AY1497" s="18" t="s">
        <v>305</v>
      </c>
      <c r="BE1497" s="145">
        <f>IF(N1497="základní",J1497,0)</f>
        <v>0</v>
      </c>
      <c r="BF1497" s="145">
        <f>IF(N1497="snížená",J1497,0)</f>
        <v>0</v>
      </c>
      <c r="BG1497" s="145">
        <f>IF(N1497="zákl. přenesená",J1497,0)</f>
        <v>0</v>
      </c>
      <c r="BH1497" s="145">
        <f>IF(N1497="sníž. přenesená",J1497,0)</f>
        <v>0</v>
      </c>
      <c r="BI1497" s="145">
        <f>IF(N1497="nulová",J1497,0)</f>
        <v>0</v>
      </c>
      <c r="BJ1497" s="18" t="s">
        <v>86</v>
      </c>
      <c r="BK1497" s="145">
        <f>ROUND(I1497*H1497,2)</f>
        <v>0</v>
      </c>
      <c r="BL1497" s="18" t="s">
        <v>436</v>
      </c>
      <c r="BM1497" s="144" t="s">
        <v>2056</v>
      </c>
    </row>
    <row r="1498" spans="2:65" s="1" customFormat="1" ht="29.25">
      <c r="B1498" s="33"/>
      <c r="D1498" s="146" t="s">
        <v>313</v>
      </c>
      <c r="F1498" s="147" t="s">
        <v>2055</v>
      </c>
      <c r="I1498" s="148"/>
      <c r="L1498" s="33"/>
      <c r="M1498" s="149"/>
      <c r="T1498" s="54"/>
      <c r="AT1498" s="18" t="s">
        <v>313</v>
      </c>
      <c r="AU1498" s="18" t="s">
        <v>96</v>
      </c>
    </row>
    <row r="1499" spans="2:65" s="1" customFormat="1" ht="24.2" customHeight="1">
      <c r="B1499" s="33"/>
      <c r="C1499" s="133" t="s">
        <v>2057</v>
      </c>
      <c r="D1499" s="133" t="s">
        <v>307</v>
      </c>
      <c r="E1499" s="134" t="s">
        <v>2058</v>
      </c>
      <c r="F1499" s="135" t="s">
        <v>2059</v>
      </c>
      <c r="G1499" s="136" t="s">
        <v>350</v>
      </c>
      <c r="H1499" s="137">
        <v>1</v>
      </c>
      <c r="I1499" s="138"/>
      <c r="J1499" s="139">
        <f>ROUND(I1499*H1499,2)</f>
        <v>0</v>
      </c>
      <c r="K1499" s="135" t="s">
        <v>721</v>
      </c>
      <c r="L1499" s="33"/>
      <c r="M1499" s="140" t="s">
        <v>42</v>
      </c>
      <c r="N1499" s="141" t="s">
        <v>50</v>
      </c>
      <c r="P1499" s="142">
        <f>O1499*H1499</f>
        <v>0</v>
      </c>
      <c r="Q1499" s="142">
        <v>0</v>
      </c>
      <c r="R1499" s="142">
        <f>Q1499*H1499</f>
        <v>0</v>
      </c>
      <c r="S1499" s="142">
        <v>0</v>
      </c>
      <c r="T1499" s="143">
        <f>S1499*H1499</f>
        <v>0</v>
      </c>
      <c r="AR1499" s="144" t="s">
        <v>436</v>
      </c>
      <c r="AT1499" s="144" t="s">
        <v>307</v>
      </c>
      <c r="AU1499" s="144" t="s">
        <v>96</v>
      </c>
      <c r="AY1499" s="18" t="s">
        <v>305</v>
      </c>
      <c r="BE1499" s="145">
        <f>IF(N1499="základní",J1499,0)</f>
        <v>0</v>
      </c>
      <c r="BF1499" s="145">
        <f>IF(N1499="snížená",J1499,0)</f>
        <v>0</v>
      </c>
      <c r="BG1499" s="145">
        <f>IF(N1499="zákl. přenesená",J1499,0)</f>
        <v>0</v>
      </c>
      <c r="BH1499" s="145">
        <f>IF(N1499="sníž. přenesená",J1499,0)</f>
        <v>0</v>
      </c>
      <c r="BI1499" s="145">
        <f>IF(N1499="nulová",J1499,0)</f>
        <v>0</v>
      </c>
      <c r="BJ1499" s="18" t="s">
        <v>86</v>
      </c>
      <c r="BK1499" s="145">
        <f>ROUND(I1499*H1499,2)</f>
        <v>0</v>
      </c>
      <c r="BL1499" s="18" t="s">
        <v>436</v>
      </c>
      <c r="BM1499" s="144" t="s">
        <v>2060</v>
      </c>
    </row>
    <row r="1500" spans="2:65" s="1" customFormat="1" ht="19.5">
      <c r="B1500" s="33"/>
      <c r="D1500" s="146" t="s">
        <v>313</v>
      </c>
      <c r="F1500" s="147" t="s">
        <v>2059</v>
      </c>
      <c r="I1500" s="148"/>
      <c r="L1500" s="33"/>
      <c r="M1500" s="149"/>
      <c r="T1500" s="54"/>
      <c r="AT1500" s="18" t="s">
        <v>313</v>
      </c>
      <c r="AU1500" s="18" t="s">
        <v>96</v>
      </c>
    </row>
    <row r="1501" spans="2:65" s="1" customFormat="1" ht="44.25" customHeight="1">
      <c r="B1501" s="33"/>
      <c r="C1501" s="133" t="s">
        <v>2061</v>
      </c>
      <c r="D1501" s="133" t="s">
        <v>307</v>
      </c>
      <c r="E1501" s="134" t="s">
        <v>2062</v>
      </c>
      <c r="F1501" s="135" t="s">
        <v>2063</v>
      </c>
      <c r="G1501" s="136" t="s">
        <v>350</v>
      </c>
      <c r="H1501" s="137">
        <v>1</v>
      </c>
      <c r="I1501" s="138"/>
      <c r="J1501" s="139">
        <f>ROUND(I1501*H1501,2)</f>
        <v>0</v>
      </c>
      <c r="K1501" s="135" t="s">
        <v>721</v>
      </c>
      <c r="L1501" s="33"/>
      <c r="M1501" s="140" t="s">
        <v>42</v>
      </c>
      <c r="N1501" s="141" t="s">
        <v>50</v>
      </c>
      <c r="P1501" s="142">
        <f>O1501*H1501</f>
        <v>0</v>
      </c>
      <c r="Q1501" s="142">
        <v>0</v>
      </c>
      <c r="R1501" s="142">
        <f>Q1501*H1501</f>
        <v>0</v>
      </c>
      <c r="S1501" s="142">
        <v>0</v>
      </c>
      <c r="T1501" s="143">
        <f>S1501*H1501</f>
        <v>0</v>
      </c>
      <c r="AR1501" s="144" t="s">
        <v>436</v>
      </c>
      <c r="AT1501" s="144" t="s">
        <v>307</v>
      </c>
      <c r="AU1501" s="144" t="s">
        <v>96</v>
      </c>
      <c r="AY1501" s="18" t="s">
        <v>305</v>
      </c>
      <c r="BE1501" s="145">
        <f>IF(N1501="základní",J1501,0)</f>
        <v>0</v>
      </c>
      <c r="BF1501" s="145">
        <f>IF(N1501="snížená",J1501,0)</f>
        <v>0</v>
      </c>
      <c r="BG1501" s="145">
        <f>IF(N1501="zákl. přenesená",J1501,0)</f>
        <v>0</v>
      </c>
      <c r="BH1501" s="145">
        <f>IF(N1501="sníž. přenesená",J1501,0)</f>
        <v>0</v>
      </c>
      <c r="BI1501" s="145">
        <f>IF(N1501="nulová",J1501,0)</f>
        <v>0</v>
      </c>
      <c r="BJ1501" s="18" t="s">
        <v>86</v>
      </c>
      <c r="BK1501" s="145">
        <f>ROUND(I1501*H1501,2)</f>
        <v>0</v>
      </c>
      <c r="BL1501" s="18" t="s">
        <v>436</v>
      </c>
      <c r="BM1501" s="144" t="s">
        <v>2064</v>
      </c>
    </row>
    <row r="1502" spans="2:65" s="1" customFormat="1" ht="29.25">
      <c r="B1502" s="33"/>
      <c r="D1502" s="146" t="s">
        <v>313</v>
      </c>
      <c r="F1502" s="147" t="s">
        <v>2063</v>
      </c>
      <c r="I1502" s="148"/>
      <c r="L1502" s="33"/>
      <c r="M1502" s="149"/>
      <c r="T1502" s="54"/>
      <c r="AT1502" s="18" t="s">
        <v>313</v>
      </c>
      <c r="AU1502" s="18" t="s">
        <v>96</v>
      </c>
    </row>
    <row r="1503" spans="2:65" s="1" customFormat="1" ht="37.9" customHeight="1">
      <c r="B1503" s="33"/>
      <c r="C1503" s="133" t="s">
        <v>2065</v>
      </c>
      <c r="D1503" s="133" t="s">
        <v>307</v>
      </c>
      <c r="E1503" s="134" t="s">
        <v>2066</v>
      </c>
      <c r="F1503" s="135" t="s">
        <v>2067</v>
      </c>
      <c r="G1503" s="136" t="s">
        <v>350</v>
      </c>
      <c r="H1503" s="137">
        <v>1</v>
      </c>
      <c r="I1503" s="138"/>
      <c r="J1503" s="139">
        <f>ROUND(I1503*H1503,2)</f>
        <v>0</v>
      </c>
      <c r="K1503" s="135" t="s">
        <v>721</v>
      </c>
      <c r="L1503" s="33"/>
      <c r="M1503" s="140" t="s">
        <v>42</v>
      </c>
      <c r="N1503" s="141" t="s">
        <v>50</v>
      </c>
      <c r="P1503" s="142">
        <f>O1503*H1503</f>
        <v>0</v>
      </c>
      <c r="Q1503" s="142">
        <v>0</v>
      </c>
      <c r="R1503" s="142">
        <f>Q1503*H1503</f>
        <v>0</v>
      </c>
      <c r="S1503" s="142">
        <v>0</v>
      </c>
      <c r="T1503" s="143">
        <f>S1503*H1503</f>
        <v>0</v>
      </c>
      <c r="AR1503" s="144" t="s">
        <v>436</v>
      </c>
      <c r="AT1503" s="144" t="s">
        <v>307</v>
      </c>
      <c r="AU1503" s="144" t="s">
        <v>96</v>
      </c>
      <c r="AY1503" s="18" t="s">
        <v>305</v>
      </c>
      <c r="BE1503" s="145">
        <f>IF(N1503="základní",J1503,0)</f>
        <v>0</v>
      </c>
      <c r="BF1503" s="145">
        <f>IF(N1503="snížená",J1503,0)</f>
        <v>0</v>
      </c>
      <c r="BG1503" s="145">
        <f>IF(N1503="zákl. přenesená",J1503,0)</f>
        <v>0</v>
      </c>
      <c r="BH1503" s="145">
        <f>IF(N1503="sníž. přenesená",J1503,0)</f>
        <v>0</v>
      </c>
      <c r="BI1503" s="145">
        <f>IF(N1503="nulová",J1503,0)</f>
        <v>0</v>
      </c>
      <c r="BJ1503" s="18" t="s">
        <v>86</v>
      </c>
      <c r="BK1503" s="145">
        <f>ROUND(I1503*H1503,2)</f>
        <v>0</v>
      </c>
      <c r="BL1503" s="18" t="s">
        <v>436</v>
      </c>
      <c r="BM1503" s="144" t="s">
        <v>2068</v>
      </c>
    </row>
    <row r="1504" spans="2:65" s="1" customFormat="1" ht="29.25">
      <c r="B1504" s="33"/>
      <c r="D1504" s="146" t="s">
        <v>313</v>
      </c>
      <c r="F1504" s="147" t="s">
        <v>2067</v>
      </c>
      <c r="I1504" s="148"/>
      <c r="L1504" s="33"/>
      <c r="M1504" s="149"/>
      <c r="T1504" s="54"/>
      <c r="AT1504" s="18" t="s">
        <v>313</v>
      </c>
      <c r="AU1504" s="18" t="s">
        <v>96</v>
      </c>
    </row>
    <row r="1505" spans="2:65" s="1" customFormat="1" ht="33" customHeight="1">
      <c r="B1505" s="33"/>
      <c r="C1505" s="133" t="s">
        <v>2069</v>
      </c>
      <c r="D1505" s="133" t="s">
        <v>307</v>
      </c>
      <c r="E1505" s="134" t="s">
        <v>2070</v>
      </c>
      <c r="F1505" s="135" t="s">
        <v>2071</v>
      </c>
      <c r="G1505" s="136" t="s">
        <v>350</v>
      </c>
      <c r="H1505" s="137">
        <v>1</v>
      </c>
      <c r="I1505" s="138"/>
      <c r="J1505" s="139">
        <f>ROUND(I1505*H1505,2)</f>
        <v>0</v>
      </c>
      <c r="K1505" s="135" t="s">
        <v>721</v>
      </c>
      <c r="L1505" s="33"/>
      <c r="M1505" s="140" t="s">
        <v>42</v>
      </c>
      <c r="N1505" s="141" t="s">
        <v>50</v>
      </c>
      <c r="P1505" s="142">
        <f>O1505*H1505</f>
        <v>0</v>
      </c>
      <c r="Q1505" s="142">
        <v>0</v>
      </c>
      <c r="R1505" s="142">
        <f>Q1505*H1505</f>
        <v>0</v>
      </c>
      <c r="S1505" s="142">
        <v>0</v>
      </c>
      <c r="T1505" s="143">
        <f>S1505*H1505</f>
        <v>0</v>
      </c>
      <c r="AR1505" s="144" t="s">
        <v>436</v>
      </c>
      <c r="AT1505" s="144" t="s">
        <v>307</v>
      </c>
      <c r="AU1505" s="144" t="s">
        <v>96</v>
      </c>
      <c r="AY1505" s="18" t="s">
        <v>305</v>
      </c>
      <c r="BE1505" s="145">
        <f>IF(N1505="základní",J1505,0)</f>
        <v>0</v>
      </c>
      <c r="BF1505" s="145">
        <f>IF(N1505="snížená",J1505,0)</f>
        <v>0</v>
      </c>
      <c r="BG1505" s="145">
        <f>IF(N1505="zákl. přenesená",J1505,0)</f>
        <v>0</v>
      </c>
      <c r="BH1505" s="145">
        <f>IF(N1505="sníž. přenesená",J1505,0)</f>
        <v>0</v>
      </c>
      <c r="BI1505" s="145">
        <f>IF(N1505="nulová",J1505,0)</f>
        <v>0</v>
      </c>
      <c r="BJ1505" s="18" t="s">
        <v>86</v>
      </c>
      <c r="BK1505" s="145">
        <f>ROUND(I1505*H1505,2)</f>
        <v>0</v>
      </c>
      <c r="BL1505" s="18" t="s">
        <v>436</v>
      </c>
      <c r="BM1505" s="144" t="s">
        <v>2072</v>
      </c>
    </row>
    <row r="1506" spans="2:65" s="1" customFormat="1" ht="19.5">
      <c r="B1506" s="33"/>
      <c r="D1506" s="146" t="s">
        <v>313</v>
      </c>
      <c r="F1506" s="147" t="s">
        <v>2071</v>
      </c>
      <c r="I1506" s="148"/>
      <c r="L1506" s="33"/>
      <c r="M1506" s="149"/>
      <c r="T1506" s="54"/>
      <c r="AT1506" s="18" t="s">
        <v>313</v>
      </c>
      <c r="AU1506" s="18" t="s">
        <v>96</v>
      </c>
    </row>
    <row r="1507" spans="2:65" s="1" customFormat="1" ht="37.9" customHeight="1">
      <c r="B1507" s="33"/>
      <c r="C1507" s="133" t="s">
        <v>2073</v>
      </c>
      <c r="D1507" s="133" t="s">
        <v>307</v>
      </c>
      <c r="E1507" s="134" t="s">
        <v>2074</v>
      </c>
      <c r="F1507" s="135" t="s">
        <v>2075</v>
      </c>
      <c r="G1507" s="136" t="s">
        <v>350</v>
      </c>
      <c r="H1507" s="137">
        <v>1</v>
      </c>
      <c r="I1507" s="138"/>
      <c r="J1507" s="139">
        <f>ROUND(I1507*H1507,2)</f>
        <v>0</v>
      </c>
      <c r="K1507" s="135" t="s">
        <v>721</v>
      </c>
      <c r="L1507" s="33"/>
      <c r="M1507" s="140" t="s">
        <v>42</v>
      </c>
      <c r="N1507" s="141" t="s">
        <v>50</v>
      </c>
      <c r="P1507" s="142">
        <f>O1507*H1507</f>
        <v>0</v>
      </c>
      <c r="Q1507" s="142">
        <v>0</v>
      </c>
      <c r="R1507" s="142">
        <f>Q1507*H1507</f>
        <v>0</v>
      </c>
      <c r="S1507" s="142">
        <v>0</v>
      </c>
      <c r="T1507" s="143">
        <f>S1507*H1507</f>
        <v>0</v>
      </c>
      <c r="AR1507" s="144" t="s">
        <v>436</v>
      </c>
      <c r="AT1507" s="144" t="s">
        <v>307</v>
      </c>
      <c r="AU1507" s="144" t="s">
        <v>96</v>
      </c>
      <c r="AY1507" s="18" t="s">
        <v>305</v>
      </c>
      <c r="BE1507" s="145">
        <f>IF(N1507="základní",J1507,0)</f>
        <v>0</v>
      </c>
      <c r="BF1507" s="145">
        <f>IF(N1507="snížená",J1507,0)</f>
        <v>0</v>
      </c>
      <c r="BG1507" s="145">
        <f>IF(N1507="zákl. přenesená",J1507,0)</f>
        <v>0</v>
      </c>
      <c r="BH1507" s="145">
        <f>IF(N1507="sníž. přenesená",J1507,0)</f>
        <v>0</v>
      </c>
      <c r="BI1507" s="145">
        <f>IF(N1507="nulová",J1507,0)</f>
        <v>0</v>
      </c>
      <c r="BJ1507" s="18" t="s">
        <v>86</v>
      </c>
      <c r="BK1507" s="145">
        <f>ROUND(I1507*H1507,2)</f>
        <v>0</v>
      </c>
      <c r="BL1507" s="18" t="s">
        <v>436</v>
      </c>
      <c r="BM1507" s="144" t="s">
        <v>2076</v>
      </c>
    </row>
    <row r="1508" spans="2:65" s="1" customFormat="1" ht="19.5">
      <c r="B1508" s="33"/>
      <c r="D1508" s="146" t="s">
        <v>313</v>
      </c>
      <c r="F1508" s="147" t="s">
        <v>2075</v>
      </c>
      <c r="I1508" s="148"/>
      <c r="L1508" s="33"/>
      <c r="M1508" s="149"/>
      <c r="T1508" s="54"/>
      <c r="AT1508" s="18" t="s">
        <v>313</v>
      </c>
      <c r="AU1508" s="18" t="s">
        <v>96</v>
      </c>
    </row>
    <row r="1509" spans="2:65" s="1" customFormat="1" ht="33" customHeight="1">
      <c r="B1509" s="33"/>
      <c r="C1509" s="133" t="s">
        <v>2077</v>
      </c>
      <c r="D1509" s="133" t="s">
        <v>307</v>
      </c>
      <c r="E1509" s="134" t="s">
        <v>2078</v>
      </c>
      <c r="F1509" s="135" t="s">
        <v>2079</v>
      </c>
      <c r="G1509" s="136" t="s">
        <v>350</v>
      </c>
      <c r="H1509" s="137">
        <v>1</v>
      </c>
      <c r="I1509" s="138"/>
      <c r="J1509" s="139">
        <f>ROUND(I1509*H1509,2)</f>
        <v>0</v>
      </c>
      <c r="K1509" s="135" t="s">
        <v>721</v>
      </c>
      <c r="L1509" s="33"/>
      <c r="M1509" s="140" t="s">
        <v>42</v>
      </c>
      <c r="N1509" s="141" t="s">
        <v>50</v>
      </c>
      <c r="P1509" s="142">
        <f>O1509*H1509</f>
        <v>0</v>
      </c>
      <c r="Q1509" s="142">
        <v>0</v>
      </c>
      <c r="R1509" s="142">
        <f>Q1509*H1509</f>
        <v>0</v>
      </c>
      <c r="S1509" s="142">
        <v>0</v>
      </c>
      <c r="T1509" s="143">
        <f>S1509*H1509</f>
        <v>0</v>
      </c>
      <c r="AR1509" s="144" t="s">
        <v>436</v>
      </c>
      <c r="AT1509" s="144" t="s">
        <v>307</v>
      </c>
      <c r="AU1509" s="144" t="s">
        <v>96</v>
      </c>
      <c r="AY1509" s="18" t="s">
        <v>305</v>
      </c>
      <c r="BE1509" s="145">
        <f>IF(N1509="základní",J1509,0)</f>
        <v>0</v>
      </c>
      <c r="BF1509" s="145">
        <f>IF(N1509="snížená",J1509,0)</f>
        <v>0</v>
      </c>
      <c r="BG1509" s="145">
        <f>IF(N1509="zákl. přenesená",J1509,0)</f>
        <v>0</v>
      </c>
      <c r="BH1509" s="145">
        <f>IF(N1509="sníž. přenesená",J1509,0)</f>
        <v>0</v>
      </c>
      <c r="BI1509" s="145">
        <f>IF(N1509="nulová",J1509,0)</f>
        <v>0</v>
      </c>
      <c r="BJ1509" s="18" t="s">
        <v>86</v>
      </c>
      <c r="BK1509" s="145">
        <f>ROUND(I1509*H1509,2)</f>
        <v>0</v>
      </c>
      <c r="BL1509" s="18" t="s">
        <v>436</v>
      </c>
      <c r="BM1509" s="144" t="s">
        <v>2080</v>
      </c>
    </row>
    <row r="1510" spans="2:65" s="1" customFormat="1" ht="19.5">
      <c r="B1510" s="33"/>
      <c r="D1510" s="146" t="s">
        <v>313</v>
      </c>
      <c r="F1510" s="147" t="s">
        <v>2079</v>
      </c>
      <c r="I1510" s="148"/>
      <c r="L1510" s="33"/>
      <c r="M1510" s="149"/>
      <c r="T1510" s="54"/>
      <c r="AT1510" s="18" t="s">
        <v>313</v>
      </c>
      <c r="AU1510" s="18" t="s">
        <v>96</v>
      </c>
    </row>
    <row r="1511" spans="2:65" s="11" customFormat="1" ht="20.85" customHeight="1">
      <c r="B1511" s="121"/>
      <c r="D1511" s="122" t="s">
        <v>78</v>
      </c>
      <c r="E1511" s="131" t="s">
        <v>2081</v>
      </c>
      <c r="F1511" s="131" t="s">
        <v>2082</v>
      </c>
      <c r="I1511" s="124"/>
      <c r="J1511" s="132">
        <f>BK1511</f>
        <v>0</v>
      </c>
      <c r="L1511" s="121"/>
      <c r="M1511" s="126"/>
      <c r="P1511" s="127">
        <f>SUM(P1512:P1573)</f>
        <v>0</v>
      </c>
      <c r="R1511" s="127">
        <f>SUM(R1512:R1573)</f>
        <v>0</v>
      </c>
      <c r="T1511" s="128">
        <f>SUM(T1512:T1573)</f>
        <v>0</v>
      </c>
      <c r="AR1511" s="122" t="s">
        <v>88</v>
      </c>
      <c r="AT1511" s="129" t="s">
        <v>78</v>
      </c>
      <c r="AU1511" s="129" t="s">
        <v>88</v>
      </c>
      <c r="AY1511" s="122" t="s">
        <v>305</v>
      </c>
      <c r="BK1511" s="130">
        <f>SUM(BK1512:BK1573)</f>
        <v>0</v>
      </c>
    </row>
    <row r="1512" spans="2:65" s="1" customFormat="1" ht="37.9" customHeight="1">
      <c r="B1512" s="33"/>
      <c r="C1512" s="133" t="s">
        <v>2083</v>
      </c>
      <c r="D1512" s="133" t="s">
        <v>307</v>
      </c>
      <c r="E1512" s="134" t="s">
        <v>2084</v>
      </c>
      <c r="F1512" s="135" t="s">
        <v>2085</v>
      </c>
      <c r="G1512" s="136" t="s">
        <v>350</v>
      </c>
      <c r="H1512" s="137">
        <v>56</v>
      </c>
      <c r="I1512" s="138"/>
      <c r="J1512" s="139">
        <f>ROUND(I1512*H1512,2)</f>
        <v>0</v>
      </c>
      <c r="K1512" s="135" t="s">
        <v>721</v>
      </c>
      <c r="L1512" s="33"/>
      <c r="M1512" s="140" t="s">
        <v>42</v>
      </c>
      <c r="N1512" s="141" t="s">
        <v>50</v>
      </c>
      <c r="P1512" s="142">
        <f>O1512*H1512</f>
        <v>0</v>
      </c>
      <c r="Q1512" s="142">
        <v>0</v>
      </c>
      <c r="R1512" s="142">
        <f>Q1512*H1512</f>
        <v>0</v>
      </c>
      <c r="S1512" s="142">
        <v>0</v>
      </c>
      <c r="T1512" s="143">
        <f>S1512*H1512</f>
        <v>0</v>
      </c>
      <c r="AR1512" s="144" t="s">
        <v>436</v>
      </c>
      <c r="AT1512" s="144" t="s">
        <v>307</v>
      </c>
      <c r="AU1512" s="144" t="s">
        <v>96</v>
      </c>
      <c r="AY1512" s="18" t="s">
        <v>305</v>
      </c>
      <c r="BE1512" s="145">
        <f>IF(N1512="základní",J1512,0)</f>
        <v>0</v>
      </c>
      <c r="BF1512" s="145">
        <f>IF(N1512="snížená",J1512,0)</f>
        <v>0</v>
      </c>
      <c r="BG1512" s="145">
        <f>IF(N1512="zákl. přenesená",J1512,0)</f>
        <v>0</v>
      </c>
      <c r="BH1512" s="145">
        <f>IF(N1512="sníž. přenesená",J1512,0)</f>
        <v>0</v>
      </c>
      <c r="BI1512" s="145">
        <f>IF(N1512="nulová",J1512,0)</f>
        <v>0</v>
      </c>
      <c r="BJ1512" s="18" t="s">
        <v>86</v>
      </c>
      <c r="BK1512" s="145">
        <f>ROUND(I1512*H1512,2)</f>
        <v>0</v>
      </c>
      <c r="BL1512" s="18" t="s">
        <v>436</v>
      </c>
      <c r="BM1512" s="144" t="s">
        <v>2086</v>
      </c>
    </row>
    <row r="1513" spans="2:65" s="1" customFormat="1" ht="19.5">
      <c r="B1513" s="33"/>
      <c r="D1513" s="146" t="s">
        <v>313</v>
      </c>
      <c r="F1513" s="147" t="s">
        <v>2085</v>
      </c>
      <c r="I1513" s="148"/>
      <c r="L1513" s="33"/>
      <c r="M1513" s="149"/>
      <c r="T1513" s="54"/>
      <c r="AT1513" s="18" t="s">
        <v>313</v>
      </c>
      <c r="AU1513" s="18" t="s">
        <v>96</v>
      </c>
    </row>
    <row r="1514" spans="2:65" s="1" customFormat="1" ht="37.9" customHeight="1">
      <c r="B1514" s="33"/>
      <c r="C1514" s="133" t="s">
        <v>2087</v>
      </c>
      <c r="D1514" s="133" t="s">
        <v>307</v>
      </c>
      <c r="E1514" s="134" t="s">
        <v>2088</v>
      </c>
      <c r="F1514" s="135" t="s">
        <v>2089</v>
      </c>
      <c r="G1514" s="136" t="s">
        <v>350</v>
      </c>
      <c r="H1514" s="137">
        <v>18</v>
      </c>
      <c r="I1514" s="138"/>
      <c r="J1514" s="139">
        <f>ROUND(I1514*H1514,2)</f>
        <v>0</v>
      </c>
      <c r="K1514" s="135" t="s">
        <v>721</v>
      </c>
      <c r="L1514" s="33"/>
      <c r="M1514" s="140" t="s">
        <v>42</v>
      </c>
      <c r="N1514" s="141" t="s">
        <v>50</v>
      </c>
      <c r="P1514" s="142">
        <f>O1514*H1514</f>
        <v>0</v>
      </c>
      <c r="Q1514" s="142">
        <v>0</v>
      </c>
      <c r="R1514" s="142">
        <f>Q1514*H1514</f>
        <v>0</v>
      </c>
      <c r="S1514" s="142">
        <v>0</v>
      </c>
      <c r="T1514" s="143">
        <f>S1514*H1514</f>
        <v>0</v>
      </c>
      <c r="AR1514" s="144" t="s">
        <v>436</v>
      </c>
      <c r="AT1514" s="144" t="s">
        <v>307</v>
      </c>
      <c r="AU1514" s="144" t="s">
        <v>96</v>
      </c>
      <c r="AY1514" s="18" t="s">
        <v>305</v>
      </c>
      <c r="BE1514" s="145">
        <f>IF(N1514="základní",J1514,0)</f>
        <v>0</v>
      </c>
      <c r="BF1514" s="145">
        <f>IF(N1514="snížená",J1514,0)</f>
        <v>0</v>
      </c>
      <c r="BG1514" s="145">
        <f>IF(N1514="zákl. přenesená",J1514,0)</f>
        <v>0</v>
      </c>
      <c r="BH1514" s="145">
        <f>IF(N1514="sníž. přenesená",J1514,0)</f>
        <v>0</v>
      </c>
      <c r="BI1514" s="145">
        <f>IF(N1514="nulová",J1514,0)</f>
        <v>0</v>
      </c>
      <c r="BJ1514" s="18" t="s">
        <v>86</v>
      </c>
      <c r="BK1514" s="145">
        <f>ROUND(I1514*H1514,2)</f>
        <v>0</v>
      </c>
      <c r="BL1514" s="18" t="s">
        <v>436</v>
      </c>
      <c r="BM1514" s="144" t="s">
        <v>2090</v>
      </c>
    </row>
    <row r="1515" spans="2:65" s="1" customFormat="1" ht="19.5">
      <c r="B1515" s="33"/>
      <c r="D1515" s="146" t="s">
        <v>313</v>
      </c>
      <c r="F1515" s="147" t="s">
        <v>2089</v>
      </c>
      <c r="I1515" s="148"/>
      <c r="L1515" s="33"/>
      <c r="M1515" s="149"/>
      <c r="T1515" s="54"/>
      <c r="AT1515" s="18" t="s">
        <v>313</v>
      </c>
      <c r="AU1515" s="18" t="s">
        <v>96</v>
      </c>
    </row>
    <row r="1516" spans="2:65" s="1" customFormat="1" ht="37.9" customHeight="1">
      <c r="B1516" s="33"/>
      <c r="C1516" s="133" t="s">
        <v>2091</v>
      </c>
      <c r="D1516" s="133" t="s">
        <v>307</v>
      </c>
      <c r="E1516" s="134" t="s">
        <v>2092</v>
      </c>
      <c r="F1516" s="135" t="s">
        <v>2093</v>
      </c>
      <c r="G1516" s="136" t="s">
        <v>350</v>
      </c>
      <c r="H1516" s="137">
        <v>4</v>
      </c>
      <c r="I1516" s="138"/>
      <c r="J1516" s="139">
        <f>ROUND(I1516*H1516,2)</f>
        <v>0</v>
      </c>
      <c r="K1516" s="135" t="s">
        <v>721</v>
      </c>
      <c r="L1516" s="33"/>
      <c r="M1516" s="140" t="s">
        <v>42</v>
      </c>
      <c r="N1516" s="141" t="s">
        <v>50</v>
      </c>
      <c r="P1516" s="142">
        <f>O1516*H1516</f>
        <v>0</v>
      </c>
      <c r="Q1516" s="142">
        <v>0</v>
      </c>
      <c r="R1516" s="142">
        <f>Q1516*H1516</f>
        <v>0</v>
      </c>
      <c r="S1516" s="142">
        <v>0</v>
      </c>
      <c r="T1516" s="143">
        <f>S1516*H1516</f>
        <v>0</v>
      </c>
      <c r="AR1516" s="144" t="s">
        <v>436</v>
      </c>
      <c r="AT1516" s="144" t="s">
        <v>307</v>
      </c>
      <c r="AU1516" s="144" t="s">
        <v>96</v>
      </c>
      <c r="AY1516" s="18" t="s">
        <v>305</v>
      </c>
      <c r="BE1516" s="145">
        <f>IF(N1516="základní",J1516,0)</f>
        <v>0</v>
      </c>
      <c r="BF1516" s="145">
        <f>IF(N1516="snížená",J1516,0)</f>
        <v>0</v>
      </c>
      <c r="BG1516" s="145">
        <f>IF(N1516="zákl. přenesená",J1516,0)</f>
        <v>0</v>
      </c>
      <c r="BH1516" s="145">
        <f>IF(N1516="sníž. přenesená",J1516,0)</f>
        <v>0</v>
      </c>
      <c r="BI1516" s="145">
        <f>IF(N1516="nulová",J1516,0)</f>
        <v>0</v>
      </c>
      <c r="BJ1516" s="18" t="s">
        <v>86</v>
      </c>
      <c r="BK1516" s="145">
        <f>ROUND(I1516*H1516,2)</f>
        <v>0</v>
      </c>
      <c r="BL1516" s="18" t="s">
        <v>436</v>
      </c>
      <c r="BM1516" s="144" t="s">
        <v>2094</v>
      </c>
    </row>
    <row r="1517" spans="2:65" s="1" customFormat="1" ht="19.5">
      <c r="B1517" s="33"/>
      <c r="D1517" s="146" t="s">
        <v>313</v>
      </c>
      <c r="F1517" s="147" t="s">
        <v>2093</v>
      </c>
      <c r="I1517" s="148"/>
      <c r="L1517" s="33"/>
      <c r="M1517" s="149"/>
      <c r="T1517" s="54"/>
      <c r="AT1517" s="18" t="s">
        <v>313</v>
      </c>
      <c r="AU1517" s="18" t="s">
        <v>96</v>
      </c>
    </row>
    <row r="1518" spans="2:65" s="1" customFormat="1" ht="37.9" customHeight="1">
      <c r="B1518" s="33"/>
      <c r="C1518" s="133" t="s">
        <v>2095</v>
      </c>
      <c r="D1518" s="133" t="s">
        <v>307</v>
      </c>
      <c r="E1518" s="134" t="s">
        <v>2096</v>
      </c>
      <c r="F1518" s="135" t="s">
        <v>2097</v>
      </c>
      <c r="G1518" s="136" t="s">
        <v>350</v>
      </c>
      <c r="H1518" s="137">
        <v>2</v>
      </c>
      <c r="I1518" s="138"/>
      <c r="J1518" s="139">
        <f>ROUND(I1518*H1518,2)</f>
        <v>0</v>
      </c>
      <c r="K1518" s="135" t="s">
        <v>721</v>
      </c>
      <c r="L1518" s="33"/>
      <c r="M1518" s="140" t="s">
        <v>42</v>
      </c>
      <c r="N1518" s="141" t="s">
        <v>50</v>
      </c>
      <c r="P1518" s="142">
        <f>O1518*H1518</f>
        <v>0</v>
      </c>
      <c r="Q1518" s="142">
        <v>0</v>
      </c>
      <c r="R1518" s="142">
        <f>Q1518*H1518</f>
        <v>0</v>
      </c>
      <c r="S1518" s="142">
        <v>0</v>
      </c>
      <c r="T1518" s="143">
        <f>S1518*H1518</f>
        <v>0</v>
      </c>
      <c r="AR1518" s="144" t="s">
        <v>436</v>
      </c>
      <c r="AT1518" s="144" t="s">
        <v>307</v>
      </c>
      <c r="AU1518" s="144" t="s">
        <v>96</v>
      </c>
      <c r="AY1518" s="18" t="s">
        <v>305</v>
      </c>
      <c r="BE1518" s="145">
        <f>IF(N1518="základní",J1518,0)</f>
        <v>0</v>
      </c>
      <c r="BF1518" s="145">
        <f>IF(N1518="snížená",J1518,0)</f>
        <v>0</v>
      </c>
      <c r="BG1518" s="145">
        <f>IF(N1518="zákl. přenesená",J1518,0)</f>
        <v>0</v>
      </c>
      <c r="BH1518" s="145">
        <f>IF(N1518="sníž. přenesená",J1518,0)</f>
        <v>0</v>
      </c>
      <c r="BI1518" s="145">
        <f>IF(N1518="nulová",J1518,0)</f>
        <v>0</v>
      </c>
      <c r="BJ1518" s="18" t="s">
        <v>86</v>
      </c>
      <c r="BK1518" s="145">
        <f>ROUND(I1518*H1518,2)</f>
        <v>0</v>
      </c>
      <c r="BL1518" s="18" t="s">
        <v>436</v>
      </c>
      <c r="BM1518" s="144" t="s">
        <v>2098</v>
      </c>
    </row>
    <row r="1519" spans="2:65" s="1" customFormat="1" ht="19.5">
      <c r="B1519" s="33"/>
      <c r="D1519" s="146" t="s">
        <v>313</v>
      </c>
      <c r="F1519" s="147" t="s">
        <v>2097</v>
      </c>
      <c r="I1519" s="148"/>
      <c r="L1519" s="33"/>
      <c r="M1519" s="149"/>
      <c r="T1519" s="54"/>
      <c r="AT1519" s="18" t="s">
        <v>313</v>
      </c>
      <c r="AU1519" s="18" t="s">
        <v>96</v>
      </c>
    </row>
    <row r="1520" spans="2:65" s="1" customFormat="1" ht="37.9" customHeight="1">
      <c r="B1520" s="33"/>
      <c r="C1520" s="133" t="s">
        <v>2099</v>
      </c>
      <c r="D1520" s="133" t="s">
        <v>307</v>
      </c>
      <c r="E1520" s="134" t="s">
        <v>2100</v>
      </c>
      <c r="F1520" s="135" t="s">
        <v>2101</v>
      </c>
      <c r="G1520" s="136" t="s">
        <v>350</v>
      </c>
      <c r="H1520" s="137">
        <v>9</v>
      </c>
      <c r="I1520" s="138"/>
      <c r="J1520" s="139">
        <f>ROUND(I1520*H1520,2)</f>
        <v>0</v>
      </c>
      <c r="K1520" s="135" t="s">
        <v>721</v>
      </c>
      <c r="L1520" s="33"/>
      <c r="M1520" s="140" t="s">
        <v>42</v>
      </c>
      <c r="N1520" s="141" t="s">
        <v>50</v>
      </c>
      <c r="P1520" s="142">
        <f>O1520*H1520</f>
        <v>0</v>
      </c>
      <c r="Q1520" s="142">
        <v>0</v>
      </c>
      <c r="R1520" s="142">
        <f>Q1520*H1520</f>
        <v>0</v>
      </c>
      <c r="S1520" s="142">
        <v>0</v>
      </c>
      <c r="T1520" s="143">
        <f>S1520*H1520</f>
        <v>0</v>
      </c>
      <c r="AR1520" s="144" t="s">
        <v>436</v>
      </c>
      <c r="AT1520" s="144" t="s">
        <v>307</v>
      </c>
      <c r="AU1520" s="144" t="s">
        <v>96</v>
      </c>
      <c r="AY1520" s="18" t="s">
        <v>305</v>
      </c>
      <c r="BE1520" s="145">
        <f>IF(N1520="základní",J1520,0)</f>
        <v>0</v>
      </c>
      <c r="BF1520" s="145">
        <f>IF(N1520="snížená",J1520,0)</f>
        <v>0</v>
      </c>
      <c r="BG1520" s="145">
        <f>IF(N1520="zákl. přenesená",J1520,0)</f>
        <v>0</v>
      </c>
      <c r="BH1520" s="145">
        <f>IF(N1520="sníž. přenesená",J1520,0)</f>
        <v>0</v>
      </c>
      <c r="BI1520" s="145">
        <f>IF(N1520="nulová",J1520,0)</f>
        <v>0</v>
      </c>
      <c r="BJ1520" s="18" t="s">
        <v>86</v>
      </c>
      <c r="BK1520" s="145">
        <f>ROUND(I1520*H1520,2)</f>
        <v>0</v>
      </c>
      <c r="BL1520" s="18" t="s">
        <v>436</v>
      </c>
      <c r="BM1520" s="144" t="s">
        <v>2102</v>
      </c>
    </row>
    <row r="1521" spans="2:65" s="1" customFormat="1" ht="19.5">
      <c r="B1521" s="33"/>
      <c r="D1521" s="146" t="s">
        <v>313</v>
      </c>
      <c r="F1521" s="147" t="s">
        <v>2101</v>
      </c>
      <c r="I1521" s="148"/>
      <c r="L1521" s="33"/>
      <c r="M1521" s="149"/>
      <c r="T1521" s="54"/>
      <c r="AT1521" s="18" t="s">
        <v>313</v>
      </c>
      <c r="AU1521" s="18" t="s">
        <v>96</v>
      </c>
    </row>
    <row r="1522" spans="2:65" s="1" customFormat="1" ht="37.9" customHeight="1">
      <c r="B1522" s="33"/>
      <c r="C1522" s="133" t="s">
        <v>2103</v>
      </c>
      <c r="D1522" s="133" t="s">
        <v>307</v>
      </c>
      <c r="E1522" s="134" t="s">
        <v>2104</v>
      </c>
      <c r="F1522" s="135" t="s">
        <v>2105</v>
      </c>
      <c r="G1522" s="136" t="s">
        <v>350</v>
      </c>
      <c r="H1522" s="137">
        <v>2</v>
      </c>
      <c r="I1522" s="138"/>
      <c r="J1522" s="139">
        <f>ROUND(I1522*H1522,2)</f>
        <v>0</v>
      </c>
      <c r="K1522" s="135" t="s">
        <v>721</v>
      </c>
      <c r="L1522" s="33"/>
      <c r="M1522" s="140" t="s">
        <v>42</v>
      </c>
      <c r="N1522" s="141" t="s">
        <v>50</v>
      </c>
      <c r="P1522" s="142">
        <f>O1522*H1522</f>
        <v>0</v>
      </c>
      <c r="Q1522" s="142">
        <v>0</v>
      </c>
      <c r="R1522" s="142">
        <f>Q1522*H1522</f>
        <v>0</v>
      </c>
      <c r="S1522" s="142">
        <v>0</v>
      </c>
      <c r="T1522" s="143">
        <f>S1522*H1522</f>
        <v>0</v>
      </c>
      <c r="AR1522" s="144" t="s">
        <v>436</v>
      </c>
      <c r="AT1522" s="144" t="s">
        <v>307</v>
      </c>
      <c r="AU1522" s="144" t="s">
        <v>96</v>
      </c>
      <c r="AY1522" s="18" t="s">
        <v>305</v>
      </c>
      <c r="BE1522" s="145">
        <f>IF(N1522="základní",J1522,0)</f>
        <v>0</v>
      </c>
      <c r="BF1522" s="145">
        <f>IF(N1522="snížená",J1522,0)</f>
        <v>0</v>
      </c>
      <c r="BG1522" s="145">
        <f>IF(N1522="zákl. přenesená",J1522,0)</f>
        <v>0</v>
      </c>
      <c r="BH1522" s="145">
        <f>IF(N1522="sníž. přenesená",J1522,0)</f>
        <v>0</v>
      </c>
      <c r="BI1522" s="145">
        <f>IF(N1522="nulová",J1522,0)</f>
        <v>0</v>
      </c>
      <c r="BJ1522" s="18" t="s">
        <v>86</v>
      </c>
      <c r="BK1522" s="145">
        <f>ROUND(I1522*H1522,2)</f>
        <v>0</v>
      </c>
      <c r="BL1522" s="18" t="s">
        <v>436</v>
      </c>
      <c r="BM1522" s="144" t="s">
        <v>2106</v>
      </c>
    </row>
    <row r="1523" spans="2:65" s="1" customFormat="1" ht="19.5">
      <c r="B1523" s="33"/>
      <c r="D1523" s="146" t="s">
        <v>313</v>
      </c>
      <c r="F1523" s="147" t="s">
        <v>2105</v>
      </c>
      <c r="I1523" s="148"/>
      <c r="L1523" s="33"/>
      <c r="M1523" s="149"/>
      <c r="T1523" s="54"/>
      <c r="AT1523" s="18" t="s">
        <v>313</v>
      </c>
      <c r="AU1523" s="18" t="s">
        <v>96</v>
      </c>
    </row>
    <row r="1524" spans="2:65" s="1" customFormat="1" ht="37.9" customHeight="1">
      <c r="B1524" s="33"/>
      <c r="C1524" s="133" t="s">
        <v>2107</v>
      </c>
      <c r="D1524" s="133" t="s">
        <v>307</v>
      </c>
      <c r="E1524" s="134" t="s">
        <v>2108</v>
      </c>
      <c r="F1524" s="135" t="s">
        <v>2109</v>
      </c>
      <c r="G1524" s="136" t="s">
        <v>350</v>
      </c>
      <c r="H1524" s="137">
        <v>1</v>
      </c>
      <c r="I1524" s="138"/>
      <c r="J1524" s="139">
        <f>ROUND(I1524*H1524,2)</f>
        <v>0</v>
      </c>
      <c r="K1524" s="135" t="s">
        <v>721</v>
      </c>
      <c r="L1524" s="33"/>
      <c r="M1524" s="140" t="s">
        <v>42</v>
      </c>
      <c r="N1524" s="141" t="s">
        <v>50</v>
      </c>
      <c r="P1524" s="142">
        <f>O1524*H1524</f>
        <v>0</v>
      </c>
      <c r="Q1524" s="142">
        <v>0</v>
      </c>
      <c r="R1524" s="142">
        <f>Q1524*H1524</f>
        <v>0</v>
      </c>
      <c r="S1524" s="142">
        <v>0</v>
      </c>
      <c r="T1524" s="143">
        <f>S1524*H1524</f>
        <v>0</v>
      </c>
      <c r="AR1524" s="144" t="s">
        <v>436</v>
      </c>
      <c r="AT1524" s="144" t="s">
        <v>307</v>
      </c>
      <c r="AU1524" s="144" t="s">
        <v>96</v>
      </c>
      <c r="AY1524" s="18" t="s">
        <v>305</v>
      </c>
      <c r="BE1524" s="145">
        <f>IF(N1524="základní",J1524,0)</f>
        <v>0</v>
      </c>
      <c r="BF1524" s="145">
        <f>IF(N1524="snížená",J1524,0)</f>
        <v>0</v>
      </c>
      <c r="BG1524" s="145">
        <f>IF(N1524="zákl. přenesená",J1524,0)</f>
        <v>0</v>
      </c>
      <c r="BH1524" s="145">
        <f>IF(N1524="sníž. přenesená",J1524,0)</f>
        <v>0</v>
      </c>
      <c r="BI1524" s="145">
        <f>IF(N1524="nulová",J1524,0)</f>
        <v>0</v>
      </c>
      <c r="BJ1524" s="18" t="s">
        <v>86</v>
      </c>
      <c r="BK1524" s="145">
        <f>ROUND(I1524*H1524,2)</f>
        <v>0</v>
      </c>
      <c r="BL1524" s="18" t="s">
        <v>436</v>
      </c>
      <c r="BM1524" s="144" t="s">
        <v>2110</v>
      </c>
    </row>
    <row r="1525" spans="2:65" s="1" customFormat="1" ht="19.5">
      <c r="B1525" s="33"/>
      <c r="D1525" s="146" t="s">
        <v>313</v>
      </c>
      <c r="F1525" s="147" t="s">
        <v>2109</v>
      </c>
      <c r="I1525" s="148"/>
      <c r="L1525" s="33"/>
      <c r="M1525" s="149"/>
      <c r="T1525" s="54"/>
      <c r="AT1525" s="18" t="s">
        <v>313</v>
      </c>
      <c r="AU1525" s="18" t="s">
        <v>96</v>
      </c>
    </row>
    <row r="1526" spans="2:65" s="1" customFormat="1" ht="37.9" customHeight="1">
      <c r="B1526" s="33"/>
      <c r="C1526" s="133" t="s">
        <v>2111</v>
      </c>
      <c r="D1526" s="133" t="s">
        <v>307</v>
      </c>
      <c r="E1526" s="134" t="s">
        <v>2112</v>
      </c>
      <c r="F1526" s="135" t="s">
        <v>2113</v>
      </c>
      <c r="G1526" s="136" t="s">
        <v>350</v>
      </c>
      <c r="H1526" s="137">
        <v>1</v>
      </c>
      <c r="I1526" s="138"/>
      <c r="J1526" s="139">
        <f>ROUND(I1526*H1526,2)</f>
        <v>0</v>
      </c>
      <c r="K1526" s="135" t="s">
        <v>721</v>
      </c>
      <c r="L1526" s="33"/>
      <c r="M1526" s="140" t="s">
        <v>42</v>
      </c>
      <c r="N1526" s="141" t="s">
        <v>50</v>
      </c>
      <c r="P1526" s="142">
        <f>O1526*H1526</f>
        <v>0</v>
      </c>
      <c r="Q1526" s="142">
        <v>0</v>
      </c>
      <c r="R1526" s="142">
        <f>Q1526*H1526</f>
        <v>0</v>
      </c>
      <c r="S1526" s="142">
        <v>0</v>
      </c>
      <c r="T1526" s="143">
        <f>S1526*H1526</f>
        <v>0</v>
      </c>
      <c r="AR1526" s="144" t="s">
        <v>436</v>
      </c>
      <c r="AT1526" s="144" t="s">
        <v>307</v>
      </c>
      <c r="AU1526" s="144" t="s">
        <v>96</v>
      </c>
      <c r="AY1526" s="18" t="s">
        <v>305</v>
      </c>
      <c r="BE1526" s="145">
        <f>IF(N1526="základní",J1526,0)</f>
        <v>0</v>
      </c>
      <c r="BF1526" s="145">
        <f>IF(N1526="snížená",J1526,0)</f>
        <v>0</v>
      </c>
      <c r="BG1526" s="145">
        <f>IF(N1526="zákl. přenesená",J1526,0)</f>
        <v>0</v>
      </c>
      <c r="BH1526" s="145">
        <f>IF(N1526="sníž. přenesená",J1526,0)</f>
        <v>0</v>
      </c>
      <c r="BI1526" s="145">
        <f>IF(N1526="nulová",J1526,0)</f>
        <v>0</v>
      </c>
      <c r="BJ1526" s="18" t="s">
        <v>86</v>
      </c>
      <c r="BK1526" s="145">
        <f>ROUND(I1526*H1526,2)</f>
        <v>0</v>
      </c>
      <c r="BL1526" s="18" t="s">
        <v>436</v>
      </c>
      <c r="BM1526" s="144" t="s">
        <v>2114</v>
      </c>
    </row>
    <row r="1527" spans="2:65" s="1" customFormat="1" ht="19.5">
      <c r="B1527" s="33"/>
      <c r="D1527" s="146" t="s">
        <v>313</v>
      </c>
      <c r="F1527" s="147" t="s">
        <v>2113</v>
      </c>
      <c r="I1527" s="148"/>
      <c r="L1527" s="33"/>
      <c r="M1527" s="149"/>
      <c r="T1527" s="54"/>
      <c r="AT1527" s="18" t="s">
        <v>313</v>
      </c>
      <c r="AU1527" s="18" t="s">
        <v>96</v>
      </c>
    </row>
    <row r="1528" spans="2:65" s="1" customFormat="1" ht="37.9" customHeight="1">
      <c r="B1528" s="33"/>
      <c r="C1528" s="133" t="s">
        <v>2115</v>
      </c>
      <c r="D1528" s="133" t="s">
        <v>307</v>
      </c>
      <c r="E1528" s="134" t="s">
        <v>2116</v>
      </c>
      <c r="F1528" s="135" t="s">
        <v>2117</v>
      </c>
      <c r="G1528" s="136" t="s">
        <v>350</v>
      </c>
      <c r="H1528" s="137">
        <v>1</v>
      </c>
      <c r="I1528" s="138"/>
      <c r="J1528" s="139">
        <f>ROUND(I1528*H1528,2)</f>
        <v>0</v>
      </c>
      <c r="K1528" s="135" t="s">
        <v>721</v>
      </c>
      <c r="L1528" s="33"/>
      <c r="M1528" s="140" t="s">
        <v>42</v>
      </c>
      <c r="N1528" s="141" t="s">
        <v>50</v>
      </c>
      <c r="P1528" s="142">
        <f>O1528*H1528</f>
        <v>0</v>
      </c>
      <c r="Q1528" s="142">
        <v>0</v>
      </c>
      <c r="R1528" s="142">
        <f>Q1528*H1528</f>
        <v>0</v>
      </c>
      <c r="S1528" s="142">
        <v>0</v>
      </c>
      <c r="T1528" s="143">
        <f>S1528*H1528</f>
        <v>0</v>
      </c>
      <c r="AR1528" s="144" t="s">
        <v>436</v>
      </c>
      <c r="AT1528" s="144" t="s">
        <v>307</v>
      </c>
      <c r="AU1528" s="144" t="s">
        <v>96</v>
      </c>
      <c r="AY1528" s="18" t="s">
        <v>305</v>
      </c>
      <c r="BE1528" s="145">
        <f>IF(N1528="základní",J1528,0)</f>
        <v>0</v>
      </c>
      <c r="BF1528" s="145">
        <f>IF(N1528="snížená",J1528,0)</f>
        <v>0</v>
      </c>
      <c r="BG1528" s="145">
        <f>IF(N1528="zákl. přenesená",J1528,0)</f>
        <v>0</v>
      </c>
      <c r="BH1528" s="145">
        <f>IF(N1528="sníž. přenesená",J1528,0)</f>
        <v>0</v>
      </c>
      <c r="BI1528" s="145">
        <f>IF(N1528="nulová",J1528,0)</f>
        <v>0</v>
      </c>
      <c r="BJ1528" s="18" t="s">
        <v>86</v>
      </c>
      <c r="BK1528" s="145">
        <f>ROUND(I1528*H1528,2)</f>
        <v>0</v>
      </c>
      <c r="BL1528" s="18" t="s">
        <v>436</v>
      </c>
      <c r="BM1528" s="144" t="s">
        <v>2118</v>
      </c>
    </row>
    <row r="1529" spans="2:65" s="1" customFormat="1" ht="19.5">
      <c r="B1529" s="33"/>
      <c r="D1529" s="146" t="s">
        <v>313</v>
      </c>
      <c r="F1529" s="147" t="s">
        <v>2117</v>
      </c>
      <c r="I1529" s="148"/>
      <c r="L1529" s="33"/>
      <c r="M1529" s="149"/>
      <c r="T1529" s="54"/>
      <c r="AT1529" s="18" t="s">
        <v>313</v>
      </c>
      <c r="AU1529" s="18" t="s">
        <v>96</v>
      </c>
    </row>
    <row r="1530" spans="2:65" s="1" customFormat="1" ht="37.9" customHeight="1">
      <c r="B1530" s="33"/>
      <c r="C1530" s="133" t="s">
        <v>2119</v>
      </c>
      <c r="D1530" s="133" t="s">
        <v>307</v>
      </c>
      <c r="E1530" s="134" t="s">
        <v>2120</v>
      </c>
      <c r="F1530" s="135" t="s">
        <v>2121</v>
      </c>
      <c r="G1530" s="136" t="s">
        <v>350</v>
      </c>
      <c r="H1530" s="137">
        <v>6</v>
      </c>
      <c r="I1530" s="138"/>
      <c r="J1530" s="139">
        <f>ROUND(I1530*H1530,2)</f>
        <v>0</v>
      </c>
      <c r="K1530" s="135" t="s">
        <v>721</v>
      </c>
      <c r="L1530" s="33"/>
      <c r="M1530" s="140" t="s">
        <v>42</v>
      </c>
      <c r="N1530" s="141" t="s">
        <v>50</v>
      </c>
      <c r="P1530" s="142">
        <f>O1530*H1530</f>
        <v>0</v>
      </c>
      <c r="Q1530" s="142">
        <v>0</v>
      </c>
      <c r="R1530" s="142">
        <f>Q1530*H1530</f>
        <v>0</v>
      </c>
      <c r="S1530" s="142">
        <v>0</v>
      </c>
      <c r="T1530" s="143">
        <f>S1530*H1530</f>
        <v>0</v>
      </c>
      <c r="AR1530" s="144" t="s">
        <v>436</v>
      </c>
      <c r="AT1530" s="144" t="s">
        <v>307</v>
      </c>
      <c r="AU1530" s="144" t="s">
        <v>96</v>
      </c>
      <c r="AY1530" s="18" t="s">
        <v>305</v>
      </c>
      <c r="BE1530" s="145">
        <f>IF(N1530="základní",J1530,0)</f>
        <v>0</v>
      </c>
      <c r="BF1530" s="145">
        <f>IF(N1530="snížená",J1530,0)</f>
        <v>0</v>
      </c>
      <c r="BG1530" s="145">
        <f>IF(N1530="zákl. přenesená",J1530,0)</f>
        <v>0</v>
      </c>
      <c r="BH1530" s="145">
        <f>IF(N1530="sníž. přenesená",J1530,0)</f>
        <v>0</v>
      </c>
      <c r="BI1530" s="145">
        <f>IF(N1530="nulová",J1530,0)</f>
        <v>0</v>
      </c>
      <c r="BJ1530" s="18" t="s">
        <v>86</v>
      </c>
      <c r="BK1530" s="145">
        <f>ROUND(I1530*H1530,2)</f>
        <v>0</v>
      </c>
      <c r="BL1530" s="18" t="s">
        <v>436</v>
      </c>
      <c r="BM1530" s="144" t="s">
        <v>2122</v>
      </c>
    </row>
    <row r="1531" spans="2:65" s="1" customFormat="1" ht="19.5">
      <c r="B1531" s="33"/>
      <c r="D1531" s="146" t="s">
        <v>313</v>
      </c>
      <c r="F1531" s="147" t="s">
        <v>2121</v>
      </c>
      <c r="I1531" s="148"/>
      <c r="L1531" s="33"/>
      <c r="M1531" s="149"/>
      <c r="T1531" s="54"/>
      <c r="AT1531" s="18" t="s">
        <v>313</v>
      </c>
      <c r="AU1531" s="18" t="s">
        <v>96</v>
      </c>
    </row>
    <row r="1532" spans="2:65" s="1" customFormat="1" ht="37.9" customHeight="1">
      <c r="B1532" s="33"/>
      <c r="C1532" s="133" t="s">
        <v>2123</v>
      </c>
      <c r="D1532" s="133" t="s">
        <v>307</v>
      </c>
      <c r="E1532" s="134" t="s">
        <v>2124</v>
      </c>
      <c r="F1532" s="135" t="s">
        <v>2125</v>
      </c>
      <c r="G1532" s="136" t="s">
        <v>350</v>
      </c>
      <c r="H1532" s="137">
        <v>2</v>
      </c>
      <c r="I1532" s="138"/>
      <c r="J1532" s="139">
        <f>ROUND(I1532*H1532,2)</f>
        <v>0</v>
      </c>
      <c r="K1532" s="135" t="s">
        <v>721</v>
      </c>
      <c r="L1532" s="33"/>
      <c r="M1532" s="140" t="s">
        <v>42</v>
      </c>
      <c r="N1532" s="141" t="s">
        <v>50</v>
      </c>
      <c r="P1532" s="142">
        <f>O1532*H1532</f>
        <v>0</v>
      </c>
      <c r="Q1532" s="142">
        <v>0</v>
      </c>
      <c r="R1532" s="142">
        <f>Q1532*H1532</f>
        <v>0</v>
      </c>
      <c r="S1532" s="142">
        <v>0</v>
      </c>
      <c r="T1532" s="143">
        <f>S1532*H1532</f>
        <v>0</v>
      </c>
      <c r="AR1532" s="144" t="s">
        <v>436</v>
      </c>
      <c r="AT1532" s="144" t="s">
        <v>307</v>
      </c>
      <c r="AU1532" s="144" t="s">
        <v>96</v>
      </c>
      <c r="AY1532" s="18" t="s">
        <v>305</v>
      </c>
      <c r="BE1532" s="145">
        <f>IF(N1532="základní",J1532,0)</f>
        <v>0</v>
      </c>
      <c r="BF1532" s="145">
        <f>IF(N1532="snížená",J1532,0)</f>
        <v>0</v>
      </c>
      <c r="BG1532" s="145">
        <f>IF(N1532="zákl. přenesená",J1532,0)</f>
        <v>0</v>
      </c>
      <c r="BH1532" s="145">
        <f>IF(N1532="sníž. přenesená",J1532,0)</f>
        <v>0</v>
      </c>
      <c r="BI1532" s="145">
        <f>IF(N1532="nulová",J1532,0)</f>
        <v>0</v>
      </c>
      <c r="BJ1532" s="18" t="s">
        <v>86</v>
      </c>
      <c r="BK1532" s="145">
        <f>ROUND(I1532*H1532,2)</f>
        <v>0</v>
      </c>
      <c r="BL1532" s="18" t="s">
        <v>436</v>
      </c>
      <c r="BM1532" s="144" t="s">
        <v>2126</v>
      </c>
    </row>
    <row r="1533" spans="2:65" s="1" customFormat="1" ht="19.5">
      <c r="B1533" s="33"/>
      <c r="D1533" s="146" t="s">
        <v>313</v>
      </c>
      <c r="F1533" s="147" t="s">
        <v>2125</v>
      </c>
      <c r="I1533" s="148"/>
      <c r="L1533" s="33"/>
      <c r="M1533" s="149"/>
      <c r="T1533" s="54"/>
      <c r="AT1533" s="18" t="s">
        <v>313</v>
      </c>
      <c r="AU1533" s="18" t="s">
        <v>96</v>
      </c>
    </row>
    <row r="1534" spans="2:65" s="1" customFormat="1" ht="37.9" customHeight="1">
      <c r="B1534" s="33"/>
      <c r="C1534" s="133" t="s">
        <v>2127</v>
      </c>
      <c r="D1534" s="133" t="s">
        <v>307</v>
      </c>
      <c r="E1534" s="134" t="s">
        <v>2128</v>
      </c>
      <c r="F1534" s="135" t="s">
        <v>2129</v>
      </c>
      <c r="G1534" s="136" t="s">
        <v>350</v>
      </c>
      <c r="H1534" s="137">
        <v>6</v>
      </c>
      <c r="I1534" s="138"/>
      <c r="J1534" s="139">
        <f>ROUND(I1534*H1534,2)</f>
        <v>0</v>
      </c>
      <c r="K1534" s="135" t="s">
        <v>721</v>
      </c>
      <c r="L1534" s="33"/>
      <c r="M1534" s="140" t="s">
        <v>42</v>
      </c>
      <c r="N1534" s="141" t="s">
        <v>50</v>
      </c>
      <c r="P1534" s="142">
        <f>O1534*H1534</f>
        <v>0</v>
      </c>
      <c r="Q1534" s="142">
        <v>0</v>
      </c>
      <c r="R1534" s="142">
        <f>Q1534*H1534</f>
        <v>0</v>
      </c>
      <c r="S1534" s="142">
        <v>0</v>
      </c>
      <c r="T1534" s="143">
        <f>S1534*H1534</f>
        <v>0</v>
      </c>
      <c r="AR1534" s="144" t="s">
        <v>436</v>
      </c>
      <c r="AT1534" s="144" t="s">
        <v>307</v>
      </c>
      <c r="AU1534" s="144" t="s">
        <v>96</v>
      </c>
      <c r="AY1534" s="18" t="s">
        <v>305</v>
      </c>
      <c r="BE1534" s="145">
        <f>IF(N1534="základní",J1534,0)</f>
        <v>0</v>
      </c>
      <c r="BF1534" s="145">
        <f>IF(N1534="snížená",J1534,0)</f>
        <v>0</v>
      </c>
      <c r="BG1534" s="145">
        <f>IF(N1534="zákl. přenesená",J1534,0)</f>
        <v>0</v>
      </c>
      <c r="BH1534" s="145">
        <f>IF(N1534="sníž. přenesená",J1534,0)</f>
        <v>0</v>
      </c>
      <c r="BI1534" s="145">
        <f>IF(N1534="nulová",J1534,0)</f>
        <v>0</v>
      </c>
      <c r="BJ1534" s="18" t="s">
        <v>86</v>
      </c>
      <c r="BK1534" s="145">
        <f>ROUND(I1534*H1534,2)</f>
        <v>0</v>
      </c>
      <c r="BL1534" s="18" t="s">
        <v>436</v>
      </c>
      <c r="BM1534" s="144" t="s">
        <v>2130</v>
      </c>
    </row>
    <row r="1535" spans="2:65" s="1" customFormat="1" ht="19.5">
      <c r="B1535" s="33"/>
      <c r="D1535" s="146" t="s">
        <v>313</v>
      </c>
      <c r="F1535" s="147" t="s">
        <v>2129</v>
      </c>
      <c r="I1535" s="148"/>
      <c r="L1535" s="33"/>
      <c r="M1535" s="149"/>
      <c r="T1535" s="54"/>
      <c r="AT1535" s="18" t="s">
        <v>313</v>
      </c>
      <c r="AU1535" s="18" t="s">
        <v>96</v>
      </c>
    </row>
    <row r="1536" spans="2:65" s="1" customFormat="1" ht="37.9" customHeight="1">
      <c r="B1536" s="33"/>
      <c r="C1536" s="133" t="s">
        <v>2131</v>
      </c>
      <c r="D1536" s="133" t="s">
        <v>307</v>
      </c>
      <c r="E1536" s="134" t="s">
        <v>2132</v>
      </c>
      <c r="F1536" s="135" t="s">
        <v>2133</v>
      </c>
      <c r="G1536" s="136" t="s">
        <v>350</v>
      </c>
      <c r="H1536" s="137">
        <v>2</v>
      </c>
      <c r="I1536" s="138"/>
      <c r="J1536" s="139">
        <f>ROUND(I1536*H1536,2)</f>
        <v>0</v>
      </c>
      <c r="K1536" s="135" t="s">
        <v>721</v>
      </c>
      <c r="L1536" s="33"/>
      <c r="M1536" s="140" t="s">
        <v>42</v>
      </c>
      <c r="N1536" s="141" t="s">
        <v>50</v>
      </c>
      <c r="P1536" s="142">
        <f>O1536*H1536</f>
        <v>0</v>
      </c>
      <c r="Q1536" s="142">
        <v>0</v>
      </c>
      <c r="R1536" s="142">
        <f>Q1536*H1536</f>
        <v>0</v>
      </c>
      <c r="S1536" s="142">
        <v>0</v>
      </c>
      <c r="T1536" s="143">
        <f>S1536*H1536</f>
        <v>0</v>
      </c>
      <c r="AR1536" s="144" t="s">
        <v>436</v>
      </c>
      <c r="AT1536" s="144" t="s">
        <v>307</v>
      </c>
      <c r="AU1536" s="144" t="s">
        <v>96</v>
      </c>
      <c r="AY1536" s="18" t="s">
        <v>305</v>
      </c>
      <c r="BE1536" s="145">
        <f>IF(N1536="základní",J1536,0)</f>
        <v>0</v>
      </c>
      <c r="BF1536" s="145">
        <f>IF(N1536="snížená",J1536,0)</f>
        <v>0</v>
      </c>
      <c r="BG1536" s="145">
        <f>IF(N1536="zákl. přenesená",J1536,0)</f>
        <v>0</v>
      </c>
      <c r="BH1536" s="145">
        <f>IF(N1536="sníž. přenesená",J1536,0)</f>
        <v>0</v>
      </c>
      <c r="BI1536" s="145">
        <f>IF(N1536="nulová",J1536,0)</f>
        <v>0</v>
      </c>
      <c r="BJ1536" s="18" t="s">
        <v>86</v>
      </c>
      <c r="BK1536" s="145">
        <f>ROUND(I1536*H1536,2)</f>
        <v>0</v>
      </c>
      <c r="BL1536" s="18" t="s">
        <v>436</v>
      </c>
      <c r="BM1536" s="144" t="s">
        <v>2134</v>
      </c>
    </row>
    <row r="1537" spans="2:65" s="1" customFormat="1" ht="19.5">
      <c r="B1537" s="33"/>
      <c r="D1537" s="146" t="s">
        <v>313</v>
      </c>
      <c r="F1537" s="147" t="s">
        <v>2133</v>
      </c>
      <c r="I1537" s="148"/>
      <c r="L1537" s="33"/>
      <c r="M1537" s="149"/>
      <c r="T1537" s="54"/>
      <c r="AT1537" s="18" t="s">
        <v>313</v>
      </c>
      <c r="AU1537" s="18" t="s">
        <v>96</v>
      </c>
    </row>
    <row r="1538" spans="2:65" s="1" customFormat="1" ht="37.9" customHeight="1">
      <c r="B1538" s="33"/>
      <c r="C1538" s="133" t="s">
        <v>2135</v>
      </c>
      <c r="D1538" s="133" t="s">
        <v>307</v>
      </c>
      <c r="E1538" s="134" t="s">
        <v>2136</v>
      </c>
      <c r="F1538" s="135" t="s">
        <v>2137</v>
      </c>
      <c r="G1538" s="136" t="s">
        <v>350</v>
      </c>
      <c r="H1538" s="137">
        <v>3</v>
      </c>
      <c r="I1538" s="138"/>
      <c r="J1538" s="139">
        <f>ROUND(I1538*H1538,2)</f>
        <v>0</v>
      </c>
      <c r="K1538" s="135" t="s">
        <v>721</v>
      </c>
      <c r="L1538" s="33"/>
      <c r="M1538" s="140" t="s">
        <v>42</v>
      </c>
      <c r="N1538" s="141" t="s">
        <v>50</v>
      </c>
      <c r="P1538" s="142">
        <f>O1538*H1538</f>
        <v>0</v>
      </c>
      <c r="Q1538" s="142">
        <v>0</v>
      </c>
      <c r="R1538" s="142">
        <f>Q1538*H1538</f>
        <v>0</v>
      </c>
      <c r="S1538" s="142">
        <v>0</v>
      </c>
      <c r="T1538" s="143">
        <f>S1538*H1538</f>
        <v>0</v>
      </c>
      <c r="AR1538" s="144" t="s">
        <v>436</v>
      </c>
      <c r="AT1538" s="144" t="s">
        <v>307</v>
      </c>
      <c r="AU1538" s="144" t="s">
        <v>96</v>
      </c>
      <c r="AY1538" s="18" t="s">
        <v>305</v>
      </c>
      <c r="BE1538" s="145">
        <f>IF(N1538="základní",J1538,0)</f>
        <v>0</v>
      </c>
      <c r="BF1538" s="145">
        <f>IF(N1538="snížená",J1538,0)</f>
        <v>0</v>
      </c>
      <c r="BG1538" s="145">
        <f>IF(N1538="zákl. přenesená",J1538,0)</f>
        <v>0</v>
      </c>
      <c r="BH1538" s="145">
        <f>IF(N1538="sníž. přenesená",J1538,0)</f>
        <v>0</v>
      </c>
      <c r="BI1538" s="145">
        <f>IF(N1538="nulová",J1538,0)</f>
        <v>0</v>
      </c>
      <c r="BJ1538" s="18" t="s">
        <v>86</v>
      </c>
      <c r="BK1538" s="145">
        <f>ROUND(I1538*H1538,2)</f>
        <v>0</v>
      </c>
      <c r="BL1538" s="18" t="s">
        <v>436</v>
      </c>
      <c r="BM1538" s="144" t="s">
        <v>2138</v>
      </c>
    </row>
    <row r="1539" spans="2:65" s="1" customFormat="1" ht="19.5">
      <c r="B1539" s="33"/>
      <c r="D1539" s="146" t="s">
        <v>313</v>
      </c>
      <c r="F1539" s="147" t="s">
        <v>2137</v>
      </c>
      <c r="I1539" s="148"/>
      <c r="L1539" s="33"/>
      <c r="M1539" s="149"/>
      <c r="T1539" s="54"/>
      <c r="AT1539" s="18" t="s">
        <v>313</v>
      </c>
      <c r="AU1539" s="18" t="s">
        <v>96</v>
      </c>
    </row>
    <row r="1540" spans="2:65" s="1" customFormat="1" ht="37.9" customHeight="1">
      <c r="B1540" s="33"/>
      <c r="C1540" s="133" t="s">
        <v>2139</v>
      </c>
      <c r="D1540" s="133" t="s">
        <v>307</v>
      </c>
      <c r="E1540" s="134" t="s">
        <v>2140</v>
      </c>
      <c r="F1540" s="135" t="s">
        <v>2141</v>
      </c>
      <c r="G1540" s="136" t="s">
        <v>350</v>
      </c>
      <c r="H1540" s="137">
        <v>2</v>
      </c>
      <c r="I1540" s="138"/>
      <c r="J1540" s="139">
        <f>ROUND(I1540*H1540,2)</f>
        <v>0</v>
      </c>
      <c r="K1540" s="135" t="s">
        <v>721</v>
      </c>
      <c r="L1540" s="33"/>
      <c r="M1540" s="140" t="s">
        <v>42</v>
      </c>
      <c r="N1540" s="141" t="s">
        <v>50</v>
      </c>
      <c r="P1540" s="142">
        <f>O1540*H1540</f>
        <v>0</v>
      </c>
      <c r="Q1540" s="142">
        <v>0</v>
      </c>
      <c r="R1540" s="142">
        <f>Q1540*H1540</f>
        <v>0</v>
      </c>
      <c r="S1540" s="142">
        <v>0</v>
      </c>
      <c r="T1540" s="143">
        <f>S1540*H1540</f>
        <v>0</v>
      </c>
      <c r="AR1540" s="144" t="s">
        <v>436</v>
      </c>
      <c r="AT1540" s="144" t="s">
        <v>307</v>
      </c>
      <c r="AU1540" s="144" t="s">
        <v>96</v>
      </c>
      <c r="AY1540" s="18" t="s">
        <v>305</v>
      </c>
      <c r="BE1540" s="145">
        <f>IF(N1540="základní",J1540,0)</f>
        <v>0</v>
      </c>
      <c r="BF1540" s="145">
        <f>IF(N1540="snížená",J1540,0)</f>
        <v>0</v>
      </c>
      <c r="BG1540" s="145">
        <f>IF(N1540="zákl. přenesená",J1540,0)</f>
        <v>0</v>
      </c>
      <c r="BH1540" s="145">
        <f>IF(N1540="sníž. přenesená",J1540,0)</f>
        <v>0</v>
      </c>
      <c r="BI1540" s="145">
        <f>IF(N1540="nulová",J1540,0)</f>
        <v>0</v>
      </c>
      <c r="BJ1540" s="18" t="s">
        <v>86</v>
      </c>
      <c r="BK1540" s="145">
        <f>ROUND(I1540*H1540,2)</f>
        <v>0</v>
      </c>
      <c r="BL1540" s="18" t="s">
        <v>436</v>
      </c>
      <c r="BM1540" s="144" t="s">
        <v>2142</v>
      </c>
    </row>
    <row r="1541" spans="2:65" s="1" customFormat="1" ht="19.5">
      <c r="B1541" s="33"/>
      <c r="D1541" s="146" t="s">
        <v>313</v>
      </c>
      <c r="F1541" s="147" t="s">
        <v>2141</v>
      </c>
      <c r="I1541" s="148"/>
      <c r="L1541" s="33"/>
      <c r="M1541" s="149"/>
      <c r="T1541" s="54"/>
      <c r="AT1541" s="18" t="s">
        <v>313</v>
      </c>
      <c r="AU1541" s="18" t="s">
        <v>96</v>
      </c>
    </row>
    <row r="1542" spans="2:65" s="1" customFormat="1" ht="37.9" customHeight="1">
      <c r="B1542" s="33"/>
      <c r="C1542" s="133" t="s">
        <v>2143</v>
      </c>
      <c r="D1542" s="133" t="s">
        <v>307</v>
      </c>
      <c r="E1542" s="134" t="s">
        <v>2144</v>
      </c>
      <c r="F1542" s="135" t="s">
        <v>2145</v>
      </c>
      <c r="G1542" s="136" t="s">
        <v>350</v>
      </c>
      <c r="H1542" s="137">
        <v>4</v>
      </c>
      <c r="I1542" s="138"/>
      <c r="J1542" s="139">
        <f>ROUND(I1542*H1542,2)</f>
        <v>0</v>
      </c>
      <c r="K1542" s="135" t="s">
        <v>721</v>
      </c>
      <c r="L1542" s="33"/>
      <c r="M1542" s="140" t="s">
        <v>42</v>
      </c>
      <c r="N1542" s="141" t="s">
        <v>50</v>
      </c>
      <c r="P1542" s="142">
        <f>O1542*H1542</f>
        <v>0</v>
      </c>
      <c r="Q1542" s="142">
        <v>0</v>
      </c>
      <c r="R1542" s="142">
        <f>Q1542*H1542</f>
        <v>0</v>
      </c>
      <c r="S1542" s="142">
        <v>0</v>
      </c>
      <c r="T1542" s="143">
        <f>S1542*H1542</f>
        <v>0</v>
      </c>
      <c r="AR1542" s="144" t="s">
        <v>436</v>
      </c>
      <c r="AT1542" s="144" t="s">
        <v>307</v>
      </c>
      <c r="AU1542" s="144" t="s">
        <v>96</v>
      </c>
      <c r="AY1542" s="18" t="s">
        <v>305</v>
      </c>
      <c r="BE1542" s="145">
        <f>IF(N1542="základní",J1542,0)</f>
        <v>0</v>
      </c>
      <c r="BF1542" s="145">
        <f>IF(N1542="snížená",J1542,0)</f>
        <v>0</v>
      </c>
      <c r="BG1542" s="145">
        <f>IF(N1542="zákl. přenesená",J1542,0)</f>
        <v>0</v>
      </c>
      <c r="BH1542" s="145">
        <f>IF(N1542="sníž. přenesená",J1542,0)</f>
        <v>0</v>
      </c>
      <c r="BI1542" s="145">
        <f>IF(N1542="nulová",J1542,0)</f>
        <v>0</v>
      </c>
      <c r="BJ1542" s="18" t="s">
        <v>86</v>
      </c>
      <c r="BK1542" s="145">
        <f>ROUND(I1542*H1542,2)</f>
        <v>0</v>
      </c>
      <c r="BL1542" s="18" t="s">
        <v>436</v>
      </c>
      <c r="BM1542" s="144" t="s">
        <v>2146</v>
      </c>
    </row>
    <row r="1543" spans="2:65" s="1" customFormat="1" ht="19.5">
      <c r="B1543" s="33"/>
      <c r="D1543" s="146" t="s">
        <v>313</v>
      </c>
      <c r="F1543" s="147" t="s">
        <v>2145</v>
      </c>
      <c r="I1543" s="148"/>
      <c r="L1543" s="33"/>
      <c r="M1543" s="149"/>
      <c r="T1543" s="54"/>
      <c r="AT1543" s="18" t="s">
        <v>313</v>
      </c>
      <c r="AU1543" s="18" t="s">
        <v>96</v>
      </c>
    </row>
    <row r="1544" spans="2:65" s="1" customFormat="1" ht="24.2" customHeight="1">
      <c r="B1544" s="33"/>
      <c r="C1544" s="133" t="s">
        <v>2147</v>
      </c>
      <c r="D1544" s="133" t="s">
        <v>307</v>
      </c>
      <c r="E1544" s="134" t="s">
        <v>2148</v>
      </c>
      <c r="F1544" s="135" t="s">
        <v>2149</v>
      </c>
      <c r="G1544" s="136" t="s">
        <v>350</v>
      </c>
      <c r="H1544" s="137">
        <v>4</v>
      </c>
      <c r="I1544" s="138"/>
      <c r="J1544" s="139">
        <f>ROUND(I1544*H1544,2)</f>
        <v>0</v>
      </c>
      <c r="K1544" s="135" t="s">
        <v>721</v>
      </c>
      <c r="L1544" s="33"/>
      <c r="M1544" s="140" t="s">
        <v>42</v>
      </c>
      <c r="N1544" s="141" t="s">
        <v>50</v>
      </c>
      <c r="P1544" s="142">
        <f>O1544*H1544</f>
        <v>0</v>
      </c>
      <c r="Q1544" s="142">
        <v>0</v>
      </c>
      <c r="R1544" s="142">
        <f>Q1544*H1544</f>
        <v>0</v>
      </c>
      <c r="S1544" s="142">
        <v>0</v>
      </c>
      <c r="T1544" s="143">
        <f>S1544*H1544</f>
        <v>0</v>
      </c>
      <c r="AR1544" s="144" t="s">
        <v>436</v>
      </c>
      <c r="AT1544" s="144" t="s">
        <v>307</v>
      </c>
      <c r="AU1544" s="144" t="s">
        <v>96</v>
      </c>
      <c r="AY1544" s="18" t="s">
        <v>305</v>
      </c>
      <c r="BE1544" s="145">
        <f>IF(N1544="základní",J1544,0)</f>
        <v>0</v>
      </c>
      <c r="BF1544" s="145">
        <f>IF(N1544="snížená",J1544,0)</f>
        <v>0</v>
      </c>
      <c r="BG1544" s="145">
        <f>IF(N1544="zákl. přenesená",J1544,0)</f>
        <v>0</v>
      </c>
      <c r="BH1544" s="145">
        <f>IF(N1544="sníž. přenesená",J1544,0)</f>
        <v>0</v>
      </c>
      <c r="BI1544" s="145">
        <f>IF(N1544="nulová",J1544,0)</f>
        <v>0</v>
      </c>
      <c r="BJ1544" s="18" t="s">
        <v>86</v>
      </c>
      <c r="BK1544" s="145">
        <f>ROUND(I1544*H1544,2)</f>
        <v>0</v>
      </c>
      <c r="BL1544" s="18" t="s">
        <v>436</v>
      </c>
      <c r="BM1544" s="144" t="s">
        <v>2150</v>
      </c>
    </row>
    <row r="1545" spans="2:65" s="1" customFormat="1" ht="19.5">
      <c r="B1545" s="33"/>
      <c r="D1545" s="146" t="s">
        <v>313</v>
      </c>
      <c r="F1545" s="147" t="s">
        <v>2149</v>
      </c>
      <c r="I1545" s="148"/>
      <c r="L1545" s="33"/>
      <c r="M1545" s="149"/>
      <c r="T1545" s="54"/>
      <c r="AT1545" s="18" t="s">
        <v>313</v>
      </c>
      <c r="AU1545" s="18" t="s">
        <v>96</v>
      </c>
    </row>
    <row r="1546" spans="2:65" s="1" customFormat="1" ht="24.2" customHeight="1">
      <c r="B1546" s="33"/>
      <c r="C1546" s="133" t="s">
        <v>2151</v>
      </c>
      <c r="D1546" s="133" t="s">
        <v>307</v>
      </c>
      <c r="E1546" s="134" t="s">
        <v>2152</v>
      </c>
      <c r="F1546" s="135" t="s">
        <v>2153</v>
      </c>
      <c r="G1546" s="136" t="s">
        <v>350</v>
      </c>
      <c r="H1546" s="137">
        <v>4</v>
      </c>
      <c r="I1546" s="138"/>
      <c r="J1546" s="139">
        <f>ROUND(I1546*H1546,2)</f>
        <v>0</v>
      </c>
      <c r="K1546" s="135" t="s">
        <v>721</v>
      </c>
      <c r="L1546" s="33"/>
      <c r="M1546" s="140" t="s">
        <v>42</v>
      </c>
      <c r="N1546" s="141" t="s">
        <v>50</v>
      </c>
      <c r="P1546" s="142">
        <f>O1546*H1546</f>
        <v>0</v>
      </c>
      <c r="Q1546" s="142">
        <v>0</v>
      </c>
      <c r="R1546" s="142">
        <f>Q1546*H1546</f>
        <v>0</v>
      </c>
      <c r="S1546" s="142">
        <v>0</v>
      </c>
      <c r="T1546" s="143">
        <f>S1546*H1546</f>
        <v>0</v>
      </c>
      <c r="AR1546" s="144" t="s">
        <v>436</v>
      </c>
      <c r="AT1546" s="144" t="s">
        <v>307</v>
      </c>
      <c r="AU1546" s="144" t="s">
        <v>96</v>
      </c>
      <c r="AY1546" s="18" t="s">
        <v>305</v>
      </c>
      <c r="BE1546" s="145">
        <f>IF(N1546="základní",J1546,0)</f>
        <v>0</v>
      </c>
      <c r="BF1546" s="145">
        <f>IF(N1546="snížená",J1546,0)</f>
        <v>0</v>
      </c>
      <c r="BG1546" s="145">
        <f>IF(N1546="zákl. přenesená",J1546,0)</f>
        <v>0</v>
      </c>
      <c r="BH1546" s="145">
        <f>IF(N1546="sníž. přenesená",J1546,0)</f>
        <v>0</v>
      </c>
      <c r="BI1546" s="145">
        <f>IF(N1546="nulová",J1546,0)</f>
        <v>0</v>
      </c>
      <c r="BJ1546" s="18" t="s">
        <v>86</v>
      </c>
      <c r="BK1546" s="145">
        <f>ROUND(I1546*H1546,2)</f>
        <v>0</v>
      </c>
      <c r="BL1546" s="18" t="s">
        <v>436</v>
      </c>
      <c r="BM1546" s="144" t="s">
        <v>2154</v>
      </c>
    </row>
    <row r="1547" spans="2:65" s="1" customFormat="1" ht="19.5">
      <c r="B1547" s="33"/>
      <c r="D1547" s="146" t="s">
        <v>313</v>
      </c>
      <c r="F1547" s="147" t="s">
        <v>2153</v>
      </c>
      <c r="I1547" s="148"/>
      <c r="L1547" s="33"/>
      <c r="M1547" s="149"/>
      <c r="T1547" s="54"/>
      <c r="AT1547" s="18" t="s">
        <v>313</v>
      </c>
      <c r="AU1547" s="18" t="s">
        <v>96</v>
      </c>
    </row>
    <row r="1548" spans="2:65" s="1" customFormat="1" ht="37.9" customHeight="1">
      <c r="B1548" s="33"/>
      <c r="C1548" s="133" t="s">
        <v>2155</v>
      </c>
      <c r="D1548" s="133" t="s">
        <v>307</v>
      </c>
      <c r="E1548" s="134" t="s">
        <v>2156</v>
      </c>
      <c r="F1548" s="135" t="s">
        <v>2157</v>
      </c>
      <c r="G1548" s="136" t="s">
        <v>2158</v>
      </c>
      <c r="H1548" s="137">
        <v>1</v>
      </c>
      <c r="I1548" s="138"/>
      <c r="J1548" s="139">
        <f>ROUND(I1548*H1548,2)</f>
        <v>0</v>
      </c>
      <c r="K1548" s="135" t="s">
        <v>721</v>
      </c>
      <c r="L1548" s="33"/>
      <c r="M1548" s="140" t="s">
        <v>42</v>
      </c>
      <c r="N1548" s="141" t="s">
        <v>50</v>
      </c>
      <c r="P1548" s="142">
        <f>O1548*H1548</f>
        <v>0</v>
      </c>
      <c r="Q1548" s="142">
        <v>0</v>
      </c>
      <c r="R1548" s="142">
        <f>Q1548*H1548</f>
        <v>0</v>
      </c>
      <c r="S1548" s="142">
        <v>0</v>
      </c>
      <c r="T1548" s="143">
        <f>S1548*H1548</f>
        <v>0</v>
      </c>
      <c r="AR1548" s="144" t="s">
        <v>436</v>
      </c>
      <c r="AT1548" s="144" t="s">
        <v>307</v>
      </c>
      <c r="AU1548" s="144" t="s">
        <v>96</v>
      </c>
      <c r="AY1548" s="18" t="s">
        <v>305</v>
      </c>
      <c r="BE1548" s="145">
        <f>IF(N1548="základní",J1548,0)</f>
        <v>0</v>
      </c>
      <c r="BF1548" s="145">
        <f>IF(N1548="snížená",J1548,0)</f>
        <v>0</v>
      </c>
      <c r="BG1548" s="145">
        <f>IF(N1548="zákl. přenesená",J1548,0)</f>
        <v>0</v>
      </c>
      <c r="BH1548" s="145">
        <f>IF(N1548="sníž. přenesená",J1548,0)</f>
        <v>0</v>
      </c>
      <c r="BI1548" s="145">
        <f>IF(N1548="nulová",J1548,0)</f>
        <v>0</v>
      </c>
      <c r="BJ1548" s="18" t="s">
        <v>86</v>
      </c>
      <c r="BK1548" s="145">
        <f>ROUND(I1548*H1548,2)</f>
        <v>0</v>
      </c>
      <c r="BL1548" s="18" t="s">
        <v>436</v>
      </c>
      <c r="BM1548" s="144" t="s">
        <v>2159</v>
      </c>
    </row>
    <row r="1549" spans="2:65" s="1" customFormat="1" ht="19.5">
      <c r="B1549" s="33"/>
      <c r="D1549" s="146" t="s">
        <v>313</v>
      </c>
      <c r="F1549" s="147" t="s">
        <v>2160</v>
      </c>
      <c r="I1549" s="148"/>
      <c r="L1549" s="33"/>
      <c r="M1549" s="149"/>
      <c r="T1549" s="54"/>
      <c r="AT1549" s="18" t="s">
        <v>313</v>
      </c>
      <c r="AU1549" s="18" t="s">
        <v>96</v>
      </c>
    </row>
    <row r="1550" spans="2:65" s="1" customFormat="1" ht="24.2" customHeight="1">
      <c r="B1550" s="33"/>
      <c r="C1550" s="133" t="s">
        <v>2161</v>
      </c>
      <c r="D1550" s="133" t="s">
        <v>307</v>
      </c>
      <c r="E1550" s="134" t="s">
        <v>2162</v>
      </c>
      <c r="F1550" s="135" t="s">
        <v>2163</v>
      </c>
      <c r="G1550" s="136" t="s">
        <v>350</v>
      </c>
      <c r="H1550" s="137">
        <v>4</v>
      </c>
      <c r="I1550" s="138"/>
      <c r="J1550" s="139">
        <f>ROUND(I1550*H1550,2)</f>
        <v>0</v>
      </c>
      <c r="K1550" s="135" t="s">
        <v>721</v>
      </c>
      <c r="L1550" s="33"/>
      <c r="M1550" s="140" t="s">
        <v>42</v>
      </c>
      <c r="N1550" s="141" t="s">
        <v>50</v>
      </c>
      <c r="P1550" s="142">
        <f>O1550*H1550</f>
        <v>0</v>
      </c>
      <c r="Q1550" s="142">
        <v>0</v>
      </c>
      <c r="R1550" s="142">
        <f>Q1550*H1550</f>
        <v>0</v>
      </c>
      <c r="S1550" s="142">
        <v>0</v>
      </c>
      <c r="T1550" s="143">
        <f>S1550*H1550</f>
        <v>0</v>
      </c>
      <c r="AR1550" s="144" t="s">
        <v>436</v>
      </c>
      <c r="AT1550" s="144" t="s">
        <v>307</v>
      </c>
      <c r="AU1550" s="144" t="s">
        <v>96</v>
      </c>
      <c r="AY1550" s="18" t="s">
        <v>305</v>
      </c>
      <c r="BE1550" s="145">
        <f>IF(N1550="základní",J1550,0)</f>
        <v>0</v>
      </c>
      <c r="BF1550" s="145">
        <f>IF(N1550="snížená",J1550,0)</f>
        <v>0</v>
      </c>
      <c r="BG1550" s="145">
        <f>IF(N1550="zákl. přenesená",J1550,0)</f>
        <v>0</v>
      </c>
      <c r="BH1550" s="145">
        <f>IF(N1550="sníž. přenesená",J1550,0)</f>
        <v>0</v>
      </c>
      <c r="BI1550" s="145">
        <f>IF(N1550="nulová",J1550,0)</f>
        <v>0</v>
      </c>
      <c r="BJ1550" s="18" t="s">
        <v>86</v>
      </c>
      <c r="BK1550" s="145">
        <f>ROUND(I1550*H1550,2)</f>
        <v>0</v>
      </c>
      <c r="BL1550" s="18" t="s">
        <v>436</v>
      </c>
      <c r="BM1550" s="144" t="s">
        <v>2164</v>
      </c>
    </row>
    <row r="1551" spans="2:65" s="1" customFormat="1" ht="19.5">
      <c r="B1551" s="33"/>
      <c r="D1551" s="146" t="s">
        <v>313</v>
      </c>
      <c r="F1551" s="147" t="s">
        <v>2163</v>
      </c>
      <c r="I1551" s="148"/>
      <c r="L1551" s="33"/>
      <c r="M1551" s="149"/>
      <c r="T1551" s="54"/>
      <c r="AT1551" s="18" t="s">
        <v>313</v>
      </c>
      <c r="AU1551" s="18" t="s">
        <v>96</v>
      </c>
    </row>
    <row r="1552" spans="2:65" s="1" customFormat="1" ht="37.9" customHeight="1">
      <c r="B1552" s="33"/>
      <c r="C1552" s="133" t="s">
        <v>2165</v>
      </c>
      <c r="D1552" s="133" t="s">
        <v>307</v>
      </c>
      <c r="E1552" s="134" t="s">
        <v>2166</v>
      </c>
      <c r="F1552" s="135" t="s">
        <v>2167</v>
      </c>
      <c r="G1552" s="136" t="s">
        <v>350</v>
      </c>
      <c r="H1552" s="137">
        <v>1</v>
      </c>
      <c r="I1552" s="138"/>
      <c r="J1552" s="139">
        <f>ROUND(I1552*H1552,2)</f>
        <v>0</v>
      </c>
      <c r="K1552" s="135" t="s">
        <v>721</v>
      </c>
      <c r="L1552" s="33"/>
      <c r="M1552" s="140" t="s">
        <v>42</v>
      </c>
      <c r="N1552" s="141" t="s">
        <v>50</v>
      </c>
      <c r="P1552" s="142">
        <f>O1552*H1552</f>
        <v>0</v>
      </c>
      <c r="Q1552" s="142">
        <v>0</v>
      </c>
      <c r="R1552" s="142">
        <f>Q1552*H1552</f>
        <v>0</v>
      </c>
      <c r="S1552" s="142">
        <v>0</v>
      </c>
      <c r="T1552" s="143">
        <f>S1552*H1552</f>
        <v>0</v>
      </c>
      <c r="AR1552" s="144" t="s">
        <v>436</v>
      </c>
      <c r="AT1552" s="144" t="s">
        <v>307</v>
      </c>
      <c r="AU1552" s="144" t="s">
        <v>96</v>
      </c>
      <c r="AY1552" s="18" t="s">
        <v>305</v>
      </c>
      <c r="BE1552" s="145">
        <f>IF(N1552="základní",J1552,0)</f>
        <v>0</v>
      </c>
      <c r="BF1552" s="145">
        <f>IF(N1552="snížená",J1552,0)</f>
        <v>0</v>
      </c>
      <c r="BG1552" s="145">
        <f>IF(N1552="zákl. přenesená",J1552,0)</f>
        <v>0</v>
      </c>
      <c r="BH1552" s="145">
        <f>IF(N1552="sníž. přenesená",J1552,0)</f>
        <v>0</v>
      </c>
      <c r="BI1552" s="145">
        <f>IF(N1552="nulová",J1552,0)</f>
        <v>0</v>
      </c>
      <c r="BJ1552" s="18" t="s">
        <v>86</v>
      </c>
      <c r="BK1552" s="145">
        <f>ROUND(I1552*H1552,2)</f>
        <v>0</v>
      </c>
      <c r="BL1552" s="18" t="s">
        <v>436</v>
      </c>
      <c r="BM1552" s="144" t="s">
        <v>2168</v>
      </c>
    </row>
    <row r="1553" spans="2:65" s="1" customFormat="1" ht="19.5">
      <c r="B1553" s="33"/>
      <c r="D1553" s="146" t="s">
        <v>313</v>
      </c>
      <c r="F1553" s="147" t="s">
        <v>2167</v>
      </c>
      <c r="I1553" s="148"/>
      <c r="L1553" s="33"/>
      <c r="M1553" s="149"/>
      <c r="T1553" s="54"/>
      <c r="AT1553" s="18" t="s">
        <v>313</v>
      </c>
      <c r="AU1553" s="18" t="s">
        <v>96</v>
      </c>
    </row>
    <row r="1554" spans="2:65" s="1" customFormat="1" ht="24.2" customHeight="1">
      <c r="B1554" s="33"/>
      <c r="C1554" s="133" t="s">
        <v>2169</v>
      </c>
      <c r="D1554" s="133" t="s">
        <v>307</v>
      </c>
      <c r="E1554" s="134" t="s">
        <v>2170</v>
      </c>
      <c r="F1554" s="135" t="s">
        <v>2171</v>
      </c>
      <c r="G1554" s="136" t="s">
        <v>350</v>
      </c>
      <c r="H1554" s="137">
        <v>4</v>
      </c>
      <c r="I1554" s="138"/>
      <c r="J1554" s="139">
        <f>ROUND(I1554*H1554,2)</f>
        <v>0</v>
      </c>
      <c r="K1554" s="135" t="s">
        <v>721</v>
      </c>
      <c r="L1554" s="33"/>
      <c r="M1554" s="140" t="s">
        <v>42</v>
      </c>
      <c r="N1554" s="141" t="s">
        <v>50</v>
      </c>
      <c r="P1554" s="142">
        <f>O1554*H1554</f>
        <v>0</v>
      </c>
      <c r="Q1554" s="142">
        <v>0</v>
      </c>
      <c r="R1554" s="142">
        <f>Q1554*H1554</f>
        <v>0</v>
      </c>
      <c r="S1554" s="142">
        <v>0</v>
      </c>
      <c r="T1554" s="143">
        <f>S1554*H1554</f>
        <v>0</v>
      </c>
      <c r="AR1554" s="144" t="s">
        <v>436</v>
      </c>
      <c r="AT1554" s="144" t="s">
        <v>307</v>
      </c>
      <c r="AU1554" s="144" t="s">
        <v>96</v>
      </c>
      <c r="AY1554" s="18" t="s">
        <v>305</v>
      </c>
      <c r="BE1554" s="145">
        <f>IF(N1554="základní",J1554,0)</f>
        <v>0</v>
      </c>
      <c r="BF1554" s="145">
        <f>IF(N1554="snížená",J1554,0)</f>
        <v>0</v>
      </c>
      <c r="BG1554" s="145">
        <f>IF(N1554="zákl. přenesená",J1554,0)</f>
        <v>0</v>
      </c>
      <c r="BH1554" s="145">
        <f>IF(N1554="sníž. přenesená",J1554,0)</f>
        <v>0</v>
      </c>
      <c r="BI1554" s="145">
        <f>IF(N1554="nulová",J1554,0)</f>
        <v>0</v>
      </c>
      <c r="BJ1554" s="18" t="s">
        <v>86</v>
      </c>
      <c r="BK1554" s="145">
        <f>ROUND(I1554*H1554,2)</f>
        <v>0</v>
      </c>
      <c r="BL1554" s="18" t="s">
        <v>436</v>
      </c>
      <c r="BM1554" s="144" t="s">
        <v>2172</v>
      </c>
    </row>
    <row r="1555" spans="2:65" s="1" customFormat="1" ht="19.5">
      <c r="B1555" s="33"/>
      <c r="D1555" s="146" t="s">
        <v>313</v>
      </c>
      <c r="F1555" s="147" t="s">
        <v>2171</v>
      </c>
      <c r="I1555" s="148"/>
      <c r="L1555" s="33"/>
      <c r="M1555" s="149"/>
      <c r="T1555" s="54"/>
      <c r="AT1555" s="18" t="s">
        <v>313</v>
      </c>
      <c r="AU1555" s="18" t="s">
        <v>96</v>
      </c>
    </row>
    <row r="1556" spans="2:65" s="1" customFormat="1" ht="37.9" customHeight="1">
      <c r="B1556" s="33"/>
      <c r="C1556" s="133" t="s">
        <v>2173</v>
      </c>
      <c r="D1556" s="133" t="s">
        <v>307</v>
      </c>
      <c r="E1556" s="134" t="s">
        <v>2174</v>
      </c>
      <c r="F1556" s="135" t="s">
        <v>2175</v>
      </c>
      <c r="G1556" s="136" t="s">
        <v>350</v>
      </c>
      <c r="H1556" s="137">
        <v>2</v>
      </c>
      <c r="I1556" s="138"/>
      <c r="J1556" s="139">
        <f>ROUND(I1556*H1556,2)</f>
        <v>0</v>
      </c>
      <c r="K1556" s="135" t="s">
        <v>721</v>
      </c>
      <c r="L1556" s="33"/>
      <c r="M1556" s="140" t="s">
        <v>42</v>
      </c>
      <c r="N1556" s="141" t="s">
        <v>50</v>
      </c>
      <c r="P1556" s="142">
        <f>O1556*H1556</f>
        <v>0</v>
      </c>
      <c r="Q1556" s="142">
        <v>0</v>
      </c>
      <c r="R1556" s="142">
        <f>Q1556*H1556</f>
        <v>0</v>
      </c>
      <c r="S1556" s="142">
        <v>0</v>
      </c>
      <c r="T1556" s="143">
        <f>S1556*H1556</f>
        <v>0</v>
      </c>
      <c r="AR1556" s="144" t="s">
        <v>436</v>
      </c>
      <c r="AT1556" s="144" t="s">
        <v>307</v>
      </c>
      <c r="AU1556" s="144" t="s">
        <v>96</v>
      </c>
      <c r="AY1556" s="18" t="s">
        <v>305</v>
      </c>
      <c r="BE1556" s="145">
        <f>IF(N1556="základní",J1556,0)</f>
        <v>0</v>
      </c>
      <c r="BF1556" s="145">
        <f>IF(N1556="snížená",J1556,0)</f>
        <v>0</v>
      </c>
      <c r="BG1556" s="145">
        <f>IF(N1556="zákl. přenesená",J1556,0)</f>
        <v>0</v>
      </c>
      <c r="BH1556" s="145">
        <f>IF(N1556="sníž. přenesená",J1556,0)</f>
        <v>0</v>
      </c>
      <c r="BI1556" s="145">
        <f>IF(N1556="nulová",J1556,0)</f>
        <v>0</v>
      </c>
      <c r="BJ1556" s="18" t="s">
        <v>86</v>
      </c>
      <c r="BK1556" s="145">
        <f>ROUND(I1556*H1556,2)</f>
        <v>0</v>
      </c>
      <c r="BL1556" s="18" t="s">
        <v>436</v>
      </c>
      <c r="BM1556" s="144" t="s">
        <v>2176</v>
      </c>
    </row>
    <row r="1557" spans="2:65" s="1" customFormat="1" ht="19.5">
      <c r="B1557" s="33"/>
      <c r="D1557" s="146" t="s">
        <v>313</v>
      </c>
      <c r="F1557" s="147" t="s">
        <v>2175</v>
      </c>
      <c r="I1557" s="148"/>
      <c r="L1557" s="33"/>
      <c r="M1557" s="149"/>
      <c r="T1557" s="54"/>
      <c r="AT1557" s="18" t="s">
        <v>313</v>
      </c>
      <c r="AU1557" s="18" t="s">
        <v>96</v>
      </c>
    </row>
    <row r="1558" spans="2:65" s="1" customFormat="1" ht="37.9" customHeight="1">
      <c r="B1558" s="33"/>
      <c r="C1558" s="133" t="s">
        <v>2177</v>
      </c>
      <c r="D1558" s="133" t="s">
        <v>307</v>
      </c>
      <c r="E1558" s="134" t="s">
        <v>2178</v>
      </c>
      <c r="F1558" s="135" t="s">
        <v>2179</v>
      </c>
      <c r="G1558" s="136" t="s">
        <v>350</v>
      </c>
      <c r="H1558" s="137">
        <v>2</v>
      </c>
      <c r="I1558" s="138"/>
      <c r="J1558" s="139">
        <f>ROUND(I1558*H1558,2)</f>
        <v>0</v>
      </c>
      <c r="K1558" s="135" t="s">
        <v>721</v>
      </c>
      <c r="L1558" s="33"/>
      <c r="M1558" s="140" t="s">
        <v>42</v>
      </c>
      <c r="N1558" s="141" t="s">
        <v>50</v>
      </c>
      <c r="P1558" s="142">
        <f>O1558*H1558</f>
        <v>0</v>
      </c>
      <c r="Q1558" s="142">
        <v>0</v>
      </c>
      <c r="R1558" s="142">
        <f>Q1558*H1558</f>
        <v>0</v>
      </c>
      <c r="S1558" s="142">
        <v>0</v>
      </c>
      <c r="T1558" s="143">
        <f>S1558*H1558</f>
        <v>0</v>
      </c>
      <c r="AR1558" s="144" t="s">
        <v>436</v>
      </c>
      <c r="AT1558" s="144" t="s">
        <v>307</v>
      </c>
      <c r="AU1558" s="144" t="s">
        <v>96</v>
      </c>
      <c r="AY1558" s="18" t="s">
        <v>305</v>
      </c>
      <c r="BE1558" s="145">
        <f>IF(N1558="základní",J1558,0)</f>
        <v>0</v>
      </c>
      <c r="BF1558" s="145">
        <f>IF(N1558="snížená",J1558,0)</f>
        <v>0</v>
      </c>
      <c r="BG1558" s="145">
        <f>IF(N1558="zákl. přenesená",J1558,0)</f>
        <v>0</v>
      </c>
      <c r="BH1558" s="145">
        <f>IF(N1558="sníž. přenesená",J1558,0)</f>
        <v>0</v>
      </c>
      <c r="BI1558" s="145">
        <f>IF(N1558="nulová",J1558,0)</f>
        <v>0</v>
      </c>
      <c r="BJ1558" s="18" t="s">
        <v>86</v>
      </c>
      <c r="BK1558" s="145">
        <f>ROUND(I1558*H1558,2)</f>
        <v>0</v>
      </c>
      <c r="BL1558" s="18" t="s">
        <v>436</v>
      </c>
      <c r="BM1558" s="144" t="s">
        <v>2180</v>
      </c>
    </row>
    <row r="1559" spans="2:65" s="1" customFormat="1" ht="19.5">
      <c r="B1559" s="33"/>
      <c r="D1559" s="146" t="s">
        <v>313</v>
      </c>
      <c r="F1559" s="147" t="s">
        <v>2179</v>
      </c>
      <c r="I1559" s="148"/>
      <c r="L1559" s="33"/>
      <c r="M1559" s="149"/>
      <c r="T1559" s="54"/>
      <c r="AT1559" s="18" t="s">
        <v>313</v>
      </c>
      <c r="AU1559" s="18" t="s">
        <v>96</v>
      </c>
    </row>
    <row r="1560" spans="2:65" s="1" customFormat="1" ht="37.9" customHeight="1">
      <c r="B1560" s="33"/>
      <c r="C1560" s="133" t="s">
        <v>2181</v>
      </c>
      <c r="D1560" s="133" t="s">
        <v>307</v>
      </c>
      <c r="E1560" s="134" t="s">
        <v>2182</v>
      </c>
      <c r="F1560" s="135" t="s">
        <v>2183</v>
      </c>
      <c r="G1560" s="136" t="s">
        <v>350</v>
      </c>
      <c r="H1560" s="137">
        <v>1</v>
      </c>
      <c r="I1560" s="138"/>
      <c r="J1560" s="139">
        <f>ROUND(I1560*H1560,2)</f>
        <v>0</v>
      </c>
      <c r="K1560" s="135" t="s">
        <v>721</v>
      </c>
      <c r="L1560" s="33"/>
      <c r="M1560" s="140" t="s">
        <v>42</v>
      </c>
      <c r="N1560" s="141" t="s">
        <v>50</v>
      </c>
      <c r="P1560" s="142">
        <f>O1560*H1560</f>
        <v>0</v>
      </c>
      <c r="Q1560" s="142">
        <v>0</v>
      </c>
      <c r="R1560" s="142">
        <f>Q1560*H1560</f>
        <v>0</v>
      </c>
      <c r="S1560" s="142">
        <v>0</v>
      </c>
      <c r="T1560" s="143">
        <f>S1560*H1560</f>
        <v>0</v>
      </c>
      <c r="AR1560" s="144" t="s">
        <v>436</v>
      </c>
      <c r="AT1560" s="144" t="s">
        <v>307</v>
      </c>
      <c r="AU1560" s="144" t="s">
        <v>96</v>
      </c>
      <c r="AY1560" s="18" t="s">
        <v>305</v>
      </c>
      <c r="BE1560" s="145">
        <f>IF(N1560="základní",J1560,0)</f>
        <v>0</v>
      </c>
      <c r="BF1560" s="145">
        <f>IF(N1560="snížená",J1560,0)</f>
        <v>0</v>
      </c>
      <c r="BG1560" s="145">
        <f>IF(N1560="zákl. přenesená",J1560,0)</f>
        <v>0</v>
      </c>
      <c r="BH1560" s="145">
        <f>IF(N1560="sníž. přenesená",J1560,0)</f>
        <v>0</v>
      </c>
      <c r="BI1560" s="145">
        <f>IF(N1560="nulová",J1560,0)</f>
        <v>0</v>
      </c>
      <c r="BJ1560" s="18" t="s">
        <v>86</v>
      </c>
      <c r="BK1560" s="145">
        <f>ROUND(I1560*H1560,2)</f>
        <v>0</v>
      </c>
      <c r="BL1560" s="18" t="s">
        <v>436</v>
      </c>
      <c r="BM1560" s="144" t="s">
        <v>2184</v>
      </c>
    </row>
    <row r="1561" spans="2:65" s="1" customFormat="1" ht="19.5">
      <c r="B1561" s="33"/>
      <c r="D1561" s="146" t="s">
        <v>313</v>
      </c>
      <c r="F1561" s="147" t="s">
        <v>2183</v>
      </c>
      <c r="I1561" s="148"/>
      <c r="L1561" s="33"/>
      <c r="M1561" s="149"/>
      <c r="T1561" s="54"/>
      <c r="AT1561" s="18" t="s">
        <v>313</v>
      </c>
      <c r="AU1561" s="18" t="s">
        <v>96</v>
      </c>
    </row>
    <row r="1562" spans="2:65" s="1" customFormat="1" ht="37.9" customHeight="1">
      <c r="B1562" s="33"/>
      <c r="C1562" s="133" t="s">
        <v>2185</v>
      </c>
      <c r="D1562" s="133" t="s">
        <v>307</v>
      </c>
      <c r="E1562" s="134" t="s">
        <v>2186</v>
      </c>
      <c r="F1562" s="135" t="s">
        <v>2187</v>
      </c>
      <c r="G1562" s="136" t="s">
        <v>350</v>
      </c>
      <c r="H1562" s="137">
        <v>1</v>
      </c>
      <c r="I1562" s="138"/>
      <c r="J1562" s="139">
        <f>ROUND(I1562*H1562,2)</f>
        <v>0</v>
      </c>
      <c r="K1562" s="135" t="s">
        <v>721</v>
      </c>
      <c r="L1562" s="33"/>
      <c r="M1562" s="140" t="s">
        <v>42</v>
      </c>
      <c r="N1562" s="141" t="s">
        <v>50</v>
      </c>
      <c r="P1562" s="142">
        <f>O1562*H1562</f>
        <v>0</v>
      </c>
      <c r="Q1562" s="142">
        <v>0</v>
      </c>
      <c r="R1562" s="142">
        <f>Q1562*H1562</f>
        <v>0</v>
      </c>
      <c r="S1562" s="142">
        <v>0</v>
      </c>
      <c r="T1562" s="143">
        <f>S1562*H1562</f>
        <v>0</v>
      </c>
      <c r="AR1562" s="144" t="s">
        <v>436</v>
      </c>
      <c r="AT1562" s="144" t="s">
        <v>307</v>
      </c>
      <c r="AU1562" s="144" t="s">
        <v>96</v>
      </c>
      <c r="AY1562" s="18" t="s">
        <v>305</v>
      </c>
      <c r="BE1562" s="145">
        <f>IF(N1562="základní",J1562,0)</f>
        <v>0</v>
      </c>
      <c r="BF1562" s="145">
        <f>IF(N1562="snížená",J1562,0)</f>
        <v>0</v>
      </c>
      <c r="BG1562" s="145">
        <f>IF(N1562="zákl. přenesená",J1562,0)</f>
        <v>0</v>
      </c>
      <c r="BH1562" s="145">
        <f>IF(N1562="sníž. přenesená",J1562,0)</f>
        <v>0</v>
      </c>
      <c r="BI1562" s="145">
        <f>IF(N1562="nulová",J1562,0)</f>
        <v>0</v>
      </c>
      <c r="BJ1562" s="18" t="s">
        <v>86</v>
      </c>
      <c r="BK1562" s="145">
        <f>ROUND(I1562*H1562,2)</f>
        <v>0</v>
      </c>
      <c r="BL1562" s="18" t="s">
        <v>436</v>
      </c>
      <c r="BM1562" s="144" t="s">
        <v>2188</v>
      </c>
    </row>
    <row r="1563" spans="2:65" s="1" customFormat="1" ht="19.5">
      <c r="B1563" s="33"/>
      <c r="D1563" s="146" t="s">
        <v>313</v>
      </c>
      <c r="F1563" s="147" t="s">
        <v>2187</v>
      </c>
      <c r="I1563" s="148"/>
      <c r="L1563" s="33"/>
      <c r="M1563" s="149"/>
      <c r="T1563" s="54"/>
      <c r="AT1563" s="18" t="s">
        <v>313</v>
      </c>
      <c r="AU1563" s="18" t="s">
        <v>96</v>
      </c>
    </row>
    <row r="1564" spans="2:65" s="1" customFormat="1" ht="37.9" customHeight="1">
      <c r="B1564" s="33"/>
      <c r="C1564" s="133" t="s">
        <v>2189</v>
      </c>
      <c r="D1564" s="133" t="s">
        <v>307</v>
      </c>
      <c r="E1564" s="134" t="s">
        <v>2190</v>
      </c>
      <c r="F1564" s="135" t="s">
        <v>2191</v>
      </c>
      <c r="G1564" s="136" t="s">
        <v>350</v>
      </c>
      <c r="H1564" s="137">
        <v>1</v>
      </c>
      <c r="I1564" s="138"/>
      <c r="J1564" s="139">
        <f>ROUND(I1564*H1564,2)</f>
        <v>0</v>
      </c>
      <c r="K1564" s="135" t="s">
        <v>721</v>
      </c>
      <c r="L1564" s="33"/>
      <c r="M1564" s="140" t="s">
        <v>42</v>
      </c>
      <c r="N1564" s="141" t="s">
        <v>50</v>
      </c>
      <c r="P1564" s="142">
        <f>O1564*H1564</f>
        <v>0</v>
      </c>
      <c r="Q1564" s="142">
        <v>0</v>
      </c>
      <c r="R1564" s="142">
        <f>Q1564*H1564</f>
        <v>0</v>
      </c>
      <c r="S1564" s="142">
        <v>0</v>
      </c>
      <c r="T1564" s="143">
        <f>S1564*H1564</f>
        <v>0</v>
      </c>
      <c r="AR1564" s="144" t="s">
        <v>436</v>
      </c>
      <c r="AT1564" s="144" t="s">
        <v>307</v>
      </c>
      <c r="AU1564" s="144" t="s">
        <v>96</v>
      </c>
      <c r="AY1564" s="18" t="s">
        <v>305</v>
      </c>
      <c r="BE1564" s="145">
        <f>IF(N1564="základní",J1564,0)</f>
        <v>0</v>
      </c>
      <c r="BF1564" s="145">
        <f>IF(N1564="snížená",J1564,0)</f>
        <v>0</v>
      </c>
      <c r="BG1564" s="145">
        <f>IF(N1564="zákl. přenesená",J1564,0)</f>
        <v>0</v>
      </c>
      <c r="BH1564" s="145">
        <f>IF(N1564="sníž. přenesená",J1564,0)</f>
        <v>0</v>
      </c>
      <c r="BI1564" s="145">
        <f>IF(N1564="nulová",J1564,0)</f>
        <v>0</v>
      </c>
      <c r="BJ1564" s="18" t="s">
        <v>86</v>
      </c>
      <c r="BK1564" s="145">
        <f>ROUND(I1564*H1564,2)</f>
        <v>0</v>
      </c>
      <c r="BL1564" s="18" t="s">
        <v>436</v>
      </c>
      <c r="BM1564" s="144" t="s">
        <v>2192</v>
      </c>
    </row>
    <row r="1565" spans="2:65" s="1" customFormat="1" ht="19.5">
      <c r="B1565" s="33"/>
      <c r="D1565" s="146" t="s">
        <v>313</v>
      </c>
      <c r="F1565" s="147" t="s">
        <v>2191</v>
      </c>
      <c r="I1565" s="148"/>
      <c r="L1565" s="33"/>
      <c r="M1565" s="149"/>
      <c r="T1565" s="54"/>
      <c r="AT1565" s="18" t="s">
        <v>313</v>
      </c>
      <c r="AU1565" s="18" t="s">
        <v>96</v>
      </c>
    </row>
    <row r="1566" spans="2:65" s="1" customFormat="1" ht="37.9" customHeight="1">
      <c r="B1566" s="33"/>
      <c r="C1566" s="133" t="s">
        <v>2193</v>
      </c>
      <c r="D1566" s="133" t="s">
        <v>307</v>
      </c>
      <c r="E1566" s="134" t="s">
        <v>2194</v>
      </c>
      <c r="F1566" s="135" t="s">
        <v>2195</v>
      </c>
      <c r="G1566" s="136" t="s">
        <v>350</v>
      </c>
      <c r="H1566" s="137">
        <v>1</v>
      </c>
      <c r="I1566" s="138"/>
      <c r="J1566" s="139">
        <f>ROUND(I1566*H1566,2)</f>
        <v>0</v>
      </c>
      <c r="K1566" s="135" t="s">
        <v>721</v>
      </c>
      <c r="L1566" s="33"/>
      <c r="M1566" s="140" t="s">
        <v>42</v>
      </c>
      <c r="N1566" s="141" t="s">
        <v>50</v>
      </c>
      <c r="P1566" s="142">
        <f>O1566*H1566</f>
        <v>0</v>
      </c>
      <c r="Q1566" s="142">
        <v>0</v>
      </c>
      <c r="R1566" s="142">
        <f>Q1566*H1566</f>
        <v>0</v>
      </c>
      <c r="S1566" s="142">
        <v>0</v>
      </c>
      <c r="T1566" s="143">
        <f>S1566*H1566</f>
        <v>0</v>
      </c>
      <c r="AR1566" s="144" t="s">
        <v>436</v>
      </c>
      <c r="AT1566" s="144" t="s">
        <v>307</v>
      </c>
      <c r="AU1566" s="144" t="s">
        <v>96</v>
      </c>
      <c r="AY1566" s="18" t="s">
        <v>305</v>
      </c>
      <c r="BE1566" s="145">
        <f>IF(N1566="základní",J1566,0)</f>
        <v>0</v>
      </c>
      <c r="BF1566" s="145">
        <f>IF(N1566="snížená",J1566,0)</f>
        <v>0</v>
      </c>
      <c r="BG1566" s="145">
        <f>IF(N1566="zákl. přenesená",J1566,0)</f>
        <v>0</v>
      </c>
      <c r="BH1566" s="145">
        <f>IF(N1566="sníž. přenesená",J1566,0)</f>
        <v>0</v>
      </c>
      <c r="BI1566" s="145">
        <f>IF(N1566="nulová",J1566,0)</f>
        <v>0</v>
      </c>
      <c r="BJ1566" s="18" t="s">
        <v>86</v>
      </c>
      <c r="BK1566" s="145">
        <f>ROUND(I1566*H1566,2)</f>
        <v>0</v>
      </c>
      <c r="BL1566" s="18" t="s">
        <v>436</v>
      </c>
      <c r="BM1566" s="144" t="s">
        <v>2196</v>
      </c>
    </row>
    <row r="1567" spans="2:65" s="1" customFormat="1" ht="19.5">
      <c r="B1567" s="33"/>
      <c r="D1567" s="146" t="s">
        <v>313</v>
      </c>
      <c r="F1567" s="147" t="s">
        <v>2195</v>
      </c>
      <c r="I1567" s="148"/>
      <c r="L1567" s="33"/>
      <c r="M1567" s="149"/>
      <c r="T1567" s="54"/>
      <c r="AT1567" s="18" t="s">
        <v>313</v>
      </c>
      <c r="AU1567" s="18" t="s">
        <v>96</v>
      </c>
    </row>
    <row r="1568" spans="2:65" s="1" customFormat="1" ht="37.9" customHeight="1">
      <c r="B1568" s="33"/>
      <c r="C1568" s="133" t="s">
        <v>2197</v>
      </c>
      <c r="D1568" s="133" t="s">
        <v>307</v>
      </c>
      <c r="E1568" s="134" t="s">
        <v>2198</v>
      </c>
      <c r="F1568" s="135" t="s">
        <v>2199</v>
      </c>
      <c r="G1568" s="136" t="s">
        <v>350</v>
      </c>
      <c r="H1568" s="137">
        <v>1</v>
      </c>
      <c r="I1568" s="138"/>
      <c r="J1568" s="139">
        <f>ROUND(I1568*H1568,2)</f>
        <v>0</v>
      </c>
      <c r="K1568" s="135" t="s">
        <v>721</v>
      </c>
      <c r="L1568" s="33"/>
      <c r="M1568" s="140" t="s">
        <v>42</v>
      </c>
      <c r="N1568" s="141" t="s">
        <v>50</v>
      </c>
      <c r="P1568" s="142">
        <f>O1568*H1568</f>
        <v>0</v>
      </c>
      <c r="Q1568" s="142">
        <v>0</v>
      </c>
      <c r="R1568" s="142">
        <f>Q1568*H1568</f>
        <v>0</v>
      </c>
      <c r="S1568" s="142">
        <v>0</v>
      </c>
      <c r="T1568" s="143">
        <f>S1568*H1568</f>
        <v>0</v>
      </c>
      <c r="AR1568" s="144" t="s">
        <v>436</v>
      </c>
      <c r="AT1568" s="144" t="s">
        <v>307</v>
      </c>
      <c r="AU1568" s="144" t="s">
        <v>96</v>
      </c>
      <c r="AY1568" s="18" t="s">
        <v>305</v>
      </c>
      <c r="BE1568" s="145">
        <f>IF(N1568="základní",J1568,0)</f>
        <v>0</v>
      </c>
      <c r="BF1568" s="145">
        <f>IF(N1568="snížená",J1568,0)</f>
        <v>0</v>
      </c>
      <c r="BG1568" s="145">
        <f>IF(N1568="zákl. přenesená",J1568,0)</f>
        <v>0</v>
      </c>
      <c r="BH1568" s="145">
        <f>IF(N1568="sníž. přenesená",J1568,0)</f>
        <v>0</v>
      </c>
      <c r="BI1568" s="145">
        <f>IF(N1568="nulová",J1568,0)</f>
        <v>0</v>
      </c>
      <c r="BJ1568" s="18" t="s">
        <v>86</v>
      </c>
      <c r="BK1568" s="145">
        <f>ROUND(I1568*H1568,2)</f>
        <v>0</v>
      </c>
      <c r="BL1568" s="18" t="s">
        <v>436</v>
      </c>
      <c r="BM1568" s="144" t="s">
        <v>2200</v>
      </c>
    </row>
    <row r="1569" spans="2:65" s="1" customFormat="1" ht="19.5">
      <c r="B1569" s="33"/>
      <c r="D1569" s="146" t="s">
        <v>313</v>
      </c>
      <c r="F1569" s="147" t="s">
        <v>2199</v>
      </c>
      <c r="I1569" s="148"/>
      <c r="L1569" s="33"/>
      <c r="M1569" s="149"/>
      <c r="T1569" s="54"/>
      <c r="AT1569" s="18" t="s">
        <v>313</v>
      </c>
      <c r="AU1569" s="18" t="s">
        <v>96</v>
      </c>
    </row>
    <row r="1570" spans="2:65" s="1" customFormat="1" ht="37.9" customHeight="1">
      <c r="B1570" s="33"/>
      <c r="C1570" s="133" t="s">
        <v>2201</v>
      </c>
      <c r="D1570" s="133" t="s">
        <v>307</v>
      </c>
      <c r="E1570" s="134" t="s">
        <v>2202</v>
      </c>
      <c r="F1570" s="135" t="s">
        <v>2203</v>
      </c>
      <c r="G1570" s="136" t="s">
        <v>350</v>
      </c>
      <c r="H1570" s="137">
        <v>1</v>
      </c>
      <c r="I1570" s="138"/>
      <c r="J1570" s="139">
        <f>ROUND(I1570*H1570,2)</f>
        <v>0</v>
      </c>
      <c r="K1570" s="135" t="s">
        <v>721</v>
      </c>
      <c r="L1570" s="33"/>
      <c r="M1570" s="140" t="s">
        <v>42</v>
      </c>
      <c r="N1570" s="141" t="s">
        <v>50</v>
      </c>
      <c r="P1570" s="142">
        <f>O1570*H1570</f>
        <v>0</v>
      </c>
      <c r="Q1570" s="142">
        <v>0</v>
      </c>
      <c r="R1570" s="142">
        <f>Q1570*H1570</f>
        <v>0</v>
      </c>
      <c r="S1570" s="142">
        <v>0</v>
      </c>
      <c r="T1570" s="143">
        <f>S1570*H1570</f>
        <v>0</v>
      </c>
      <c r="AR1570" s="144" t="s">
        <v>436</v>
      </c>
      <c r="AT1570" s="144" t="s">
        <v>307</v>
      </c>
      <c r="AU1570" s="144" t="s">
        <v>96</v>
      </c>
      <c r="AY1570" s="18" t="s">
        <v>305</v>
      </c>
      <c r="BE1570" s="145">
        <f>IF(N1570="základní",J1570,0)</f>
        <v>0</v>
      </c>
      <c r="BF1570" s="145">
        <f>IF(N1570="snížená",J1570,0)</f>
        <v>0</v>
      </c>
      <c r="BG1570" s="145">
        <f>IF(N1570="zákl. přenesená",J1570,0)</f>
        <v>0</v>
      </c>
      <c r="BH1570" s="145">
        <f>IF(N1570="sníž. přenesená",J1570,0)</f>
        <v>0</v>
      </c>
      <c r="BI1570" s="145">
        <f>IF(N1570="nulová",J1570,0)</f>
        <v>0</v>
      </c>
      <c r="BJ1570" s="18" t="s">
        <v>86</v>
      </c>
      <c r="BK1570" s="145">
        <f>ROUND(I1570*H1570,2)</f>
        <v>0</v>
      </c>
      <c r="BL1570" s="18" t="s">
        <v>436</v>
      </c>
      <c r="BM1570" s="144" t="s">
        <v>2204</v>
      </c>
    </row>
    <row r="1571" spans="2:65" s="1" customFormat="1" ht="19.5">
      <c r="B1571" s="33"/>
      <c r="D1571" s="146" t="s">
        <v>313</v>
      </c>
      <c r="F1571" s="147" t="s">
        <v>2205</v>
      </c>
      <c r="I1571" s="148"/>
      <c r="L1571" s="33"/>
      <c r="M1571" s="149"/>
      <c r="T1571" s="54"/>
      <c r="AT1571" s="18" t="s">
        <v>313</v>
      </c>
      <c r="AU1571" s="18" t="s">
        <v>96</v>
      </c>
    </row>
    <row r="1572" spans="2:65" s="1" customFormat="1" ht="37.9" customHeight="1">
      <c r="B1572" s="33"/>
      <c r="C1572" s="133" t="s">
        <v>2206</v>
      </c>
      <c r="D1572" s="133" t="s">
        <v>307</v>
      </c>
      <c r="E1572" s="134" t="s">
        <v>2207</v>
      </c>
      <c r="F1572" s="135" t="s">
        <v>2208</v>
      </c>
      <c r="G1572" s="136" t="s">
        <v>350</v>
      </c>
      <c r="H1572" s="137">
        <v>1</v>
      </c>
      <c r="I1572" s="138"/>
      <c r="J1572" s="139">
        <f>ROUND(I1572*H1572,2)</f>
        <v>0</v>
      </c>
      <c r="K1572" s="135" t="s">
        <v>42</v>
      </c>
      <c r="L1572" s="33"/>
      <c r="M1572" s="140" t="s">
        <v>42</v>
      </c>
      <c r="N1572" s="141" t="s">
        <v>50</v>
      </c>
      <c r="P1572" s="142">
        <f>O1572*H1572</f>
        <v>0</v>
      </c>
      <c r="Q1572" s="142">
        <v>0</v>
      </c>
      <c r="R1572" s="142">
        <f>Q1572*H1572</f>
        <v>0</v>
      </c>
      <c r="S1572" s="142">
        <v>0</v>
      </c>
      <c r="T1572" s="143">
        <f>S1572*H1572</f>
        <v>0</v>
      </c>
      <c r="AR1572" s="144" t="s">
        <v>436</v>
      </c>
      <c r="AT1572" s="144" t="s">
        <v>307</v>
      </c>
      <c r="AU1572" s="144" t="s">
        <v>96</v>
      </c>
      <c r="AY1572" s="18" t="s">
        <v>305</v>
      </c>
      <c r="BE1572" s="145">
        <f>IF(N1572="základní",J1572,0)</f>
        <v>0</v>
      </c>
      <c r="BF1572" s="145">
        <f>IF(N1572="snížená",J1572,0)</f>
        <v>0</v>
      </c>
      <c r="BG1572" s="145">
        <f>IF(N1572="zákl. přenesená",J1572,0)</f>
        <v>0</v>
      </c>
      <c r="BH1572" s="145">
        <f>IF(N1572="sníž. přenesená",J1572,0)</f>
        <v>0</v>
      </c>
      <c r="BI1572" s="145">
        <f>IF(N1572="nulová",J1572,0)</f>
        <v>0</v>
      </c>
      <c r="BJ1572" s="18" t="s">
        <v>86</v>
      </c>
      <c r="BK1572" s="145">
        <f>ROUND(I1572*H1572,2)</f>
        <v>0</v>
      </c>
      <c r="BL1572" s="18" t="s">
        <v>436</v>
      </c>
      <c r="BM1572" s="144" t="s">
        <v>2209</v>
      </c>
    </row>
    <row r="1573" spans="2:65" s="1" customFormat="1" ht="19.5">
      <c r="B1573" s="33"/>
      <c r="D1573" s="146" t="s">
        <v>313</v>
      </c>
      <c r="F1573" s="147" t="s">
        <v>2210</v>
      </c>
      <c r="I1573" s="148"/>
      <c r="L1573" s="33"/>
      <c r="M1573" s="149"/>
      <c r="T1573" s="54"/>
      <c r="AT1573" s="18" t="s">
        <v>313</v>
      </c>
      <c r="AU1573" s="18" t="s">
        <v>96</v>
      </c>
    </row>
    <row r="1574" spans="2:65" s="11" customFormat="1" ht="20.85" customHeight="1">
      <c r="B1574" s="121"/>
      <c r="D1574" s="122" t="s">
        <v>78</v>
      </c>
      <c r="E1574" s="131" t="s">
        <v>2211</v>
      </c>
      <c r="F1574" s="131" t="s">
        <v>2212</v>
      </c>
      <c r="I1574" s="124"/>
      <c r="J1574" s="132">
        <f>BK1574</f>
        <v>0</v>
      </c>
      <c r="L1574" s="121"/>
      <c r="M1574" s="126"/>
      <c r="P1574" s="127">
        <f>SUM(P1575:P1724)</f>
        <v>0</v>
      </c>
      <c r="R1574" s="127">
        <f>SUM(R1575:R1724)</f>
        <v>0</v>
      </c>
      <c r="T1574" s="128">
        <f>SUM(T1575:T1724)</f>
        <v>0</v>
      </c>
      <c r="AR1574" s="122" t="s">
        <v>88</v>
      </c>
      <c r="AT1574" s="129" t="s">
        <v>78</v>
      </c>
      <c r="AU1574" s="129" t="s">
        <v>88</v>
      </c>
      <c r="AY1574" s="122" t="s">
        <v>305</v>
      </c>
      <c r="BK1574" s="130">
        <f>SUM(BK1575:BK1724)</f>
        <v>0</v>
      </c>
    </row>
    <row r="1575" spans="2:65" s="1" customFormat="1" ht="44.25" customHeight="1">
      <c r="B1575" s="33"/>
      <c r="C1575" s="133" t="s">
        <v>2213</v>
      </c>
      <c r="D1575" s="133" t="s">
        <v>307</v>
      </c>
      <c r="E1575" s="134" t="s">
        <v>2214</v>
      </c>
      <c r="F1575" s="135" t="s">
        <v>2215</v>
      </c>
      <c r="G1575" s="136" t="s">
        <v>350</v>
      </c>
      <c r="H1575" s="137">
        <v>1</v>
      </c>
      <c r="I1575" s="138"/>
      <c r="J1575" s="139">
        <f>ROUND(I1575*H1575,2)</f>
        <v>0</v>
      </c>
      <c r="K1575" s="135" t="s">
        <v>721</v>
      </c>
      <c r="L1575" s="33"/>
      <c r="M1575" s="140" t="s">
        <v>42</v>
      </c>
      <c r="N1575" s="141" t="s">
        <v>50</v>
      </c>
      <c r="P1575" s="142">
        <f>O1575*H1575</f>
        <v>0</v>
      </c>
      <c r="Q1575" s="142">
        <v>0</v>
      </c>
      <c r="R1575" s="142">
        <f>Q1575*H1575</f>
        <v>0</v>
      </c>
      <c r="S1575" s="142">
        <v>0</v>
      </c>
      <c r="T1575" s="143">
        <f>S1575*H1575</f>
        <v>0</v>
      </c>
      <c r="AR1575" s="144" t="s">
        <v>436</v>
      </c>
      <c r="AT1575" s="144" t="s">
        <v>307</v>
      </c>
      <c r="AU1575" s="144" t="s">
        <v>96</v>
      </c>
      <c r="AY1575" s="18" t="s">
        <v>305</v>
      </c>
      <c r="BE1575" s="145">
        <f>IF(N1575="základní",J1575,0)</f>
        <v>0</v>
      </c>
      <c r="BF1575" s="145">
        <f>IF(N1575="snížená",J1575,0)</f>
        <v>0</v>
      </c>
      <c r="BG1575" s="145">
        <f>IF(N1575="zákl. přenesená",J1575,0)</f>
        <v>0</v>
      </c>
      <c r="BH1575" s="145">
        <f>IF(N1575="sníž. přenesená",J1575,0)</f>
        <v>0</v>
      </c>
      <c r="BI1575" s="145">
        <f>IF(N1575="nulová",J1575,0)</f>
        <v>0</v>
      </c>
      <c r="BJ1575" s="18" t="s">
        <v>86</v>
      </c>
      <c r="BK1575" s="145">
        <f>ROUND(I1575*H1575,2)</f>
        <v>0</v>
      </c>
      <c r="BL1575" s="18" t="s">
        <v>436</v>
      </c>
      <c r="BM1575" s="144" t="s">
        <v>2216</v>
      </c>
    </row>
    <row r="1576" spans="2:65" s="1" customFormat="1" ht="29.25">
      <c r="B1576" s="33"/>
      <c r="D1576" s="146" t="s">
        <v>313</v>
      </c>
      <c r="F1576" s="147" t="s">
        <v>2215</v>
      </c>
      <c r="I1576" s="148"/>
      <c r="L1576" s="33"/>
      <c r="M1576" s="149"/>
      <c r="T1576" s="54"/>
      <c r="AT1576" s="18" t="s">
        <v>313</v>
      </c>
      <c r="AU1576" s="18" t="s">
        <v>96</v>
      </c>
    </row>
    <row r="1577" spans="2:65" s="1" customFormat="1" ht="44.25" customHeight="1">
      <c r="B1577" s="33"/>
      <c r="C1577" s="133" t="s">
        <v>2217</v>
      </c>
      <c r="D1577" s="133" t="s">
        <v>307</v>
      </c>
      <c r="E1577" s="134" t="s">
        <v>2218</v>
      </c>
      <c r="F1577" s="135" t="s">
        <v>2219</v>
      </c>
      <c r="G1577" s="136" t="s">
        <v>350</v>
      </c>
      <c r="H1577" s="137">
        <v>1</v>
      </c>
      <c r="I1577" s="138"/>
      <c r="J1577" s="139">
        <f>ROUND(I1577*H1577,2)</f>
        <v>0</v>
      </c>
      <c r="K1577" s="135" t="s">
        <v>721</v>
      </c>
      <c r="L1577" s="33"/>
      <c r="M1577" s="140" t="s">
        <v>42</v>
      </c>
      <c r="N1577" s="141" t="s">
        <v>50</v>
      </c>
      <c r="P1577" s="142">
        <f>O1577*H1577</f>
        <v>0</v>
      </c>
      <c r="Q1577" s="142">
        <v>0</v>
      </c>
      <c r="R1577" s="142">
        <f>Q1577*H1577</f>
        <v>0</v>
      </c>
      <c r="S1577" s="142">
        <v>0</v>
      </c>
      <c r="T1577" s="143">
        <f>S1577*H1577</f>
        <v>0</v>
      </c>
      <c r="AR1577" s="144" t="s">
        <v>436</v>
      </c>
      <c r="AT1577" s="144" t="s">
        <v>307</v>
      </c>
      <c r="AU1577" s="144" t="s">
        <v>96</v>
      </c>
      <c r="AY1577" s="18" t="s">
        <v>305</v>
      </c>
      <c r="BE1577" s="145">
        <f>IF(N1577="základní",J1577,0)</f>
        <v>0</v>
      </c>
      <c r="BF1577" s="145">
        <f>IF(N1577="snížená",J1577,0)</f>
        <v>0</v>
      </c>
      <c r="BG1577" s="145">
        <f>IF(N1577="zákl. přenesená",J1577,0)</f>
        <v>0</v>
      </c>
      <c r="BH1577" s="145">
        <f>IF(N1577="sníž. přenesená",J1577,0)</f>
        <v>0</v>
      </c>
      <c r="BI1577" s="145">
        <f>IF(N1577="nulová",J1577,0)</f>
        <v>0</v>
      </c>
      <c r="BJ1577" s="18" t="s">
        <v>86</v>
      </c>
      <c r="BK1577" s="145">
        <f>ROUND(I1577*H1577,2)</f>
        <v>0</v>
      </c>
      <c r="BL1577" s="18" t="s">
        <v>436</v>
      </c>
      <c r="BM1577" s="144" t="s">
        <v>2220</v>
      </c>
    </row>
    <row r="1578" spans="2:65" s="1" customFormat="1" ht="29.25">
      <c r="B1578" s="33"/>
      <c r="D1578" s="146" t="s">
        <v>313</v>
      </c>
      <c r="F1578" s="147" t="s">
        <v>2219</v>
      </c>
      <c r="I1578" s="148"/>
      <c r="L1578" s="33"/>
      <c r="M1578" s="149"/>
      <c r="T1578" s="54"/>
      <c r="AT1578" s="18" t="s">
        <v>313</v>
      </c>
      <c r="AU1578" s="18" t="s">
        <v>96</v>
      </c>
    </row>
    <row r="1579" spans="2:65" s="1" customFormat="1" ht="44.25" customHeight="1">
      <c r="B1579" s="33"/>
      <c r="C1579" s="133" t="s">
        <v>2221</v>
      </c>
      <c r="D1579" s="133" t="s">
        <v>307</v>
      </c>
      <c r="E1579" s="134" t="s">
        <v>2222</v>
      </c>
      <c r="F1579" s="135" t="s">
        <v>2223</v>
      </c>
      <c r="G1579" s="136" t="s">
        <v>350</v>
      </c>
      <c r="H1579" s="137">
        <v>1</v>
      </c>
      <c r="I1579" s="138"/>
      <c r="J1579" s="139">
        <f>ROUND(I1579*H1579,2)</f>
        <v>0</v>
      </c>
      <c r="K1579" s="135" t="s">
        <v>721</v>
      </c>
      <c r="L1579" s="33"/>
      <c r="M1579" s="140" t="s">
        <v>42</v>
      </c>
      <c r="N1579" s="141" t="s">
        <v>50</v>
      </c>
      <c r="P1579" s="142">
        <f>O1579*H1579</f>
        <v>0</v>
      </c>
      <c r="Q1579" s="142">
        <v>0</v>
      </c>
      <c r="R1579" s="142">
        <f>Q1579*H1579</f>
        <v>0</v>
      </c>
      <c r="S1579" s="142">
        <v>0</v>
      </c>
      <c r="T1579" s="143">
        <f>S1579*H1579</f>
        <v>0</v>
      </c>
      <c r="AR1579" s="144" t="s">
        <v>436</v>
      </c>
      <c r="AT1579" s="144" t="s">
        <v>307</v>
      </c>
      <c r="AU1579" s="144" t="s">
        <v>96</v>
      </c>
      <c r="AY1579" s="18" t="s">
        <v>305</v>
      </c>
      <c r="BE1579" s="145">
        <f>IF(N1579="základní",J1579,0)</f>
        <v>0</v>
      </c>
      <c r="BF1579" s="145">
        <f>IF(N1579="snížená",J1579,0)</f>
        <v>0</v>
      </c>
      <c r="BG1579" s="145">
        <f>IF(N1579="zákl. přenesená",J1579,0)</f>
        <v>0</v>
      </c>
      <c r="BH1579" s="145">
        <f>IF(N1579="sníž. přenesená",J1579,0)</f>
        <v>0</v>
      </c>
      <c r="BI1579" s="145">
        <f>IF(N1579="nulová",J1579,0)</f>
        <v>0</v>
      </c>
      <c r="BJ1579" s="18" t="s">
        <v>86</v>
      </c>
      <c r="BK1579" s="145">
        <f>ROUND(I1579*H1579,2)</f>
        <v>0</v>
      </c>
      <c r="BL1579" s="18" t="s">
        <v>436</v>
      </c>
      <c r="BM1579" s="144" t="s">
        <v>2224</v>
      </c>
    </row>
    <row r="1580" spans="2:65" s="1" customFormat="1" ht="29.25">
      <c r="B1580" s="33"/>
      <c r="D1580" s="146" t="s">
        <v>313</v>
      </c>
      <c r="F1580" s="147" t="s">
        <v>2223</v>
      </c>
      <c r="I1580" s="148"/>
      <c r="L1580" s="33"/>
      <c r="M1580" s="149"/>
      <c r="T1580" s="54"/>
      <c r="AT1580" s="18" t="s">
        <v>313</v>
      </c>
      <c r="AU1580" s="18" t="s">
        <v>96</v>
      </c>
    </row>
    <row r="1581" spans="2:65" s="1" customFormat="1" ht="44.25" customHeight="1">
      <c r="B1581" s="33"/>
      <c r="C1581" s="133" t="s">
        <v>2225</v>
      </c>
      <c r="D1581" s="133" t="s">
        <v>307</v>
      </c>
      <c r="E1581" s="134" t="s">
        <v>2226</v>
      </c>
      <c r="F1581" s="135" t="s">
        <v>2227</v>
      </c>
      <c r="G1581" s="136" t="s">
        <v>350</v>
      </c>
      <c r="H1581" s="137">
        <v>4</v>
      </c>
      <c r="I1581" s="138"/>
      <c r="J1581" s="139">
        <f>ROUND(I1581*H1581,2)</f>
        <v>0</v>
      </c>
      <c r="K1581" s="135" t="s">
        <v>721</v>
      </c>
      <c r="L1581" s="33"/>
      <c r="M1581" s="140" t="s">
        <v>42</v>
      </c>
      <c r="N1581" s="141" t="s">
        <v>50</v>
      </c>
      <c r="P1581" s="142">
        <f>O1581*H1581</f>
        <v>0</v>
      </c>
      <c r="Q1581" s="142">
        <v>0</v>
      </c>
      <c r="R1581" s="142">
        <f>Q1581*H1581</f>
        <v>0</v>
      </c>
      <c r="S1581" s="142">
        <v>0</v>
      </c>
      <c r="T1581" s="143">
        <f>S1581*H1581</f>
        <v>0</v>
      </c>
      <c r="AR1581" s="144" t="s">
        <v>436</v>
      </c>
      <c r="AT1581" s="144" t="s">
        <v>307</v>
      </c>
      <c r="AU1581" s="144" t="s">
        <v>96</v>
      </c>
      <c r="AY1581" s="18" t="s">
        <v>305</v>
      </c>
      <c r="BE1581" s="145">
        <f>IF(N1581="základní",J1581,0)</f>
        <v>0</v>
      </c>
      <c r="BF1581" s="145">
        <f>IF(N1581="snížená",J1581,0)</f>
        <v>0</v>
      </c>
      <c r="BG1581" s="145">
        <f>IF(N1581="zákl. přenesená",J1581,0)</f>
        <v>0</v>
      </c>
      <c r="BH1581" s="145">
        <f>IF(N1581="sníž. přenesená",J1581,0)</f>
        <v>0</v>
      </c>
      <c r="BI1581" s="145">
        <f>IF(N1581="nulová",J1581,0)</f>
        <v>0</v>
      </c>
      <c r="BJ1581" s="18" t="s">
        <v>86</v>
      </c>
      <c r="BK1581" s="145">
        <f>ROUND(I1581*H1581,2)</f>
        <v>0</v>
      </c>
      <c r="BL1581" s="18" t="s">
        <v>436</v>
      </c>
      <c r="BM1581" s="144" t="s">
        <v>2228</v>
      </c>
    </row>
    <row r="1582" spans="2:65" s="1" customFormat="1" ht="29.25">
      <c r="B1582" s="33"/>
      <c r="D1582" s="146" t="s">
        <v>313</v>
      </c>
      <c r="F1582" s="147" t="s">
        <v>2227</v>
      </c>
      <c r="I1582" s="148"/>
      <c r="L1582" s="33"/>
      <c r="M1582" s="149"/>
      <c r="T1582" s="54"/>
      <c r="AT1582" s="18" t="s">
        <v>313</v>
      </c>
      <c r="AU1582" s="18" t="s">
        <v>96</v>
      </c>
    </row>
    <row r="1583" spans="2:65" s="1" customFormat="1" ht="44.25" customHeight="1">
      <c r="B1583" s="33"/>
      <c r="C1583" s="133" t="s">
        <v>2229</v>
      </c>
      <c r="D1583" s="133" t="s">
        <v>307</v>
      </c>
      <c r="E1583" s="134" t="s">
        <v>2230</v>
      </c>
      <c r="F1583" s="135" t="s">
        <v>2231</v>
      </c>
      <c r="G1583" s="136" t="s">
        <v>350</v>
      </c>
      <c r="H1583" s="137">
        <v>3</v>
      </c>
      <c r="I1583" s="138"/>
      <c r="J1583" s="139">
        <f>ROUND(I1583*H1583,2)</f>
        <v>0</v>
      </c>
      <c r="K1583" s="135" t="s">
        <v>721</v>
      </c>
      <c r="L1583" s="33"/>
      <c r="M1583" s="140" t="s">
        <v>42</v>
      </c>
      <c r="N1583" s="141" t="s">
        <v>50</v>
      </c>
      <c r="P1583" s="142">
        <f>O1583*H1583</f>
        <v>0</v>
      </c>
      <c r="Q1583" s="142">
        <v>0</v>
      </c>
      <c r="R1583" s="142">
        <f>Q1583*H1583</f>
        <v>0</v>
      </c>
      <c r="S1583" s="142">
        <v>0</v>
      </c>
      <c r="T1583" s="143">
        <f>S1583*H1583</f>
        <v>0</v>
      </c>
      <c r="AR1583" s="144" t="s">
        <v>436</v>
      </c>
      <c r="AT1583" s="144" t="s">
        <v>307</v>
      </c>
      <c r="AU1583" s="144" t="s">
        <v>96</v>
      </c>
      <c r="AY1583" s="18" t="s">
        <v>305</v>
      </c>
      <c r="BE1583" s="145">
        <f>IF(N1583="základní",J1583,0)</f>
        <v>0</v>
      </c>
      <c r="BF1583" s="145">
        <f>IF(N1583="snížená",J1583,0)</f>
        <v>0</v>
      </c>
      <c r="BG1583" s="145">
        <f>IF(N1583="zákl. přenesená",J1583,0)</f>
        <v>0</v>
      </c>
      <c r="BH1583" s="145">
        <f>IF(N1583="sníž. přenesená",J1583,0)</f>
        <v>0</v>
      </c>
      <c r="BI1583" s="145">
        <f>IF(N1583="nulová",J1583,0)</f>
        <v>0</v>
      </c>
      <c r="BJ1583" s="18" t="s">
        <v>86</v>
      </c>
      <c r="BK1583" s="145">
        <f>ROUND(I1583*H1583,2)</f>
        <v>0</v>
      </c>
      <c r="BL1583" s="18" t="s">
        <v>436</v>
      </c>
      <c r="BM1583" s="144" t="s">
        <v>2232</v>
      </c>
    </row>
    <row r="1584" spans="2:65" s="1" customFormat="1" ht="29.25">
      <c r="B1584" s="33"/>
      <c r="D1584" s="146" t="s">
        <v>313</v>
      </c>
      <c r="F1584" s="147" t="s">
        <v>2231</v>
      </c>
      <c r="I1584" s="148"/>
      <c r="L1584" s="33"/>
      <c r="M1584" s="149"/>
      <c r="T1584" s="54"/>
      <c r="AT1584" s="18" t="s">
        <v>313</v>
      </c>
      <c r="AU1584" s="18" t="s">
        <v>96</v>
      </c>
    </row>
    <row r="1585" spans="2:65" s="1" customFormat="1" ht="49.15" customHeight="1">
      <c r="B1585" s="33"/>
      <c r="C1585" s="133" t="s">
        <v>2233</v>
      </c>
      <c r="D1585" s="133" t="s">
        <v>307</v>
      </c>
      <c r="E1585" s="134" t="s">
        <v>2234</v>
      </c>
      <c r="F1585" s="135" t="s">
        <v>2235</v>
      </c>
      <c r="G1585" s="136" t="s">
        <v>350</v>
      </c>
      <c r="H1585" s="137">
        <v>1</v>
      </c>
      <c r="I1585" s="138"/>
      <c r="J1585" s="139">
        <f>ROUND(I1585*H1585,2)</f>
        <v>0</v>
      </c>
      <c r="K1585" s="135" t="s">
        <v>721</v>
      </c>
      <c r="L1585" s="33"/>
      <c r="M1585" s="140" t="s">
        <v>42</v>
      </c>
      <c r="N1585" s="141" t="s">
        <v>50</v>
      </c>
      <c r="P1585" s="142">
        <f>O1585*H1585</f>
        <v>0</v>
      </c>
      <c r="Q1585" s="142">
        <v>0</v>
      </c>
      <c r="R1585" s="142">
        <f>Q1585*H1585</f>
        <v>0</v>
      </c>
      <c r="S1585" s="142">
        <v>0</v>
      </c>
      <c r="T1585" s="143">
        <f>S1585*H1585</f>
        <v>0</v>
      </c>
      <c r="AR1585" s="144" t="s">
        <v>436</v>
      </c>
      <c r="AT1585" s="144" t="s">
        <v>307</v>
      </c>
      <c r="AU1585" s="144" t="s">
        <v>96</v>
      </c>
      <c r="AY1585" s="18" t="s">
        <v>305</v>
      </c>
      <c r="BE1585" s="145">
        <f>IF(N1585="základní",J1585,0)</f>
        <v>0</v>
      </c>
      <c r="BF1585" s="145">
        <f>IF(N1585="snížená",J1585,0)</f>
        <v>0</v>
      </c>
      <c r="BG1585" s="145">
        <f>IF(N1585="zákl. přenesená",J1585,0)</f>
        <v>0</v>
      </c>
      <c r="BH1585" s="145">
        <f>IF(N1585="sníž. přenesená",J1585,0)</f>
        <v>0</v>
      </c>
      <c r="BI1585" s="145">
        <f>IF(N1585="nulová",J1585,0)</f>
        <v>0</v>
      </c>
      <c r="BJ1585" s="18" t="s">
        <v>86</v>
      </c>
      <c r="BK1585" s="145">
        <f>ROUND(I1585*H1585,2)</f>
        <v>0</v>
      </c>
      <c r="BL1585" s="18" t="s">
        <v>436</v>
      </c>
      <c r="BM1585" s="144" t="s">
        <v>2236</v>
      </c>
    </row>
    <row r="1586" spans="2:65" s="1" customFormat="1" ht="29.25">
      <c r="B1586" s="33"/>
      <c r="D1586" s="146" t="s">
        <v>313</v>
      </c>
      <c r="F1586" s="147" t="s">
        <v>2235</v>
      </c>
      <c r="I1586" s="148"/>
      <c r="L1586" s="33"/>
      <c r="M1586" s="149"/>
      <c r="T1586" s="54"/>
      <c r="AT1586" s="18" t="s">
        <v>313</v>
      </c>
      <c r="AU1586" s="18" t="s">
        <v>96</v>
      </c>
    </row>
    <row r="1587" spans="2:65" s="1" customFormat="1" ht="44.25" customHeight="1">
      <c r="B1587" s="33"/>
      <c r="C1587" s="133" t="s">
        <v>2237</v>
      </c>
      <c r="D1587" s="133" t="s">
        <v>307</v>
      </c>
      <c r="E1587" s="134" t="s">
        <v>2238</v>
      </c>
      <c r="F1587" s="135" t="s">
        <v>2239</v>
      </c>
      <c r="G1587" s="136" t="s">
        <v>350</v>
      </c>
      <c r="H1587" s="137">
        <v>1</v>
      </c>
      <c r="I1587" s="138"/>
      <c r="J1587" s="139">
        <f>ROUND(I1587*H1587,2)</f>
        <v>0</v>
      </c>
      <c r="K1587" s="135" t="s">
        <v>721</v>
      </c>
      <c r="L1587" s="33"/>
      <c r="M1587" s="140" t="s">
        <v>42</v>
      </c>
      <c r="N1587" s="141" t="s">
        <v>50</v>
      </c>
      <c r="P1587" s="142">
        <f>O1587*H1587</f>
        <v>0</v>
      </c>
      <c r="Q1587" s="142">
        <v>0</v>
      </c>
      <c r="R1587" s="142">
        <f>Q1587*H1587</f>
        <v>0</v>
      </c>
      <c r="S1587" s="142">
        <v>0</v>
      </c>
      <c r="T1587" s="143">
        <f>S1587*H1587</f>
        <v>0</v>
      </c>
      <c r="AR1587" s="144" t="s">
        <v>436</v>
      </c>
      <c r="AT1587" s="144" t="s">
        <v>307</v>
      </c>
      <c r="AU1587" s="144" t="s">
        <v>96</v>
      </c>
      <c r="AY1587" s="18" t="s">
        <v>305</v>
      </c>
      <c r="BE1587" s="145">
        <f>IF(N1587="základní",J1587,0)</f>
        <v>0</v>
      </c>
      <c r="BF1587" s="145">
        <f>IF(N1587="snížená",J1587,0)</f>
        <v>0</v>
      </c>
      <c r="BG1587" s="145">
        <f>IF(N1587="zákl. přenesená",J1587,0)</f>
        <v>0</v>
      </c>
      <c r="BH1587" s="145">
        <f>IF(N1587="sníž. přenesená",J1587,0)</f>
        <v>0</v>
      </c>
      <c r="BI1587" s="145">
        <f>IF(N1587="nulová",J1587,0)</f>
        <v>0</v>
      </c>
      <c r="BJ1587" s="18" t="s">
        <v>86</v>
      </c>
      <c r="BK1587" s="145">
        <f>ROUND(I1587*H1587,2)</f>
        <v>0</v>
      </c>
      <c r="BL1587" s="18" t="s">
        <v>436</v>
      </c>
      <c r="BM1587" s="144" t="s">
        <v>2240</v>
      </c>
    </row>
    <row r="1588" spans="2:65" s="1" customFormat="1" ht="29.25">
      <c r="B1588" s="33"/>
      <c r="D1588" s="146" t="s">
        <v>313</v>
      </c>
      <c r="F1588" s="147" t="s">
        <v>2239</v>
      </c>
      <c r="I1588" s="148"/>
      <c r="L1588" s="33"/>
      <c r="M1588" s="149"/>
      <c r="T1588" s="54"/>
      <c r="AT1588" s="18" t="s">
        <v>313</v>
      </c>
      <c r="AU1588" s="18" t="s">
        <v>96</v>
      </c>
    </row>
    <row r="1589" spans="2:65" s="1" customFormat="1" ht="49.15" customHeight="1">
      <c r="B1589" s="33"/>
      <c r="C1589" s="133" t="s">
        <v>2241</v>
      </c>
      <c r="D1589" s="133" t="s">
        <v>307</v>
      </c>
      <c r="E1589" s="134" t="s">
        <v>2242</v>
      </c>
      <c r="F1589" s="135" t="s">
        <v>2243</v>
      </c>
      <c r="G1589" s="136" t="s">
        <v>350</v>
      </c>
      <c r="H1589" s="137">
        <v>1</v>
      </c>
      <c r="I1589" s="138"/>
      <c r="J1589" s="139">
        <f>ROUND(I1589*H1589,2)</f>
        <v>0</v>
      </c>
      <c r="K1589" s="135" t="s">
        <v>721</v>
      </c>
      <c r="L1589" s="33"/>
      <c r="M1589" s="140" t="s">
        <v>42</v>
      </c>
      <c r="N1589" s="141" t="s">
        <v>50</v>
      </c>
      <c r="P1589" s="142">
        <f>O1589*H1589</f>
        <v>0</v>
      </c>
      <c r="Q1589" s="142">
        <v>0</v>
      </c>
      <c r="R1589" s="142">
        <f>Q1589*H1589</f>
        <v>0</v>
      </c>
      <c r="S1589" s="142">
        <v>0</v>
      </c>
      <c r="T1589" s="143">
        <f>S1589*H1589</f>
        <v>0</v>
      </c>
      <c r="AR1589" s="144" t="s">
        <v>436</v>
      </c>
      <c r="AT1589" s="144" t="s">
        <v>307</v>
      </c>
      <c r="AU1589" s="144" t="s">
        <v>96</v>
      </c>
      <c r="AY1589" s="18" t="s">
        <v>305</v>
      </c>
      <c r="BE1589" s="145">
        <f>IF(N1589="základní",J1589,0)</f>
        <v>0</v>
      </c>
      <c r="BF1589" s="145">
        <f>IF(N1589="snížená",J1589,0)</f>
        <v>0</v>
      </c>
      <c r="BG1589" s="145">
        <f>IF(N1589="zákl. přenesená",J1589,0)</f>
        <v>0</v>
      </c>
      <c r="BH1589" s="145">
        <f>IF(N1589="sníž. přenesená",J1589,0)</f>
        <v>0</v>
      </c>
      <c r="BI1589" s="145">
        <f>IF(N1589="nulová",J1589,0)</f>
        <v>0</v>
      </c>
      <c r="BJ1589" s="18" t="s">
        <v>86</v>
      </c>
      <c r="BK1589" s="145">
        <f>ROUND(I1589*H1589,2)</f>
        <v>0</v>
      </c>
      <c r="BL1589" s="18" t="s">
        <v>436</v>
      </c>
      <c r="BM1589" s="144" t="s">
        <v>2244</v>
      </c>
    </row>
    <row r="1590" spans="2:65" s="1" customFormat="1" ht="29.25">
      <c r="B1590" s="33"/>
      <c r="D1590" s="146" t="s">
        <v>313</v>
      </c>
      <c r="F1590" s="147" t="s">
        <v>2243</v>
      </c>
      <c r="I1590" s="148"/>
      <c r="L1590" s="33"/>
      <c r="M1590" s="149"/>
      <c r="T1590" s="54"/>
      <c r="AT1590" s="18" t="s">
        <v>313</v>
      </c>
      <c r="AU1590" s="18" t="s">
        <v>96</v>
      </c>
    </row>
    <row r="1591" spans="2:65" s="1" customFormat="1" ht="49.15" customHeight="1">
      <c r="B1591" s="33"/>
      <c r="C1591" s="133" t="s">
        <v>2245</v>
      </c>
      <c r="D1591" s="133" t="s">
        <v>307</v>
      </c>
      <c r="E1591" s="134" t="s">
        <v>2246</v>
      </c>
      <c r="F1591" s="135" t="s">
        <v>2247</v>
      </c>
      <c r="G1591" s="136" t="s">
        <v>350</v>
      </c>
      <c r="H1591" s="137">
        <v>1</v>
      </c>
      <c r="I1591" s="138"/>
      <c r="J1591" s="139">
        <f>ROUND(I1591*H1591,2)</f>
        <v>0</v>
      </c>
      <c r="K1591" s="135" t="s">
        <v>721</v>
      </c>
      <c r="L1591" s="33"/>
      <c r="M1591" s="140" t="s">
        <v>42</v>
      </c>
      <c r="N1591" s="141" t="s">
        <v>50</v>
      </c>
      <c r="P1591" s="142">
        <f>O1591*H1591</f>
        <v>0</v>
      </c>
      <c r="Q1591" s="142">
        <v>0</v>
      </c>
      <c r="R1591" s="142">
        <f>Q1591*H1591</f>
        <v>0</v>
      </c>
      <c r="S1591" s="142">
        <v>0</v>
      </c>
      <c r="T1591" s="143">
        <f>S1591*H1591</f>
        <v>0</v>
      </c>
      <c r="AR1591" s="144" t="s">
        <v>436</v>
      </c>
      <c r="AT1591" s="144" t="s">
        <v>307</v>
      </c>
      <c r="AU1591" s="144" t="s">
        <v>96</v>
      </c>
      <c r="AY1591" s="18" t="s">
        <v>305</v>
      </c>
      <c r="BE1591" s="145">
        <f>IF(N1591="základní",J1591,0)</f>
        <v>0</v>
      </c>
      <c r="BF1591" s="145">
        <f>IF(N1591="snížená",J1591,0)</f>
        <v>0</v>
      </c>
      <c r="BG1591" s="145">
        <f>IF(N1591="zákl. přenesená",J1591,0)</f>
        <v>0</v>
      </c>
      <c r="BH1591" s="145">
        <f>IF(N1591="sníž. přenesená",J1591,0)</f>
        <v>0</v>
      </c>
      <c r="BI1591" s="145">
        <f>IF(N1591="nulová",J1591,0)</f>
        <v>0</v>
      </c>
      <c r="BJ1591" s="18" t="s">
        <v>86</v>
      </c>
      <c r="BK1591" s="145">
        <f>ROUND(I1591*H1591,2)</f>
        <v>0</v>
      </c>
      <c r="BL1591" s="18" t="s">
        <v>436</v>
      </c>
      <c r="BM1591" s="144" t="s">
        <v>2248</v>
      </c>
    </row>
    <row r="1592" spans="2:65" s="1" customFormat="1" ht="29.25">
      <c r="B1592" s="33"/>
      <c r="D1592" s="146" t="s">
        <v>313</v>
      </c>
      <c r="F1592" s="147" t="s">
        <v>2247</v>
      </c>
      <c r="I1592" s="148"/>
      <c r="L1592" s="33"/>
      <c r="M1592" s="149"/>
      <c r="T1592" s="54"/>
      <c r="AT1592" s="18" t="s">
        <v>313</v>
      </c>
      <c r="AU1592" s="18" t="s">
        <v>96</v>
      </c>
    </row>
    <row r="1593" spans="2:65" s="1" customFormat="1" ht="49.15" customHeight="1">
      <c r="B1593" s="33"/>
      <c r="C1593" s="133" t="s">
        <v>2249</v>
      </c>
      <c r="D1593" s="133" t="s">
        <v>307</v>
      </c>
      <c r="E1593" s="134" t="s">
        <v>2250</v>
      </c>
      <c r="F1593" s="135" t="s">
        <v>2251</v>
      </c>
      <c r="G1593" s="136" t="s">
        <v>350</v>
      </c>
      <c r="H1593" s="137">
        <v>1</v>
      </c>
      <c r="I1593" s="138"/>
      <c r="J1593" s="139">
        <f>ROUND(I1593*H1593,2)</f>
        <v>0</v>
      </c>
      <c r="K1593" s="135" t="s">
        <v>721</v>
      </c>
      <c r="L1593" s="33"/>
      <c r="M1593" s="140" t="s">
        <v>42</v>
      </c>
      <c r="N1593" s="141" t="s">
        <v>50</v>
      </c>
      <c r="P1593" s="142">
        <f>O1593*H1593</f>
        <v>0</v>
      </c>
      <c r="Q1593" s="142">
        <v>0</v>
      </c>
      <c r="R1593" s="142">
        <f>Q1593*H1593</f>
        <v>0</v>
      </c>
      <c r="S1593" s="142">
        <v>0</v>
      </c>
      <c r="T1593" s="143">
        <f>S1593*H1593</f>
        <v>0</v>
      </c>
      <c r="AR1593" s="144" t="s">
        <v>436</v>
      </c>
      <c r="AT1593" s="144" t="s">
        <v>307</v>
      </c>
      <c r="AU1593" s="144" t="s">
        <v>96</v>
      </c>
      <c r="AY1593" s="18" t="s">
        <v>305</v>
      </c>
      <c r="BE1593" s="145">
        <f>IF(N1593="základní",J1593,0)</f>
        <v>0</v>
      </c>
      <c r="BF1593" s="145">
        <f>IF(N1593="snížená",J1593,0)</f>
        <v>0</v>
      </c>
      <c r="BG1593" s="145">
        <f>IF(N1593="zákl. přenesená",J1593,0)</f>
        <v>0</v>
      </c>
      <c r="BH1593" s="145">
        <f>IF(N1593="sníž. přenesená",J1593,0)</f>
        <v>0</v>
      </c>
      <c r="BI1593" s="145">
        <f>IF(N1593="nulová",J1593,0)</f>
        <v>0</v>
      </c>
      <c r="BJ1593" s="18" t="s">
        <v>86</v>
      </c>
      <c r="BK1593" s="145">
        <f>ROUND(I1593*H1593,2)</f>
        <v>0</v>
      </c>
      <c r="BL1593" s="18" t="s">
        <v>436</v>
      </c>
      <c r="BM1593" s="144" t="s">
        <v>2252</v>
      </c>
    </row>
    <row r="1594" spans="2:65" s="1" customFormat="1" ht="29.25">
      <c r="B1594" s="33"/>
      <c r="D1594" s="146" t="s">
        <v>313</v>
      </c>
      <c r="F1594" s="147" t="s">
        <v>2251</v>
      </c>
      <c r="I1594" s="148"/>
      <c r="L1594" s="33"/>
      <c r="M1594" s="149"/>
      <c r="T1594" s="54"/>
      <c r="AT1594" s="18" t="s">
        <v>313</v>
      </c>
      <c r="AU1594" s="18" t="s">
        <v>96</v>
      </c>
    </row>
    <row r="1595" spans="2:65" s="1" customFormat="1" ht="44.25" customHeight="1">
      <c r="B1595" s="33"/>
      <c r="C1595" s="133" t="s">
        <v>2253</v>
      </c>
      <c r="D1595" s="133" t="s">
        <v>307</v>
      </c>
      <c r="E1595" s="134" t="s">
        <v>2254</v>
      </c>
      <c r="F1595" s="135" t="s">
        <v>2255</v>
      </c>
      <c r="G1595" s="136" t="s">
        <v>350</v>
      </c>
      <c r="H1595" s="137">
        <v>1</v>
      </c>
      <c r="I1595" s="138"/>
      <c r="J1595" s="139">
        <f>ROUND(I1595*H1595,2)</f>
        <v>0</v>
      </c>
      <c r="K1595" s="135" t="s">
        <v>721</v>
      </c>
      <c r="L1595" s="33"/>
      <c r="M1595" s="140" t="s">
        <v>42</v>
      </c>
      <c r="N1595" s="141" t="s">
        <v>50</v>
      </c>
      <c r="P1595" s="142">
        <f>O1595*H1595</f>
        <v>0</v>
      </c>
      <c r="Q1595" s="142">
        <v>0</v>
      </c>
      <c r="R1595" s="142">
        <f>Q1595*H1595</f>
        <v>0</v>
      </c>
      <c r="S1595" s="142">
        <v>0</v>
      </c>
      <c r="T1595" s="143">
        <f>S1595*H1595</f>
        <v>0</v>
      </c>
      <c r="AR1595" s="144" t="s">
        <v>436</v>
      </c>
      <c r="AT1595" s="144" t="s">
        <v>307</v>
      </c>
      <c r="AU1595" s="144" t="s">
        <v>96</v>
      </c>
      <c r="AY1595" s="18" t="s">
        <v>305</v>
      </c>
      <c r="BE1595" s="145">
        <f>IF(N1595="základní",J1595,0)</f>
        <v>0</v>
      </c>
      <c r="BF1595" s="145">
        <f>IF(N1595="snížená",J1595,0)</f>
        <v>0</v>
      </c>
      <c r="BG1595" s="145">
        <f>IF(N1595="zákl. přenesená",J1595,0)</f>
        <v>0</v>
      </c>
      <c r="BH1595" s="145">
        <f>IF(N1595="sníž. přenesená",J1595,0)</f>
        <v>0</v>
      </c>
      <c r="BI1595" s="145">
        <f>IF(N1595="nulová",J1595,0)</f>
        <v>0</v>
      </c>
      <c r="BJ1595" s="18" t="s">
        <v>86</v>
      </c>
      <c r="BK1595" s="145">
        <f>ROUND(I1595*H1595,2)</f>
        <v>0</v>
      </c>
      <c r="BL1595" s="18" t="s">
        <v>436</v>
      </c>
      <c r="BM1595" s="144" t="s">
        <v>2256</v>
      </c>
    </row>
    <row r="1596" spans="2:65" s="1" customFormat="1" ht="29.25">
      <c r="B1596" s="33"/>
      <c r="D1596" s="146" t="s">
        <v>313</v>
      </c>
      <c r="F1596" s="147" t="s">
        <v>2255</v>
      </c>
      <c r="I1596" s="148"/>
      <c r="L1596" s="33"/>
      <c r="M1596" s="149"/>
      <c r="T1596" s="54"/>
      <c r="AT1596" s="18" t="s">
        <v>313</v>
      </c>
      <c r="AU1596" s="18" t="s">
        <v>96</v>
      </c>
    </row>
    <row r="1597" spans="2:65" s="1" customFormat="1" ht="44.25" customHeight="1">
      <c r="B1597" s="33"/>
      <c r="C1597" s="133" t="s">
        <v>2257</v>
      </c>
      <c r="D1597" s="133" t="s">
        <v>307</v>
      </c>
      <c r="E1597" s="134" t="s">
        <v>2258</v>
      </c>
      <c r="F1597" s="135" t="s">
        <v>2259</v>
      </c>
      <c r="G1597" s="136" t="s">
        <v>350</v>
      </c>
      <c r="H1597" s="137">
        <v>1</v>
      </c>
      <c r="I1597" s="138"/>
      <c r="J1597" s="139">
        <f>ROUND(I1597*H1597,2)</f>
        <v>0</v>
      </c>
      <c r="K1597" s="135" t="s">
        <v>721</v>
      </c>
      <c r="L1597" s="33"/>
      <c r="M1597" s="140" t="s">
        <v>42</v>
      </c>
      <c r="N1597" s="141" t="s">
        <v>50</v>
      </c>
      <c r="P1597" s="142">
        <f>O1597*H1597</f>
        <v>0</v>
      </c>
      <c r="Q1597" s="142">
        <v>0</v>
      </c>
      <c r="R1597" s="142">
        <f>Q1597*H1597</f>
        <v>0</v>
      </c>
      <c r="S1597" s="142">
        <v>0</v>
      </c>
      <c r="T1597" s="143">
        <f>S1597*H1597</f>
        <v>0</v>
      </c>
      <c r="AR1597" s="144" t="s">
        <v>436</v>
      </c>
      <c r="AT1597" s="144" t="s">
        <v>307</v>
      </c>
      <c r="AU1597" s="144" t="s">
        <v>96</v>
      </c>
      <c r="AY1597" s="18" t="s">
        <v>305</v>
      </c>
      <c r="BE1597" s="145">
        <f>IF(N1597="základní",J1597,0)</f>
        <v>0</v>
      </c>
      <c r="BF1597" s="145">
        <f>IF(N1597="snížená",J1597,0)</f>
        <v>0</v>
      </c>
      <c r="BG1597" s="145">
        <f>IF(N1597="zákl. přenesená",J1597,0)</f>
        <v>0</v>
      </c>
      <c r="BH1597" s="145">
        <f>IF(N1597="sníž. přenesená",J1597,0)</f>
        <v>0</v>
      </c>
      <c r="BI1597" s="145">
        <f>IF(N1597="nulová",J1597,0)</f>
        <v>0</v>
      </c>
      <c r="BJ1597" s="18" t="s">
        <v>86</v>
      </c>
      <c r="BK1597" s="145">
        <f>ROUND(I1597*H1597,2)</f>
        <v>0</v>
      </c>
      <c r="BL1597" s="18" t="s">
        <v>436</v>
      </c>
      <c r="BM1597" s="144" t="s">
        <v>2260</v>
      </c>
    </row>
    <row r="1598" spans="2:65" s="1" customFormat="1" ht="29.25">
      <c r="B1598" s="33"/>
      <c r="D1598" s="146" t="s">
        <v>313</v>
      </c>
      <c r="F1598" s="147" t="s">
        <v>2259</v>
      </c>
      <c r="I1598" s="148"/>
      <c r="L1598" s="33"/>
      <c r="M1598" s="149"/>
      <c r="T1598" s="54"/>
      <c r="AT1598" s="18" t="s">
        <v>313</v>
      </c>
      <c r="AU1598" s="18" t="s">
        <v>96</v>
      </c>
    </row>
    <row r="1599" spans="2:65" s="1" customFormat="1" ht="49.15" customHeight="1">
      <c r="B1599" s="33"/>
      <c r="C1599" s="133" t="s">
        <v>2261</v>
      </c>
      <c r="D1599" s="133" t="s">
        <v>307</v>
      </c>
      <c r="E1599" s="134" t="s">
        <v>2262</v>
      </c>
      <c r="F1599" s="135" t="s">
        <v>2263</v>
      </c>
      <c r="G1599" s="136" t="s">
        <v>350</v>
      </c>
      <c r="H1599" s="137">
        <v>1</v>
      </c>
      <c r="I1599" s="138"/>
      <c r="J1599" s="139">
        <f>ROUND(I1599*H1599,2)</f>
        <v>0</v>
      </c>
      <c r="K1599" s="135" t="s">
        <v>721</v>
      </c>
      <c r="L1599" s="33"/>
      <c r="M1599" s="140" t="s">
        <v>42</v>
      </c>
      <c r="N1599" s="141" t="s">
        <v>50</v>
      </c>
      <c r="P1599" s="142">
        <f>O1599*H1599</f>
        <v>0</v>
      </c>
      <c r="Q1599" s="142">
        <v>0</v>
      </c>
      <c r="R1599" s="142">
        <f>Q1599*H1599</f>
        <v>0</v>
      </c>
      <c r="S1599" s="142">
        <v>0</v>
      </c>
      <c r="T1599" s="143">
        <f>S1599*H1599</f>
        <v>0</v>
      </c>
      <c r="AR1599" s="144" t="s">
        <v>436</v>
      </c>
      <c r="AT1599" s="144" t="s">
        <v>307</v>
      </c>
      <c r="AU1599" s="144" t="s">
        <v>96</v>
      </c>
      <c r="AY1599" s="18" t="s">
        <v>305</v>
      </c>
      <c r="BE1599" s="145">
        <f>IF(N1599="základní",J1599,0)</f>
        <v>0</v>
      </c>
      <c r="BF1599" s="145">
        <f>IF(N1599="snížená",J1599,0)</f>
        <v>0</v>
      </c>
      <c r="BG1599" s="145">
        <f>IF(N1599="zákl. přenesená",J1599,0)</f>
        <v>0</v>
      </c>
      <c r="BH1599" s="145">
        <f>IF(N1599="sníž. přenesená",J1599,0)</f>
        <v>0</v>
      </c>
      <c r="BI1599" s="145">
        <f>IF(N1599="nulová",J1599,0)</f>
        <v>0</v>
      </c>
      <c r="BJ1599" s="18" t="s">
        <v>86</v>
      </c>
      <c r="BK1599" s="145">
        <f>ROUND(I1599*H1599,2)</f>
        <v>0</v>
      </c>
      <c r="BL1599" s="18" t="s">
        <v>436</v>
      </c>
      <c r="BM1599" s="144" t="s">
        <v>2264</v>
      </c>
    </row>
    <row r="1600" spans="2:65" s="1" customFormat="1" ht="29.25">
      <c r="B1600" s="33"/>
      <c r="D1600" s="146" t="s">
        <v>313</v>
      </c>
      <c r="F1600" s="147" t="s">
        <v>2263</v>
      </c>
      <c r="I1600" s="148"/>
      <c r="L1600" s="33"/>
      <c r="M1600" s="149"/>
      <c r="T1600" s="54"/>
      <c r="AT1600" s="18" t="s">
        <v>313</v>
      </c>
      <c r="AU1600" s="18" t="s">
        <v>96</v>
      </c>
    </row>
    <row r="1601" spans="2:65" s="1" customFormat="1" ht="44.25" customHeight="1">
      <c r="B1601" s="33"/>
      <c r="C1601" s="133" t="s">
        <v>2265</v>
      </c>
      <c r="D1601" s="133" t="s">
        <v>307</v>
      </c>
      <c r="E1601" s="134" t="s">
        <v>2266</v>
      </c>
      <c r="F1601" s="135" t="s">
        <v>2267</v>
      </c>
      <c r="G1601" s="136" t="s">
        <v>350</v>
      </c>
      <c r="H1601" s="137">
        <v>3</v>
      </c>
      <c r="I1601" s="138"/>
      <c r="J1601" s="139">
        <f>ROUND(I1601*H1601,2)</f>
        <v>0</v>
      </c>
      <c r="K1601" s="135" t="s">
        <v>721</v>
      </c>
      <c r="L1601" s="33"/>
      <c r="M1601" s="140" t="s">
        <v>42</v>
      </c>
      <c r="N1601" s="141" t="s">
        <v>50</v>
      </c>
      <c r="P1601" s="142">
        <f>O1601*H1601</f>
        <v>0</v>
      </c>
      <c r="Q1601" s="142">
        <v>0</v>
      </c>
      <c r="R1601" s="142">
        <f>Q1601*H1601</f>
        <v>0</v>
      </c>
      <c r="S1601" s="142">
        <v>0</v>
      </c>
      <c r="T1601" s="143">
        <f>S1601*H1601</f>
        <v>0</v>
      </c>
      <c r="AR1601" s="144" t="s">
        <v>436</v>
      </c>
      <c r="AT1601" s="144" t="s">
        <v>307</v>
      </c>
      <c r="AU1601" s="144" t="s">
        <v>96</v>
      </c>
      <c r="AY1601" s="18" t="s">
        <v>305</v>
      </c>
      <c r="BE1601" s="145">
        <f>IF(N1601="základní",J1601,0)</f>
        <v>0</v>
      </c>
      <c r="BF1601" s="145">
        <f>IF(N1601="snížená",J1601,0)</f>
        <v>0</v>
      </c>
      <c r="BG1601" s="145">
        <f>IF(N1601="zákl. přenesená",J1601,0)</f>
        <v>0</v>
      </c>
      <c r="BH1601" s="145">
        <f>IF(N1601="sníž. přenesená",J1601,0)</f>
        <v>0</v>
      </c>
      <c r="BI1601" s="145">
        <f>IF(N1601="nulová",J1601,0)</f>
        <v>0</v>
      </c>
      <c r="BJ1601" s="18" t="s">
        <v>86</v>
      </c>
      <c r="BK1601" s="145">
        <f>ROUND(I1601*H1601,2)</f>
        <v>0</v>
      </c>
      <c r="BL1601" s="18" t="s">
        <v>436</v>
      </c>
      <c r="BM1601" s="144" t="s">
        <v>2268</v>
      </c>
    </row>
    <row r="1602" spans="2:65" s="1" customFormat="1" ht="29.25">
      <c r="B1602" s="33"/>
      <c r="D1602" s="146" t="s">
        <v>313</v>
      </c>
      <c r="F1602" s="147" t="s">
        <v>2267</v>
      </c>
      <c r="I1602" s="148"/>
      <c r="L1602" s="33"/>
      <c r="M1602" s="149"/>
      <c r="T1602" s="54"/>
      <c r="AT1602" s="18" t="s">
        <v>313</v>
      </c>
      <c r="AU1602" s="18" t="s">
        <v>96</v>
      </c>
    </row>
    <row r="1603" spans="2:65" s="1" customFormat="1" ht="44.25" customHeight="1">
      <c r="B1603" s="33"/>
      <c r="C1603" s="133" t="s">
        <v>2269</v>
      </c>
      <c r="D1603" s="133" t="s">
        <v>307</v>
      </c>
      <c r="E1603" s="134" t="s">
        <v>2270</v>
      </c>
      <c r="F1603" s="135" t="s">
        <v>2271</v>
      </c>
      <c r="G1603" s="136" t="s">
        <v>350</v>
      </c>
      <c r="H1603" s="137">
        <v>1</v>
      </c>
      <c r="I1603" s="138"/>
      <c r="J1603" s="139">
        <f>ROUND(I1603*H1603,2)</f>
        <v>0</v>
      </c>
      <c r="K1603" s="135" t="s">
        <v>721</v>
      </c>
      <c r="L1603" s="33"/>
      <c r="M1603" s="140" t="s">
        <v>42</v>
      </c>
      <c r="N1603" s="141" t="s">
        <v>50</v>
      </c>
      <c r="P1603" s="142">
        <f>O1603*H1603</f>
        <v>0</v>
      </c>
      <c r="Q1603" s="142">
        <v>0</v>
      </c>
      <c r="R1603" s="142">
        <f>Q1603*H1603</f>
        <v>0</v>
      </c>
      <c r="S1603" s="142">
        <v>0</v>
      </c>
      <c r="T1603" s="143">
        <f>S1603*H1603</f>
        <v>0</v>
      </c>
      <c r="AR1603" s="144" t="s">
        <v>436</v>
      </c>
      <c r="AT1603" s="144" t="s">
        <v>307</v>
      </c>
      <c r="AU1603" s="144" t="s">
        <v>96</v>
      </c>
      <c r="AY1603" s="18" t="s">
        <v>305</v>
      </c>
      <c r="BE1603" s="145">
        <f>IF(N1603="základní",J1603,0)</f>
        <v>0</v>
      </c>
      <c r="BF1603" s="145">
        <f>IF(N1603="snížená",J1603,0)</f>
        <v>0</v>
      </c>
      <c r="BG1603" s="145">
        <f>IF(N1603="zákl. přenesená",J1603,0)</f>
        <v>0</v>
      </c>
      <c r="BH1603" s="145">
        <f>IF(N1603="sníž. přenesená",J1603,0)</f>
        <v>0</v>
      </c>
      <c r="BI1603" s="145">
        <f>IF(N1603="nulová",J1603,0)</f>
        <v>0</v>
      </c>
      <c r="BJ1603" s="18" t="s">
        <v>86</v>
      </c>
      <c r="BK1603" s="145">
        <f>ROUND(I1603*H1603,2)</f>
        <v>0</v>
      </c>
      <c r="BL1603" s="18" t="s">
        <v>436</v>
      </c>
      <c r="BM1603" s="144" t="s">
        <v>2272</v>
      </c>
    </row>
    <row r="1604" spans="2:65" s="1" customFormat="1" ht="29.25">
      <c r="B1604" s="33"/>
      <c r="D1604" s="146" t="s">
        <v>313</v>
      </c>
      <c r="F1604" s="147" t="s">
        <v>2271</v>
      </c>
      <c r="I1604" s="148"/>
      <c r="L1604" s="33"/>
      <c r="M1604" s="149"/>
      <c r="T1604" s="54"/>
      <c r="AT1604" s="18" t="s">
        <v>313</v>
      </c>
      <c r="AU1604" s="18" t="s">
        <v>96</v>
      </c>
    </row>
    <row r="1605" spans="2:65" s="1" customFormat="1" ht="44.25" customHeight="1">
      <c r="B1605" s="33"/>
      <c r="C1605" s="133" t="s">
        <v>2273</v>
      </c>
      <c r="D1605" s="133" t="s">
        <v>307</v>
      </c>
      <c r="E1605" s="134" t="s">
        <v>2274</v>
      </c>
      <c r="F1605" s="135" t="s">
        <v>2275</v>
      </c>
      <c r="G1605" s="136" t="s">
        <v>350</v>
      </c>
      <c r="H1605" s="137">
        <v>1</v>
      </c>
      <c r="I1605" s="138"/>
      <c r="J1605" s="139">
        <f>ROUND(I1605*H1605,2)</f>
        <v>0</v>
      </c>
      <c r="K1605" s="135" t="s">
        <v>721</v>
      </c>
      <c r="L1605" s="33"/>
      <c r="M1605" s="140" t="s">
        <v>42</v>
      </c>
      <c r="N1605" s="141" t="s">
        <v>50</v>
      </c>
      <c r="P1605" s="142">
        <f>O1605*H1605</f>
        <v>0</v>
      </c>
      <c r="Q1605" s="142">
        <v>0</v>
      </c>
      <c r="R1605" s="142">
        <f>Q1605*H1605</f>
        <v>0</v>
      </c>
      <c r="S1605" s="142">
        <v>0</v>
      </c>
      <c r="T1605" s="143">
        <f>S1605*H1605</f>
        <v>0</v>
      </c>
      <c r="AR1605" s="144" t="s">
        <v>436</v>
      </c>
      <c r="AT1605" s="144" t="s">
        <v>307</v>
      </c>
      <c r="AU1605" s="144" t="s">
        <v>96</v>
      </c>
      <c r="AY1605" s="18" t="s">
        <v>305</v>
      </c>
      <c r="BE1605" s="145">
        <f>IF(N1605="základní",J1605,0)</f>
        <v>0</v>
      </c>
      <c r="BF1605" s="145">
        <f>IF(N1605="snížená",J1605,0)</f>
        <v>0</v>
      </c>
      <c r="BG1605" s="145">
        <f>IF(N1605="zákl. přenesená",J1605,0)</f>
        <v>0</v>
      </c>
      <c r="BH1605" s="145">
        <f>IF(N1605="sníž. přenesená",J1605,0)</f>
        <v>0</v>
      </c>
      <c r="BI1605" s="145">
        <f>IF(N1605="nulová",J1605,0)</f>
        <v>0</v>
      </c>
      <c r="BJ1605" s="18" t="s">
        <v>86</v>
      </c>
      <c r="BK1605" s="145">
        <f>ROUND(I1605*H1605,2)</f>
        <v>0</v>
      </c>
      <c r="BL1605" s="18" t="s">
        <v>436</v>
      </c>
      <c r="BM1605" s="144" t="s">
        <v>2276</v>
      </c>
    </row>
    <row r="1606" spans="2:65" s="1" customFormat="1" ht="29.25">
      <c r="B1606" s="33"/>
      <c r="D1606" s="146" t="s">
        <v>313</v>
      </c>
      <c r="F1606" s="147" t="s">
        <v>2275</v>
      </c>
      <c r="I1606" s="148"/>
      <c r="L1606" s="33"/>
      <c r="M1606" s="149"/>
      <c r="T1606" s="54"/>
      <c r="AT1606" s="18" t="s">
        <v>313</v>
      </c>
      <c r="AU1606" s="18" t="s">
        <v>96</v>
      </c>
    </row>
    <row r="1607" spans="2:65" s="1" customFormat="1" ht="44.25" customHeight="1">
      <c r="B1607" s="33"/>
      <c r="C1607" s="133" t="s">
        <v>2277</v>
      </c>
      <c r="D1607" s="133" t="s">
        <v>307</v>
      </c>
      <c r="E1607" s="134" t="s">
        <v>2278</v>
      </c>
      <c r="F1607" s="135" t="s">
        <v>2279</v>
      </c>
      <c r="G1607" s="136" t="s">
        <v>350</v>
      </c>
      <c r="H1607" s="137">
        <v>1</v>
      </c>
      <c r="I1607" s="138"/>
      <c r="J1607" s="139">
        <f>ROUND(I1607*H1607,2)</f>
        <v>0</v>
      </c>
      <c r="K1607" s="135" t="s">
        <v>721</v>
      </c>
      <c r="L1607" s="33"/>
      <c r="M1607" s="140" t="s">
        <v>42</v>
      </c>
      <c r="N1607" s="141" t="s">
        <v>50</v>
      </c>
      <c r="P1607" s="142">
        <f>O1607*H1607</f>
        <v>0</v>
      </c>
      <c r="Q1607" s="142">
        <v>0</v>
      </c>
      <c r="R1607" s="142">
        <f>Q1607*H1607</f>
        <v>0</v>
      </c>
      <c r="S1607" s="142">
        <v>0</v>
      </c>
      <c r="T1607" s="143">
        <f>S1607*H1607</f>
        <v>0</v>
      </c>
      <c r="AR1607" s="144" t="s">
        <v>436</v>
      </c>
      <c r="AT1607" s="144" t="s">
        <v>307</v>
      </c>
      <c r="AU1607" s="144" t="s">
        <v>96</v>
      </c>
      <c r="AY1607" s="18" t="s">
        <v>305</v>
      </c>
      <c r="BE1607" s="145">
        <f>IF(N1607="základní",J1607,0)</f>
        <v>0</v>
      </c>
      <c r="BF1607" s="145">
        <f>IF(N1607="snížená",J1607,0)</f>
        <v>0</v>
      </c>
      <c r="BG1607" s="145">
        <f>IF(N1607="zákl. přenesená",J1607,0)</f>
        <v>0</v>
      </c>
      <c r="BH1607" s="145">
        <f>IF(N1607="sníž. přenesená",J1607,0)</f>
        <v>0</v>
      </c>
      <c r="BI1607" s="145">
        <f>IF(N1607="nulová",J1607,0)</f>
        <v>0</v>
      </c>
      <c r="BJ1607" s="18" t="s">
        <v>86</v>
      </c>
      <c r="BK1607" s="145">
        <f>ROUND(I1607*H1607,2)</f>
        <v>0</v>
      </c>
      <c r="BL1607" s="18" t="s">
        <v>436</v>
      </c>
      <c r="BM1607" s="144" t="s">
        <v>2280</v>
      </c>
    </row>
    <row r="1608" spans="2:65" s="1" customFormat="1" ht="29.25">
      <c r="B1608" s="33"/>
      <c r="D1608" s="146" t="s">
        <v>313</v>
      </c>
      <c r="F1608" s="147" t="s">
        <v>2279</v>
      </c>
      <c r="I1608" s="148"/>
      <c r="L1608" s="33"/>
      <c r="M1608" s="149"/>
      <c r="T1608" s="54"/>
      <c r="AT1608" s="18" t="s">
        <v>313</v>
      </c>
      <c r="AU1608" s="18" t="s">
        <v>96</v>
      </c>
    </row>
    <row r="1609" spans="2:65" s="1" customFormat="1" ht="44.25" customHeight="1">
      <c r="B1609" s="33"/>
      <c r="C1609" s="133" t="s">
        <v>2281</v>
      </c>
      <c r="D1609" s="133" t="s">
        <v>307</v>
      </c>
      <c r="E1609" s="134" t="s">
        <v>2282</v>
      </c>
      <c r="F1609" s="135" t="s">
        <v>2283</v>
      </c>
      <c r="G1609" s="136" t="s">
        <v>350</v>
      </c>
      <c r="H1609" s="137">
        <v>1</v>
      </c>
      <c r="I1609" s="138"/>
      <c r="J1609" s="139">
        <f>ROUND(I1609*H1609,2)</f>
        <v>0</v>
      </c>
      <c r="K1609" s="135" t="s">
        <v>721</v>
      </c>
      <c r="L1609" s="33"/>
      <c r="M1609" s="140" t="s">
        <v>42</v>
      </c>
      <c r="N1609" s="141" t="s">
        <v>50</v>
      </c>
      <c r="P1609" s="142">
        <f>O1609*H1609</f>
        <v>0</v>
      </c>
      <c r="Q1609" s="142">
        <v>0</v>
      </c>
      <c r="R1609" s="142">
        <f>Q1609*H1609</f>
        <v>0</v>
      </c>
      <c r="S1609" s="142">
        <v>0</v>
      </c>
      <c r="T1609" s="143">
        <f>S1609*H1609</f>
        <v>0</v>
      </c>
      <c r="AR1609" s="144" t="s">
        <v>436</v>
      </c>
      <c r="AT1609" s="144" t="s">
        <v>307</v>
      </c>
      <c r="AU1609" s="144" t="s">
        <v>96</v>
      </c>
      <c r="AY1609" s="18" t="s">
        <v>305</v>
      </c>
      <c r="BE1609" s="145">
        <f>IF(N1609="základní",J1609,0)</f>
        <v>0</v>
      </c>
      <c r="BF1609" s="145">
        <f>IF(N1609="snížená",J1609,0)</f>
        <v>0</v>
      </c>
      <c r="BG1609" s="145">
        <f>IF(N1609="zákl. přenesená",J1609,0)</f>
        <v>0</v>
      </c>
      <c r="BH1609" s="145">
        <f>IF(N1609="sníž. přenesená",J1609,0)</f>
        <v>0</v>
      </c>
      <c r="BI1609" s="145">
        <f>IF(N1609="nulová",J1609,0)</f>
        <v>0</v>
      </c>
      <c r="BJ1609" s="18" t="s">
        <v>86</v>
      </c>
      <c r="BK1609" s="145">
        <f>ROUND(I1609*H1609,2)</f>
        <v>0</v>
      </c>
      <c r="BL1609" s="18" t="s">
        <v>436</v>
      </c>
      <c r="BM1609" s="144" t="s">
        <v>2284</v>
      </c>
    </row>
    <row r="1610" spans="2:65" s="1" customFormat="1" ht="29.25">
      <c r="B1610" s="33"/>
      <c r="D1610" s="146" t="s">
        <v>313</v>
      </c>
      <c r="F1610" s="147" t="s">
        <v>2283</v>
      </c>
      <c r="I1610" s="148"/>
      <c r="L1610" s="33"/>
      <c r="M1610" s="149"/>
      <c r="T1610" s="54"/>
      <c r="AT1610" s="18" t="s">
        <v>313</v>
      </c>
      <c r="AU1610" s="18" t="s">
        <v>96</v>
      </c>
    </row>
    <row r="1611" spans="2:65" s="1" customFormat="1" ht="49.15" customHeight="1">
      <c r="B1611" s="33"/>
      <c r="C1611" s="133" t="s">
        <v>2285</v>
      </c>
      <c r="D1611" s="133" t="s">
        <v>307</v>
      </c>
      <c r="E1611" s="134" t="s">
        <v>2286</v>
      </c>
      <c r="F1611" s="135" t="s">
        <v>2287</v>
      </c>
      <c r="G1611" s="136" t="s">
        <v>350</v>
      </c>
      <c r="H1611" s="137">
        <v>1</v>
      </c>
      <c r="I1611" s="138"/>
      <c r="J1611" s="139">
        <f>ROUND(I1611*H1611,2)</f>
        <v>0</v>
      </c>
      <c r="K1611" s="135" t="s">
        <v>721</v>
      </c>
      <c r="L1611" s="33"/>
      <c r="M1611" s="140" t="s">
        <v>42</v>
      </c>
      <c r="N1611" s="141" t="s">
        <v>50</v>
      </c>
      <c r="P1611" s="142">
        <f>O1611*H1611</f>
        <v>0</v>
      </c>
      <c r="Q1611" s="142">
        <v>0</v>
      </c>
      <c r="R1611" s="142">
        <f>Q1611*H1611</f>
        <v>0</v>
      </c>
      <c r="S1611" s="142">
        <v>0</v>
      </c>
      <c r="T1611" s="143">
        <f>S1611*H1611</f>
        <v>0</v>
      </c>
      <c r="AR1611" s="144" t="s">
        <v>436</v>
      </c>
      <c r="AT1611" s="144" t="s">
        <v>307</v>
      </c>
      <c r="AU1611" s="144" t="s">
        <v>96</v>
      </c>
      <c r="AY1611" s="18" t="s">
        <v>305</v>
      </c>
      <c r="BE1611" s="145">
        <f>IF(N1611="základní",J1611,0)</f>
        <v>0</v>
      </c>
      <c r="BF1611" s="145">
        <f>IF(N1611="snížená",J1611,0)</f>
        <v>0</v>
      </c>
      <c r="BG1611" s="145">
        <f>IF(N1611="zákl. přenesená",J1611,0)</f>
        <v>0</v>
      </c>
      <c r="BH1611" s="145">
        <f>IF(N1611="sníž. přenesená",J1611,0)</f>
        <v>0</v>
      </c>
      <c r="BI1611" s="145">
        <f>IF(N1611="nulová",J1611,0)</f>
        <v>0</v>
      </c>
      <c r="BJ1611" s="18" t="s">
        <v>86</v>
      </c>
      <c r="BK1611" s="145">
        <f>ROUND(I1611*H1611,2)</f>
        <v>0</v>
      </c>
      <c r="BL1611" s="18" t="s">
        <v>436</v>
      </c>
      <c r="BM1611" s="144" t="s">
        <v>2288</v>
      </c>
    </row>
    <row r="1612" spans="2:65" s="1" customFormat="1" ht="29.25">
      <c r="B1612" s="33"/>
      <c r="D1612" s="146" t="s">
        <v>313</v>
      </c>
      <c r="F1612" s="147" t="s">
        <v>2287</v>
      </c>
      <c r="I1612" s="148"/>
      <c r="L1612" s="33"/>
      <c r="M1612" s="149"/>
      <c r="T1612" s="54"/>
      <c r="AT1612" s="18" t="s">
        <v>313</v>
      </c>
      <c r="AU1612" s="18" t="s">
        <v>96</v>
      </c>
    </row>
    <row r="1613" spans="2:65" s="1" customFormat="1" ht="44.25" customHeight="1">
      <c r="B1613" s="33"/>
      <c r="C1613" s="133" t="s">
        <v>2289</v>
      </c>
      <c r="D1613" s="133" t="s">
        <v>307</v>
      </c>
      <c r="E1613" s="134" t="s">
        <v>2290</v>
      </c>
      <c r="F1613" s="135" t="s">
        <v>2291</v>
      </c>
      <c r="G1613" s="136" t="s">
        <v>350</v>
      </c>
      <c r="H1613" s="137">
        <v>1</v>
      </c>
      <c r="I1613" s="138"/>
      <c r="J1613" s="139">
        <f>ROUND(I1613*H1613,2)</f>
        <v>0</v>
      </c>
      <c r="K1613" s="135" t="s">
        <v>721</v>
      </c>
      <c r="L1613" s="33"/>
      <c r="M1613" s="140" t="s">
        <v>42</v>
      </c>
      <c r="N1613" s="141" t="s">
        <v>50</v>
      </c>
      <c r="P1613" s="142">
        <f>O1613*H1613</f>
        <v>0</v>
      </c>
      <c r="Q1613" s="142">
        <v>0</v>
      </c>
      <c r="R1613" s="142">
        <f>Q1613*H1613</f>
        <v>0</v>
      </c>
      <c r="S1613" s="142">
        <v>0</v>
      </c>
      <c r="T1613" s="143">
        <f>S1613*H1613</f>
        <v>0</v>
      </c>
      <c r="AR1613" s="144" t="s">
        <v>436</v>
      </c>
      <c r="AT1613" s="144" t="s">
        <v>307</v>
      </c>
      <c r="AU1613" s="144" t="s">
        <v>96</v>
      </c>
      <c r="AY1613" s="18" t="s">
        <v>305</v>
      </c>
      <c r="BE1613" s="145">
        <f>IF(N1613="základní",J1613,0)</f>
        <v>0</v>
      </c>
      <c r="BF1613" s="145">
        <f>IF(N1613="snížená",J1613,0)</f>
        <v>0</v>
      </c>
      <c r="BG1613" s="145">
        <f>IF(N1613="zákl. přenesená",J1613,0)</f>
        <v>0</v>
      </c>
      <c r="BH1613" s="145">
        <f>IF(N1613="sníž. přenesená",J1613,0)</f>
        <v>0</v>
      </c>
      <c r="BI1613" s="145">
        <f>IF(N1613="nulová",J1613,0)</f>
        <v>0</v>
      </c>
      <c r="BJ1613" s="18" t="s">
        <v>86</v>
      </c>
      <c r="BK1613" s="145">
        <f>ROUND(I1613*H1613,2)</f>
        <v>0</v>
      </c>
      <c r="BL1613" s="18" t="s">
        <v>436</v>
      </c>
      <c r="BM1613" s="144" t="s">
        <v>2292</v>
      </c>
    </row>
    <row r="1614" spans="2:65" s="1" customFormat="1" ht="29.25">
      <c r="B1614" s="33"/>
      <c r="D1614" s="146" t="s">
        <v>313</v>
      </c>
      <c r="F1614" s="147" t="s">
        <v>2291</v>
      </c>
      <c r="I1614" s="148"/>
      <c r="L1614" s="33"/>
      <c r="M1614" s="149"/>
      <c r="T1614" s="54"/>
      <c r="AT1614" s="18" t="s">
        <v>313</v>
      </c>
      <c r="AU1614" s="18" t="s">
        <v>96</v>
      </c>
    </row>
    <row r="1615" spans="2:65" s="1" customFormat="1" ht="44.25" customHeight="1">
      <c r="B1615" s="33"/>
      <c r="C1615" s="133" t="s">
        <v>2293</v>
      </c>
      <c r="D1615" s="133" t="s">
        <v>307</v>
      </c>
      <c r="E1615" s="134" t="s">
        <v>2294</v>
      </c>
      <c r="F1615" s="135" t="s">
        <v>2295</v>
      </c>
      <c r="G1615" s="136" t="s">
        <v>350</v>
      </c>
      <c r="H1615" s="137">
        <v>1</v>
      </c>
      <c r="I1615" s="138"/>
      <c r="J1615" s="139">
        <f>ROUND(I1615*H1615,2)</f>
        <v>0</v>
      </c>
      <c r="K1615" s="135" t="s">
        <v>721</v>
      </c>
      <c r="L1615" s="33"/>
      <c r="M1615" s="140" t="s">
        <v>42</v>
      </c>
      <c r="N1615" s="141" t="s">
        <v>50</v>
      </c>
      <c r="P1615" s="142">
        <f>O1615*H1615</f>
        <v>0</v>
      </c>
      <c r="Q1615" s="142">
        <v>0</v>
      </c>
      <c r="R1615" s="142">
        <f>Q1615*H1615</f>
        <v>0</v>
      </c>
      <c r="S1615" s="142">
        <v>0</v>
      </c>
      <c r="T1615" s="143">
        <f>S1615*H1615</f>
        <v>0</v>
      </c>
      <c r="AR1615" s="144" t="s">
        <v>436</v>
      </c>
      <c r="AT1615" s="144" t="s">
        <v>307</v>
      </c>
      <c r="AU1615" s="144" t="s">
        <v>96</v>
      </c>
      <c r="AY1615" s="18" t="s">
        <v>305</v>
      </c>
      <c r="BE1615" s="145">
        <f>IF(N1615="základní",J1615,0)</f>
        <v>0</v>
      </c>
      <c r="BF1615" s="145">
        <f>IF(N1615="snížená",J1615,0)</f>
        <v>0</v>
      </c>
      <c r="BG1615" s="145">
        <f>IF(N1615="zákl. přenesená",J1615,0)</f>
        <v>0</v>
      </c>
      <c r="BH1615" s="145">
        <f>IF(N1615="sníž. přenesená",J1615,0)</f>
        <v>0</v>
      </c>
      <c r="BI1615" s="145">
        <f>IF(N1615="nulová",J1615,0)</f>
        <v>0</v>
      </c>
      <c r="BJ1615" s="18" t="s">
        <v>86</v>
      </c>
      <c r="BK1615" s="145">
        <f>ROUND(I1615*H1615,2)</f>
        <v>0</v>
      </c>
      <c r="BL1615" s="18" t="s">
        <v>436</v>
      </c>
      <c r="BM1615" s="144" t="s">
        <v>2296</v>
      </c>
    </row>
    <row r="1616" spans="2:65" s="1" customFormat="1" ht="29.25">
      <c r="B1616" s="33"/>
      <c r="D1616" s="146" t="s">
        <v>313</v>
      </c>
      <c r="F1616" s="147" t="s">
        <v>2295</v>
      </c>
      <c r="I1616" s="148"/>
      <c r="L1616" s="33"/>
      <c r="M1616" s="149"/>
      <c r="T1616" s="54"/>
      <c r="AT1616" s="18" t="s">
        <v>313</v>
      </c>
      <c r="AU1616" s="18" t="s">
        <v>96</v>
      </c>
    </row>
    <row r="1617" spans="2:65" s="1" customFormat="1" ht="44.25" customHeight="1">
      <c r="B1617" s="33"/>
      <c r="C1617" s="133" t="s">
        <v>2297</v>
      </c>
      <c r="D1617" s="133" t="s">
        <v>307</v>
      </c>
      <c r="E1617" s="134" t="s">
        <v>2298</v>
      </c>
      <c r="F1617" s="135" t="s">
        <v>2299</v>
      </c>
      <c r="G1617" s="136" t="s">
        <v>350</v>
      </c>
      <c r="H1617" s="137">
        <v>2</v>
      </c>
      <c r="I1617" s="138"/>
      <c r="J1617" s="139">
        <f>ROUND(I1617*H1617,2)</f>
        <v>0</v>
      </c>
      <c r="K1617" s="135" t="s">
        <v>721</v>
      </c>
      <c r="L1617" s="33"/>
      <c r="M1617" s="140" t="s">
        <v>42</v>
      </c>
      <c r="N1617" s="141" t="s">
        <v>50</v>
      </c>
      <c r="P1617" s="142">
        <f>O1617*H1617</f>
        <v>0</v>
      </c>
      <c r="Q1617" s="142">
        <v>0</v>
      </c>
      <c r="R1617" s="142">
        <f>Q1617*H1617</f>
        <v>0</v>
      </c>
      <c r="S1617" s="142">
        <v>0</v>
      </c>
      <c r="T1617" s="143">
        <f>S1617*H1617</f>
        <v>0</v>
      </c>
      <c r="AR1617" s="144" t="s">
        <v>436</v>
      </c>
      <c r="AT1617" s="144" t="s">
        <v>307</v>
      </c>
      <c r="AU1617" s="144" t="s">
        <v>96</v>
      </c>
      <c r="AY1617" s="18" t="s">
        <v>305</v>
      </c>
      <c r="BE1617" s="145">
        <f>IF(N1617="základní",J1617,0)</f>
        <v>0</v>
      </c>
      <c r="BF1617" s="145">
        <f>IF(N1617="snížená",J1617,0)</f>
        <v>0</v>
      </c>
      <c r="BG1617" s="145">
        <f>IF(N1617="zákl. přenesená",J1617,0)</f>
        <v>0</v>
      </c>
      <c r="BH1617" s="145">
        <f>IF(N1617="sníž. přenesená",J1617,0)</f>
        <v>0</v>
      </c>
      <c r="BI1617" s="145">
        <f>IF(N1617="nulová",J1617,0)</f>
        <v>0</v>
      </c>
      <c r="BJ1617" s="18" t="s">
        <v>86</v>
      </c>
      <c r="BK1617" s="145">
        <f>ROUND(I1617*H1617,2)</f>
        <v>0</v>
      </c>
      <c r="BL1617" s="18" t="s">
        <v>436</v>
      </c>
      <c r="BM1617" s="144" t="s">
        <v>2300</v>
      </c>
    </row>
    <row r="1618" spans="2:65" s="1" customFormat="1" ht="29.25">
      <c r="B1618" s="33"/>
      <c r="D1618" s="146" t="s">
        <v>313</v>
      </c>
      <c r="F1618" s="147" t="s">
        <v>2299</v>
      </c>
      <c r="I1618" s="148"/>
      <c r="L1618" s="33"/>
      <c r="M1618" s="149"/>
      <c r="T1618" s="54"/>
      <c r="AT1618" s="18" t="s">
        <v>313</v>
      </c>
      <c r="AU1618" s="18" t="s">
        <v>96</v>
      </c>
    </row>
    <row r="1619" spans="2:65" s="1" customFormat="1" ht="44.25" customHeight="1">
      <c r="B1619" s="33"/>
      <c r="C1619" s="133" t="s">
        <v>2301</v>
      </c>
      <c r="D1619" s="133" t="s">
        <v>307</v>
      </c>
      <c r="E1619" s="134" t="s">
        <v>2302</v>
      </c>
      <c r="F1619" s="135" t="s">
        <v>2303</v>
      </c>
      <c r="G1619" s="136" t="s">
        <v>350</v>
      </c>
      <c r="H1619" s="137">
        <v>1</v>
      </c>
      <c r="I1619" s="138"/>
      <c r="J1619" s="139">
        <f>ROUND(I1619*H1619,2)</f>
        <v>0</v>
      </c>
      <c r="K1619" s="135" t="s">
        <v>721</v>
      </c>
      <c r="L1619" s="33"/>
      <c r="M1619" s="140" t="s">
        <v>42</v>
      </c>
      <c r="N1619" s="141" t="s">
        <v>50</v>
      </c>
      <c r="P1619" s="142">
        <f>O1619*H1619</f>
        <v>0</v>
      </c>
      <c r="Q1619" s="142">
        <v>0</v>
      </c>
      <c r="R1619" s="142">
        <f>Q1619*H1619</f>
        <v>0</v>
      </c>
      <c r="S1619" s="142">
        <v>0</v>
      </c>
      <c r="T1619" s="143">
        <f>S1619*H1619</f>
        <v>0</v>
      </c>
      <c r="AR1619" s="144" t="s">
        <v>436</v>
      </c>
      <c r="AT1619" s="144" t="s">
        <v>307</v>
      </c>
      <c r="AU1619" s="144" t="s">
        <v>96</v>
      </c>
      <c r="AY1619" s="18" t="s">
        <v>305</v>
      </c>
      <c r="BE1619" s="145">
        <f>IF(N1619="základní",J1619,0)</f>
        <v>0</v>
      </c>
      <c r="BF1619" s="145">
        <f>IF(N1619="snížená",J1619,0)</f>
        <v>0</v>
      </c>
      <c r="BG1619" s="145">
        <f>IF(N1619="zákl. přenesená",J1619,0)</f>
        <v>0</v>
      </c>
      <c r="BH1619" s="145">
        <f>IF(N1619="sníž. přenesená",J1619,0)</f>
        <v>0</v>
      </c>
      <c r="BI1619" s="145">
        <f>IF(N1619="nulová",J1619,0)</f>
        <v>0</v>
      </c>
      <c r="BJ1619" s="18" t="s">
        <v>86</v>
      </c>
      <c r="BK1619" s="145">
        <f>ROUND(I1619*H1619,2)</f>
        <v>0</v>
      </c>
      <c r="BL1619" s="18" t="s">
        <v>436</v>
      </c>
      <c r="BM1619" s="144" t="s">
        <v>2304</v>
      </c>
    </row>
    <row r="1620" spans="2:65" s="1" customFormat="1" ht="29.25">
      <c r="B1620" s="33"/>
      <c r="D1620" s="146" t="s">
        <v>313</v>
      </c>
      <c r="F1620" s="147" t="s">
        <v>2303</v>
      </c>
      <c r="I1620" s="148"/>
      <c r="L1620" s="33"/>
      <c r="M1620" s="149"/>
      <c r="T1620" s="54"/>
      <c r="AT1620" s="18" t="s">
        <v>313</v>
      </c>
      <c r="AU1620" s="18" t="s">
        <v>96</v>
      </c>
    </row>
    <row r="1621" spans="2:65" s="1" customFormat="1" ht="44.25" customHeight="1">
      <c r="B1621" s="33"/>
      <c r="C1621" s="133" t="s">
        <v>2305</v>
      </c>
      <c r="D1621" s="133" t="s">
        <v>307</v>
      </c>
      <c r="E1621" s="134" t="s">
        <v>2306</v>
      </c>
      <c r="F1621" s="135" t="s">
        <v>2307</v>
      </c>
      <c r="G1621" s="136" t="s">
        <v>350</v>
      </c>
      <c r="H1621" s="137">
        <v>1</v>
      </c>
      <c r="I1621" s="138"/>
      <c r="J1621" s="139">
        <f>ROUND(I1621*H1621,2)</f>
        <v>0</v>
      </c>
      <c r="K1621" s="135" t="s">
        <v>721</v>
      </c>
      <c r="L1621" s="33"/>
      <c r="M1621" s="140" t="s">
        <v>42</v>
      </c>
      <c r="N1621" s="141" t="s">
        <v>50</v>
      </c>
      <c r="P1621" s="142">
        <f>O1621*H1621</f>
        <v>0</v>
      </c>
      <c r="Q1621" s="142">
        <v>0</v>
      </c>
      <c r="R1621" s="142">
        <f>Q1621*H1621</f>
        <v>0</v>
      </c>
      <c r="S1621" s="142">
        <v>0</v>
      </c>
      <c r="T1621" s="143">
        <f>S1621*H1621</f>
        <v>0</v>
      </c>
      <c r="AR1621" s="144" t="s">
        <v>436</v>
      </c>
      <c r="AT1621" s="144" t="s">
        <v>307</v>
      </c>
      <c r="AU1621" s="144" t="s">
        <v>96</v>
      </c>
      <c r="AY1621" s="18" t="s">
        <v>305</v>
      </c>
      <c r="BE1621" s="145">
        <f>IF(N1621="základní",J1621,0)</f>
        <v>0</v>
      </c>
      <c r="BF1621" s="145">
        <f>IF(N1621="snížená",J1621,0)</f>
        <v>0</v>
      </c>
      <c r="BG1621" s="145">
        <f>IF(N1621="zákl. přenesená",J1621,0)</f>
        <v>0</v>
      </c>
      <c r="BH1621" s="145">
        <f>IF(N1621="sníž. přenesená",J1621,0)</f>
        <v>0</v>
      </c>
      <c r="BI1621" s="145">
        <f>IF(N1621="nulová",J1621,0)</f>
        <v>0</v>
      </c>
      <c r="BJ1621" s="18" t="s">
        <v>86</v>
      </c>
      <c r="BK1621" s="145">
        <f>ROUND(I1621*H1621,2)</f>
        <v>0</v>
      </c>
      <c r="BL1621" s="18" t="s">
        <v>436</v>
      </c>
      <c r="BM1621" s="144" t="s">
        <v>2308</v>
      </c>
    </row>
    <row r="1622" spans="2:65" s="1" customFormat="1" ht="29.25">
      <c r="B1622" s="33"/>
      <c r="D1622" s="146" t="s">
        <v>313</v>
      </c>
      <c r="F1622" s="147" t="s">
        <v>2307</v>
      </c>
      <c r="I1622" s="148"/>
      <c r="L1622" s="33"/>
      <c r="M1622" s="149"/>
      <c r="T1622" s="54"/>
      <c r="AT1622" s="18" t="s">
        <v>313</v>
      </c>
      <c r="AU1622" s="18" t="s">
        <v>96</v>
      </c>
    </row>
    <row r="1623" spans="2:65" s="1" customFormat="1" ht="49.15" customHeight="1">
      <c r="B1623" s="33"/>
      <c r="C1623" s="133" t="s">
        <v>2309</v>
      </c>
      <c r="D1623" s="133" t="s">
        <v>307</v>
      </c>
      <c r="E1623" s="134" t="s">
        <v>2310</v>
      </c>
      <c r="F1623" s="135" t="s">
        <v>2311</v>
      </c>
      <c r="G1623" s="136" t="s">
        <v>350</v>
      </c>
      <c r="H1623" s="137">
        <v>1</v>
      </c>
      <c r="I1623" s="138"/>
      <c r="J1623" s="139">
        <f>ROUND(I1623*H1623,2)</f>
        <v>0</v>
      </c>
      <c r="K1623" s="135" t="s">
        <v>721</v>
      </c>
      <c r="L1623" s="33"/>
      <c r="M1623" s="140" t="s">
        <v>42</v>
      </c>
      <c r="N1623" s="141" t="s">
        <v>50</v>
      </c>
      <c r="P1623" s="142">
        <f>O1623*H1623</f>
        <v>0</v>
      </c>
      <c r="Q1623" s="142">
        <v>0</v>
      </c>
      <c r="R1623" s="142">
        <f>Q1623*H1623</f>
        <v>0</v>
      </c>
      <c r="S1623" s="142">
        <v>0</v>
      </c>
      <c r="T1623" s="143">
        <f>S1623*H1623</f>
        <v>0</v>
      </c>
      <c r="AR1623" s="144" t="s">
        <v>436</v>
      </c>
      <c r="AT1623" s="144" t="s">
        <v>307</v>
      </c>
      <c r="AU1623" s="144" t="s">
        <v>96</v>
      </c>
      <c r="AY1623" s="18" t="s">
        <v>305</v>
      </c>
      <c r="BE1623" s="145">
        <f>IF(N1623="základní",J1623,0)</f>
        <v>0</v>
      </c>
      <c r="BF1623" s="145">
        <f>IF(N1623="snížená",J1623,0)</f>
        <v>0</v>
      </c>
      <c r="BG1623" s="145">
        <f>IF(N1623="zákl. přenesená",J1623,0)</f>
        <v>0</v>
      </c>
      <c r="BH1623" s="145">
        <f>IF(N1623="sníž. přenesená",J1623,0)</f>
        <v>0</v>
      </c>
      <c r="BI1623" s="145">
        <f>IF(N1623="nulová",J1623,0)</f>
        <v>0</v>
      </c>
      <c r="BJ1623" s="18" t="s">
        <v>86</v>
      </c>
      <c r="BK1623" s="145">
        <f>ROUND(I1623*H1623,2)</f>
        <v>0</v>
      </c>
      <c r="BL1623" s="18" t="s">
        <v>436</v>
      </c>
      <c r="BM1623" s="144" t="s">
        <v>2312</v>
      </c>
    </row>
    <row r="1624" spans="2:65" s="1" customFormat="1" ht="29.25">
      <c r="B1624" s="33"/>
      <c r="D1624" s="146" t="s">
        <v>313</v>
      </c>
      <c r="F1624" s="147" t="s">
        <v>2311</v>
      </c>
      <c r="I1624" s="148"/>
      <c r="L1624" s="33"/>
      <c r="M1624" s="149"/>
      <c r="T1624" s="54"/>
      <c r="AT1624" s="18" t="s">
        <v>313</v>
      </c>
      <c r="AU1624" s="18" t="s">
        <v>96</v>
      </c>
    </row>
    <row r="1625" spans="2:65" s="1" customFormat="1" ht="49.15" customHeight="1">
      <c r="B1625" s="33"/>
      <c r="C1625" s="133" t="s">
        <v>2313</v>
      </c>
      <c r="D1625" s="133" t="s">
        <v>307</v>
      </c>
      <c r="E1625" s="134" t="s">
        <v>2314</v>
      </c>
      <c r="F1625" s="135" t="s">
        <v>2315</v>
      </c>
      <c r="G1625" s="136" t="s">
        <v>350</v>
      </c>
      <c r="H1625" s="137">
        <v>1</v>
      </c>
      <c r="I1625" s="138"/>
      <c r="J1625" s="139">
        <f>ROUND(I1625*H1625,2)</f>
        <v>0</v>
      </c>
      <c r="K1625" s="135" t="s">
        <v>721</v>
      </c>
      <c r="L1625" s="33"/>
      <c r="M1625" s="140" t="s">
        <v>42</v>
      </c>
      <c r="N1625" s="141" t="s">
        <v>50</v>
      </c>
      <c r="P1625" s="142">
        <f>O1625*H1625</f>
        <v>0</v>
      </c>
      <c r="Q1625" s="142">
        <v>0</v>
      </c>
      <c r="R1625" s="142">
        <f>Q1625*H1625</f>
        <v>0</v>
      </c>
      <c r="S1625" s="142">
        <v>0</v>
      </c>
      <c r="T1625" s="143">
        <f>S1625*H1625</f>
        <v>0</v>
      </c>
      <c r="AR1625" s="144" t="s">
        <v>436</v>
      </c>
      <c r="AT1625" s="144" t="s">
        <v>307</v>
      </c>
      <c r="AU1625" s="144" t="s">
        <v>96</v>
      </c>
      <c r="AY1625" s="18" t="s">
        <v>305</v>
      </c>
      <c r="BE1625" s="145">
        <f>IF(N1625="základní",J1625,0)</f>
        <v>0</v>
      </c>
      <c r="BF1625" s="145">
        <f>IF(N1625="snížená",J1625,0)</f>
        <v>0</v>
      </c>
      <c r="BG1625" s="145">
        <f>IF(N1625="zákl. přenesená",J1625,0)</f>
        <v>0</v>
      </c>
      <c r="BH1625" s="145">
        <f>IF(N1625="sníž. přenesená",J1625,0)</f>
        <v>0</v>
      </c>
      <c r="BI1625" s="145">
        <f>IF(N1625="nulová",J1625,0)</f>
        <v>0</v>
      </c>
      <c r="BJ1625" s="18" t="s">
        <v>86</v>
      </c>
      <c r="BK1625" s="145">
        <f>ROUND(I1625*H1625,2)</f>
        <v>0</v>
      </c>
      <c r="BL1625" s="18" t="s">
        <v>436</v>
      </c>
      <c r="BM1625" s="144" t="s">
        <v>2316</v>
      </c>
    </row>
    <row r="1626" spans="2:65" s="1" customFormat="1" ht="29.25">
      <c r="B1626" s="33"/>
      <c r="D1626" s="146" t="s">
        <v>313</v>
      </c>
      <c r="F1626" s="147" t="s">
        <v>2315</v>
      </c>
      <c r="I1626" s="148"/>
      <c r="L1626" s="33"/>
      <c r="M1626" s="149"/>
      <c r="T1626" s="54"/>
      <c r="AT1626" s="18" t="s">
        <v>313</v>
      </c>
      <c r="AU1626" s="18" t="s">
        <v>96</v>
      </c>
    </row>
    <row r="1627" spans="2:65" s="1" customFormat="1" ht="49.15" customHeight="1">
      <c r="B1627" s="33"/>
      <c r="C1627" s="133" t="s">
        <v>2317</v>
      </c>
      <c r="D1627" s="133" t="s">
        <v>307</v>
      </c>
      <c r="E1627" s="134" t="s">
        <v>2318</v>
      </c>
      <c r="F1627" s="135" t="s">
        <v>2319</v>
      </c>
      <c r="G1627" s="136" t="s">
        <v>350</v>
      </c>
      <c r="H1627" s="137">
        <v>1</v>
      </c>
      <c r="I1627" s="138"/>
      <c r="J1627" s="139">
        <f>ROUND(I1627*H1627,2)</f>
        <v>0</v>
      </c>
      <c r="K1627" s="135" t="s">
        <v>721</v>
      </c>
      <c r="L1627" s="33"/>
      <c r="M1627" s="140" t="s">
        <v>42</v>
      </c>
      <c r="N1627" s="141" t="s">
        <v>50</v>
      </c>
      <c r="P1627" s="142">
        <f>O1627*H1627</f>
        <v>0</v>
      </c>
      <c r="Q1627" s="142">
        <v>0</v>
      </c>
      <c r="R1627" s="142">
        <f>Q1627*H1627</f>
        <v>0</v>
      </c>
      <c r="S1627" s="142">
        <v>0</v>
      </c>
      <c r="T1627" s="143">
        <f>S1627*H1627</f>
        <v>0</v>
      </c>
      <c r="AR1627" s="144" t="s">
        <v>436</v>
      </c>
      <c r="AT1627" s="144" t="s">
        <v>307</v>
      </c>
      <c r="AU1627" s="144" t="s">
        <v>96</v>
      </c>
      <c r="AY1627" s="18" t="s">
        <v>305</v>
      </c>
      <c r="BE1627" s="145">
        <f>IF(N1627="základní",J1627,0)</f>
        <v>0</v>
      </c>
      <c r="BF1627" s="145">
        <f>IF(N1627="snížená",J1627,0)</f>
        <v>0</v>
      </c>
      <c r="BG1627" s="145">
        <f>IF(N1627="zákl. přenesená",J1627,0)</f>
        <v>0</v>
      </c>
      <c r="BH1627" s="145">
        <f>IF(N1627="sníž. přenesená",J1627,0)</f>
        <v>0</v>
      </c>
      <c r="BI1627" s="145">
        <f>IF(N1627="nulová",J1627,0)</f>
        <v>0</v>
      </c>
      <c r="BJ1627" s="18" t="s">
        <v>86</v>
      </c>
      <c r="BK1627" s="145">
        <f>ROUND(I1627*H1627,2)</f>
        <v>0</v>
      </c>
      <c r="BL1627" s="18" t="s">
        <v>436</v>
      </c>
      <c r="BM1627" s="144" t="s">
        <v>2320</v>
      </c>
    </row>
    <row r="1628" spans="2:65" s="1" customFormat="1" ht="29.25">
      <c r="B1628" s="33"/>
      <c r="D1628" s="146" t="s">
        <v>313</v>
      </c>
      <c r="F1628" s="147" t="s">
        <v>2319</v>
      </c>
      <c r="I1628" s="148"/>
      <c r="L1628" s="33"/>
      <c r="M1628" s="149"/>
      <c r="T1628" s="54"/>
      <c r="AT1628" s="18" t="s">
        <v>313</v>
      </c>
      <c r="AU1628" s="18" t="s">
        <v>96</v>
      </c>
    </row>
    <row r="1629" spans="2:65" s="1" customFormat="1" ht="49.15" customHeight="1">
      <c r="B1629" s="33"/>
      <c r="C1629" s="133" t="s">
        <v>2321</v>
      </c>
      <c r="D1629" s="133" t="s">
        <v>307</v>
      </c>
      <c r="E1629" s="134" t="s">
        <v>2322</v>
      </c>
      <c r="F1629" s="135" t="s">
        <v>2323</v>
      </c>
      <c r="G1629" s="136" t="s">
        <v>350</v>
      </c>
      <c r="H1629" s="137">
        <v>1</v>
      </c>
      <c r="I1629" s="138"/>
      <c r="J1629" s="139">
        <f>ROUND(I1629*H1629,2)</f>
        <v>0</v>
      </c>
      <c r="K1629" s="135" t="s">
        <v>721</v>
      </c>
      <c r="L1629" s="33"/>
      <c r="M1629" s="140" t="s">
        <v>42</v>
      </c>
      <c r="N1629" s="141" t="s">
        <v>50</v>
      </c>
      <c r="P1629" s="142">
        <f>O1629*H1629</f>
        <v>0</v>
      </c>
      <c r="Q1629" s="142">
        <v>0</v>
      </c>
      <c r="R1629" s="142">
        <f>Q1629*H1629</f>
        <v>0</v>
      </c>
      <c r="S1629" s="142">
        <v>0</v>
      </c>
      <c r="T1629" s="143">
        <f>S1629*H1629</f>
        <v>0</v>
      </c>
      <c r="AR1629" s="144" t="s">
        <v>436</v>
      </c>
      <c r="AT1629" s="144" t="s">
        <v>307</v>
      </c>
      <c r="AU1629" s="144" t="s">
        <v>96</v>
      </c>
      <c r="AY1629" s="18" t="s">
        <v>305</v>
      </c>
      <c r="BE1629" s="145">
        <f>IF(N1629="základní",J1629,0)</f>
        <v>0</v>
      </c>
      <c r="BF1629" s="145">
        <f>IF(N1629="snížená",J1629,0)</f>
        <v>0</v>
      </c>
      <c r="BG1629" s="145">
        <f>IF(N1629="zákl. přenesená",J1629,0)</f>
        <v>0</v>
      </c>
      <c r="BH1629" s="145">
        <f>IF(N1629="sníž. přenesená",J1629,0)</f>
        <v>0</v>
      </c>
      <c r="BI1629" s="145">
        <f>IF(N1629="nulová",J1629,0)</f>
        <v>0</v>
      </c>
      <c r="BJ1629" s="18" t="s">
        <v>86</v>
      </c>
      <c r="BK1629" s="145">
        <f>ROUND(I1629*H1629,2)</f>
        <v>0</v>
      </c>
      <c r="BL1629" s="18" t="s">
        <v>436</v>
      </c>
      <c r="BM1629" s="144" t="s">
        <v>2324</v>
      </c>
    </row>
    <row r="1630" spans="2:65" s="1" customFormat="1" ht="29.25">
      <c r="B1630" s="33"/>
      <c r="D1630" s="146" t="s">
        <v>313</v>
      </c>
      <c r="F1630" s="147" t="s">
        <v>2323</v>
      </c>
      <c r="I1630" s="148"/>
      <c r="L1630" s="33"/>
      <c r="M1630" s="149"/>
      <c r="T1630" s="54"/>
      <c r="AT1630" s="18" t="s">
        <v>313</v>
      </c>
      <c r="AU1630" s="18" t="s">
        <v>96</v>
      </c>
    </row>
    <row r="1631" spans="2:65" s="1" customFormat="1" ht="49.15" customHeight="1">
      <c r="B1631" s="33"/>
      <c r="C1631" s="133" t="s">
        <v>2325</v>
      </c>
      <c r="D1631" s="133" t="s">
        <v>307</v>
      </c>
      <c r="E1631" s="134" t="s">
        <v>2326</v>
      </c>
      <c r="F1631" s="135" t="s">
        <v>2327</v>
      </c>
      <c r="G1631" s="136" t="s">
        <v>350</v>
      </c>
      <c r="H1631" s="137">
        <v>1</v>
      </c>
      <c r="I1631" s="138"/>
      <c r="J1631" s="139">
        <f>ROUND(I1631*H1631,2)</f>
        <v>0</v>
      </c>
      <c r="K1631" s="135" t="s">
        <v>721</v>
      </c>
      <c r="L1631" s="33"/>
      <c r="M1631" s="140" t="s">
        <v>42</v>
      </c>
      <c r="N1631" s="141" t="s">
        <v>50</v>
      </c>
      <c r="P1631" s="142">
        <f>O1631*H1631</f>
        <v>0</v>
      </c>
      <c r="Q1631" s="142">
        <v>0</v>
      </c>
      <c r="R1631" s="142">
        <f>Q1631*H1631</f>
        <v>0</v>
      </c>
      <c r="S1631" s="142">
        <v>0</v>
      </c>
      <c r="T1631" s="143">
        <f>S1631*H1631</f>
        <v>0</v>
      </c>
      <c r="AR1631" s="144" t="s">
        <v>436</v>
      </c>
      <c r="AT1631" s="144" t="s">
        <v>307</v>
      </c>
      <c r="AU1631" s="144" t="s">
        <v>96</v>
      </c>
      <c r="AY1631" s="18" t="s">
        <v>305</v>
      </c>
      <c r="BE1631" s="145">
        <f>IF(N1631="základní",J1631,0)</f>
        <v>0</v>
      </c>
      <c r="BF1631" s="145">
        <f>IF(N1631="snížená",J1631,0)</f>
        <v>0</v>
      </c>
      <c r="BG1631" s="145">
        <f>IF(N1631="zákl. přenesená",J1631,0)</f>
        <v>0</v>
      </c>
      <c r="BH1631" s="145">
        <f>IF(N1631="sníž. přenesená",J1631,0)</f>
        <v>0</v>
      </c>
      <c r="BI1631" s="145">
        <f>IF(N1631="nulová",J1631,0)</f>
        <v>0</v>
      </c>
      <c r="BJ1631" s="18" t="s">
        <v>86</v>
      </c>
      <c r="BK1631" s="145">
        <f>ROUND(I1631*H1631,2)</f>
        <v>0</v>
      </c>
      <c r="BL1631" s="18" t="s">
        <v>436</v>
      </c>
      <c r="BM1631" s="144" t="s">
        <v>2328</v>
      </c>
    </row>
    <row r="1632" spans="2:65" s="1" customFormat="1" ht="29.25">
      <c r="B1632" s="33"/>
      <c r="D1632" s="146" t="s">
        <v>313</v>
      </c>
      <c r="F1632" s="147" t="s">
        <v>2327</v>
      </c>
      <c r="I1632" s="148"/>
      <c r="L1632" s="33"/>
      <c r="M1632" s="149"/>
      <c r="T1632" s="54"/>
      <c r="AT1632" s="18" t="s">
        <v>313</v>
      </c>
      <c r="AU1632" s="18" t="s">
        <v>96</v>
      </c>
    </row>
    <row r="1633" spans="2:65" s="1" customFormat="1" ht="44.25" customHeight="1">
      <c r="B1633" s="33"/>
      <c r="C1633" s="133" t="s">
        <v>2329</v>
      </c>
      <c r="D1633" s="133" t="s">
        <v>307</v>
      </c>
      <c r="E1633" s="134" t="s">
        <v>2330</v>
      </c>
      <c r="F1633" s="135" t="s">
        <v>2331</v>
      </c>
      <c r="G1633" s="136" t="s">
        <v>350</v>
      </c>
      <c r="H1633" s="137">
        <v>1</v>
      </c>
      <c r="I1633" s="138"/>
      <c r="J1633" s="139">
        <f>ROUND(I1633*H1633,2)</f>
        <v>0</v>
      </c>
      <c r="K1633" s="135" t="s">
        <v>721</v>
      </c>
      <c r="L1633" s="33"/>
      <c r="M1633" s="140" t="s">
        <v>42</v>
      </c>
      <c r="N1633" s="141" t="s">
        <v>50</v>
      </c>
      <c r="P1633" s="142">
        <f>O1633*H1633</f>
        <v>0</v>
      </c>
      <c r="Q1633" s="142">
        <v>0</v>
      </c>
      <c r="R1633" s="142">
        <f>Q1633*H1633</f>
        <v>0</v>
      </c>
      <c r="S1633" s="142">
        <v>0</v>
      </c>
      <c r="T1633" s="143">
        <f>S1633*H1633</f>
        <v>0</v>
      </c>
      <c r="AR1633" s="144" t="s">
        <v>436</v>
      </c>
      <c r="AT1633" s="144" t="s">
        <v>307</v>
      </c>
      <c r="AU1633" s="144" t="s">
        <v>96</v>
      </c>
      <c r="AY1633" s="18" t="s">
        <v>305</v>
      </c>
      <c r="BE1633" s="145">
        <f>IF(N1633="základní",J1633,0)</f>
        <v>0</v>
      </c>
      <c r="BF1633" s="145">
        <f>IF(N1633="snížená",J1633,0)</f>
        <v>0</v>
      </c>
      <c r="BG1633" s="145">
        <f>IF(N1633="zákl. přenesená",J1633,0)</f>
        <v>0</v>
      </c>
      <c r="BH1633" s="145">
        <f>IF(N1633="sníž. přenesená",J1633,0)</f>
        <v>0</v>
      </c>
      <c r="BI1633" s="145">
        <f>IF(N1633="nulová",J1633,0)</f>
        <v>0</v>
      </c>
      <c r="BJ1633" s="18" t="s">
        <v>86</v>
      </c>
      <c r="BK1633" s="145">
        <f>ROUND(I1633*H1633,2)</f>
        <v>0</v>
      </c>
      <c r="BL1633" s="18" t="s">
        <v>436</v>
      </c>
      <c r="BM1633" s="144" t="s">
        <v>2332</v>
      </c>
    </row>
    <row r="1634" spans="2:65" s="1" customFormat="1" ht="29.25">
      <c r="B1634" s="33"/>
      <c r="D1634" s="146" t="s">
        <v>313</v>
      </c>
      <c r="F1634" s="147" t="s">
        <v>2331</v>
      </c>
      <c r="I1634" s="148"/>
      <c r="L1634" s="33"/>
      <c r="M1634" s="149"/>
      <c r="T1634" s="54"/>
      <c r="AT1634" s="18" t="s">
        <v>313</v>
      </c>
      <c r="AU1634" s="18" t="s">
        <v>96</v>
      </c>
    </row>
    <row r="1635" spans="2:65" s="1" customFormat="1" ht="44.25" customHeight="1">
      <c r="B1635" s="33"/>
      <c r="C1635" s="133" t="s">
        <v>2333</v>
      </c>
      <c r="D1635" s="133" t="s">
        <v>307</v>
      </c>
      <c r="E1635" s="134" t="s">
        <v>2334</v>
      </c>
      <c r="F1635" s="135" t="s">
        <v>2335</v>
      </c>
      <c r="G1635" s="136" t="s">
        <v>350</v>
      </c>
      <c r="H1635" s="137">
        <v>1</v>
      </c>
      <c r="I1635" s="138"/>
      <c r="J1635" s="139">
        <f>ROUND(I1635*H1635,2)</f>
        <v>0</v>
      </c>
      <c r="K1635" s="135" t="s">
        <v>721</v>
      </c>
      <c r="L1635" s="33"/>
      <c r="M1635" s="140" t="s">
        <v>42</v>
      </c>
      <c r="N1635" s="141" t="s">
        <v>50</v>
      </c>
      <c r="P1635" s="142">
        <f>O1635*H1635</f>
        <v>0</v>
      </c>
      <c r="Q1635" s="142">
        <v>0</v>
      </c>
      <c r="R1635" s="142">
        <f>Q1635*H1635</f>
        <v>0</v>
      </c>
      <c r="S1635" s="142">
        <v>0</v>
      </c>
      <c r="T1635" s="143">
        <f>S1635*H1635</f>
        <v>0</v>
      </c>
      <c r="AR1635" s="144" t="s">
        <v>436</v>
      </c>
      <c r="AT1635" s="144" t="s">
        <v>307</v>
      </c>
      <c r="AU1635" s="144" t="s">
        <v>96</v>
      </c>
      <c r="AY1635" s="18" t="s">
        <v>305</v>
      </c>
      <c r="BE1635" s="145">
        <f>IF(N1635="základní",J1635,0)</f>
        <v>0</v>
      </c>
      <c r="BF1635" s="145">
        <f>IF(N1635="snížená",J1635,0)</f>
        <v>0</v>
      </c>
      <c r="BG1635" s="145">
        <f>IF(N1635="zákl. přenesená",J1635,0)</f>
        <v>0</v>
      </c>
      <c r="BH1635" s="145">
        <f>IF(N1635="sníž. přenesená",J1635,0)</f>
        <v>0</v>
      </c>
      <c r="BI1635" s="145">
        <f>IF(N1635="nulová",J1635,0)</f>
        <v>0</v>
      </c>
      <c r="BJ1635" s="18" t="s">
        <v>86</v>
      </c>
      <c r="BK1635" s="145">
        <f>ROUND(I1635*H1635,2)</f>
        <v>0</v>
      </c>
      <c r="BL1635" s="18" t="s">
        <v>436</v>
      </c>
      <c r="BM1635" s="144" t="s">
        <v>2336</v>
      </c>
    </row>
    <row r="1636" spans="2:65" s="1" customFormat="1" ht="29.25">
      <c r="B1636" s="33"/>
      <c r="D1636" s="146" t="s">
        <v>313</v>
      </c>
      <c r="F1636" s="147" t="s">
        <v>2335</v>
      </c>
      <c r="I1636" s="148"/>
      <c r="L1636" s="33"/>
      <c r="M1636" s="149"/>
      <c r="T1636" s="54"/>
      <c r="AT1636" s="18" t="s">
        <v>313</v>
      </c>
      <c r="AU1636" s="18" t="s">
        <v>96</v>
      </c>
    </row>
    <row r="1637" spans="2:65" s="1" customFormat="1" ht="44.25" customHeight="1">
      <c r="B1637" s="33"/>
      <c r="C1637" s="133" t="s">
        <v>2337</v>
      </c>
      <c r="D1637" s="133" t="s">
        <v>307</v>
      </c>
      <c r="E1637" s="134" t="s">
        <v>2338</v>
      </c>
      <c r="F1637" s="135" t="s">
        <v>2339</v>
      </c>
      <c r="G1637" s="136" t="s">
        <v>350</v>
      </c>
      <c r="H1637" s="137">
        <v>2</v>
      </c>
      <c r="I1637" s="138"/>
      <c r="J1637" s="139">
        <f>ROUND(I1637*H1637,2)</f>
        <v>0</v>
      </c>
      <c r="K1637" s="135" t="s">
        <v>721</v>
      </c>
      <c r="L1637" s="33"/>
      <c r="M1637" s="140" t="s">
        <v>42</v>
      </c>
      <c r="N1637" s="141" t="s">
        <v>50</v>
      </c>
      <c r="P1637" s="142">
        <f>O1637*H1637</f>
        <v>0</v>
      </c>
      <c r="Q1637" s="142">
        <v>0</v>
      </c>
      <c r="R1637" s="142">
        <f>Q1637*H1637</f>
        <v>0</v>
      </c>
      <c r="S1637" s="142">
        <v>0</v>
      </c>
      <c r="T1637" s="143">
        <f>S1637*H1637</f>
        <v>0</v>
      </c>
      <c r="AR1637" s="144" t="s">
        <v>436</v>
      </c>
      <c r="AT1637" s="144" t="s">
        <v>307</v>
      </c>
      <c r="AU1637" s="144" t="s">
        <v>96</v>
      </c>
      <c r="AY1637" s="18" t="s">
        <v>305</v>
      </c>
      <c r="BE1637" s="145">
        <f>IF(N1637="základní",J1637,0)</f>
        <v>0</v>
      </c>
      <c r="BF1637" s="145">
        <f>IF(N1637="snížená",J1637,0)</f>
        <v>0</v>
      </c>
      <c r="BG1637" s="145">
        <f>IF(N1637="zákl. přenesená",J1637,0)</f>
        <v>0</v>
      </c>
      <c r="BH1637" s="145">
        <f>IF(N1637="sníž. přenesená",J1637,0)</f>
        <v>0</v>
      </c>
      <c r="BI1637" s="145">
        <f>IF(N1637="nulová",J1637,0)</f>
        <v>0</v>
      </c>
      <c r="BJ1637" s="18" t="s">
        <v>86</v>
      </c>
      <c r="BK1637" s="145">
        <f>ROUND(I1637*H1637,2)</f>
        <v>0</v>
      </c>
      <c r="BL1637" s="18" t="s">
        <v>436</v>
      </c>
      <c r="BM1637" s="144" t="s">
        <v>2340</v>
      </c>
    </row>
    <row r="1638" spans="2:65" s="1" customFormat="1" ht="29.25">
      <c r="B1638" s="33"/>
      <c r="D1638" s="146" t="s">
        <v>313</v>
      </c>
      <c r="F1638" s="147" t="s">
        <v>2339</v>
      </c>
      <c r="I1638" s="148"/>
      <c r="L1638" s="33"/>
      <c r="M1638" s="149"/>
      <c r="T1638" s="54"/>
      <c r="AT1638" s="18" t="s">
        <v>313</v>
      </c>
      <c r="AU1638" s="18" t="s">
        <v>96</v>
      </c>
    </row>
    <row r="1639" spans="2:65" s="1" customFormat="1" ht="44.25" customHeight="1">
      <c r="B1639" s="33"/>
      <c r="C1639" s="133" t="s">
        <v>2341</v>
      </c>
      <c r="D1639" s="133" t="s">
        <v>307</v>
      </c>
      <c r="E1639" s="134" t="s">
        <v>2342</v>
      </c>
      <c r="F1639" s="135" t="s">
        <v>2343</v>
      </c>
      <c r="G1639" s="136" t="s">
        <v>350</v>
      </c>
      <c r="H1639" s="137">
        <v>4</v>
      </c>
      <c r="I1639" s="138"/>
      <c r="J1639" s="139">
        <f>ROUND(I1639*H1639,2)</f>
        <v>0</v>
      </c>
      <c r="K1639" s="135" t="s">
        <v>721</v>
      </c>
      <c r="L1639" s="33"/>
      <c r="M1639" s="140" t="s">
        <v>42</v>
      </c>
      <c r="N1639" s="141" t="s">
        <v>50</v>
      </c>
      <c r="P1639" s="142">
        <f>O1639*H1639</f>
        <v>0</v>
      </c>
      <c r="Q1639" s="142">
        <v>0</v>
      </c>
      <c r="R1639" s="142">
        <f>Q1639*H1639</f>
        <v>0</v>
      </c>
      <c r="S1639" s="142">
        <v>0</v>
      </c>
      <c r="T1639" s="143">
        <f>S1639*H1639</f>
        <v>0</v>
      </c>
      <c r="AR1639" s="144" t="s">
        <v>436</v>
      </c>
      <c r="AT1639" s="144" t="s">
        <v>307</v>
      </c>
      <c r="AU1639" s="144" t="s">
        <v>96</v>
      </c>
      <c r="AY1639" s="18" t="s">
        <v>305</v>
      </c>
      <c r="BE1639" s="145">
        <f>IF(N1639="základní",J1639,0)</f>
        <v>0</v>
      </c>
      <c r="BF1639" s="145">
        <f>IF(N1639="snížená",J1639,0)</f>
        <v>0</v>
      </c>
      <c r="BG1639" s="145">
        <f>IF(N1639="zákl. přenesená",J1639,0)</f>
        <v>0</v>
      </c>
      <c r="BH1639" s="145">
        <f>IF(N1639="sníž. přenesená",J1639,0)</f>
        <v>0</v>
      </c>
      <c r="BI1639" s="145">
        <f>IF(N1639="nulová",J1639,0)</f>
        <v>0</v>
      </c>
      <c r="BJ1639" s="18" t="s">
        <v>86</v>
      </c>
      <c r="BK1639" s="145">
        <f>ROUND(I1639*H1639,2)</f>
        <v>0</v>
      </c>
      <c r="BL1639" s="18" t="s">
        <v>436</v>
      </c>
      <c r="BM1639" s="144" t="s">
        <v>2344</v>
      </c>
    </row>
    <row r="1640" spans="2:65" s="1" customFormat="1" ht="29.25">
      <c r="B1640" s="33"/>
      <c r="D1640" s="146" t="s">
        <v>313</v>
      </c>
      <c r="F1640" s="147" t="s">
        <v>2343</v>
      </c>
      <c r="I1640" s="148"/>
      <c r="L1640" s="33"/>
      <c r="M1640" s="149"/>
      <c r="T1640" s="54"/>
      <c r="AT1640" s="18" t="s">
        <v>313</v>
      </c>
      <c r="AU1640" s="18" t="s">
        <v>96</v>
      </c>
    </row>
    <row r="1641" spans="2:65" s="1" customFormat="1" ht="44.25" customHeight="1">
      <c r="B1641" s="33"/>
      <c r="C1641" s="133" t="s">
        <v>2345</v>
      </c>
      <c r="D1641" s="133" t="s">
        <v>307</v>
      </c>
      <c r="E1641" s="134" t="s">
        <v>2346</v>
      </c>
      <c r="F1641" s="135" t="s">
        <v>2347</v>
      </c>
      <c r="G1641" s="136" t="s">
        <v>350</v>
      </c>
      <c r="H1641" s="137">
        <v>1</v>
      </c>
      <c r="I1641" s="138"/>
      <c r="J1641" s="139">
        <f>ROUND(I1641*H1641,2)</f>
        <v>0</v>
      </c>
      <c r="K1641" s="135" t="s">
        <v>721</v>
      </c>
      <c r="L1641" s="33"/>
      <c r="M1641" s="140" t="s">
        <v>42</v>
      </c>
      <c r="N1641" s="141" t="s">
        <v>50</v>
      </c>
      <c r="P1641" s="142">
        <f>O1641*H1641</f>
        <v>0</v>
      </c>
      <c r="Q1641" s="142">
        <v>0</v>
      </c>
      <c r="R1641" s="142">
        <f>Q1641*H1641</f>
        <v>0</v>
      </c>
      <c r="S1641" s="142">
        <v>0</v>
      </c>
      <c r="T1641" s="143">
        <f>S1641*H1641</f>
        <v>0</v>
      </c>
      <c r="AR1641" s="144" t="s">
        <v>436</v>
      </c>
      <c r="AT1641" s="144" t="s">
        <v>307</v>
      </c>
      <c r="AU1641" s="144" t="s">
        <v>96</v>
      </c>
      <c r="AY1641" s="18" t="s">
        <v>305</v>
      </c>
      <c r="BE1641" s="145">
        <f>IF(N1641="základní",J1641,0)</f>
        <v>0</v>
      </c>
      <c r="BF1641" s="145">
        <f>IF(N1641="snížená",J1641,0)</f>
        <v>0</v>
      </c>
      <c r="BG1641" s="145">
        <f>IF(N1641="zákl. přenesená",J1641,0)</f>
        <v>0</v>
      </c>
      <c r="BH1641" s="145">
        <f>IF(N1641="sníž. přenesená",J1641,0)</f>
        <v>0</v>
      </c>
      <c r="BI1641" s="145">
        <f>IF(N1641="nulová",J1641,0)</f>
        <v>0</v>
      </c>
      <c r="BJ1641" s="18" t="s">
        <v>86</v>
      </c>
      <c r="BK1641" s="145">
        <f>ROUND(I1641*H1641,2)</f>
        <v>0</v>
      </c>
      <c r="BL1641" s="18" t="s">
        <v>436</v>
      </c>
      <c r="BM1641" s="144" t="s">
        <v>2348</v>
      </c>
    </row>
    <row r="1642" spans="2:65" s="1" customFormat="1" ht="29.25">
      <c r="B1642" s="33"/>
      <c r="D1642" s="146" t="s">
        <v>313</v>
      </c>
      <c r="F1642" s="147" t="s">
        <v>2347</v>
      </c>
      <c r="I1642" s="148"/>
      <c r="L1642" s="33"/>
      <c r="M1642" s="149"/>
      <c r="T1642" s="54"/>
      <c r="AT1642" s="18" t="s">
        <v>313</v>
      </c>
      <c r="AU1642" s="18" t="s">
        <v>96</v>
      </c>
    </row>
    <row r="1643" spans="2:65" s="1" customFormat="1" ht="44.25" customHeight="1">
      <c r="B1643" s="33"/>
      <c r="C1643" s="133" t="s">
        <v>2349</v>
      </c>
      <c r="D1643" s="133" t="s">
        <v>307</v>
      </c>
      <c r="E1643" s="134" t="s">
        <v>2350</v>
      </c>
      <c r="F1643" s="135" t="s">
        <v>2351</v>
      </c>
      <c r="G1643" s="136" t="s">
        <v>350</v>
      </c>
      <c r="H1643" s="137">
        <v>1</v>
      </c>
      <c r="I1643" s="138"/>
      <c r="J1643" s="139">
        <f>ROUND(I1643*H1643,2)</f>
        <v>0</v>
      </c>
      <c r="K1643" s="135" t="s">
        <v>721</v>
      </c>
      <c r="L1643" s="33"/>
      <c r="M1643" s="140" t="s">
        <v>42</v>
      </c>
      <c r="N1643" s="141" t="s">
        <v>50</v>
      </c>
      <c r="P1643" s="142">
        <f>O1643*H1643</f>
        <v>0</v>
      </c>
      <c r="Q1643" s="142">
        <v>0</v>
      </c>
      <c r="R1643" s="142">
        <f>Q1643*H1643</f>
        <v>0</v>
      </c>
      <c r="S1643" s="142">
        <v>0</v>
      </c>
      <c r="T1643" s="143">
        <f>S1643*H1643</f>
        <v>0</v>
      </c>
      <c r="AR1643" s="144" t="s">
        <v>436</v>
      </c>
      <c r="AT1643" s="144" t="s">
        <v>307</v>
      </c>
      <c r="AU1643" s="144" t="s">
        <v>96</v>
      </c>
      <c r="AY1643" s="18" t="s">
        <v>305</v>
      </c>
      <c r="BE1643" s="145">
        <f>IF(N1643="základní",J1643,0)</f>
        <v>0</v>
      </c>
      <c r="BF1643" s="145">
        <f>IF(N1643="snížená",J1643,0)</f>
        <v>0</v>
      </c>
      <c r="BG1643" s="145">
        <f>IF(N1643="zákl. přenesená",J1643,0)</f>
        <v>0</v>
      </c>
      <c r="BH1643" s="145">
        <f>IF(N1643="sníž. přenesená",J1643,0)</f>
        <v>0</v>
      </c>
      <c r="BI1643" s="145">
        <f>IF(N1643="nulová",J1643,0)</f>
        <v>0</v>
      </c>
      <c r="BJ1643" s="18" t="s">
        <v>86</v>
      </c>
      <c r="BK1643" s="145">
        <f>ROUND(I1643*H1643,2)</f>
        <v>0</v>
      </c>
      <c r="BL1643" s="18" t="s">
        <v>436</v>
      </c>
      <c r="BM1643" s="144" t="s">
        <v>2352</v>
      </c>
    </row>
    <row r="1644" spans="2:65" s="1" customFormat="1" ht="29.25">
      <c r="B1644" s="33"/>
      <c r="D1644" s="146" t="s">
        <v>313</v>
      </c>
      <c r="F1644" s="147" t="s">
        <v>2351</v>
      </c>
      <c r="I1644" s="148"/>
      <c r="L1644" s="33"/>
      <c r="M1644" s="149"/>
      <c r="T1644" s="54"/>
      <c r="AT1644" s="18" t="s">
        <v>313</v>
      </c>
      <c r="AU1644" s="18" t="s">
        <v>96</v>
      </c>
    </row>
    <row r="1645" spans="2:65" s="1" customFormat="1" ht="44.25" customHeight="1">
      <c r="B1645" s="33"/>
      <c r="C1645" s="133" t="s">
        <v>2353</v>
      </c>
      <c r="D1645" s="133" t="s">
        <v>307</v>
      </c>
      <c r="E1645" s="134" t="s">
        <v>2354</v>
      </c>
      <c r="F1645" s="135" t="s">
        <v>2355</v>
      </c>
      <c r="G1645" s="136" t="s">
        <v>350</v>
      </c>
      <c r="H1645" s="137">
        <v>1</v>
      </c>
      <c r="I1645" s="138"/>
      <c r="J1645" s="139">
        <f>ROUND(I1645*H1645,2)</f>
        <v>0</v>
      </c>
      <c r="K1645" s="135" t="s">
        <v>721</v>
      </c>
      <c r="L1645" s="33"/>
      <c r="M1645" s="140" t="s">
        <v>42</v>
      </c>
      <c r="N1645" s="141" t="s">
        <v>50</v>
      </c>
      <c r="P1645" s="142">
        <f>O1645*H1645</f>
        <v>0</v>
      </c>
      <c r="Q1645" s="142">
        <v>0</v>
      </c>
      <c r="R1645" s="142">
        <f>Q1645*H1645</f>
        <v>0</v>
      </c>
      <c r="S1645" s="142">
        <v>0</v>
      </c>
      <c r="T1645" s="143">
        <f>S1645*H1645</f>
        <v>0</v>
      </c>
      <c r="AR1645" s="144" t="s">
        <v>436</v>
      </c>
      <c r="AT1645" s="144" t="s">
        <v>307</v>
      </c>
      <c r="AU1645" s="144" t="s">
        <v>96</v>
      </c>
      <c r="AY1645" s="18" t="s">
        <v>305</v>
      </c>
      <c r="BE1645" s="145">
        <f>IF(N1645="základní",J1645,0)</f>
        <v>0</v>
      </c>
      <c r="BF1645" s="145">
        <f>IF(N1645="snížená",J1645,0)</f>
        <v>0</v>
      </c>
      <c r="BG1645" s="145">
        <f>IF(N1645="zákl. přenesená",J1645,0)</f>
        <v>0</v>
      </c>
      <c r="BH1645" s="145">
        <f>IF(N1645="sníž. přenesená",J1645,0)</f>
        <v>0</v>
      </c>
      <c r="BI1645" s="145">
        <f>IF(N1645="nulová",J1645,0)</f>
        <v>0</v>
      </c>
      <c r="BJ1645" s="18" t="s">
        <v>86</v>
      </c>
      <c r="BK1645" s="145">
        <f>ROUND(I1645*H1645,2)</f>
        <v>0</v>
      </c>
      <c r="BL1645" s="18" t="s">
        <v>436</v>
      </c>
      <c r="BM1645" s="144" t="s">
        <v>2356</v>
      </c>
    </row>
    <row r="1646" spans="2:65" s="1" customFormat="1" ht="29.25">
      <c r="B1646" s="33"/>
      <c r="D1646" s="146" t="s">
        <v>313</v>
      </c>
      <c r="F1646" s="147" t="s">
        <v>2355</v>
      </c>
      <c r="I1646" s="148"/>
      <c r="L1646" s="33"/>
      <c r="M1646" s="149"/>
      <c r="T1646" s="54"/>
      <c r="AT1646" s="18" t="s">
        <v>313</v>
      </c>
      <c r="AU1646" s="18" t="s">
        <v>96</v>
      </c>
    </row>
    <row r="1647" spans="2:65" s="1" customFormat="1" ht="44.25" customHeight="1">
      <c r="B1647" s="33"/>
      <c r="C1647" s="133" t="s">
        <v>2357</v>
      </c>
      <c r="D1647" s="133" t="s">
        <v>307</v>
      </c>
      <c r="E1647" s="134" t="s">
        <v>2358</v>
      </c>
      <c r="F1647" s="135" t="s">
        <v>2359</v>
      </c>
      <c r="G1647" s="136" t="s">
        <v>350</v>
      </c>
      <c r="H1647" s="137">
        <v>1</v>
      </c>
      <c r="I1647" s="138"/>
      <c r="J1647" s="139">
        <f>ROUND(I1647*H1647,2)</f>
        <v>0</v>
      </c>
      <c r="K1647" s="135" t="s">
        <v>721</v>
      </c>
      <c r="L1647" s="33"/>
      <c r="M1647" s="140" t="s">
        <v>42</v>
      </c>
      <c r="N1647" s="141" t="s">
        <v>50</v>
      </c>
      <c r="P1647" s="142">
        <f>O1647*H1647</f>
        <v>0</v>
      </c>
      <c r="Q1647" s="142">
        <v>0</v>
      </c>
      <c r="R1647" s="142">
        <f>Q1647*H1647</f>
        <v>0</v>
      </c>
      <c r="S1647" s="142">
        <v>0</v>
      </c>
      <c r="T1647" s="143">
        <f>S1647*H1647</f>
        <v>0</v>
      </c>
      <c r="AR1647" s="144" t="s">
        <v>436</v>
      </c>
      <c r="AT1647" s="144" t="s">
        <v>307</v>
      </c>
      <c r="AU1647" s="144" t="s">
        <v>96</v>
      </c>
      <c r="AY1647" s="18" t="s">
        <v>305</v>
      </c>
      <c r="BE1647" s="145">
        <f>IF(N1647="základní",J1647,0)</f>
        <v>0</v>
      </c>
      <c r="BF1647" s="145">
        <f>IF(N1647="snížená",J1647,0)</f>
        <v>0</v>
      </c>
      <c r="BG1647" s="145">
        <f>IF(N1647="zákl. přenesená",J1647,0)</f>
        <v>0</v>
      </c>
      <c r="BH1647" s="145">
        <f>IF(N1647="sníž. přenesená",J1647,0)</f>
        <v>0</v>
      </c>
      <c r="BI1647" s="145">
        <f>IF(N1647="nulová",J1647,0)</f>
        <v>0</v>
      </c>
      <c r="BJ1647" s="18" t="s">
        <v>86</v>
      </c>
      <c r="BK1647" s="145">
        <f>ROUND(I1647*H1647,2)</f>
        <v>0</v>
      </c>
      <c r="BL1647" s="18" t="s">
        <v>436</v>
      </c>
      <c r="BM1647" s="144" t="s">
        <v>2360</v>
      </c>
    </row>
    <row r="1648" spans="2:65" s="1" customFormat="1" ht="29.25">
      <c r="B1648" s="33"/>
      <c r="D1648" s="146" t="s">
        <v>313</v>
      </c>
      <c r="F1648" s="147" t="s">
        <v>2359</v>
      </c>
      <c r="I1648" s="148"/>
      <c r="L1648" s="33"/>
      <c r="M1648" s="149"/>
      <c r="T1648" s="54"/>
      <c r="AT1648" s="18" t="s">
        <v>313</v>
      </c>
      <c r="AU1648" s="18" t="s">
        <v>96</v>
      </c>
    </row>
    <row r="1649" spans="2:65" s="1" customFormat="1" ht="44.25" customHeight="1">
      <c r="B1649" s="33"/>
      <c r="C1649" s="133" t="s">
        <v>2361</v>
      </c>
      <c r="D1649" s="133" t="s">
        <v>307</v>
      </c>
      <c r="E1649" s="134" t="s">
        <v>2362</v>
      </c>
      <c r="F1649" s="135" t="s">
        <v>2363</v>
      </c>
      <c r="G1649" s="136" t="s">
        <v>350</v>
      </c>
      <c r="H1649" s="137">
        <v>1</v>
      </c>
      <c r="I1649" s="138"/>
      <c r="J1649" s="139">
        <f>ROUND(I1649*H1649,2)</f>
        <v>0</v>
      </c>
      <c r="K1649" s="135" t="s">
        <v>721</v>
      </c>
      <c r="L1649" s="33"/>
      <c r="M1649" s="140" t="s">
        <v>42</v>
      </c>
      <c r="N1649" s="141" t="s">
        <v>50</v>
      </c>
      <c r="P1649" s="142">
        <f>O1649*H1649</f>
        <v>0</v>
      </c>
      <c r="Q1649" s="142">
        <v>0</v>
      </c>
      <c r="R1649" s="142">
        <f>Q1649*H1649</f>
        <v>0</v>
      </c>
      <c r="S1649" s="142">
        <v>0</v>
      </c>
      <c r="T1649" s="143">
        <f>S1649*H1649</f>
        <v>0</v>
      </c>
      <c r="AR1649" s="144" t="s">
        <v>436</v>
      </c>
      <c r="AT1649" s="144" t="s">
        <v>307</v>
      </c>
      <c r="AU1649" s="144" t="s">
        <v>96</v>
      </c>
      <c r="AY1649" s="18" t="s">
        <v>305</v>
      </c>
      <c r="BE1649" s="145">
        <f>IF(N1649="základní",J1649,0)</f>
        <v>0</v>
      </c>
      <c r="BF1649" s="145">
        <f>IF(N1649="snížená",J1649,0)</f>
        <v>0</v>
      </c>
      <c r="BG1649" s="145">
        <f>IF(N1649="zákl. přenesená",J1649,0)</f>
        <v>0</v>
      </c>
      <c r="BH1649" s="145">
        <f>IF(N1649="sníž. přenesená",J1649,0)</f>
        <v>0</v>
      </c>
      <c r="BI1649" s="145">
        <f>IF(N1649="nulová",J1649,0)</f>
        <v>0</v>
      </c>
      <c r="BJ1649" s="18" t="s">
        <v>86</v>
      </c>
      <c r="BK1649" s="145">
        <f>ROUND(I1649*H1649,2)</f>
        <v>0</v>
      </c>
      <c r="BL1649" s="18" t="s">
        <v>436</v>
      </c>
      <c r="BM1649" s="144" t="s">
        <v>2364</v>
      </c>
    </row>
    <row r="1650" spans="2:65" s="1" customFormat="1" ht="29.25">
      <c r="B1650" s="33"/>
      <c r="D1650" s="146" t="s">
        <v>313</v>
      </c>
      <c r="F1650" s="147" t="s">
        <v>2363</v>
      </c>
      <c r="I1650" s="148"/>
      <c r="L1650" s="33"/>
      <c r="M1650" s="149"/>
      <c r="T1650" s="54"/>
      <c r="AT1650" s="18" t="s">
        <v>313</v>
      </c>
      <c r="AU1650" s="18" t="s">
        <v>96</v>
      </c>
    </row>
    <row r="1651" spans="2:65" s="1" customFormat="1" ht="44.25" customHeight="1">
      <c r="B1651" s="33"/>
      <c r="C1651" s="133" t="s">
        <v>2365</v>
      </c>
      <c r="D1651" s="133" t="s">
        <v>307</v>
      </c>
      <c r="E1651" s="134" t="s">
        <v>2366</v>
      </c>
      <c r="F1651" s="135" t="s">
        <v>2367</v>
      </c>
      <c r="G1651" s="136" t="s">
        <v>350</v>
      </c>
      <c r="H1651" s="137">
        <v>1</v>
      </c>
      <c r="I1651" s="138"/>
      <c r="J1651" s="139">
        <f>ROUND(I1651*H1651,2)</f>
        <v>0</v>
      </c>
      <c r="K1651" s="135" t="s">
        <v>721</v>
      </c>
      <c r="L1651" s="33"/>
      <c r="M1651" s="140" t="s">
        <v>42</v>
      </c>
      <c r="N1651" s="141" t="s">
        <v>50</v>
      </c>
      <c r="P1651" s="142">
        <f>O1651*H1651</f>
        <v>0</v>
      </c>
      <c r="Q1651" s="142">
        <v>0</v>
      </c>
      <c r="R1651" s="142">
        <f>Q1651*H1651</f>
        <v>0</v>
      </c>
      <c r="S1651" s="142">
        <v>0</v>
      </c>
      <c r="T1651" s="143">
        <f>S1651*H1651</f>
        <v>0</v>
      </c>
      <c r="AR1651" s="144" t="s">
        <v>436</v>
      </c>
      <c r="AT1651" s="144" t="s">
        <v>307</v>
      </c>
      <c r="AU1651" s="144" t="s">
        <v>96</v>
      </c>
      <c r="AY1651" s="18" t="s">
        <v>305</v>
      </c>
      <c r="BE1651" s="145">
        <f>IF(N1651="základní",J1651,0)</f>
        <v>0</v>
      </c>
      <c r="BF1651" s="145">
        <f>IF(N1651="snížená",J1651,0)</f>
        <v>0</v>
      </c>
      <c r="BG1651" s="145">
        <f>IF(N1651="zákl. přenesená",J1651,0)</f>
        <v>0</v>
      </c>
      <c r="BH1651" s="145">
        <f>IF(N1651="sníž. přenesená",J1651,0)</f>
        <v>0</v>
      </c>
      <c r="BI1651" s="145">
        <f>IF(N1651="nulová",J1651,0)</f>
        <v>0</v>
      </c>
      <c r="BJ1651" s="18" t="s">
        <v>86</v>
      </c>
      <c r="BK1651" s="145">
        <f>ROUND(I1651*H1651,2)</f>
        <v>0</v>
      </c>
      <c r="BL1651" s="18" t="s">
        <v>436</v>
      </c>
      <c r="BM1651" s="144" t="s">
        <v>2368</v>
      </c>
    </row>
    <row r="1652" spans="2:65" s="1" customFormat="1" ht="29.25">
      <c r="B1652" s="33"/>
      <c r="D1652" s="146" t="s">
        <v>313</v>
      </c>
      <c r="F1652" s="147" t="s">
        <v>2367</v>
      </c>
      <c r="I1652" s="148"/>
      <c r="L1652" s="33"/>
      <c r="M1652" s="149"/>
      <c r="T1652" s="54"/>
      <c r="AT1652" s="18" t="s">
        <v>313</v>
      </c>
      <c r="AU1652" s="18" t="s">
        <v>96</v>
      </c>
    </row>
    <row r="1653" spans="2:65" s="1" customFormat="1" ht="49.15" customHeight="1">
      <c r="B1653" s="33"/>
      <c r="C1653" s="133" t="s">
        <v>2369</v>
      </c>
      <c r="D1653" s="133" t="s">
        <v>307</v>
      </c>
      <c r="E1653" s="134" t="s">
        <v>2370</v>
      </c>
      <c r="F1653" s="135" t="s">
        <v>2371</v>
      </c>
      <c r="G1653" s="136" t="s">
        <v>350</v>
      </c>
      <c r="H1653" s="137">
        <v>26</v>
      </c>
      <c r="I1653" s="138"/>
      <c r="J1653" s="139">
        <f>ROUND(I1653*H1653,2)</f>
        <v>0</v>
      </c>
      <c r="K1653" s="135" t="s">
        <v>721</v>
      </c>
      <c r="L1653" s="33"/>
      <c r="M1653" s="140" t="s">
        <v>42</v>
      </c>
      <c r="N1653" s="141" t="s">
        <v>50</v>
      </c>
      <c r="P1653" s="142">
        <f>O1653*H1653</f>
        <v>0</v>
      </c>
      <c r="Q1653" s="142">
        <v>0</v>
      </c>
      <c r="R1653" s="142">
        <f>Q1653*H1653</f>
        <v>0</v>
      </c>
      <c r="S1653" s="142">
        <v>0</v>
      </c>
      <c r="T1653" s="143">
        <f>S1653*H1653</f>
        <v>0</v>
      </c>
      <c r="AR1653" s="144" t="s">
        <v>436</v>
      </c>
      <c r="AT1653" s="144" t="s">
        <v>307</v>
      </c>
      <c r="AU1653" s="144" t="s">
        <v>96</v>
      </c>
      <c r="AY1653" s="18" t="s">
        <v>305</v>
      </c>
      <c r="BE1653" s="145">
        <f>IF(N1653="základní",J1653,0)</f>
        <v>0</v>
      </c>
      <c r="BF1653" s="145">
        <f>IF(N1653="snížená",J1653,0)</f>
        <v>0</v>
      </c>
      <c r="BG1653" s="145">
        <f>IF(N1653="zákl. přenesená",J1653,0)</f>
        <v>0</v>
      </c>
      <c r="BH1653" s="145">
        <f>IF(N1653="sníž. přenesená",J1653,0)</f>
        <v>0</v>
      </c>
      <c r="BI1653" s="145">
        <f>IF(N1653="nulová",J1653,0)</f>
        <v>0</v>
      </c>
      <c r="BJ1653" s="18" t="s">
        <v>86</v>
      </c>
      <c r="BK1653" s="145">
        <f>ROUND(I1653*H1653,2)</f>
        <v>0</v>
      </c>
      <c r="BL1653" s="18" t="s">
        <v>436</v>
      </c>
      <c r="BM1653" s="144" t="s">
        <v>2372</v>
      </c>
    </row>
    <row r="1654" spans="2:65" s="1" customFormat="1" ht="29.25">
      <c r="B1654" s="33"/>
      <c r="D1654" s="146" t="s">
        <v>313</v>
      </c>
      <c r="F1654" s="147" t="s">
        <v>2371</v>
      </c>
      <c r="I1654" s="148"/>
      <c r="L1654" s="33"/>
      <c r="M1654" s="149"/>
      <c r="T1654" s="54"/>
      <c r="AT1654" s="18" t="s">
        <v>313</v>
      </c>
      <c r="AU1654" s="18" t="s">
        <v>96</v>
      </c>
    </row>
    <row r="1655" spans="2:65" s="1" customFormat="1" ht="49.15" customHeight="1">
      <c r="B1655" s="33"/>
      <c r="C1655" s="133" t="s">
        <v>2373</v>
      </c>
      <c r="D1655" s="133" t="s">
        <v>307</v>
      </c>
      <c r="E1655" s="134" t="s">
        <v>2374</v>
      </c>
      <c r="F1655" s="135" t="s">
        <v>2375</v>
      </c>
      <c r="G1655" s="136" t="s">
        <v>350</v>
      </c>
      <c r="H1655" s="137">
        <v>22</v>
      </c>
      <c r="I1655" s="138"/>
      <c r="J1655" s="139">
        <f>ROUND(I1655*H1655,2)</f>
        <v>0</v>
      </c>
      <c r="K1655" s="135" t="s">
        <v>721</v>
      </c>
      <c r="L1655" s="33"/>
      <c r="M1655" s="140" t="s">
        <v>42</v>
      </c>
      <c r="N1655" s="141" t="s">
        <v>50</v>
      </c>
      <c r="P1655" s="142">
        <f>O1655*H1655</f>
        <v>0</v>
      </c>
      <c r="Q1655" s="142">
        <v>0</v>
      </c>
      <c r="R1655" s="142">
        <f>Q1655*H1655</f>
        <v>0</v>
      </c>
      <c r="S1655" s="142">
        <v>0</v>
      </c>
      <c r="T1655" s="143">
        <f>S1655*H1655</f>
        <v>0</v>
      </c>
      <c r="AR1655" s="144" t="s">
        <v>436</v>
      </c>
      <c r="AT1655" s="144" t="s">
        <v>307</v>
      </c>
      <c r="AU1655" s="144" t="s">
        <v>96</v>
      </c>
      <c r="AY1655" s="18" t="s">
        <v>305</v>
      </c>
      <c r="BE1655" s="145">
        <f>IF(N1655="základní",J1655,0)</f>
        <v>0</v>
      </c>
      <c r="BF1655" s="145">
        <f>IF(N1655="snížená",J1655,0)</f>
        <v>0</v>
      </c>
      <c r="BG1655" s="145">
        <f>IF(N1655="zákl. přenesená",J1655,0)</f>
        <v>0</v>
      </c>
      <c r="BH1655" s="145">
        <f>IF(N1655="sníž. přenesená",J1655,0)</f>
        <v>0</v>
      </c>
      <c r="BI1655" s="145">
        <f>IF(N1655="nulová",J1655,0)</f>
        <v>0</v>
      </c>
      <c r="BJ1655" s="18" t="s">
        <v>86</v>
      </c>
      <c r="BK1655" s="145">
        <f>ROUND(I1655*H1655,2)</f>
        <v>0</v>
      </c>
      <c r="BL1655" s="18" t="s">
        <v>436</v>
      </c>
      <c r="BM1655" s="144" t="s">
        <v>2376</v>
      </c>
    </row>
    <row r="1656" spans="2:65" s="1" customFormat="1" ht="29.25">
      <c r="B1656" s="33"/>
      <c r="D1656" s="146" t="s">
        <v>313</v>
      </c>
      <c r="F1656" s="147" t="s">
        <v>2375</v>
      </c>
      <c r="I1656" s="148"/>
      <c r="L1656" s="33"/>
      <c r="M1656" s="149"/>
      <c r="T1656" s="54"/>
      <c r="AT1656" s="18" t="s">
        <v>313</v>
      </c>
      <c r="AU1656" s="18" t="s">
        <v>96</v>
      </c>
    </row>
    <row r="1657" spans="2:65" s="1" customFormat="1" ht="49.15" customHeight="1">
      <c r="B1657" s="33"/>
      <c r="C1657" s="133" t="s">
        <v>2377</v>
      </c>
      <c r="D1657" s="133" t="s">
        <v>307</v>
      </c>
      <c r="E1657" s="134" t="s">
        <v>2378</v>
      </c>
      <c r="F1657" s="135" t="s">
        <v>2379</v>
      </c>
      <c r="G1657" s="136" t="s">
        <v>350</v>
      </c>
      <c r="H1657" s="137">
        <v>30</v>
      </c>
      <c r="I1657" s="138"/>
      <c r="J1657" s="139">
        <f>ROUND(I1657*H1657,2)</f>
        <v>0</v>
      </c>
      <c r="K1657" s="135" t="s">
        <v>721</v>
      </c>
      <c r="L1657" s="33"/>
      <c r="M1657" s="140" t="s">
        <v>42</v>
      </c>
      <c r="N1657" s="141" t="s">
        <v>50</v>
      </c>
      <c r="P1657" s="142">
        <f>O1657*H1657</f>
        <v>0</v>
      </c>
      <c r="Q1657" s="142">
        <v>0</v>
      </c>
      <c r="R1657" s="142">
        <f>Q1657*H1657</f>
        <v>0</v>
      </c>
      <c r="S1657" s="142">
        <v>0</v>
      </c>
      <c r="T1657" s="143">
        <f>S1657*H1657</f>
        <v>0</v>
      </c>
      <c r="AR1657" s="144" t="s">
        <v>436</v>
      </c>
      <c r="AT1657" s="144" t="s">
        <v>307</v>
      </c>
      <c r="AU1657" s="144" t="s">
        <v>96</v>
      </c>
      <c r="AY1657" s="18" t="s">
        <v>305</v>
      </c>
      <c r="BE1657" s="145">
        <f>IF(N1657="základní",J1657,0)</f>
        <v>0</v>
      </c>
      <c r="BF1657" s="145">
        <f>IF(N1657="snížená",J1657,0)</f>
        <v>0</v>
      </c>
      <c r="BG1657" s="145">
        <f>IF(N1657="zákl. přenesená",J1657,0)</f>
        <v>0</v>
      </c>
      <c r="BH1657" s="145">
        <f>IF(N1657="sníž. přenesená",J1657,0)</f>
        <v>0</v>
      </c>
      <c r="BI1657" s="145">
        <f>IF(N1657="nulová",J1657,0)</f>
        <v>0</v>
      </c>
      <c r="BJ1657" s="18" t="s">
        <v>86</v>
      </c>
      <c r="BK1657" s="145">
        <f>ROUND(I1657*H1657,2)</f>
        <v>0</v>
      </c>
      <c r="BL1657" s="18" t="s">
        <v>436</v>
      </c>
      <c r="BM1657" s="144" t="s">
        <v>2380</v>
      </c>
    </row>
    <row r="1658" spans="2:65" s="1" customFormat="1" ht="29.25">
      <c r="B1658" s="33"/>
      <c r="D1658" s="146" t="s">
        <v>313</v>
      </c>
      <c r="F1658" s="147" t="s">
        <v>2379</v>
      </c>
      <c r="I1658" s="148"/>
      <c r="L1658" s="33"/>
      <c r="M1658" s="149"/>
      <c r="T1658" s="54"/>
      <c r="AT1658" s="18" t="s">
        <v>313</v>
      </c>
      <c r="AU1658" s="18" t="s">
        <v>96</v>
      </c>
    </row>
    <row r="1659" spans="2:65" s="1" customFormat="1" ht="49.15" customHeight="1">
      <c r="B1659" s="33"/>
      <c r="C1659" s="133" t="s">
        <v>2381</v>
      </c>
      <c r="D1659" s="133" t="s">
        <v>307</v>
      </c>
      <c r="E1659" s="134" t="s">
        <v>2382</v>
      </c>
      <c r="F1659" s="135" t="s">
        <v>2383</v>
      </c>
      <c r="G1659" s="136" t="s">
        <v>350</v>
      </c>
      <c r="H1659" s="137">
        <v>26</v>
      </c>
      <c r="I1659" s="138"/>
      <c r="J1659" s="139">
        <f>ROUND(I1659*H1659,2)</f>
        <v>0</v>
      </c>
      <c r="K1659" s="135" t="s">
        <v>721</v>
      </c>
      <c r="L1659" s="33"/>
      <c r="M1659" s="140" t="s">
        <v>42</v>
      </c>
      <c r="N1659" s="141" t="s">
        <v>50</v>
      </c>
      <c r="P1659" s="142">
        <f>O1659*H1659</f>
        <v>0</v>
      </c>
      <c r="Q1659" s="142">
        <v>0</v>
      </c>
      <c r="R1659" s="142">
        <f>Q1659*H1659</f>
        <v>0</v>
      </c>
      <c r="S1659" s="142">
        <v>0</v>
      </c>
      <c r="T1659" s="143">
        <f>S1659*H1659</f>
        <v>0</v>
      </c>
      <c r="AR1659" s="144" t="s">
        <v>436</v>
      </c>
      <c r="AT1659" s="144" t="s">
        <v>307</v>
      </c>
      <c r="AU1659" s="144" t="s">
        <v>96</v>
      </c>
      <c r="AY1659" s="18" t="s">
        <v>305</v>
      </c>
      <c r="BE1659" s="145">
        <f>IF(N1659="základní",J1659,0)</f>
        <v>0</v>
      </c>
      <c r="BF1659" s="145">
        <f>IF(N1659="snížená",J1659,0)</f>
        <v>0</v>
      </c>
      <c r="BG1659" s="145">
        <f>IF(N1659="zákl. přenesená",J1659,0)</f>
        <v>0</v>
      </c>
      <c r="BH1659" s="145">
        <f>IF(N1659="sníž. přenesená",J1659,0)</f>
        <v>0</v>
      </c>
      <c r="BI1659" s="145">
        <f>IF(N1659="nulová",J1659,0)</f>
        <v>0</v>
      </c>
      <c r="BJ1659" s="18" t="s">
        <v>86</v>
      </c>
      <c r="BK1659" s="145">
        <f>ROUND(I1659*H1659,2)</f>
        <v>0</v>
      </c>
      <c r="BL1659" s="18" t="s">
        <v>436</v>
      </c>
      <c r="BM1659" s="144" t="s">
        <v>2384</v>
      </c>
    </row>
    <row r="1660" spans="2:65" s="1" customFormat="1" ht="29.25">
      <c r="B1660" s="33"/>
      <c r="D1660" s="146" t="s">
        <v>313</v>
      </c>
      <c r="F1660" s="147" t="s">
        <v>2383</v>
      </c>
      <c r="I1660" s="148"/>
      <c r="L1660" s="33"/>
      <c r="M1660" s="149"/>
      <c r="T1660" s="54"/>
      <c r="AT1660" s="18" t="s">
        <v>313</v>
      </c>
      <c r="AU1660" s="18" t="s">
        <v>96</v>
      </c>
    </row>
    <row r="1661" spans="2:65" s="1" customFormat="1" ht="49.15" customHeight="1">
      <c r="B1661" s="33"/>
      <c r="C1661" s="133" t="s">
        <v>2385</v>
      </c>
      <c r="D1661" s="133" t="s">
        <v>307</v>
      </c>
      <c r="E1661" s="134" t="s">
        <v>2386</v>
      </c>
      <c r="F1661" s="135" t="s">
        <v>2387</v>
      </c>
      <c r="G1661" s="136" t="s">
        <v>350</v>
      </c>
      <c r="H1661" s="137">
        <v>4</v>
      </c>
      <c r="I1661" s="138"/>
      <c r="J1661" s="139">
        <f>ROUND(I1661*H1661,2)</f>
        <v>0</v>
      </c>
      <c r="K1661" s="135" t="s">
        <v>721</v>
      </c>
      <c r="L1661" s="33"/>
      <c r="M1661" s="140" t="s">
        <v>42</v>
      </c>
      <c r="N1661" s="141" t="s">
        <v>50</v>
      </c>
      <c r="P1661" s="142">
        <f>O1661*H1661</f>
        <v>0</v>
      </c>
      <c r="Q1661" s="142">
        <v>0</v>
      </c>
      <c r="R1661" s="142">
        <f>Q1661*H1661</f>
        <v>0</v>
      </c>
      <c r="S1661" s="142">
        <v>0</v>
      </c>
      <c r="T1661" s="143">
        <f>S1661*H1661</f>
        <v>0</v>
      </c>
      <c r="AR1661" s="144" t="s">
        <v>436</v>
      </c>
      <c r="AT1661" s="144" t="s">
        <v>307</v>
      </c>
      <c r="AU1661" s="144" t="s">
        <v>96</v>
      </c>
      <c r="AY1661" s="18" t="s">
        <v>305</v>
      </c>
      <c r="BE1661" s="145">
        <f>IF(N1661="základní",J1661,0)</f>
        <v>0</v>
      </c>
      <c r="BF1661" s="145">
        <f>IF(N1661="snížená",J1661,0)</f>
        <v>0</v>
      </c>
      <c r="BG1661" s="145">
        <f>IF(N1661="zákl. přenesená",J1661,0)</f>
        <v>0</v>
      </c>
      <c r="BH1661" s="145">
        <f>IF(N1661="sníž. přenesená",J1661,0)</f>
        <v>0</v>
      </c>
      <c r="BI1661" s="145">
        <f>IF(N1661="nulová",J1661,0)</f>
        <v>0</v>
      </c>
      <c r="BJ1661" s="18" t="s">
        <v>86</v>
      </c>
      <c r="BK1661" s="145">
        <f>ROUND(I1661*H1661,2)</f>
        <v>0</v>
      </c>
      <c r="BL1661" s="18" t="s">
        <v>436</v>
      </c>
      <c r="BM1661" s="144" t="s">
        <v>2388</v>
      </c>
    </row>
    <row r="1662" spans="2:65" s="1" customFormat="1" ht="29.25">
      <c r="B1662" s="33"/>
      <c r="D1662" s="146" t="s">
        <v>313</v>
      </c>
      <c r="F1662" s="147" t="s">
        <v>2387</v>
      </c>
      <c r="I1662" s="148"/>
      <c r="L1662" s="33"/>
      <c r="M1662" s="149"/>
      <c r="T1662" s="54"/>
      <c r="AT1662" s="18" t="s">
        <v>313</v>
      </c>
      <c r="AU1662" s="18" t="s">
        <v>96</v>
      </c>
    </row>
    <row r="1663" spans="2:65" s="1" customFormat="1" ht="49.15" customHeight="1">
      <c r="B1663" s="33"/>
      <c r="C1663" s="133" t="s">
        <v>2389</v>
      </c>
      <c r="D1663" s="133" t="s">
        <v>307</v>
      </c>
      <c r="E1663" s="134" t="s">
        <v>2390</v>
      </c>
      <c r="F1663" s="135" t="s">
        <v>2391</v>
      </c>
      <c r="G1663" s="136" t="s">
        <v>350</v>
      </c>
      <c r="H1663" s="137">
        <v>4</v>
      </c>
      <c r="I1663" s="138"/>
      <c r="J1663" s="139">
        <f>ROUND(I1663*H1663,2)</f>
        <v>0</v>
      </c>
      <c r="K1663" s="135" t="s">
        <v>721</v>
      </c>
      <c r="L1663" s="33"/>
      <c r="M1663" s="140" t="s">
        <v>42</v>
      </c>
      <c r="N1663" s="141" t="s">
        <v>50</v>
      </c>
      <c r="P1663" s="142">
        <f>O1663*H1663</f>
        <v>0</v>
      </c>
      <c r="Q1663" s="142">
        <v>0</v>
      </c>
      <c r="R1663" s="142">
        <f>Q1663*H1663</f>
        <v>0</v>
      </c>
      <c r="S1663" s="142">
        <v>0</v>
      </c>
      <c r="T1663" s="143">
        <f>S1663*H1663</f>
        <v>0</v>
      </c>
      <c r="AR1663" s="144" t="s">
        <v>436</v>
      </c>
      <c r="AT1663" s="144" t="s">
        <v>307</v>
      </c>
      <c r="AU1663" s="144" t="s">
        <v>96</v>
      </c>
      <c r="AY1663" s="18" t="s">
        <v>305</v>
      </c>
      <c r="BE1663" s="145">
        <f>IF(N1663="základní",J1663,0)</f>
        <v>0</v>
      </c>
      <c r="BF1663" s="145">
        <f>IF(N1663="snížená",J1663,0)</f>
        <v>0</v>
      </c>
      <c r="BG1663" s="145">
        <f>IF(N1663="zákl. přenesená",J1663,0)</f>
        <v>0</v>
      </c>
      <c r="BH1663" s="145">
        <f>IF(N1663="sníž. přenesená",J1663,0)</f>
        <v>0</v>
      </c>
      <c r="BI1663" s="145">
        <f>IF(N1663="nulová",J1663,0)</f>
        <v>0</v>
      </c>
      <c r="BJ1663" s="18" t="s">
        <v>86</v>
      </c>
      <c r="BK1663" s="145">
        <f>ROUND(I1663*H1663,2)</f>
        <v>0</v>
      </c>
      <c r="BL1663" s="18" t="s">
        <v>436</v>
      </c>
      <c r="BM1663" s="144" t="s">
        <v>2392</v>
      </c>
    </row>
    <row r="1664" spans="2:65" s="1" customFormat="1" ht="29.25">
      <c r="B1664" s="33"/>
      <c r="D1664" s="146" t="s">
        <v>313</v>
      </c>
      <c r="F1664" s="147" t="s">
        <v>2391</v>
      </c>
      <c r="I1664" s="148"/>
      <c r="L1664" s="33"/>
      <c r="M1664" s="149"/>
      <c r="T1664" s="54"/>
      <c r="AT1664" s="18" t="s">
        <v>313</v>
      </c>
      <c r="AU1664" s="18" t="s">
        <v>96</v>
      </c>
    </row>
    <row r="1665" spans="2:65" s="1" customFormat="1" ht="49.15" customHeight="1">
      <c r="B1665" s="33"/>
      <c r="C1665" s="133" t="s">
        <v>2393</v>
      </c>
      <c r="D1665" s="133" t="s">
        <v>307</v>
      </c>
      <c r="E1665" s="134" t="s">
        <v>2394</v>
      </c>
      <c r="F1665" s="135" t="s">
        <v>2395</v>
      </c>
      <c r="G1665" s="136" t="s">
        <v>350</v>
      </c>
      <c r="H1665" s="137">
        <v>6</v>
      </c>
      <c r="I1665" s="138"/>
      <c r="J1665" s="139">
        <f>ROUND(I1665*H1665,2)</f>
        <v>0</v>
      </c>
      <c r="K1665" s="135" t="s">
        <v>721</v>
      </c>
      <c r="L1665" s="33"/>
      <c r="M1665" s="140" t="s">
        <v>42</v>
      </c>
      <c r="N1665" s="141" t="s">
        <v>50</v>
      </c>
      <c r="P1665" s="142">
        <f>O1665*H1665</f>
        <v>0</v>
      </c>
      <c r="Q1665" s="142">
        <v>0</v>
      </c>
      <c r="R1665" s="142">
        <f>Q1665*H1665</f>
        <v>0</v>
      </c>
      <c r="S1665" s="142">
        <v>0</v>
      </c>
      <c r="T1665" s="143">
        <f>S1665*H1665</f>
        <v>0</v>
      </c>
      <c r="AR1665" s="144" t="s">
        <v>436</v>
      </c>
      <c r="AT1665" s="144" t="s">
        <v>307</v>
      </c>
      <c r="AU1665" s="144" t="s">
        <v>96</v>
      </c>
      <c r="AY1665" s="18" t="s">
        <v>305</v>
      </c>
      <c r="BE1665" s="145">
        <f>IF(N1665="základní",J1665,0)</f>
        <v>0</v>
      </c>
      <c r="BF1665" s="145">
        <f>IF(N1665="snížená",J1665,0)</f>
        <v>0</v>
      </c>
      <c r="BG1665" s="145">
        <f>IF(N1665="zákl. přenesená",J1665,0)</f>
        <v>0</v>
      </c>
      <c r="BH1665" s="145">
        <f>IF(N1665="sníž. přenesená",J1665,0)</f>
        <v>0</v>
      </c>
      <c r="BI1665" s="145">
        <f>IF(N1665="nulová",J1665,0)</f>
        <v>0</v>
      </c>
      <c r="BJ1665" s="18" t="s">
        <v>86</v>
      </c>
      <c r="BK1665" s="145">
        <f>ROUND(I1665*H1665,2)</f>
        <v>0</v>
      </c>
      <c r="BL1665" s="18" t="s">
        <v>436</v>
      </c>
      <c r="BM1665" s="144" t="s">
        <v>2396</v>
      </c>
    </row>
    <row r="1666" spans="2:65" s="1" customFormat="1" ht="29.25">
      <c r="B1666" s="33"/>
      <c r="D1666" s="146" t="s">
        <v>313</v>
      </c>
      <c r="F1666" s="147" t="s">
        <v>2395</v>
      </c>
      <c r="I1666" s="148"/>
      <c r="L1666" s="33"/>
      <c r="M1666" s="149"/>
      <c r="T1666" s="54"/>
      <c r="AT1666" s="18" t="s">
        <v>313</v>
      </c>
      <c r="AU1666" s="18" t="s">
        <v>96</v>
      </c>
    </row>
    <row r="1667" spans="2:65" s="1" customFormat="1" ht="49.15" customHeight="1">
      <c r="B1667" s="33"/>
      <c r="C1667" s="133" t="s">
        <v>2397</v>
      </c>
      <c r="D1667" s="133" t="s">
        <v>307</v>
      </c>
      <c r="E1667" s="134" t="s">
        <v>2398</v>
      </c>
      <c r="F1667" s="135" t="s">
        <v>2399</v>
      </c>
      <c r="G1667" s="136" t="s">
        <v>350</v>
      </c>
      <c r="H1667" s="137">
        <v>2</v>
      </c>
      <c r="I1667" s="138"/>
      <c r="J1667" s="139">
        <f>ROUND(I1667*H1667,2)</f>
        <v>0</v>
      </c>
      <c r="K1667" s="135" t="s">
        <v>721</v>
      </c>
      <c r="L1667" s="33"/>
      <c r="M1667" s="140" t="s">
        <v>42</v>
      </c>
      <c r="N1667" s="141" t="s">
        <v>50</v>
      </c>
      <c r="P1667" s="142">
        <f>O1667*H1667</f>
        <v>0</v>
      </c>
      <c r="Q1667" s="142">
        <v>0</v>
      </c>
      <c r="R1667" s="142">
        <f>Q1667*H1667</f>
        <v>0</v>
      </c>
      <c r="S1667" s="142">
        <v>0</v>
      </c>
      <c r="T1667" s="143">
        <f>S1667*H1667</f>
        <v>0</v>
      </c>
      <c r="AR1667" s="144" t="s">
        <v>436</v>
      </c>
      <c r="AT1667" s="144" t="s">
        <v>307</v>
      </c>
      <c r="AU1667" s="144" t="s">
        <v>96</v>
      </c>
      <c r="AY1667" s="18" t="s">
        <v>305</v>
      </c>
      <c r="BE1667" s="145">
        <f>IF(N1667="základní",J1667,0)</f>
        <v>0</v>
      </c>
      <c r="BF1667" s="145">
        <f>IF(N1667="snížená",J1667,0)</f>
        <v>0</v>
      </c>
      <c r="BG1667" s="145">
        <f>IF(N1667="zákl. přenesená",J1667,0)</f>
        <v>0</v>
      </c>
      <c r="BH1667" s="145">
        <f>IF(N1667="sníž. přenesená",J1667,0)</f>
        <v>0</v>
      </c>
      <c r="BI1667" s="145">
        <f>IF(N1667="nulová",J1667,0)</f>
        <v>0</v>
      </c>
      <c r="BJ1667" s="18" t="s">
        <v>86</v>
      </c>
      <c r="BK1667" s="145">
        <f>ROUND(I1667*H1667,2)</f>
        <v>0</v>
      </c>
      <c r="BL1667" s="18" t="s">
        <v>436</v>
      </c>
      <c r="BM1667" s="144" t="s">
        <v>2400</v>
      </c>
    </row>
    <row r="1668" spans="2:65" s="1" customFormat="1" ht="29.25">
      <c r="B1668" s="33"/>
      <c r="D1668" s="146" t="s">
        <v>313</v>
      </c>
      <c r="F1668" s="147" t="s">
        <v>2399</v>
      </c>
      <c r="I1668" s="148"/>
      <c r="L1668" s="33"/>
      <c r="M1668" s="149"/>
      <c r="T1668" s="54"/>
      <c r="AT1668" s="18" t="s">
        <v>313</v>
      </c>
      <c r="AU1668" s="18" t="s">
        <v>96</v>
      </c>
    </row>
    <row r="1669" spans="2:65" s="1" customFormat="1" ht="49.15" customHeight="1">
      <c r="B1669" s="33"/>
      <c r="C1669" s="133" t="s">
        <v>2401</v>
      </c>
      <c r="D1669" s="133" t="s">
        <v>307</v>
      </c>
      <c r="E1669" s="134" t="s">
        <v>2402</v>
      </c>
      <c r="F1669" s="135" t="s">
        <v>2403</v>
      </c>
      <c r="G1669" s="136" t="s">
        <v>350</v>
      </c>
      <c r="H1669" s="137">
        <v>4</v>
      </c>
      <c r="I1669" s="138"/>
      <c r="J1669" s="139">
        <f>ROUND(I1669*H1669,2)</f>
        <v>0</v>
      </c>
      <c r="K1669" s="135" t="s">
        <v>721</v>
      </c>
      <c r="L1669" s="33"/>
      <c r="M1669" s="140" t="s">
        <v>42</v>
      </c>
      <c r="N1669" s="141" t="s">
        <v>50</v>
      </c>
      <c r="P1669" s="142">
        <f>O1669*H1669</f>
        <v>0</v>
      </c>
      <c r="Q1669" s="142">
        <v>0</v>
      </c>
      <c r="R1669" s="142">
        <f>Q1669*H1669</f>
        <v>0</v>
      </c>
      <c r="S1669" s="142">
        <v>0</v>
      </c>
      <c r="T1669" s="143">
        <f>S1669*H1669</f>
        <v>0</v>
      </c>
      <c r="AR1669" s="144" t="s">
        <v>436</v>
      </c>
      <c r="AT1669" s="144" t="s">
        <v>307</v>
      </c>
      <c r="AU1669" s="144" t="s">
        <v>96</v>
      </c>
      <c r="AY1669" s="18" t="s">
        <v>305</v>
      </c>
      <c r="BE1669" s="145">
        <f>IF(N1669="základní",J1669,0)</f>
        <v>0</v>
      </c>
      <c r="BF1669" s="145">
        <f>IF(N1669="snížená",J1669,0)</f>
        <v>0</v>
      </c>
      <c r="BG1669" s="145">
        <f>IF(N1669="zákl. přenesená",J1669,0)</f>
        <v>0</v>
      </c>
      <c r="BH1669" s="145">
        <f>IF(N1669="sníž. přenesená",J1669,0)</f>
        <v>0</v>
      </c>
      <c r="BI1669" s="145">
        <f>IF(N1669="nulová",J1669,0)</f>
        <v>0</v>
      </c>
      <c r="BJ1669" s="18" t="s">
        <v>86</v>
      </c>
      <c r="BK1669" s="145">
        <f>ROUND(I1669*H1669,2)</f>
        <v>0</v>
      </c>
      <c r="BL1669" s="18" t="s">
        <v>436</v>
      </c>
      <c r="BM1669" s="144" t="s">
        <v>2404</v>
      </c>
    </row>
    <row r="1670" spans="2:65" s="1" customFormat="1" ht="29.25">
      <c r="B1670" s="33"/>
      <c r="D1670" s="146" t="s">
        <v>313</v>
      </c>
      <c r="F1670" s="147" t="s">
        <v>2403</v>
      </c>
      <c r="I1670" s="148"/>
      <c r="L1670" s="33"/>
      <c r="M1670" s="149"/>
      <c r="T1670" s="54"/>
      <c r="AT1670" s="18" t="s">
        <v>313</v>
      </c>
      <c r="AU1670" s="18" t="s">
        <v>96</v>
      </c>
    </row>
    <row r="1671" spans="2:65" s="1" customFormat="1" ht="49.15" customHeight="1">
      <c r="B1671" s="33"/>
      <c r="C1671" s="133" t="s">
        <v>2405</v>
      </c>
      <c r="D1671" s="133" t="s">
        <v>307</v>
      </c>
      <c r="E1671" s="134" t="s">
        <v>2406</v>
      </c>
      <c r="F1671" s="135" t="s">
        <v>2407</v>
      </c>
      <c r="G1671" s="136" t="s">
        <v>350</v>
      </c>
      <c r="H1671" s="137">
        <v>4</v>
      </c>
      <c r="I1671" s="138"/>
      <c r="J1671" s="139">
        <f>ROUND(I1671*H1671,2)</f>
        <v>0</v>
      </c>
      <c r="K1671" s="135" t="s">
        <v>721</v>
      </c>
      <c r="L1671" s="33"/>
      <c r="M1671" s="140" t="s">
        <v>42</v>
      </c>
      <c r="N1671" s="141" t="s">
        <v>50</v>
      </c>
      <c r="P1671" s="142">
        <f>O1671*H1671</f>
        <v>0</v>
      </c>
      <c r="Q1671" s="142">
        <v>0</v>
      </c>
      <c r="R1671" s="142">
        <f>Q1671*H1671</f>
        <v>0</v>
      </c>
      <c r="S1671" s="142">
        <v>0</v>
      </c>
      <c r="T1671" s="143">
        <f>S1671*H1671</f>
        <v>0</v>
      </c>
      <c r="AR1671" s="144" t="s">
        <v>436</v>
      </c>
      <c r="AT1671" s="144" t="s">
        <v>307</v>
      </c>
      <c r="AU1671" s="144" t="s">
        <v>96</v>
      </c>
      <c r="AY1671" s="18" t="s">
        <v>305</v>
      </c>
      <c r="BE1671" s="145">
        <f>IF(N1671="základní",J1671,0)</f>
        <v>0</v>
      </c>
      <c r="BF1671" s="145">
        <f>IF(N1671="snížená",J1671,0)</f>
        <v>0</v>
      </c>
      <c r="BG1671" s="145">
        <f>IF(N1671="zákl. přenesená",J1671,0)</f>
        <v>0</v>
      </c>
      <c r="BH1671" s="145">
        <f>IF(N1671="sníž. přenesená",J1671,0)</f>
        <v>0</v>
      </c>
      <c r="BI1671" s="145">
        <f>IF(N1671="nulová",J1671,0)</f>
        <v>0</v>
      </c>
      <c r="BJ1671" s="18" t="s">
        <v>86</v>
      </c>
      <c r="BK1671" s="145">
        <f>ROUND(I1671*H1671,2)</f>
        <v>0</v>
      </c>
      <c r="BL1671" s="18" t="s">
        <v>436</v>
      </c>
      <c r="BM1671" s="144" t="s">
        <v>2408</v>
      </c>
    </row>
    <row r="1672" spans="2:65" s="1" customFormat="1" ht="29.25">
      <c r="B1672" s="33"/>
      <c r="D1672" s="146" t="s">
        <v>313</v>
      </c>
      <c r="F1672" s="147" t="s">
        <v>2407</v>
      </c>
      <c r="I1672" s="148"/>
      <c r="L1672" s="33"/>
      <c r="M1672" s="149"/>
      <c r="T1672" s="54"/>
      <c r="AT1672" s="18" t="s">
        <v>313</v>
      </c>
      <c r="AU1672" s="18" t="s">
        <v>96</v>
      </c>
    </row>
    <row r="1673" spans="2:65" s="1" customFormat="1" ht="49.15" customHeight="1">
      <c r="B1673" s="33"/>
      <c r="C1673" s="133" t="s">
        <v>2409</v>
      </c>
      <c r="D1673" s="133" t="s">
        <v>307</v>
      </c>
      <c r="E1673" s="134" t="s">
        <v>2410</v>
      </c>
      <c r="F1673" s="135" t="s">
        <v>2411</v>
      </c>
      <c r="G1673" s="136" t="s">
        <v>350</v>
      </c>
      <c r="H1673" s="137">
        <v>4</v>
      </c>
      <c r="I1673" s="138"/>
      <c r="J1673" s="139">
        <f>ROUND(I1673*H1673,2)</f>
        <v>0</v>
      </c>
      <c r="K1673" s="135" t="s">
        <v>721</v>
      </c>
      <c r="L1673" s="33"/>
      <c r="M1673" s="140" t="s">
        <v>42</v>
      </c>
      <c r="N1673" s="141" t="s">
        <v>50</v>
      </c>
      <c r="P1673" s="142">
        <f>O1673*H1673</f>
        <v>0</v>
      </c>
      <c r="Q1673" s="142">
        <v>0</v>
      </c>
      <c r="R1673" s="142">
        <f>Q1673*H1673</f>
        <v>0</v>
      </c>
      <c r="S1673" s="142">
        <v>0</v>
      </c>
      <c r="T1673" s="143">
        <f>S1673*H1673</f>
        <v>0</v>
      </c>
      <c r="AR1673" s="144" t="s">
        <v>436</v>
      </c>
      <c r="AT1673" s="144" t="s">
        <v>307</v>
      </c>
      <c r="AU1673" s="144" t="s">
        <v>96</v>
      </c>
      <c r="AY1673" s="18" t="s">
        <v>305</v>
      </c>
      <c r="BE1673" s="145">
        <f>IF(N1673="základní",J1673,0)</f>
        <v>0</v>
      </c>
      <c r="BF1673" s="145">
        <f>IF(N1673="snížená",J1673,0)</f>
        <v>0</v>
      </c>
      <c r="BG1673" s="145">
        <f>IF(N1673="zákl. přenesená",J1673,0)</f>
        <v>0</v>
      </c>
      <c r="BH1673" s="145">
        <f>IF(N1673="sníž. přenesená",J1673,0)</f>
        <v>0</v>
      </c>
      <c r="BI1673" s="145">
        <f>IF(N1673="nulová",J1673,0)</f>
        <v>0</v>
      </c>
      <c r="BJ1673" s="18" t="s">
        <v>86</v>
      </c>
      <c r="BK1673" s="145">
        <f>ROUND(I1673*H1673,2)</f>
        <v>0</v>
      </c>
      <c r="BL1673" s="18" t="s">
        <v>436</v>
      </c>
      <c r="BM1673" s="144" t="s">
        <v>2412</v>
      </c>
    </row>
    <row r="1674" spans="2:65" s="1" customFormat="1" ht="29.25">
      <c r="B1674" s="33"/>
      <c r="D1674" s="146" t="s">
        <v>313</v>
      </c>
      <c r="F1674" s="147" t="s">
        <v>2411</v>
      </c>
      <c r="I1674" s="148"/>
      <c r="L1674" s="33"/>
      <c r="M1674" s="149"/>
      <c r="T1674" s="54"/>
      <c r="AT1674" s="18" t="s">
        <v>313</v>
      </c>
      <c r="AU1674" s="18" t="s">
        <v>96</v>
      </c>
    </row>
    <row r="1675" spans="2:65" s="1" customFormat="1" ht="49.15" customHeight="1">
      <c r="B1675" s="33"/>
      <c r="C1675" s="133" t="s">
        <v>2413</v>
      </c>
      <c r="D1675" s="133" t="s">
        <v>307</v>
      </c>
      <c r="E1675" s="134" t="s">
        <v>2414</v>
      </c>
      <c r="F1675" s="135" t="s">
        <v>2415</v>
      </c>
      <c r="G1675" s="136" t="s">
        <v>350</v>
      </c>
      <c r="H1675" s="137">
        <v>4</v>
      </c>
      <c r="I1675" s="138"/>
      <c r="J1675" s="139">
        <f>ROUND(I1675*H1675,2)</f>
        <v>0</v>
      </c>
      <c r="K1675" s="135" t="s">
        <v>721</v>
      </c>
      <c r="L1675" s="33"/>
      <c r="M1675" s="140" t="s">
        <v>42</v>
      </c>
      <c r="N1675" s="141" t="s">
        <v>50</v>
      </c>
      <c r="P1675" s="142">
        <f>O1675*H1675</f>
        <v>0</v>
      </c>
      <c r="Q1675" s="142">
        <v>0</v>
      </c>
      <c r="R1675" s="142">
        <f>Q1675*H1675</f>
        <v>0</v>
      </c>
      <c r="S1675" s="142">
        <v>0</v>
      </c>
      <c r="T1675" s="143">
        <f>S1675*H1675</f>
        <v>0</v>
      </c>
      <c r="AR1675" s="144" t="s">
        <v>436</v>
      </c>
      <c r="AT1675" s="144" t="s">
        <v>307</v>
      </c>
      <c r="AU1675" s="144" t="s">
        <v>96</v>
      </c>
      <c r="AY1675" s="18" t="s">
        <v>305</v>
      </c>
      <c r="BE1675" s="145">
        <f>IF(N1675="základní",J1675,0)</f>
        <v>0</v>
      </c>
      <c r="BF1675" s="145">
        <f>IF(N1675="snížená",J1675,0)</f>
        <v>0</v>
      </c>
      <c r="BG1675" s="145">
        <f>IF(N1675="zákl. přenesená",J1675,0)</f>
        <v>0</v>
      </c>
      <c r="BH1675" s="145">
        <f>IF(N1675="sníž. přenesená",J1675,0)</f>
        <v>0</v>
      </c>
      <c r="BI1675" s="145">
        <f>IF(N1675="nulová",J1675,0)</f>
        <v>0</v>
      </c>
      <c r="BJ1675" s="18" t="s">
        <v>86</v>
      </c>
      <c r="BK1675" s="145">
        <f>ROUND(I1675*H1675,2)</f>
        <v>0</v>
      </c>
      <c r="BL1675" s="18" t="s">
        <v>436</v>
      </c>
      <c r="BM1675" s="144" t="s">
        <v>2416</v>
      </c>
    </row>
    <row r="1676" spans="2:65" s="1" customFormat="1" ht="29.25">
      <c r="B1676" s="33"/>
      <c r="D1676" s="146" t="s">
        <v>313</v>
      </c>
      <c r="F1676" s="147" t="s">
        <v>2415</v>
      </c>
      <c r="I1676" s="148"/>
      <c r="L1676" s="33"/>
      <c r="M1676" s="149"/>
      <c r="T1676" s="54"/>
      <c r="AT1676" s="18" t="s">
        <v>313</v>
      </c>
      <c r="AU1676" s="18" t="s">
        <v>96</v>
      </c>
    </row>
    <row r="1677" spans="2:65" s="1" customFormat="1" ht="49.15" customHeight="1">
      <c r="B1677" s="33"/>
      <c r="C1677" s="133" t="s">
        <v>2417</v>
      </c>
      <c r="D1677" s="133" t="s">
        <v>307</v>
      </c>
      <c r="E1677" s="134" t="s">
        <v>2418</v>
      </c>
      <c r="F1677" s="135" t="s">
        <v>2419</v>
      </c>
      <c r="G1677" s="136" t="s">
        <v>350</v>
      </c>
      <c r="H1677" s="137">
        <v>2</v>
      </c>
      <c r="I1677" s="138"/>
      <c r="J1677" s="139">
        <f>ROUND(I1677*H1677,2)</f>
        <v>0</v>
      </c>
      <c r="K1677" s="135" t="s">
        <v>721</v>
      </c>
      <c r="L1677" s="33"/>
      <c r="M1677" s="140" t="s">
        <v>42</v>
      </c>
      <c r="N1677" s="141" t="s">
        <v>50</v>
      </c>
      <c r="P1677" s="142">
        <f>O1677*H1677</f>
        <v>0</v>
      </c>
      <c r="Q1677" s="142">
        <v>0</v>
      </c>
      <c r="R1677" s="142">
        <f>Q1677*H1677</f>
        <v>0</v>
      </c>
      <c r="S1677" s="142">
        <v>0</v>
      </c>
      <c r="T1677" s="143">
        <f>S1677*H1677</f>
        <v>0</v>
      </c>
      <c r="AR1677" s="144" t="s">
        <v>436</v>
      </c>
      <c r="AT1677" s="144" t="s">
        <v>307</v>
      </c>
      <c r="AU1677" s="144" t="s">
        <v>96</v>
      </c>
      <c r="AY1677" s="18" t="s">
        <v>305</v>
      </c>
      <c r="BE1677" s="145">
        <f>IF(N1677="základní",J1677,0)</f>
        <v>0</v>
      </c>
      <c r="BF1677" s="145">
        <f>IF(N1677="snížená",J1677,0)</f>
        <v>0</v>
      </c>
      <c r="BG1677" s="145">
        <f>IF(N1677="zákl. přenesená",J1677,0)</f>
        <v>0</v>
      </c>
      <c r="BH1677" s="145">
        <f>IF(N1677="sníž. přenesená",J1677,0)</f>
        <v>0</v>
      </c>
      <c r="BI1677" s="145">
        <f>IF(N1677="nulová",J1677,0)</f>
        <v>0</v>
      </c>
      <c r="BJ1677" s="18" t="s">
        <v>86</v>
      </c>
      <c r="BK1677" s="145">
        <f>ROUND(I1677*H1677,2)</f>
        <v>0</v>
      </c>
      <c r="BL1677" s="18" t="s">
        <v>436</v>
      </c>
      <c r="BM1677" s="144" t="s">
        <v>2420</v>
      </c>
    </row>
    <row r="1678" spans="2:65" s="1" customFormat="1" ht="29.25">
      <c r="B1678" s="33"/>
      <c r="D1678" s="146" t="s">
        <v>313</v>
      </c>
      <c r="F1678" s="147" t="s">
        <v>2419</v>
      </c>
      <c r="I1678" s="148"/>
      <c r="L1678" s="33"/>
      <c r="M1678" s="149"/>
      <c r="T1678" s="54"/>
      <c r="AT1678" s="18" t="s">
        <v>313</v>
      </c>
      <c r="AU1678" s="18" t="s">
        <v>96</v>
      </c>
    </row>
    <row r="1679" spans="2:65" s="1" customFormat="1" ht="44.25" customHeight="1">
      <c r="B1679" s="33"/>
      <c r="C1679" s="133" t="s">
        <v>2421</v>
      </c>
      <c r="D1679" s="133" t="s">
        <v>307</v>
      </c>
      <c r="E1679" s="134" t="s">
        <v>2422</v>
      </c>
      <c r="F1679" s="135" t="s">
        <v>2423</v>
      </c>
      <c r="G1679" s="136" t="s">
        <v>350</v>
      </c>
      <c r="H1679" s="137">
        <v>2</v>
      </c>
      <c r="I1679" s="138"/>
      <c r="J1679" s="139">
        <f>ROUND(I1679*H1679,2)</f>
        <v>0</v>
      </c>
      <c r="K1679" s="135" t="s">
        <v>721</v>
      </c>
      <c r="L1679" s="33"/>
      <c r="M1679" s="140" t="s">
        <v>42</v>
      </c>
      <c r="N1679" s="141" t="s">
        <v>50</v>
      </c>
      <c r="P1679" s="142">
        <f>O1679*H1679</f>
        <v>0</v>
      </c>
      <c r="Q1679" s="142">
        <v>0</v>
      </c>
      <c r="R1679" s="142">
        <f>Q1679*H1679</f>
        <v>0</v>
      </c>
      <c r="S1679" s="142">
        <v>0</v>
      </c>
      <c r="T1679" s="143">
        <f>S1679*H1679</f>
        <v>0</v>
      </c>
      <c r="AR1679" s="144" t="s">
        <v>436</v>
      </c>
      <c r="AT1679" s="144" t="s">
        <v>307</v>
      </c>
      <c r="AU1679" s="144" t="s">
        <v>96</v>
      </c>
      <c r="AY1679" s="18" t="s">
        <v>305</v>
      </c>
      <c r="BE1679" s="145">
        <f>IF(N1679="základní",J1679,0)</f>
        <v>0</v>
      </c>
      <c r="BF1679" s="145">
        <f>IF(N1679="snížená",J1679,0)</f>
        <v>0</v>
      </c>
      <c r="BG1679" s="145">
        <f>IF(N1679="zákl. přenesená",J1679,0)</f>
        <v>0</v>
      </c>
      <c r="BH1679" s="145">
        <f>IF(N1679="sníž. přenesená",J1679,0)</f>
        <v>0</v>
      </c>
      <c r="BI1679" s="145">
        <f>IF(N1679="nulová",J1679,0)</f>
        <v>0</v>
      </c>
      <c r="BJ1679" s="18" t="s">
        <v>86</v>
      </c>
      <c r="BK1679" s="145">
        <f>ROUND(I1679*H1679,2)</f>
        <v>0</v>
      </c>
      <c r="BL1679" s="18" t="s">
        <v>436</v>
      </c>
      <c r="BM1679" s="144" t="s">
        <v>2424</v>
      </c>
    </row>
    <row r="1680" spans="2:65" s="1" customFormat="1" ht="29.25">
      <c r="B1680" s="33"/>
      <c r="D1680" s="146" t="s">
        <v>313</v>
      </c>
      <c r="F1680" s="147" t="s">
        <v>2423</v>
      </c>
      <c r="I1680" s="148"/>
      <c r="L1680" s="33"/>
      <c r="M1680" s="149"/>
      <c r="T1680" s="54"/>
      <c r="AT1680" s="18" t="s">
        <v>313</v>
      </c>
      <c r="AU1680" s="18" t="s">
        <v>96</v>
      </c>
    </row>
    <row r="1681" spans="2:65" s="1" customFormat="1" ht="44.25" customHeight="1">
      <c r="B1681" s="33"/>
      <c r="C1681" s="133" t="s">
        <v>2425</v>
      </c>
      <c r="D1681" s="133" t="s">
        <v>307</v>
      </c>
      <c r="E1681" s="134" t="s">
        <v>2426</v>
      </c>
      <c r="F1681" s="135" t="s">
        <v>2427</v>
      </c>
      <c r="G1681" s="136" t="s">
        <v>350</v>
      </c>
      <c r="H1681" s="137">
        <v>2</v>
      </c>
      <c r="I1681" s="138"/>
      <c r="J1681" s="139">
        <f>ROUND(I1681*H1681,2)</f>
        <v>0</v>
      </c>
      <c r="K1681" s="135" t="s">
        <v>721</v>
      </c>
      <c r="L1681" s="33"/>
      <c r="M1681" s="140" t="s">
        <v>42</v>
      </c>
      <c r="N1681" s="141" t="s">
        <v>50</v>
      </c>
      <c r="P1681" s="142">
        <f>O1681*H1681</f>
        <v>0</v>
      </c>
      <c r="Q1681" s="142">
        <v>0</v>
      </c>
      <c r="R1681" s="142">
        <f>Q1681*H1681</f>
        <v>0</v>
      </c>
      <c r="S1681" s="142">
        <v>0</v>
      </c>
      <c r="T1681" s="143">
        <f>S1681*H1681</f>
        <v>0</v>
      </c>
      <c r="AR1681" s="144" t="s">
        <v>436</v>
      </c>
      <c r="AT1681" s="144" t="s">
        <v>307</v>
      </c>
      <c r="AU1681" s="144" t="s">
        <v>96</v>
      </c>
      <c r="AY1681" s="18" t="s">
        <v>305</v>
      </c>
      <c r="BE1681" s="145">
        <f>IF(N1681="základní",J1681,0)</f>
        <v>0</v>
      </c>
      <c r="BF1681" s="145">
        <f>IF(N1681="snížená",J1681,0)</f>
        <v>0</v>
      </c>
      <c r="BG1681" s="145">
        <f>IF(N1681="zákl. přenesená",J1681,0)</f>
        <v>0</v>
      </c>
      <c r="BH1681" s="145">
        <f>IF(N1681="sníž. přenesená",J1681,0)</f>
        <v>0</v>
      </c>
      <c r="BI1681" s="145">
        <f>IF(N1681="nulová",J1681,0)</f>
        <v>0</v>
      </c>
      <c r="BJ1681" s="18" t="s">
        <v>86</v>
      </c>
      <c r="BK1681" s="145">
        <f>ROUND(I1681*H1681,2)</f>
        <v>0</v>
      </c>
      <c r="BL1681" s="18" t="s">
        <v>436</v>
      </c>
      <c r="BM1681" s="144" t="s">
        <v>2428</v>
      </c>
    </row>
    <row r="1682" spans="2:65" s="1" customFormat="1" ht="29.25">
      <c r="B1682" s="33"/>
      <c r="D1682" s="146" t="s">
        <v>313</v>
      </c>
      <c r="F1682" s="147" t="s">
        <v>2427</v>
      </c>
      <c r="I1682" s="148"/>
      <c r="L1682" s="33"/>
      <c r="M1682" s="149"/>
      <c r="T1682" s="54"/>
      <c r="AT1682" s="18" t="s">
        <v>313</v>
      </c>
      <c r="AU1682" s="18" t="s">
        <v>96</v>
      </c>
    </row>
    <row r="1683" spans="2:65" s="1" customFormat="1" ht="44.25" customHeight="1">
      <c r="B1683" s="33"/>
      <c r="C1683" s="133" t="s">
        <v>2429</v>
      </c>
      <c r="D1683" s="133" t="s">
        <v>307</v>
      </c>
      <c r="E1683" s="134" t="s">
        <v>2430</v>
      </c>
      <c r="F1683" s="135" t="s">
        <v>2431</v>
      </c>
      <c r="G1683" s="136" t="s">
        <v>350</v>
      </c>
      <c r="H1683" s="137">
        <v>2</v>
      </c>
      <c r="I1683" s="138"/>
      <c r="J1683" s="139">
        <f>ROUND(I1683*H1683,2)</f>
        <v>0</v>
      </c>
      <c r="K1683" s="135" t="s">
        <v>721</v>
      </c>
      <c r="L1683" s="33"/>
      <c r="M1683" s="140" t="s">
        <v>42</v>
      </c>
      <c r="N1683" s="141" t="s">
        <v>50</v>
      </c>
      <c r="P1683" s="142">
        <f>O1683*H1683</f>
        <v>0</v>
      </c>
      <c r="Q1683" s="142">
        <v>0</v>
      </c>
      <c r="R1683" s="142">
        <f>Q1683*H1683</f>
        <v>0</v>
      </c>
      <c r="S1683" s="142">
        <v>0</v>
      </c>
      <c r="T1683" s="143">
        <f>S1683*H1683</f>
        <v>0</v>
      </c>
      <c r="AR1683" s="144" t="s">
        <v>436</v>
      </c>
      <c r="AT1683" s="144" t="s">
        <v>307</v>
      </c>
      <c r="AU1683" s="144" t="s">
        <v>96</v>
      </c>
      <c r="AY1683" s="18" t="s">
        <v>305</v>
      </c>
      <c r="BE1683" s="145">
        <f>IF(N1683="základní",J1683,0)</f>
        <v>0</v>
      </c>
      <c r="BF1683" s="145">
        <f>IF(N1683="snížená",J1683,0)</f>
        <v>0</v>
      </c>
      <c r="BG1683" s="145">
        <f>IF(N1683="zákl. přenesená",J1683,0)</f>
        <v>0</v>
      </c>
      <c r="BH1683" s="145">
        <f>IF(N1683="sníž. přenesená",J1683,0)</f>
        <v>0</v>
      </c>
      <c r="BI1683" s="145">
        <f>IF(N1683="nulová",J1683,0)</f>
        <v>0</v>
      </c>
      <c r="BJ1683" s="18" t="s">
        <v>86</v>
      </c>
      <c r="BK1683" s="145">
        <f>ROUND(I1683*H1683,2)</f>
        <v>0</v>
      </c>
      <c r="BL1683" s="18" t="s">
        <v>436</v>
      </c>
      <c r="BM1683" s="144" t="s">
        <v>2432</v>
      </c>
    </row>
    <row r="1684" spans="2:65" s="1" customFormat="1" ht="29.25">
      <c r="B1684" s="33"/>
      <c r="D1684" s="146" t="s">
        <v>313</v>
      </c>
      <c r="F1684" s="147" t="s">
        <v>2431</v>
      </c>
      <c r="I1684" s="148"/>
      <c r="L1684" s="33"/>
      <c r="M1684" s="149"/>
      <c r="T1684" s="54"/>
      <c r="AT1684" s="18" t="s">
        <v>313</v>
      </c>
      <c r="AU1684" s="18" t="s">
        <v>96</v>
      </c>
    </row>
    <row r="1685" spans="2:65" s="1" customFormat="1" ht="49.15" customHeight="1">
      <c r="B1685" s="33"/>
      <c r="C1685" s="133" t="s">
        <v>2433</v>
      </c>
      <c r="D1685" s="133" t="s">
        <v>307</v>
      </c>
      <c r="E1685" s="134" t="s">
        <v>2434</v>
      </c>
      <c r="F1685" s="135" t="s">
        <v>2435</v>
      </c>
      <c r="G1685" s="136" t="s">
        <v>350</v>
      </c>
      <c r="H1685" s="137">
        <v>2</v>
      </c>
      <c r="I1685" s="138"/>
      <c r="J1685" s="139">
        <f>ROUND(I1685*H1685,2)</f>
        <v>0</v>
      </c>
      <c r="K1685" s="135" t="s">
        <v>721</v>
      </c>
      <c r="L1685" s="33"/>
      <c r="M1685" s="140" t="s">
        <v>42</v>
      </c>
      <c r="N1685" s="141" t="s">
        <v>50</v>
      </c>
      <c r="P1685" s="142">
        <f>O1685*H1685</f>
        <v>0</v>
      </c>
      <c r="Q1685" s="142">
        <v>0</v>
      </c>
      <c r="R1685" s="142">
        <f>Q1685*H1685</f>
        <v>0</v>
      </c>
      <c r="S1685" s="142">
        <v>0</v>
      </c>
      <c r="T1685" s="143">
        <f>S1685*H1685</f>
        <v>0</v>
      </c>
      <c r="AR1685" s="144" t="s">
        <v>436</v>
      </c>
      <c r="AT1685" s="144" t="s">
        <v>307</v>
      </c>
      <c r="AU1685" s="144" t="s">
        <v>96</v>
      </c>
      <c r="AY1685" s="18" t="s">
        <v>305</v>
      </c>
      <c r="BE1685" s="145">
        <f>IF(N1685="základní",J1685,0)</f>
        <v>0</v>
      </c>
      <c r="BF1685" s="145">
        <f>IF(N1685="snížená",J1685,0)</f>
        <v>0</v>
      </c>
      <c r="BG1685" s="145">
        <f>IF(N1685="zákl. přenesená",J1685,0)</f>
        <v>0</v>
      </c>
      <c r="BH1685" s="145">
        <f>IF(N1685="sníž. přenesená",J1685,0)</f>
        <v>0</v>
      </c>
      <c r="BI1685" s="145">
        <f>IF(N1685="nulová",J1685,0)</f>
        <v>0</v>
      </c>
      <c r="BJ1685" s="18" t="s">
        <v>86</v>
      </c>
      <c r="BK1685" s="145">
        <f>ROUND(I1685*H1685,2)</f>
        <v>0</v>
      </c>
      <c r="BL1685" s="18" t="s">
        <v>436</v>
      </c>
      <c r="BM1685" s="144" t="s">
        <v>2436</v>
      </c>
    </row>
    <row r="1686" spans="2:65" s="1" customFormat="1" ht="29.25">
      <c r="B1686" s="33"/>
      <c r="D1686" s="146" t="s">
        <v>313</v>
      </c>
      <c r="F1686" s="147" t="s">
        <v>2435</v>
      </c>
      <c r="I1686" s="148"/>
      <c r="L1686" s="33"/>
      <c r="M1686" s="149"/>
      <c r="T1686" s="54"/>
      <c r="AT1686" s="18" t="s">
        <v>313</v>
      </c>
      <c r="AU1686" s="18" t="s">
        <v>96</v>
      </c>
    </row>
    <row r="1687" spans="2:65" s="1" customFormat="1" ht="49.15" customHeight="1">
      <c r="B1687" s="33"/>
      <c r="C1687" s="133" t="s">
        <v>2437</v>
      </c>
      <c r="D1687" s="133" t="s">
        <v>307</v>
      </c>
      <c r="E1687" s="134" t="s">
        <v>2438</v>
      </c>
      <c r="F1687" s="135" t="s">
        <v>2439</v>
      </c>
      <c r="G1687" s="136" t="s">
        <v>350</v>
      </c>
      <c r="H1687" s="137">
        <v>4</v>
      </c>
      <c r="I1687" s="138"/>
      <c r="J1687" s="139">
        <f>ROUND(I1687*H1687,2)</f>
        <v>0</v>
      </c>
      <c r="K1687" s="135" t="s">
        <v>721</v>
      </c>
      <c r="L1687" s="33"/>
      <c r="M1687" s="140" t="s">
        <v>42</v>
      </c>
      <c r="N1687" s="141" t="s">
        <v>50</v>
      </c>
      <c r="P1687" s="142">
        <f>O1687*H1687</f>
        <v>0</v>
      </c>
      <c r="Q1687" s="142">
        <v>0</v>
      </c>
      <c r="R1687" s="142">
        <f>Q1687*H1687</f>
        <v>0</v>
      </c>
      <c r="S1687" s="142">
        <v>0</v>
      </c>
      <c r="T1687" s="143">
        <f>S1687*H1687</f>
        <v>0</v>
      </c>
      <c r="AR1687" s="144" t="s">
        <v>436</v>
      </c>
      <c r="AT1687" s="144" t="s">
        <v>307</v>
      </c>
      <c r="AU1687" s="144" t="s">
        <v>96</v>
      </c>
      <c r="AY1687" s="18" t="s">
        <v>305</v>
      </c>
      <c r="BE1687" s="145">
        <f>IF(N1687="základní",J1687,0)</f>
        <v>0</v>
      </c>
      <c r="BF1687" s="145">
        <f>IF(N1687="snížená",J1687,0)</f>
        <v>0</v>
      </c>
      <c r="BG1687" s="145">
        <f>IF(N1687="zákl. přenesená",J1687,0)</f>
        <v>0</v>
      </c>
      <c r="BH1687" s="145">
        <f>IF(N1687="sníž. přenesená",J1687,0)</f>
        <v>0</v>
      </c>
      <c r="BI1687" s="145">
        <f>IF(N1687="nulová",J1687,0)</f>
        <v>0</v>
      </c>
      <c r="BJ1687" s="18" t="s">
        <v>86</v>
      </c>
      <c r="BK1687" s="145">
        <f>ROUND(I1687*H1687,2)</f>
        <v>0</v>
      </c>
      <c r="BL1687" s="18" t="s">
        <v>436</v>
      </c>
      <c r="BM1687" s="144" t="s">
        <v>2440</v>
      </c>
    </row>
    <row r="1688" spans="2:65" s="1" customFormat="1" ht="29.25">
      <c r="B1688" s="33"/>
      <c r="D1688" s="146" t="s">
        <v>313</v>
      </c>
      <c r="F1688" s="147" t="s">
        <v>2439</v>
      </c>
      <c r="I1688" s="148"/>
      <c r="L1688" s="33"/>
      <c r="M1688" s="149"/>
      <c r="T1688" s="54"/>
      <c r="AT1688" s="18" t="s">
        <v>313</v>
      </c>
      <c r="AU1688" s="18" t="s">
        <v>96</v>
      </c>
    </row>
    <row r="1689" spans="2:65" s="1" customFormat="1" ht="44.25" customHeight="1">
      <c r="B1689" s="33"/>
      <c r="C1689" s="133" t="s">
        <v>2441</v>
      </c>
      <c r="D1689" s="133" t="s">
        <v>307</v>
      </c>
      <c r="E1689" s="134" t="s">
        <v>2442</v>
      </c>
      <c r="F1689" s="135" t="s">
        <v>2443</v>
      </c>
      <c r="G1689" s="136" t="s">
        <v>350</v>
      </c>
      <c r="H1689" s="137">
        <v>2</v>
      </c>
      <c r="I1689" s="138"/>
      <c r="J1689" s="139">
        <f>ROUND(I1689*H1689,2)</f>
        <v>0</v>
      </c>
      <c r="K1689" s="135" t="s">
        <v>721</v>
      </c>
      <c r="L1689" s="33"/>
      <c r="M1689" s="140" t="s">
        <v>42</v>
      </c>
      <c r="N1689" s="141" t="s">
        <v>50</v>
      </c>
      <c r="P1689" s="142">
        <f>O1689*H1689</f>
        <v>0</v>
      </c>
      <c r="Q1689" s="142">
        <v>0</v>
      </c>
      <c r="R1689" s="142">
        <f>Q1689*H1689</f>
        <v>0</v>
      </c>
      <c r="S1689" s="142">
        <v>0</v>
      </c>
      <c r="T1689" s="143">
        <f>S1689*H1689</f>
        <v>0</v>
      </c>
      <c r="AR1689" s="144" t="s">
        <v>436</v>
      </c>
      <c r="AT1689" s="144" t="s">
        <v>307</v>
      </c>
      <c r="AU1689" s="144" t="s">
        <v>96</v>
      </c>
      <c r="AY1689" s="18" t="s">
        <v>305</v>
      </c>
      <c r="BE1689" s="145">
        <f>IF(N1689="základní",J1689,0)</f>
        <v>0</v>
      </c>
      <c r="BF1689" s="145">
        <f>IF(N1689="snížená",J1689,0)</f>
        <v>0</v>
      </c>
      <c r="BG1689" s="145">
        <f>IF(N1689="zákl. přenesená",J1689,0)</f>
        <v>0</v>
      </c>
      <c r="BH1689" s="145">
        <f>IF(N1689="sníž. přenesená",J1689,0)</f>
        <v>0</v>
      </c>
      <c r="BI1689" s="145">
        <f>IF(N1689="nulová",J1689,0)</f>
        <v>0</v>
      </c>
      <c r="BJ1689" s="18" t="s">
        <v>86</v>
      </c>
      <c r="BK1689" s="145">
        <f>ROUND(I1689*H1689,2)</f>
        <v>0</v>
      </c>
      <c r="BL1689" s="18" t="s">
        <v>436</v>
      </c>
      <c r="BM1689" s="144" t="s">
        <v>2444</v>
      </c>
    </row>
    <row r="1690" spans="2:65" s="1" customFormat="1" ht="29.25">
      <c r="B1690" s="33"/>
      <c r="D1690" s="146" t="s">
        <v>313</v>
      </c>
      <c r="F1690" s="147" t="s">
        <v>2443</v>
      </c>
      <c r="I1690" s="148"/>
      <c r="L1690" s="33"/>
      <c r="M1690" s="149"/>
      <c r="T1690" s="54"/>
      <c r="AT1690" s="18" t="s">
        <v>313</v>
      </c>
      <c r="AU1690" s="18" t="s">
        <v>96</v>
      </c>
    </row>
    <row r="1691" spans="2:65" s="1" customFormat="1" ht="49.15" customHeight="1">
      <c r="B1691" s="33"/>
      <c r="C1691" s="133" t="s">
        <v>2445</v>
      </c>
      <c r="D1691" s="133" t="s">
        <v>307</v>
      </c>
      <c r="E1691" s="134" t="s">
        <v>2446</v>
      </c>
      <c r="F1691" s="135" t="s">
        <v>2447</v>
      </c>
      <c r="G1691" s="136" t="s">
        <v>350</v>
      </c>
      <c r="H1691" s="137">
        <v>4</v>
      </c>
      <c r="I1691" s="138"/>
      <c r="J1691" s="139">
        <f>ROUND(I1691*H1691,2)</f>
        <v>0</v>
      </c>
      <c r="K1691" s="135" t="s">
        <v>721</v>
      </c>
      <c r="L1691" s="33"/>
      <c r="M1691" s="140" t="s">
        <v>42</v>
      </c>
      <c r="N1691" s="141" t="s">
        <v>50</v>
      </c>
      <c r="P1691" s="142">
        <f>O1691*H1691</f>
        <v>0</v>
      </c>
      <c r="Q1691" s="142">
        <v>0</v>
      </c>
      <c r="R1691" s="142">
        <f>Q1691*H1691</f>
        <v>0</v>
      </c>
      <c r="S1691" s="142">
        <v>0</v>
      </c>
      <c r="T1691" s="143">
        <f>S1691*H1691</f>
        <v>0</v>
      </c>
      <c r="AR1691" s="144" t="s">
        <v>436</v>
      </c>
      <c r="AT1691" s="144" t="s">
        <v>307</v>
      </c>
      <c r="AU1691" s="144" t="s">
        <v>96</v>
      </c>
      <c r="AY1691" s="18" t="s">
        <v>305</v>
      </c>
      <c r="BE1691" s="145">
        <f>IF(N1691="základní",J1691,0)</f>
        <v>0</v>
      </c>
      <c r="BF1691" s="145">
        <f>IF(N1691="snížená",J1691,0)</f>
        <v>0</v>
      </c>
      <c r="BG1691" s="145">
        <f>IF(N1691="zákl. přenesená",J1691,0)</f>
        <v>0</v>
      </c>
      <c r="BH1691" s="145">
        <f>IF(N1691="sníž. přenesená",J1691,0)</f>
        <v>0</v>
      </c>
      <c r="BI1691" s="145">
        <f>IF(N1691="nulová",J1691,0)</f>
        <v>0</v>
      </c>
      <c r="BJ1691" s="18" t="s">
        <v>86</v>
      </c>
      <c r="BK1691" s="145">
        <f>ROUND(I1691*H1691,2)</f>
        <v>0</v>
      </c>
      <c r="BL1691" s="18" t="s">
        <v>436</v>
      </c>
      <c r="BM1691" s="144" t="s">
        <v>2448</v>
      </c>
    </row>
    <row r="1692" spans="2:65" s="1" customFormat="1" ht="29.25">
      <c r="B1692" s="33"/>
      <c r="D1692" s="146" t="s">
        <v>313</v>
      </c>
      <c r="F1692" s="147" t="s">
        <v>2447</v>
      </c>
      <c r="I1692" s="148"/>
      <c r="L1692" s="33"/>
      <c r="M1692" s="149"/>
      <c r="T1692" s="54"/>
      <c r="AT1692" s="18" t="s">
        <v>313</v>
      </c>
      <c r="AU1692" s="18" t="s">
        <v>96</v>
      </c>
    </row>
    <row r="1693" spans="2:65" s="1" customFormat="1" ht="49.15" customHeight="1">
      <c r="B1693" s="33"/>
      <c r="C1693" s="133" t="s">
        <v>2449</v>
      </c>
      <c r="D1693" s="133" t="s">
        <v>307</v>
      </c>
      <c r="E1693" s="134" t="s">
        <v>2450</v>
      </c>
      <c r="F1693" s="135" t="s">
        <v>2451</v>
      </c>
      <c r="G1693" s="136" t="s">
        <v>350</v>
      </c>
      <c r="H1693" s="137">
        <v>4</v>
      </c>
      <c r="I1693" s="138"/>
      <c r="J1693" s="139">
        <f>ROUND(I1693*H1693,2)</f>
        <v>0</v>
      </c>
      <c r="K1693" s="135" t="s">
        <v>721</v>
      </c>
      <c r="L1693" s="33"/>
      <c r="M1693" s="140" t="s">
        <v>42</v>
      </c>
      <c r="N1693" s="141" t="s">
        <v>50</v>
      </c>
      <c r="P1693" s="142">
        <f>O1693*H1693</f>
        <v>0</v>
      </c>
      <c r="Q1693" s="142">
        <v>0</v>
      </c>
      <c r="R1693" s="142">
        <f>Q1693*H1693</f>
        <v>0</v>
      </c>
      <c r="S1693" s="142">
        <v>0</v>
      </c>
      <c r="T1693" s="143">
        <f>S1693*H1693</f>
        <v>0</v>
      </c>
      <c r="AR1693" s="144" t="s">
        <v>436</v>
      </c>
      <c r="AT1693" s="144" t="s">
        <v>307</v>
      </c>
      <c r="AU1693" s="144" t="s">
        <v>96</v>
      </c>
      <c r="AY1693" s="18" t="s">
        <v>305</v>
      </c>
      <c r="BE1693" s="145">
        <f>IF(N1693="základní",J1693,0)</f>
        <v>0</v>
      </c>
      <c r="BF1693" s="145">
        <f>IF(N1693="snížená",J1693,0)</f>
        <v>0</v>
      </c>
      <c r="BG1693" s="145">
        <f>IF(N1693="zákl. přenesená",J1693,0)</f>
        <v>0</v>
      </c>
      <c r="BH1693" s="145">
        <f>IF(N1693="sníž. přenesená",J1693,0)</f>
        <v>0</v>
      </c>
      <c r="BI1693" s="145">
        <f>IF(N1693="nulová",J1693,0)</f>
        <v>0</v>
      </c>
      <c r="BJ1693" s="18" t="s">
        <v>86</v>
      </c>
      <c r="BK1693" s="145">
        <f>ROUND(I1693*H1693,2)</f>
        <v>0</v>
      </c>
      <c r="BL1693" s="18" t="s">
        <v>436</v>
      </c>
      <c r="BM1693" s="144" t="s">
        <v>2452</v>
      </c>
    </row>
    <row r="1694" spans="2:65" s="1" customFormat="1" ht="29.25">
      <c r="B1694" s="33"/>
      <c r="D1694" s="146" t="s">
        <v>313</v>
      </c>
      <c r="F1694" s="147" t="s">
        <v>2451</v>
      </c>
      <c r="I1694" s="148"/>
      <c r="L1694" s="33"/>
      <c r="M1694" s="149"/>
      <c r="T1694" s="54"/>
      <c r="AT1694" s="18" t="s">
        <v>313</v>
      </c>
      <c r="AU1694" s="18" t="s">
        <v>96</v>
      </c>
    </row>
    <row r="1695" spans="2:65" s="1" customFormat="1" ht="49.15" customHeight="1">
      <c r="B1695" s="33"/>
      <c r="C1695" s="133" t="s">
        <v>2453</v>
      </c>
      <c r="D1695" s="133" t="s">
        <v>307</v>
      </c>
      <c r="E1695" s="134" t="s">
        <v>2454</v>
      </c>
      <c r="F1695" s="135" t="s">
        <v>2455</v>
      </c>
      <c r="G1695" s="136" t="s">
        <v>350</v>
      </c>
      <c r="H1695" s="137">
        <v>2</v>
      </c>
      <c r="I1695" s="138"/>
      <c r="J1695" s="139">
        <f>ROUND(I1695*H1695,2)</f>
        <v>0</v>
      </c>
      <c r="K1695" s="135" t="s">
        <v>721</v>
      </c>
      <c r="L1695" s="33"/>
      <c r="M1695" s="140" t="s">
        <v>42</v>
      </c>
      <c r="N1695" s="141" t="s">
        <v>50</v>
      </c>
      <c r="P1695" s="142">
        <f>O1695*H1695</f>
        <v>0</v>
      </c>
      <c r="Q1695" s="142">
        <v>0</v>
      </c>
      <c r="R1695" s="142">
        <f>Q1695*H1695</f>
        <v>0</v>
      </c>
      <c r="S1695" s="142">
        <v>0</v>
      </c>
      <c r="T1695" s="143">
        <f>S1695*H1695</f>
        <v>0</v>
      </c>
      <c r="AR1695" s="144" t="s">
        <v>436</v>
      </c>
      <c r="AT1695" s="144" t="s">
        <v>307</v>
      </c>
      <c r="AU1695" s="144" t="s">
        <v>96</v>
      </c>
      <c r="AY1695" s="18" t="s">
        <v>305</v>
      </c>
      <c r="BE1695" s="145">
        <f>IF(N1695="základní",J1695,0)</f>
        <v>0</v>
      </c>
      <c r="BF1695" s="145">
        <f>IF(N1695="snížená",J1695,0)</f>
        <v>0</v>
      </c>
      <c r="BG1695" s="145">
        <f>IF(N1695="zákl. přenesená",J1695,0)</f>
        <v>0</v>
      </c>
      <c r="BH1695" s="145">
        <f>IF(N1695="sníž. přenesená",J1695,0)</f>
        <v>0</v>
      </c>
      <c r="BI1695" s="145">
        <f>IF(N1695="nulová",J1695,0)</f>
        <v>0</v>
      </c>
      <c r="BJ1695" s="18" t="s">
        <v>86</v>
      </c>
      <c r="BK1695" s="145">
        <f>ROUND(I1695*H1695,2)</f>
        <v>0</v>
      </c>
      <c r="BL1695" s="18" t="s">
        <v>436</v>
      </c>
      <c r="BM1695" s="144" t="s">
        <v>2456</v>
      </c>
    </row>
    <row r="1696" spans="2:65" s="1" customFormat="1" ht="29.25">
      <c r="B1696" s="33"/>
      <c r="D1696" s="146" t="s">
        <v>313</v>
      </c>
      <c r="F1696" s="147" t="s">
        <v>2455</v>
      </c>
      <c r="I1696" s="148"/>
      <c r="L1696" s="33"/>
      <c r="M1696" s="149"/>
      <c r="T1696" s="54"/>
      <c r="AT1696" s="18" t="s">
        <v>313</v>
      </c>
      <c r="AU1696" s="18" t="s">
        <v>96</v>
      </c>
    </row>
    <row r="1697" spans="2:65" s="1" customFormat="1" ht="44.25" customHeight="1">
      <c r="B1697" s="33"/>
      <c r="C1697" s="133" t="s">
        <v>2457</v>
      </c>
      <c r="D1697" s="133" t="s">
        <v>307</v>
      </c>
      <c r="E1697" s="134" t="s">
        <v>2458</v>
      </c>
      <c r="F1697" s="135" t="s">
        <v>2459</v>
      </c>
      <c r="G1697" s="136" t="s">
        <v>350</v>
      </c>
      <c r="H1697" s="137">
        <v>1</v>
      </c>
      <c r="I1697" s="138"/>
      <c r="J1697" s="139">
        <f>ROUND(I1697*H1697,2)</f>
        <v>0</v>
      </c>
      <c r="K1697" s="135" t="s">
        <v>721</v>
      </c>
      <c r="L1697" s="33"/>
      <c r="M1697" s="140" t="s">
        <v>42</v>
      </c>
      <c r="N1697" s="141" t="s">
        <v>50</v>
      </c>
      <c r="P1697" s="142">
        <f>O1697*H1697</f>
        <v>0</v>
      </c>
      <c r="Q1697" s="142">
        <v>0</v>
      </c>
      <c r="R1697" s="142">
        <f>Q1697*H1697</f>
        <v>0</v>
      </c>
      <c r="S1697" s="142">
        <v>0</v>
      </c>
      <c r="T1697" s="143">
        <f>S1697*H1697</f>
        <v>0</v>
      </c>
      <c r="AR1697" s="144" t="s">
        <v>436</v>
      </c>
      <c r="AT1697" s="144" t="s">
        <v>307</v>
      </c>
      <c r="AU1697" s="144" t="s">
        <v>96</v>
      </c>
      <c r="AY1697" s="18" t="s">
        <v>305</v>
      </c>
      <c r="BE1697" s="145">
        <f>IF(N1697="základní",J1697,0)</f>
        <v>0</v>
      </c>
      <c r="BF1697" s="145">
        <f>IF(N1697="snížená",J1697,0)</f>
        <v>0</v>
      </c>
      <c r="BG1697" s="145">
        <f>IF(N1697="zákl. přenesená",J1697,0)</f>
        <v>0</v>
      </c>
      <c r="BH1697" s="145">
        <f>IF(N1697="sníž. přenesená",J1697,0)</f>
        <v>0</v>
      </c>
      <c r="BI1697" s="145">
        <f>IF(N1697="nulová",J1697,0)</f>
        <v>0</v>
      </c>
      <c r="BJ1697" s="18" t="s">
        <v>86</v>
      </c>
      <c r="BK1697" s="145">
        <f>ROUND(I1697*H1697,2)</f>
        <v>0</v>
      </c>
      <c r="BL1697" s="18" t="s">
        <v>436</v>
      </c>
      <c r="BM1697" s="144" t="s">
        <v>2460</v>
      </c>
    </row>
    <row r="1698" spans="2:65" s="1" customFormat="1" ht="29.25">
      <c r="B1698" s="33"/>
      <c r="D1698" s="146" t="s">
        <v>313</v>
      </c>
      <c r="F1698" s="147" t="s">
        <v>2459</v>
      </c>
      <c r="I1698" s="148"/>
      <c r="L1698" s="33"/>
      <c r="M1698" s="149"/>
      <c r="T1698" s="54"/>
      <c r="AT1698" s="18" t="s">
        <v>313</v>
      </c>
      <c r="AU1698" s="18" t="s">
        <v>96</v>
      </c>
    </row>
    <row r="1699" spans="2:65" s="1" customFormat="1" ht="44.25" customHeight="1">
      <c r="B1699" s="33"/>
      <c r="C1699" s="133" t="s">
        <v>2461</v>
      </c>
      <c r="D1699" s="133" t="s">
        <v>307</v>
      </c>
      <c r="E1699" s="134" t="s">
        <v>2462</v>
      </c>
      <c r="F1699" s="135" t="s">
        <v>2463</v>
      </c>
      <c r="G1699" s="136" t="s">
        <v>350</v>
      </c>
      <c r="H1699" s="137">
        <v>2</v>
      </c>
      <c r="I1699" s="138"/>
      <c r="J1699" s="139">
        <f>ROUND(I1699*H1699,2)</f>
        <v>0</v>
      </c>
      <c r="K1699" s="135" t="s">
        <v>721</v>
      </c>
      <c r="L1699" s="33"/>
      <c r="M1699" s="140" t="s">
        <v>42</v>
      </c>
      <c r="N1699" s="141" t="s">
        <v>50</v>
      </c>
      <c r="P1699" s="142">
        <f>O1699*H1699</f>
        <v>0</v>
      </c>
      <c r="Q1699" s="142">
        <v>0</v>
      </c>
      <c r="R1699" s="142">
        <f>Q1699*H1699</f>
        <v>0</v>
      </c>
      <c r="S1699" s="142">
        <v>0</v>
      </c>
      <c r="T1699" s="143">
        <f>S1699*H1699</f>
        <v>0</v>
      </c>
      <c r="AR1699" s="144" t="s">
        <v>436</v>
      </c>
      <c r="AT1699" s="144" t="s">
        <v>307</v>
      </c>
      <c r="AU1699" s="144" t="s">
        <v>96</v>
      </c>
      <c r="AY1699" s="18" t="s">
        <v>305</v>
      </c>
      <c r="BE1699" s="145">
        <f>IF(N1699="základní",J1699,0)</f>
        <v>0</v>
      </c>
      <c r="BF1699" s="145">
        <f>IF(N1699="snížená",J1699,0)</f>
        <v>0</v>
      </c>
      <c r="BG1699" s="145">
        <f>IF(N1699="zákl. přenesená",J1699,0)</f>
        <v>0</v>
      </c>
      <c r="BH1699" s="145">
        <f>IF(N1699="sníž. přenesená",J1699,0)</f>
        <v>0</v>
      </c>
      <c r="BI1699" s="145">
        <f>IF(N1699="nulová",J1699,0)</f>
        <v>0</v>
      </c>
      <c r="BJ1699" s="18" t="s">
        <v>86</v>
      </c>
      <c r="BK1699" s="145">
        <f>ROUND(I1699*H1699,2)</f>
        <v>0</v>
      </c>
      <c r="BL1699" s="18" t="s">
        <v>436</v>
      </c>
      <c r="BM1699" s="144" t="s">
        <v>2464</v>
      </c>
    </row>
    <row r="1700" spans="2:65" s="1" customFormat="1" ht="29.25">
      <c r="B1700" s="33"/>
      <c r="D1700" s="146" t="s">
        <v>313</v>
      </c>
      <c r="F1700" s="147" t="s">
        <v>2463</v>
      </c>
      <c r="I1700" s="148"/>
      <c r="L1700" s="33"/>
      <c r="M1700" s="149"/>
      <c r="T1700" s="54"/>
      <c r="AT1700" s="18" t="s">
        <v>313</v>
      </c>
      <c r="AU1700" s="18" t="s">
        <v>96</v>
      </c>
    </row>
    <row r="1701" spans="2:65" s="1" customFormat="1" ht="44.25" customHeight="1">
      <c r="B1701" s="33"/>
      <c r="C1701" s="133" t="s">
        <v>2465</v>
      </c>
      <c r="D1701" s="133" t="s">
        <v>307</v>
      </c>
      <c r="E1701" s="134" t="s">
        <v>2466</v>
      </c>
      <c r="F1701" s="135" t="s">
        <v>2467</v>
      </c>
      <c r="G1701" s="136" t="s">
        <v>350</v>
      </c>
      <c r="H1701" s="137">
        <v>2</v>
      </c>
      <c r="I1701" s="138"/>
      <c r="J1701" s="139">
        <f>ROUND(I1701*H1701,2)</f>
        <v>0</v>
      </c>
      <c r="K1701" s="135" t="s">
        <v>721</v>
      </c>
      <c r="L1701" s="33"/>
      <c r="M1701" s="140" t="s">
        <v>42</v>
      </c>
      <c r="N1701" s="141" t="s">
        <v>50</v>
      </c>
      <c r="P1701" s="142">
        <f>O1701*H1701</f>
        <v>0</v>
      </c>
      <c r="Q1701" s="142">
        <v>0</v>
      </c>
      <c r="R1701" s="142">
        <f>Q1701*H1701</f>
        <v>0</v>
      </c>
      <c r="S1701" s="142">
        <v>0</v>
      </c>
      <c r="T1701" s="143">
        <f>S1701*H1701</f>
        <v>0</v>
      </c>
      <c r="AR1701" s="144" t="s">
        <v>436</v>
      </c>
      <c r="AT1701" s="144" t="s">
        <v>307</v>
      </c>
      <c r="AU1701" s="144" t="s">
        <v>96</v>
      </c>
      <c r="AY1701" s="18" t="s">
        <v>305</v>
      </c>
      <c r="BE1701" s="145">
        <f>IF(N1701="základní",J1701,0)</f>
        <v>0</v>
      </c>
      <c r="BF1701" s="145">
        <f>IF(N1701="snížená",J1701,0)</f>
        <v>0</v>
      </c>
      <c r="BG1701" s="145">
        <f>IF(N1701="zákl. přenesená",J1701,0)</f>
        <v>0</v>
      </c>
      <c r="BH1701" s="145">
        <f>IF(N1701="sníž. přenesená",J1701,0)</f>
        <v>0</v>
      </c>
      <c r="BI1701" s="145">
        <f>IF(N1701="nulová",J1701,0)</f>
        <v>0</v>
      </c>
      <c r="BJ1701" s="18" t="s">
        <v>86</v>
      </c>
      <c r="BK1701" s="145">
        <f>ROUND(I1701*H1701,2)</f>
        <v>0</v>
      </c>
      <c r="BL1701" s="18" t="s">
        <v>436</v>
      </c>
      <c r="BM1701" s="144" t="s">
        <v>2468</v>
      </c>
    </row>
    <row r="1702" spans="2:65" s="1" customFormat="1" ht="29.25">
      <c r="B1702" s="33"/>
      <c r="D1702" s="146" t="s">
        <v>313</v>
      </c>
      <c r="F1702" s="147" t="s">
        <v>2467</v>
      </c>
      <c r="I1702" s="148"/>
      <c r="L1702" s="33"/>
      <c r="M1702" s="149"/>
      <c r="T1702" s="54"/>
      <c r="AT1702" s="18" t="s">
        <v>313</v>
      </c>
      <c r="AU1702" s="18" t="s">
        <v>96</v>
      </c>
    </row>
    <row r="1703" spans="2:65" s="1" customFormat="1" ht="44.25" customHeight="1">
      <c r="B1703" s="33"/>
      <c r="C1703" s="133" t="s">
        <v>2469</v>
      </c>
      <c r="D1703" s="133" t="s">
        <v>307</v>
      </c>
      <c r="E1703" s="134" t="s">
        <v>2470</v>
      </c>
      <c r="F1703" s="135" t="s">
        <v>2471</v>
      </c>
      <c r="G1703" s="136" t="s">
        <v>350</v>
      </c>
      <c r="H1703" s="137">
        <v>1</v>
      </c>
      <c r="I1703" s="138"/>
      <c r="J1703" s="139">
        <f>ROUND(I1703*H1703,2)</f>
        <v>0</v>
      </c>
      <c r="K1703" s="135" t="s">
        <v>721</v>
      </c>
      <c r="L1703" s="33"/>
      <c r="M1703" s="140" t="s">
        <v>42</v>
      </c>
      <c r="N1703" s="141" t="s">
        <v>50</v>
      </c>
      <c r="P1703" s="142">
        <f>O1703*H1703</f>
        <v>0</v>
      </c>
      <c r="Q1703" s="142">
        <v>0</v>
      </c>
      <c r="R1703" s="142">
        <f>Q1703*H1703</f>
        <v>0</v>
      </c>
      <c r="S1703" s="142">
        <v>0</v>
      </c>
      <c r="T1703" s="143">
        <f>S1703*H1703</f>
        <v>0</v>
      </c>
      <c r="AR1703" s="144" t="s">
        <v>436</v>
      </c>
      <c r="AT1703" s="144" t="s">
        <v>307</v>
      </c>
      <c r="AU1703" s="144" t="s">
        <v>96</v>
      </c>
      <c r="AY1703" s="18" t="s">
        <v>305</v>
      </c>
      <c r="BE1703" s="145">
        <f>IF(N1703="základní",J1703,0)</f>
        <v>0</v>
      </c>
      <c r="BF1703" s="145">
        <f>IF(N1703="snížená",J1703,0)</f>
        <v>0</v>
      </c>
      <c r="BG1703" s="145">
        <f>IF(N1703="zákl. přenesená",J1703,0)</f>
        <v>0</v>
      </c>
      <c r="BH1703" s="145">
        <f>IF(N1703="sníž. přenesená",J1703,0)</f>
        <v>0</v>
      </c>
      <c r="BI1703" s="145">
        <f>IF(N1703="nulová",J1703,0)</f>
        <v>0</v>
      </c>
      <c r="BJ1703" s="18" t="s">
        <v>86</v>
      </c>
      <c r="BK1703" s="145">
        <f>ROUND(I1703*H1703,2)</f>
        <v>0</v>
      </c>
      <c r="BL1703" s="18" t="s">
        <v>436</v>
      </c>
      <c r="BM1703" s="144" t="s">
        <v>2472</v>
      </c>
    </row>
    <row r="1704" spans="2:65" s="1" customFormat="1" ht="29.25">
      <c r="B1704" s="33"/>
      <c r="D1704" s="146" t="s">
        <v>313</v>
      </c>
      <c r="F1704" s="147" t="s">
        <v>2471</v>
      </c>
      <c r="I1704" s="148"/>
      <c r="L1704" s="33"/>
      <c r="M1704" s="149"/>
      <c r="T1704" s="54"/>
      <c r="AT1704" s="18" t="s">
        <v>313</v>
      </c>
      <c r="AU1704" s="18" t="s">
        <v>96</v>
      </c>
    </row>
    <row r="1705" spans="2:65" s="1" customFormat="1" ht="44.25" customHeight="1">
      <c r="B1705" s="33"/>
      <c r="C1705" s="133" t="s">
        <v>2473</v>
      </c>
      <c r="D1705" s="133" t="s">
        <v>307</v>
      </c>
      <c r="E1705" s="134" t="s">
        <v>2474</v>
      </c>
      <c r="F1705" s="135" t="s">
        <v>2475</v>
      </c>
      <c r="G1705" s="136" t="s">
        <v>350</v>
      </c>
      <c r="H1705" s="137">
        <v>1</v>
      </c>
      <c r="I1705" s="138"/>
      <c r="J1705" s="139">
        <f>ROUND(I1705*H1705,2)</f>
        <v>0</v>
      </c>
      <c r="K1705" s="135" t="s">
        <v>721</v>
      </c>
      <c r="L1705" s="33"/>
      <c r="M1705" s="140" t="s">
        <v>42</v>
      </c>
      <c r="N1705" s="141" t="s">
        <v>50</v>
      </c>
      <c r="P1705" s="142">
        <f>O1705*H1705</f>
        <v>0</v>
      </c>
      <c r="Q1705" s="142">
        <v>0</v>
      </c>
      <c r="R1705" s="142">
        <f>Q1705*H1705</f>
        <v>0</v>
      </c>
      <c r="S1705" s="142">
        <v>0</v>
      </c>
      <c r="T1705" s="143">
        <f>S1705*H1705</f>
        <v>0</v>
      </c>
      <c r="AR1705" s="144" t="s">
        <v>436</v>
      </c>
      <c r="AT1705" s="144" t="s">
        <v>307</v>
      </c>
      <c r="AU1705" s="144" t="s">
        <v>96</v>
      </c>
      <c r="AY1705" s="18" t="s">
        <v>305</v>
      </c>
      <c r="BE1705" s="145">
        <f>IF(N1705="základní",J1705,0)</f>
        <v>0</v>
      </c>
      <c r="BF1705" s="145">
        <f>IF(N1705="snížená",J1705,0)</f>
        <v>0</v>
      </c>
      <c r="BG1705" s="145">
        <f>IF(N1705="zákl. přenesená",J1705,0)</f>
        <v>0</v>
      </c>
      <c r="BH1705" s="145">
        <f>IF(N1705="sníž. přenesená",J1705,0)</f>
        <v>0</v>
      </c>
      <c r="BI1705" s="145">
        <f>IF(N1705="nulová",J1705,0)</f>
        <v>0</v>
      </c>
      <c r="BJ1705" s="18" t="s">
        <v>86</v>
      </c>
      <c r="BK1705" s="145">
        <f>ROUND(I1705*H1705,2)</f>
        <v>0</v>
      </c>
      <c r="BL1705" s="18" t="s">
        <v>436</v>
      </c>
      <c r="BM1705" s="144" t="s">
        <v>2476</v>
      </c>
    </row>
    <row r="1706" spans="2:65" s="1" customFormat="1" ht="29.25">
      <c r="B1706" s="33"/>
      <c r="D1706" s="146" t="s">
        <v>313</v>
      </c>
      <c r="F1706" s="147" t="s">
        <v>2475</v>
      </c>
      <c r="I1706" s="148"/>
      <c r="L1706" s="33"/>
      <c r="M1706" s="149"/>
      <c r="T1706" s="54"/>
      <c r="AT1706" s="18" t="s">
        <v>313</v>
      </c>
      <c r="AU1706" s="18" t="s">
        <v>96</v>
      </c>
    </row>
    <row r="1707" spans="2:65" s="1" customFormat="1" ht="49.15" customHeight="1">
      <c r="B1707" s="33"/>
      <c r="C1707" s="133" t="s">
        <v>2477</v>
      </c>
      <c r="D1707" s="133" t="s">
        <v>307</v>
      </c>
      <c r="E1707" s="134" t="s">
        <v>2478</v>
      </c>
      <c r="F1707" s="135" t="s">
        <v>2479</v>
      </c>
      <c r="G1707" s="136" t="s">
        <v>350</v>
      </c>
      <c r="H1707" s="137">
        <v>1</v>
      </c>
      <c r="I1707" s="138"/>
      <c r="J1707" s="139">
        <f>ROUND(I1707*H1707,2)</f>
        <v>0</v>
      </c>
      <c r="K1707" s="135" t="s">
        <v>721</v>
      </c>
      <c r="L1707" s="33"/>
      <c r="M1707" s="140" t="s">
        <v>42</v>
      </c>
      <c r="N1707" s="141" t="s">
        <v>50</v>
      </c>
      <c r="P1707" s="142">
        <f>O1707*H1707</f>
        <v>0</v>
      </c>
      <c r="Q1707" s="142">
        <v>0</v>
      </c>
      <c r="R1707" s="142">
        <f>Q1707*H1707</f>
        <v>0</v>
      </c>
      <c r="S1707" s="142">
        <v>0</v>
      </c>
      <c r="T1707" s="143">
        <f>S1707*H1707</f>
        <v>0</v>
      </c>
      <c r="AR1707" s="144" t="s">
        <v>436</v>
      </c>
      <c r="AT1707" s="144" t="s">
        <v>307</v>
      </c>
      <c r="AU1707" s="144" t="s">
        <v>96</v>
      </c>
      <c r="AY1707" s="18" t="s">
        <v>305</v>
      </c>
      <c r="BE1707" s="145">
        <f>IF(N1707="základní",J1707,0)</f>
        <v>0</v>
      </c>
      <c r="BF1707" s="145">
        <f>IF(N1707="snížená",J1707,0)</f>
        <v>0</v>
      </c>
      <c r="BG1707" s="145">
        <f>IF(N1707="zákl. přenesená",J1707,0)</f>
        <v>0</v>
      </c>
      <c r="BH1707" s="145">
        <f>IF(N1707="sníž. přenesená",J1707,0)</f>
        <v>0</v>
      </c>
      <c r="BI1707" s="145">
        <f>IF(N1707="nulová",J1707,0)</f>
        <v>0</v>
      </c>
      <c r="BJ1707" s="18" t="s">
        <v>86</v>
      </c>
      <c r="BK1707" s="145">
        <f>ROUND(I1707*H1707,2)</f>
        <v>0</v>
      </c>
      <c r="BL1707" s="18" t="s">
        <v>436</v>
      </c>
      <c r="BM1707" s="144" t="s">
        <v>2480</v>
      </c>
    </row>
    <row r="1708" spans="2:65" s="1" customFormat="1" ht="29.25">
      <c r="B1708" s="33"/>
      <c r="D1708" s="146" t="s">
        <v>313</v>
      </c>
      <c r="F1708" s="147" t="s">
        <v>2479</v>
      </c>
      <c r="I1708" s="148"/>
      <c r="L1708" s="33"/>
      <c r="M1708" s="149"/>
      <c r="T1708" s="54"/>
      <c r="AT1708" s="18" t="s">
        <v>313</v>
      </c>
      <c r="AU1708" s="18" t="s">
        <v>96</v>
      </c>
    </row>
    <row r="1709" spans="2:65" s="1" customFormat="1" ht="44.25" customHeight="1">
      <c r="B1709" s="33"/>
      <c r="C1709" s="133" t="s">
        <v>2481</v>
      </c>
      <c r="D1709" s="133" t="s">
        <v>307</v>
      </c>
      <c r="E1709" s="134" t="s">
        <v>2482</v>
      </c>
      <c r="F1709" s="135" t="s">
        <v>2483</v>
      </c>
      <c r="G1709" s="136" t="s">
        <v>350</v>
      </c>
      <c r="H1709" s="137">
        <v>2</v>
      </c>
      <c r="I1709" s="138"/>
      <c r="J1709" s="139">
        <f>ROUND(I1709*H1709,2)</f>
        <v>0</v>
      </c>
      <c r="K1709" s="135" t="s">
        <v>721</v>
      </c>
      <c r="L1709" s="33"/>
      <c r="M1709" s="140" t="s">
        <v>42</v>
      </c>
      <c r="N1709" s="141" t="s">
        <v>50</v>
      </c>
      <c r="P1709" s="142">
        <f>O1709*H1709</f>
        <v>0</v>
      </c>
      <c r="Q1709" s="142">
        <v>0</v>
      </c>
      <c r="R1709" s="142">
        <f>Q1709*H1709</f>
        <v>0</v>
      </c>
      <c r="S1709" s="142">
        <v>0</v>
      </c>
      <c r="T1709" s="143">
        <f>S1709*H1709</f>
        <v>0</v>
      </c>
      <c r="AR1709" s="144" t="s">
        <v>436</v>
      </c>
      <c r="AT1709" s="144" t="s">
        <v>307</v>
      </c>
      <c r="AU1709" s="144" t="s">
        <v>96</v>
      </c>
      <c r="AY1709" s="18" t="s">
        <v>305</v>
      </c>
      <c r="BE1709" s="145">
        <f>IF(N1709="základní",J1709,0)</f>
        <v>0</v>
      </c>
      <c r="BF1709" s="145">
        <f>IF(N1709="snížená",J1709,0)</f>
        <v>0</v>
      </c>
      <c r="BG1709" s="145">
        <f>IF(N1709="zákl. přenesená",J1709,0)</f>
        <v>0</v>
      </c>
      <c r="BH1709" s="145">
        <f>IF(N1709="sníž. přenesená",J1709,0)</f>
        <v>0</v>
      </c>
      <c r="BI1709" s="145">
        <f>IF(N1709="nulová",J1709,0)</f>
        <v>0</v>
      </c>
      <c r="BJ1709" s="18" t="s">
        <v>86</v>
      </c>
      <c r="BK1709" s="145">
        <f>ROUND(I1709*H1709,2)</f>
        <v>0</v>
      </c>
      <c r="BL1709" s="18" t="s">
        <v>436</v>
      </c>
      <c r="BM1709" s="144" t="s">
        <v>2484</v>
      </c>
    </row>
    <row r="1710" spans="2:65" s="1" customFormat="1" ht="29.25">
      <c r="B1710" s="33"/>
      <c r="D1710" s="146" t="s">
        <v>313</v>
      </c>
      <c r="F1710" s="147" t="s">
        <v>2483</v>
      </c>
      <c r="I1710" s="148"/>
      <c r="L1710" s="33"/>
      <c r="M1710" s="149"/>
      <c r="T1710" s="54"/>
      <c r="AT1710" s="18" t="s">
        <v>313</v>
      </c>
      <c r="AU1710" s="18" t="s">
        <v>96</v>
      </c>
    </row>
    <row r="1711" spans="2:65" s="1" customFormat="1" ht="44.25" customHeight="1">
      <c r="B1711" s="33"/>
      <c r="C1711" s="133" t="s">
        <v>2485</v>
      </c>
      <c r="D1711" s="133" t="s">
        <v>307</v>
      </c>
      <c r="E1711" s="134" t="s">
        <v>2486</v>
      </c>
      <c r="F1711" s="135" t="s">
        <v>2487</v>
      </c>
      <c r="G1711" s="136" t="s">
        <v>350</v>
      </c>
      <c r="H1711" s="137">
        <v>1</v>
      </c>
      <c r="I1711" s="138"/>
      <c r="J1711" s="139">
        <f>ROUND(I1711*H1711,2)</f>
        <v>0</v>
      </c>
      <c r="K1711" s="135" t="s">
        <v>721</v>
      </c>
      <c r="L1711" s="33"/>
      <c r="M1711" s="140" t="s">
        <v>42</v>
      </c>
      <c r="N1711" s="141" t="s">
        <v>50</v>
      </c>
      <c r="P1711" s="142">
        <f>O1711*H1711</f>
        <v>0</v>
      </c>
      <c r="Q1711" s="142">
        <v>0</v>
      </c>
      <c r="R1711" s="142">
        <f>Q1711*H1711</f>
        <v>0</v>
      </c>
      <c r="S1711" s="142">
        <v>0</v>
      </c>
      <c r="T1711" s="143">
        <f>S1711*H1711</f>
        <v>0</v>
      </c>
      <c r="AR1711" s="144" t="s">
        <v>436</v>
      </c>
      <c r="AT1711" s="144" t="s">
        <v>307</v>
      </c>
      <c r="AU1711" s="144" t="s">
        <v>96</v>
      </c>
      <c r="AY1711" s="18" t="s">
        <v>305</v>
      </c>
      <c r="BE1711" s="145">
        <f>IF(N1711="základní",J1711,0)</f>
        <v>0</v>
      </c>
      <c r="BF1711" s="145">
        <f>IF(N1711="snížená",J1711,0)</f>
        <v>0</v>
      </c>
      <c r="BG1711" s="145">
        <f>IF(N1711="zákl. přenesená",J1711,0)</f>
        <v>0</v>
      </c>
      <c r="BH1711" s="145">
        <f>IF(N1711="sníž. přenesená",J1711,0)</f>
        <v>0</v>
      </c>
      <c r="BI1711" s="145">
        <f>IF(N1711="nulová",J1711,0)</f>
        <v>0</v>
      </c>
      <c r="BJ1711" s="18" t="s">
        <v>86</v>
      </c>
      <c r="BK1711" s="145">
        <f>ROUND(I1711*H1711,2)</f>
        <v>0</v>
      </c>
      <c r="BL1711" s="18" t="s">
        <v>436</v>
      </c>
      <c r="BM1711" s="144" t="s">
        <v>2488</v>
      </c>
    </row>
    <row r="1712" spans="2:65" s="1" customFormat="1" ht="29.25">
      <c r="B1712" s="33"/>
      <c r="D1712" s="146" t="s">
        <v>313</v>
      </c>
      <c r="F1712" s="147" t="s">
        <v>2487</v>
      </c>
      <c r="I1712" s="148"/>
      <c r="L1712" s="33"/>
      <c r="M1712" s="149"/>
      <c r="T1712" s="54"/>
      <c r="AT1712" s="18" t="s">
        <v>313</v>
      </c>
      <c r="AU1712" s="18" t="s">
        <v>96</v>
      </c>
    </row>
    <row r="1713" spans="2:65" s="1" customFormat="1" ht="44.25" customHeight="1">
      <c r="B1713" s="33"/>
      <c r="C1713" s="133" t="s">
        <v>2489</v>
      </c>
      <c r="D1713" s="133" t="s">
        <v>307</v>
      </c>
      <c r="E1713" s="134" t="s">
        <v>2490</v>
      </c>
      <c r="F1713" s="135" t="s">
        <v>2491</v>
      </c>
      <c r="G1713" s="136" t="s">
        <v>350</v>
      </c>
      <c r="H1713" s="137">
        <v>1</v>
      </c>
      <c r="I1713" s="138"/>
      <c r="J1713" s="139">
        <f>ROUND(I1713*H1713,2)</f>
        <v>0</v>
      </c>
      <c r="K1713" s="135" t="s">
        <v>721</v>
      </c>
      <c r="L1713" s="33"/>
      <c r="M1713" s="140" t="s">
        <v>42</v>
      </c>
      <c r="N1713" s="141" t="s">
        <v>50</v>
      </c>
      <c r="P1713" s="142">
        <f>O1713*H1713</f>
        <v>0</v>
      </c>
      <c r="Q1713" s="142">
        <v>0</v>
      </c>
      <c r="R1713" s="142">
        <f>Q1713*H1713</f>
        <v>0</v>
      </c>
      <c r="S1713" s="142">
        <v>0</v>
      </c>
      <c r="T1713" s="143">
        <f>S1713*H1713</f>
        <v>0</v>
      </c>
      <c r="AR1713" s="144" t="s">
        <v>436</v>
      </c>
      <c r="AT1713" s="144" t="s">
        <v>307</v>
      </c>
      <c r="AU1713" s="144" t="s">
        <v>96</v>
      </c>
      <c r="AY1713" s="18" t="s">
        <v>305</v>
      </c>
      <c r="BE1713" s="145">
        <f>IF(N1713="základní",J1713,0)</f>
        <v>0</v>
      </c>
      <c r="BF1713" s="145">
        <f>IF(N1713="snížená",J1713,0)</f>
        <v>0</v>
      </c>
      <c r="BG1713" s="145">
        <f>IF(N1713="zákl. přenesená",J1713,0)</f>
        <v>0</v>
      </c>
      <c r="BH1713" s="145">
        <f>IF(N1713="sníž. přenesená",J1713,0)</f>
        <v>0</v>
      </c>
      <c r="BI1713" s="145">
        <f>IF(N1713="nulová",J1713,0)</f>
        <v>0</v>
      </c>
      <c r="BJ1713" s="18" t="s">
        <v>86</v>
      </c>
      <c r="BK1713" s="145">
        <f>ROUND(I1713*H1713,2)</f>
        <v>0</v>
      </c>
      <c r="BL1713" s="18" t="s">
        <v>436</v>
      </c>
      <c r="BM1713" s="144" t="s">
        <v>2492</v>
      </c>
    </row>
    <row r="1714" spans="2:65" s="1" customFormat="1" ht="29.25">
      <c r="B1714" s="33"/>
      <c r="D1714" s="146" t="s">
        <v>313</v>
      </c>
      <c r="F1714" s="147" t="s">
        <v>2491</v>
      </c>
      <c r="I1714" s="148"/>
      <c r="L1714" s="33"/>
      <c r="M1714" s="149"/>
      <c r="T1714" s="54"/>
      <c r="AT1714" s="18" t="s">
        <v>313</v>
      </c>
      <c r="AU1714" s="18" t="s">
        <v>96</v>
      </c>
    </row>
    <row r="1715" spans="2:65" s="1" customFormat="1" ht="44.25" customHeight="1">
      <c r="B1715" s="33"/>
      <c r="C1715" s="133" t="s">
        <v>2493</v>
      </c>
      <c r="D1715" s="133" t="s">
        <v>307</v>
      </c>
      <c r="E1715" s="134" t="s">
        <v>2494</v>
      </c>
      <c r="F1715" s="135" t="s">
        <v>2495</v>
      </c>
      <c r="G1715" s="136" t="s">
        <v>350</v>
      </c>
      <c r="H1715" s="137">
        <v>1</v>
      </c>
      <c r="I1715" s="138"/>
      <c r="J1715" s="139">
        <f>ROUND(I1715*H1715,2)</f>
        <v>0</v>
      </c>
      <c r="K1715" s="135" t="s">
        <v>721</v>
      </c>
      <c r="L1715" s="33"/>
      <c r="M1715" s="140" t="s">
        <v>42</v>
      </c>
      <c r="N1715" s="141" t="s">
        <v>50</v>
      </c>
      <c r="P1715" s="142">
        <f>O1715*H1715</f>
        <v>0</v>
      </c>
      <c r="Q1715" s="142">
        <v>0</v>
      </c>
      <c r="R1715" s="142">
        <f>Q1715*H1715</f>
        <v>0</v>
      </c>
      <c r="S1715" s="142">
        <v>0</v>
      </c>
      <c r="T1715" s="143">
        <f>S1715*H1715</f>
        <v>0</v>
      </c>
      <c r="AR1715" s="144" t="s">
        <v>436</v>
      </c>
      <c r="AT1715" s="144" t="s">
        <v>307</v>
      </c>
      <c r="AU1715" s="144" t="s">
        <v>96</v>
      </c>
      <c r="AY1715" s="18" t="s">
        <v>305</v>
      </c>
      <c r="BE1715" s="145">
        <f>IF(N1715="základní",J1715,0)</f>
        <v>0</v>
      </c>
      <c r="BF1715" s="145">
        <f>IF(N1715="snížená",J1715,0)</f>
        <v>0</v>
      </c>
      <c r="BG1715" s="145">
        <f>IF(N1715="zákl. přenesená",J1715,0)</f>
        <v>0</v>
      </c>
      <c r="BH1715" s="145">
        <f>IF(N1715="sníž. přenesená",J1715,0)</f>
        <v>0</v>
      </c>
      <c r="BI1715" s="145">
        <f>IF(N1715="nulová",J1715,0)</f>
        <v>0</v>
      </c>
      <c r="BJ1715" s="18" t="s">
        <v>86</v>
      </c>
      <c r="BK1715" s="145">
        <f>ROUND(I1715*H1715,2)</f>
        <v>0</v>
      </c>
      <c r="BL1715" s="18" t="s">
        <v>436</v>
      </c>
      <c r="BM1715" s="144" t="s">
        <v>2496</v>
      </c>
    </row>
    <row r="1716" spans="2:65" s="1" customFormat="1" ht="29.25">
      <c r="B1716" s="33"/>
      <c r="D1716" s="146" t="s">
        <v>313</v>
      </c>
      <c r="F1716" s="147" t="s">
        <v>2495</v>
      </c>
      <c r="I1716" s="148"/>
      <c r="L1716" s="33"/>
      <c r="M1716" s="149"/>
      <c r="T1716" s="54"/>
      <c r="AT1716" s="18" t="s">
        <v>313</v>
      </c>
      <c r="AU1716" s="18" t="s">
        <v>96</v>
      </c>
    </row>
    <row r="1717" spans="2:65" s="1" customFormat="1" ht="44.25" customHeight="1">
      <c r="B1717" s="33"/>
      <c r="C1717" s="133" t="s">
        <v>2497</v>
      </c>
      <c r="D1717" s="133" t="s">
        <v>307</v>
      </c>
      <c r="E1717" s="134" t="s">
        <v>2498</v>
      </c>
      <c r="F1717" s="135" t="s">
        <v>2499</v>
      </c>
      <c r="G1717" s="136" t="s">
        <v>350</v>
      </c>
      <c r="H1717" s="137">
        <v>1</v>
      </c>
      <c r="I1717" s="138"/>
      <c r="J1717" s="139">
        <f>ROUND(I1717*H1717,2)</f>
        <v>0</v>
      </c>
      <c r="K1717" s="135" t="s">
        <v>721</v>
      </c>
      <c r="L1717" s="33"/>
      <c r="M1717" s="140" t="s">
        <v>42</v>
      </c>
      <c r="N1717" s="141" t="s">
        <v>50</v>
      </c>
      <c r="P1717" s="142">
        <f>O1717*H1717</f>
        <v>0</v>
      </c>
      <c r="Q1717" s="142">
        <v>0</v>
      </c>
      <c r="R1717" s="142">
        <f>Q1717*H1717</f>
        <v>0</v>
      </c>
      <c r="S1717" s="142">
        <v>0</v>
      </c>
      <c r="T1717" s="143">
        <f>S1717*H1717</f>
        <v>0</v>
      </c>
      <c r="AR1717" s="144" t="s">
        <v>436</v>
      </c>
      <c r="AT1717" s="144" t="s">
        <v>307</v>
      </c>
      <c r="AU1717" s="144" t="s">
        <v>96</v>
      </c>
      <c r="AY1717" s="18" t="s">
        <v>305</v>
      </c>
      <c r="BE1717" s="145">
        <f>IF(N1717="základní",J1717,0)</f>
        <v>0</v>
      </c>
      <c r="BF1717" s="145">
        <f>IF(N1717="snížená",J1717,0)</f>
        <v>0</v>
      </c>
      <c r="BG1717" s="145">
        <f>IF(N1717="zákl. přenesená",J1717,0)</f>
        <v>0</v>
      </c>
      <c r="BH1717" s="145">
        <f>IF(N1717="sníž. přenesená",J1717,0)</f>
        <v>0</v>
      </c>
      <c r="BI1717" s="145">
        <f>IF(N1717="nulová",J1717,0)</f>
        <v>0</v>
      </c>
      <c r="BJ1717" s="18" t="s">
        <v>86</v>
      </c>
      <c r="BK1717" s="145">
        <f>ROUND(I1717*H1717,2)</f>
        <v>0</v>
      </c>
      <c r="BL1717" s="18" t="s">
        <v>436</v>
      </c>
      <c r="BM1717" s="144" t="s">
        <v>2500</v>
      </c>
    </row>
    <row r="1718" spans="2:65" s="1" customFormat="1" ht="29.25">
      <c r="B1718" s="33"/>
      <c r="D1718" s="146" t="s">
        <v>313</v>
      </c>
      <c r="F1718" s="147" t="s">
        <v>2499</v>
      </c>
      <c r="I1718" s="148"/>
      <c r="L1718" s="33"/>
      <c r="M1718" s="149"/>
      <c r="T1718" s="54"/>
      <c r="AT1718" s="18" t="s">
        <v>313</v>
      </c>
      <c r="AU1718" s="18" t="s">
        <v>96</v>
      </c>
    </row>
    <row r="1719" spans="2:65" s="1" customFormat="1" ht="44.25" customHeight="1">
      <c r="B1719" s="33"/>
      <c r="C1719" s="133" t="s">
        <v>2501</v>
      </c>
      <c r="D1719" s="133" t="s">
        <v>307</v>
      </c>
      <c r="E1719" s="134" t="s">
        <v>2502</v>
      </c>
      <c r="F1719" s="135" t="s">
        <v>2503</v>
      </c>
      <c r="G1719" s="136" t="s">
        <v>350</v>
      </c>
      <c r="H1719" s="137">
        <v>1</v>
      </c>
      <c r="I1719" s="138"/>
      <c r="J1719" s="139">
        <f>ROUND(I1719*H1719,2)</f>
        <v>0</v>
      </c>
      <c r="K1719" s="135" t="s">
        <v>721</v>
      </c>
      <c r="L1719" s="33"/>
      <c r="M1719" s="140" t="s">
        <v>42</v>
      </c>
      <c r="N1719" s="141" t="s">
        <v>50</v>
      </c>
      <c r="P1719" s="142">
        <f>O1719*H1719</f>
        <v>0</v>
      </c>
      <c r="Q1719" s="142">
        <v>0</v>
      </c>
      <c r="R1719" s="142">
        <f>Q1719*H1719</f>
        <v>0</v>
      </c>
      <c r="S1719" s="142">
        <v>0</v>
      </c>
      <c r="T1719" s="143">
        <f>S1719*H1719</f>
        <v>0</v>
      </c>
      <c r="AR1719" s="144" t="s">
        <v>436</v>
      </c>
      <c r="AT1719" s="144" t="s">
        <v>307</v>
      </c>
      <c r="AU1719" s="144" t="s">
        <v>96</v>
      </c>
      <c r="AY1719" s="18" t="s">
        <v>305</v>
      </c>
      <c r="BE1719" s="145">
        <f>IF(N1719="základní",J1719,0)</f>
        <v>0</v>
      </c>
      <c r="BF1719" s="145">
        <f>IF(N1719="snížená",J1719,0)</f>
        <v>0</v>
      </c>
      <c r="BG1719" s="145">
        <f>IF(N1719="zákl. přenesená",J1719,0)</f>
        <v>0</v>
      </c>
      <c r="BH1719" s="145">
        <f>IF(N1719="sníž. přenesená",J1719,0)</f>
        <v>0</v>
      </c>
      <c r="BI1719" s="145">
        <f>IF(N1719="nulová",J1719,0)</f>
        <v>0</v>
      </c>
      <c r="BJ1719" s="18" t="s">
        <v>86</v>
      </c>
      <c r="BK1719" s="145">
        <f>ROUND(I1719*H1719,2)</f>
        <v>0</v>
      </c>
      <c r="BL1719" s="18" t="s">
        <v>436</v>
      </c>
      <c r="BM1719" s="144" t="s">
        <v>2504</v>
      </c>
    </row>
    <row r="1720" spans="2:65" s="1" customFormat="1" ht="29.25">
      <c r="B1720" s="33"/>
      <c r="D1720" s="146" t="s">
        <v>313</v>
      </c>
      <c r="F1720" s="147" t="s">
        <v>2503</v>
      </c>
      <c r="I1720" s="148"/>
      <c r="L1720" s="33"/>
      <c r="M1720" s="149"/>
      <c r="T1720" s="54"/>
      <c r="AT1720" s="18" t="s">
        <v>313</v>
      </c>
      <c r="AU1720" s="18" t="s">
        <v>96</v>
      </c>
    </row>
    <row r="1721" spans="2:65" s="1" customFormat="1" ht="44.25" customHeight="1">
      <c r="B1721" s="33"/>
      <c r="C1721" s="133" t="s">
        <v>2505</v>
      </c>
      <c r="D1721" s="133" t="s">
        <v>307</v>
      </c>
      <c r="E1721" s="134" t="s">
        <v>2506</v>
      </c>
      <c r="F1721" s="135" t="s">
        <v>2507</v>
      </c>
      <c r="G1721" s="136" t="s">
        <v>350</v>
      </c>
      <c r="H1721" s="137">
        <v>2</v>
      </c>
      <c r="I1721" s="138"/>
      <c r="J1721" s="139">
        <f>ROUND(I1721*H1721,2)</f>
        <v>0</v>
      </c>
      <c r="K1721" s="135" t="s">
        <v>721</v>
      </c>
      <c r="L1721" s="33"/>
      <c r="M1721" s="140" t="s">
        <v>42</v>
      </c>
      <c r="N1721" s="141" t="s">
        <v>50</v>
      </c>
      <c r="P1721" s="142">
        <f>O1721*H1721</f>
        <v>0</v>
      </c>
      <c r="Q1721" s="142">
        <v>0</v>
      </c>
      <c r="R1721" s="142">
        <f>Q1721*H1721</f>
        <v>0</v>
      </c>
      <c r="S1721" s="142">
        <v>0</v>
      </c>
      <c r="T1721" s="143">
        <f>S1721*H1721</f>
        <v>0</v>
      </c>
      <c r="AR1721" s="144" t="s">
        <v>436</v>
      </c>
      <c r="AT1721" s="144" t="s">
        <v>307</v>
      </c>
      <c r="AU1721" s="144" t="s">
        <v>96</v>
      </c>
      <c r="AY1721" s="18" t="s">
        <v>305</v>
      </c>
      <c r="BE1721" s="145">
        <f>IF(N1721="základní",J1721,0)</f>
        <v>0</v>
      </c>
      <c r="BF1721" s="145">
        <f>IF(N1721="snížená",J1721,0)</f>
        <v>0</v>
      </c>
      <c r="BG1721" s="145">
        <f>IF(N1721="zákl. přenesená",J1721,0)</f>
        <v>0</v>
      </c>
      <c r="BH1721" s="145">
        <f>IF(N1721="sníž. přenesená",J1721,0)</f>
        <v>0</v>
      </c>
      <c r="BI1721" s="145">
        <f>IF(N1721="nulová",J1721,0)</f>
        <v>0</v>
      </c>
      <c r="BJ1721" s="18" t="s">
        <v>86</v>
      </c>
      <c r="BK1721" s="145">
        <f>ROUND(I1721*H1721,2)</f>
        <v>0</v>
      </c>
      <c r="BL1721" s="18" t="s">
        <v>436</v>
      </c>
      <c r="BM1721" s="144" t="s">
        <v>2508</v>
      </c>
    </row>
    <row r="1722" spans="2:65" s="1" customFormat="1" ht="29.25">
      <c r="B1722" s="33"/>
      <c r="D1722" s="146" t="s">
        <v>313</v>
      </c>
      <c r="F1722" s="147" t="s">
        <v>2507</v>
      </c>
      <c r="I1722" s="148"/>
      <c r="L1722" s="33"/>
      <c r="M1722" s="149"/>
      <c r="T1722" s="54"/>
      <c r="AT1722" s="18" t="s">
        <v>313</v>
      </c>
      <c r="AU1722" s="18" t="s">
        <v>96</v>
      </c>
    </row>
    <row r="1723" spans="2:65" s="1" customFormat="1" ht="44.25" customHeight="1">
      <c r="B1723" s="33"/>
      <c r="C1723" s="133" t="s">
        <v>2509</v>
      </c>
      <c r="D1723" s="133" t="s">
        <v>307</v>
      </c>
      <c r="E1723" s="134" t="s">
        <v>2510</v>
      </c>
      <c r="F1723" s="135" t="s">
        <v>2511</v>
      </c>
      <c r="G1723" s="136" t="s">
        <v>350</v>
      </c>
      <c r="H1723" s="137">
        <v>1</v>
      </c>
      <c r="I1723" s="138"/>
      <c r="J1723" s="139">
        <f>ROUND(I1723*H1723,2)</f>
        <v>0</v>
      </c>
      <c r="K1723" s="135" t="s">
        <v>721</v>
      </c>
      <c r="L1723" s="33"/>
      <c r="M1723" s="140" t="s">
        <v>42</v>
      </c>
      <c r="N1723" s="141" t="s">
        <v>50</v>
      </c>
      <c r="P1723" s="142">
        <f>O1723*H1723</f>
        <v>0</v>
      </c>
      <c r="Q1723" s="142">
        <v>0</v>
      </c>
      <c r="R1723" s="142">
        <f>Q1723*H1723</f>
        <v>0</v>
      </c>
      <c r="S1723" s="142">
        <v>0</v>
      </c>
      <c r="T1723" s="143">
        <f>S1723*H1723</f>
        <v>0</v>
      </c>
      <c r="AR1723" s="144" t="s">
        <v>436</v>
      </c>
      <c r="AT1723" s="144" t="s">
        <v>307</v>
      </c>
      <c r="AU1723" s="144" t="s">
        <v>96</v>
      </c>
      <c r="AY1723" s="18" t="s">
        <v>305</v>
      </c>
      <c r="BE1723" s="145">
        <f>IF(N1723="základní",J1723,0)</f>
        <v>0</v>
      </c>
      <c r="BF1723" s="145">
        <f>IF(N1723="snížená",J1723,0)</f>
        <v>0</v>
      </c>
      <c r="BG1723" s="145">
        <f>IF(N1723="zákl. přenesená",J1723,0)</f>
        <v>0</v>
      </c>
      <c r="BH1723" s="145">
        <f>IF(N1723="sníž. přenesená",J1723,0)</f>
        <v>0</v>
      </c>
      <c r="BI1723" s="145">
        <f>IF(N1723="nulová",J1723,0)</f>
        <v>0</v>
      </c>
      <c r="BJ1723" s="18" t="s">
        <v>86</v>
      </c>
      <c r="BK1723" s="145">
        <f>ROUND(I1723*H1723,2)</f>
        <v>0</v>
      </c>
      <c r="BL1723" s="18" t="s">
        <v>436</v>
      </c>
      <c r="BM1723" s="144" t="s">
        <v>2512</v>
      </c>
    </row>
    <row r="1724" spans="2:65" s="1" customFormat="1" ht="29.25">
      <c r="B1724" s="33"/>
      <c r="D1724" s="146" t="s">
        <v>313</v>
      </c>
      <c r="F1724" s="147" t="s">
        <v>2511</v>
      </c>
      <c r="I1724" s="148"/>
      <c r="L1724" s="33"/>
      <c r="M1724" s="149"/>
      <c r="T1724" s="54"/>
      <c r="AT1724" s="18" t="s">
        <v>313</v>
      </c>
      <c r="AU1724" s="18" t="s">
        <v>96</v>
      </c>
    </row>
    <row r="1725" spans="2:65" s="11" customFormat="1" ht="20.85" customHeight="1">
      <c r="B1725" s="121"/>
      <c r="D1725" s="122" t="s">
        <v>78</v>
      </c>
      <c r="E1725" s="131" t="s">
        <v>2513</v>
      </c>
      <c r="F1725" s="131" t="s">
        <v>2514</v>
      </c>
      <c r="I1725" s="124"/>
      <c r="J1725" s="132">
        <f>BK1725</f>
        <v>0</v>
      </c>
      <c r="L1725" s="121"/>
      <c r="M1725" s="126"/>
      <c r="P1725" s="127">
        <f>SUM(P1726:P1765)</f>
        <v>0</v>
      </c>
      <c r="R1725" s="127">
        <f>SUM(R1726:R1765)</f>
        <v>0</v>
      </c>
      <c r="T1725" s="128">
        <f>SUM(T1726:T1765)</f>
        <v>0</v>
      </c>
      <c r="AR1725" s="122" t="s">
        <v>86</v>
      </c>
      <c r="AT1725" s="129" t="s">
        <v>78</v>
      </c>
      <c r="AU1725" s="129" t="s">
        <v>88</v>
      </c>
      <c r="AY1725" s="122" t="s">
        <v>305</v>
      </c>
      <c r="BK1725" s="130">
        <f>SUM(BK1726:BK1765)</f>
        <v>0</v>
      </c>
    </row>
    <row r="1726" spans="2:65" s="1" customFormat="1" ht="37.9" customHeight="1">
      <c r="B1726" s="33"/>
      <c r="C1726" s="133" t="s">
        <v>2515</v>
      </c>
      <c r="D1726" s="133" t="s">
        <v>307</v>
      </c>
      <c r="E1726" s="134" t="s">
        <v>2516</v>
      </c>
      <c r="F1726" s="135" t="s">
        <v>2517</v>
      </c>
      <c r="G1726" s="136" t="s">
        <v>350</v>
      </c>
      <c r="H1726" s="137">
        <v>1</v>
      </c>
      <c r="I1726" s="138"/>
      <c r="J1726" s="139">
        <f>ROUND(I1726*H1726,2)</f>
        <v>0</v>
      </c>
      <c r="K1726" s="135" t="s">
        <v>721</v>
      </c>
      <c r="L1726" s="33"/>
      <c r="M1726" s="140" t="s">
        <v>42</v>
      </c>
      <c r="N1726" s="141" t="s">
        <v>50</v>
      </c>
      <c r="P1726" s="142">
        <f>O1726*H1726</f>
        <v>0</v>
      </c>
      <c r="Q1726" s="142">
        <v>0</v>
      </c>
      <c r="R1726" s="142">
        <f>Q1726*H1726</f>
        <v>0</v>
      </c>
      <c r="S1726" s="142">
        <v>0</v>
      </c>
      <c r="T1726" s="143">
        <f>S1726*H1726</f>
        <v>0</v>
      </c>
      <c r="AR1726" s="144" t="s">
        <v>311</v>
      </c>
      <c r="AT1726" s="144" t="s">
        <v>307</v>
      </c>
      <c r="AU1726" s="144" t="s">
        <v>96</v>
      </c>
      <c r="AY1726" s="18" t="s">
        <v>305</v>
      </c>
      <c r="BE1726" s="145">
        <f>IF(N1726="základní",J1726,0)</f>
        <v>0</v>
      </c>
      <c r="BF1726" s="145">
        <f>IF(N1726="snížená",J1726,0)</f>
        <v>0</v>
      </c>
      <c r="BG1726" s="145">
        <f>IF(N1726="zákl. přenesená",J1726,0)</f>
        <v>0</v>
      </c>
      <c r="BH1726" s="145">
        <f>IF(N1726="sníž. přenesená",J1726,0)</f>
        <v>0</v>
      </c>
      <c r="BI1726" s="145">
        <f>IF(N1726="nulová",J1726,0)</f>
        <v>0</v>
      </c>
      <c r="BJ1726" s="18" t="s">
        <v>86</v>
      </c>
      <c r="BK1726" s="145">
        <f>ROUND(I1726*H1726,2)</f>
        <v>0</v>
      </c>
      <c r="BL1726" s="18" t="s">
        <v>311</v>
      </c>
      <c r="BM1726" s="144" t="s">
        <v>2518</v>
      </c>
    </row>
    <row r="1727" spans="2:65" s="1" customFormat="1" ht="19.5">
      <c r="B1727" s="33"/>
      <c r="D1727" s="146" t="s">
        <v>313</v>
      </c>
      <c r="F1727" s="147" t="s">
        <v>2517</v>
      </c>
      <c r="I1727" s="148"/>
      <c r="L1727" s="33"/>
      <c r="M1727" s="149"/>
      <c r="T1727" s="54"/>
      <c r="AT1727" s="18" t="s">
        <v>313</v>
      </c>
      <c r="AU1727" s="18" t="s">
        <v>96</v>
      </c>
    </row>
    <row r="1728" spans="2:65" s="1" customFormat="1" ht="37.9" customHeight="1">
      <c r="B1728" s="33"/>
      <c r="C1728" s="133" t="s">
        <v>2519</v>
      </c>
      <c r="D1728" s="133" t="s">
        <v>307</v>
      </c>
      <c r="E1728" s="134" t="s">
        <v>2520</v>
      </c>
      <c r="F1728" s="135" t="s">
        <v>2521</v>
      </c>
      <c r="G1728" s="136" t="s">
        <v>350</v>
      </c>
      <c r="H1728" s="137">
        <v>1</v>
      </c>
      <c r="I1728" s="138"/>
      <c r="J1728" s="139">
        <f>ROUND(I1728*H1728,2)</f>
        <v>0</v>
      </c>
      <c r="K1728" s="135" t="s">
        <v>721</v>
      </c>
      <c r="L1728" s="33"/>
      <c r="M1728" s="140" t="s">
        <v>42</v>
      </c>
      <c r="N1728" s="141" t="s">
        <v>50</v>
      </c>
      <c r="P1728" s="142">
        <f>O1728*H1728</f>
        <v>0</v>
      </c>
      <c r="Q1728" s="142">
        <v>0</v>
      </c>
      <c r="R1728" s="142">
        <f>Q1728*H1728</f>
        <v>0</v>
      </c>
      <c r="S1728" s="142">
        <v>0</v>
      </c>
      <c r="T1728" s="143">
        <f>S1728*H1728</f>
        <v>0</v>
      </c>
      <c r="AR1728" s="144" t="s">
        <v>311</v>
      </c>
      <c r="AT1728" s="144" t="s">
        <v>307</v>
      </c>
      <c r="AU1728" s="144" t="s">
        <v>96</v>
      </c>
      <c r="AY1728" s="18" t="s">
        <v>305</v>
      </c>
      <c r="BE1728" s="145">
        <f>IF(N1728="základní",J1728,0)</f>
        <v>0</v>
      </c>
      <c r="BF1728" s="145">
        <f>IF(N1728="snížená",J1728,0)</f>
        <v>0</v>
      </c>
      <c r="BG1728" s="145">
        <f>IF(N1728="zákl. přenesená",J1728,0)</f>
        <v>0</v>
      </c>
      <c r="BH1728" s="145">
        <f>IF(N1728="sníž. přenesená",J1728,0)</f>
        <v>0</v>
      </c>
      <c r="BI1728" s="145">
        <f>IF(N1728="nulová",J1728,0)</f>
        <v>0</v>
      </c>
      <c r="BJ1728" s="18" t="s">
        <v>86</v>
      </c>
      <c r="BK1728" s="145">
        <f>ROUND(I1728*H1728,2)</f>
        <v>0</v>
      </c>
      <c r="BL1728" s="18" t="s">
        <v>311</v>
      </c>
      <c r="BM1728" s="144" t="s">
        <v>2522</v>
      </c>
    </row>
    <row r="1729" spans="2:65" s="1" customFormat="1" ht="19.5">
      <c r="B1729" s="33"/>
      <c r="D1729" s="146" t="s">
        <v>313</v>
      </c>
      <c r="F1729" s="147" t="s">
        <v>2521</v>
      </c>
      <c r="I1729" s="148"/>
      <c r="L1729" s="33"/>
      <c r="M1729" s="149"/>
      <c r="T1729" s="54"/>
      <c r="AT1729" s="18" t="s">
        <v>313</v>
      </c>
      <c r="AU1729" s="18" t="s">
        <v>96</v>
      </c>
    </row>
    <row r="1730" spans="2:65" s="1" customFormat="1" ht="37.9" customHeight="1">
      <c r="B1730" s="33"/>
      <c r="C1730" s="133" t="s">
        <v>2523</v>
      </c>
      <c r="D1730" s="133" t="s">
        <v>307</v>
      </c>
      <c r="E1730" s="134" t="s">
        <v>2524</v>
      </c>
      <c r="F1730" s="135" t="s">
        <v>2525</v>
      </c>
      <c r="G1730" s="136" t="s">
        <v>350</v>
      </c>
      <c r="H1730" s="137">
        <v>1</v>
      </c>
      <c r="I1730" s="138"/>
      <c r="J1730" s="139">
        <f>ROUND(I1730*H1730,2)</f>
        <v>0</v>
      </c>
      <c r="K1730" s="135" t="s">
        <v>721</v>
      </c>
      <c r="L1730" s="33"/>
      <c r="M1730" s="140" t="s">
        <v>42</v>
      </c>
      <c r="N1730" s="141" t="s">
        <v>50</v>
      </c>
      <c r="P1730" s="142">
        <f>O1730*H1730</f>
        <v>0</v>
      </c>
      <c r="Q1730" s="142">
        <v>0</v>
      </c>
      <c r="R1730" s="142">
        <f>Q1730*H1730</f>
        <v>0</v>
      </c>
      <c r="S1730" s="142">
        <v>0</v>
      </c>
      <c r="T1730" s="143">
        <f>S1730*H1730</f>
        <v>0</v>
      </c>
      <c r="AR1730" s="144" t="s">
        <v>311</v>
      </c>
      <c r="AT1730" s="144" t="s">
        <v>307</v>
      </c>
      <c r="AU1730" s="144" t="s">
        <v>96</v>
      </c>
      <c r="AY1730" s="18" t="s">
        <v>305</v>
      </c>
      <c r="BE1730" s="145">
        <f>IF(N1730="základní",J1730,0)</f>
        <v>0</v>
      </c>
      <c r="BF1730" s="145">
        <f>IF(N1730="snížená",J1730,0)</f>
        <v>0</v>
      </c>
      <c r="BG1730" s="145">
        <f>IF(N1730="zákl. přenesená",J1730,0)</f>
        <v>0</v>
      </c>
      <c r="BH1730" s="145">
        <f>IF(N1730="sníž. přenesená",J1730,0)</f>
        <v>0</v>
      </c>
      <c r="BI1730" s="145">
        <f>IF(N1730="nulová",J1730,0)</f>
        <v>0</v>
      </c>
      <c r="BJ1730" s="18" t="s">
        <v>86</v>
      </c>
      <c r="BK1730" s="145">
        <f>ROUND(I1730*H1730,2)</f>
        <v>0</v>
      </c>
      <c r="BL1730" s="18" t="s">
        <v>311</v>
      </c>
      <c r="BM1730" s="144" t="s">
        <v>2526</v>
      </c>
    </row>
    <row r="1731" spans="2:65" s="1" customFormat="1" ht="19.5">
      <c r="B1731" s="33"/>
      <c r="D1731" s="146" t="s">
        <v>313</v>
      </c>
      <c r="F1731" s="147" t="s">
        <v>2525</v>
      </c>
      <c r="I1731" s="148"/>
      <c r="L1731" s="33"/>
      <c r="M1731" s="149"/>
      <c r="T1731" s="54"/>
      <c r="AT1731" s="18" t="s">
        <v>313</v>
      </c>
      <c r="AU1731" s="18" t="s">
        <v>96</v>
      </c>
    </row>
    <row r="1732" spans="2:65" s="1" customFormat="1" ht="37.9" customHeight="1">
      <c r="B1732" s="33"/>
      <c r="C1732" s="133" t="s">
        <v>2527</v>
      </c>
      <c r="D1732" s="133" t="s">
        <v>307</v>
      </c>
      <c r="E1732" s="134" t="s">
        <v>2528</v>
      </c>
      <c r="F1732" s="135" t="s">
        <v>2529</v>
      </c>
      <c r="G1732" s="136" t="s">
        <v>350</v>
      </c>
      <c r="H1732" s="137">
        <v>1</v>
      </c>
      <c r="I1732" s="138"/>
      <c r="J1732" s="139">
        <f>ROUND(I1732*H1732,2)</f>
        <v>0</v>
      </c>
      <c r="K1732" s="135" t="s">
        <v>721</v>
      </c>
      <c r="L1732" s="33"/>
      <c r="M1732" s="140" t="s">
        <v>42</v>
      </c>
      <c r="N1732" s="141" t="s">
        <v>50</v>
      </c>
      <c r="P1732" s="142">
        <f>O1732*H1732</f>
        <v>0</v>
      </c>
      <c r="Q1732" s="142">
        <v>0</v>
      </c>
      <c r="R1732" s="142">
        <f>Q1732*H1732</f>
        <v>0</v>
      </c>
      <c r="S1732" s="142">
        <v>0</v>
      </c>
      <c r="T1732" s="143">
        <f>S1732*H1732</f>
        <v>0</v>
      </c>
      <c r="AR1732" s="144" t="s">
        <v>311</v>
      </c>
      <c r="AT1732" s="144" t="s">
        <v>307</v>
      </c>
      <c r="AU1732" s="144" t="s">
        <v>96</v>
      </c>
      <c r="AY1732" s="18" t="s">
        <v>305</v>
      </c>
      <c r="BE1732" s="145">
        <f>IF(N1732="základní",J1732,0)</f>
        <v>0</v>
      </c>
      <c r="BF1732" s="145">
        <f>IF(N1732="snížená",J1732,0)</f>
        <v>0</v>
      </c>
      <c r="BG1732" s="145">
        <f>IF(N1732="zákl. přenesená",J1732,0)</f>
        <v>0</v>
      </c>
      <c r="BH1732" s="145">
        <f>IF(N1732="sníž. přenesená",J1732,0)</f>
        <v>0</v>
      </c>
      <c r="BI1732" s="145">
        <f>IF(N1732="nulová",J1732,0)</f>
        <v>0</v>
      </c>
      <c r="BJ1732" s="18" t="s">
        <v>86</v>
      </c>
      <c r="BK1732" s="145">
        <f>ROUND(I1732*H1732,2)</f>
        <v>0</v>
      </c>
      <c r="BL1732" s="18" t="s">
        <v>311</v>
      </c>
      <c r="BM1732" s="144" t="s">
        <v>2530</v>
      </c>
    </row>
    <row r="1733" spans="2:65" s="1" customFormat="1" ht="19.5">
      <c r="B1733" s="33"/>
      <c r="D1733" s="146" t="s">
        <v>313</v>
      </c>
      <c r="F1733" s="147" t="s">
        <v>2529</v>
      </c>
      <c r="I1733" s="148"/>
      <c r="L1733" s="33"/>
      <c r="M1733" s="149"/>
      <c r="T1733" s="54"/>
      <c r="AT1733" s="18" t="s">
        <v>313</v>
      </c>
      <c r="AU1733" s="18" t="s">
        <v>96</v>
      </c>
    </row>
    <row r="1734" spans="2:65" s="1" customFormat="1" ht="37.9" customHeight="1">
      <c r="B1734" s="33"/>
      <c r="C1734" s="133" t="s">
        <v>2531</v>
      </c>
      <c r="D1734" s="133" t="s">
        <v>307</v>
      </c>
      <c r="E1734" s="134" t="s">
        <v>2532</v>
      </c>
      <c r="F1734" s="135" t="s">
        <v>2533</v>
      </c>
      <c r="G1734" s="136" t="s">
        <v>350</v>
      </c>
      <c r="H1734" s="137">
        <v>1</v>
      </c>
      <c r="I1734" s="138"/>
      <c r="J1734" s="139">
        <f>ROUND(I1734*H1734,2)</f>
        <v>0</v>
      </c>
      <c r="K1734" s="135" t="s">
        <v>721</v>
      </c>
      <c r="L1734" s="33"/>
      <c r="M1734" s="140" t="s">
        <v>42</v>
      </c>
      <c r="N1734" s="141" t="s">
        <v>50</v>
      </c>
      <c r="P1734" s="142">
        <f>O1734*H1734</f>
        <v>0</v>
      </c>
      <c r="Q1734" s="142">
        <v>0</v>
      </c>
      <c r="R1734" s="142">
        <f>Q1734*H1734</f>
        <v>0</v>
      </c>
      <c r="S1734" s="142">
        <v>0</v>
      </c>
      <c r="T1734" s="143">
        <f>S1734*H1734</f>
        <v>0</v>
      </c>
      <c r="AR1734" s="144" t="s">
        <v>311</v>
      </c>
      <c r="AT1734" s="144" t="s">
        <v>307</v>
      </c>
      <c r="AU1734" s="144" t="s">
        <v>96</v>
      </c>
      <c r="AY1734" s="18" t="s">
        <v>305</v>
      </c>
      <c r="BE1734" s="145">
        <f>IF(N1734="základní",J1734,0)</f>
        <v>0</v>
      </c>
      <c r="BF1734" s="145">
        <f>IF(N1734="snížená",J1734,0)</f>
        <v>0</v>
      </c>
      <c r="BG1734" s="145">
        <f>IF(N1734="zákl. přenesená",J1734,0)</f>
        <v>0</v>
      </c>
      <c r="BH1734" s="145">
        <f>IF(N1734="sníž. přenesená",J1734,0)</f>
        <v>0</v>
      </c>
      <c r="BI1734" s="145">
        <f>IF(N1734="nulová",J1734,0)</f>
        <v>0</v>
      </c>
      <c r="BJ1734" s="18" t="s">
        <v>86</v>
      </c>
      <c r="BK1734" s="145">
        <f>ROUND(I1734*H1734,2)</f>
        <v>0</v>
      </c>
      <c r="BL1734" s="18" t="s">
        <v>311</v>
      </c>
      <c r="BM1734" s="144" t="s">
        <v>2534</v>
      </c>
    </row>
    <row r="1735" spans="2:65" s="1" customFormat="1" ht="19.5">
      <c r="B1735" s="33"/>
      <c r="D1735" s="146" t="s">
        <v>313</v>
      </c>
      <c r="F1735" s="147" t="s">
        <v>2533</v>
      </c>
      <c r="I1735" s="148"/>
      <c r="L1735" s="33"/>
      <c r="M1735" s="149"/>
      <c r="T1735" s="54"/>
      <c r="AT1735" s="18" t="s">
        <v>313</v>
      </c>
      <c r="AU1735" s="18" t="s">
        <v>96</v>
      </c>
    </row>
    <row r="1736" spans="2:65" s="1" customFormat="1" ht="37.9" customHeight="1">
      <c r="B1736" s="33"/>
      <c r="C1736" s="133" t="s">
        <v>2535</v>
      </c>
      <c r="D1736" s="133" t="s">
        <v>307</v>
      </c>
      <c r="E1736" s="134" t="s">
        <v>2536</v>
      </c>
      <c r="F1736" s="135" t="s">
        <v>2537</v>
      </c>
      <c r="G1736" s="136" t="s">
        <v>350</v>
      </c>
      <c r="H1736" s="137">
        <v>1</v>
      </c>
      <c r="I1736" s="138"/>
      <c r="J1736" s="139">
        <f>ROUND(I1736*H1736,2)</f>
        <v>0</v>
      </c>
      <c r="K1736" s="135" t="s">
        <v>721</v>
      </c>
      <c r="L1736" s="33"/>
      <c r="M1736" s="140" t="s">
        <v>42</v>
      </c>
      <c r="N1736" s="141" t="s">
        <v>50</v>
      </c>
      <c r="P1736" s="142">
        <f>O1736*H1736</f>
        <v>0</v>
      </c>
      <c r="Q1736" s="142">
        <v>0</v>
      </c>
      <c r="R1736" s="142">
        <f>Q1736*H1736</f>
        <v>0</v>
      </c>
      <c r="S1736" s="142">
        <v>0</v>
      </c>
      <c r="T1736" s="143">
        <f>S1736*H1736</f>
        <v>0</v>
      </c>
      <c r="AR1736" s="144" t="s">
        <v>311</v>
      </c>
      <c r="AT1736" s="144" t="s">
        <v>307</v>
      </c>
      <c r="AU1736" s="144" t="s">
        <v>96</v>
      </c>
      <c r="AY1736" s="18" t="s">
        <v>305</v>
      </c>
      <c r="BE1736" s="145">
        <f>IF(N1736="základní",J1736,0)</f>
        <v>0</v>
      </c>
      <c r="BF1736" s="145">
        <f>IF(N1736="snížená",J1736,0)</f>
        <v>0</v>
      </c>
      <c r="BG1736" s="145">
        <f>IF(N1736="zákl. přenesená",J1736,0)</f>
        <v>0</v>
      </c>
      <c r="BH1736" s="145">
        <f>IF(N1736="sníž. přenesená",J1736,0)</f>
        <v>0</v>
      </c>
      <c r="BI1736" s="145">
        <f>IF(N1736="nulová",J1736,0)</f>
        <v>0</v>
      </c>
      <c r="BJ1736" s="18" t="s">
        <v>86</v>
      </c>
      <c r="BK1736" s="145">
        <f>ROUND(I1736*H1736,2)</f>
        <v>0</v>
      </c>
      <c r="BL1736" s="18" t="s">
        <v>311</v>
      </c>
      <c r="BM1736" s="144" t="s">
        <v>2538</v>
      </c>
    </row>
    <row r="1737" spans="2:65" s="1" customFormat="1" ht="19.5">
      <c r="B1737" s="33"/>
      <c r="D1737" s="146" t="s">
        <v>313</v>
      </c>
      <c r="F1737" s="147" t="s">
        <v>2537</v>
      </c>
      <c r="I1737" s="148"/>
      <c r="L1737" s="33"/>
      <c r="M1737" s="149"/>
      <c r="T1737" s="54"/>
      <c r="AT1737" s="18" t="s">
        <v>313</v>
      </c>
      <c r="AU1737" s="18" t="s">
        <v>96</v>
      </c>
    </row>
    <row r="1738" spans="2:65" s="1" customFormat="1" ht="37.9" customHeight="1">
      <c r="B1738" s="33"/>
      <c r="C1738" s="133" t="s">
        <v>2539</v>
      </c>
      <c r="D1738" s="133" t="s">
        <v>307</v>
      </c>
      <c r="E1738" s="134" t="s">
        <v>2540</v>
      </c>
      <c r="F1738" s="135" t="s">
        <v>2541</v>
      </c>
      <c r="G1738" s="136" t="s">
        <v>350</v>
      </c>
      <c r="H1738" s="137">
        <v>1</v>
      </c>
      <c r="I1738" s="138"/>
      <c r="J1738" s="139">
        <f>ROUND(I1738*H1738,2)</f>
        <v>0</v>
      </c>
      <c r="K1738" s="135" t="s">
        <v>721</v>
      </c>
      <c r="L1738" s="33"/>
      <c r="M1738" s="140" t="s">
        <v>42</v>
      </c>
      <c r="N1738" s="141" t="s">
        <v>50</v>
      </c>
      <c r="P1738" s="142">
        <f>O1738*H1738</f>
        <v>0</v>
      </c>
      <c r="Q1738" s="142">
        <v>0</v>
      </c>
      <c r="R1738" s="142">
        <f>Q1738*H1738</f>
        <v>0</v>
      </c>
      <c r="S1738" s="142">
        <v>0</v>
      </c>
      <c r="T1738" s="143">
        <f>S1738*H1738</f>
        <v>0</v>
      </c>
      <c r="AR1738" s="144" t="s">
        <v>311</v>
      </c>
      <c r="AT1738" s="144" t="s">
        <v>307</v>
      </c>
      <c r="AU1738" s="144" t="s">
        <v>96</v>
      </c>
      <c r="AY1738" s="18" t="s">
        <v>305</v>
      </c>
      <c r="BE1738" s="145">
        <f>IF(N1738="základní",J1738,0)</f>
        <v>0</v>
      </c>
      <c r="BF1738" s="145">
        <f>IF(N1738="snížená",J1738,0)</f>
        <v>0</v>
      </c>
      <c r="BG1738" s="145">
        <f>IF(N1738="zákl. přenesená",J1738,0)</f>
        <v>0</v>
      </c>
      <c r="BH1738" s="145">
        <f>IF(N1738="sníž. přenesená",J1738,0)</f>
        <v>0</v>
      </c>
      <c r="BI1738" s="145">
        <f>IF(N1738="nulová",J1738,0)</f>
        <v>0</v>
      </c>
      <c r="BJ1738" s="18" t="s">
        <v>86</v>
      </c>
      <c r="BK1738" s="145">
        <f>ROUND(I1738*H1738,2)</f>
        <v>0</v>
      </c>
      <c r="BL1738" s="18" t="s">
        <v>311</v>
      </c>
      <c r="BM1738" s="144" t="s">
        <v>2542</v>
      </c>
    </row>
    <row r="1739" spans="2:65" s="1" customFormat="1" ht="19.5">
      <c r="B1739" s="33"/>
      <c r="D1739" s="146" t="s">
        <v>313</v>
      </c>
      <c r="F1739" s="147" t="s">
        <v>2541</v>
      </c>
      <c r="I1739" s="148"/>
      <c r="L1739" s="33"/>
      <c r="M1739" s="149"/>
      <c r="T1739" s="54"/>
      <c r="AT1739" s="18" t="s">
        <v>313</v>
      </c>
      <c r="AU1739" s="18" t="s">
        <v>96</v>
      </c>
    </row>
    <row r="1740" spans="2:65" s="1" customFormat="1" ht="37.9" customHeight="1">
      <c r="B1740" s="33"/>
      <c r="C1740" s="133" t="s">
        <v>2543</v>
      </c>
      <c r="D1740" s="133" t="s">
        <v>307</v>
      </c>
      <c r="E1740" s="134" t="s">
        <v>2544</v>
      </c>
      <c r="F1740" s="135" t="s">
        <v>2545</v>
      </c>
      <c r="G1740" s="136" t="s">
        <v>350</v>
      </c>
      <c r="H1740" s="137">
        <v>1</v>
      </c>
      <c r="I1740" s="138"/>
      <c r="J1740" s="139">
        <f>ROUND(I1740*H1740,2)</f>
        <v>0</v>
      </c>
      <c r="K1740" s="135" t="s">
        <v>721</v>
      </c>
      <c r="L1740" s="33"/>
      <c r="M1740" s="140" t="s">
        <v>42</v>
      </c>
      <c r="N1740" s="141" t="s">
        <v>50</v>
      </c>
      <c r="P1740" s="142">
        <f>O1740*H1740</f>
        <v>0</v>
      </c>
      <c r="Q1740" s="142">
        <v>0</v>
      </c>
      <c r="R1740" s="142">
        <f>Q1740*H1740</f>
        <v>0</v>
      </c>
      <c r="S1740" s="142">
        <v>0</v>
      </c>
      <c r="T1740" s="143">
        <f>S1740*H1740</f>
        <v>0</v>
      </c>
      <c r="AR1740" s="144" t="s">
        <v>311</v>
      </c>
      <c r="AT1740" s="144" t="s">
        <v>307</v>
      </c>
      <c r="AU1740" s="144" t="s">
        <v>96</v>
      </c>
      <c r="AY1740" s="18" t="s">
        <v>305</v>
      </c>
      <c r="BE1740" s="145">
        <f>IF(N1740="základní",J1740,0)</f>
        <v>0</v>
      </c>
      <c r="BF1740" s="145">
        <f>IF(N1740="snížená",J1740,0)</f>
        <v>0</v>
      </c>
      <c r="BG1740" s="145">
        <f>IF(N1740="zákl. přenesená",J1740,0)</f>
        <v>0</v>
      </c>
      <c r="BH1740" s="145">
        <f>IF(N1740="sníž. přenesená",J1740,0)</f>
        <v>0</v>
      </c>
      <c r="BI1740" s="145">
        <f>IF(N1740="nulová",J1740,0)</f>
        <v>0</v>
      </c>
      <c r="BJ1740" s="18" t="s">
        <v>86</v>
      </c>
      <c r="BK1740" s="145">
        <f>ROUND(I1740*H1740,2)</f>
        <v>0</v>
      </c>
      <c r="BL1740" s="18" t="s">
        <v>311</v>
      </c>
      <c r="BM1740" s="144" t="s">
        <v>2546</v>
      </c>
    </row>
    <row r="1741" spans="2:65" s="1" customFormat="1" ht="19.5">
      <c r="B1741" s="33"/>
      <c r="D1741" s="146" t="s">
        <v>313</v>
      </c>
      <c r="F1741" s="147" t="s">
        <v>2545</v>
      </c>
      <c r="I1741" s="148"/>
      <c r="L1741" s="33"/>
      <c r="M1741" s="149"/>
      <c r="T1741" s="54"/>
      <c r="AT1741" s="18" t="s">
        <v>313</v>
      </c>
      <c r="AU1741" s="18" t="s">
        <v>96</v>
      </c>
    </row>
    <row r="1742" spans="2:65" s="1" customFormat="1" ht="37.9" customHeight="1">
      <c r="B1742" s="33"/>
      <c r="C1742" s="133" t="s">
        <v>2547</v>
      </c>
      <c r="D1742" s="133" t="s">
        <v>307</v>
      </c>
      <c r="E1742" s="134" t="s">
        <v>2548</v>
      </c>
      <c r="F1742" s="135" t="s">
        <v>2549</v>
      </c>
      <c r="G1742" s="136" t="s">
        <v>350</v>
      </c>
      <c r="H1742" s="137">
        <v>1</v>
      </c>
      <c r="I1742" s="138"/>
      <c r="J1742" s="139">
        <f>ROUND(I1742*H1742,2)</f>
        <v>0</v>
      </c>
      <c r="K1742" s="135" t="s">
        <v>721</v>
      </c>
      <c r="L1742" s="33"/>
      <c r="M1742" s="140" t="s">
        <v>42</v>
      </c>
      <c r="N1742" s="141" t="s">
        <v>50</v>
      </c>
      <c r="P1742" s="142">
        <f>O1742*H1742</f>
        <v>0</v>
      </c>
      <c r="Q1742" s="142">
        <v>0</v>
      </c>
      <c r="R1742" s="142">
        <f>Q1742*H1742</f>
        <v>0</v>
      </c>
      <c r="S1742" s="142">
        <v>0</v>
      </c>
      <c r="T1742" s="143">
        <f>S1742*H1742</f>
        <v>0</v>
      </c>
      <c r="AR1742" s="144" t="s">
        <v>311</v>
      </c>
      <c r="AT1742" s="144" t="s">
        <v>307</v>
      </c>
      <c r="AU1742" s="144" t="s">
        <v>96</v>
      </c>
      <c r="AY1742" s="18" t="s">
        <v>305</v>
      </c>
      <c r="BE1742" s="145">
        <f>IF(N1742="základní",J1742,0)</f>
        <v>0</v>
      </c>
      <c r="BF1742" s="145">
        <f>IF(N1742="snížená",J1742,0)</f>
        <v>0</v>
      </c>
      <c r="BG1742" s="145">
        <f>IF(N1742="zákl. přenesená",J1742,0)</f>
        <v>0</v>
      </c>
      <c r="BH1742" s="145">
        <f>IF(N1742="sníž. přenesená",J1742,0)</f>
        <v>0</v>
      </c>
      <c r="BI1742" s="145">
        <f>IF(N1742="nulová",J1742,0)</f>
        <v>0</v>
      </c>
      <c r="BJ1742" s="18" t="s">
        <v>86</v>
      </c>
      <c r="BK1742" s="145">
        <f>ROUND(I1742*H1742,2)</f>
        <v>0</v>
      </c>
      <c r="BL1742" s="18" t="s">
        <v>311</v>
      </c>
      <c r="BM1742" s="144" t="s">
        <v>2550</v>
      </c>
    </row>
    <row r="1743" spans="2:65" s="1" customFormat="1" ht="19.5">
      <c r="B1743" s="33"/>
      <c r="D1743" s="146" t="s">
        <v>313</v>
      </c>
      <c r="F1743" s="147" t="s">
        <v>2549</v>
      </c>
      <c r="I1743" s="148"/>
      <c r="L1743" s="33"/>
      <c r="M1743" s="149"/>
      <c r="T1743" s="54"/>
      <c r="AT1743" s="18" t="s">
        <v>313</v>
      </c>
      <c r="AU1743" s="18" t="s">
        <v>96</v>
      </c>
    </row>
    <row r="1744" spans="2:65" s="1" customFormat="1" ht="37.9" customHeight="1">
      <c r="B1744" s="33"/>
      <c r="C1744" s="133" t="s">
        <v>2551</v>
      </c>
      <c r="D1744" s="133" t="s">
        <v>307</v>
      </c>
      <c r="E1744" s="134" t="s">
        <v>2552</v>
      </c>
      <c r="F1744" s="135" t="s">
        <v>2553</v>
      </c>
      <c r="G1744" s="136" t="s">
        <v>350</v>
      </c>
      <c r="H1744" s="137">
        <v>1</v>
      </c>
      <c r="I1744" s="138"/>
      <c r="J1744" s="139">
        <f>ROUND(I1744*H1744,2)</f>
        <v>0</v>
      </c>
      <c r="K1744" s="135" t="s">
        <v>721</v>
      </c>
      <c r="L1744" s="33"/>
      <c r="M1744" s="140" t="s">
        <v>42</v>
      </c>
      <c r="N1744" s="141" t="s">
        <v>50</v>
      </c>
      <c r="P1744" s="142">
        <f>O1744*H1744</f>
        <v>0</v>
      </c>
      <c r="Q1744" s="142">
        <v>0</v>
      </c>
      <c r="R1744" s="142">
        <f>Q1744*H1744</f>
        <v>0</v>
      </c>
      <c r="S1744" s="142">
        <v>0</v>
      </c>
      <c r="T1744" s="143">
        <f>S1744*H1744</f>
        <v>0</v>
      </c>
      <c r="AR1744" s="144" t="s">
        <v>311</v>
      </c>
      <c r="AT1744" s="144" t="s">
        <v>307</v>
      </c>
      <c r="AU1744" s="144" t="s">
        <v>96</v>
      </c>
      <c r="AY1744" s="18" t="s">
        <v>305</v>
      </c>
      <c r="BE1744" s="145">
        <f>IF(N1744="základní",J1744,0)</f>
        <v>0</v>
      </c>
      <c r="BF1744" s="145">
        <f>IF(N1744="snížená",J1744,0)</f>
        <v>0</v>
      </c>
      <c r="BG1744" s="145">
        <f>IF(N1744="zákl. přenesená",J1744,0)</f>
        <v>0</v>
      </c>
      <c r="BH1744" s="145">
        <f>IF(N1744="sníž. přenesená",J1744,0)</f>
        <v>0</v>
      </c>
      <c r="BI1744" s="145">
        <f>IF(N1744="nulová",J1744,0)</f>
        <v>0</v>
      </c>
      <c r="BJ1744" s="18" t="s">
        <v>86</v>
      </c>
      <c r="BK1744" s="145">
        <f>ROUND(I1744*H1744,2)</f>
        <v>0</v>
      </c>
      <c r="BL1744" s="18" t="s">
        <v>311</v>
      </c>
      <c r="BM1744" s="144" t="s">
        <v>2554</v>
      </c>
    </row>
    <row r="1745" spans="2:65" s="1" customFormat="1" ht="19.5">
      <c r="B1745" s="33"/>
      <c r="D1745" s="146" t="s">
        <v>313</v>
      </c>
      <c r="F1745" s="147" t="s">
        <v>2553</v>
      </c>
      <c r="I1745" s="148"/>
      <c r="L1745" s="33"/>
      <c r="M1745" s="149"/>
      <c r="T1745" s="54"/>
      <c r="AT1745" s="18" t="s">
        <v>313</v>
      </c>
      <c r="AU1745" s="18" t="s">
        <v>96</v>
      </c>
    </row>
    <row r="1746" spans="2:65" s="1" customFormat="1" ht="37.9" customHeight="1">
      <c r="B1746" s="33"/>
      <c r="C1746" s="133" t="s">
        <v>2555</v>
      </c>
      <c r="D1746" s="133" t="s">
        <v>307</v>
      </c>
      <c r="E1746" s="134" t="s">
        <v>2556</v>
      </c>
      <c r="F1746" s="135" t="s">
        <v>2557</v>
      </c>
      <c r="G1746" s="136" t="s">
        <v>350</v>
      </c>
      <c r="H1746" s="137">
        <v>1</v>
      </c>
      <c r="I1746" s="138"/>
      <c r="J1746" s="139">
        <f>ROUND(I1746*H1746,2)</f>
        <v>0</v>
      </c>
      <c r="K1746" s="135" t="s">
        <v>721</v>
      </c>
      <c r="L1746" s="33"/>
      <c r="M1746" s="140" t="s">
        <v>42</v>
      </c>
      <c r="N1746" s="141" t="s">
        <v>50</v>
      </c>
      <c r="P1746" s="142">
        <f>O1746*H1746</f>
        <v>0</v>
      </c>
      <c r="Q1746" s="142">
        <v>0</v>
      </c>
      <c r="R1746" s="142">
        <f>Q1746*H1746</f>
        <v>0</v>
      </c>
      <c r="S1746" s="142">
        <v>0</v>
      </c>
      <c r="T1746" s="143">
        <f>S1746*H1746</f>
        <v>0</v>
      </c>
      <c r="AR1746" s="144" t="s">
        <v>311</v>
      </c>
      <c r="AT1746" s="144" t="s">
        <v>307</v>
      </c>
      <c r="AU1746" s="144" t="s">
        <v>96</v>
      </c>
      <c r="AY1746" s="18" t="s">
        <v>305</v>
      </c>
      <c r="BE1746" s="145">
        <f>IF(N1746="základní",J1746,0)</f>
        <v>0</v>
      </c>
      <c r="BF1746" s="145">
        <f>IF(N1746="snížená",J1746,0)</f>
        <v>0</v>
      </c>
      <c r="BG1746" s="145">
        <f>IF(N1746="zákl. přenesená",J1746,0)</f>
        <v>0</v>
      </c>
      <c r="BH1746" s="145">
        <f>IF(N1746="sníž. přenesená",J1746,0)</f>
        <v>0</v>
      </c>
      <c r="BI1746" s="145">
        <f>IF(N1746="nulová",J1746,0)</f>
        <v>0</v>
      </c>
      <c r="BJ1746" s="18" t="s">
        <v>86</v>
      </c>
      <c r="BK1746" s="145">
        <f>ROUND(I1746*H1746,2)</f>
        <v>0</v>
      </c>
      <c r="BL1746" s="18" t="s">
        <v>311</v>
      </c>
      <c r="BM1746" s="144" t="s">
        <v>2558</v>
      </c>
    </row>
    <row r="1747" spans="2:65" s="1" customFormat="1" ht="19.5">
      <c r="B1747" s="33"/>
      <c r="D1747" s="146" t="s">
        <v>313</v>
      </c>
      <c r="F1747" s="147" t="s">
        <v>2557</v>
      </c>
      <c r="I1747" s="148"/>
      <c r="L1747" s="33"/>
      <c r="M1747" s="149"/>
      <c r="T1747" s="54"/>
      <c r="AT1747" s="18" t="s">
        <v>313</v>
      </c>
      <c r="AU1747" s="18" t="s">
        <v>96</v>
      </c>
    </row>
    <row r="1748" spans="2:65" s="1" customFormat="1" ht="37.9" customHeight="1">
      <c r="B1748" s="33"/>
      <c r="C1748" s="133" t="s">
        <v>2559</v>
      </c>
      <c r="D1748" s="133" t="s">
        <v>307</v>
      </c>
      <c r="E1748" s="134" t="s">
        <v>2560</v>
      </c>
      <c r="F1748" s="135" t="s">
        <v>2561</v>
      </c>
      <c r="G1748" s="136" t="s">
        <v>350</v>
      </c>
      <c r="H1748" s="137">
        <v>2</v>
      </c>
      <c r="I1748" s="138"/>
      <c r="J1748" s="139">
        <f>ROUND(I1748*H1748,2)</f>
        <v>0</v>
      </c>
      <c r="K1748" s="135" t="s">
        <v>721</v>
      </c>
      <c r="L1748" s="33"/>
      <c r="M1748" s="140" t="s">
        <v>42</v>
      </c>
      <c r="N1748" s="141" t="s">
        <v>50</v>
      </c>
      <c r="P1748" s="142">
        <f>O1748*H1748</f>
        <v>0</v>
      </c>
      <c r="Q1748" s="142">
        <v>0</v>
      </c>
      <c r="R1748" s="142">
        <f>Q1748*H1748</f>
        <v>0</v>
      </c>
      <c r="S1748" s="142">
        <v>0</v>
      </c>
      <c r="T1748" s="143">
        <f>S1748*H1748</f>
        <v>0</v>
      </c>
      <c r="AR1748" s="144" t="s">
        <v>311</v>
      </c>
      <c r="AT1748" s="144" t="s">
        <v>307</v>
      </c>
      <c r="AU1748" s="144" t="s">
        <v>96</v>
      </c>
      <c r="AY1748" s="18" t="s">
        <v>305</v>
      </c>
      <c r="BE1748" s="145">
        <f>IF(N1748="základní",J1748,0)</f>
        <v>0</v>
      </c>
      <c r="BF1748" s="145">
        <f>IF(N1748="snížená",J1748,0)</f>
        <v>0</v>
      </c>
      <c r="BG1748" s="145">
        <f>IF(N1748="zákl. přenesená",J1748,0)</f>
        <v>0</v>
      </c>
      <c r="BH1748" s="145">
        <f>IF(N1748="sníž. přenesená",J1748,0)</f>
        <v>0</v>
      </c>
      <c r="BI1748" s="145">
        <f>IF(N1748="nulová",J1748,0)</f>
        <v>0</v>
      </c>
      <c r="BJ1748" s="18" t="s">
        <v>86</v>
      </c>
      <c r="BK1748" s="145">
        <f>ROUND(I1748*H1748,2)</f>
        <v>0</v>
      </c>
      <c r="BL1748" s="18" t="s">
        <v>311</v>
      </c>
      <c r="BM1748" s="144" t="s">
        <v>2562</v>
      </c>
    </row>
    <row r="1749" spans="2:65" s="1" customFormat="1" ht="19.5">
      <c r="B1749" s="33"/>
      <c r="D1749" s="146" t="s">
        <v>313</v>
      </c>
      <c r="F1749" s="147" t="s">
        <v>2561</v>
      </c>
      <c r="I1749" s="148"/>
      <c r="L1749" s="33"/>
      <c r="M1749" s="149"/>
      <c r="T1749" s="54"/>
      <c r="AT1749" s="18" t="s">
        <v>313</v>
      </c>
      <c r="AU1749" s="18" t="s">
        <v>96</v>
      </c>
    </row>
    <row r="1750" spans="2:65" s="1" customFormat="1" ht="37.9" customHeight="1">
      <c r="B1750" s="33"/>
      <c r="C1750" s="133" t="s">
        <v>2563</v>
      </c>
      <c r="D1750" s="133" t="s">
        <v>307</v>
      </c>
      <c r="E1750" s="134" t="s">
        <v>2564</v>
      </c>
      <c r="F1750" s="135" t="s">
        <v>2565</v>
      </c>
      <c r="G1750" s="136" t="s">
        <v>350</v>
      </c>
      <c r="H1750" s="137">
        <v>1</v>
      </c>
      <c r="I1750" s="138"/>
      <c r="J1750" s="139">
        <f>ROUND(I1750*H1750,2)</f>
        <v>0</v>
      </c>
      <c r="K1750" s="135" t="s">
        <v>721</v>
      </c>
      <c r="L1750" s="33"/>
      <c r="M1750" s="140" t="s">
        <v>42</v>
      </c>
      <c r="N1750" s="141" t="s">
        <v>50</v>
      </c>
      <c r="P1750" s="142">
        <f>O1750*H1750</f>
        <v>0</v>
      </c>
      <c r="Q1750" s="142">
        <v>0</v>
      </c>
      <c r="R1750" s="142">
        <f>Q1750*H1750</f>
        <v>0</v>
      </c>
      <c r="S1750" s="142">
        <v>0</v>
      </c>
      <c r="T1750" s="143">
        <f>S1750*H1750</f>
        <v>0</v>
      </c>
      <c r="AR1750" s="144" t="s">
        <v>311</v>
      </c>
      <c r="AT1750" s="144" t="s">
        <v>307</v>
      </c>
      <c r="AU1750" s="144" t="s">
        <v>96</v>
      </c>
      <c r="AY1750" s="18" t="s">
        <v>305</v>
      </c>
      <c r="BE1750" s="145">
        <f>IF(N1750="základní",J1750,0)</f>
        <v>0</v>
      </c>
      <c r="BF1750" s="145">
        <f>IF(N1750="snížená",J1750,0)</f>
        <v>0</v>
      </c>
      <c r="BG1750" s="145">
        <f>IF(N1750="zákl. přenesená",J1750,0)</f>
        <v>0</v>
      </c>
      <c r="BH1750" s="145">
        <f>IF(N1750="sníž. přenesená",J1750,0)</f>
        <v>0</v>
      </c>
      <c r="BI1750" s="145">
        <f>IF(N1750="nulová",J1750,0)</f>
        <v>0</v>
      </c>
      <c r="BJ1750" s="18" t="s">
        <v>86</v>
      </c>
      <c r="BK1750" s="145">
        <f>ROUND(I1750*H1750,2)</f>
        <v>0</v>
      </c>
      <c r="BL1750" s="18" t="s">
        <v>311</v>
      </c>
      <c r="BM1750" s="144" t="s">
        <v>2566</v>
      </c>
    </row>
    <row r="1751" spans="2:65" s="1" customFormat="1" ht="19.5">
      <c r="B1751" s="33"/>
      <c r="D1751" s="146" t="s">
        <v>313</v>
      </c>
      <c r="F1751" s="147" t="s">
        <v>2565</v>
      </c>
      <c r="I1751" s="148"/>
      <c r="L1751" s="33"/>
      <c r="M1751" s="149"/>
      <c r="T1751" s="54"/>
      <c r="AT1751" s="18" t="s">
        <v>313</v>
      </c>
      <c r="AU1751" s="18" t="s">
        <v>96</v>
      </c>
    </row>
    <row r="1752" spans="2:65" s="1" customFormat="1" ht="37.9" customHeight="1">
      <c r="B1752" s="33"/>
      <c r="C1752" s="133" t="s">
        <v>2567</v>
      </c>
      <c r="D1752" s="133" t="s">
        <v>307</v>
      </c>
      <c r="E1752" s="134" t="s">
        <v>2568</v>
      </c>
      <c r="F1752" s="135" t="s">
        <v>2569</v>
      </c>
      <c r="G1752" s="136" t="s">
        <v>350</v>
      </c>
      <c r="H1752" s="137">
        <v>1</v>
      </c>
      <c r="I1752" s="138"/>
      <c r="J1752" s="139">
        <f>ROUND(I1752*H1752,2)</f>
        <v>0</v>
      </c>
      <c r="K1752" s="135" t="s">
        <v>721</v>
      </c>
      <c r="L1752" s="33"/>
      <c r="M1752" s="140" t="s">
        <v>42</v>
      </c>
      <c r="N1752" s="141" t="s">
        <v>50</v>
      </c>
      <c r="P1752" s="142">
        <f>O1752*H1752</f>
        <v>0</v>
      </c>
      <c r="Q1752" s="142">
        <v>0</v>
      </c>
      <c r="R1752" s="142">
        <f>Q1752*H1752</f>
        <v>0</v>
      </c>
      <c r="S1752" s="142">
        <v>0</v>
      </c>
      <c r="T1752" s="143">
        <f>S1752*H1752</f>
        <v>0</v>
      </c>
      <c r="AR1752" s="144" t="s">
        <v>311</v>
      </c>
      <c r="AT1752" s="144" t="s">
        <v>307</v>
      </c>
      <c r="AU1752" s="144" t="s">
        <v>96</v>
      </c>
      <c r="AY1752" s="18" t="s">
        <v>305</v>
      </c>
      <c r="BE1752" s="145">
        <f>IF(N1752="základní",J1752,0)</f>
        <v>0</v>
      </c>
      <c r="BF1752" s="145">
        <f>IF(N1752="snížená",J1752,0)</f>
        <v>0</v>
      </c>
      <c r="BG1752" s="145">
        <f>IF(N1752="zákl. přenesená",J1752,0)</f>
        <v>0</v>
      </c>
      <c r="BH1752" s="145">
        <f>IF(N1752="sníž. přenesená",J1752,0)</f>
        <v>0</v>
      </c>
      <c r="BI1752" s="145">
        <f>IF(N1752="nulová",J1752,0)</f>
        <v>0</v>
      </c>
      <c r="BJ1752" s="18" t="s">
        <v>86</v>
      </c>
      <c r="BK1752" s="145">
        <f>ROUND(I1752*H1752,2)</f>
        <v>0</v>
      </c>
      <c r="BL1752" s="18" t="s">
        <v>311</v>
      </c>
      <c r="BM1752" s="144" t="s">
        <v>2570</v>
      </c>
    </row>
    <row r="1753" spans="2:65" s="1" customFormat="1" ht="19.5">
      <c r="B1753" s="33"/>
      <c r="D1753" s="146" t="s">
        <v>313</v>
      </c>
      <c r="F1753" s="147" t="s">
        <v>2569</v>
      </c>
      <c r="I1753" s="148"/>
      <c r="L1753" s="33"/>
      <c r="M1753" s="149"/>
      <c r="T1753" s="54"/>
      <c r="AT1753" s="18" t="s">
        <v>313</v>
      </c>
      <c r="AU1753" s="18" t="s">
        <v>96</v>
      </c>
    </row>
    <row r="1754" spans="2:65" s="1" customFormat="1" ht="33" customHeight="1">
      <c r="B1754" s="33"/>
      <c r="C1754" s="133" t="s">
        <v>2571</v>
      </c>
      <c r="D1754" s="133" t="s">
        <v>307</v>
      </c>
      <c r="E1754" s="134" t="s">
        <v>2572</v>
      </c>
      <c r="F1754" s="135" t="s">
        <v>2573</v>
      </c>
      <c r="G1754" s="136" t="s">
        <v>350</v>
      </c>
      <c r="H1754" s="137">
        <v>1</v>
      </c>
      <c r="I1754" s="138"/>
      <c r="J1754" s="139">
        <f>ROUND(I1754*H1754,2)</f>
        <v>0</v>
      </c>
      <c r="K1754" s="135" t="s">
        <v>721</v>
      </c>
      <c r="L1754" s="33"/>
      <c r="M1754" s="140" t="s">
        <v>42</v>
      </c>
      <c r="N1754" s="141" t="s">
        <v>50</v>
      </c>
      <c r="P1754" s="142">
        <f>O1754*H1754</f>
        <v>0</v>
      </c>
      <c r="Q1754" s="142">
        <v>0</v>
      </c>
      <c r="R1754" s="142">
        <f>Q1754*H1754</f>
        <v>0</v>
      </c>
      <c r="S1754" s="142">
        <v>0</v>
      </c>
      <c r="T1754" s="143">
        <f>S1754*H1754</f>
        <v>0</v>
      </c>
      <c r="AR1754" s="144" t="s">
        <v>311</v>
      </c>
      <c r="AT1754" s="144" t="s">
        <v>307</v>
      </c>
      <c r="AU1754" s="144" t="s">
        <v>96</v>
      </c>
      <c r="AY1754" s="18" t="s">
        <v>305</v>
      </c>
      <c r="BE1754" s="145">
        <f>IF(N1754="základní",J1754,0)</f>
        <v>0</v>
      </c>
      <c r="BF1754" s="145">
        <f>IF(N1754="snížená",J1754,0)</f>
        <v>0</v>
      </c>
      <c r="BG1754" s="145">
        <f>IF(N1754="zákl. přenesená",J1754,0)</f>
        <v>0</v>
      </c>
      <c r="BH1754" s="145">
        <f>IF(N1754="sníž. přenesená",J1754,0)</f>
        <v>0</v>
      </c>
      <c r="BI1754" s="145">
        <f>IF(N1754="nulová",J1754,0)</f>
        <v>0</v>
      </c>
      <c r="BJ1754" s="18" t="s">
        <v>86</v>
      </c>
      <c r="BK1754" s="145">
        <f>ROUND(I1754*H1754,2)</f>
        <v>0</v>
      </c>
      <c r="BL1754" s="18" t="s">
        <v>311</v>
      </c>
      <c r="BM1754" s="144" t="s">
        <v>2574</v>
      </c>
    </row>
    <row r="1755" spans="2:65" s="1" customFormat="1" ht="19.5">
      <c r="B1755" s="33"/>
      <c r="D1755" s="146" t="s">
        <v>313</v>
      </c>
      <c r="F1755" s="147" t="s">
        <v>2573</v>
      </c>
      <c r="I1755" s="148"/>
      <c r="L1755" s="33"/>
      <c r="M1755" s="149"/>
      <c r="T1755" s="54"/>
      <c r="AT1755" s="18" t="s">
        <v>313</v>
      </c>
      <c r="AU1755" s="18" t="s">
        <v>96</v>
      </c>
    </row>
    <row r="1756" spans="2:65" s="1" customFormat="1" ht="37.9" customHeight="1">
      <c r="B1756" s="33"/>
      <c r="C1756" s="133" t="s">
        <v>2575</v>
      </c>
      <c r="D1756" s="133" t="s">
        <v>307</v>
      </c>
      <c r="E1756" s="134" t="s">
        <v>2576</v>
      </c>
      <c r="F1756" s="135" t="s">
        <v>2577</v>
      </c>
      <c r="G1756" s="136" t="s">
        <v>350</v>
      </c>
      <c r="H1756" s="137">
        <v>1</v>
      </c>
      <c r="I1756" s="138"/>
      <c r="J1756" s="139">
        <f>ROUND(I1756*H1756,2)</f>
        <v>0</v>
      </c>
      <c r="K1756" s="135" t="s">
        <v>721</v>
      </c>
      <c r="L1756" s="33"/>
      <c r="M1756" s="140" t="s">
        <v>42</v>
      </c>
      <c r="N1756" s="141" t="s">
        <v>50</v>
      </c>
      <c r="P1756" s="142">
        <f>O1756*H1756</f>
        <v>0</v>
      </c>
      <c r="Q1756" s="142">
        <v>0</v>
      </c>
      <c r="R1756" s="142">
        <f>Q1756*H1756</f>
        <v>0</v>
      </c>
      <c r="S1756" s="142">
        <v>0</v>
      </c>
      <c r="T1756" s="143">
        <f>S1756*H1756</f>
        <v>0</v>
      </c>
      <c r="AR1756" s="144" t="s">
        <v>311</v>
      </c>
      <c r="AT1756" s="144" t="s">
        <v>307</v>
      </c>
      <c r="AU1756" s="144" t="s">
        <v>96</v>
      </c>
      <c r="AY1756" s="18" t="s">
        <v>305</v>
      </c>
      <c r="BE1756" s="145">
        <f>IF(N1756="základní",J1756,0)</f>
        <v>0</v>
      </c>
      <c r="BF1756" s="145">
        <f>IF(N1756="snížená",J1756,0)</f>
        <v>0</v>
      </c>
      <c r="BG1756" s="145">
        <f>IF(N1756="zákl. přenesená",J1756,0)</f>
        <v>0</v>
      </c>
      <c r="BH1756" s="145">
        <f>IF(N1756="sníž. přenesená",J1756,0)</f>
        <v>0</v>
      </c>
      <c r="BI1756" s="145">
        <f>IF(N1756="nulová",J1756,0)</f>
        <v>0</v>
      </c>
      <c r="BJ1756" s="18" t="s">
        <v>86</v>
      </c>
      <c r="BK1756" s="145">
        <f>ROUND(I1756*H1756,2)</f>
        <v>0</v>
      </c>
      <c r="BL1756" s="18" t="s">
        <v>311</v>
      </c>
      <c r="BM1756" s="144" t="s">
        <v>2578</v>
      </c>
    </row>
    <row r="1757" spans="2:65" s="1" customFormat="1" ht="19.5">
      <c r="B1757" s="33"/>
      <c r="D1757" s="146" t="s">
        <v>313</v>
      </c>
      <c r="F1757" s="147" t="s">
        <v>2577</v>
      </c>
      <c r="I1757" s="148"/>
      <c r="L1757" s="33"/>
      <c r="M1757" s="149"/>
      <c r="T1757" s="54"/>
      <c r="AT1757" s="18" t="s">
        <v>313</v>
      </c>
      <c r="AU1757" s="18" t="s">
        <v>96</v>
      </c>
    </row>
    <row r="1758" spans="2:65" s="1" customFormat="1" ht="33" customHeight="1">
      <c r="B1758" s="33"/>
      <c r="C1758" s="133" t="s">
        <v>2579</v>
      </c>
      <c r="D1758" s="133" t="s">
        <v>307</v>
      </c>
      <c r="E1758" s="134" t="s">
        <v>2580</v>
      </c>
      <c r="F1758" s="135" t="s">
        <v>2581</v>
      </c>
      <c r="G1758" s="136" t="s">
        <v>350</v>
      </c>
      <c r="H1758" s="137">
        <v>1</v>
      </c>
      <c r="I1758" s="138"/>
      <c r="J1758" s="139">
        <f>ROUND(I1758*H1758,2)</f>
        <v>0</v>
      </c>
      <c r="K1758" s="135" t="s">
        <v>721</v>
      </c>
      <c r="L1758" s="33"/>
      <c r="M1758" s="140" t="s">
        <v>42</v>
      </c>
      <c r="N1758" s="141" t="s">
        <v>50</v>
      </c>
      <c r="P1758" s="142">
        <f>O1758*H1758</f>
        <v>0</v>
      </c>
      <c r="Q1758" s="142">
        <v>0</v>
      </c>
      <c r="R1758" s="142">
        <f>Q1758*H1758</f>
        <v>0</v>
      </c>
      <c r="S1758" s="142">
        <v>0</v>
      </c>
      <c r="T1758" s="143">
        <f>S1758*H1758</f>
        <v>0</v>
      </c>
      <c r="AR1758" s="144" t="s">
        <v>311</v>
      </c>
      <c r="AT1758" s="144" t="s">
        <v>307</v>
      </c>
      <c r="AU1758" s="144" t="s">
        <v>96</v>
      </c>
      <c r="AY1758" s="18" t="s">
        <v>305</v>
      </c>
      <c r="BE1758" s="145">
        <f>IF(N1758="základní",J1758,0)</f>
        <v>0</v>
      </c>
      <c r="BF1758" s="145">
        <f>IF(N1758="snížená",J1758,0)</f>
        <v>0</v>
      </c>
      <c r="BG1758" s="145">
        <f>IF(N1758="zákl. přenesená",J1758,0)</f>
        <v>0</v>
      </c>
      <c r="BH1758" s="145">
        <f>IF(N1758="sníž. přenesená",J1758,0)</f>
        <v>0</v>
      </c>
      <c r="BI1758" s="145">
        <f>IF(N1758="nulová",J1758,0)</f>
        <v>0</v>
      </c>
      <c r="BJ1758" s="18" t="s">
        <v>86</v>
      </c>
      <c r="BK1758" s="145">
        <f>ROUND(I1758*H1758,2)</f>
        <v>0</v>
      </c>
      <c r="BL1758" s="18" t="s">
        <v>311</v>
      </c>
      <c r="BM1758" s="144" t="s">
        <v>2582</v>
      </c>
    </row>
    <row r="1759" spans="2:65" s="1" customFormat="1" ht="19.5">
      <c r="B1759" s="33"/>
      <c r="D1759" s="146" t="s">
        <v>313</v>
      </c>
      <c r="F1759" s="147" t="s">
        <v>2581</v>
      </c>
      <c r="I1759" s="148"/>
      <c r="L1759" s="33"/>
      <c r="M1759" s="149"/>
      <c r="T1759" s="54"/>
      <c r="AT1759" s="18" t="s">
        <v>313</v>
      </c>
      <c r="AU1759" s="18" t="s">
        <v>96</v>
      </c>
    </row>
    <row r="1760" spans="2:65" s="1" customFormat="1" ht="37.9" customHeight="1">
      <c r="B1760" s="33"/>
      <c r="C1760" s="133" t="s">
        <v>2583</v>
      </c>
      <c r="D1760" s="133" t="s">
        <v>307</v>
      </c>
      <c r="E1760" s="134" t="s">
        <v>2584</v>
      </c>
      <c r="F1760" s="135" t="s">
        <v>2585</v>
      </c>
      <c r="G1760" s="136" t="s">
        <v>350</v>
      </c>
      <c r="H1760" s="137">
        <v>7</v>
      </c>
      <c r="I1760" s="138"/>
      <c r="J1760" s="139">
        <f>ROUND(I1760*H1760,2)</f>
        <v>0</v>
      </c>
      <c r="K1760" s="135" t="s">
        <v>721</v>
      </c>
      <c r="L1760" s="33"/>
      <c r="M1760" s="140" t="s">
        <v>42</v>
      </c>
      <c r="N1760" s="141" t="s">
        <v>50</v>
      </c>
      <c r="P1760" s="142">
        <f>O1760*H1760</f>
        <v>0</v>
      </c>
      <c r="Q1760" s="142">
        <v>0</v>
      </c>
      <c r="R1760" s="142">
        <f>Q1760*H1760</f>
        <v>0</v>
      </c>
      <c r="S1760" s="142">
        <v>0</v>
      </c>
      <c r="T1760" s="143">
        <f>S1760*H1760</f>
        <v>0</v>
      </c>
      <c r="AR1760" s="144" t="s">
        <v>311</v>
      </c>
      <c r="AT1760" s="144" t="s">
        <v>307</v>
      </c>
      <c r="AU1760" s="144" t="s">
        <v>96</v>
      </c>
      <c r="AY1760" s="18" t="s">
        <v>305</v>
      </c>
      <c r="BE1760" s="145">
        <f>IF(N1760="základní",J1760,0)</f>
        <v>0</v>
      </c>
      <c r="BF1760" s="145">
        <f>IF(N1760="snížená",J1760,0)</f>
        <v>0</v>
      </c>
      <c r="BG1760" s="145">
        <f>IF(N1760="zákl. přenesená",J1760,0)</f>
        <v>0</v>
      </c>
      <c r="BH1760" s="145">
        <f>IF(N1760="sníž. přenesená",J1760,0)</f>
        <v>0</v>
      </c>
      <c r="BI1760" s="145">
        <f>IF(N1760="nulová",J1760,0)</f>
        <v>0</v>
      </c>
      <c r="BJ1760" s="18" t="s">
        <v>86</v>
      </c>
      <c r="BK1760" s="145">
        <f>ROUND(I1760*H1760,2)</f>
        <v>0</v>
      </c>
      <c r="BL1760" s="18" t="s">
        <v>311</v>
      </c>
      <c r="BM1760" s="144" t="s">
        <v>2586</v>
      </c>
    </row>
    <row r="1761" spans="2:65" s="1" customFormat="1" ht="19.5">
      <c r="B1761" s="33"/>
      <c r="D1761" s="146" t="s">
        <v>313</v>
      </c>
      <c r="F1761" s="147" t="s">
        <v>2585</v>
      </c>
      <c r="I1761" s="148"/>
      <c r="L1761" s="33"/>
      <c r="M1761" s="149"/>
      <c r="T1761" s="54"/>
      <c r="AT1761" s="18" t="s">
        <v>313</v>
      </c>
      <c r="AU1761" s="18" t="s">
        <v>96</v>
      </c>
    </row>
    <row r="1762" spans="2:65" s="1" customFormat="1" ht="37.9" customHeight="1">
      <c r="B1762" s="33"/>
      <c r="C1762" s="133" t="s">
        <v>2587</v>
      </c>
      <c r="D1762" s="133" t="s">
        <v>307</v>
      </c>
      <c r="E1762" s="134" t="s">
        <v>2588</v>
      </c>
      <c r="F1762" s="135" t="s">
        <v>2589</v>
      </c>
      <c r="G1762" s="136" t="s">
        <v>350</v>
      </c>
      <c r="H1762" s="137">
        <v>1</v>
      </c>
      <c r="I1762" s="138"/>
      <c r="J1762" s="139">
        <f>ROUND(I1762*H1762,2)</f>
        <v>0</v>
      </c>
      <c r="K1762" s="135" t="s">
        <v>721</v>
      </c>
      <c r="L1762" s="33"/>
      <c r="M1762" s="140" t="s">
        <v>42</v>
      </c>
      <c r="N1762" s="141" t="s">
        <v>50</v>
      </c>
      <c r="P1762" s="142">
        <f>O1762*H1762</f>
        <v>0</v>
      </c>
      <c r="Q1762" s="142">
        <v>0</v>
      </c>
      <c r="R1762" s="142">
        <f>Q1762*H1762</f>
        <v>0</v>
      </c>
      <c r="S1762" s="142">
        <v>0</v>
      </c>
      <c r="T1762" s="143">
        <f>S1762*H1762</f>
        <v>0</v>
      </c>
      <c r="AR1762" s="144" t="s">
        <v>311</v>
      </c>
      <c r="AT1762" s="144" t="s">
        <v>307</v>
      </c>
      <c r="AU1762" s="144" t="s">
        <v>96</v>
      </c>
      <c r="AY1762" s="18" t="s">
        <v>305</v>
      </c>
      <c r="BE1762" s="145">
        <f>IF(N1762="základní",J1762,0)</f>
        <v>0</v>
      </c>
      <c r="BF1762" s="145">
        <f>IF(N1762="snížená",J1762,0)</f>
        <v>0</v>
      </c>
      <c r="BG1762" s="145">
        <f>IF(N1762="zákl. přenesená",J1762,0)</f>
        <v>0</v>
      </c>
      <c r="BH1762" s="145">
        <f>IF(N1762="sníž. přenesená",J1762,0)</f>
        <v>0</v>
      </c>
      <c r="BI1762" s="145">
        <f>IF(N1762="nulová",J1762,0)</f>
        <v>0</v>
      </c>
      <c r="BJ1762" s="18" t="s">
        <v>86</v>
      </c>
      <c r="BK1762" s="145">
        <f>ROUND(I1762*H1762,2)</f>
        <v>0</v>
      </c>
      <c r="BL1762" s="18" t="s">
        <v>311</v>
      </c>
      <c r="BM1762" s="144" t="s">
        <v>2590</v>
      </c>
    </row>
    <row r="1763" spans="2:65" s="1" customFormat="1" ht="19.5">
      <c r="B1763" s="33"/>
      <c r="D1763" s="146" t="s">
        <v>313</v>
      </c>
      <c r="F1763" s="147" t="s">
        <v>2589</v>
      </c>
      <c r="I1763" s="148"/>
      <c r="L1763" s="33"/>
      <c r="M1763" s="149"/>
      <c r="T1763" s="54"/>
      <c r="AT1763" s="18" t="s">
        <v>313</v>
      </c>
      <c r="AU1763" s="18" t="s">
        <v>96</v>
      </c>
    </row>
    <row r="1764" spans="2:65" s="1" customFormat="1" ht="37.9" customHeight="1">
      <c r="B1764" s="33"/>
      <c r="C1764" s="133" t="s">
        <v>2591</v>
      </c>
      <c r="D1764" s="133" t="s">
        <v>307</v>
      </c>
      <c r="E1764" s="134" t="s">
        <v>2592</v>
      </c>
      <c r="F1764" s="135" t="s">
        <v>2593</v>
      </c>
      <c r="G1764" s="136" t="s">
        <v>350</v>
      </c>
      <c r="H1764" s="137">
        <v>7</v>
      </c>
      <c r="I1764" s="138"/>
      <c r="J1764" s="139">
        <f>ROUND(I1764*H1764,2)</f>
        <v>0</v>
      </c>
      <c r="K1764" s="135" t="s">
        <v>721</v>
      </c>
      <c r="L1764" s="33"/>
      <c r="M1764" s="140" t="s">
        <v>42</v>
      </c>
      <c r="N1764" s="141" t="s">
        <v>50</v>
      </c>
      <c r="P1764" s="142">
        <f>O1764*H1764</f>
        <v>0</v>
      </c>
      <c r="Q1764" s="142">
        <v>0</v>
      </c>
      <c r="R1764" s="142">
        <f>Q1764*H1764</f>
        <v>0</v>
      </c>
      <c r="S1764" s="142">
        <v>0</v>
      </c>
      <c r="T1764" s="143">
        <f>S1764*H1764</f>
        <v>0</v>
      </c>
      <c r="AR1764" s="144" t="s">
        <v>311</v>
      </c>
      <c r="AT1764" s="144" t="s">
        <v>307</v>
      </c>
      <c r="AU1764" s="144" t="s">
        <v>96</v>
      </c>
      <c r="AY1764" s="18" t="s">
        <v>305</v>
      </c>
      <c r="BE1764" s="145">
        <f>IF(N1764="základní",J1764,0)</f>
        <v>0</v>
      </c>
      <c r="BF1764" s="145">
        <f>IF(N1764="snížená",J1764,0)</f>
        <v>0</v>
      </c>
      <c r="BG1764" s="145">
        <f>IF(N1764="zákl. přenesená",J1764,0)</f>
        <v>0</v>
      </c>
      <c r="BH1764" s="145">
        <f>IF(N1764="sníž. přenesená",J1764,0)</f>
        <v>0</v>
      </c>
      <c r="BI1764" s="145">
        <f>IF(N1764="nulová",J1764,0)</f>
        <v>0</v>
      </c>
      <c r="BJ1764" s="18" t="s">
        <v>86</v>
      </c>
      <c r="BK1764" s="145">
        <f>ROUND(I1764*H1764,2)</f>
        <v>0</v>
      </c>
      <c r="BL1764" s="18" t="s">
        <v>311</v>
      </c>
      <c r="BM1764" s="144" t="s">
        <v>2594</v>
      </c>
    </row>
    <row r="1765" spans="2:65" s="1" customFormat="1" ht="19.5">
      <c r="B1765" s="33"/>
      <c r="D1765" s="146" t="s">
        <v>313</v>
      </c>
      <c r="F1765" s="147" t="s">
        <v>2593</v>
      </c>
      <c r="I1765" s="148"/>
      <c r="L1765" s="33"/>
      <c r="M1765" s="149"/>
      <c r="T1765" s="54"/>
      <c r="AT1765" s="18" t="s">
        <v>313</v>
      </c>
      <c r="AU1765" s="18" t="s">
        <v>96</v>
      </c>
    </row>
    <row r="1766" spans="2:65" s="11" customFormat="1" ht="20.85" customHeight="1">
      <c r="B1766" s="121"/>
      <c r="D1766" s="122" t="s">
        <v>78</v>
      </c>
      <c r="E1766" s="131" t="s">
        <v>2595</v>
      </c>
      <c r="F1766" s="131" t="s">
        <v>2596</v>
      </c>
      <c r="I1766" s="124"/>
      <c r="J1766" s="132">
        <f>BK1766</f>
        <v>0</v>
      </c>
      <c r="L1766" s="121"/>
      <c r="M1766" s="126"/>
      <c r="P1766" s="127">
        <f>SUM(P1767:P1884)</f>
        <v>0</v>
      </c>
      <c r="R1766" s="127">
        <f>SUM(R1767:R1884)</f>
        <v>0</v>
      </c>
      <c r="T1766" s="128">
        <f>SUM(T1767:T1884)</f>
        <v>0</v>
      </c>
      <c r="AR1766" s="122" t="s">
        <v>88</v>
      </c>
      <c r="AT1766" s="129" t="s">
        <v>78</v>
      </c>
      <c r="AU1766" s="129" t="s">
        <v>88</v>
      </c>
      <c r="AY1766" s="122" t="s">
        <v>305</v>
      </c>
      <c r="BK1766" s="130">
        <f>SUM(BK1767:BK1884)</f>
        <v>0</v>
      </c>
    </row>
    <row r="1767" spans="2:65" s="1" customFormat="1" ht="37.9" customHeight="1">
      <c r="B1767" s="33"/>
      <c r="C1767" s="133" t="s">
        <v>2597</v>
      </c>
      <c r="D1767" s="133" t="s">
        <v>307</v>
      </c>
      <c r="E1767" s="134" t="s">
        <v>2598</v>
      </c>
      <c r="F1767" s="135" t="s">
        <v>2599</v>
      </c>
      <c r="G1767" s="136" t="s">
        <v>350</v>
      </c>
      <c r="H1767" s="137">
        <v>1</v>
      </c>
      <c r="I1767" s="138"/>
      <c r="J1767" s="139">
        <f>ROUND(I1767*H1767,2)</f>
        <v>0</v>
      </c>
      <c r="K1767" s="135" t="s">
        <v>721</v>
      </c>
      <c r="L1767" s="33"/>
      <c r="M1767" s="140" t="s">
        <v>42</v>
      </c>
      <c r="N1767" s="141" t="s">
        <v>50</v>
      </c>
      <c r="P1767" s="142">
        <f>O1767*H1767</f>
        <v>0</v>
      </c>
      <c r="Q1767" s="142">
        <v>0</v>
      </c>
      <c r="R1767" s="142">
        <f>Q1767*H1767</f>
        <v>0</v>
      </c>
      <c r="S1767" s="142">
        <v>0</v>
      </c>
      <c r="T1767" s="143">
        <f>S1767*H1767</f>
        <v>0</v>
      </c>
      <c r="AR1767" s="144" t="s">
        <v>436</v>
      </c>
      <c r="AT1767" s="144" t="s">
        <v>307</v>
      </c>
      <c r="AU1767" s="144" t="s">
        <v>96</v>
      </c>
      <c r="AY1767" s="18" t="s">
        <v>305</v>
      </c>
      <c r="BE1767" s="145">
        <f>IF(N1767="základní",J1767,0)</f>
        <v>0</v>
      </c>
      <c r="BF1767" s="145">
        <f>IF(N1767="snížená",J1767,0)</f>
        <v>0</v>
      </c>
      <c r="BG1767" s="145">
        <f>IF(N1767="zákl. přenesená",J1767,0)</f>
        <v>0</v>
      </c>
      <c r="BH1767" s="145">
        <f>IF(N1767="sníž. přenesená",J1767,0)</f>
        <v>0</v>
      </c>
      <c r="BI1767" s="145">
        <f>IF(N1767="nulová",J1767,0)</f>
        <v>0</v>
      </c>
      <c r="BJ1767" s="18" t="s">
        <v>86</v>
      </c>
      <c r="BK1767" s="145">
        <f>ROUND(I1767*H1767,2)</f>
        <v>0</v>
      </c>
      <c r="BL1767" s="18" t="s">
        <v>436</v>
      </c>
      <c r="BM1767" s="144" t="s">
        <v>2600</v>
      </c>
    </row>
    <row r="1768" spans="2:65" s="1" customFormat="1" ht="19.5">
      <c r="B1768" s="33"/>
      <c r="D1768" s="146" t="s">
        <v>313</v>
      </c>
      <c r="F1768" s="147" t="s">
        <v>2599</v>
      </c>
      <c r="I1768" s="148"/>
      <c r="L1768" s="33"/>
      <c r="M1768" s="149"/>
      <c r="T1768" s="54"/>
      <c r="AT1768" s="18" t="s">
        <v>313</v>
      </c>
      <c r="AU1768" s="18" t="s">
        <v>96</v>
      </c>
    </row>
    <row r="1769" spans="2:65" s="1" customFormat="1" ht="37.9" customHeight="1">
      <c r="B1769" s="33"/>
      <c r="C1769" s="133" t="s">
        <v>2601</v>
      </c>
      <c r="D1769" s="133" t="s">
        <v>307</v>
      </c>
      <c r="E1769" s="134" t="s">
        <v>2602</v>
      </c>
      <c r="F1769" s="135" t="s">
        <v>2603</v>
      </c>
      <c r="G1769" s="136" t="s">
        <v>350</v>
      </c>
      <c r="H1769" s="137">
        <v>1</v>
      </c>
      <c r="I1769" s="138"/>
      <c r="J1769" s="139">
        <f>ROUND(I1769*H1769,2)</f>
        <v>0</v>
      </c>
      <c r="K1769" s="135" t="s">
        <v>721</v>
      </c>
      <c r="L1769" s="33"/>
      <c r="M1769" s="140" t="s">
        <v>42</v>
      </c>
      <c r="N1769" s="141" t="s">
        <v>50</v>
      </c>
      <c r="P1769" s="142">
        <f>O1769*H1769</f>
        <v>0</v>
      </c>
      <c r="Q1769" s="142">
        <v>0</v>
      </c>
      <c r="R1769" s="142">
        <f>Q1769*H1769</f>
        <v>0</v>
      </c>
      <c r="S1769" s="142">
        <v>0</v>
      </c>
      <c r="T1769" s="143">
        <f>S1769*H1769</f>
        <v>0</v>
      </c>
      <c r="AR1769" s="144" t="s">
        <v>436</v>
      </c>
      <c r="AT1769" s="144" t="s">
        <v>307</v>
      </c>
      <c r="AU1769" s="144" t="s">
        <v>96</v>
      </c>
      <c r="AY1769" s="18" t="s">
        <v>305</v>
      </c>
      <c r="BE1769" s="145">
        <f>IF(N1769="základní",J1769,0)</f>
        <v>0</v>
      </c>
      <c r="BF1769" s="145">
        <f>IF(N1769="snížená",J1769,0)</f>
        <v>0</v>
      </c>
      <c r="BG1769" s="145">
        <f>IF(N1769="zákl. přenesená",J1769,0)</f>
        <v>0</v>
      </c>
      <c r="BH1769" s="145">
        <f>IF(N1769="sníž. přenesená",J1769,0)</f>
        <v>0</v>
      </c>
      <c r="BI1769" s="145">
        <f>IF(N1769="nulová",J1769,0)</f>
        <v>0</v>
      </c>
      <c r="BJ1769" s="18" t="s">
        <v>86</v>
      </c>
      <c r="BK1769" s="145">
        <f>ROUND(I1769*H1769,2)</f>
        <v>0</v>
      </c>
      <c r="BL1769" s="18" t="s">
        <v>436</v>
      </c>
      <c r="BM1769" s="144" t="s">
        <v>2604</v>
      </c>
    </row>
    <row r="1770" spans="2:65" s="1" customFormat="1" ht="19.5">
      <c r="B1770" s="33"/>
      <c r="D1770" s="146" t="s">
        <v>313</v>
      </c>
      <c r="F1770" s="147" t="s">
        <v>2603</v>
      </c>
      <c r="I1770" s="148"/>
      <c r="L1770" s="33"/>
      <c r="M1770" s="149"/>
      <c r="T1770" s="54"/>
      <c r="AT1770" s="18" t="s">
        <v>313</v>
      </c>
      <c r="AU1770" s="18" t="s">
        <v>96</v>
      </c>
    </row>
    <row r="1771" spans="2:65" s="1" customFormat="1" ht="37.9" customHeight="1">
      <c r="B1771" s="33"/>
      <c r="C1771" s="133" t="s">
        <v>2605</v>
      </c>
      <c r="D1771" s="133" t="s">
        <v>307</v>
      </c>
      <c r="E1771" s="134" t="s">
        <v>2606</v>
      </c>
      <c r="F1771" s="135" t="s">
        <v>2607</v>
      </c>
      <c r="G1771" s="136" t="s">
        <v>350</v>
      </c>
      <c r="H1771" s="137">
        <v>1</v>
      </c>
      <c r="I1771" s="138"/>
      <c r="J1771" s="139">
        <f>ROUND(I1771*H1771,2)</f>
        <v>0</v>
      </c>
      <c r="K1771" s="135" t="s">
        <v>721</v>
      </c>
      <c r="L1771" s="33"/>
      <c r="M1771" s="140" t="s">
        <v>42</v>
      </c>
      <c r="N1771" s="141" t="s">
        <v>50</v>
      </c>
      <c r="P1771" s="142">
        <f>O1771*H1771</f>
        <v>0</v>
      </c>
      <c r="Q1771" s="142">
        <v>0</v>
      </c>
      <c r="R1771" s="142">
        <f>Q1771*H1771</f>
        <v>0</v>
      </c>
      <c r="S1771" s="142">
        <v>0</v>
      </c>
      <c r="T1771" s="143">
        <f>S1771*H1771</f>
        <v>0</v>
      </c>
      <c r="AR1771" s="144" t="s">
        <v>436</v>
      </c>
      <c r="AT1771" s="144" t="s">
        <v>307</v>
      </c>
      <c r="AU1771" s="144" t="s">
        <v>96</v>
      </c>
      <c r="AY1771" s="18" t="s">
        <v>305</v>
      </c>
      <c r="BE1771" s="145">
        <f>IF(N1771="základní",J1771,0)</f>
        <v>0</v>
      </c>
      <c r="BF1771" s="145">
        <f>IF(N1771="snížená",J1771,0)</f>
        <v>0</v>
      </c>
      <c r="BG1771" s="145">
        <f>IF(N1771="zákl. přenesená",J1771,0)</f>
        <v>0</v>
      </c>
      <c r="BH1771" s="145">
        <f>IF(N1771="sníž. přenesená",J1771,0)</f>
        <v>0</v>
      </c>
      <c r="BI1771" s="145">
        <f>IF(N1771="nulová",J1771,0)</f>
        <v>0</v>
      </c>
      <c r="BJ1771" s="18" t="s">
        <v>86</v>
      </c>
      <c r="BK1771" s="145">
        <f>ROUND(I1771*H1771,2)</f>
        <v>0</v>
      </c>
      <c r="BL1771" s="18" t="s">
        <v>436</v>
      </c>
      <c r="BM1771" s="144" t="s">
        <v>2608</v>
      </c>
    </row>
    <row r="1772" spans="2:65" s="1" customFormat="1" ht="19.5">
      <c r="B1772" s="33"/>
      <c r="D1772" s="146" t="s">
        <v>313</v>
      </c>
      <c r="F1772" s="147" t="s">
        <v>2607</v>
      </c>
      <c r="I1772" s="148"/>
      <c r="L1772" s="33"/>
      <c r="M1772" s="149"/>
      <c r="T1772" s="54"/>
      <c r="AT1772" s="18" t="s">
        <v>313</v>
      </c>
      <c r="AU1772" s="18" t="s">
        <v>96</v>
      </c>
    </row>
    <row r="1773" spans="2:65" s="1" customFormat="1" ht="37.9" customHeight="1">
      <c r="B1773" s="33"/>
      <c r="C1773" s="133" t="s">
        <v>2609</v>
      </c>
      <c r="D1773" s="133" t="s">
        <v>307</v>
      </c>
      <c r="E1773" s="134" t="s">
        <v>2610</v>
      </c>
      <c r="F1773" s="135" t="s">
        <v>2611</v>
      </c>
      <c r="G1773" s="136" t="s">
        <v>350</v>
      </c>
      <c r="H1773" s="137">
        <v>16</v>
      </c>
      <c r="I1773" s="138"/>
      <c r="J1773" s="139">
        <f>ROUND(I1773*H1773,2)</f>
        <v>0</v>
      </c>
      <c r="K1773" s="135" t="s">
        <v>721</v>
      </c>
      <c r="L1773" s="33"/>
      <c r="M1773" s="140" t="s">
        <v>42</v>
      </c>
      <c r="N1773" s="141" t="s">
        <v>50</v>
      </c>
      <c r="P1773" s="142">
        <f>O1773*H1773</f>
        <v>0</v>
      </c>
      <c r="Q1773" s="142">
        <v>0</v>
      </c>
      <c r="R1773" s="142">
        <f>Q1773*H1773</f>
        <v>0</v>
      </c>
      <c r="S1773" s="142">
        <v>0</v>
      </c>
      <c r="T1773" s="143">
        <f>S1773*H1773</f>
        <v>0</v>
      </c>
      <c r="AR1773" s="144" t="s">
        <v>436</v>
      </c>
      <c r="AT1773" s="144" t="s">
        <v>307</v>
      </c>
      <c r="AU1773" s="144" t="s">
        <v>96</v>
      </c>
      <c r="AY1773" s="18" t="s">
        <v>305</v>
      </c>
      <c r="BE1773" s="145">
        <f>IF(N1773="základní",J1773,0)</f>
        <v>0</v>
      </c>
      <c r="BF1773" s="145">
        <f>IF(N1773="snížená",J1773,0)</f>
        <v>0</v>
      </c>
      <c r="BG1773" s="145">
        <f>IF(N1773="zákl. přenesená",J1773,0)</f>
        <v>0</v>
      </c>
      <c r="BH1773" s="145">
        <f>IF(N1773="sníž. přenesená",J1773,0)</f>
        <v>0</v>
      </c>
      <c r="BI1773" s="145">
        <f>IF(N1773="nulová",J1773,0)</f>
        <v>0</v>
      </c>
      <c r="BJ1773" s="18" t="s">
        <v>86</v>
      </c>
      <c r="BK1773" s="145">
        <f>ROUND(I1773*H1773,2)</f>
        <v>0</v>
      </c>
      <c r="BL1773" s="18" t="s">
        <v>436</v>
      </c>
      <c r="BM1773" s="144" t="s">
        <v>2612</v>
      </c>
    </row>
    <row r="1774" spans="2:65" s="1" customFormat="1" ht="19.5">
      <c r="B1774" s="33"/>
      <c r="D1774" s="146" t="s">
        <v>313</v>
      </c>
      <c r="F1774" s="147" t="s">
        <v>2611</v>
      </c>
      <c r="I1774" s="148"/>
      <c r="L1774" s="33"/>
      <c r="M1774" s="149"/>
      <c r="T1774" s="54"/>
      <c r="AT1774" s="18" t="s">
        <v>313</v>
      </c>
      <c r="AU1774" s="18" t="s">
        <v>96</v>
      </c>
    </row>
    <row r="1775" spans="2:65" s="1" customFormat="1" ht="37.9" customHeight="1">
      <c r="B1775" s="33"/>
      <c r="C1775" s="133" t="s">
        <v>2613</v>
      </c>
      <c r="D1775" s="133" t="s">
        <v>307</v>
      </c>
      <c r="E1775" s="134" t="s">
        <v>2614</v>
      </c>
      <c r="F1775" s="135" t="s">
        <v>2615</v>
      </c>
      <c r="G1775" s="136" t="s">
        <v>350</v>
      </c>
      <c r="H1775" s="137">
        <v>2</v>
      </c>
      <c r="I1775" s="138"/>
      <c r="J1775" s="139">
        <f>ROUND(I1775*H1775,2)</f>
        <v>0</v>
      </c>
      <c r="K1775" s="135" t="s">
        <v>721</v>
      </c>
      <c r="L1775" s="33"/>
      <c r="M1775" s="140" t="s">
        <v>42</v>
      </c>
      <c r="N1775" s="141" t="s">
        <v>50</v>
      </c>
      <c r="P1775" s="142">
        <f>O1775*H1775</f>
        <v>0</v>
      </c>
      <c r="Q1775" s="142">
        <v>0</v>
      </c>
      <c r="R1775" s="142">
        <f>Q1775*H1775</f>
        <v>0</v>
      </c>
      <c r="S1775" s="142">
        <v>0</v>
      </c>
      <c r="T1775" s="143">
        <f>S1775*H1775</f>
        <v>0</v>
      </c>
      <c r="AR1775" s="144" t="s">
        <v>436</v>
      </c>
      <c r="AT1775" s="144" t="s">
        <v>307</v>
      </c>
      <c r="AU1775" s="144" t="s">
        <v>96</v>
      </c>
      <c r="AY1775" s="18" t="s">
        <v>305</v>
      </c>
      <c r="BE1775" s="145">
        <f>IF(N1775="základní",J1775,0)</f>
        <v>0</v>
      </c>
      <c r="BF1775" s="145">
        <f>IF(N1775="snížená",J1775,0)</f>
        <v>0</v>
      </c>
      <c r="BG1775" s="145">
        <f>IF(N1775="zákl. přenesená",J1775,0)</f>
        <v>0</v>
      </c>
      <c r="BH1775" s="145">
        <f>IF(N1775="sníž. přenesená",J1775,0)</f>
        <v>0</v>
      </c>
      <c r="BI1775" s="145">
        <f>IF(N1775="nulová",J1775,0)</f>
        <v>0</v>
      </c>
      <c r="BJ1775" s="18" t="s">
        <v>86</v>
      </c>
      <c r="BK1775" s="145">
        <f>ROUND(I1775*H1775,2)</f>
        <v>0</v>
      </c>
      <c r="BL1775" s="18" t="s">
        <v>436</v>
      </c>
      <c r="BM1775" s="144" t="s">
        <v>2616</v>
      </c>
    </row>
    <row r="1776" spans="2:65" s="1" customFormat="1" ht="19.5">
      <c r="B1776" s="33"/>
      <c r="D1776" s="146" t="s">
        <v>313</v>
      </c>
      <c r="F1776" s="147" t="s">
        <v>2615</v>
      </c>
      <c r="I1776" s="148"/>
      <c r="L1776" s="33"/>
      <c r="M1776" s="149"/>
      <c r="T1776" s="54"/>
      <c r="AT1776" s="18" t="s">
        <v>313</v>
      </c>
      <c r="AU1776" s="18" t="s">
        <v>96</v>
      </c>
    </row>
    <row r="1777" spans="2:65" s="1" customFormat="1" ht="37.9" customHeight="1">
      <c r="B1777" s="33"/>
      <c r="C1777" s="133" t="s">
        <v>2617</v>
      </c>
      <c r="D1777" s="133" t="s">
        <v>307</v>
      </c>
      <c r="E1777" s="134" t="s">
        <v>2618</v>
      </c>
      <c r="F1777" s="135" t="s">
        <v>2619</v>
      </c>
      <c r="G1777" s="136" t="s">
        <v>350</v>
      </c>
      <c r="H1777" s="137">
        <v>4</v>
      </c>
      <c r="I1777" s="138"/>
      <c r="J1777" s="139">
        <f>ROUND(I1777*H1777,2)</f>
        <v>0</v>
      </c>
      <c r="K1777" s="135" t="s">
        <v>721</v>
      </c>
      <c r="L1777" s="33"/>
      <c r="M1777" s="140" t="s">
        <v>42</v>
      </c>
      <c r="N1777" s="141" t="s">
        <v>50</v>
      </c>
      <c r="P1777" s="142">
        <f>O1777*H1777</f>
        <v>0</v>
      </c>
      <c r="Q1777" s="142">
        <v>0</v>
      </c>
      <c r="R1777" s="142">
        <f>Q1777*H1777</f>
        <v>0</v>
      </c>
      <c r="S1777" s="142">
        <v>0</v>
      </c>
      <c r="T1777" s="143">
        <f>S1777*H1777</f>
        <v>0</v>
      </c>
      <c r="AR1777" s="144" t="s">
        <v>436</v>
      </c>
      <c r="AT1777" s="144" t="s">
        <v>307</v>
      </c>
      <c r="AU1777" s="144" t="s">
        <v>96</v>
      </c>
      <c r="AY1777" s="18" t="s">
        <v>305</v>
      </c>
      <c r="BE1777" s="145">
        <f>IF(N1777="základní",J1777,0)</f>
        <v>0</v>
      </c>
      <c r="BF1777" s="145">
        <f>IF(N1777="snížená",J1777,0)</f>
        <v>0</v>
      </c>
      <c r="BG1777" s="145">
        <f>IF(N1777="zákl. přenesená",J1777,0)</f>
        <v>0</v>
      </c>
      <c r="BH1777" s="145">
        <f>IF(N1777="sníž. přenesená",J1777,0)</f>
        <v>0</v>
      </c>
      <c r="BI1777" s="145">
        <f>IF(N1777="nulová",J1777,0)</f>
        <v>0</v>
      </c>
      <c r="BJ1777" s="18" t="s">
        <v>86</v>
      </c>
      <c r="BK1777" s="145">
        <f>ROUND(I1777*H1777,2)</f>
        <v>0</v>
      </c>
      <c r="BL1777" s="18" t="s">
        <v>436</v>
      </c>
      <c r="BM1777" s="144" t="s">
        <v>2620</v>
      </c>
    </row>
    <row r="1778" spans="2:65" s="1" customFormat="1" ht="19.5">
      <c r="B1778" s="33"/>
      <c r="D1778" s="146" t="s">
        <v>313</v>
      </c>
      <c r="F1778" s="147" t="s">
        <v>2619</v>
      </c>
      <c r="I1778" s="148"/>
      <c r="L1778" s="33"/>
      <c r="M1778" s="149"/>
      <c r="T1778" s="54"/>
      <c r="AT1778" s="18" t="s">
        <v>313</v>
      </c>
      <c r="AU1778" s="18" t="s">
        <v>96</v>
      </c>
    </row>
    <row r="1779" spans="2:65" s="1" customFormat="1" ht="37.9" customHeight="1">
      <c r="B1779" s="33"/>
      <c r="C1779" s="133" t="s">
        <v>2621</v>
      </c>
      <c r="D1779" s="133" t="s">
        <v>307</v>
      </c>
      <c r="E1779" s="134" t="s">
        <v>2622</v>
      </c>
      <c r="F1779" s="135" t="s">
        <v>2623</v>
      </c>
      <c r="G1779" s="136" t="s">
        <v>350</v>
      </c>
      <c r="H1779" s="137">
        <v>2</v>
      </c>
      <c r="I1779" s="138"/>
      <c r="J1779" s="139">
        <f>ROUND(I1779*H1779,2)</f>
        <v>0</v>
      </c>
      <c r="K1779" s="135" t="s">
        <v>721</v>
      </c>
      <c r="L1779" s="33"/>
      <c r="M1779" s="140" t="s">
        <v>42</v>
      </c>
      <c r="N1779" s="141" t="s">
        <v>50</v>
      </c>
      <c r="P1779" s="142">
        <f>O1779*H1779</f>
        <v>0</v>
      </c>
      <c r="Q1779" s="142">
        <v>0</v>
      </c>
      <c r="R1779" s="142">
        <f>Q1779*H1779</f>
        <v>0</v>
      </c>
      <c r="S1779" s="142">
        <v>0</v>
      </c>
      <c r="T1779" s="143">
        <f>S1779*H1779</f>
        <v>0</v>
      </c>
      <c r="AR1779" s="144" t="s">
        <v>436</v>
      </c>
      <c r="AT1779" s="144" t="s">
        <v>307</v>
      </c>
      <c r="AU1779" s="144" t="s">
        <v>96</v>
      </c>
      <c r="AY1779" s="18" t="s">
        <v>305</v>
      </c>
      <c r="BE1779" s="145">
        <f>IF(N1779="základní",J1779,0)</f>
        <v>0</v>
      </c>
      <c r="BF1779" s="145">
        <f>IF(N1779="snížená",J1779,0)</f>
        <v>0</v>
      </c>
      <c r="BG1779" s="145">
        <f>IF(N1779="zákl. přenesená",J1779,0)</f>
        <v>0</v>
      </c>
      <c r="BH1779" s="145">
        <f>IF(N1779="sníž. přenesená",J1779,0)</f>
        <v>0</v>
      </c>
      <c r="BI1779" s="145">
        <f>IF(N1779="nulová",J1779,0)</f>
        <v>0</v>
      </c>
      <c r="BJ1779" s="18" t="s">
        <v>86</v>
      </c>
      <c r="BK1779" s="145">
        <f>ROUND(I1779*H1779,2)</f>
        <v>0</v>
      </c>
      <c r="BL1779" s="18" t="s">
        <v>436</v>
      </c>
      <c r="BM1779" s="144" t="s">
        <v>2624</v>
      </c>
    </row>
    <row r="1780" spans="2:65" s="1" customFormat="1" ht="19.5">
      <c r="B1780" s="33"/>
      <c r="D1780" s="146" t="s">
        <v>313</v>
      </c>
      <c r="F1780" s="147" t="s">
        <v>2623</v>
      </c>
      <c r="I1780" s="148"/>
      <c r="L1780" s="33"/>
      <c r="M1780" s="149"/>
      <c r="T1780" s="54"/>
      <c r="AT1780" s="18" t="s">
        <v>313</v>
      </c>
      <c r="AU1780" s="18" t="s">
        <v>96</v>
      </c>
    </row>
    <row r="1781" spans="2:65" s="1" customFormat="1" ht="37.9" customHeight="1">
      <c r="B1781" s="33"/>
      <c r="C1781" s="133" t="s">
        <v>2625</v>
      </c>
      <c r="D1781" s="133" t="s">
        <v>307</v>
      </c>
      <c r="E1781" s="134" t="s">
        <v>2626</v>
      </c>
      <c r="F1781" s="135" t="s">
        <v>2627</v>
      </c>
      <c r="G1781" s="136" t="s">
        <v>350</v>
      </c>
      <c r="H1781" s="137">
        <v>6</v>
      </c>
      <c r="I1781" s="138"/>
      <c r="J1781" s="139">
        <f>ROUND(I1781*H1781,2)</f>
        <v>0</v>
      </c>
      <c r="K1781" s="135" t="s">
        <v>721</v>
      </c>
      <c r="L1781" s="33"/>
      <c r="M1781" s="140" t="s">
        <v>42</v>
      </c>
      <c r="N1781" s="141" t="s">
        <v>50</v>
      </c>
      <c r="P1781" s="142">
        <f>O1781*H1781</f>
        <v>0</v>
      </c>
      <c r="Q1781" s="142">
        <v>0</v>
      </c>
      <c r="R1781" s="142">
        <f>Q1781*H1781</f>
        <v>0</v>
      </c>
      <c r="S1781" s="142">
        <v>0</v>
      </c>
      <c r="T1781" s="143">
        <f>S1781*H1781</f>
        <v>0</v>
      </c>
      <c r="AR1781" s="144" t="s">
        <v>436</v>
      </c>
      <c r="AT1781" s="144" t="s">
        <v>307</v>
      </c>
      <c r="AU1781" s="144" t="s">
        <v>96</v>
      </c>
      <c r="AY1781" s="18" t="s">
        <v>305</v>
      </c>
      <c r="BE1781" s="145">
        <f>IF(N1781="základní",J1781,0)</f>
        <v>0</v>
      </c>
      <c r="BF1781" s="145">
        <f>IF(N1781="snížená",J1781,0)</f>
        <v>0</v>
      </c>
      <c r="BG1781" s="145">
        <f>IF(N1781="zákl. přenesená",J1781,0)</f>
        <v>0</v>
      </c>
      <c r="BH1781" s="145">
        <f>IF(N1781="sníž. přenesená",J1781,0)</f>
        <v>0</v>
      </c>
      <c r="BI1781" s="145">
        <f>IF(N1781="nulová",J1781,0)</f>
        <v>0</v>
      </c>
      <c r="BJ1781" s="18" t="s">
        <v>86</v>
      </c>
      <c r="BK1781" s="145">
        <f>ROUND(I1781*H1781,2)</f>
        <v>0</v>
      </c>
      <c r="BL1781" s="18" t="s">
        <v>436</v>
      </c>
      <c r="BM1781" s="144" t="s">
        <v>2628</v>
      </c>
    </row>
    <row r="1782" spans="2:65" s="1" customFormat="1" ht="19.5">
      <c r="B1782" s="33"/>
      <c r="D1782" s="146" t="s">
        <v>313</v>
      </c>
      <c r="F1782" s="147" t="s">
        <v>2627</v>
      </c>
      <c r="I1782" s="148"/>
      <c r="L1782" s="33"/>
      <c r="M1782" s="149"/>
      <c r="T1782" s="54"/>
      <c r="AT1782" s="18" t="s">
        <v>313</v>
      </c>
      <c r="AU1782" s="18" t="s">
        <v>96</v>
      </c>
    </row>
    <row r="1783" spans="2:65" s="1" customFormat="1" ht="37.9" customHeight="1">
      <c r="B1783" s="33"/>
      <c r="C1783" s="133" t="s">
        <v>2629</v>
      </c>
      <c r="D1783" s="133" t="s">
        <v>307</v>
      </c>
      <c r="E1783" s="134" t="s">
        <v>2630</v>
      </c>
      <c r="F1783" s="135" t="s">
        <v>2631</v>
      </c>
      <c r="G1783" s="136" t="s">
        <v>350</v>
      </c>
      <c r="H1783" s="137">
        <v>2</v>
      </c>
      <c r="I1783" s="138"/>
      <c r="J1783" s="139">
        <f>ROUND(I1783*H1783,2)</f>
        <v>0</v>
      </c>
      <c r="K1783" s="135" t="s">
        <v>721</v>
      </c>
      <c r="L1783" s="33"/>
      <c r="M1783" s="140" t="s">
        <v>42</v>
      </c>
      <c r="N1783" s="141" t="s">
        <v>50</v>
      </c>
      <c r="P1783" s="142">
        <f>O1783*H1783</f>
        <v>0</v>
      </c>
      <c r="Q1783" s="142">
        <v>0</v>
      </c>
      <c r="R1783" s="142">
        <f>Q1783*H1783</f>
        <v>0</v>
      </c>
      <c r="S1783" s="142">
        <v>0</v>
      </c>
      <c r="T1783" s="143">
        <f>S1783*H1783</f>
        <v>0</v>
      </c>
      <c r="AR1783" s="144" t="s">
        <v>436</v>
      </c>
      <c r="AT1783" s="144" t="s">
        <v>307</v>
      </c>
      <c r="AU1783" s="144" t="s">
        <v>96</v>
      </c>
      <c r="AY1783" s="18" t="s">
        <v>305</v>
      </c>
      <c r="BE1783" s="145">
        <f>IF(N1783="základní",J1783,0)</f>
        <v>0</v>
      </c>
      <c r="BF1783" s="145">
        <f>IF(N1783="snížená",J1783,0)</f>
        <v>0</v>
      </c>
      <c r="BG1783" s="145">
        <f>IF(N1783="zákl. přenesená",J1783,0)</f>
        <v>0</v>
      </c>
      <c r="BH1783" s="145">
        <f>IF(N1783="sníž. přenesená",J1783,0)</f>
        <v>0</v>
      </c>
      <c r="BI1783" s="145">
        <f>IF(N1783="nulová",J1783,0)</f>
        <v>0</v>
      </c>
      <c r="BJ1783" s="18" t="s">
        <v>86</v>
      </c>
      <c r="BK1783" s="145">
        <f>ROUND(I1783*H1783,2)</f>
        <v>0</v>
      </c>
      <c r="BL1783" s="18" t="s">
        <v>436</v>
      </c>
      <c r="BM1783" s="144" t="s">
        <v>2632</v>
      </c>
    </row>
    <row r="1784" spans="2:65" s="1" customFormat="1" ht="19.5">
      <c r="B1784" s="33"/>
      <c r="D1784" s="146" t="s">
        <v>313</v>
      </c>
      <c r="F1784" s="147" t="s">
        <v>2631</v>
      </c>
      <c r="I1784" s="148"/>
      <c r="L1784" s="33"/>
      <c r="M1784" s="149"/>
      <c r="T1784" s="54"/>
      <c r="AT1784" s="18" t="s">
        <v>313</v>
      </c>
      <c r="AU1784" s="18" t="s">
        <v>96</v>
      </c>
    </row>
    <row r="1785" spans="2:65" s="1" customFormat="1" ht="37.9" customHeight="1">
      <c r="B1785" s="33"/>
      <c r="C1785" s="133" t="s">
        <v>2633</v>
      </c>
      <c r="D1785" s="133" t="s">
        <v>307</v>
      </c>
      <c r="E1785" s="134" t="s">
        <v>2634</v>
      </c>
      <c r="F1785" s="135" t="s">
        <v>2635</v>
      </c>
      <c r="G1785" s="136" t="s">
        <v>350</v>
      </c>
      <c r="H1785" s="137">
        <v>4</v>
      </c>
      <c r="I1785" s="138"/>
      <c r="J1785" s="139">
        <f>ROUND(I1785*H1785,2)</f>
        <v>0</v>
      </c>
      <c r="K1785" s="135" t="s">
        <v>721</v>
      </c>
      <c r="L1785" s="33"/>
      <c r="M1785" s="140" t="s">
        <v>42</v>
      </c>
      <c r="N1785" s="141" t="s">
        <v>50</v>
      </c>
      <c r="P1785" s="142">
        <f>O1785*H1785</f>
        <v>0</v>
      </c>
      <c r="Q1785" s="142">
        <v>0</v>
      </c>
      <c r="R1785" s="142">
        <f>Q1785*H1785</f>
        <v>0</v>
      </c>
      <c r="S1785" s="142">
        <v>0</v>
      </c>
      <c r="T1785" s="143">
        <f>S1785*H1785</f>
        <v>0</v>
      </c>
      <c r="AR1785" s="144" t="s">
        <v>436</v>
      </c>
      <c r="AT1785" s="144" t="s">
        <v>307</v>
      </c>
      <c r="AU1785" s="144" t="s">
        <v>96</v>
      </c>
      <c r="AY1785" s="18" t="s">
        <v>305</v>
      </c>
      <c r="BE1785" s="145">
        <f>IF(N1785="základní",J1785,0)</f>
        <v>0</v>
      </c>
      <c r="BF1785" s="145">
        <f>IF(N1785="snížená",J1785,0)</f>
        <v>0</v>
      </c>
      <c r="BG1785" s="145">
        <f>IF(N1785="zákl. přenesená",J1785,0)</f>
        <v>0</v>
      </c>
      <c r="BH1785" s="145">
        <f>IF(N1785="sníž. přenesená",J1785,0)</f>
        <v>0</v>
      </c>
      <c r="BI1785" s="145">
        <f>IF(N1785="nulová",J1785,0)</f>
        <v>0</v>
      </c>
      <c r="BJ1785" s="18" t="s">
        <v>86</v>
      </c>
      <c r="BK1785" s="145">
        <f>ROUND(I1785*H1785,2)</f>
        <v>0</v>
      </c>
      <c r="BL1785" s="18" t="s">
        <v>436</v>
      </c>
      <c r="BM1785" s="144" t="s">
        <v>2636</v>
      </c>
    </row>
    <row r="1786" spans="2:65" s="1" customFormat="1" ht="19.5">
      <c r="B1786" s="33"/>
      <c r="D1786" s="146" t="s">
        <v>313</v>
      </c>
      <c r="F1786" s="147" t="s">
        <v>2635</v>
      </c>
      <c r="I1786" s="148"/>
      <c r="L1786" s="33"/>
      <c r="M1786" s="149"/>
      <c r="T1786" s="54"/>
      <c r="AT1786" s="18" t="s">
        <v>313</v>
      </c>
      <c r="AU1786" s="18" t="s">
        <v>96</v>
      </c>
    </row>
    <row r="1787" spans="2:65" s="1" customFormat="1" ht="37.9" customHeight="1">
      <c r="B1787" s="33"/>
      <c r="C1787" s="133" t="s">
        <v>2637</v>
      </c>
      <c r="D1787" s="133" t="s">
        <v>307</v>
      </c>
      <c r="E1787" s="134" t="s">
        <v>2638</v>
      </c>
      <c r="F1787" s="135" t="s">
        <v>2639</v>
      </c>
      <c r="G1787" s="136" t="s">
        <v>350</v>
      </c>
      <c r="H1787" s="137">
        <v>2</v>
      </c>
      <c r="I1787" s="138"/>
      <c r="J1787" s="139">
        <f>ROUND(I1787*H1787,2)</f>
        <v>0</v>
      </c>
      <c r="K1787" s="135" t="s">
        <v>721</v>
      </c>
      <c r="L1787" s="33"/>
      <c r="M1787" s="140" t="s">
        <v>42</v>
      </c>
      <c r="N1787" s="141" t="s">
        <v>50</v>
      </c>
      <c r="P1787" s="142">
        <f>O1787*H1787</f>
        <v>0</v>
      </c>
      <c r="Q1787" s="142">
        <v>0</v>
      </c>
      <c r="R1787" s="142">
        <f>Q1787*H1787</f>
        <v>0</v>
      </c>
      <c r="S1787" s="142">
        <v>0</v>
      </c>
      <c r="T1787" s="143">
        <f>S1787*H1787</f>
        <v>0</v>
      </c>
      <c r="AR1787" s="144" t="s">
        <v>436</v>
      </c>
      <c r="AT1787" s="144" t="s">
        <v>307</v>
      </c>
      <c r="AU1787" s="144" t="s">
        <v>96</v>
      </c>
      <c r="AY1787" s="18" t="s">
        <v>305</v>
      </c>
      <c r="BE1787" s="145">
        <f>IF(N1787="základní",J1787,0)</f>
        <v>0</v>
      </c>
      <c r="BF1787" s="145">
        <f>IF(N1787="snížená",J1787,0)</f>
        <v>0</v>
      </c>
      <c r="BG1787" s="145">
        <f>IF(N1787="zákl. přenesená",J1787,0)</f>
        <v>0</v>
      </c>
      <c r="BH1787" s="145">
        <f>IF(N1787="sníž. přenesená",J1787,0)</f>
        <v>0</v>
      </c>
      <c r="BI1787" s="145">
        <f>IF(N1787="nulová",J1787,0)</f>
        <v>0</v>
      </c>
      <c r="BJ1787" s="18" t="s">
        <v>86</v>
      </c>
      <c r="BK1787" s="145">
        <f>ROUND(I1787*H1787,2)</f>
        <v>0</v>
      </c>
      <c r="BL1787" s="18" t="s">
        <v>436</v>
      </c>
      <c r="BM1787" s="144" t="s">
        <v>2640</v>
      </c>
    </row>
    <row r="1788" spans="2:65" s="1" customFormat="1" ht="19.5">
      <c r="B1788" s="33"/>
      <c r="D1788" s="146" t="s">
        <v>313</v>
      </c>
      <c r="F1788" s="147" t="s">
        <v>2639</v>
      </c>
      <c r="I1788" s="148"/>
      <c r="L1788" s="33"/>
      <c r="M1788" s="149"/>
      <c r="T1788" s="54"/>
      <c r="AT1788" s="18" t="s">
        <v>313</v>
      </c>
      <c r="AU1788" s="18" t="s">
        <v>96</v>
      </c>
    </row>
    <row r="1789" spans="2:65" s="1" customFormat="1" ht="37.9" customHeight="1">
      <c r="B1789" s="33"/>
      <c r="C1789" s="133" t="s">
        <v>2641</v>
      </c>
      <c r="D1789" s="133" t="s">
        <v>307</v>
      </c>
      <c r="E1789" s="134" t="s">
        <v>2642</v>
      </c>
      <c r="F1789" s="135" t="s">
        <v>2643</v>
      </c>
      <c r="G1789" s="136" t="s">
        <v>350</v>
      </c>
      <c r="H1789" s="137">
        <v>2</v>
      </c>
      <c r="I1789" s="138"/>
      <c r="J1789" s="139">
        <f>ROUND(I1789*H1789,2)</f>
        <v>0</v>
      </c>
      <c r="K1789" s="135" t="s">
        <v>721</v>
      </c>
      <c r="L1789" s="33"/>
      <c r="M1789" s="140" t="s">
        <v>42</v>
      </c>
      <c r="N1789" s="141" t="s">
        <v>50</v>
      </c>
      <c r="P1789" s="142">
        <f>O1789*H1789</f>
        <v>0</v>
      </c>
      <c r="Q1789" s="142">
        <v>0</v>
      </c>
      <c r="R1789" s="142">
        <f>Q1789*H1789</f>
        <v>0</v>
      </c>
      <c r="S1789" s="142">
        <v>0</v>
      </c>
      <c r="T1789" s="143">
        <f>S1789*H1789</f>
        <v>0</v>
      </c>
      <c r="AR1789" s="144" t="s">
        <v>436</v>
      </c>
      <c r="AT1789" s="144" t="s">
        <v>307</v>
      </c>
      <c r="AU1789" s="144" t="s">
        <v>96</v>
      </c>
      <c r="AY1789" s="18" t="s">
        <v>305</v>
      </c>
      <c r="BE1789" s="145">
        <f>IF(N1789="základní",J1789,0)</f>
        <v>0</v>
      </c>
      <c r="BF1789" s="145">
        <f>IF(N1789="snížená",J1789,0)</f>
        <v>0</v>
      </c>
      <c r="BG1789" s="145">
        <f>IF(N1789="zákl. přenesená",J1789,0)</f>
        <v>0</v>
      </c>
      <c r="BH1789" s="145">
        <f>IF(N1789="sníž. přenesená",J1789,0)</f>
        <v>0</v>
      </c>
      <c r="BI1789" s="145">
        <f>IF(N1789="nulová",J1789,0)</f>
        <v>0</v>
      </c>
      <c r="BJ1789" s="18" t="s">
        <v>86</v>
      </c>
      <c r="BK1789" s="145">
        <f>ROUND(I1789*H1789,2)</f>
        <v>0</v>
      </c>
      <c r="BL1789" s="18" t="s">
        <v>436</v>
      </c>
      <c r="BM1789" s="144" t="s">
        <v>2644</v>
      </c>
    </row>
    <row r="1790" spans="2:65" s="1" customFormat="1" ht="19.5">
      <c r="B1790" s="33"/>
      <c r="D1790" s="146" t="s">
        <v>313</v>
      </c>
      <c r="F1790" s="147" t="s">
        <v>2643</v>
      </c>
      <c r="I1790" s="148"/>
      <c r="L1790" s="33"/>
      <c r="M1790" s="149"/>
      <c r="T1790" s="54"/>
      <c r="AT1790" s="18" t="s">
        <v>313</v>
      </c>
      <c r="AU1790" s="18" t="s">
        <v>96</v>
      </c>
    </row>
    <row r="1791" spans="2:65" s="1" customFormat="1" ht="37.9" customHeight="1">
      <c r="B1791" s="33"/>
      <c r="C1791" s="133" t="s">
        <v>2645</v>
      </c>
      <c r="D1791" s="133" t="s">
        <v>307</v>
      </c>
      <c r="E1791" s="134" t="s">
        <v>2646</v>
      </c>
      <c r="F1791" s="135" t="s">
        <v>2647</v>
      </c>
      <c r="G1791" s="136" t="s">
        <v>350</v>
      </c>
      <c r="H1791" s="137">
        <v>4</v>
      </c>
      <c r="I1791" s="138"/>
      <c r="J1791" s="139">
        <f>ROUND(I1791*H1791,2)</f>
        <v>0</v>
      </c>
      <c r="K1791" s="135" t="s">
        <v>721</v>
      </c>
      <c r="L1791" s="33"/>
      <c r="M1791" s="140" t="s">
        <v>42</v>
      </c>
      <c r="N1791" s="141" t="s">
        <v>50</v>
      </c>
      <c r="P1791" s="142">
        <f>O1791*H1791</f>
        <v>0</v>
      </c>
      <c r="Q1791" s="142">
        <v>0</v>
      </c>
      <c r="R1791" s="142">
        <f>Q1791*H1791</f>
        <v>0</v>
      </c>
      <c r="S1791" s="142">
        <v>0</v>
      </c>
      <c r="T1791" s="143">
        <f>S1791*H1791</f>
        <v>0</v>
      </c>
      <c r="AR1791" s="144" t="s">
        <v>436</v>
      </c>
      <c r="AT1791" s="144" t="s">
        <v>307</v>
      </c>
      <c r="AU1791" s="144" t="s">
        <v>96</v>
      </c>
      <c r="AY1791" s="18" t="s">
        <v>305</v>
      </c>
      <c r="BE1791" s="145">
        <f>IF(N1791="základní",J1791,0)</f>
        <v>0</v>
      </c>
      <c r="BF1791" s="145">
        <f>IF(N1791="snížená",J1791,0)</f>
        <v>0</v>
      </c>
      <c r="BG1791" s="145">
        <f>IF(N1791="zákl. přenesená",J1791,0)</f>
        <v>0</v>
      </c>
      <c r="BH1791" s="145">
        <f>IF(N1791="sníž. přenesená",J1791,0)</f>
        <v>0</v>
      </c>
      <c r="BI1791" s="145">
        <f>IF(N1791="nulová",J1791,0)</f>
        <v>0</v>
      </c>
      <c r="BJ1791" s="18" t="s">
        <v>86</v>
      </c>
      <c r="BK1791" s="145">
        <f>ROUND(I1791*H1791,2)</f>
        <v>0</v>
      </c>
      <c r="BL1791" s="18" t="s">
        <v>436</v>
      </c>
      <c r="BM1791" s="144" t="s">
        <v>2648</v>
      </c>
    </row>
    <row r="1792" spans="2:65" s="1" customFormat="1" ht="19.5">
      <c r="B1792" s="33"/>
      <c r="D1792" s="146" t="s">
        <v>313</v>
      </c>
      <c r="F1792" s="147" t="s">
        <v>2647</v>
      </c>
      <c r="I1792" s="148"/>
      <c r="L1792" s="33"/>
      <c r="M1792" s="149"/>
      <c r="T1792" s="54"/>
      <c r="AT1792" s="18" t="s">
        <v>313</v>
      </c>
      <c r="AU1792" s="18" t="s">
        <v>96</v>
      </c>
    </row>
    <row r="1793" spans="2:65" s="1" customFormat="1" ht="37.9" customHeight="1">
      <c r="B1793" s="33"/>
      <c r="C1793" s="133" t="s">
        <v>2649</v>
      </c>
      <c r="D1793" s="133" t="s">
        <v>307</v>
      </c>
      <c r="E1793" s="134" t="s">
        <v>2650</v>
      </c>
      <c r="F1793" s="135" t="s">
        <v>2651</v>
      </c>
      <c r="G1793" s="136" t="s">
        <v>350</v>
      </c>
      <c r="H1793" s="137">
        <v>3</v>
      </c>
      <c r="I1793" s="138"/>
      <c r="J1793" s="139">
        <f>ROUND(I1793*H1793,2)</f>
        <v>0</v>
      </c>
      <c r="K1793" s="135" t="s">
        <v>721</v>
      </c>
      <c r="L1793" s="33"/>
      <c r="M1793" s="140" t="s">
        <v>42</v>
      </c>
      <c r="N1793" s="141" t="s">
        <v>50</v>
      </c>
      <c r="P1793" s="142">
        <f>O1793*H1793</f>
        <v>0</v>
      </c>
      <c r="Q1793" s="142">
        <v>0</v>
      </c>
      <c r="R1793" s="142">
        <f>Q1793*H1793</f>
        <v>0</v>
      </c>
      <c r="S1793" s="142">
        <v>0</v>
      </c>
      <c r="T1793" s="143">
        <f>S1793*H1793</f>
        <v>0</v>
      </c>
      <c r="AR1793" s="144" t="s">
        <v>436</v>
      </c>
      <c r="AT1793" s="144" t="s">
        <v>307</v>
      </c>
      <c r="AU1793" s="144" t="s">
        <v>96</v>
      </c>
      <c r="AY1793" s="18" t="s">
        <v>305</v>
      </c>
      <c r="BE1793" s="145">
        <f>IF(N1793="základní",J1793,0)</f>
        <v>0</v>
      </c>
      <c r="BF1793" s="145">
        <f>IF(N1793="snížená",J1793,0)</f>
        <v>0</v>
      </c>
      <c r="BG1793" s="145">
        <f>IF(N1793="zákl. přenesená",J1793,0)</f>
        <v>0</v>
      </c>
      <c r="BH1793" s="145">
        <f>IF(N1793="sníž. přenesená",J1793,0)</f>
        <v>0</v>
      </c>
      <c r="BI1793" s="145">
        <f>IF(N1793="nulová",J1793,0)</f>
        <v>0</v>
      </c>
      <c r="BJ1793" s="18" t="s">
        <v>86</v>
      </c>
      <c r="BK1793" s="145">
        <f>ROUND(I1793*H1793,2)</f>
        <v>0</v>
      </c>
      <c r="BL1793" s="18" t="s">
        <v>436</v>
      </c>
      <c r="BM1793" s="144" t="s">
        <v>2652</v>
      </c>
    </row>
    <row r="1794" spans="2:65" s="1" customFormat="1" ht="19.5">
      <c r="B1794" s="33"/>
      <c r="D1794" s="146" t="s">
        <v>313</v>
      </c>
      <c r="F1794" s="147" t="s">
        <v>2651</v>
      </c>
      <c r="I1794" s="148"/>
      <c r="L1794" s="33"/>
      <c r="M1794" s="149"/>
      <c r="T1794" s="54"/>
      <c r="AT1794" s="18" t="s">
        <v>313</v>
      </c>
      <c r="AU1794" s="18" t="s">
        <v>96</v>
      </c>
    </row>
    <row r="1795" spans="2:65" s="1" customFormat="1" ht="37.9" customHeight="1">
      <c r="B1795" s="33"/>
      <c r="C1795" s="133" t="s">
        <v>2653</v>
      </c>
      <c r="D1795" s="133" t="s">
        <v>307</v>
      </c>
      <c r="E1795" s="134" t="s">
        <v>2654</v>
      </c>
      <c r="F1795" s="135" t="s">
        <v>2655</v>
      </c>
      <c r="G1795" s="136" t="s">
        <v>350</v>
      </c>
      <c r="H1795" s="137">
        <v>1</v>
      </c>
      <c r="I1795" s="138"/>
      <c r="J1795" s="139">
        <f>ROUND(I1795*H1795,2)</f>
        <v>0</v>
      </c>
      <c r="K1795" s="135" t="s">
        <v>721</v>
      </c>
      <c r="L1795" s="33"/>
      <c r="M1795" s="140" t="s">
        <v>42</v>
      </c>
      <c r="N1795" s="141" t="s">
        <v>50</v>
      </c>
      <c r="P1795" s="142">
        <f>O1795*H1795</f>
        <v>0</v>
      </c>
      <c r="Q1795" s="142">
        <v>0</v>
      </c>
      <c r="R1795" s="142">
        <f>Q1795*H1795</f>
        <v>0</v>
      </c>
      <c r="S1795" s="142">
        <v>0</v>
      </c>
      <c r="T1795" s="143">
        <f>S1795*H1795</f>
        <v>0</v>
      </c>
      <c r="AR1795" s="144" t="s">
        <v>436</v>
      </c>
      <c r="AT1795" s="144" t="s">
        <v>307</v>
      </c>
      <c r="AU1795" s="144" t="s">
        <v>96</v>
      </c>
      <c r="AY1795" s="18" t="s">
        <v>305</v>
      </c>
      <c r="BE1795" s="145">
        <f>IF(N1795="základní",J1795,0)</f>
        <v>0</v>
      </c>
      <c r="BF1795" s="145">
        <f>IF(N1795="snížená",J1795,0)</f>
        <v>0</v>
      </c>
      <c r="BG1795" s="145">
        <f>IF(N1795="zákl. přenesená",J1795,0)</f>
        <v>0</v>
      </c>
      <c r="BH1795" s="145">
        <f>IF(N1795="sníž. přenesená",J1795,0)</f>
        <v>0</v>
      </c>
      <c r="BI1795" s="145">
        <f>IF(N1795="nulová",J1795,0)</f>
        <v>0</v>
      </c>
      <c r="BJ1795" s="18" t="s">
        <v>86</v>
      </c>
      <c r="BK1795" s="145">
        <f>ROUND(I1795*H1795,2)</f>
        <v>0</v>
      </c>
      <c r="BL1795" s="18" t="s">
        <v>436</v>
      </c>
      <c r="BM1795" s="144" t="s">
        <v>2656</v>
      </c>
    </row>
    <row r="1796" spans="2:65" s="1" customFormat="1" ht="19.5">
      <c r="B1796" s="33"/>
      <c r="D1796" s="146" t="s">
        <v>313</v>
      </c>
      <c r="F1796" s="147" t="s">
        <v>2655</v>
      </c>
      <c r="I1796" s="148"/>
      <c r="L1796" s="33"/>
      <c r="M1796" s="149"/>
      <c r="T1796" s="54"/>
      <c r="AT1796" s="18" t="s">
        <v>313</v>
      </c>
      <c r="AU1796" s="18" t="s">
        <v>96</v>
      </c>
    </row>
    <row r="1797" spans="2:65" s="1" customFormat="1" ht="37.9" customHeight="1">
      <c r="B1797" s="33"/>
      <c r="C1797" s="133" t="s">
        <v>2657</v>
      </c>
      <c r="D1797" s="133" t="s">
        <v>307</v>
      </c>
      <c r="E1797" s="134" t="s">
        <v>2658</v>
      </c>
      <c r="F1797" s="135" t="s">
        <v>2659</v>
      </c>
      <c r="G1797" s="136" t="s">
        <v>350</v>
      </c>
      <c r="H1797" s="137">
        <v>1</v>
      </c>
      <c r="I1797" s="138"/>
      <c r="J1797" s="139">
        <f>ROUND(I1797*H1797,2)</f>
        <v>0</v>
      </c>
      <c r="K1797" s="135" t="s">
        <v>721</v>
      </c>
      <c r="L1797" s="33"/>
      <c r="M1797" s="140" t="s">
        <v>42</v>
      </c>
      <c r="N1797" s="141" t="s">
        <v>50</v>
      </c>
      <c r="P1797" s="142">
        <f>O1797*H1797</f>
        <v>0</v>
      </c>
      <c r="Q1797" s="142">
        <v>0</v>
      </c>
      <c r="R1797" s="142">
        <f>Q1797*H1797</f>
        <v>0</v>
      </c>
      <c r="S1797" s="142">
        <v>0</v>
      </c>
      <c r="T1797" s="143">
        <f>S1797*H1797</f>
        <v>0</v>
      </c>
      <c r="AR1797" s="144" t="s">
        <v>436</v>
      </c>
      <c r="AT1797" s="144" t="s">
        <v>307</v>
      </c>
      <c r="AU1797" s="144" t="s">
        <v>96</v>
      </c>
      <c r="AY1797" s="18" t="s">
        <v>305</v>
      </c>
      <c r="BE1797" s="145">
        <f>IF(N1797="základní",J1797,0)</f>
        <v>0</v>
      </c>
      <c r="BF1797" s="145">
        <f>IF(N1797="snížená",J1797,0)</f>
        <v>0</v>
      </c>
      <c r="BG1797" s="145">
        <f>IF(N1797="zákl. přenesená",J1797,0)</f>
        <v>0</v>
      </c>
      <c r="BH1797" s="145">
        <f>IF(N1797="sníž. přenesená",J1797,0)</f>
        <v>0</v>
      </c>
      <c r="BI1797" s="145">
        <f>IF(N1797="nulová",J1797,0)</f>
        <v>0</v>
      </c>
      <c r="BJ1797" s="18" t="s">
        <v>86</v>
      </c>
      <c r="BK1797" s="145">
        <f>ROUND(I1797*H1797,2)</f>
        <v>0</v>
      </c>
      <c r="BL1797" s="18" t="s">
        <v>436</v>
      </c>
      <c r="BM1797" s="144" t="s">
        <v>2660</v>
      </c>
    </row>
    <row r="1798" spans="2:65" s="1" customFormat="1" ht="19.5">
      <c r="B1798" s="33"/>
      <c r="D1798" s="146" t="s">
        <v>313</v>
      </c>
      <c r="F1798" s="147" t="s">
        <v>2659</v>
      </c>
      <c r="I1798" s="148"/>
      <c r="L1798" s="33"/>
      <c r="M1798" s="149"/>
      <c r="T1798" s="54"/>
      <c r="AT1798" s="18" t="s">
        <v>313</v>
      </c>
      <c r="AU1798" s="18" t="s">
        <v>96</v>
      </c>
    </row>
    <row r="1799" spans="2:65" s="1" customFormat="1" ht="37.9" customHeight="1">
      <c r="B1799" s="33"/>
      <c r="C1799" s="133" t="s">
        <v>2661</v>
      </c>
      <c r="D1799" s="133" t="s">
        <v>307</v>
      </c>
      <c r="E1799" s="134" t="s">
        <v>2662</v>
      </c>
      <c r="F1799" s="135" t="s">
        <v>2663</v>
      </c>
      <c r="G1799" s="136" t="s">
        <v>350</v>
      </c>
      <c r="H1799" s="137">
        <v>1</v>
      </c>
      <c r="I1799" s="138"/>
      <c r="J1799" s="139">
        <f>ROUND(I1799*H1799,2)</f>
        <v>0</v>
      </c>
      <c r="K1799" s="135" t="s">
        <v>721</v>
      </c>
      <c r="L1799" s="33"/>
      <c r="M1799" s="140" t="s">
        <v>42</v>
      </c>
      <c r="N1799" s="141" t="s">
        <v>50</v>
      </c>
      <c r="P1799" s="142">
        <f>O1799*H1799</f>
        <v>0</v>
      </c>
      <c r="Q1799" s="142">
        <v>0</v>
      </c>
      <c r="R1799" s="142">
        <f>Q1799*H1799</f>
        <v>0</v>
      </c>
      <c r="S1799" s="142">
        <v>0</v>
      </c>
      <c r="T1799" s="143">
        <f>S1799*H1799</f>
        <v>0</v>
      </c>
      <c r="AR1799" s="144" t="s">
        <v>436</v>
      </c>
      <c r="AT1799" s="144" t="s">
        <v>307</v>
      </c>
      <c r="AU1799" s="144" t="s">
        <v>96</v>
      </c>
      <c r="AY1799" s="18" t="s">
        <v>305</v>
      </c>
      <c r="BE1799" s="145">
        <f>IF(N1799="základní",J1799,0)</f>
        <v>0</v>
      </c>
      <c r="BF1799" s="145">
        <f>IF(N1799="snížená",J1799,0)</f>
        <v>0</v>
      </c>
      <c r="BG1799" s="145">
        <f>IF(N1799="zákl. přenesená",J1799,0)</f>
        <v>0</v>
      </c>
      <c r="BH1799" s="145">
        <f>IF(N1799="sníž. přenesená",J1799,0)</f>
        <v>0</v>
      </c>
      <c r="BI1799" s="145">
        <f>IF(N1799="nulová",J1799,0)</f>
        <v>0</v>
      </c>
      <c r="BJ1799" s="18" t="s">
        <v>86</v>
      </c>
      <c r="BK1799" s="145">
        <f>ROUND(I1799*H1799,2)</f>
        <v>0</v>
      </c>
      <c r="BL1799" s="18" t="s">
        <v>436</v>
      </c>
      <c r="BM1799" s="144" t="s">
        <v>2664</v>
      </c>
    </row>
    <row r="1800" spans="2:65" s="1" customFormat="1" ht="19.5">
      <c r="B1800" s="33"/>
      <c r="D1800" s="146" t="s">
        <v>313</v>
      </c>
      <c r="F1800" s="147" t="s">
        <v>2663</v>
      </c>
      <c r="I1800" s="148"/>
      <c r="L1800" s="33"/>
      <c r="M1800" s="149"/>
      <c r="T1800" s="54"/>
      <c r="AT1800" s="18" t="s">
        <v>313</v>
      </c>
      <c r="AU1800" s="18" t="s">
        <v>96</v>
      </c>
    </row>
    <row r="1801" spans="2:65" s="1" customFormat="1" ht="37.9" customHeight="1">
      <c r="B1801" s="33"/>
      <c r="C1801" s="133" t="s">
        <v>2665</v>
      </c>
      <c r="D1801" s="133" t="s">
        <v>307</v>
      </c>
      <c r="E1801" s="134" t="s">
        <v>2666</v>
      </c>
      <c r="F1801" s="135" t="s">
        <v>2667</v>
      </c>
      <c r="G1801" s="136" t="s">
        <v>350</v>
      </c>
      <c r="H1801" s="137">
        <v>1</v>
      </c>
      <c r="I1801" s="138"/>
      <c r="J1801" s="139">
        <f>ROUND(I1801*H1801,2)</f>
        <v>0</v>
      </c>
      <c r="K1801" s="135" t="s">
        <v>721</v>
      </c>
      <c r="L1801" s="33"/>
      <c r="M1801" s="140" t="s">
        <v>42</v>
      </c>
      <c r="N1801" s="141" t="s">
        <v>50</v>
      </c>
      <c r="P1801" s="142">
        <f>O1801*H1801</f>
        <v>0</v>
      </c>
      <c r="Q1801" s="142">
        <v>0</v>
      </c>
      <c r="R1801" s="142">
        <f>Q1801*H1801</f>
        <v>0</v>
      </c>
      <c r="S1801" s="142">
        <v>0</v>
      </c>
      <c r="T1801" s="143">
        <f>S1801*H1801</f>
        <v>0</v>
      </c>
      <c r="AR1801" s="144" t="s">
        <v>436</v>
      </c>
      <c r="AT1801" s="144" t="s">
        <v>307</v>
      </c>
      <c r="AU1801" s="144" t="s">
        <v>96</v>
      </c>
      <c r="AY1801" s="18" t="s">
        <v>305</v>
      </c>
      <c r="BE1801" s="145">
        <f>IF(N1801="základní",J1801,0)</f>
        <v>0</v>
      </c>
      <c r="BF1801" s="145">
        <f>IF(N1801="snížená",J1801,0)</f>
        <v>0</v>
      </c>
      <c r="BG1801" s="145">
        <f>IF(N1801="zákl. přenesená",J1801,0)</f>
        <v>0</v>
      </c>
      <c r="BH1801" s="145">
        <f>IF(N1801="sníž. přenesená",J1801,0)</f>
        <v>0</v>
      </c>
      <c r="BI1801" s="145">
        <f>IF(N1801="nulová",J1801,0)</f>
        <v>0</v>
      </c>
      <c r="BJ1801" s="18" t="s">
        <v>86</v>
      </c>
      <c r="BK1801" s="145">
        <f>ROUND(I1801*H1801,2)</f>
        <v>0</v>
      </c>
      <c r="BL1801" s="18" t="s">
        <v>436</v>
      </c>
      <c r="BM1801" s="144" t="s">
        <v>2668</v>
      </c>
    </row>
    <row r="1802" spans="2:65" s="1" customFormat="1" ht="19.5">
      <c r="B1802" s="33"/>
      <c r="D1802" s="146" t="s">
        <v>313</v>
      </c>
      <c r="F1802" s="147" t="s">
        <v>2667</v>
      </c>
      <c r="I1802" s="148"/>
      <c r="L1802" s="33"/>
      <c r="M1802" s="149"/>
      <c r="T1802" s="54"/>
      <c r="AT1802" s="18" t="s">
        <v>313</v>
      </c>
      <c r="AU1802" s="18" t="s">
        <v>96</v>
      </c>
    </row>
    <row r="1803" spans="2:65" s="1" customFormat="1" ht="37.9" customHeight="1">
      <c r="B1803" s="33"/>
      <c r="C1803" s="133" t="s">
        <v>2669</v>
      </c>
      <c r="D1803" s="133" t="s">
        <v>307</v>
      </c>
      <c r="E1803" s="134" t="s">
        <v>2670</v>
      </c>
      <c r="F1803" s="135" t="s">
        <v>2671</v>
      </c>
      <c r="G1803" s="136" t="s">
        <v>350</v>
      </c>
      <c r="H1803" s="137">
        <v>4</v>
      </c>
      <c r="I1803" s="138"/>
      <c r="J1803" s="139">
        <f>ROUND(I1803*H1803,2)</f>
        <v>0</v>
      </c>
      <c r="K1803" s="135" t="s">
        <v>721</v>
      </c>
      <c r="L1803" s="33"/>
      <c r="M1803" s="140" t="s">
        <v>42</v>
      </c>
      <c r="N1803" s="141" t="s">
        <v>50</v>
      </c>
      <c r="P1803" s="142">
        <f>O1803*H1803</f>
        <v>0</v>
      </c>
      <c r="Q1803" s="142">
        <v>0</v>
      </c>
      <c r="R1803" s="142">
        <f>Q1803*H1803</f>
        <v>0</v>
      </c>
      <c r="S1803" s="142">
        <v>0</v>
      </c>
      <c r="T1803" s="143">
        <f>S1803*H1803</f>
        <v>0</v>
      </c>
      <c r="AR1803" s="144" t="s">
        <v>436</v>
      </c>
      <c r="AT1803" s="144" t="s">
        <v>307</v>
      </c>
      <c r="AU1803" s="144" t="s">
        <v>96</v>
      </c>
      <c r="AY1803" s="18" t="s">
        <v>305</v>
      </c>
      <c r="BE1803" s="145">
        <f>IF(N1803="základní",J1803,0)</f>
        <v>0</v>
      </c>
      <c r="BF1803" s="145">
        <f>IF(N1803="snížená",J1803,0)</f>
        <v>0</v>
      </c>
      <c r="BG1803" s="145">
        <f>IF(N1803="zákl. přenesená",J1803,0)</f>
        <v>0</v>
      </c>
      <c r="BH1803" s="145">
        <f>IF(N1803="sníž. přenesená",J1803,0)</f>
        <v>0</v>
      </c>
      <c r="BI1803" s="145">
        <f>IF(N1803="nulová",J1803,0)</f>
        <v>0</v>
      </c>
      <c r="BJ1803" s="18" t="s">
        <v>86</v>
      </c>
      <c r="BK1803" s="145">
        <f>ROUND(I1803*H1803,2)</f>
        <v>0</v>
      </c>
      <c r="BL1803" s="18" t="s">
        <v>436</v>
      </c>
      <c r="BM1803" s="144" t="s">
        <v>2672</v>
      </c>
    </row>
    <row r="1804" spans="2:65" s="1" customFormat="1" ht="19.5">
      <c r="B1804" s="33"/>
      <c r="D1804" s="146" t="s">
        <v>313</v>
      </c>
      <c r="F1804" s="147" t="s">
        <v>2671</v>
      </c>
      <c r="I1804" s="148"/>
      <c r="L1804" s="33"/>
      <c r="M1804" s="149"/>
      <c r="T1804" s="54"/>
      <c r="AT1804" s="18" t="s">
        <v>313</v>
      </c>
      <c r="AU1804" s="18" t="s">
        <v>96</v>
      </c>
    </row>
    <row r="1805" spans="2:65" s="1" customFormat="1" ht="37.9" customHeight="1">
      <c r="B1805" s="33"/>
      <c r="C1805" s="133" t="s">
        <v>2673</v>
      </c>
      <c r="D1805" s="133" t="s">
        <v>307</v>
      </c>
      <c r="E1805" s="134" t="s">
        <v>2674</v>
      </c>
      <c r="F1805" s="135" t="s">
        <v>2675</v>
      </c>
      <c r="G1805" s="136" t="s">
        <v>350</v>
      </c>
      <c r="H1805" s="137">
        <v>2</v>
      </c>
      <c r="I1805" s="138"/>
      <c r="J1805" s="139">
        <f>ROUND(I1805*H1805,2)</f>
        <v>0</v>
      </c>
      <c r="K1805" s="135" t="s">
        <v>721</v>
      </c>
      <c r="L1805" s="33"/>
      <c r="M1805" s="140" t="s">
        <v>42</v>
      </c>
      <c r="N1805" s="141" t="s">
        <v>50</v>
      </c>
      <c r="P1805" s="142">
        <f>O1805*H1805</f>
        <v>0</v>
      </c>
      <c r="Q1805" s="142">
        <v>0</v>
      </c>
      <c r="R1805" s="142">
        <f>Q1805*H1805</f>
        <v>0</v>
      </c>
      <c r="S1805" s="142">
        <v>0</v>
      </c>
      <c r="T1805" s="143">
        <f>S1805*H1805</f>
        <v>0</v>
      </c>
      <c r="AR1805" s="144" t="s">
        <v>436</v>
      </c>
      <c r="AT1805" s="144" t="s">
        <v>307</v>
      </c>
      <c r="AU1805" s="144" t="s">
        <v>96</v>
      </c>
      <c r="AY1805" s="18" t="s">
        <v>305</v>
      </c>
      <c r="BE1805" s="145">
        <f>IF(N1805="základní",J1805,0)</f>
        <v>0</v>
      </c>
      <c r="BF1805" s="145">
        <f>IF(N1805="snížená",J1805,0)</f>
        <v>0</v>
      </c>
      <c r="BG1805" s="145">
        <f>IF(N1805="zákl. přenesená",J1805,0)</f>
        <v>0</v>
      </c>
      <c r="BH1805" s="145">
        <f>IF(N1805="sníž. přenesená",J1805,0)</f>
        <v>0</v>
      </c>
      <c r="BI1805" s="145">
        <f>IF(N1805="nulová",J1805,0)</f>
        <v>0</v>
      </c>
      <c r="BJ1805" s="18" t="s">
        <v>86</v>
      </c>
      <c r="BK1805" s="145">
        <f>ROUND(I1805*H1805,2)</f>
        <v>0</v>
      </c>
      <c r="BL1805" s="18" t="s">
        <v>436</v>
      </c>
      <c r="BM1805" s="144" t="s">
        <v>2676</v>
      </c>
    </row>
    <row r="1806" spans="2:65" s="1" customFormat="1" ht="19.5">
      <c r="B1806" s="33"/>
      <c r="D1806" s="146" t="s">
        <v>313</v>
      </c>
      <c r="F1806" s="147" t="s">
        <v>2675</v>
      </c>
      <c r="I1806" s="148"/>
      <c r="L1806" s="33"/>
      <c r="M1806" s="149"/>
      <c r="T1806" s="54"/>
      <c r="AT1806" s="18" t="s">
        <v>313</v>
      </c>
      <c r="AU1806" s="18" t="s">
        <v>96</v>
      </c>
    </row>
    <row r="1807" spans="2:65" s="1" customFormat="1" ht="37.9" customHeight="1">
      <c r="B1807" s="33"/>
      <c r="C1807" s="133" t="s">
        <v>2677</v>
      </c>
      <c r="D1807" s="133" t="s">
        <v>307</v>
      </c>
      <c r="E1807" s="134" t="s">
        <v>2678</v>
      </c>
      <c r="F1807" s="135" t="s">
        <v>2679</v>
      </c>
      <c r="G1807" s="136" t="s">
        <v>350</v>
      </c>
      <c r="H1807" s="137">
        <v>2</v>
      </c>
      <c r="I1807" s="138"/>
      <c r="J1807" s="139">
        <f>ROUND(I1807*H1807,2)</f>
        <v>0</v>
      </c>
      <c r="K1807" s="135" t="s">
        <v>721</v>
      </c>
      <c r="L1807" s="33"/>
      <c r="M1807" s="140" t="s">
        <v>42</v>
      </c>
      <c r="N1807" s="141" t="s">
        <v>50</v>
      </c>
      <c r="P1807" s="142">
        <f>O1807*H1807</f>
        <v>0</v>
      </c>
      <c r="Q1807" s="142">
        <v>0</v>
      </c>
      <c r="R1807" s="142">
        <f>Q1807*H1807</f>
        <v>0</v>
      </c>
      <c r="S1807" s="142">
        <v>0</v>
      </c>
      <c r="T1807" s="143">
        <f>S1807*H1807</f>
        <v>0</v>
      </c>
      <c r="AR1807" s="144" t="s">
        <v>436</v>
      </c>
      <c r="AT1807" s="144" t="s">
        <v>307</v>
      </c>
      <c r="AU1807" s="144" t="s">
        <v>96</v>
      </c>
      <c r="AY1807" s="18" t="s">
        <v>305</v>
      </c>
      <c r="BE1807" s="145">
        <f>IF(N1807="základní",J1807,0)</f>
        <v>0</v>
      </c>
      <c r="BF1807" s="145">
        <f>IF(N1807="snížená",J1807,0)</f>
        <v>0</v>
      </c>
      <c r="BG1807" s="145">
        <f>IF(N1807="zákl. přenesená",J1807,0)</f>
        <v>0</v>
      </c>
      <c r="BH1807" s="145">
        <f>IF(N1807="sníž. přenesená",J1807,0)</f>
        <v>0</v>
      </c>
      <c r="BI1807" s="145">
        <f>IF(N1807="nulová",J1807,0)</f>
        <v>0</v>
      </c>
      <c r="BJ1807" s="18" t="s">
        <v>86</v>
      </c>
      <c r="BK1807" s="145">
        <f>ROUND(I1807*H1807,2)</f>
        <v>0</v>
      </c>
      <c r="BL1807" s="18" t="s">
        <v>436</v>
      </c>
      <c r="BM1807" s="144" t="s">
        <v>2680</v>
      </c>
    </row>
    <row r="1808" spans="2:65" s="1" customFormat="1" ht="19.5">
      <c r="B1808" s="33"/>
      <c r="D1808" s="146" t="s">
        <v>313</v>
      </c>
      <c r="F1808" s="147" t="s">
        <v>2679</v>
      </c>
      <c r="I1808" s="148"/>
      <c r="L1808" s="33"/>
      <c r="M1808" s="149"/>
      <c r="T1808" s="54"/>
      <c r="AT1808" s="18" t="s">
        <v>313</v>
      </c>
      <c r="AU1808" s="18" t="s">
        <v>96</v>
      </c>
    </row>
    <row r="1809" spans="2:65" s="1" customFormat="1" ht="37.9" customHeight="1">
      <c r="B1809" s="33"/>
      <c r="C1809" s="133" t="s">
        <v>2681</v>
      </c>
      <c r="D1809" s="133" t="s">
        <v>307</v>
      </c>
      <c r="E1809" s="134" t="s">
        <v>2682</v>
      </c>
      <c r="F1809" s="135" t="s">
        <v>2683</v>
      </c>
      <c r="G1809" s="136" t="s">
        <v>350</v>
      </c>
      <c r="H1809" s="137">
        <v>1</v>
      </c>
      <c r="I1809" s="138"/>
      <c r="J1809" s="139">
        <f>ROUND(I1809*H1809,2)</f>
        <v>0</v>
      </c>
      <c r="K1809" s="135" t="s">
        <v>721</v>
      </c>
      <c r="L1809" s="33"/>
      <c r="M1809" s="140" t="s">
        <v>42</v>
      </c>
      <c r="N1809" s="141" t="s">
        <v>50</v>
      </c>
      <c r="P1809" s="142">
        <f>O1809*H1809</f>
        <v>0</v>
      </c>
      <c r="Q1809" s="142">
        <v>0</v>
      </c>
      <c r="R1809" s="142">
        <f>Q1809*H1809</f>
        <v>0</v>
      </c>
      <c r="S1809" s="142">
        <v>0</v>
      </c>
      <c r="T1809" s="143">
        <f>S1809*H1809</f>
        <v>0</v>
      </c>
      <c r="AR1809" s="144" t="s">
        <v>436</v>
      </c>
      <c r="AT1809" s="144" t="s">
        <v>307</v>
      </c>
      <c r="AU1809" s="144" t="s">
        <v>96</v>
      </c>
      <c r="AY1809" s="18" t="s">
        <v>305</v>
      </c>
      <c r="BE1809" s="145">
        <f>IF(N1809="základní",J1809,0)</f>
        <v>0</v>
      </c>
      <c r="BF1809" s="145">
        <f>IF(N1809="snížená",J1809,0)</f>
        <v>0</v>
      </c>
      <c r="BG1809" s="145">
        <f>IF(N1809="zákl. přenesená",J1809,0)</f>
        <v>0</v>
      </c>
      <c r="BH1809" s="145">
        <f>IF(N1809="sníž. přenesená",J1809,0)</f>
        <v>0</v>
      </c>
      <c r="BI1809" s="145">
        <f>IF(N1809="nulová",J1809,0)</f>
        <v>0</v>
      </c>
      <c r="BJ1809" s="18" t="s">
        <v>86</v>
      </c>
      <c r="BK1809" s="145">
        <f>ROUND(I1809*H1809,2)</f>
        <v>0</v>
      </c>
      <c r="BL1809" s="18" t="s">
        <v>436</v>
      </c>
      <c r="BM1809" s="144" t="s">
        <v>2684</v>
      </c>
    </row>
    <row r="1810" spans="2:65" s="1" customFormat="1" ht="19.5">
      <c r="B1810" s="33"/>
      <c r="D1810" s="146" t="s">
        <v>313</v>
      </c>
      <c r="F1810" s="147" t="s">
        <v>2683</v>
      </c>
      <c r="I1810" s="148"/>
      <c r="L1810" s="33"/>
      <c r="M1810" s="149"/>
      <c r="T1810" s="54"/>
      <c r="AT1810" s="18" t="s">
        <v>313</v>
      </c>
      <c r="AU1810" s="18" t="s">
        <v>96</v>
      </c>
    </row>
    <row r="1811" spans="2:65" s="1" customFormat="1" ht="37.9" customHeight="1">
      <c r="B1811" s="33"/>
      <c r="C1811" s="133" t="s">
        <v>2685</v>
      </c>
      <c r="D1811" s="133" t="s">
        <v>307</v>
      </c>
      <c r="E1811" s="134" t="s">
        <v>2686</v>
      </c>
      <c r="F1811" s="135" t="s">
        <v>2687</v>
      </c>
      <c r="G1811" s="136" t="s">
        <v>350</v>
      </c>
      <c r="H1811" s="137">
        <v>2</v>
      </c>
      <c r="I1811" s="138"/>
      <c r="J1811" s="139">
        <f>ROUND(I1811*H1811,2)</f>
        <v>0</v>
      </c>
      <c r="K1811" s="135" t="s">
        <v>721</v>
      </c>
      <c r="L1811" s="33"/>
      <c r="M1811" s="140" t="s">
        <v>42</v>
      </c>
      <c r="N1811" s="141" t="s">
        <v>50</v>
      </c>
      <c r="P1811" s="142">
        <f>O1811*H1811</f>
        <v>0</v>
      </c>
      <c r="Q1811" s="142">
        <v>0</v>
      </c>
      <c r="R1811" s="142">
        <f>Q1811*H1811</f>
        <v>0</v>
      </c>
      <c r="S1811" s="142">
        <v>0</v>
      </c>
      <c r="T1811" s="143">
        <f>S1811*H1811</f>
        <v>0</v>
      </c>
      <c r="AR1811" s="144" t="s">
        <v>436</v>
      </c>
      <c r="AT1811" s="144" t="s">
        <v>307</v>
      </c>
      <c r="AU1811" s="144" t="s">
        <v>96</v>
      </c>
      <c r="AY1811" s="18" t="s">
        <v>305</v>
      </c>
      <c r="BE1811" s="145">
        <f>IF(N1811="základní",J1811,0)</f>
        <v>0</v>
      </c>
      <c r="BF1811" s="145">
        <f>IF(N1811="snížená",J1811,0)</f>
        <v>0</v>
      </c>
      <c r="BG1811" s="145">
        <f>IF(N1811="zákl. přenesená",J1811,0)</f>
        <v>0</v>
      </c>
      <c r="BH1811" s="145">
        <f>IF(N1811="sníž. přenesená",J1811,0)</f>
        <v>0</v>
      </c>
      <c r="BI1811" s="145">
        <f>IF(N1811="nulová",J1811,0)</f>
        <v>0</v>
      </c>
      <c r="BJ1811" s="18" t="s">
        <v>86</v>
      </c>
      <c r="BK1811" s="145">
        <f>ROUND(I1811*H1811,2)</f>
        <v>0</v>
      </c>
      <c r="BL1811" s="18" t="s">
        <v>436</v>
      </c>
      <c r="BM1811" s="144" t="s">
        <v>2688</v>
      </c>
    </row>
    <row r="1812" spans="2:65" s="1" customFormat="1" ht="19.5">
      <c r="B1812" s="33"/>
      <c r="D1812" s="146" t="s">
        <v>313</v>
      </c>
      <c r="F1812" s="147" t="s">
        <v>2687</v>
      </c>
      <c r="I1812" s="148"/>
      <c r="L1812" s="33"/>
      <c r="M1812" s="149"/>
      <c r="T1812" s="54"/>
      <c r="AT1812" s="18" t="s">
        <v>313</v>
      </c>
      <c r="AU1812" s="18" t="s">
        <v>96</v>
      </c>
    </row>
    <row r="1813" spans="2:65" s="1" customFormat="1" ht="37.9" customHeight="1">
      <c r="B1813" s="33"/>
      <c r="C1813" s="133" t="s">
        <v>2689</v>
      </c>
      <c r="D1813" s="133" t="s">
        <v>307</v>
      </c>
      <c r="E1813" s="134" t="s">
        <v>2690</v>
      </c>
      <c r="F1813" s="135" t="s">
        <v>2691</v>
      </c>
      <c r="G1813" s="136" t="s">
        <v>350</v>
      </c>
      <c r="H1813" s="137">
        <v>1</v>
      </c>
      <c r="I1813" s="138"/>
      <c r="J1813" s="139">
        <f>ROUND(I1813*H1813,2)</f>
        <v>0</v>
      </c>
      <c r="K1813" s="135" t="s">
        <v>721</v>
      </c>
      <c r="L1813" s="33"/>
      <c r="M1813" s="140" t="s">
        <v>42</v>
      </c>
      <c r="N1813" s="141" t="s">
        <v>50</v>
      </c>
      <c r="P1813" s="142">
        <f>O1813*H1813</f>
        <v>0</v>
      </c>
      <c r="Q1813" s="142">
        <v>0</v>
      </c>
      <c r="R1813" s="142">
        <f>Q1813*H1813</f>
        <v>0</v>
      </c>
      <c r="S1813" s="142">
        <v>0</v>
      </c>
      <c r="T1813" s="143">
        <f>S1813*H1813</f>
        <v>0</v>
      </c>
      <c r="AR1813" s="144" t="s">
        <v>436</v>
      </c>
      <c r="AT1813" s="144" t="s">
        <v>307</v>
      </c>
      <c r="AU1813" s="144" t="s">
        <v>96</v>
      </c>
      <c r="AY1813" s="18" t="s">
        <v>305</v>
      </c>
      <c r="BE1813" s="145">
        <f>IF(N1813="základní",J1813,0)</f>
        <v>0</v>
      </c>
      <c r="BF1813" s="145">
        <f>IF(N1813="snížená",J1813,0)</f>
        <v>0</v>
      </c>
      <c r="BG1813" s="145">
        <f>IF(N1813="zákl. přenesená",J1813,0)</f>
        <v>0</v>
      </c>
      <c r="BH1813" s="145">
        <f>IF(N1813="sníž. přenesená",J1813,0)</f>
        <v>0</v>
      </c>
      <c r="BI1813" s="145">
        <f>IF(N1813="nulová",J1813,0)</f>
        <v>0</v>
      </c>
      <c r="BJ1813" s="18" t="s">
        <v>86</v>
      </c>
      <c r="BK1813" s="145">
        <f>ROUND(I1813*H1813,2)</f>
        <v>0</v>
      </c>
      <c r="BL1813" s="18" t="s">
        <v>436</v>
      </c>
      <c r="BM1813" s="144" t="s">
        <v>2692</v>
      </c>
    </row>
    <row r="1814" spans="2:65" s="1" customFormat="1" ht="19.5">
      <c r="B1814" s="33"/>
      <c r="D1814" s="146" t="s">
        <v>313</v>
      </c>
      <c r="F1814" s="147" t="s">
        <v>2691</v>
      </c>
      <c r="I1814" s="148"/>
      <c r="L1814" s="33"/>
      <c r="M1814" s="149"/>
      <c r="T1814" s="54"/>
      <c r="AT1814" s="18" t="s">
        <v>313</v>
      </c>
      <c r="AU1814" s="18" t="s">
        <v>96</v>
      </c>
    </row>
    <row r="1815" spans="2:65" s="1" customFormat="1" ht="37.9" customHeight="1">
      <c r="B1815" s="33"/>
      <c r="C1815" s="133" t="s">
        <v>2693</v>
      </c>
      <c r="D1815" s="133" t="s">
        <v>307</v>
      </c>
      <c r="E1815" s="134" t="s">
        <v>2694</v>
      </c>
      <c r="F1815" s="135" t="s">
        <v>2695</v>
      </c>
      <c r="G1815" s="136" t="s">
        <v>350</v>
      </c>
      <c r="H1815" s="137">
        <v>2</v>
      </c>
      <c r="I1815" s="138"/>
      <c r="J1815" s="139">
        <f>ROUND(I1815*H1815,2)</f>
        <v>0</v>
      </c>
      <c r="K1815" s="135" t="s">
        <v>721</v>
      </c>
      <c r="L1815" s="33"/>
      <c r="M1815" s="140" t="s">
        <v>42</v>
      </c>
      <c r="N1815" s="141" t="s">
        <v>50</v>
      </c>
      <c r="P1815" s="142">
        <f>O1815*H1815</f>
        <v>0</v>
      </c>
      <c r="Q1815" s="142">
        <v>0</v>
      </c>
      <c r="R1815" s="142">
        <f>Q1815*H1815</f>
        <v>0</v>
      </c>
      <c r="S1815" s="142">
        <v>0</v>
      </c>
      <c r="T1815" s="143">
        <f>S1815*H1815</f>
        <v>0</v>
      </c>
      <c r="AR1815" s="144" t="s">
        <v>436</v>
      </c>
      <c r="AT1815" s="144" t="s">
        <v>307</v>
      </c>
      <c r="AU1815" s="144" t="s">
        <v>96</v>
      </c>
      <c r="AY1815" s="18" t="s">
        <v>305</v>
      </c>
      <c r="BE1815" s="145">
        <f>IF(N1815="základní",J1815,0)</f>
        <v>0</v>
      </c>
      <c r="BF1815" s="145">
        <f>IF(N1815="snížená",J1815,0)</f>
        <v>0</v>
      </c>
      <c r="BG1815" s="145">
        <f>IF(N1815="zákl. přenesená",J1815,0)</f>
        <v>0</v>
      </c>
      <c r="BH1815" s="145">
        <f>IF(N1815="sníž. přenesená",J1815,0)</f>
        <v>0</v>
      </c>
      <c r="BI1815" s="145">
        <f>IF(N1815="nulová",J1815,0)</f>
        <v>0</v>
      </c>
      <c r="BJ1815" s="18" t="s">
        <v>86</v>
      </c>
      <c r="BK1815" s="145">
        <f>ROUND(I1815*H1815,2)</f>
        <v>0</v>
      </c>
      <c r="BL1815" s="18" t="s">
        <v>436</v>
      </c>
      <c r="BM1815" s="144" t="s">
        <v>2696</v>
      </c>
    </row>
    <row r="1816" spans="2:65" s="1" customFormat="1" ht="19.5">
      <c r="B1816" s="33"/>
      <c r="D1816" s="146" t="s">
        <v>313</v>
      </c>
      <c r="F1816" s="147" t="s">
        <v>2695</v>
      </c>
      <c r="I1816" s="148"/>
      <c r="L1816" s="33"/>
      <c r="M1816" s="149"/>
      <c r="T1816" s="54"/>
      <c r="AT1816" s="18" t="s">
        <v>313</v>
      </c>
      <c r="AU1816" s="18" t="s">
        <v>96</v>
      </c>
    </row>
    <row r="1817" spans="2:65" s="1" customFormat="1" ht="37.9" customHeight="1">
      <c r="B1817" s="33"/>
      <c r="C1817" s="133" t="s">
        <v>2697</v>
      </c>
      <c r="D1817" s="133" t="s">
        <v>307</v>
      </c>
      <c r="E1817" s="134" t="s">
        <v>2698</v>
      </c>
      <c r="F1817" s="135" t="s">
        <v>2699</v>
      </c>
      <c r="G1817" s="136" t="s">
        <v>350</v>
      </c>
      <c r="H1817" s="137">
        <v>2</v>
      </c>
      <c r="I1817" s="138"/>
      <c r="J1817" s="139">
        <f>ROUND(I1817*H1817,2)</f>
        <v>0</v>
      </c>
      <c r="K1817" s="135" t="s">
        <v>721</v>
      </c>
      <c r="L1817" s="33"/>
      <c r="M1817" s="140" t="s">
        <v>42</v>
      </c>
      <c r="N1817" s="141" t="s">
        <v>50</v>
      </c>
      <c r="P1817" s="142">
        <f>O1817*H1817</f>
        <v>0</v>
      </c>
      <c r="Q1817" s="142">
        <v>0</v>
      </c>
      <c r="R1817" s="142">
        <f>Q1817*H1817</f>
        <v>0</v>
      </c>
      <c r="S1817" s="142">
        <v>0</v>
      </c>
      <c r="T1817" s="143">
        <f>S1817*H1817</f>
        <v>0</v>
      </c>
      <c r="AR1817" s="144" t="s">
        <v>436</v>
      </c>
      <c r="AT1817" s="144" t="s">
        <v>307</v>
      </c>
      <c r="AU1817" s="144" t="s">
        <v>96</v>
      </c>
      <c r="AY1817" s="18" t="s">
        <v>305</v>
      </c>
      <c r="BE1817" s="145">
        <f>IF(N1817="základní",J1817,0)</f>
        <v>0</v>
      </c>
      <c r="BF1817" s="145">
        <f>IF(N1817="snížená",J1817,0)</f>
        <v>0</v>
      </c>
      <c r="BG1817" s="145">
        <f>IF(N1817="zákl. přenesená",J1817,0)</f>
        <v>0</v>
      </c>
      <c r="BH1817" s="145">
        <f>IF(N1817="sníž. přenesená",J1817,0)</f>
        <v>0</v>
      </c>
      <c r="BI1817" s="145">
        <f>IF(N1817="nulová",J1817,0)</f>
        <v>0</v>
      </c>
      <c r="BJ1817" s="18" t="s">
        <v>86</v>
      </c>
      <c r="BK1817" s="145">
        <f>ROUND(I1817*H1817,2)</f>
        <v>0</v>
      </c>
      <c r="BL1817" s="18" t="s">
        <v>436</v>
      </c>
      <c r="BM1817" s="144" t="s">
        <v>2700</v>
      </c>
    </row>
    <row r="1818" spans="2:65" s="1" customFormat="1" ht="19.5">
      <c r="B1818" s="33"/>
      <c r="D1818" s="146" t="s">
        <v>313</v>
      </c>
      <c r="F1818" s="147" t="s">
        <v>2699</v>
      </c>
      <c r="I1818" s="148"/>
      <c r="L1818" s="33"/>
      <c r="M1818" s="149"/>
      <c r="T1818" s="54"/>
      <c r="AT1818" s="18" t="s">
        <v>313</v>
      </c>
      <c r="AU1818" s="18" t="s">
        <v>96</v>
      </c>
    </row>
    <row r="1819" spans="2:65" s="1" customFormat="1" ht="37.9" customHeight="1">
      <c r="B1819" s="33"/>
      <c r="C1819" s="133" t="s">
        <v>2701</v>
      </c>
      <c r="D1819" s="133" t="s">
        <v>307</v>
      </c>
      <c r="E1819" s="134" t="s">
        <v>2702</v>
      </c>
      <c r="F1819" s="135" t="s">
        <v>2703</v>
      </c>
      <c r="G1819" s="136" t="s">
        <v>350</v>
      </c>
      <c r="H1819" s="137">
        <v>1</v>
      </c>
      <c r="I1819" s="138"/>
      <c r="J1819" s="139">
        <f>ROUND(I1819*H1819,2)</f>
        <v>0</v>
      </c>
      <c r="K1819" s="135" t="s">
        <v>721</v>
      </c>
      <c r="L1819" s="33"/>
      <c r="M1819" s="140" t="s">
        <v>42</v>
      </c>
      <c r="N1819" s="141" t="s">
        <v>50</v>
      </c>
      <c r="P1819" s="142">
        <f>O1819*H1819</f>
        <v>0</v>
      </c>
      <c r="Q1819" s="142">
        <v>0</v>
      </c>
      <c r="R1819" s="142">
        <f>Q1819*H1819</f>
        <v>0</v>
      </c>
      <c r="S1819" s="142">
        <v>0</v>
      </c>
      <c r="T1819" s="143">
        <f>S1819*H1819</f>
        <v>0</v>
      </c>
      <c r="AR1819" s="144" t="s">
        <v>436</v>
      </c>
      <c r="AT1819" s="144" t="s">
        <v>307</v>
      </c>
      <c r="AU1819" s="144" t="s">
        <v>96</v>
      </c>
      <c r="AY1819" s="18" t="s">
        <v>305</v>
      </c>
      <c r="BE1819" s="145">
        <f>IF(N1819="základní",J1819,0)</f>
        <v>0</v>
      </c>
      <c r="BF1819" s="145">
        <f>IF(N1819="snížená",J1819,0)</f>
        <v>0</v>
      </c>
      <c r="BG1819" s="145">
        <f>IF(N1819="zákl. přenesená",J1819,0)</f>
        <v>0</v>
      </c>
      <c r="BH1819" s="145">
        <f>IF(N1819="sníž. přenesená",J1819,0)</f>
        <v>0</v>
      </c>
      <c r="BI1819" s="145">
        <f>IF(N1819="nulová",J1819,0)</f>
        <v>0</v>
      </c>
      <c r="BJ1819" s="18" t="s">
        <v>86</v>
      </c>
      <c r="BK1819" s="145">
        <f>ROUND(I1819*H1819,2)</f>
        <v>0</v>
      </c>
      <c r="BL1819" s="18" t="s">
        <v>436</v>
      </c>
      <c r="BM1819" s="144" t="s">
        <v>2704</v>
      </c>
    </row>
    <row r="1820" spans="2:65" s="1" customFormat="1" ht="19.5">
      <c r="B1820" s="33"/>
      <c r="D1820" s="146" t="s">
        <v>313</v>
      </c>
      <c r="F1820" s="147" t="s">
        <v>2703</v>
      </c>
      <c r="I1820" s="148"/>
      <c r="L1820" s="33"/>
      <c r="M1820" s="149"/>
      <c r="T1820" s="54"/>
      <c r="AT1820" s="18" t="s">
        <v>313</v>
      </c>
      <c r="AU1820" s="18" t="s">
        <v>96</v>
      </c>
    </row>
    <row r="1821" spans="2:65" s="1" customFormat="1" ht="37.9" customHeight="1">
      <c r="B1821" s="33"/>
      <c r="C1821" s="133" t="s">
        <v>2705</v>
      </c>
      <c r="D1821" s="133" t="s">
        <v>307</v>
      </c>
      <c r="E1821" s="134" t="s">
        <v>2706</v>
      </c>
      <c r="F1821" s="135" t="s">
        <v>2707</v>
      </c>
      <c r="G1821" s="136" t="s">
        <v>350</v>
      </c>
      <c r="H1821" s="137">
        <v>1</v>
      </c>
      <c r="I1821" s="138"/>
      <c r="J1821" s="139">
        <f>ROUND(I1821*H1821,2)</f>
        <v>0</v>
      </c>
      <c r="K1821" s="135" t="s">
        <v>721</v>
      </c>
      <c r="L1821" s="33"/>
      <c r="M1821" s="140" t="s">
        <v>42</v>
      </c>
      <c r="N1821" s="141" t="s">
        <v>50</v>
      </c>
      <c r="P1821" s="142">
        <f>O1821*H1821</f>
        <v>0</v>
      </c>
      <c r="Q1821" s="142">
        <v>0</v>
      </c>
      <c r="R1821" s="142">
        <f>Q1821*H1821</f>
        <v>0</v>
      </c>
      <c r="S1821" s="142">
        <v>0</v>
      </c>
      <c r="T1821" s="143">
        <f>S1821*H1821</f>
        <v>0</v>
      </c>
      <c r="AR1821" s="144" t="s">
        <v>436</v>
      </c>
      <c r="AT1821" s="144" t="s">
        <v>307</v>
      </c>
      <c r="AU1821" s="144" t="s">
        <v>96</v>
      </c>
      <c r="AY1821" s="18" t="s">
        <v>305</v>
      </c>
      <c r="BE1821" s="145">
        <f>IF(N1821="základní",J1821,0)</f>
        <v>0</v>
      </c>
      <c r="BF1821" s="145">
        <f>IF(N1821="snížená",J1821,0)</f>
        <v>0</v>
      </c>
      <c r="BG1821" s="145">
        <f>IF(N1821="zákl. přenesená",J1821,0)</f>
        <v>0</v>
      </c>
      <c r="BH1821" s="145">
        <f>IF(N1821="sníž. přenesená",J1821,0)</f>
        <v>0</v>
      </c>
      <c r="BI1821" s="145">
        <f>IF(N1821="nulová",J1821,0)</f>
        <v>0</v>
      </c>
      <c r="BJ1821" s="18" t="s">
        <v>86</v>
      </c>
      <c r="BK1821" s="145">
        <f>ROUND(I1821*H1821,2)</f>
        <v>0</v>
      </c>
      <c r="BL1821" s="18" t="s">
        <v>436</v>
      </c>
      <c r="BM1821" s="144" t="s">
        <v>2708</v>
      </c>
    </row>
    <row r="1822" spans="2:65" s="1" customFormat="1" ht="19.5">
      <c r="B1822" s="33"/>
      <c r="D1822" s="146" t="s">
        <v>313</v>
      </c>
      <c r="F1822" s="147" t="s">
        <v>2707</v>
      </c>
      <c r="I1822" s="148"/>
      <c r="L1822" s="33"/>
      <c r="M1822" s="149"/>
      <c r="T1822" s="54"/>
      <c r="AT1822" s="18" t="s">
        <v>313</v>
      </c>
      <c r="AU1822" s="18" t="s">
        <v>96</v>
      </c>
    </row>
    <row r="1823" spans="2:65" s="1" customFormat="1" ht="37.9" customHeight="1">
      <c r="B1823" s="33"/>
      <c r="C1823" s="133" t="s">
        <v>2709</v>
      </c>
      <c r="D1823" s="133" t="s">
        <v>307</v>
      </c>
      <c r="E1823" s="134" t="s">
        <v>2710</v>
      </c>
      <c r="F1823" s="135" t="s">
        <v>2711</v>
      </c>
      <c r="G1823" s="136" t="s">
        <v>350</v>
      </c>
      <c r="H1823" s="137">
        <v>1</v>
      </c>
      <c r="I1823" s="138"/>
      <c r="J1823" s="139">
        <f>ROUND(I1823*H1823,2)</f>
        <v>0</v>
      </c>
      <c r="K1823" s="135" t="s">
        <v>721</v>
      </c>
      <c r="L1823" s="33"/>
      <c r="M1823" s="140" t="s">
        <v>42</v>
      </c>
      <c r="N1823" s="141" t="s">
        <v>50</v>
      </c>
      <c r="P1823" s="142">
        <f>O1823*H1823</f>
        <v>0</v>
      </c>
      <c r="Q1823" s="142">
        <v>0</v>
      </c>
      <c r="R1823" s="142">
        <f>Q1823*H1823</f>
        <v>0</v>
      </c>
      <c r="S1823" s="142">
        <v>0</v>
      </c>
      <c r="T1823" s="143">
        <f>S1823*H1823</f>
        <v>0</v>
      </c>
      <c r="AR1823" s="144" t="s">
        <v>436</v>
      </c>
      <c r="AT1823" s="144" t="s">
        <v>307</v>
      </c>
      <c r="AU1823" s="144" t="s">
        <v>96</v>
      </c>
      <c r="AY1823" s="18" t="s">
        <v>305</v>
      </c>
      <c r="BE1823" s="145">
        <f>IF(N1823="základní",J1823,0)</f>
        <v>0</v>
      </c>
      <c r="BF1823" s="145">
        <f>IF(N1823="snížená",J1823,0)</f>
        <v>0</v>
      </c>
      <c r="BG1823" s="145">
        <f>IF(N1823="zákl. přenesená",J1823,0)</f>
        <v>0</v>
      </c>
      <c r="BH1823" s="145">
        <f>IF(N1823="sníž. přenesená",J1823,0)</f>
        <v>0</v>
      </c>
      <c r="BI1823" s="145">
        <f>IF(N1823="nulová",J1823,0)</f>
        <v>0</v>
      </c>
      <c r="BJ1823" s="18" t="s">
        <v>86</v>
      </c>
      <c r="BK1823" s="145">
        <f>ROUND(I1823*H1823,2)</f>
        <v>0</v>
      </c>
      <c r="BL1823" s="18" t="s">
        <v>436</v>
      </c>
      <c r="BM1823" s="144" t="s">
        <v>2712</v>
      </c>
    </row>
    <row r="1824" spans="2:65" s="1" customFormat="1" ht="19.5">
      <c r="B1824" s="33"/>
      <c r="D1824" s="146" t="s">
        <v>313</v>
      </c>
      <c r="F1824" s="147" t="s">
        <v>2711</v>
      </c>
      <c r="I1824" s="148"/>
      <c r="L1824" s="33"/>
      <c r="M1824" s="149"/>
      <c r="T1824" s="54"/>
      <c r="AT1824" s="18" t="s">
        <v>313</v>
      </c>
      <c r="AU1824" s="18" t="s">
        <v>96</v>
      </c>
    </row>
    <row r="1825" spans="2:65" s="1" customFormat="1" ht="37.9" customHeight="1">
      <c r="B1825" s="33"/>
      <c r="C1825" s="133" t="s">
        <v>2713</v>
      </c>
      <c r="D1825" s="133" t="s">
        <v>307</v>
      </c>
      <c r="E1825" s="134" t="s">
        <v>2714</v>
      </c>
      <c r="F1825" s="135" t="s">
        <v>2715</v>
      </c>
      <c r="G1825" s="136" t="s">
        <v>350</v>
      </c>
      <c r="H1825" s="137">
        <v>3</v>
      </c>
      <c r="I1825" s="138"/>
      <c r="J1825" s="139">
        <f>ROUND(I1825*H1825,2)</f>
        <v>0</v>
      </c>
      <c r="K1825" s="135" t="s">
        <v>721</v>
      </c>
      <c r="L1825" s="33"/>
      <c r="M1825" s="140" t="s">
        <v>42</v>
      </c>
      <c r="N1825" s="141" t="s">
        <v>50</v>
      </c>
      <c r="P1825" s="142">
        <f>O1825*H1825</f>
        <v>0</v>
      </c>
      <c r="Q1825" s="142">
        <v>0</v>
      </c>
      <c r="R1825" s="142">
        <f>Q1825*H1825</f>
        <v>0</v>
      </c>
      <c r="S1825" s="142">
        <v>0</v>
      </c>
      <c r="T1825" s="143">
        <f>S1825*H1825</f>
        <v>0</v>
      </c>
      <c r="AR1825" s="144" t="s">
        <v>436</v>
      </c>
      <c r="AT1825" s="144" t="s">
        <v>307</v>
      </c>
      <c r="AU1825" s="144" t="s">
        <v>96</v>
      </c>
      <c r="AY1825" s="18" t="s">
        <v>305</v>
      </c>
      <c r="BE1825" s="145">
        <f>IF(N1825="základní",J1825,0)</f>
        <v>0</v>
      </c>
      <c r="BF1825" s="145">
        <f>IF(N1825="snížená",J1825,0)</f>
        <v>0</v>
      </c>
      <c r="BG1825" s="145">
        <f>IF(N1825="zákl. přenesená",J1825,0)</f>
        <v>0</v>
      </c>
      <c r="BH1825" s="145">
        <f>IF(N1825="sníž. přenesená",J1825,0)</f>
        <v>0</v>
      </c>
      <c r="BI1825" s="145">
        <f>IF(N1825="nulová",J1825,0)</f>
        <v>0</v>
      </c>
      <c r="BJ1825" s="18" t="s">
        <v>86</v>
      </c>
      <c r="BK1825" s="145">
        <f>ROUND(I1825*H1825,2)</f>
        <v>0</v>
      </c>
      <c r="BL1825" s="18" t="s">
        <v>436</v>
      </c>
      <c r="BM1825" s="144" t="s">
        <v>2716</v>
      </c>
    </row>
    <row r="1826" spans="2:65" s="1" customFormat="1" ht="19.5">
      <c r="B1826" s="33"/>
      <c r="D1826" s="146" t="s">
        <v>313</v>
      </c>
      <c r="F1826" s="147" t="s">
        <v>2715</v>
      </c>
      <c r="I1826" s="148"/>
      <c r="L1826" s="33"/>
      <c r="M1826" s="149"/>
      <c r="T1826" s="54"/>
      <c r="AT1826" s="18" t="s">
        <v>313</v>
      </c>
      <c r="AU1826" s="18" t="s">
        <v>96</v>
      </c>
    </row>
    <row r="1827" spans="2:65" s="1" customFormat="1" ht="37.9" customHeight="1">
      <c r="B1827" s="33"/>
      <c r="C1827" s="133" t="s">
        <v>2717</v>
      </c>
      <c r="D1827" s="133" t="s">
        <v>307</v>
      </c>
      <c r="E1827" s="134" t="s">
        <v>2718</v>
      </c>
      <c r="F1827" s="135" t="s">
        <v>2719</v>
      </c>
      <c r="G1827" s="136" t="s">
        <v>350</v>
      </c>
      <c r="H1827" s="137">
        <v>1</v>
      </c>
      <c r="I1827" s="138"/>
      <c r="J1827" s="139">
        <f>ROUND(I1827*H1827,2)</f>
        <v>0</v>
      </c>
      <c r="K1827" s="135" t="s">
        <v>721</v>
      </c>
      <c r="L1827" s="33"/>
      <c r="M1827" s="140" t="s">
        <v>42</v>
      </c>
      <c r="N1827" s="141" t="s">
        <v>50</v>
      </c>
      <c r="P1827" s="142">
        <f>O1827*H1827</f>
        <v>0</v>
      </c>
      <c r="Q1827" s="142">
        <v>0</v>
      </c>
      <c r="R1827" s="142">
        <f>Q1827*H1827</f>
        <v>0</v>
      </c>
      <c r="S1827" s="142">
        <v>0</v>
      </c>
      <c r="T1827" s="143">
        <f>S1827*H1827</f>
        <v>0</v>
      </c>
      <c r="AR1827" s="144" t="s">
        <v>436</v>
      </c>
      <c r="AT1827" s="144" t="s">
        <v>307</v>
      </c>
      <c r="AU1827" s="144" t="s">
        <v>96</v>
      </c>
      <c r="AY1827" s="18" t="s">
        <v>305</v>
      </c>
      <c r="BE1827" s="145">
        <f>IF(N1827="základní",J1827,0)</f>
        <v>0</v>
      </c>
      <c r="BF1827" s="145">
        <f>IF(N1827="snížená",J1827,0)</f>
        <v>0</v>
      </c>
      <c r="BG1827" s="145">
        <f>IF(N1827="zákl. přenesená",J1827,0)</f>
        <v>0</v>
      </c>
      <c r="BH1827" s="145">
        <f>IF(N1827="sníž. přenesená",J1827,0)</f>
        <v>0</v>
      </c>
      <c r="BI1827" s="145">
        <f>IF(N1827="nulová",J1827,0)</f>
        <v>0</v>
      </c>
      <c r="BJ1827" s="18" t="s">
        <v>86</v>
      </c>
      <c r="BK1827" s="145">
        <f>ROUND(I1827*H1827,2)</f>
        <v>0</v>
      </c>
      <c r="BL1827" s="18" t="s">
        <v>436</v>
      </c>
      <c r="BM1827" s="144" t="s">
        <v>2720</v>
      </c>
    </row>
    <row r="1828" spans="2:65" s="1" customFormat="1" ht="19.5">
      <c r="B1828" s="33"/>
      <c r="D1828" s="146" t="s">
        <v>313</v>
      </c>
      <c r="F1828" s="147" t="s">
        <v>2719</v>
      </c>
      <c r="I1828" s="148"/>
      <c r="L1828" s="33"/>
      <c r="M1828" s="149"/>
      <c r="T1828" s="54"/>
      <c r="AT1828" s="18" t="s">
        <v>313</v>
      </c>
      <c r="AU1828" s="18" t="s">
        <v>96</v>
      </c>
    </row>
    <row r="1829" spans="2:65" s="1" customFormat="1" ht="37.9" customHeight="1">
      <c r="B1829" s="33"/>
      <c r="C1829" s="133" t="s">
        <v>2721</v>
      </c>
      <c r="D1829" s="133" t="s">
        <v>307</v>
      </c>
      <c r="E1829" s="134" t="s">
        <v>2722</v>
      </c>
      <c r="F1829" s="135" t="s">
        <v>2723</v>
      </c>
      <c r="G1829" s="136" t="s">
        <v>350</v>
      </c>
      <c r="H1829" s="137">
        <v>1</v>
      </c>
      <c r="I1829" s="138"/>
      <c r="J1829" s="139">
        <f>ROUND(I1829*H1829,2)</f>
        <v>0</v>
      </c>
      <c r="K1829" s="135" t="s">
        <v>721</v>
      </c>
      <c r="L1829" s="33"/>
      <c r="M1829" s="140" t="s">
        <v>42</v>
      </c>
      <c r="N1829" s="141" t="s">
        <v>50</v>
      </c>
      <c r="P1829" s="142">
        <f>O1829*H1829</f>
        <v>0</v>
      </c>
      <c r="Q1829" s="142">
        <v>0</v>
      </c>
      <c r="R1829" s="142">
        <f>Q1829*H1829</f>
        <v>0</v>
      </c>
      <c r="S1829" s="142">
        <v>0</v>
      </c>
      <c r="T1829" s="143">
        <f>S1829*H1829</f>
        <v>0</v>
      </c>
      <c r="AR1829" s="144" t="s">
        <v>436</v>
      </c>
      <c r="AT1829" s="144" t="s">
        <v>307</v>
      </c>
      <c r="AU1829" s="144" t="s">
        <v>96</v>
      </c>
      <c r="AY1829" s="18" t="s">
        <v>305</v>
      </c>
      <c r="BE1829" s="145">
        <f>IF(N1829="základní",J1829,0)</f>
        <v>0</v>
      </c>
      <c r="BF1829" s="145">
        <f>IF(N1829="snížená",J1829,0)</f>
        <v>0</v>
      </c>
      <c r="BG1829" s="145">
        <f>IF(N1829="zákl. přenesená",J1829,0)</f>
        <v>0</v>
      </c>
      <c r="BH1829" s="145">
        <f>IF(N1829="sníž. přenesená",J1829,0)</f>
        <v>0</v>
      </c>
      <c r="BI1829" s="145">
        <f>IF(N1829="nulová",J1829,0)</f>
        <v>0</v>
      </c>
      <c r="BJ1829" s="18" t="s">
        <v>86</v>
      </c>
      <c r="BK1829" s="145">
        <f>ROUND(I1829*H1829,2)</f>
        <v>0</v>
      </c>
      <c r="BL1829" s="18" t="s">
        <v>436</v>
      </c>
      <c r="BM1829" s="144" t="s">
        <v>2724</v>
      </c>
    </row>
    <row r="1830" spans="2:65" s="1" customFormat="1" ht="19.5">
      <c r="B1830" s="33"/>
      <c r="D1830" s="146" t="s">
        <v>313</v>
      </c>
      <c r="F1830" s="147" t="s">
        <v>2723</v>
      </c>
      <c r="I1830" s="148"/>
      <c r="L1830" s="33"/>
      <c r="M1830" s="149"/>
      <c r="T1830" s="54"/>
      <c r="AT1830" s="18" t="s">
        <v>313</v>
      </c>
      <c r="AU1830" s="18" t="s">
        <v>96</v>
      </c>
    </row>
    <row r="1831" spans="2:65" s="1" customFormat="1" ht="37.9" customHeight="1">
      <c r="B1831" s="33"/>
      <c r="C1831" s="133" t="s">
        <v>2725</v>
      </c>
      <c r="D1831" s="133" t="s">
        <v>307</v>
      </c>
      <c r="E1831" s="134" t="s">
        <v>2726</v>
      </c>
      <c r="F1831" s="135" t="s">
        <v>2727</v>
      </c>
      <c r="G1831" s="136" t="s">
        <v>350</v>
      </c>
      <c r="H1831" s="137">
        <v>3</v>
      </c>
      <c r="I1831" s="138"/>
      <c r="J1831" s="139">
        <f>ROUND(I1831*H1831,2)</f>
        <v>0</v>
      </c>
      <c r="K1831" s="135" t="s">
        <v>721</v>
      </c>
      <c r="L1831" s="33"/>
      <c r="M1831" s="140" t="s">
        <v>42</v>
      </c>
      <c r="N1831" s="141" t="s">
        <v>50</v>
      </c>
      <c r="P1831" s="142">
        <f>O1831*H1831</f>
        <v>0</v>
      </c>
      <c r="Q1831" s="142">
        <v>0</v>
      </c>
      <c r="R1831" s="142">
        <f>Q1831*H1831</f>
        <v>0</v>
      </c>
      <c r="S1831" s="142">
        <v>0</v>
      </c>
      <c r="T1831" s="143">
        <f>S1831*H1831</f>
        <v>0</v>
      </c>
      <c r="AR1831" s="144" t="s">
        <v>436</v>
      </c>
      <c r="AT1831" s="144" t="s">
        <v>307</v>
      </c>
      <c r="AU1831" s="144" t="s">
        <v>96</v>
      </c>
      <c r="AY1831" s="18" t="s">
        <v>305</v>
      </c>
      <c r="BE1831" s="145">
        <f>IF(N1831="základní",J1831,0)</f>
        <v>0</v>
      </c>
      <c r="BF1831" s="145">
        <f>IF(N1831="snížená",J1831,0)</f>
        <v>0</v>
      </c>
      <c r="BG1831" s="145">
        <f>IF(N1831="zákl. přenesená",J1831,0)</f>
        <v>0</v>
      </c>
      <c r="BH1831" s="145">
        <f>IF(N1831="sníž. přenesená",J1831,0)</f>
        <v>0</v>
      </c>
      <c r="BI1831" s="145">
        <f>IF(N1831="nulová",J1831,0)</f>
        <v>0</v>
      </c>
      <c r="BJ1831" s="18" t="s">
        <v>86</v>
      </c>
      <c r="BK1831" s="145">
        <f>ROUND(I1831*H1831,2)</f>
        <v>0</v>
      </c>
      <c r="BL1831" s="18" t="s">
        <v>436</v>
      </c>
      <c r="BM1831" s="144" t="s">
        <v>2728</v>
      </c>
    </row>
    <row r="1832" spans="2:65" s="1" customFormat="1" ht="19.5">
      <c r="B1832" s="33"/>
      <c r="D1832" s="146" t="s">
        <v>313</v>
      </c>
      <c r="F1832" s="147" t="s">
        <v>2727</v>
      </c>
      <c r="I1832" s="148"/>
      <c r="L1832" s="33"/>
      <c r="M1832" s="149"/>
      <c r="T1832" s="54"/>
      <c r="AT1832" s="18" t="s">
        <v>313</v>
      </c>
      <c r="AU1832" s="18" t="s">
        <v>96</v>
      </c>
    </row>
    <row r="1833" spans="2:65" s="1" customFormat="1" ht="37.9" customHeight="1">
      <c r="B1833" s="33"/>
      <c r="C1833" s="133" t="s">
        <v>2729</v>
      </c>
      <c r="D1833" s="133" t="s">
        <v>307</v>
      </c>
      <c r="E1833" s="134" t="s">
        <v>2730</v>
      </c>
      <c r="F1833" s="135" t="s">
        <v>2731</v>
      </c>
      <c r="G1833" s="136" t="s">
        <v>350</v>
      </c>
      <c r="H1833" s="137">
        <v>2</v>
      </c>
      <c r="I1833" s="138"/>
      <c r="J1833" s="139">
        <f>ROUND(I1833*H1833,2)</f>
        <v>0</v>
      </c>
      <c r="K1833" s="135" t="s">
        <v>721</v>
      </c>
      <c r="L1833" s="33"/>
      <c r="M1833" s="140" t="s">
        <v>42</v>
      </c>
      <c r="N1833" s="141" t="s">
        <v>50</v>
      </c>
      <c r="P1833" s="142">
        <f>O1833*H1833</f>
        <v>0</v>
      </c>
      <c r="Q1833" s="142">
        <v>0</v>
      </c>
      <c r="R1833" s="142">
        <f>Q1833*H1833</f>
        <v>0</v>
      </c>
      <c r="S1833" s="142">
        <v>0</v>
      </c>
      <c r="T1833" s="143">
        <f>S1833*H1833</f>
        <v>0</v>
      </c>
      <c r="AR1833" s="144" t="s">
        <v>436</v>
      </c>
      <c r="AT1833" s="144" t="s">
        <v>307</v>
      </c>
      <c r="AU1833" s="144" t="s">
        <v>96</v>
      </c>
      <c r="AY1833" s="18" t="s">
        <v>305</v>
      </c>
      <c r="BE1833" s="145">
        <f>IF(N1833="základní",J1833,0)</f>
        <v>0</v>
      </c>
      <c r="BF1833" s="145">
        <f>IF(N1833="snížená",J1833,0)</f>
        <v>0</v>
      </c>
      <c r="BG1833" s="145">
        <f>IF(N1833="zákl. přenesená",J1833,0)</f>
        <v>0</v>
      </c>
      <c r="BH1833" s="145">
        <f>IF(N1833="sníž. přenesená",J1833,0)</f>
        <v>0</v>
      </c>
      <c r="BI1833" s="145">
        <f>IF(N1833="nulová",J1833,0)</f>
        <v>0</v>
      </c>
      <c r="BJ1833" s="18" t="s">
        <v>86</v>
      </c>
      <c r="BK1833" s="145">
        <f>ROUND(I1833*H1833,2)</f>
        <v>0</v>
      </c>
      <c r="BL1833" s="18" t="s">
        <v>436</v>
      </c>
      <c r="BM1833" s="144" t="s">
        <v>2732</v>
      </c>
    </row>
    <row r="1834" spans="2:65" s="1" customFormat="1" ht="19.5">
      <c r="B1834" s="33"/>
      <c r="D1834" s="146" t="s">
        <v>313</v>
      </c>
      <c r="F1834" s="147" t="s">
        <v>2731</v>
      </c>
      <c r="I1834" s="148"/>
      <c r="L1834" s="33"/>
      <c r="M1834" s="149"/>
      <c r="T1834" s="54"/>
      <c r="AT1834" s="18" t="s">
        <v>313</v>
      </c>
      <c r="AU1834" s="18" t="s">
        <v>96</v>
      </c>
    </row>
    <row r="1835" spans="2:65" s="1" customFormat="1" ht="37.9" customHeight="1">
      <c r="B1835" s="33"/>
      <c r="C1835" s="133" t="s">
        <v>2733</v>
      </c>
      <c r="D1835" s="133" t="s">
        <v>307</v>
      </c>
      <c r="E1835" s="134" t="s">
        <v>2734</v>
      </c>
      <c r="F1835" s="135" t="s">
        <v>2735</v>
      </c>
      <c r="G1835" s="136" t="s">
        <v>350</v>
      </c>
      <c r="H1835" s="137">
        <v>1</v>
      </c>
      <c r="I1835" s="138"/>
      <c r="J1835" s="139">
        <f>ROUND(I1835*H1835,2)</f>
        <v>0</v>
      </c>
      <c r="K1835" s="135" t="s">
        <v>721</v>
      </c>
      <c r="L1835" s="33"/>
      <c r="M1835" s="140" t="s">
        <v>42</v>
      </c>
      <c r="N1835" s="141" t="s">
        <v>50</v>
      </c>
      <c r="P1835" s="142">
        <f>O1835*H1835</f>
        <v>0</v>
      </c>
      <c r="Q1835" s="142">
        <v>0</v>
      </c>
      <c r="R1835" s="142">
        <f>Q1835*H1835</f>
        <v>0</v>
      </c>
      <c r="S1835" s="142">
        <v>0</v>
      </c>
      <c r="T1835" s="143">
        <f>S1835*H1835</f>
        <v>0</v>
      </c>
      <c r="AR1835" s="144" t="s">
        <v>436</v>
      </c>
      <c r="AT1835" s="144" t="s">
        <v>307</v>
      </c>
      <c r="AU1835" s="144" t="s">
        <v>96</v>
      </c>
      <c r="AY1835" s="18" t="s">
        <v>305</v>
      </c>
      <c r="BE1835" s="145">
        <f>IF(N1835="základní",J1835,0)</f>
        <v>0</v>
      </c>
      <c r="BF1835" s="145">
        <f>IF(N1835="snížená",J1835,0)</f>
        <v>0</v>
      </c>
      <c r="BG1835" s="145">
        <f>IF(N1835="zákl. přenesená",J1835,0)</f>
        <v>0</v>
      </c>
      <c r="BH1835" s="145">
        <f>IF(N1835="sníž. přenesená",J1835,0)</f>
        <v>0</v>
      </c>
      <c r="BI1835" s="145">
        <f>IF(N1835="nulová",J1835,0)</f>
        <v>0</v>
      </c>
      <c r="BJ1835" s="18" t="s">
        <v>86</v>
      </c>
      <c r="BK1835" s="145">
        <f>ROUND(I1835*H1835,2)</f>
        <v>0</v>
      </c>
      <c r="BL1835" s="18" t="s">
        <v>436</v>
      </c>
      <c r="BM1835" s="144" t="s">
        <v>2736</v>
      </c>
    </row>
    <row r="1836" spans="2:65" s="1" customFormat="1" ht="19.5">
      <c r="B1836" s="33"/>
      <c r="D1836" s="146" t="s">
        <v>313</v>
      </c>
      <c r="F1836" s="147" t="s">
        <v>2735</v>
      </c>
      <c r="I1836" s="148"/>
      <c r="L1836" s="33"/>
      <c r="M1836" s="149"/>
      <c r="T1836" s="54"/>
      <c r="AT1836" s="18" t="s">
        <v>313</v>
      </c>
      <c r="AU1836" s="18" t="s">
        <v>96</v>
      </c>
    </row>
    <row r="1837" spans="2:65" s="1" customFormat="1" ht="37.9" customHeight="1">
      <c r="B1837" s="33"/>
      <c r="C1837" s="133" t="s">
        <v>2737</v>
      </c>
      <c r="D1837" s="133" t="s">
        <v>307</v>
      </c>
      <c r="E1837" s="134" t="s">
        <v>2738</v>
      </c>
      <c r="F1837" s="135" t="s">
        <v>2739</v>
      </c>
      <c r="G1837" s="136" t="s">
        <v>350</v>
      </c>
      <c r="H1837" s="137">
        <v>2</v>
      </c>
      <c r="I1837" s="138"/>
      <c r="J1837" s="139">
        <f>ROUND(I1837*H1837,2)</f>
        <v>0</v>
      </c>
      <c r="K1837" s="135" t="s">
        <v>721</v>
      </c>
      <c r="L1837" s="33"/>
      <c r="M1837" s="140" t="s">
        <v>42</v>
      </c>
      <c r="N1837" s="141" t="s">
        <v>50</v>
      </c>
      <c r="P1837" s="142">
        <f>O1837*H1837</f>
        <v>0</v>
      </c>
      <c r="Q1837" s="142">
        <v>0</v>
      </c>
      <c r="R1837" s="142">
        <f>Q1837*H1837</f>
        <v>0</v>
      </c>
      <c r="S1837" s="142">
        <v>0</v>
      </c>
      <c r="T1837" s="143">
        <f>S1837*H1837</f>
        <v>0</v>
      </c>
      <c r="AR1837" s="144" t="s">
        <v>436</v>
      </c>
      <c r="AT1837" s="144" t="s">
        <v>307</v>
      </c>
      <c r="AU1837" s="144" t="s">
        <v>96</v>
      </c>
      <c r="AY1837" s="18" t="s">
        <v>305</v>
      </c>
      <c r="BE1837" s="145">
        <f>IF(N1837="základní",J1837,0)</f>
        <v>0</v>
      </c>
      <c r="BF1837" s="145">
        <f>IF(N1837="snížená",J1837,0)</f>
        <v>0</v>
      </c>
      <c r="BG1837" s="145">
        <f>IF(N1837="zákl. přenesená",J1837,0)</f>
        <v>0</v>
      </c>
      <c r="BH1837" s="145">
        <f>IF(N1837="sníž. přenesená",J1837,0)</f>
        <v>0</v>
      </c>
      <c r="BI1837" s="145">
        <f>IF(N1837="nulová",J1837,0)</f>
        <v>0</v>
      </c>
      <c r="BJ1837" s="18" t="s">
        <v>86</v>
      </c>
      <c r="BK1837" s="145">
        <f>ROUND(I1837*H1837,2)</f>
        <v>0</v>
      </c>
      <c r="BL1837" s="18" t="s">
        <v>436</v>
      </c>
      <c r="BM1837" s="144" t="s">
        <v>2740</v>
      </c>
    </row>
    <row r="1838" spans="2:65" s="1" customFormat="1" ht="19.5">
      <c r="B1838" s="33"/>
      <c r="D1838" s="146" t="s">
        <v>313</v>
      </c>
      <c r="F1838" s="147" t="s">
        <v>2739</v>
      </c>
      <c r="I1838" s="148"/>
      <c r="L1838" s="33"/>
      <c r="M1838" s="149"/>
      <c r="T1838" s="54"/>
      <c r="AT1838" s="18" t="s">
        <v>313</v>
      </c>
      <c r="AU1838" s="18" t="s">
        <v>96</v>
      </c>
    </row>
    <row r="1839" spans="2:65" s="1" customFormat="1" ht="37.9" customHeight="1">
      <c r="B1839" s="33"/>
      <c r="C1839" s="133" t="s">
        <v>2741</v>
      </c>
      <c r="D1839" s="133" t="s">
        <v>307</v>
      </c>
      <c r="E1839" s="134" t="s">
        <v>2742</v>
      </c>
      <c r="F1839" s="135" t="s">
        <v>2743</v>
      </c>
      <c r="G1839" s="136" t="s">
        <v>350</v>
      </c>
      <c r="H1839" s="137">
        <v>2</v>
      </c>
      <c r="I1839" s="138"/>
      <c r="J1839" s="139">
        <f>ROUND(I1839*H1839,2)</f>
        <v>0</v>
      </c>
      <c r="K1839" s="135" t="s">
        <v>721</v>
      </c>
      <c r="L1839" s="33"/>
      <c r="M1839" s="140" t="s">
        <v>42</v>
      </c>
      <c r="N1839" s="141" t="s">
        <v>50</v>
      </c>
      <c r="P1839" s="142">
        <f>O1839*H1839</f>
        <v>0</v>
      </c>
      <c r="Q1839" s="142">
        <v>0</v>
      </c>
      <c r="R1839" s="142">
        <f>Q1839*H1839</f>
        <v>0</v>
      </c>
      <c r="S1839" s="142">
        <v>0</v>
      </c>
      <c r="T1839" s="143">
        <f>S1839*H1839</f>
        <v>0</v>
      </c>
      <c r="AR1839" s="144" t="s">
        <v>436</v>
      </c>
      <c r="AT1839" s="144" t="s">
        <v>307</v>
      </c>
      <c r="AU1839" s="144" t="s">
        <v>96</v>
      </c>
      <c r="AY1839" s="18" t="s">
        <v>305</v>
      </c>
      <c r="BE1839" s="145">
        <f>IF(N1839="základní",J1839,0)</f>
        <v>0</v>
      </c>
      <c r="BF1839" s="145">
        <f>IF(N1839="snížená",J1839,0)</f>
        <v>0</v>
      </c>
      <c r="BG1839" s="145">
        <f>IF(N1839="zákl. přenesená",J1839,0)</f>
        <v>0</v>
      </c>
      <c r="BH1839" s="145">
        <f>IF(N1839="sníž. přenesená",J1839,0)</f>
        <v>0</v>
      </c>
      <c r="BI1839" s="145">
        <f>IF(N1839="nulová",J1839,0)</f>
        <v>0</v>
      </c>
      <c r="BJ1839" s="18" t="s">
        <v>86</v>
      </c>
      <c r="BK1839" s="145">
        <f>ROUND(I1839*H1839,2)</f>
        <v>0</v>
      </c>
      <c r="BL1839" s="18" t="s">
        <v>436</v>
      </c>
      <c r="BM1839" s="144" t="s">
        <v>2744</v>
      </c>
    </row>
    <row r="1840" spans="2:65" s="1" customFormat="1" ht="19.5">
      <c r="B1840" s="33"/>
      <c r="D1840" s="146" t="s">
        <v>313</v>
      </c>
      <c r="F1840" s="147" t="s">
        <v>2743</v>
      </c>
      <c r="I1840" s="148"/>
      <c r="L1840" s="33"/>
      <c r="M1840" s="149"/>
      <c r="T1840" s="54"/>
      <c r="AT1840" s="18" t="s">
        <v>313</v>
      </c>
      <c r="AU1840" s="18" t="s">
        <v>96</v>
      </c>
    </row>
    <row r="1841" spans="2:65" s="1" customFormat="1" ht="37.9" customHeight="1">
      <c r="B1841" s="33"/>
      <c r="C1841" s="133" t="s">
        <v>2745</v>
      </c>
      <c r="D1841" s="133" t="s">
        <v>307</v>
      </c>
      <c r="E1841" s="134" t="s">
        <v>2746</v>
      </c>
      <c r="F1841" s="135" t="s">
        <v>2747</v>
      </c>
      <c r="G1841" s="136" t="s">
        <v>350</v>
      </c>
      <c r="H1841" s="137">
        <v>2</v>
      </c>
      <c r="I1841" s="138"/>
      <c r="J1841" s="139">
        <f>ROUND(I1841*H1841,2)</f>
        <v>0</v>
      </c>
      <c r="K1841" s="135" t="s">
        <v>721</v>
      </c>
      <c r="L1841" s="33"/>
      <c r="M1841" s="140" t="s">
        <v>42</v>
      </c>
      <c r="N1841" s="141" t="s">
        <v>50</v>
      </c>
      <c r="P1841" s="142">
        <f>O1841*H1841</f>
        <v>0</v>
      </c>
      <c r="Q1841" s="142">
        <v>0</v>
      </c>
      <c r="R1841" s="142">
        <f>Q1841*H1841</f>
        <v>0</v>
      </c>
      <c r="S1841" s="142">
        <v>0</v>
      </c>
      <c r="T1841" s="143">
        <f>S1841*H1841</f>
        <v>0</v>
      </c>
      <c r="AR1841" s="144" t="s">
        <v>436</v>
      </c>
      <c r="AT1841" s="144" t="s">
        <v>307</v>
      </c>
      <c r="AU1841" s="144" t="s">
        <v>96</v>
      </c>
      <c r="AY1841" s="18" t="s">
        <v>305</v>
      </c>
      <c r="BE1841" s="145">
        <f>IF(N1841="základní",J1841,0)</f>
        <v>0</v>
      </c>
      <c r="BF1841" s="145">
        <f>IF(N1841="snížená",J1841,0)</f>
        <v>0</v>
      </c>
      <c r="BG1841" s="145">
        <f>IF(N1841="zákl. přenesená",J1841,0)</f>
        <v>0</v>
      </c>
      <c r="BH1841" s="145">
        <f>IF(N1841="sníž. přenesená",J1841,0)</f>
        <v>0</v>
      </c>
      <c r="BI1841" s="145">
        <f>IF(N1841="nulová",J1841,0)</f>
        <v>0</v>
      </c>
      <c r="BJ1841" s="18" t="s">
        <v>86</v>
      </c>
      <c r="BK1841" s="145">
        <f>ROUND(I1841*H1841,2)</f>
        <v>0</v>
      </c>
      <c r="BL1841" s="18" t="s">
        <v>436</v>
      </c>
      <c r="BM1841" s="144" t="s">
        <v>2748</v>
      </c>
    </row>
    <row r="1842" spans="2:65" s="1" customFormat="1" ht="19.5">
      <c r="B1842" s="33"/>
      <c r="D1842" s="146" t="s">
        <v>313</v>
      </c>
      <c r="F1842" s="147" t="s">
        <v>2747</v>
      </c>
      <c r="I1842" s="148"/>
      <c r="L1842" s="33"/>
      <c r="M1842" s="149"/>
      <c r="T1842" s="54"/>
      <c r="AT1842" s="18" t="s">
        <v>313</v>
      </c>
      <c r="AU1842" s="18" t="s">
        <v>96</v>
      </c>
    </row>
    <row r="1843" spans="2:65" s="1" customFormat="1" ht="44.25" customHeight="1">
      <c r="B1843" s="33"/>
      <c r="C1843" s="133" t="s">
        <v>2749</v>
      </c>
      <c r="D1843" s="133" t="s">
        <v>307</v>
      </c>
      <c r="E1843" s="134" t="s">
        <v>2750</v>
      </c>
      <c r="F1843" s="135" t="s">
        <v>2751</v>
      </c>
      <c r="G1843" s="136" t="s">
        <v>350</v>
      </c>
      <c r="H1843" s="137">
        <v>4</v>
      </c>
      <c r="I1843" s="138"/>
      <c r="J1843" s="139">
        <f>ROUND(I1843*H1843,2)</f>
        <v>0</v>
      </c>
      <c r="K1843" s="135" t="s">
        <v>721</v>
      </c>
      <c r="L1843" s="33"/>
      <c r="M1843" s="140" t="s">
        <v>42</v>
      </c>
      <c r="N1843" s="141" t="s">
        <v>50</v>
      </c>
      <c r="P1843" s="142">
        <f>O1843*H1843</f>
        <v>0</v>
      </c>
      <c r="Q1843" s="142">
        <v>0</v>
      </c>
      <c r="R1843" s="142">
        <f>Q1843*H1843</f>
        <v>0</v>
      </c>
      <c r="S1843" s="142">
        <v>0</v>
      </c>
      <c r="T1843" s="143">
        <f>S1843*H1843</f>
        <v>0</v>
      </c>
      <c r="AR1843" s="144" t="s">
        <v>436</v>
      </c>
      <c r="AT1843" s="144" t="s">
        <v>307</v>
      </c>
      <c r="AU1843" s="144" t="s">
        <v>96</v>
      </c>
      <c r="AY1843" s="18" t="s">
        <v>305</v>
      </c>
      <c r="BE1843" s="145">
        <f>IF(N1843="základní",J1843,0)</f>
        <v>0</v>
      </c>
      <c r="BF1843" s="145">
        <f>IF(N1843="snížená",J1843,0)</f>
        <v>0</v>
      </c>
      <c r="BG1843" s="145">
        <f>IF(N1843="zákl. přenesená",J1843,0)</f>
        <v>0</v>
      </c>
      <c r="BH1843" s="145">
        <f>IF(N1843="sníž. přenesená",J1843,0)</f>
        <v>0</v>
      </c>
      <c r="BI1843" s="145">
        <f>IF(N1843="nulová",J1843,0)</f>
        <v>0</v>
      </c>
      <c r="BJ1843" s="18" t="s">
        <v>86</v>
      </c>
      <c r="BK1843" s="145">
        <f>ROUND(I1843*H1843,2)</f>
        <v>0</v>
      </c>
      <c r="BL1843" s="18" t="s">
        <v>436</v>
      </c>
      <c r="BM1843" s="144" t="s">
        <v>2752</v>
      </c>
    </row>
    <row r="1844" spans="2:65" s="1" customFormat="1" ht="29.25">
      <c r="B1844" s="33"/>
      <c r="D1844" s="146" t="s">
        <v>313</v>
      </c>
      <c r="F1844" s="147" t="s">
        <v>2751</v>
      </c>
      <c r="I1844" s="148"/>
      <c r="L1844" s="33"/>
      <c r="M1844" s="149"/>
      <c r="T1844" s="54"/>
      <c r="AT1844" s="18" t="s">
        <v>313</v>
      </c>
      <c r="AU1844" s="18" t="s">
        <v>96</v>
      </c>
    </row>
    <row r="1845" spans="2:65" s="1" customFormat="1" ht="44.25" customHeight="1">
      <c r="B1845" s="33"/>
      <c r="C1845" s="133" t="s">
        <v>2753</v>
      </c>
      <c r="D1845" s="133" t="s">
        <v>307</v>
      </c>
      <c r="E1845" s="134" t="s">
        <v>2754</v>
      </c>
      <c r="F1845" s="135" t="s">
        <v>2755</v>
      </c>
      <c r="G1845" s="136" t="s">
        <v>350</v>
      </c>
      <c r="H1845" s="137">
        <v>2</v>
      </c>
      <c r="I1845" s="138"/>
      <c r="J1845" s="139">
        <f>ROUND(I1845*H1845,2)</f>
        <v>0</v>
      </c>
      <c r="K1845" s="135" t="s">
        <v>721</v>
      </c>
      <c r="L1845" s="33"/>
      <c r="M1845" s="140" t="s">
        <v>42</v>
      </c>
      <c r="N1845" s="141" t="s">
        <v>50</v>
      </c>
      <c r="P1845" s="142">
        <f>O1845*H1845</f>
        <v>0</v>
      </c>
      <c r="Q1845" s="142">
        <v>0</v>
      </c>
      <c r="R1845" s="142">
        <f>Q1845*H1845</f>
        <v>0</v>
      </c>
      <c r="S1845" s="142">
        <v>0</v>
      </c>
      <c r="T1845" s="143">
        <f>S1845*H1845</f>
        <v>0</v>
      </c>
      <c r="AR1845" s="144" t="s">
        <v>436</v>
      </c>
      <c r="AT1845" s="144" t="s">
        <v>307</v>
      </c>
      <c r="AU1845" s="144" t="s">
        <v>96</v>
      </c>
      <c r="AY1845" s="18" t="s">
        <v>305</v>
      </c>
      <c r="BE1845" s="145">
        <f>IF(N1845="základní",J1845,0)</f>
        <v>0</v>
      </c>
      <c r="BF1845" s="145">
        <f>IF(N1845="snížená",J1845,0)</f>
        <v>0</v>
      </c>
      <c r="BG1845" s="145">
        <f>IF(N1845="zákl. přenesená",J1845,0)</f>
        <v>0</v>
      </c>
      <c r="BH1845" s="145">
        <f>IF(N1845="sníž. přenesená",J1845,0)</f>
        <v>0</v>
      </c>
      <c r="BI1845" s="145">
        <f>IF(N1845="nulová",J1845,0)</f>
        <v>0</v>
      </c>
      <c r="BJ1845" s="18" t="s">
        <v>86</v>
      </c>
      <c r="BK1845" s="145">
        <f>ROUND(I1845*H1845,2)</f>
        <v>0</v>
      </c>
      <c r="BL1845" s="18" t="s">
        <v>436</v>
      </c>
      <c r="BM1845" s="144" t="s">
        <v>2756</v>
      </c>
    </row>
    <row r="1846" spans="2:65" s="1" customFormat="1" ht="29.25">
      <c r="B1846" s="33"/>
      <c r="D1846" s="146" t="s">
        <v>313</v>
      </c>
      <c r="F1846" s="147" t="s">
        <v>2755</v>
      </c>
      <c r="I1846" s="148"/>
      <c r="L1846" s="33"/>
      <c r="M1846" s="149"/>
      <c r="T1846" s="54"/>
      <c r="AT1846" s="18" t="s">
        <v>313</v>
      </c>
      <c r="AU1846" s="18" t="s">
        <v>96</v>
      </c>
    </row>
    <row r="1847" spans="2:65" s="1" customFormat="1" ht="44.25" customHeight="1">
      <c r="B1847" s="33"/>
      <c r="C1847" s="133" t="s">
        <v>2757</v>
      </c>
      <c r="D1847" s="133" t="s">
        <v>307</v>
      </c>
      <c r="E1847" s="134" t="s">
        <v>2758</v>
      </c>
      <c r="F1847" s="135" t="s">
        <v>2759</v>
      </c>
      <c r="G1847" s="136" t="s">
        <v>350</v>
      </c>
      <c r="H1847" s="137">
        <v>1</v>
      </c>
      <c r="I1847" s="138"/>
      <c r="J1847" s="139">
        <f>ROUND(I1847*H1847,2)</f>
        <v>0</v>
      </c>
      <c r="K1847" s="135" t="s">
        <v>721</v>
      </c>
      <c r="L1847" s="33"/>
      <c r="M1847" s="140" t="s">
        <v>42</v>
      </c>
      <c r="N1847" s="141" t="s">
        <v>50</v>
      </c>
      <c r="P1847" s="142">
        <f>O1847*H1847</f>
        <v>0</v>
      </c>
      <c r="Q1847" s="142">
        <v>0</v>
      </c>
      <c r="R1847" s="142">
        <f>Q1847*H1847</f>
        <v>0</v>
      </c>
      <c r="S1847" s="142">
        <v>0</v>
      </c>
      <c r="T1847" s="143">
        <f>S1847*H1847</f>
        <v>0</v>
      </c>
      <c r="AR1847" s="144" t="s">
        <v>436</v>
      </c>
      <c r="AT1847" s="144" t="s">
        <v>307</v>
      </c>
      <c r="AU1847" s="144" t="s">
        <v>96</v>
      </c>
      <c r="AY1847" s="18" t="s">
        <v>305</v>
      </c>
      <c r="BE1847" s="145">
        <f>IF(N1847="základní",J1847,0)</f>
        <v>0</v>
      </c>
      <c r="BF1847" s="145">
        <f>IF(N1847="snížená",J1847,0)</f>
        <v>0</v>
      </c>
      <c r="BG1847" s="145">
        <f>IF(N1847="zákl. přenesená",J1847,0)</f>
        <v>0</v>
      </c>
      <c r="BH1847" s="145">
        <f>IF(N1847="sníž. přenesená",J1847,0)</f>
        <v>0</v>
      </c>
      <c r="BI1847" s="145">
        <f>IF(N1847="nulová",J1847,0)</f>
        <v>0</v>
      </c>
      <c r="BJ1847" s="18" t="s">
        <v>86</v>
      </c>
      <c r="BK1847" s="145">
        <f>ROUND(I1847*H1847,2)</f>
        <v>0</v>
      </c>
      <c r="BL1847" s="18" t="s">
        <v>436</v>
      </c>
      <c r="BM1847" s="144" t="s">
        <v>2760</v>
      </c>
    </row>
    <row r="1848" spans="2:65" s="1" customFormat="1" ht="29.25">
      <c r="B1848" s="33"/>
      <c r="D1848" s="146" t="s">
        <v>313</v>
      </c>
      <c r="F1848" s="147" t="s">
        <v>2759</v>
      </c>
      <c r="I1848" s="148"/>
      <c r="L1848" s="33"/>
      <c r="M1848" s="149"/>
      <c r="T1848" s="54"/>
      <c r="AT1848" s="18" t="s">
        <v>313</v>
      </c>
      <c r="AU1848" s="18" t="s">
        <v>96</v>
      </c>
    </row>
    <row r="1849" spans="2:65" s="1" customFormat="1" ht="49.15" customHeight="1">
      <c r="B1849" s="33"/>
      <c r="C1849" s="133" t="s">
        <v>2761</v>
      </c>
      <c r="D1849" s="133" t="s">
        <v>307</v>
      </c>
      <c r="E1849" s="134" t="s">
        <v>2762</v>
      </c>
      <c r="F1849" s="135" t="s">
        <v>2763</v>
      </c>
      <c r="G1849" s="136" t="s">
        <v>350</v>
      </c>
      <c r="H1849" s="137">
        <v>1</v>
      </c>
      <c r="I1849" s="138"/>
      <c r="J1849" s="139">
        <f>ROUND(I1849*H1849,2)</f>
        <v>0</v>
      </c>
      <c r="K1849" s="135" t="s">
        <v>721</v>
      </c>
      <c r="L1849" s="33"/>
      <c r="M1849" s="140" t="s">
        <v>42</v>
      </c>
      <c r="N1849" s="141" t="s">
        <v>50</v>
      </c>
      <c r="P1849" s="142">
        <f>O1849*H1849</f>
        <v>0</v>
      </c>
      <c r="Q1849" s="142">
        <v>0</v>
      </c>
      <c r="R1849" s="142">
        <f>Q1849*H1849</f>
        <v>0</v>
      </c>
      <c r="S1849" s="142">
        <v>0</v>
      </c>
      <c r="T1849" s="143">
        <f>S1849*H1849</f>
        <v>0</v>
      </c>
      <c r="AR1849" s="144" t="s">
        <v>436</v>
      </c>
      <c r="AT1849" s="144" t="s">
        <v>307</v>
      </c>
      <c r="AU1849" s="144" t="s">
        <v>96</v>
      </c>
      <c r="AY1849" s="18" t="s">
        <v>305</v>
      </c>
      <c r="BE1849" s="145">
        <f>IF(N1849="základní",J1849,0)</f>
        <v>0</v>
      </c>
      <c r="BF1849" s="145">
        <f>IF(N1849="snížená",J1849,0)</f>
        <v>0</v>
      </c>
      <c r="BG1849" s="145">
        <f>IF(N1849="zákl. přenesená",J1849,0)</f>
        <v>0</v>
      </c>
      <c r="BH1849" s="145">
        <f>IF(N1849="sníž. přenesená",J1849,0)</f>
        <v>0</v>
      </c>
      <c r="BI1849" s="145">
        <f>IF(N1849="nulová",J1849,0)</f>
        <v>0</v>
      </c>
      <c r="BJ1849" s="18" t="s">
        <v>86</v>
      </c>
      <c r="BK1849" s="145">
        <f>ROUND(I1849*H1849,2)</f>
        <v>0</v>
      </c>
      <c r="BL1849" s="18" t="s">
        <v>436</v>
      </c>
      <c r="BM1849" s="144" t="s">
        <v>2764</v>
      </c>
    </row>
    <row r="1850" spans="2:65" s="1" customFormat="1" ht="29.25">
      <c r="B1850" s="33"/>
      <c r="D1850" s="146" t="s">
        <v>313</v>
      </c>
      <c r="F1850" s="147" t="s">
        <v>2763</v>
      </c>
      <c r="I1850" s="148"/>
      <c r="L1850" s="33"/>
      <c r="M1850" s="149"/>
      <c r="T1850" s="54"/>
      <c r="AT1850" s="18" t="s">
        <v>313</v>
      </c>
      <c r="AU1850" s="18" t="s">
        <v>96</v>
      </c>
    </row>
    <row r="1851" spans="2:65" s="1" customFormat="1" ht="37.9" customHeight="1">
      <c r="B1851" s="33"/>
      <c r="C1851" s="133" t="s">
        <v>2765</v>
      </c>
      <c r="D1851" s="133" t="s">
        <v>307</v>
      </c>
      <c r="E1851" s="134" t="s">
        <v>2766</v>
      </c>
      <c r="F1851" s="135" t="s">
        <v>2767</v>
      </c>
      <c r="G1851" s="136" t="s">
        <v>350</v>
      </c>
      <c r="H1851" s="137">
        <v>1</v>
      </c>
      <c r="I1851" s="138"/>
      <c r="J1851" s="139">
        <f>ROUND(I1851*H1851,2)</f>
        <v>0</v>
      </c>
      <c r="K1851" s="135" t="s">
        <v>721</v>
      </c>
      <c r="L1851" s="33"/>
      <c r="M1851" s="140" t="s">
        <v>42</v>
      </c>
      <c r="N1851" s="141" t="s">
        <v>50</v>
      </c>
      <c r="P1851" s="142">
        <f>O1851*H1851</f>
        <v>0</v>
      </c>
      <c r="Q1851" s="142">
        <v>0</v>
      </c>
      <c r="R1851" s="142">
        <f>Q1851*H1851</f>
        <v>0</v>
      </c>
      <c r="S1851" s="142">
        <v>0</v>
      </c>
      <c r="T1851" s="143">
        <f>S1851*H1851</f>
        <v>0</v>
      </c>
      <c r="AR1851" s="144" t="s">
        <v>436</v>
      </c>
      <c r="AT1851" s="144" t="s">
        <v>307</v>
      </c>
      <c r="AU1851" s="144" t="s">
        <v>96</v>
      </c>
      <c r="AY1851" s="18" t="s">
        <v>305</v>
      </c>
      <c r="BE1851" s="145">
        <f>IF(N1851="základní",J1851,0)</f>
        <v>0</v>
      </c>
      <c r="BF1851" s="145">
        <f>IF(N1851="snížená",J1851,0)</f>
        <v>0</v>
      </c>
      <c r="BG1851" s="145">
        <f>IF(N1851="zákl. přenesená",J1851,0)</f>
        <v>0</v>
      </c>
      <c r="BH1851" s="145">
        <f>IF(N1851="sníž. přenesená",J1851,0)</f>
        <v>0</v>
      </c>
      <c r="BI1851" s="145">
        <f>IF(N1851="nulová",J1851,0)</f>
        <v>0</v>
      </c>
      <c r="BJ1851" s="18" t="s">
        <v>86</v>
      </c>
      <c r="BK1851" s="145">
        <f>ROUND(I1851*H1851,2)</f>
        <v>0</v>
      </c>
      <c r="BL1851" s="18" t="s">
        <v>436</v>
      </c>
      <c r="BM1851" s="144" t="s">
        <v>2768</v>
      </c>
    </row>
    <row r="1852" spans="2:65" s="1" customFormat="1" ht="19.5">
      <c r="B1852" s="33"/>
      <c r="D1852" s="146" t="s">
        <v>313</v>
      </c>
      <c r="F1852" s="147" t="s">
        <v>2767</v>
      </c>
      <c r="I1852" s="148"/>
      <c r="L1852" s="33"/>
      <c r="M1852" s="149"/>
      <c r="T1852" s="54"/>
      <c r="AT1852" s="18" t="s">
        <v>313</v>
      </c>
      <c r="AU1852" s="18" t="s">
        <v>96</v>
      </c>
    </row>
    <row r="1853" spans="2:65" s="1" customFormat="1" ht="37.9" customHeight="1">
      <c r="B1853" s="33"/>
      <c r="C1853" s="133" t="s">
        <v>2769</v>
      </c>
      <c r="D1853" s="133" t="s">
        <v>307</v>
      </c>
      <c r="E1853" s="134" t="s">
        <v>2770</v>
      </c>
      <c r="F1853" s="135" t="s">
        <v>2771</v>
      </c>
      <c r="G1853" s="136" t="s">
        <v>350</v>
      </c>
      <c r="H1853" s="137">
        <v>1</v>
      </c>
      <c r="I1853" s="138"/>
      <c r="J1853" s="139">
        <f>ROUND(I1853*H1853,2)</f>
        <v>0</v>
      </c>
      <c r="K1853" s="135" t="s">
        <v>721</v>
      </c>
      <c r="L1853" s="33"/>
      <c r="M1853" s="140" t="s">
        <v>42</v>
      </c>
      <c r="N1853" s="141" t="s">
        <v>50</v>
      </c>
      <c r="P1853" s="142">
        <f>O1853*H1853</f>
        <v>0</v>
      </c>
      <c r="Q1853" s="142">
        <v>0</v>
      </c>
      <c r="R1853" s="142">
        <f>Q1853*H1853</f>
        <v>0</v>
      </c>
      <c r="S1853" s="142">
        <v>0</v>
      </c>
      <c r="T1853" s="143">
        <f>S1853*H1853</f>
        <v>0</v>
      </c>
      <c r="AR1853" s="144" t="s">
        <v>436</v>
      </c>
      <c r="AT1853" s="144" t="s">
        <v>307</v>
      </c>
      <c r="AU1853" s="144" t="s">
        <v>96</v>
      </c>
      <c r="AY1853" s="18" t="s">
        <v>305</v>
      </c>
      <c r="BE1853" s="145">
        <f>IF(N1853="základní",J1853,0)</f>
        <v>0</v>
      </c>
      <c r="BF1853" s="145">
        <f>IF(N1853="snížená",J1853,0)</f>
        <v>0</v>
      </c>
      <c r="BG1853" s="145">
        <f>IF(N1853="zákl. přenesená",J1853,0)</f>
        <v>0</v>
      </c>
      <c r="BH1853" s="145">
        <f>IF(N1853="sníž. přenesená",J1853,0)</f>
        <v>0</v>
      </c>
      <c r="BI1853" s="145">
        <f>IF(N1853="nulová",J1853,0)</f>
        <v>0</v>
      </c>
      <c r="BJ1853" s="18" t="s">
        <v>86</v>
      </c>
      <c r="BK1853" s="145">
        <f>ROUND(I1853*H1853,2)</f>
        <v>0</v>
      </c>
      <c r="BL1853" s="18" t="s">
        <v>436</v>
      </c>
      <c r="BM1853" s="144" t="s">
        <v>2772</v>
      </c>
    </row>
    <row r="1854" spans="2:65" s="1" customFormat="1" ht="19.5">
      <c r="B1854" s="33"/>
      <c r="D1854" s="146" t="s">
        <v>313</v>
      </c>
      <c r="F1854" s="147" t="s">
        <v>2771</v>
      </c>
      <c r="I1854" s="148"/>
      <c r="L1854" s="33"/>
      <c r="M1854" s="149"/>
      <c r="T1854" s="54"/>
      <c r="AT1854" s="18" t="s">
        <v>313</v>
      </c>
      <c r="AU1854" s="18" t="s">
        <v>96</v>
      </c>
    </row>
    <row r="1855" spans="2:65" s="1" customFormat="1" ht="37.9" customHeight="1">
      <c r="B1855" s="33"/>
      <c r="C1855" s="133" t="s">
        <v>2773</v>
      </c>
      <c r="D1855" s="133" t="s">
        <v>307</v>
      </c>
      <c r="E1855" s="134" t="s">
        <v>2774</v>
      </c>
      <c r="F1855" s="135" t="s">
        <v>2775</v>
      </c>
      <c r="G1855" s="136" t="s">
        <v>350</v>
      </c>
      <c r="H1855" s="137">
        <v>1</v>
      </c>
      <c r="I1855" s="138"/>
      <c r="J1855" s="139">
        <f>ROUND(I1855*H1855,2)</f>
        <v>0</v>
      </c>
      <c r="K1855" s="135" t="s">
        <v>721</v>
      </c>
      <c r="L1855" s="33"/>
      <c r="M1855" s="140" t="s">
        <v>42</v>
      </c>
      <c r="N1855" s="141" t="s">
        <v>50</v>
      </c>
      <c r="P1855" s="142">
        <f>O1855*H1855</f>
        <v>0</v>
      </c>
      <c r="Q1855" s="142">
        <v>0</v>
      </c>
      <c r="R1855" s="142">
        <f>Q1855*H1855</f>
        <v>0</v>
      </c>
      <c r="S1855" s="142">
        <v>0</v>
      </c>
      <c r="T1855" s="143">
        <f>S1855*H1855</f>
        <v>0</v>
      </c>
      <c r="AR1855" s="144" t="s">
        <v>436</v>
      </c>
      <c r="AT1855" s="144" t="s">
        <v>307</v>
      </c>
      <c r="AU1855" s="144" t="s">
        <v>96</v>
      </c>
      <c r="AY1855" s="18" t="s">
        <v>305</v>
      </c>
      <c r="BE1855" s="145">
        <f>IF(N1855="základní",J1855,0)</f>
        <v>0</v>
      </c>
      <c r="BF1855" s="145">
        <f>IF(N1855="snížená",J1855,0)</f>
        <v>0</v>
      </c>
      <c r="BG1855" s="145">
        <f>IF(N1855="zákl. přenesená",J1855,0)</f>
        <v>0</v>
      </c>
      <c r="BH1855" s="145">
        <f>IF(N1855="sníž. přenesená",J1855,0)</f>
        <v>0</v>
      </c>
      <c r="BI1855" s="145">
        <f>IF(N1855="nulová",J1855,0)</f>
        <v>0</v>
      </c>
      <c r="BJ1855" s="18" t="s">
        <v>86</v>
      </c>
      <c r="BK1855" s="145">
        <f>ROUND(I1855*H1855,2)</f>
        <v>0</v>
      </c>
      <c r="BL1855" s="18" t="s">
        <v>436</v>
      </c>
      <c r="BM1855" s="144" t="s">
        <v>2776</v>
      </c>
    </row>
    <row r="1856" spans="2:65" s="1" customFormat="1" ht="19.5">
      <c r="B1856" s="33"/>
      <c r="D1856" s="146" t="s">
        <v>313</v>
      </c>
      <c r="F1856" s="147" t="s">
        <v>2775</v>
      </c>
      <c r="I1856" s="148"/>
      <c r="L1856" s="33"/>
      <c r="M1856" s="149"/>
      <c r="T1856" s="54"/>
      <c r="AT1856" s="18" t="s">
        <v>313</v>
      </c>
      <c r="AU1856" s="18" t="s">
        <v>96</v>
      </c>
    </row>
    <row r="1857" spans="2:65" s="1" customFormat="1" ht="37.9" customHeight="1">
      <c r="B1857" s="33"/>
      <c r="C1857" s="133" t="s">
        <v>2777</v>
      </c>
      <c r="D1857" s="133" t="s">
        <v>307</v>
      </c>
      <c r="E1857" s="134" t="s">
        <v>2778</v>
      </c>
      <c r="F1857" s="135" t="s">
        <v>2779</v>
      </c>
      <c r="G1857" s="136" t="s">
        <v>350</v>
      </c>
      <c r="H1857" s="137">
        <v>1</v>
      </c>
      <c r="I1857" s="138"/>
      <c r="J1857" s="139">
        <f>ROUND(I1857*H1857,2)</f>
        <v>0</v>
      </c>
      <c r="K1857" s="135" t="s">
        <v>721</v>
      </c>
      <c r="L1857" s="33"/>
      <c r="M1857" s="140" t="s">
        <v>42</v>
      </c>
      <c r="N1857" s="141" t="s">
        <v>50</v>
      </c>
      <c r="P1857" s="142">
        <f>O1857*H1857</f>
        <v>0</v>
      </c>
      <c r="Q1857" s="142">
        <v>0</v>
      </c>
      <c r="R1857" s="142">
        <f>Q1857*H1857</f>
        <v>0</v>
      </c>
      <c r="S1857" s="142">
        <v>0</v>
      </c>
      <c r="T1857" s="143">
        <f>S1857*H1857</f>
        <v>0</v>
      </c>
      <c r="AR1857" s="144" t="s">
        <v>436</v>
      </c>
      <c r="AT1857" s="144" t="s">
        <v>307</v>
      </c>
      <c r="AU1857" s="144" t="s">
        <v>96</v>
      </c>
      <c r="AY1857" s="18" t="s">
        <v>305</v>
      </c>
      <c r="BE1857" s="145">
        <f>IF(N1857="základní",J1857,0)</f>
        <v>0</v>
      </c>
      <c r="BF1857" s="145">
        <f>IF(N1857="snížená",J1857,0)</f>
        <v>0</v>
      </c>
      <c r="BG1857" s="145">
        <f>IF(N1857="zákl. přenesená",J1857,0)</f>
        <v>0</v>
      </c>
      <c r="BH1857" s="145">
        <f>IF(N1857="sníž. přenesená",J1857,0)</f>
        <v>0</v>
      </c>
      <c r="BI1857" s="145">
        <f>IF(N1857="nulová",J1857,0)</f>
        <v>0</v>
      </c>
      <c r="BJ1857" s="18" t="s">
        <v>86</v>
      </c>
      <c r="BK1857" s="145">
        <f>ROUND(I1857*H1857,2)</f>
        <v>0</v>
      </c>
      <c r="BL1857" s="18" t="s">
        <v>436</v>
      </c>
      <c r="BM1857" s="144" t="s">
        <v>2780</v>
      </c>
    </row>
    <row r="1858" spans="2:65" s="1" customFormat="1" ht="19.5">
      <c r="B1858" s="33"/>
      <c r="D1858" s="146" t="s">
        <v>313</v>
      </c>
      <c r="F1858" s="147" t="s">
        <v>2779</v>
      </c>
      <c r="I1858" s="148"/>
      <c r="L1858" s="33"/>
      <c r="M1858" s="149"/>
      <c r="T1858" s="54"/>
      <c r="AT1858" s="18" t="s">
        <v>313</v>
      </c>
      <c r="AU1858" s="18" t="s">
        <v>96</v>
      </c>
    </row>
    <row r="1859" spans="2:65" s="1" customFormat="1" ht="37.9" customHeight="1">
      <c r="B1859" s="33"/>
      <c r="C1859" s="133" t="s">
        <v>2781</v>
      </c>
      <c r="D1859" s="133" t="s">
        <v>307</v>
      </c>
      <c r="E1859" s="134" t="s">
        <v>2782</v>
      </c>
      <c r="F1859" s="135" t="s">
        <v>2783</v>
      </c>
      <c r="G1859" s="136" t="s">
        <v>350</v>
      </c>
      <c r="H1859" s="137">
        <v>1</v>
      </c>
      <c r="I1859" s="138"/>
      <c r="J1859" s="139">
        <f>ROUND(I1859*H1859,2)</f>
        <v>0</v>
      </c>
      <c r="K1859" s="135" t="s">
        <v>721</v>
      </c>
      <c r="L1859" s="33"/>
      <c r="M1859" s="140" t="s">
        <v>42</v>
      </c>
      <c r="N1859" s="141" t="s">
        <v>50</v>
      </c>
      <c r="P1859" s="142">
        <f>O1859*H1859</f>
        <v>0</v>
      </c>
      <c r="Q1859" s="142">
        <v>0</v>
      </c>
      <c r="R1859" s="142">
        <f>Q1859*H1859</f>
        <v>0</v>
      </c>
      <c r="S1859" s="142">
        <v>0</v>
      </c>
      <c r="T1859" s="143">
        <f>S1859*H1859</f>
        <v>0</v>
      </c>
      <c r="AR1859" s="144" t="s">
        <v>436</v>
      </c>
      <c r="AT1859" s="144" t="s">
        <v>307</v>
      </c>
      <c r="AU1859" s="144" t="s">
        <v>96</v>
      </c>
      <c r="AY1859" s="18" t="s">
        <v>305</v>
      </c>
      <c r="BE1859" s="145">
        <f>IF(N1859="základní",J1859,0)</f>
        <v>0</v>
      </c>
      <c r="BF1859" s="145">
        <f>IF(N1859="snížená",J1859,0)</f>
        <v>0</v>
      </c>
      <c r="BG1859" s="145">
        <f>IF(N1859="zákl. přenesená",J1859,0)</f>
        <v>0</v>
      </c>
      <c r="BH1859" s="145">
        <f>IF(N1859="sníž. přenesená",J1859,0)</f>
        <v>0</v>
      </c>
      <c r="BI1859" s="145">
        <f>IF(N1859="nulová",J1859,0)</f>
        <v>0</v>
      </c>
      <c r="BJ1859" s="18" t="s">
        <v>86</v>
      </c>
      <c r="BK1859" s="145">
        <f>ROUND(I1859*H1859,2)</f>
        <v>0</v>
      </c>
      <c r="BL1859" s="18" t="s">
        <v>436</v>
      </c>
      <c r="BM1859" s="144" t="s">
        <v>2784</v>
      </c>
    </row>
    <row r="1860" spans="2:65" s="1" customFormat="1" ht="19.5">
      <c r="B1860" s="33"/>
      <c r="D1860" s="146" t="s">
        <v>313</v>
      </c>
      <c r="F1860" s="147" t="s">
        <v>2783</v>
      </c>
      <c r="I1860" s="148"/>
      <c r="L1860" s="33"/>
      <c r="M1860" s="149"/>
      <c r="T1860" s="54"/>
      <c r="AT1860" s="18" t="s">
        <v>313</v>
      </c>
      <c r="AU1860" s="18" t="s">
        <v>96</v>
      </c>
    </row>
    <row r="1861" spans="2:65" s="1" customFormat="1" ht="37.9" customHeight="1">
      <c r="B1861" s="33"/>
      <c r="C1861" s="133" t="s">
        <v>2785</v>
      </c>
      <c r="D1861" s="133" t="s">
        <v>307</v>
      </c>
      <c r="E1861" s="134" t="s">
        <v>2786</v>
      </c>
      <c r="F1861" s="135" t="s">
        <v>2787</v>
      </c>
      <c r="G1861" s="136" t="s">
        <v>350</v>
      </c>
      <c r="H1861" s="137">
        <v>1</v>
      </c>
      <c r="I1861" s="138"/>
      <c r="J1861" s="139">
        <f>ROUND(I1861*H1861,2)</f>
        <v>0</v>
      </c>
      <c r="K1861" s="135" t="s">
        <v>721</v>
      </c>
      <c r="L1861" s="33"/>
      <c r="M1861" s="140" t="s">
        <v>42</v>
      </c>
      <c r="N1861" s="141" t="s">
        <v>50</v>
      </c>
      <c r="P1861" s="142">
        <f>O1861*H1861</f>
        <v>0</v>
      </c>
      <c r="Q1861" s="142">
        <v>0</v>
      </c>
      <c r="R1861" s="142">
        <f>Q1861*H1861</f>
        <v>0</v>
      </c>
      <c r="S1861" s="142">
        <v>0</v>
      </c>
      <c r="T1861" s="143">
        <f>S1861*H1861</f>
        <v>0</v>
      </c>
      <c r="AR1861" s="144" t="s">
        <v>436</v>
      </c>
      <c r="AT1861" s="144" t="s">
        <v>307</v>
      </c>
      <c r="AU1861" s="144" t="s">
        <v>96</v>
      </c>
      <c r="AY1861" s="18" t="s">
        <v>305</v>
      </c>
      <c r="BE1861" s="145">
        <f>IF(N1861="základní",J1861,0)</f>
        <v>0</v>
      </c>
      <c r="BF1861" s="145">
        <f>IF(N1861="snížená",J1861,0)</f>
        <v>0</v>
      </c>
      <c r="BG1861" s="145">
        <f>IF(N1861="zákl. přenesená",J1861,0)</f>
        <v>0</v>
      </c>
      <c r="BH1861" s="145">
        <f>IF(N1861="sníž. přenesená",J1861,0)</f>
        <v>0</v>
      </c>
      <c r="BI1861" s="145">
        <f>IF(N1861="nulová",J1861,0)</f>
        <v>0</v>
      </c>
      <c r="BJ1861" s="18" t="s">
        <v>86</v>
      </c>
      <c r="BK1861" s="145">
        <f>ROUND(I1861*H1861,2)</f>
        <v>0</v>
      </c>
      <c r="BL1861" s="18" t="s">
        <v>436</v>
      </c>
      <c r="BM1861" s="144" t="s">
        <v>2788</v>
      </c>
    </row>
    <row r="1862" spans="2:65" s="1" customFormat="1" ht="19.5">
      <c r="B1862" s="33"/>
      <c r="D1862" s="146" t="s">
        <v>313</v>
      </c>
      <c r="F1862" s="147" t="s">
        <v>2787</v>
      </c>
      <c r="I1862" s="148"/>
      <c r="L1862" s="33"/>
      <c r="M1862" s="149"/>
      <c r="T1862" s="54"/>
      <c r="AT1862" s="18" t="s">
        <v>313</v>
      </c>
      <c r="AU1862" s="18" t="s">
        <v>96</v>
      </c>
    </row>
    <row r="1863" spans="2:65" s="1" customFormat="1" ht="37.9" customHeight="1">
      <c r="B1863" s="33"/>
      <c r="C1863" s="133" t="s">
        <v>2789</v>
      </c>
      <c r="D1863" s="133" t="s">
        <v>307</v>
      </c>
      <c r="E1863" s="134" t="s">
        <v>2790</v>
      </c>
      <c r="F1863" s="135" t="s">
        <v>2791</v>
      </c>
      <c r="G1863" s="136" t="s">
        <v>350</v>
      </c>
      <c r="H1863" s="137">
        <v>1</v>
      </c>
      <c r="I1863" s="138"/>
      <c r="J1863" s="139">
        <f>ROUND(I1863*H1863,2)</f>
        <v>0</v>
      </c>
      <c r="K1863" s="135" t="s">
        <v>721</v>
      </c>
      <c r="L1863" s="33"/>
      <c r="M1863" s="140" t="s">
        <v>42</v>
      </c>
      <c r="N1863" s="141" t="s">
        <v>50</v>
      </c>
      <c r="P1863" s="142">
        <f>O1863*H1863</f>
        <v>0</v>
      </c>
      <c r="Q1863" s="142">
        <v>0</v>
      </c>
      <c r="R1863" s="142">
        <f>Q1863*H1863</f>
        <v>0</v>
      </c>
      <c r="S1863" s="142">
        <v>0</v>
      </c>
      <c r="T1863" s="143">
        <f>S1863*H1863</f>
        <v>0</v>
      </c>
      <c r="AR1863" s="144" t="s">
        <v>436</v>
      </c>
      <c r="AT1863" s="144" t="s">
        <v>307</v>
      </c>
      <c r="AU1863" s="144" t="s">
        <v>96</v>
      </c>
      <c r="AY1863" s="18" t="s">
        <v>305</v>
      </c>
      <c r="BE1863" s="145">
        <f>IF(N1863="základní",J1863,0)</f>
        <v>0</v>
      </c>
      <c r="BF1863" s="145">
        <f>IF(N1863="snížená",J1863,0)</f>
        <v>0</v>
      </c>
      <c r="BG1863" s="145">
        <f>IF(N1863="zákl. přenesená",J1863,0)</f>
        <v>0</v>
      </c>
      <c r="BH1863" s="145">
        <f>IF(N1863="sníž. přenesená",J1863,0)</f>
        <v>0</v>
      </c>
      <c r="BI1863" s="145">
        <f>IF(N1863="nulová",J1863,0)</f>
        <v>0</v>
      </c>
      <c r="BJ1863" s="18" t="s">
        <v>86</v>
      </c>
      <c r="BK1863" s="145">
        <f>ROUND(I1863*H1863,2)</f>
        <v>0</v>
      </c>
      <c r="BL1863" s="18" t="s">
        <v>436</v>
      </c>
      <c r="BM1863" s="144" t="s">
        <v>2792</v>
      </c>
    </row>
    <row r="1864" spans="2:65" s="1" customFormat="1" ht="19.5">
      <c r="B1864" s="33"/>
      <c r="D1864" s="146" t="s">
        <v>313</v>
      </c>
      <c r="F1864" s="147" t="s">
        <v>2791</v>
      </c>
      <c r="I1864" s="148"/>
      <c r="L1864" s="33"/>
      <c r="M1864" s="149"/>
      <c r="T1864" s="54"/>
      <c r="AT1864" s="18" t="s">
        <v>313</v>
      </c>
      <c r="AU1864" s="18" t="s">
        <v>96</v>
      </c>
    </row>
    <row r="1865" spans="2:65" s="1" customFormat="1" ht="37.9" customHeight="1">
      <c r="B1865" s="33"/>
      <c r="C1865" s="133" t="s">
        <v>2793</v>
      </c>
      <c r="D1865" s="133" t="s">
        <v>307</v>
      </c>
      <c r="E1865" s="134" t="s">
        <v>2794</v>
      </c>
      <c r="F1865" s="135" t="s">
        <v>2795</v>
      </c>
      <c r="G1865" s="136" t="s">
        <v>350</v>
      </c>
      <c r="H1865" s="137">
        <v>1</v>
      </c>
      <c r="I1865" s="138"/>
      <c r="J1865" s="139">
        <f>ROUND(I1865*H1865,2)</f>
        <v>0</v>
      </c>
      <c r="K1865" s="135" t="s">
        <v>721</v>
      </c>
      <c r="L1865" s="33"/>
      <c r="M1865" s="140" t="s">
        <v>42</v>
      </c>
      <c r="N1865" s="141" t="s">
        <v>50</v>
      </c>
      <c r="P1865" s="142">
        <f>O1865*H1865</f>
        <v>0</v>
      </c>
      <c r="Q1865" s="142">
        <v>0</v>
      </c>
      <c r="R1865" s="142">
        <f>Q1865*H1865</f>
        <v>0</v>
      </c>
      <c r="S1865" s="142">
        <v>0</v>
      </c>
      <c r="T1865" s="143">
        <f>S1865*H1865</f>
        <v>0</v>
      </c>
      <c r="AR1865" s="144" t="s">
        <v>436</v>
      </c>
      <c r="AT1865" s="144" t="s">
        <v>307</v>
      </c>
      <c r="AU1865" s="144" t="s">
        <v>96</v>
      </c>
      <c r="AY1865" s="18" t="s">
        <v>305</v>
      </c>
      <c r="BE1865" s="145">
        <f>IF(N1865="základní",J1865,0)</f>
        <v>0</v>
      </c>
      <c r="BF1865" s="145">
        <f>IF(N1865="snížená",J1865,0)</f>
        <v>0</v>
      </c>
      <c r="BG1865" s="145">
        <f>IF(N1865="zákl. přenesená",J1865,0)</f>
        <v>0</v>
      </c>
      <c r="BH1865" s="145">
        <f>IF(N1865="sníž. přenesená",J1865,0)</f>
        <v>0</v>
      </c>
      <c r="BI1865" s="145">
        <f>IF(N1865="nulová",J1865,0)</f>
        <v>0</v>
      </c>
      <c r="BJ1865" s="18" t="s">
        <v>86</v>
      </c>
      <c r="BK1865" s="145">
        <f>ROUND(I1865*H1865,2)</f>
        <v>0</v>
      </c>
      <c r="BL1865" s="18" t="s">
        <v>436</v>
      </c>
      <c r="BM1865" s="144" t="s">
        <v>2796</v>
      </c>
    </row>
    <row r="1866" spans="2:65" s="1" customFormat="1" ht="19.5">
      <c r="B1866" s="33"/>
      <c r="D1866" s="146" t="s">
        <v>313</v>
      </c>
      <c r="F1866" s="147" t="s">
        <v>2795</v>
      </c>
      <c r="I1866" s="148"/>
      <c r="L1866" s="33"/>
      <c r="M1866" s="149"/>
      <c r="T1866" s="54"/>
      <c r="AT1866" s="18" t="s">
        <v>313</v>
      </c>
      <c r="AU1866" s="18" t="s">
        <v>96</v>
      </c>
    </row>
    <row r="1867" spans="2:65" s="1" customFormat="1" ht="37.9" customHeight="1">
      <c r="B1867" s="33"/>
      <c r="C1867" s="133" t="s">
        <v>2797</v>
      </c>
      <c r="D1867" s="133" t="s">
        <v>307</v>
      </c>
      <c r="E1867" s="134" t="s">
        <v>2798</v>
      </c>
      <c r="F1867" s="135" t="s">
        <v>2799</v>
      </c>
      <c r="G1867" s="136" t="s">
        <v>350</v>
      </c>
      <c r="H1867" s="137">
        <v>1</v>
      </c>
      <c r="I1867" s="138"/>
      <c r="J1867" s="139">
        <f>ROUND(I1867*H1867,2)</f>
        <v>0</v>
      </c>
      <c r="K1867" s="135" t="s">
        <v>721</v>
      </c>
      <c r="L1867" s="33"/>
      <c r="M1867" s="140" t="s">
        <v>42</v>
      </c>
      <c r="N1867" s="141" t="s">
        <v>50</v>
      </c>
      <c r="P1867" s="142">
        <f>O1867*H1867</f>
        <v>0</v>
      </c>
      <c r="Q1867" s="142">
        <v>0</v>
      </c>
      <c r="R1867" s="142">
        <f>Q1867*H1867</f>
        <v>0</v>
      </c>
      <c r="S1867" s="142">
        <v>0</v>
      </c>
      <c r="T1867" s="143">
        <f>S1867*H1867</f>
        <v>0</v>
      </c>
      <c r="AR1867" s="144" t="s">
        <v>436</v>
      </c>
      <c r="AT1867" s="144" t="s">
        <v>307</v>
      </c>
      <c r="AU1867" s="144" t="s">
        <v>96</v>
      </c>
      <c r="AY1867" s="18" t="s">
        <v>305</v>
      </c>
      <c r="BE1867" s="145">
        <f>IF(N1867="základní",J1867,0)</f>
        <v>0</v>
      </c>
      <c r="BF1867" s="145">
        <f>IF(N1867="snížená",J1867,0)</f>
        <v>0</v>
      </c>
      <c r="BG1867" s="145">
        <f>IF(N1867="zákl. přenesená",J1867,0)</f>
        <v>0</v>
      </c>
      <c r="BH1867" s="145">
        <f>IF(N1867="sníž. přenesená",J1867,0)</f>
        <v>0</v>
      </c>
      <c r="BI1867" s="145">
        <f>IF(N1867="nulová",J1867,0)</f>
        <v>0</v>
      </c>
      <c r="BJ1867" s="18" t="s">
        <v>86</v>
      </c>
      <c r="BK1867" s="145">
        <f>ROUND(I1867*H1867,2)</f>
        <v>0</v>
      </c>
      <c r="BL1867" s="18" t="s">
        <v>436</v>
      </c>
      <c r="BM1867" s="144" t="s">
        <v>2800</v>
      </c>
    </row>
    <row r="1868" spans="2:65" s="1" customFormat="1" ht="19.5">
      <c r="B1868" s="33"/>
      <c r="D1868" s="146" t="s">
        <v>313</v>
      </c>
      <c r="F1868" s="147" t="s">
        <v>2799</v>
      </c>
      <c r="I1868" s="148"/>
      <c r="L1868" s="33"/>
      <c r="M1868" s="149"/>
      <c r="T1868" s="54"/>
      <c r="AT1868" s="18" t="s">
        <v>313</v>
      </c>
      <c r="AU1868" s="18" t="s">
        <v>96</v>
      </c>
    </row>
    <row r="1869" spans="2:65" s="1" customFormat="1" ht="37.9" customHeight="1">
      <c r="B1869" s="33"/>
      <c r="C1869" s="133" t="s">
        <v>2801</v>
      </c>
      <c r="D1869" s="133" t="s">
        <v>307</v>
      </c>
      <c r="E1869" s="134" t="s">
        <v>2802</v>
      </c>
      <c r="F1869" s="135" t="s">
        <v>2803</v>
      </c>
      <c r="G1869" s="136" t="s">
        <v>350</v>
      </c>
      <c r="H1869" s="137">
        <v>1</v>
      </c>
      <c r="I1869" s="138"/>
      <c r="J1869" s="139">
        <f>ROUND(I1869*H1869,2)</f>
        <v>0</v>
      </c>
      <c r="K1869" s="135" t="s">
        <v>721</v>
      </c>
      <c r="L1869" s="33"/>
      <c r="M1869" s="140" t="s">
        <v>42</v>
      </c>
      <c r="N1869" s="141" t="s">
        <v>50</v>
      </c>
      <c r="P1869" s="142">
        <f>O1869*H1869</f>
        <v>0</v>
      </c>
      <c r="Q1869" s="142">
        <v>0</v>
      </c>
      <c r="R1869" s="142">
        <f>Q1869*H1869</f>
        <v>0</v>
      </c>
      <c r="S1869" s="142">
        <v>0</v>
      </c>
      <c r="T1869" s="143">
        <f>S1869*H1869</f>
        <v>0</v>
      </c>
      <c r="AR1869" s="144" t="s">
        <v>436</v>
      </c>
      <c r="AT1869" s="144" t="s">
        <v>307</v>
      </c>
      <c r="AU1869" s="144" t="s">
        <v>96</v>
      </c>
      <c r="AY1869" s="18" t="s">
        <v>305</v>
      </c>
      <c r="BE1869" s="145">
        <f>IF(N1869="základní",J1869,0)</f>
        <v>0</v>
      </c>
      <c r="BF1869" s="145">
        <f>IF(N1869="snížená",J1869,0)</f>
        <v>0</v>
      </c>
      <c r="BG1869" s="145">
        <f>IF(N1869="zákl. přenesená",J1869,0)</f>
        <v>0</v>
      </c>
      <c r="BH1869" s="145">
        <f>IF(N1869="sníž. přenesená",J1869,0)</f>
        <v>0</v>
      </c>
      <c r="BI1869" s="145">
        <f>IF(N1869="nulová",J1869,0)</f>
        <v>0</v>
      </c>
      <c r="BJ1869" s="18" t="s">
        <v>86</v>
      </c>
      <c r="BK1869" s="145">
        <f>ROUND(I1869*H1869,2)</f>
        <v>0</v>
      </c>
      <c r="BL1869" s="18" t="s">
        <v>436</v>
      </c>
      <c r="BM1869" s="144" t="s">
        <v>2804</v>
      </c>
    </row>
    <row r="1870" spans="2:65" s="1" customFormat="1" ht="19.5">
      <c r="B1870" s="33"/>
      <c r="D1870" s="146" t="s">
        <v>313</v>
      </c>
      <c r="F1870" s="147" t="s">
        <v>2803</v>
      </c>
      <c r="I1870" s="148"/>
      <c r="L1870" s="33"/>
      <c r="M1870" s="149"/>
      <c r="T1870" s="54"/>
      <c r="AT1870" s="18" t="s">
        <v>313</v>
      </c>
      <c r="AU1870" s="18" t="s">
        <v>96</v>
      </c>
    </row>
    <row r="1871" spans="2:65" s="1" customFormat="1" ht="37.9" customHeight="1">
      <c r="B1871" s="33"/>
      <c r="C1871" s="133" t="s">
        <v>2805</v>
      </c>
      <c r="D1871" s="133" t="s">
        <v>307</v>
      </c>
      <c r="E1871" s="134" t="s">
        <v>2806</v>
      </c>
      <c r="F1871" s="135" t="s">
        <v>2807</v>
      </c>
      <c r="G1871" s="136" t="s">
        <v>350</v>
      </c>
      <c r="H1871" s="137">
        <v>1</v>
      </c>
      <c r="I1871" s="138"/>
      <c r="J1871" s="139">
        <f>ROUND(I1871*H1871,2)</f>
        <v>0</v>
      </c>
      <c r="K1871" s="135" t="s">
        <v>721</v>
      </c>
      <c r="L1871" s="33"/>
      <c r="M1871" s="140" t="s">
        <v>42</v>
      </c>
      <c r="N1871" s="141" t="s">
        <v>50</v>
      </c>
      <c r="P1871" s="142">
        <f>O1871*H1871</f>
        <v>0</v>
      </c>
      <c r="Q1871" s="142">
        <v>0</v>
      </c>
      <c r="R1871" s="142">
        <f>Q1871*H1871</f>
        <v>0</v>
      </c>
      <c r="S1871" s="142">
        <v>0</v>
      </c>
      <c r="T1871" s="143">
        <f>S1871*H1871</f>
        <v>0</v>
      </c>
      <c r="AR1871" s="144" t="s">
        <v>436</v>
      </c>
      <c r="AT1871" s="144" t="s">
        <v>307</v>
      </c>
      <c r="AU1871" s="144" t="s">
        <v>96</v>
      </c>
      <c r="AY1871" s="18" t="s">
        <v>305</v>
      </c>
      <c r="BE1871" s="145">
        <f>IF(N1871="základní",J1871,0)</f>
        <v>0</v>
      </c>
      <c r="BF1871" s="145">
        <f>IF(N1871="snížená",J1871,0)</f>
        <v>0</v>
      </c>
      <c r="BG1871" s="145">
        <f>IF(N1871="zákl. přenesená",J1871,0)</f>
        <v>0</v>
      </c>
      <c r="BH1871" s="145">
        <f>IF(N1871="sníž. přenesená",J1871,0)</f>
        <v>0</v>
      </c>
      <c r="BI1871" s="145">
        <f>IF(N1871="nulová",J1871,0)</f>
        <v>0</v>
      </c>
      <c r="BJ1871" s="18" t="s">
        <v>86</v>
      </c>
      <c r="BK1871" s="145">
        <f>ROUND(I1871*H1871,2)</f>
        <v>0</v>
      </c>
      <c r="BL1871" s="18" t="s">
        <v>436</v>
      </c>
      <c r="BM1871" s="144" t="s">
        <v>2808</v>
      </c>
    </row>
    <row r="1872" spans="2:65" s="1" customFormat="1" ht="19.5">
      <c r="B1872" s="33"/>
      <c r="D1872" s="146" t="s">
        <v>313</v>
      </c>
      <c r="F1872" s="147" t="s">
        <v>2807</v>
      </c>
      <c r="I1872" s="148"/>
      <c r="L1872" s="33"/>
      <c r="M1872" s="149"/>
      <c r="T1872" s="54"/>
      <c r="AT1872" s="18" t="s">
        <v>313</v>
      </c>
      <c r="AU1872" s="18" t="s">
        <v>96</v>
      </c>
    </row>
    <row r="1873" spans="2:65" s="1" customFormat="1" ht="44.25" customHeight="1">
      <c r="B1873" s="33"/>
      <c r="C1873" s="133" t="s">
        <v>2809</v>
      </c>
      <c r="D1873" s="133" t="s">
        <v>307</v>
      </c>
      <c r="E1873" s="134" t="s">
        <v>2810</v>
      </c>
      <c r="F1873" s="135" t="s">
        <v>2811</v>
      </c>
      <c r="G1873" s="136" t="s">
        <v>350</v>
      </c>
      <c r="H1873" s="137">
        <v>1</v>
      </c>
      <c r="I1873" s="138"/>
      <c r="J1873" s="139">
        <f>ROUND(I1873*H1873,2)</f>
        <v>0</v>
      </c>
      <c r="K1873" s="135" t="s">
        <v>721</v>
      </c>
      <c r="L1873" s="33"/>
      <c r="M1873" s="140" t="s">
        <v>42</v>
      </c>
      <c r="N1873" s="141" t="s">
        <v>50</v>
      </c>
      <c r="P1873" s="142">
        <f>O1873*H1873</f>
        <v>0</v>
      </c>
      <c r="Q1873" s="142">
        <v>0</v>
      </c>
      <c r="R1873" s="142">
        <f>Q1873*H1873</f>
        <v>0</v>
      </c>
      <c r="S1873" s="142">
        <v>0</v>
      </c>
      <c r="T1873" s="143">
        <f>S1873*H1873</f>
        <v>0</v>
      </c>
      <c r="AR1873" s="144" t="s">
        <v>436</v>
      </c>
      <c r="AT1873" s="144" t="s">
        <v>307</v>
      </c>
      <c r="AU1873" s="144" t="s">
        <v>96</v>
      </c>
      <c r="AY1873" s="18" t="s">
        <v>305</v>
      </c>
      <c r="BE1873" s="145">
        <f>IF(N1873="základní",J1873,0)</f>
        <v>0</v>
      </c>
      <c r="BF1873" s="145">
        <f>IF(N1873="snížená",J1873,0)</f>
        <v>0</v>
      </c>
      <c r="BG1873" s="145">
        <f>IF(N1873="zákl. přenesená",J1873,0)</f>
        <v>0</v>
      </c>
      <c r="BH1873" s="145">
        <f>IF(N1873="sníž. přenesená",J1873,0)</f>
        <v>0</v>
      </c>
      <c r="BI1873" s="145">
        <f>IF(N1873="nulová",J1873,0)</f>
        <v>0</v>
      </c>
      <c r="BJ1873" s="18" t="s">
        <v>86</v>
      </c>
      <c r="BK1873" s="145">
        <f>ROUND(I1873*H1873,2)</f>
        <v>0</v>
      </c>
      <c r="BL1873" s="18" t="s">
        <v>436</v>
      </c>
      <c r="BM1873" s="144" t="s">
        <v>2812</v>
      </c>
    </row>
    <row r="1874" spans="2:65" s="1" customFormat="1" ht="29.25">
      <c r="B1874" s="33"/>
      <c r="D1874" s="146" t="s">
        <v>313</v>
      </c>
      <c r="F1874" s="147" t="s">
        <v>2811</v>
      </c>
      <c r="I1874" s="148"/>
      <c r="L1874" s="33"/>
      <c r="M1874" s="149"/>
      <c r="T1874" s="54"/>
      <c r="AT1874" s="18" t="s">
        <v>313</v>
      </c>
      <c r="AU1874" s="18" t="s">
        <v>96</v>
      </c>
    </row>
    <row r="1875" spans="2:65" s="1" customFormat="1" ht="44.25" customHeight="1">
      <c r="B1875" s="33"/>
      <c r="C1875" s="133" t="s">
        <v>2813</v>
      </c>
      <c r="D1875" s="133" t="s">
        <v>307</v>
      </c>
      <c r="E1875" s="134" t="s">
        <v>2814</v>
      </c>
      <c r="F1875" s="135" t="s">
        <v>2815</v>
      </c>
      <c r="G1875" s="136" t="s">
        <v>350</v>
      </c>
      <c r="H1875" s="137">
        <v>1</v>
      </c>
      <c r="I1875" s="138"/>
      <c r="J1875" s="139">
        <f>ROUND(I1875*H1875,2)</f>
        <v>0</v>
      </c>
      <c r="K1875" s="135" t="s">
        <v>721</v>
      </c>
      <c r="L1875" s="33"/>
      <c r="M1875" s="140" t="s">
        <v>42</v>
      </c>
      <c r="N1875" s="141" t="s">
        <v>50</v>
      </c>
      <c r="P1875" s="142">
        <f>O1875*H1875</f>
        <v>0</v>
      </c>
      <c r="Q1875" s="142">
        <v>0</v>
      </c>
      <c r="R1875" s="142">
        <f>Q1875*H1875</f>
        <v>0</v>
      </c>
      <c r="S1875" s="142">
        <v>0</v>
      </c>
      <c r="T1875" s="143">
        <f>S1875*H1875</f>
        <v>0</v>
      </c>
      <c r="AR1875" s="144" t="s">
        <v>436</v>
      </c>
      <c r="AT1875" s="144" t="s">
        <v>307</v>
      </c>
      <c r="AU1875" s="144" t="s">
        <v>96</v>
      </c>
      <c r="AY1875" s="18" t="s">
        <v>305</v>
      </c>
      <c r="BE1875" s="145">
        <f>IF(N1875="základní",J1875,0)</f>
        <v>0</v>
      </c>
      <c r="BF1875" s="145">
        <f>IF(N1875="snížená",J1875,0)</f>
        <v>0</v>
      </c>
      <c r="BG1875" s="145">
        <f>IF(N1875="zákl. přenesená",J1875,0)</f>
        <v>0</v>
      </c>
      <c r="BH1875" s="145">
        <f>IF(N1875="sníž. přenesená",J1875,0)</f>
        <v>0</v>
      </c>
      <c r="BI1875" s="145">
        <f>IF(N1875="nulová",J1875,0)</f>
        <v>0</v>
      </c>
      <c r="BJ1875" s="18" t="s">
        <v>86</v>
      </c>
      <c r="BK1875" s="145">
        <f>ROUND(I1875*H1875,2)</f>
        <v>0</v>
      </c>
      <c r="BL1875" s="18" t="s">
        <v>436</v>
      </c>
      <c r="BM1875" s="144" t="s">
        <v>2816</v>
      </c>
    </row>
    <row r="1876" spans="2:65" s="1" customFormat="1" ht="29.25">
      <c r="B1876" s="33"/>
      <c r="D1876" s="146" t="s">
        <v>313</v>
      </c>
      <c r="F1876" s="147" t="s">
        <v>2815</v>
      </c>
      <c r="I1876" s="148"/>
      <c r="L1876" s="33"/>
      <c r="M1876" s="149"/>
      <c r="T1876" s="54"/>
      <c r="AT1876" s="18" t="s">
        <v>313</v>
      </c>
      <c r="AU1876" s="18" t="s">
        <v>96</v>
      </c>
    </row>
    <row r="1877" spans="2:65" s="1" customFormat="1" ht="44.25" customHeight="1">
      <c r="B1877" s="33"/>
      <c r="C1877" s="133" t="s">
        <v>2817</v>
      </c>
      <c r="D1877" s="133" t="s">
        <v>307</v>
      </c>
      <c r="E1877" s="134" t="s">
        <v>2818</v>
      </c>
      <c r="F1877" s="135" t="s">
        <v>2819</v>
      </c>
      <c r="G1877" s="136" t="s">
        <v>350</v>
      </c>
      <c r="H1877" s="137">
        <v>1</v>
      </c>
      <c r="I1877" s="138"/>
      <c r="J1877" s="139">
        <f>ROUND(I1877*H1877,2)</f>
        <v>0</v>
      </c>
      <c r="K1877" s="135" t="s">
        <v>721</v>
      </c>
      <c r="L1877" s="33"/>
      <c r="M1877" s="140" t="s">
        <v>42</v>
      </c>
      <c r="N1877" s="141" t="s">
        <v>50</v>
      </c>
      <c r="P1877" s="142">
        <f>O1877*H1877</f>
        <v>0</v>
      </c>
      <c r="Q1877" s="142">
        <v>0</v>
      </c>
      <c r="R1877" s="142">
        <f>Q1877*H1877</f>
        <v>0</v>
      </c>
      <c r="S1877" s="142">
        <v>0</v>
      </c>
      <c r="T1877" s="143">
        <f>S1877*H1877</f>
        <v>0</v>
      </c>
      <c r="AR1877" s="144" t="s">
        <v>436</v>
      </c>
      <c r="AT1877" s="144" t="s">
        <v>307</v>
      </c>
      <c r="AU1877" s="144" t="s">
        <v>96</v>
      </c>
      <c r="AY1877" s="18" t="s">
        <v>305</v>
      </c>
      <c r="BE1877" s="145">
        <f>IF(N1877="základní",J1877,0)</f>
        <v>0</v>
      </c>
      <c r="BF1877" s="145">
        <f>IF(N1877="snížená",J1877,0)</f>
        <v>0</v>
      </c>
      <c r="BG1877" s="145">
        <f>IF(N1877="zákl. přenesená",J1877,0)</f>
        <v>0</v>
      </c>
      <c r="BH1877" s="145">
        <f>IF(N1877="sníž. přenesená",J1877,0)</f>
        <v>0</v>
      </c>
      <c r="BI1877" s="145">
        <f>IF(N1877="nulová",J1877,0)</f>
        <v>0</v>
      </c>
      <c r="BJ1877" s="18" t="s">
        <v>86</v>
      </c>
      <c r="BK1877" s="145">
        <f>ROUND(I1877*H1877,2)</f>
        <v>0</v>
      </c>
      <c r="BL1877" s="18" t="s">
        <v>436</v>
      </c>
      <c r="BM1877" s="144" t="s">
        <v>2820</v>
      </c>
    </row>
    <row r="1878" spans="2:65" s="1" customFormat="1" ht="29.25">
      <c r="B1878" s="33"/>
      <c r="D1878" s="146" t="s">
        <v>313</v>
      </c>
      <c r="F1878" s="147" t="s">
        <v>2819</v>
      </c>
      <c r="I1878" s="148"/>
      <c r="L1878" s="33"/>
      <c r="M1878" s="149"/>
      <c r="T1878" s="54"/>
      <c r="AT1878" s="18" t="s">
        <v>313</v>
      </c>
      <c r="AU1878" s="18" t="s">
        <v>96</v>
      </c>
    </row>
    <row r="1879" spans="2:65" s="1" customFormat="1" ht="44.25" customHeight="1">
      <c r="B1879" s="33"/>
      <c r="C1879" s="133" t="s">
        <v>2821</v>
      </c>
      <c r="D1879" s="133" t="s">
        <v>307</v>
      </c>
      <c r="E1879" s="134" t="s">
        <v>2822</v>
      </c>
      <c r="F1879" s="135" t="s">
        <v>2823</v>
      </c>
      <c r="G1879" s="136" t="s">
        <v>350</v>
      </c>
      <c r="H1879" s="137">
        <v>1</v>
      </c>
      <c r="I1879" s="138"/>
      <c r="J1879" s="139">
        <f>ROUND(I1879*H1879,2)</f>
        <v>0</v>
      </c>
      <c r="K1879" s="135" t="s">
        <v>721</v>
      </c>
      <c r="L1879" s="33"/>
      <c r="M1879" s="140" t="s">
        <v>42</v>
      </c>
      <c r="N1879" s="141" t="s">
        <v>50</v>
      </c>
      <c r="P1879" s="142">
        <f>O1879*H1879</f>
        <v>0</v>
      </c>
      <c r="Q1879" s="142">
        <v>0</v>
      </c>
      <c r="R1879" s="142">
        <f>Q1879*H1879</f>
        <v>0</v>
      </c>
      <c r="S1879" s="142">
        <v>0</v>
      </c>
      <c r="T1879" s="143">
        <f>S1879*H1879</f>
        <v>0</v>
      </c>
      <c r="AR1879" s="144" t="s">
        <v>436</v>
      </c>
      <c r="AT1879" s="144" t="s">
        <v>307</v>
      </c>
      <c r="AU1879" s="144" t="s">
        <v>96</v>
      </c>
      <c r="AY1879" s="18" t="s">
        <v>305</v>
      </c>
      <c r="BE1879" s="145">
        <f>IF(N1879="základní",J1879,0)</f>
        <v>0</v>
      </c>
      <c r="BF1879" s="145">
        <f>IF(N1879="snížená",J1879,0)</f>
        <v>0</v>
      </c>
      <c r="BG1879" s="145">
        <f>IF(N1879="zákl. přenesená",J1879,0)</f>
        <v>0</v>
      </c>
      <c r="BH1879" s="145">
        <f>IF(N1879="sníž. přenesená",J1879,0)</f>
        <v>0</v>
      </c>
      <c r="BI1879" s="145">
        <f>IF(N1879="nulová",J1879,0)</f>
        <v>0</v>
      </c>
      <c r="BJ1879" s="18" t="s">
        <v>86</v>
      </c>
      <c r="BK1879" s="145">
        <f>ROUND(I1879*H1879,2)</f>
        <v>0</v>
      </c>
      <c r="BL1879" s="18" t="s">
        <v>436</v>
      </c>
      <c r="BM1879" s="144" t="s">
        <v>2824</v>
      </c>
    </row>
    <row r="1880" spans="2:65" s="1" customFormat="1" ht="29.25">
      <c r="B1880" s="33"/>
      <c r="D1880" s="146" t="s">
        <v>313</v>
      </c>
      <c r="F1880" s="147" t="s">
        <v>2823</v>
      </c>
      <c r="I1880" s="148"/>
      <c r="L1880" s="33"/>
      <c r="M1880" s="149"/>
      <c r="T1880" s="54"/>
      <c r="AT1880" s="18" t="s">
        <v>313</v>
      </c>
      <c r="AU1880" s="18" t="s">
        <v>96</v>
      </c>
    </row>
    <row r="1881" spans="2:65" s="1" customFormat="1" ht="44.25" customHeight="1">
      <c r="B1881" s="33"/>
      <c r="C1881" s="133" t="s">
        <v>2825</v>
      </c>
      <c r="D1881" s="133" t="s">
        <v>307</v>
      </c>
      <c r="E1881" s="134" t="s">
        <v>2826</v>
      </c>
      <c r="F1881" s="135" t="s">
        <v>2827</v>
      </c>
      <c r="G1881" s="136" t="s">
        <v>350</v>
      </c>
      <c r="H1881" s="137">
        <v>2</v>
      </c>
      <c r="I1881" s="138"/>
      <c r="J1881" s="139">
        <f>ROUND(I1881*H1881,2)</f>
        <v>0</v>
      </c>
      <c r="K1881" s="135" t="s">
        <v>721</v>
      </c>
      <c r="L1881" s="33"/>
      <c r="M1881" s="140" t="s">
        <v>42</v>
      </c>
      <c r="N1881" s="141" t="s">
        <v>50</v>
      </c>
      <c r="P1881" s="142">
        <f>O1881*H1881</f>
        <v>0</v>
      </c>
      <c r="Q1881" s="142">
        <v>0</v>
      </c>
      <c r="R1881" s="142">
        <f>Q1881*H1881</f>
        <v>0</v>
      </c>
      <c r="S1881" s="142">
        <v>0</v>
      </c>
      <c r="T1881" s="143">
        <f>S1881*H1881</f>
        <v>0</v>
      </c>
      <c r="AR1881" s="144" t="s">
        <v>436</v>
      </c>
      <c r="AT1881" s="144" t="s">
        <v>307</v>
      </c>
      <c r="AU1881" s="144" t="s">
        <v>96</v>
      </c>
      <c r="AY1881" s="18" t="s">
        <v>305</v>
      </c>
      <c r="BE1881" s="145">
        <f>IF(N1881="základní",J1881,0)</f>
        <v>0</v>
      </c>
      <c r="BF1881" s="145">
        <f>IF(N1881="snížená",J1881,0)</f>
        <v>0</v>
      </c>
      <c r="BG1881" s="145">
        <f>IF(N1881="zákl. přenesená",J1881,0)</f>
        <v>0</v>
      </c>
      <c r="BH1881" s="145">
        <f>IF(N1881="sníž. přenesená",J1881,0)</f>
        <v>0</v>
      </c>
      <c r="BI1881" s="145">
        <f>IF(N1881="nulová",J1881,0)</f>
        <v>0</v>
      </c>
      <c r="BJ1881" s="18" t="s">
        <v>86</v>
      </c>
      <c r="BK1881" s="145">
        <f>ROUND(I1881*H1881,2)</f>
        <v>0</v>
      </c>
      <c r="BL1881" s="18" t="s">
        <v>436</v>
      </c>
      <c r="BM1881" s="144" t="s">
        <v>2828</v>
      </c>
    </row>
    <row r="1882" spans="2:65" s="1" customFormat="1" ht="29.25">
      <c r="B1882" s="33"/>
      <c r="D1882" s="146" t="s">
        <v>313</v>
      </c>
      <c r="F1882" s="147" t="s">
        <v>2827</v>
      </c>
      <c r="I1882" s="148"/>
      <c r="L1882" s="33"/>
      <c r="M1882" s="149"/>
      <c r="T1882" s="54"/>
      <c r="AT1882" s="18" t="s">
        <v>313</v>
      </c>
      <c r="AU1882" s="18" t="s">
        <v>96</v>
      </c>
    </row>
    <row r="1883" spans="2:65" s="1" customFormat="1" ht="44.25" customHeight="1">
      <c r="B1883" s="33"/>
      <c r="C1883" s="133" t="s">
        <v>2829</v>
      </c>
      <c r="D1883" s="133" t="s">
        <v>307</v>
      </c>
      <c r="E1883" s="134" t="s">
        <v>2830</v>
      </c>
      <c r="F1883" s="135" t="s">
        <v>2831</v>
      </c>
      <c r="G1883" s="136" t="s">
        <v>350</v>
      </c>
      <c r="H1883" s="137">
        <v>1</v>
      </c>
      <c r="I1883" s="138"/>
      <c r="J1883" s="139">
        <f>ROUND(I1883*H1883,2)</f>
        <v>0</v>
      </c>
      <c r="K1883" s="135" t="s">
        <v>721</v>
      </c>
      <c r="L1883" s="33"/>
      <c r="M1883" s="140" t="s">
        <v>42</v>
      </c>
      <c r="N1883" s="141" t="s">
        <v>50</v>
      </c>
      <c r="P1883" s="142">
        <f>O1883*H1883</f>
        <v>0</v>
      </c>
      <c r="Q1883" s="142">
        <v>0</v>
      </c>
      <c r="R1883" s="142">
        <f>Q1883*H1883</f>
        <v>0</v>
      </c>
      <c r="S1883" s="142">
        <v>0</v>
      </c>
      <c r="T1883" s="143">
        <f>S1883*H1883</f>
        <v>0</v>
      </c>
      <c r="AR1883" s="144" t="s">
        <v>436</v>
      </c>
      <c r="AT1883" s="144" t="s">
        <v>307</v>
      </c>
      <c r="AU1883" s="144" t="s">
        <v>96</v>
      </c>
      <c r="AY1883" s="18" t="s">
        <v>305</v>
      </c>
      <c r="BE1883" s="145">
        <f>IF(N1883="základní",J1883,0)</f>
        <v>0</v>
      </c>
      <c r="BF1883" s="145">
        <f>IF(N1883="snížená",J1883,0)</f>
        <v>0</v>
      </c>
      <c r="BG1883" s="145">
        <f>IF(N1883="zákl. přenesená",J1883,0)</f>
        <v>0</v>
      </c>
      <c r="BH1883" s="145">
        <f>IF(N1883="sníž. přenesená",J1883,0)</f>
        <v>0</v>
      </c>
      <c r="BI1883" s="145">
        <f>IF(N1883="nulová",J1883,0)</f>
        <v>0</v>
      </c>
      <c r="BJ1883" s="18" t="s">
        <v>86</v>
      </c>
      <c r="BK1883" s="145">
        <f>ROUND(I1883*H1883,2)</f>
        <v>0</v>
      </c>
      <c r="BL1883" s="18" t="s">
        <v>436</v>
      </c>
      <c r="BM1883" s="144" t="s">
        <v>2832</v>
      </c>
    </row>
    <row r="1884" spans="2:65" s="1" customFormat="1" ht="29.25">
      <c r="B1884" s="33"/>
      <c r="D1884" s="146" t="s">
        <v>313</v>
      </c>
      <c r="F1884" s="147" t="s">
        <v>2831</v>
      </c>
      <c r="I1884" s="148"/>
      <c r="L1884" s="33"/>
      <c r="M1884" s="149"/>
      <c r="T1884" s="54"/>
      <c r="AT1884" s="18" t="s">
        <v>313</v>
      </c>
      <c r="AU1884" s="18" t="s">
        <v>96</v>
      </c>
    </row>
    <row r="1885" spans="2:65" s="11" customFormat="1" ht="20.85" customHeight="1">
      <c r="B1885" s="121"/>
      <c r="D1885" s="122" t="s">
        <v>78</v>
      </c>
      <c r="E1885" s="131" t="s">
        <v>2833</v>
      </c>
      <c r="F1885" s="131" t="s">
        <v>2834</v>
      </c>
      <c r="I1885" s="124"/>
      <c r="J1885" s="132">
        <f>BK1885</f>
        <v>0</v>
      </c>
      <c r="L1885" s="121"/>
      <c r="M1885" s="126"/>
      <c r="P1885" s="127">
        <f>SUM(P1886:P1895)</f>
        <v>0</v>
      </c>
      <c r="R1885" s="127">
        <f>SUM(R1886:R1895)</f>
        <v>0</v>
      </c>
      <c r="T1885" s="128">
        <f>SUM(T1886:T1895)</f>
        <v>0</v>
      </c>
      <c r="AR1885" s="122" t="s">
        <v>88</v>
      </c>
      <c r="AT1885" s="129" t="s">
        <v>78</v>
      </c>
      <c r="AU1885" s="129" t="s">
        <v>88</v>
      </c>
      <c r="AY1885" s="122" t="s">
        <v>305</v>
      </c>
      <c r="BK1885" s="130">
        <f>SUM(BK1886:BK1895)</f>
        <v>0</v>
      </c>
    </row>
    <row r="1886" spans="2:65" s="1" customFormat="1" ht="33" customHeight="1">
      <c r="B1886" s="33"/>
      <c r="C1886" s="133" t="s">
        <v>2835</v>
      </c>
      <c r="D1886" s="133" t="s">
        <v>307</v>
      </c>
      <c r="E1886" s="134" t="s">
        <v>2836</v>
      </c>
      <c r="F1886" s="135" t="s">
        <v>2837</v>
      </c>
      <c r="G1886" s="136" t="s">
        <v>350</v>
      </c>
      <c r="H1886" s="137">
        <v>1</v>
      </c>
      <c r="I1886" s="138"/>
      <c r="J1886" s="139">
        <f>ROUND(I1886*H1886,2)</f>
        <v>0</v>
      </c>
      <c r="K1886" s="135" t="s">
        <v>721</v>
      </c>
      <c r="L1886" s="33"/>
      <c r="M1886" s="140" t="s">
        <v>42</v>
      </c>
      <c r="N1886" s="141" t="s">
        <v>50</v>
      </c>
      <c r="P1886" s="142">
        <f>O1886*H1886</f>
        <v>0</v>
      </c>
      <c r="Q1886" s="142">
        <v>0</v>
      </c>
      <c r="R1886" s="142">
        <f>Q1886*H1886</f>
        <v>0</v>
      </c>
      <c r="S1886" s="142">
        <v>0</v>
      </c>
      <c r="T1886" s="143">
        <f>S1886*H1886</f>
        <v>0</v>
      </c>
      <c r="AR1886" s="144" t="s">
        <v>436</v>
      </c>
      <c r="AT1886" s="144" t="s">
        <v>307</v>
      </c>
      <c r="AU1886" s="144" t="s">
        <v>96</v>
      </c>
      <c r="AY1886" s="18" t="s">
        <v>305</v>
      </c>
      <c r="BE1886" s="145">
        <f>IF(N1886="základní",J1886,0)</f>
        <v>0</v>
      </c>
      <c r="BF1886" s="145">
        <f>IF(N1886="snížená",J1886,0)</f>
        <v>0</v>
      </c>
      <c r="BG1886" s="145">
        <f>IF(N1886="zákl. přenesená",J1886,0)</f>
        <v>0</v>
      </c>
      <c r="BH1886" s="145">
        <f>IF(N1886="sníž. přenesená",J1886,0)</f>
        <v>0</v>
      </c>
      <c r="BI1886" s="145">
        <f>IF(N1886="nulová",J1886,0)</f>
        <v>0</v>
      </c>
      <c r="BJ1886" s="18" t="s">
        <v>86</v>
      </c>
      <c r="BK1886" s="145">
        <f>ROUND(I1886*H1886,2)</f>
        <v>0</v>
      </c>
      <c r="BL1886" s="18" t="s">
        <v>436</v>
      </c>
      <c r="BM1886" s="144" t="s">
        <v>2838</v>
      </c>
    </row>
    <row r="1887" spans="2:65" s="1" customFormat="1" ht="19.5">
      <c r="B1887" s="33"/>
      <c r="D1887" s="146" t="s">
        <v>313</v>
      </c>
      <c r="F1887" s="147" t="s">
        <v>2837</v>
      </c>
      <c r="I1887" s="148"/>
      <c r="L1887" s="33"/>
      <c r="M1887" s="149"/>
      <c r="T1887" s="54"/>
      <c r="AT1887" s="18" t="s">
        <v>313</v>
      </c>
      <c r="AU1887" s="18" t="s">
        <v>96</v>
      </c>
    </row>
    <row r="1888" spans="2:65" s="1" customFormat="1" ht="24.2" customHeight="1">
      <c r="B1888" s="33"/>
      <c r="C1888" s="133" t="s">
        <v>2839</v>
      </c>
      <c r="D1888" s="133" t="s">
        <v>307</v>
      </c>
      <c r="E1888" s="134" t="s">
        <v>2840</v>
      </c>
      <c r="F1888" s="135" t="s">
        <v>2841</v>
      </c>
      <c r="G1888" s="136" t="s">
        <v>350</v>
      </c>
      <c r="H1888" s="137">
        <v>1</v>
      </c>
      <c r="I1888" s="138"/>
      <c r="J1888" s="139">
        <f>ROUND(I1888*H1888,2)</f>
        <v>0</v>
      </c>
      <c r="K1888" s="135" t="s">
        <v>721</v>
      </c>
      <c r="L1888" s="33"/>
      <c r="M1888" s="140" t="s">
        <v>42</v>
      </c>
      <c r="N1888" s="141" t="s">
        <v>50</v>
      </c>
      <c r="P1888" s="142">
        <f>O1888*H1888</f>
        <v>0</v>
      </c>
      <c r="Q1888" s="142">
        <v>0</v>
      </c>
      <c r="R1888" s="142">
        <f>Q1888*H1888</f>
        <v>0</v>
      </c>
      <c r="S1888" s="142">
        <v>0</v>
      </c>
      <c r="T1888" s="143">
        <f>S1888*H1888</f>
        <v>0</v>
      </c>
      <c r="AR1888" s="144" t="s">
        <v>436</v>
      </c>
      <c r="AT1888" s="144" t="s">
        <v>307</v>
      </c>
      <c r="AU1888" s="144" t="s">
        <v>96</v>
      </c>
      <c r="AY1888" s="18" t="s">
        <v>305</v>
      </c>
      <c r="BE1888" s="145">
        <f>IF(N1888="základní",J1888,0)</f>
        <v>0</v>
      </c>
      <c r="BF1888" s="145">
        <f>IF(N1888="snížená",J1888,0)</f>
        <v>0</v>
      </c>
      <c r="BG1888" s="145">
        <f>IF(N1888="zákl. přenesená",J1888,0)</f>
        <v>0</v>
      </c>
      <c r="BH1888" s="145">
        <f>IF(N1888="sníž. přenesená",J1888,0)</f>
        <v>0</v>
      </c>
      <c r="BI1888" s="145">
        <f>IF(N1888="nulová",J1888,0)</f>
        <v>0</v>
      </c>
      <c r="BJ1888" s="18" t="s">
        <v>86</v>
      </c>
      <c r="BK1888" s="145">
        <f>ROUND(I1888*H1888,2)</f>
        <v>0</v>
      </c>
      <c r="BL1888" s="18" t="s">
        <v>436</v>
      </c>
      <c r="BM1888" s="144" t="s">
        <v>2842</v>
      </c>
    </row>
    <row r="1889" spans="2:65" s="1" customFormat="1" ht="19.5">
      <c r="B1889" s="33"/>
      <c r="D1889" s="146" t="s">
        <v>313</v>
      </c>
      <c r="F1889" s="147" t="s">
        <v>2841</v>
      </c>
      <c r="I1889" s="148"/>
      <c r="L1889" s="33"/>
      <c r="M1889" s="149"/>
      <c r="T1889" s="54"/>
      <c r="AT1889" s="18" t="s">
        <v>313</v>
      </c>
      <c r="AU1889" s="18" t="s">
        <v>96</v>
      </c>
    </row>
    <row r="1890" spans="2:65" s="1" customFormat="1" ht="37.9" customHeight="1">
      <c r="B1890" s="33"/>
      <c r="C1890" s="133" t="s">
        <v>2843</v>
      </c>
      <c r="D1890" s="133" t="s">
        <v>307</v>
      </c>
      <c r="E1890" s="134" t="s">
        <v>2844</v>
      </c>
      <c r="F1890" s="135" t="s">
        <v>2845</v>
      </c>
      <c r="G1890" s="136" t="s">
        <v>350</v>
      </c>
      <c r="H1890" s="137">
        <v>2</v>
      </c>
      <c r="I1890" s="138"/>
      <c r="J1890" s="139">
        <f>ROUND(I1890*H1890,2)</f>
        <v>0</v>
      </c>
      <c r="K1890" s="135" t="s">
        <v>721</v>
      </c>
      <c r="L1890" s="33"/>
      <c r="M1890" s="140" t="s">
        <v>42</v>
      </c>
      <c r="N1890" s="141" t="s">
        <v>50</v>
      </c>
      <c r="P1890" s="142">
        <f>O1890*H1890</f>
        <v>0</v>
      </c>
      <c r="Q1890" s="142">
        <v>0</v>
      </c>
      <c r="R1890" s="142">
        <f>Q1890*H1890</f>
        <v>0</v>
      </c>
      <c r="S1890" s="142">
        <v>0</v>
      </c>
      <c r="T1890" s="143">
        <f>S1890*H1890</f>
        <v>0</v>
      </c>
      <c r="AR1890" s="144" t="s">
        <v>436</v>
      </c>
      <c r="AT1890" s="144" t="s">
        <v>307</v>
      </c>
      <c r="AU1890" s="144" t="s">
        <v>96</v>
      </c>
      <c r="AY1890" s="18" t="s">
        <v>305</v>
      </c>
      <c r="BE1890" s="145">
        <f>IF(N1890="základní",J1890,0)</f>
        <v>0</v>
      </c>
      <c r="BF1890" s="145">
        <f>IF(N1890="snížená",J1890,0)</f>
        <v>0</v>
      </c>
      <c r="BG1890" s="145">
        <f>IF(N1890="zákl. přenesená",J1890,0)</f>
        <v>0</v>
      </c>
      <c r="BH1890" s="145">
        <f>IF(N1890="sníž. přenesená",J1890,0)</f>
        <v>0</v>
      </c>
      <c r="BI1890" s="145">
        <f>IF(N1890="nulová",J1890,0)</f>
        <v>0</v>
      </c>
      <c r="BJ1890" s="18" t="s">
        <v>86</v>
      </c>
      <c r="BK1890" s="145">
        <f>ROUND(I1890*H1890,2)</f>
        <v>0</v>
      </c>
      <c r="BL1890" s="18" t="s">
        <v>436</v>
      </c>
      <c r="BM1890" s="144" t="s">
        <v>2846</v>
      </c>
    </row>
    <row r="1891" spans="2:65" s="1" customFormat="1" ht="19.5">
      <c r="B1891" s="33"/>
      <c r="D1891" s="146" t="s">
        <v>313</v>
      </c>
      <c r="F1891" s="147" t="s">
        <v>2845</v>
      </c>
      <c r="I1891" s="148"/>
      <c r="L1891" s="33"/>
      <c r="M1891" s="149"/>
      <c r="T1891" s="54"/>
      <c r="AT1891" s="18" t="s">
        <v>313</v>
      </c>
      <c r="AU1891" s="18" t="s">
        <v>96</v>
      </c>
    </row>
    <row r="1892" spans="2:65" s="1" customFormat="1" ht="33" customHeight="1">
      <c r="B1892" s="33"/>
      <c r="C1892" s="133" t="s">
        <v>2847</v>
      </c>
      <c r="D1892" s="133" t="s">
        <v>307</v>
      </c>
      <c r="E1892" s="134" t="s">
        <v>2848</v>
      </c>
      <c r="F1892" s="135" t="s">
        <v>2849</v>
      </c>
      <c r="G1892" s="136" t="s">
        <v>350</v>
      </c>
      <c r="H1892" s="137">
        <v>1</v>
      </c>
      <c r="I1892" s="138"/>
      <c r="J1892" s="139">
        <f>ROUND(I1892*H1892,2)</f>
        <v>0</v>
      </c>
      <c r="K1892" s="135" t="s">
        <v>721</v>
      </c>
      <c r="L1892" s="33"/>
      <c r="M1892" s="140" t="s">
        <v>42</v>
      </c>
      <c r="N1892" s="141" t="s">
        <v>50</v>
      </c>
      <c r="P1892" s="142">
        <f>O1892*H1892</f>
        <v>0</v>
      </c>
      <c r="Q1892" s="142">
        <v>0</v>
      </c>
      <c r="R1892" s="142">
        <f>Q1892*H1892</f>
        <v>0</v>
      </c>
      <c r="S1892" s="142">
        <v>0</v>
      </c>
      <c r="T1892" s="143">
        <f>S1892*H1892</f>
        <v>0</v>
      </c>
      <c r="AR1892" s="144" t="s">
        <v>436</v>
      </c>
      <c r="AT1892" s="144" t="s">
        <v>307</v>
      </c>
      <c r="AU1892" s="144" t="s">
        <v>96</v>
      </c>
      <c r="AY1892" s="18" t="s">
        <v>305</v>
      </c>
      <c r="BE1892" s="145">
        <f>IF(N1892="základní",J1892,0)</f>
        <v>0</v>
      </c>
      <c r="BF1892" s="145">
        <f>IF(N1892="snížená",J1892,0)</f>
        <v>0</v>
      </c>
      <c r="BG1892" s="145">
        <f>IF(N1892="zákl. přenesená",J1892,0)</f>
        <v>0</v>
      </c>
      <c r="BH1892" s="145">
        <f>IF(N1892="sníž. přenesená",J1892,0)</f>
        <v>0</v>
      </c>
      <c r="BI1892" s="145">
        <f>IF(N1892="nulová",J1892,0)</f>
        <v>0</v>
      </c>
      <c r="BJ1892" s="18" t="s">
        <v>86</v>
      </c>
      <c r="BK1892" s="145">
        <f>ROUND(I1892*H1892,2)</f>
        <v>0</v>
      </c>
      <c r="BL1892" s="18" t="s">
        <v>436</v>
      </c>
      <c r="BM1892" s="144" t="s">
        <v>2850</v>
      </c>
    </row>
    <row r="1893" spans="2:65" s="1" customFormat="1" ht="19.5">
      <c r="B1893" s="33"/>
      <c r="D1893" s="146" t="s">
        <v>313</v>
      </c>
      <c r="F1893" s="147" t="s">
        <v>2849</v>
      </c>
      <c r="I1893" s="148"/>
      <c r="L1893" s="33"/>
      <c r="M1893" s="149"/>
      <c r="T1893" s="54"/>
      <c r="AT1893" s="18" t="s">
        <v>313</v>
      </c>
      <c r="AU1893" s="18" t="s">
        <v>96</v>
      </c>
    </row>
    <row r="1894" spans="2:65" s="1" customFormat="1" ht="37.9" customHeight="1">
      <c r="B1894" s="33"/>
      <c r="C1894" s="133" t="s">
        <v>2851</v>
      </c>
      <c r="D1894" s="133" t="s">
        <v>307</v>
      </c>
      <c r="E1894" s="134" t="s">
        <v>2852</v>
      </c>
      <c r="F1894" s="135" t="s">
        <v>2853</v>
      </c>
      <c r="G1894" s="136" t="s">
        <v>350</v>
      </c>
      <c r="H1894" s="137">
        <v>1</v>
      </c>
      <c r="I1894" s="138"/>
      <c r="J1894" s="139">
        <f>ROUND(I1894*H1894,2)</f>
        <v>0</v>
      </c>
      <c r="K1894" s="135" t="s">
        <v>721</v>
      </c>
      <c r="L1894" s="33"/>
      <c r="M1894" s="140" t="s">
        <v>42</v>
      </c>
      <c r="N1894" s="141" t="s">
        <v>50</v>
      </c>
      <c r="P1894" s="142">
        <f>O1894*H1894</f>
        <v>0</v>
      </c>
      <c r="Q1894" s="142">
        <v>0</v>
      </c>
      <c r="R1894" s="142">
        <f>Q1894*H1894</f>
        <v>0</v>
      </c>
      <c r="S1894" s="142">
        <v>0</v>
      </c>
      <c r="T1894" s="143">
        <f>S1894*H1894</f>
        <v>0</v>
      </c>
      <c r="AR1894" s="144" t="s">
        <v>436</v>
      </c>
      <c r="AT1894" s="144" t="s">
        <v>307</v>
      </c>
      <c r="AU1894" s="144" t="s">
        <v>96</v>
      </c>
      <c r="AY1894" s="18" t="s">
        <v>305</v>
      </c>
      <c r="BE1894" s="145">
        <f>IF(N1894="základní",J1894,0)</f>
        <v>0</v>
      </c>
      <c r="BF1894" s="145">
        <f>IF(N1894="snížená",J1894,0)</f>
        <v>0</v>
      </c>
      <c r="BG1894" s="145">
        <f>IF(N1894="zákl. přenesená",J1894,0)</f>
        <v>0</v>
      </c>
      <c r="BH1894" s="145">
        <f>IF(N1894="sníž. přenesená",J1894,0)</f>
        <v>0</v>
      </c>
      <c r="BI1894" s="145">
        <f>IF(N1894="nulová",J1894,0)</f>
        <v>0</v>
      </c>
      <c r="BJ1894" s="18" t="s">
        <v>86</v>
      </c>
      <c r="BK1894" s="145">
        <f>ROUND(I1894*H1894,2)</f>
        <v>0</v>
      </c>
      <c r="BL1894" s="18" t="s">
        <v>436</v>
      </c>
      <c r="BM1894" s="144" t="s">
        <v>2854</v>
      </c>
    </row>
    <row r="1895" spans="2:65" s="1" customFormat="1" ht="19.5">
      <c r="B1895" s="33"/>
      <c r="D1895" s="146" t="s">
        <v>313</v>
      </c>
      <c r="F1895" s="147" t="s">
        <v>2853</v>
      </c>
      <c r="I1895" s="148"/>
      <c r="L1895" s="33"/>
      <c r="M1895" s="149"/>
      <c r="T1895" s="54"/>
      <c r="AT1895" s="18" t="s">
        <v>313</v>
      </c>
      <c r="AU1895" s="18" t="s">
        <v>96</v>
      </c>
    </row>
    <row r="1896" spans="2:65" s="11" customFormat="1" ht="20.85" customHeight="1">
      <c r="B1896" s="121"/>
      <c r="D1896" s="122" t="s">
        <v>78</v>
      </c>
      <c r="E1896" s="131" t="s">
        <v>2855</v>
      </c>
      <c r="F1896" s="131" t="s">
        <v>2856</v>
      </c>
      <c r="I1896" s="124"/>
      <c r="J1896" s="132">
        <f>BK1896</f>
        <v>0</v>
      </c>
      <c r="L1896" s="121"/>
      <c r="M1896" s="126"/>
      <c r="P1896" s="127">
        <f>SUM(P1897:P1920)</f>
        <v>0</v>
      </c>
      <c r="R1896" s="127">
        <f>SUM(R1897:R1920)</f>
        <v>0</v>
      </c>
      <c r="T1896" s="128">
        <f>SUM(T1897:T1920)</f>
        <v>0</v>
      </c>
      <c r="AR1896" s="122" t="s">
        <v>88</v>
      </c>
      <c r="AT1896" s="129" t="s">
        <v>78</v>
      </c>
      <c r="AU1896" s="129" t="s">
        <v>88</v>
      </c>
      <c r="AY1896" s="122" t="s">
        <v>305</v>
      </c>
      <c r="BK1896" s="130">
        <f>SUM(BK1897:BK1920)</f>
        <v>0</v>
      </c>
    </row>
    <row r="1897" spans="2:65" s="1" customFormat="1" ht="44.25" customHeight="1">
      <c r="B1897" s="33"/>
      <c r="C1897" s="133" t="s">
        <v>2857</v>
      </c>
      <c r="D1897" s="133" t="s">
        <v>307</v>
      </c>
      <c r="E1897" s="134" t="s">
        <v>2858</v>
      </c>
      <c r="F1897" s="135" t="s">
        <v>2859</v>
      </c>
      <c r="G1897" s="136" t="s">
        <v>350</v>
      </c>
      <c r="H1897" s="137">
        <v>58</v>
      </c>
      <c r="I1897" s="138"/>
      <c r="J1897" s="139">
        <f>ROUND(I1897*H1897,2)</f>
        <v>0</v>
      </c>
      <c r="K1897" s="135" t="s">
        <v>721</v>
      </c>
      <c r="L1897" s="33"/>
      <c r="M1897" s="140" t="s">
        <v>42</v>
      </c>
      <c r="N1897" s="141" t="s">
        <v>50</v>
      </c>
      <c r="P1897" s="142">
        <f>O1897*H1897</f>
        <v>0</v>
      </c>
      <c r="Q1897" s="142">
        <v>0</v>
      </c>
      <c r="R1897" s="142">
        <f>Q1897*H1897</f>
        <v>0</v>
      </c>
      <c r="S1897" s="142">
        <v>0</v>
      </c>
      <c r="T1897" s="143">
        <f>S1897*H1897</f>
        <v>0</v>
      </c>
      <c r="AR1897" s="144" t="s">
        <v>436</v>
      </c>
      <c r="AT1897" s="144" t="s">
        <v>307</v>
      </c>
      <c r="AU1897" s="144" t="s">
        <v>96</v>
      </c>
      <c r="AY1897" s="18" t="s">
        <v>305</v>
      </c>
      <c r="BE1897" s="145">
        <f>IF(N1897="základní",J1897,0)</f>
        <v>0</v>
      </c>
      <c r="BF1897" s="145">
        <f>IF(N1897="snížená",J1897,0)</f>
        <v>0</v>
      </c>
      <c r="BG1897" s="145">
        <f>IF(N1897="zákl. přenesená",J1897,0)</f>
        <v>0</v>
      </c>
      <c r="BH1897" s="145">
        <f>IF(N1897="sníž. přenesená",J1897,0)</f>
        <v>0</v>
      </c>
      <c r="BI1897" s="145">
        <f>IF(N1897="nulová",J1897,0)</f>
        <v>0</v>
      </c>
      <c r="BJ1897" s="18" t="s">
        <v>86</v>
      </c>
      <c r="BK1897" s="145">
        <f>ROUND(I1897*H1897,2)</f>
        <v>0</v>
      </c>
      <c r="BL1897" s="18" t="s">
        <v>436</v>
      </c>
      <c r="BM1897" s="144" t="s">
        <v>2860</v>
      </c>
    </row>
    <row r="1898" spans="2:65" s="1" customFormat="1" ht="29.25">
      <c r="B1898" s="33"/>
      <c r="D1898" s="146" t="s">
        <v>313</v>
      </c>
      <c r="F1898" s="147" t="s">
        <v>2859</v>
      </c>
      <c r="I1898" s="148"/>
      <c r="L1898" s="33"/>
      <c r="M1898" s="149"/>
      <c r="T1898" s="54"/>
      <c r="AT1898" s="18" t="s">
        <v>313</v>
      </c>
      <c r="AU1898" s="18" t="s">
        <v>96</v>
      </c>
    </row>
    <row r="1899" spans="2:65" s="1" customFormat="1" ht="44.25" customHeight="1">
      <c r="B1899" s="33"/>
      <c r="C1899" s="133" t="s">
        <v>2861</v>
      </c>
      <c r="D1899" s="133" t="s">
        <v>307</v>
      </c>
      <c r="E1899" s="134" t="s">
        <v>2862</v>
      </c>
      <c r="F1899" s="135" t="s">
        <v>2863</v>
      </c>
      <c r="G1899" s="136" t="s">
        <v>350</v>
      </c>
      <c r="H1899" s="137">
        <v>16</v>
      </c>
      <c r="I1899" s="138"/>
      <c r="J1899" s="139">
        <f>ROUND(I1899*H1899,2)</f>
        <v>0</v>
      </c>
      <c r="K1899" s="135" t="s">
        <v>721</v>
      </c>
      <c r="L1899" s="33"/>
      <c r="M1899" s="140" t="s">
        <v>42</v>
      </c>
      <c r="N1899" s="141" t="s">
        <v>50</v>
      </c>
      <c r="P1899" s="142">
        <f>O1899*H1899</f>
        <v>0</v>
      </c>
      <c r="Q1899" s="142">
        <v>0</v>
      </c>
      <c r="R1899" s="142">
        <f>Q1899*H1899</f>
        <v>0</v>
      </c>
      <c r="S1899" s="142">
        <v>0</v>
      </c>
      <c r="T1899" s="143">
        <f>S1899*H1899</f>
        <v>0</v>
      </c>
      <c r="AR1899" s="144" t="s">
        <v>436</v>
      </c>
      <c r="AT1899" s="144" t="s">
        <v>307</v>
      </c>
      <c r="AU1899" s="144" t="s">
        <v>96</v>
      </c>
      <c r="AY1899" s="18" t="s">
        <v>305</v>
      </c>
      <c r="BE1899" s="145">
        <f>IF(N1899="základní",J1899,0)</f>
        <v>0</v>
      </c>
      <c r="BF1899" s="145">
        <f>IF(N1899="snížená",J1899,0)</f>
        <v>0</v>
      </c>
      <c r="BG1899" s="145">
        <f>IF(N1899="zákl. přenesená",J1899,0)</f>
        <v>0</v>
      </c>
      <c r="BH1899" s="145">
        <f>IF(N1899="sníž. přenesená",J1899,0)</f>
        <v>0</v>
      </c>
      <c r="BI1899" s="145">
        <f>IF(N1899="nulová",J1899,0)</f>
        <v>0</v>
      </c>
      <c r="BJ1899" s="18" t="s">
        <v>86</v>
      </c>
      <c r="BK1899" s="145">
        <f>ROUND(I1899*H1899,2)</f>
        <v>0</v>
      </c>
      <c r="BL1899" s="18" t="s">
        <v>436</v>
      </c>
      <c r="BM1899" s="144" t="s">
        <v>2864</v>
      </c>
    </row>
    <row r="1900" spans="2:65" s="1" customFormat="1" ht="29.25">
      <c r="B1900" s="33"/>
      <c r="D1900" s="146" t="s">
        <v>313</v>
      </c>
      <c r="F1900" s="147" t="s">
        <v>2863</v>
      </c>
      <c r="I1900" s="148"/>
      <c r="L1900" s="33"/>
      <c r="M1900" s="149"/>
      <c r="T1900" s="54"/>
      <c r="AT1900" s="18" t="s">
        <v>313</v>
      </c>
      <c r="AU1900" s="18" t="s">
        <v>96</v>
      </c>
    </row>
    <row r="1901" spans="2:65" s="1" customFormat="1" ht="44.25" customHeight="1">
      <c r="B1901" s="33"/>
      <c r="C1901" s="133" t="s">
        <v>2865</v>
      </c>
      <c r="D1901" s="133" t="s">
        <v>307</v>
      </c>
      <c r="E1901" s="134" t="s">
        <v>2866</v>
      </c>
      <c r="F1901" s="135" t="s">
        <v>2867</v>
      </c>
      <c r="G1901" s="136" t="s">
        <v>350</v>
      </c>
      <c r="H1901" s="137">
        <v>4</v>
      </c>
      <c r="I1901" s="138"/>
      <c r="J1901" s="139">
        <f>ROUND(I1901*H1901,2)</f>
        <v>0</v>
      </c>
      <c r="K1901" s="135" t="s">
        <v>721</v>
      </c>
      <c r="L1901" s="33"/>
      <c r="M1901" s="140" t="s">
        <v>42</v>
      </c>
      <c r="N1901" s="141" t="s">
        <v>50</v>
      </c>
      <c r="P1901" s="142">
        <f>O1901*H1901</f>
        <v>0</v>
      </c>
      <c r="Q1901" s="142">
        <v>0</v>
      </c>
      <c r="R1901" s="142">
        <f>Q1901*H1901</f>
        <v>0</v>
      </c>
      <c r="S1901" s="142">
        <v>0</v>
      </c>
      <c r="T1901" s="143">
        <f>S1901*H1901</f>
        <v>0</v>
      </c>
      <c r="AR1901" s="144" t="s">
        <v>436</v>
      </c>
      <c r="AT1901" s="144" t="s">
        <v>307</v>
      </c>
      <c r="AU1901" s="144" t="s">
        <v>96</v>
      </c>
      <c r="AY1901" s="18" t="s">
        <v>305</v>
      </c>
      <c r="BE1901" s="145">
        <f>IF(N1901="základní",J1901,0)</f>
        <v>0</v>
      </c>
      <c r="BF1901" s="145">
        <f>IF(N1901="snížená",J1901,0)</f>
        <v>0</v>
      </c>
      <c r="BG1901" s="145">
        <f>IF(N1901="zákl. přenesená",J1901,0)</f>
        <v>0</v>
      </c>
      <c r="BH1901" s="145">
        <f>IF(N1901="sníž. přenesená",J1901,0)</f>
        <v>0</v>
      </c>
      <c r="BI1901" s="145">
        <f>IF(N1901="nulová",J1901,0)</f>
        <v>0</v>
      </c>
      <c r="BJ1901" s="18" t="s">
        <v>86</v>
      </c>
      <c r="BK1901" s="145">
        <f>ROUND(I1901*H1901,2)</f>
        <v>0</v>
      </c>
      <c r="BL1901" s="18" t="s">
        <v>436</v>
      </c>
      <c r="BM1901" s="144" t="s">
        <v>2868</v>
      </c>
    </row>
    <row r="1902" spans="2:65" s="1" customFormat="1" ht="29.25">
      <c r="B1902" s="33"/>
      <c r="D1902" s="146" t="s">
        <v>313</v>
      </c>
      <c r="F1902" s="147" t="s">
        <v>2867</v>
      </c>
      <c r="I1902" s="148"/>
      <c r="L1902" s="33"/>
      <c r="M1902" s="149"/>
      <c r="T1902" s="54"/>
      <c r="AT1902" s="18" t="s">
        <v>313</v>
      </c>
      <c r="AU1902" s="18" t="s">
        <v>96</v>
      </c>
    </row>
    <row r="1903" spans="2:65" s="1" customFormat="1" ht="37.9" customHeight="1">
      <c r="B1903" s="33"/>
      <c r="C1903" s="133" t="s">
        <v>2869</v>
      </c>
      <c r="D1903" s="133" t="s">
        <v>307</v>
      </c>
      <c r="E1903" s="134" t="s">
        <v>2870</v>
      </c>
      <c r="F1903" s="135" t="s">
        <v>2871</v>
      </c>
      <c r="G1903" s="136" t="s">
        <v>350</v>
      </c>
      <c r="H1903" s="137">
        <v>1</v>
      </c>
      <c r="I1903" s="138"/>
      <c r="J1903" s="139">
        <f>ROUND(I1903*H1903,2)</f>
        <v>0</v>
      </c>
      <c r="K1903" s="135" t="s">
        <v>721</v>
      </c>
      <c r="L1903" s="33"/>
      <c r="M1903" s="140" t="s">
        <v>42</v>
      </c>
      <c r="N1903" s="141" t="s">
        <v>50</v>
      </c>
      <c r="P1903" s="142">
        <f>O1903*H1903</f>
        <v>0</v>
      </c>
      <c r="Q1903" s="142">
        <v>0</v>
      </c>
      <c r="R1903" s="142">
        <f>Q1903*H1903</f>
        <v>0</v>
      </c>
      <c r="S1903" s="142">
        <v>0</v>
      </c>
      <c r="T1903" s="143">
        <f>S1903*H1903</f>
        <v>0</v>
      </c>
      <c r="AR1903" s="144" t="s">
        <v>436</v>
      </c>
      <c r="AT1903" s="144" t="s">
        <v>307</v>
      </c>
      <c r="AU1903" s="144" t="s">
        <v>96</v>
      </c>
      <c r="AY1903" s="18" t="s">
        <v>305</v>
      </c>
      <c r="BE1903" s="145">
        <f>IF(N1903="základní",J1903,0)</f>
        <v>0</v>
      </c>
      <c r="BF1903" s="145">
        <f>IF(N1903="snížená",J1903,0)</f>
        <v>0</v>
      </c>
      <c r="BG1903" s="145">
        <f>IF(N1903="zákl. přenesená",J1903,0)</f>
        <v>0</v>
      </c>
      <c r="BH1903" s="145">
        <f>IF(N1903="sníž. přenesená",J1903,0)</f>
        <v>0</v>
      </c>
      <c r="BI1903" s="145">
        <f>IF(N1903="nulová",J1903,0)</f>
        <v>0</v>
      </c>
      <c r="BJ1903" s="18" t="s">
        <v>86</v>
      </c>
      <c r="BK1903" s="145">
        <f>ROUND(I1903*H1903,2)</f>
        <v>0</v>
      </c>
      <c r="BL1903" s="18" t="s">
        <v>436</v>
      </c>
      <c r="BM1903" s="144" t="s">
        <v>2872</v>
      </c>
    </row>
    <row r="1904" spans="2:65" s="1" customFormat="1" ht="19.5">
      <c r="B1904" s="33"/>
      <c r="D1904" s="146" t="s">
        <v>313</v>
      </c>
      <c r="F1904" s="147" t="s">
        <v>2871</v>
      </c>
      <c r="I1904" s="148"/>
      <c r="L1904" s="33"/>
      <c r="M1904" s="149"/>
      <c r="T1904" s="54"/>
      <c r="AT1904" s="18" t="s">
        <v>313</v>
      </c>
      <c r="AU1904" s="18" t="s">
        <v>96</v>
      </c>
    </row>
    <row r="1905" spans="2:65" s="1" customFormat="1" ht="37.9" customHeight="1">
      <c r="B1905" s="33"/>
      <c r="C1905" s="133" t="s">
        <v>2873</v>
      </c>
      <c r="D1905" s="133" t="s">
        <v>307</v>
      </c>
      <c r="E1905" s="134" t="s">
        <v>2874</v>
      </c>
      <c r="F1905" s="135" t="s">
        <v>2875</v>
      </c>
      <c r="G1905" s="136" t="s">
        <v>350</v>
      </c>
      <c r="H1905" s="137">
        <v>1</v>
      </c>
      <c r="I1905" s="138"/>
      <c r="J1905" s="139">
        <f>ROUND(I1905*H1905,2)</f>
        <v>0</v>
      </c>
      <c r="K1905" s="135" t="s">
        <v>721</v>
      </c>
      <c r="L1905" s="33"/>
      <c r="M1905" s="140" t="s">
        <v>42</v>
      </c>
      <c r="N1905" s="141" t="s">
        <v>50</v>
      </c>
      <c r="P1905" s="142">
        <f>O1905*H1905</f>
        <v>0</v>
      </c>
      <c r="Q1905" s="142">
        <v>0</v>
      </c>
      <c r="R1905" s="142">
        <f>Q1905*H1905</f>
        <v>0</v>
      </c>
      <c r="S1905" s="142">
        <v>0</v>
      </c>
      <c r="T1905" s="143">
        <f>S1905*H1905</f>
        <v>0</v>
      </c>
      <c r="AR1905" s="144" t="s">
        <v>436</v>
      </c>
      <c r="AT1905" s="144" t="s">
        <v>307</v>
      </c>
      <c r="AU1905" s="144" t="s">
        <v>96</v>
      </c>
      <c r="AY1905" s="18" t="s">
        <v>305</v>
      </c>
      <c r="BE1905" s="145">
        <f>IF(N1905="základní",J1905,0)</f>
        <v>0</v>
      </c>
      <c r="BF1905" s="145">
        <f>IF(N1905="snížená",J1905,0)</f>
        <v>0</v>
      </c>
      <c r="BG1905" s="145">
        <f>IF(N1905="zákl. přenesená",J1905,0)</f>
        <v>0</v>
      </c>
      <c r="BH1905" s="145">
        <f>IF(N1905="sníž. přenesená",J1905,0)</f>
        <v>0</v>
      </c>
      <c r="BI1905" s="145">
        <f>IF(N1905="nulová",J1905,0)</f>
        <v>0</v>
      </c>
      <c r="BJ1905" s="18" t="s">
        <v>86</v>
      </c>
      <c r="BK1905" s="145">
        <f>ROUND(I1905*H1905,2)</f>
        <v>0</v>
      </c>
      <c r="BL1905" s="18" t="s">
        <v>436</v>
      </c>
      <c r="BM1905" s="144" t="s">
        <v>2876</v>
      </c>
    </row>
    <row r="1906" spans="2:65" s="1" customFormat="1" ht="19.5">
      <c r="B1906" s="33"/>
      <c r="D1906" s="146" t="s">
        <v>313</v>
      </c>
      <c r="F1906" s="147" t="s">
        <v>2875</v>
      </c>
      <c r="I1906" s="148"/>
      <c r="L1906" s="33"/>
      <c r="M1906" s="149"/>
      <c r="T1906" s="54"/>
      <c r="AT1906" s="18" t="s">
        <v>313</v>
      </c>
      <c r="AU1906" s="18" t="s">
        <v>96</v>
      </c>
    </row>
    <row r="1907" spans="2:65" s="1" customFormat="1" ht="37.9" customHeight="1">
      <c r="B1907" s="33"/>
      <c r="C1907" s="133" t="s">
        <v>2877</v>
      </c>
      <c r="D1907" s="133" t="s">
        <v>307</v>
      </c>
      <c r="E1907" s="134" t="s">
        <v>2878</v>
      </c>
      <c r="F1907" s="135" t="s">
        <v>2879</v>
      </c>
      <c r="G1907" s="136" t="s">
        <v>350</v>
      </c>
      <c r="H1907" s="137">
        <v>2</v>
      </c>
      <c r="I1907" s="138"/>
      <c r="J1907" s="139">
        <f>ROUND(I1907*H1907,2)</f>
        <v>0</v>
      </c>
      <c r="K1907" s="135" t="s">
        <v>721</v>
      </c>
      <c r="L1907" s="33"/>
      <c r="M1907" s="140" t="s">
        <v>42</v>
      </c>
      <c r="N1907" s="141" t="s">
        <v>50</v>
      </c>
      <c r="P1907" s="142">
        <f>O1907*H1907</f>
        <v>0</v>
      </c>
      <c r="Q1907" s="142">
        <v>0</v>
      </c>
      <c r="R1907" s="142">
        <f>Q1907*H1907</f>
        <v>0</v>
      </c>
      <c r="S1907" s="142">
        <v>0</v>
      </c>
      <c r="T1907" s="143">
        <f>S1907*H1907</f>
        <v>0</v>
      </c>
      <c r="AR1907" s="144" t="s">
        <v>436</v>
      </c>
      <c r="AT1907" s="144" t="s">
        <v>307</v>
      </c>
      <c r="AU1907" s="144" t="s">
        <v>96</v>
      </c>
      <c r="AY1907" s="18" t="s">
        <v>305</v>
      </c>
      <c r="BE1907" s="145">
        <f>IF(N1907="základní",J1907,0)</f>
        <v>0</v>
      </c>
      <c r="BF1907" s="145">
        <f>IF(N1907="snížená",J1907,0)</f>
        <v>0</v>
      </c>
      <c r="BG1907" s="145">
        <f>IF(N1907="zákl. přenesená",J1907,0)</f>
        <v>0</v>
      </c>
      <c r="BH1907" s="145">
        <f>IF(N1907="sníž. přenesená",J1907,0)</f>
        <v>0</v>
      </c>
      <c r="BI1907" s="145">
        <f>IF(N1907="nulová",J1907,0)</f>
        <v>0</v>
      </c>
      <c r="BJ1907" s="18" t="s">
        <v>86</v>
      </c>
      <c r="BK1907" s="145">
        <f>ROUND(I1907*H1907,2)</f>
        <v>0</v>
      </c>
      <c r="BL1907" s="18" t="s">
        <v>436</v>
      </c>
      <c r="BM1907" s="144" t="s">
        <v>2880</v>
      </c>
    </row>
    <row r="1908" spans="2:65" s="1" customFormat="1" ht="19.5">
      <c r="B1908" s="33"/>
      <c r="D1908" s="146" t="s">
        <v>313</v>
      </c>
      <c r="F1908" s="147" t="s">
        <v>2879</v>
      </c>
      <c r="I1908" s="148"/>
      <c r="L1908" s="33"/>
      <c r="M1908" s="149"/>
      <c r="T1908" s="54"/>
      <c r="AT1908" s="18" t="s">
        <v>313</v>
      </c>
      <c r="AU1908" s="18" t="s">
        <v>96</v>
      </c>
    </row>
    <row r="1909" spans="2:65" s="1" customFormat="1" ht="37.9" customHeight="1">
      <c r="B1909" s="33"/>
      <c r="C1909" s="133" t="s">
        <v>2881</v>
      </c>
      <c r="D1909" s="133" t="s">
        <v>307</v>
      </c>
      <c r="E1909" s="134" t="s">
        <v>2882</v>
      </c>
      <c r="F1909" s="135" t="s">
        <v>2883</v>
      </c>
      <c r="G1909" s="136" t="s">
        <v>350</v>
      </c>
      <c r="H1909" s="137">
        <v>1</v>
      </c>
      <c r="I1909" s="138"/>
      <c r="J1909" s="139">
        <f>ROUND(I1909*H1909,2)</f>
        <v>0</v>
      </c>
      <c r="K1909" s="135" t="s">
        <v>721</v>
      </c>
      <c r="L1909" s="33"/>
      <c r="M1909" s="140" t="s">
        <v>42</v>
      </c>
      <c r="N1909" s="141" t="s">
        <v>50</v>
      </c>
      <c r="P1909" s="142">
        <f>O1909*H1909</f>
        <v>0</v>
      </c>
      <c r="Q1909" s="142">
        <v>0</v>
      </c>
      <c r="R1909" s="142">
        <f>Q1909*H1909</f>
        <v>0</v>
      </c>
      <c r="S1909" s="142">
        <v>0</v>
      </c>
      <c r="T1909" s="143">
        <f>S1909*H1909</f>
        <v>0</v>
      </c>
      <c r="AR1909" s="144" t="s">
        <v>436</v>
      </c>
      <c r="AT1909" s="144" t="s">
        <v>307</v>
      </c>
      <c r="AU1909" s="144" t="s">
        <v>96</v>
      </c>
      <c r="AY1909" s="18" t="s">
        <v>305</v>
      </c>
      <c r="BE1909" s="145">
        <f>IF(N1909="základní",J1909,0)</f>
        <v>0</v>
      </c>
      <c r="BF1909" s="145">
        <f>IF(N1909="snížená",J1909,0)</f>
        <v>0</v>
      </c>
      <c r="BG1909" s="145">
        <f>IF(N1909="zákl. přenesená",J1909,0)</f>
        <v>0</v>
      </c>
      <c r="BH1909" s="145">
        <f>IF(N1909="sníž. přenesená",J1909,0)</f>
        <v>0</v>
      </c>
      <c r="BI1909" s="145">
        <f>IF(N1909="nulová",J1909,0)</f>
        <v>0</v>
      </c>
      <c r="BJ1909" s="18" t="s">
        <v>86</v>
      </c>
      <c r="BK1909" s="145">
        <f>ROUND(I1909*H1909,2)</f>
        <v>0</v>
      </c>
      <c r="BL1909" s="18" t="s">
        <v>436</v>
      </c>
      <c r="BM1909" s="144" t="s">
        <v>2884</v>
      </c>
    </row>
    <row r="1910" spans="2:65" s="1" customFormat="1" ht="19.5">
      <c r="B1910" s="33"/>
      <c r="D1910" s="146" t="s">
        <v>313</v>
      </c>
      <c r="F1910" s="147" t="s">
        <v>2883</v>
      </c>
      <c r="I1910" s="148"/>
      <c r="L1910" s="33"/>
      <c r="M1910" s="149"/>
      <c r="T1910" s="54"/>
      <c r="AT1910" s="18" t="s">
        <v>313</v>
      </c>
      <c r="AU1910" s="18" t="s">
        <v>96</v>
      </c>
    </row>
    <row r="1911" spans="2:65" s="1" customFormat="1" ht="44.25" customHeight="1">
      <c r="B1911" s="33"/>
      <c r="C1911" s="133" t="s">
        <v>2885</v>
      </c>
      <c r="D1911" s="133" t="s">
        <v>307</v>
      </c>
      <c r="E1911" s="134" t="s">
        <v>2886</v>
      </c>
      <c r="F1911" s="135" t="s">
        <v>2887</v>
      </c>
      <c r="G1911" s="136" t="s">
        <v>350</v>
      </c>
      <c r="H1911" s="137">
        <v>2</v>
      </c>
      <c r="I1911" s="138"/>
      <c r="J1911" s="139">
        <f>ROUND(I1911*H1911,2)</f>
        <v>0</v>
      </c>
      <c r="K1911" s="135" t="s">
        <v>721</v>
      </c>
      <c r="L1911" s="33"/>
      <c r="M1911" s="140" t="s">
        <v>42</v>
      </c>
      <c r="N1911" s="141" t="s">
        <v>50</v>
      </c>
      <c r="P1911" s="142">
        <f>O1911*H1911</f>
        <v>0</v>
      </c>
      <c r="Q1911" s="142">
        <v>0</v>
      </c>
      <c r="R1911" s="142">
        <f>Q1911*H1911</f>
        <v>0</v>
      </c>
      <c r="S1911" s="142">
        <v>0</v>
      </c>
      <c r="T1911" s="143">
        <f>S1911*H1911</f>
        <v>0</v>
      </c>
      <c r="AR1911" s="144" t="s">
        <v>436</v>
      </c>
      <c r="AT1911" s="144" t="s">
        <v>307</v>
      </c>
      <c r="AU1911" s="144" t="s">
        <v>96</v>
      </c>
      <c r="AY1911" s="18" t="s">
        <v>305</v>
      </c>
      <c r="BE1911" s="145">
        <f>IF(N1911="základní",J1911,0)</f>
        <v>0</v>
      </c>
      <c r="BF1911" s="145">
        <f>IF(N1911="snížená",J1911,0)</f>
        <v>0</v>
      </c>
      <c r="BG1911" s="145">
        <f>IF(N1911="zákl. přenesená",J1911,0)</f>
        <v>0</v>
      </c>
      <c r="BH1911" s="145">
        <f>IF(N1911="sníž. přenesená",J1911,0)</f>
        <v>0</v>
      </c>
      <c r="BI1911" s="145">
        <f>IF(N1911="nulová",J1911,0)</f>
        <v>0</v>
      </c>
      <c r="BJ1911" s="18" t="s">
        <v>86</v>
      </c>
      <c r="BK1911" s="145">
        <f>ROUND(I1911*H1911,2)</f>
        <v>0</v>
      </c>
      <c r="BL1911" s="18" t="s">
        <v>436</v>
      </c>
      <c r="BM1911" s="144" t="s">
        <v>2888</v>
      </c>
    </row>
    <row r="1912" spans="2:65" s="1" customFormat="1" ht="29.25">
      <c r="B1912" s="33"/>
      <c r="D1912" s="146" t="s">
        <v>313</v>
      </c>
      <c r="F1912" s="147" t="s">
        <v>2887</v>
      </c>
      <c r="I1912" s="148"/>
      <c r="L1912" s="33"/>
      <c r="M1912" s="149"/>
      <c r="T1912" s="54"/>
      <c r="AT1912" s="18" t="s">
        <v>313</v>
      </c>
      <c r="AU1912" s="18" t="s">
        <v>96</v>
      </c>
    </row>
    <row r="1913" spans="2:65" s="1" customFormat="1" ht="44.25" customHeight="1">
      <c r="B1913" s="33"/>
      <c r="C1913" s="133" t="s">
        <v>2889</v>
      </c>
      <c r="D1913" s="133" t="s">
        <v>307</v>
      </c>
      <c r="E1913" s="134" t="s">
        <v>2890</v>
      </c>
      <c r="F1913" s="135" t="s">
        <v>2891</v>
      </c>
      <c r="G1913" s="136" t="s">
        <v>350</v>
      </c>
      <c r="H1913" s="137">
        <v>2</v>
      </c>
      <c r="I1913" s="138"/>
      <c r="J1913" s="139">
        <f>ROUND(I1913*H1913,2)</f>
        <v>0</v>
      </c>
      <c r="K1913" s="135" t="s">
        <v>721</v>
      </c>
      <c r="L1913" s="33"/>
      <c r="M1913" s="140" t="s">
        <v>42</v>
      </c>
      <c r="N1913" s="141" t="s">
        <v>50</v>
      </c>
      <c r="P1913" s="142">
        <f>O1913*H1913</f>
        <v>0</v>
      </c>
      <c r="Q1913" s="142">
        <v>0</v>
      </c>
      <c r="R1913" s="142">
        <f>Q1913*H1913</f>
        <v>0</v>
      </c>
      <c r="S1913" s="142">
        <v>0</v>
      </c>
      <c r="T1913" s="143">
        <f>S1913*H1913</f>
        <v>0</v>
      </c>
      <c r="AR1913" s="144" t="s">
        <v>436</v>
      </c>
      <c r="AT1913" s="144" t="s">
        <v>307</v>
      </c>
      <c r="AU1913" s="144" t="s">
        <v>96</v>
      </c>
      <c r="AY1913" s="18" t="s">
        <v>305</v>
      </c>
      <c r="BE1913" s="145">
        <f>IF(N1913="základní",J1913,0)</f>
        <v>0</v>
      </c>
      <c r="BF1913" s="145">
        <f>IF(N1913="snížená",J1913,0)</f>
        <v>0</v>
      </c>
      <c r="BG1913" s="145">
        <f>IF(N1913="zákl. přenesená",J1913,0)</f>
        <v>0</v>
      </c>
      <c r="BH1913" s="145">
        <f>IF(N1913="sníž. přenesená",J1913,0)</f>
        <v>0</v>
      </c>
      <c r="BI1913" s="145">
        <f>IF(N1913="nulová",J1913,0)</f>
        <v>0</v>
      </c>
      <c r="BJ1913" s="18" t="s">
        <v>86</v>
      </c>
      <c r="BK1913" s="145">
        <f>ROUND(I1913*H1913,2)</f>
        <v>0</v>
      </c>
      <c r="BL1913" s="18" t="s">
        <v>436</v>
      </c>
      <c r="BM1913" s="144" t="s">
        <v>2892</v>
      </c>
    </row>
    <row r="1914" spans="2:65" s="1" customFormat="1" ht="29.25">
      <c r="B1914" s="33"/>
      <c r="D1914" s="146" t="s">
        <v>313</v>
      </c>
      <c r="F1914" s="147" t="s">
        <v>2891</v>
      </c>
      <c r="I1914" s="148"/>
      <c r="L1914" s="33"/>
      <c r="M1914" s="149"/>
      <c r="T1914" s="54"/>
      <c r="AT1914" s="18" t="s">
        <v>313</v>
      </c>
      <c r="AU1914" s="18" t="s">
        <v>96</v>
      </c>
    </row>
    <row r="1915" spans="2:65" s="1" customFormat="1" ht="44.25" customHeight="1">
      <c r="B1915" s="33"/>
      <c r="C1915" s="133" t="s">
        <v>2893</v>
      </c>
      <c r="D1915" s="133" t="s">
        <v>307</v>
      </c>
      <c r="E1915" s="134" t="s">
        <v>2894</v>
      </c>
      <c r="F1915" s="135" t="s">
        <v>2895</v>
      </c>
      <c r="G1915" s="136" t="s">
        <v>350</v>
      </c>
      <c r="H1915" s="137">
        <v>1</v>
      </c>
      <c r="I1915" s="138"/>
      <c r="J1915" s="139">
        <f>ROUND(I1915*H1915,2)</f>
        <v>0</v>
      </c>
      <c r="K1915" s="135" t="s">
        <v>721</v>
      </c>
      <c r="L1915" s="33"/>
      <c r="M1915" s="140" t="s">
        <v>42</v>
      </c>
      <c r="N1915" s="141" t="s">
        <v>50</v>
      </c>
      <c r="P1915" s="142">
        <f>O1915*H1915</f>
        <v>0</v>
      </c>
      <c r="Q1915" s="142">
        <v>0</v>
      </c>
      <c r="R1915" s="142">
        <f>Q1915*H1915</f>
        <v>0</v>
      </c>
      <c r="S1915" s="142">
        <v>0</v>
      </c>
      <c r="T1915" s="143">
        <f>S1915*H1915</f>
        <v>0</v>
      </c>
      <c r="AR1915" s="144" t="s">
        <v>436</v>
      </c>
      <c r="AT1915" s="144" t="s">
        <v>307</v>
      </c>
      <c r="AU1915" s="144" t="s">
        <v>96</v>
      </c>
      <c r="AY1915" s="18" t="s">
        <v>305</v>
      </c>
      <c r="BE1915" s="145">
        <f>IF(N1915="základní",J1915,0)</f>
        <v>0</v>
      </c>
      <c r="BF1915" s="145">
        <f>IF(N1915="snížená",J1915,0)</f>
        <v>0</v>
      </c>
      <c r="BG1915" s="145">
        <f>IF(N1915="zákl. přenesená",J1915,0)</f>
        <v>0</v>
      </c>
      <c r="BH1915" s="145">
        <f>IF(N1915="sníž. přenesená",J1915,0)</f>
        <v>0</v>
      </c>
      <c r="BI1915" s="145">
        <f>IF(N1915="nulová",J1915,0)</f>
        <v>0</v>
      </c>
      <c r="BJ1915" s="18" t="s">
        <v>86</v>
      </c>
      <c r="BK1915" s="145">
        <f>ROUND(I1915*H1915,2)</f>
        <v>0</v>
      </c>
      <c r="BL1915" s="18" t="s">
        <v>436</v>
      </c>
      <c r="BM1915" s="144" t="s">
        <v>2896</v>
      </c>
    </row>
    <row r="1916" spans="2:65" s="1" customFormat="1" ht="29.25">
      <c r="B1916" s="33"/>
      <c r="D1916" s="146" t="s">
        <v>313</v>
      </c>
      <c r="F1916" s="147" t="s">
        <v>2895</v>
      </c>
      <c r="I1916" s="148"/>
      <c r="L1916" s="33"/>
      <c r="M1916" s="149"/>
      <c r="T1916" s="54"/>
      <c r="AT1916" s="18" t="s">
        <v>313</v>
      </c>
      <c r="AU1916" s="18" t="s">
        <v>96</v>
      </c>
    </row>
    <row r="1917" spans="2:65" s="1" customFormat="1" ht="37.9" customHeight="1">
      <c r="B1917" s="33"/>
      <c r="C1917" s="133" t="s">
        <v>2897</v>
      </c>
      <c r="D1917" s="133" t="s">
        <v>307</v>
      </c>
      <c r="E1917" s="134" t="s">
        <v>2898</v>
      </c>
      <c r="F1917" s="135" t="s">
        <v>2899</v>
      </c>
      <c r="G1917" s="136" t="s">
        <v>350</v>
      </c>
      <c r="H1917" s="137">
        <v>2</v>
      </c>
      <c r="I1917" s="138"/>
      <c r="J1917" s="139">
        <f>ROUND(I1917*H1917,2)</f>
        <v>0</v>
      </c>
      <c r="K1917" s="135" t="s">
        <v>721</v>
      </c>
      <c r="L1917" s="33"/>
      <c r="M1917" s="140" t="s">
        <v>42</v>
      </c>
      <c r="N1917" s="141" t="s">
        <v>50</v>
      </c>
      <c r="P1917" s="142">
        <f>O1917*H1917</f>
        <v>0</v>
      </c>
      <c r="Q1917" s="142">
        <v>0</v>
      </c>
      <c r="R1917" s="142">
        <f>Q1917*H1917</f>
        <v>0</v>
      </c>
      <c r="S1917" s="142">
        <v>0</v>
      </c>
      <c r="T1917" s="143">
        <f>S1917*H1917</f>
        <v>0</v>
      </c>
      <c r="AR1917" s="144" t="s">
        <v>436</v>
      </c>
      <c r="AT1917" s="144" t="s">
        <v>307</v>
      </c>
      <c r="AU1917" s="144" t="s">
        <v>96</v>
      </c>
      <c r="AY1917" s="18" t="s">
        <v>305</v>
      </c>
      <c r="BE1917" s="145">
        <f>IF(N1917="základní",J1917,0)</f>
        <v>0</v>
      </c>
      <c r="BF1917" s="145">
        <f>IF(N1917="snížená",J1917,0)</f>
        <v>0</v>
      </c>
      <c r="BG1917" s="145">
        <f>IF(N1917="zákl. přenesená",J1917,0)</f>
        <v>0</v>
      </c>
      <c r="BH1917" s="145">
        <f>IF(N1917="sníž. přenesená",J1917,0)</f>
        <v>0</v>
      </c>
      <c r="BI1917" s="145">
        <f>IF(N1917="nulová",J1917,0)</f>
        <v>0</v>
      </c>
      <c r="BJ1917" s="18" t="s">
        <v>86</v>
      </c>
      <c r="BK1917" s="145">
        <f>ROUND(I1917*H1917,2)</f>
        <v>0</v>
      </c>
      <c r="BL1917" s="18" t="s">
        <v>436</v>
      </c>
      <c r="BM1917" s="144" t="s">
        <v>2900</v>
      </c>
    </row>
    <row r="1918" spans="2:65" s="1" customFormat="1" ht="19.5">
      <c r="B1918" s="33"/>
      <c r="D1918" s="146" t="s">
        <v>313</v>
      </c>
      <c r="F1918" s="147" t="s">
        <v>2899</v>
      </c>
      <c r="I1918" s="148"/>
      <c r="L1918" s="33"/>
      <c r="M1918" s="149"/>
      <c r="T1918" s="54"/>
      <c r="AT1918" s="18" t="s">
        <v>313</v>
      </c>
      <c r="AU1918" s="18" t="s">
        <v>96</v>
      </c>
    </row>
    <row r="1919" spans="2:65" s="1" customFormat="1" ht="44.25" customHeight="1">
      <c r="B1919" s="33"/>
      <c r="C1919" s="133" t="s">
        <v>2901</v>
      </c>
      <c r="D1919" s="133" t="s">
        <v>307</v>
      </c>
      <c r="E1919" s="134" t="s">
        <v>2902</v>
      </c>
      <c r="F1919" s="135" t="s">
        <v>2903</v>
      </c>
      <c r="G1919" s="136" t="s">
        <v>350</v>
      </c>
      <c r="H1919" s="137">
        <v>1</v>
      </c>
      <c r="I1919" s="138"/>
      <c r="J1919" s="139">
        <f>ROUND(I1919*H1919,2)</f>
        <v>0</v>
      </c>
      <c r="K1919" s="135" t="s">
        <v>721</v>
      </c>
      <c r="L1919" s="33"/>
      <c r="M1919" s="140" t="s">
        <v>42</v>
      </c>
      <c r="N1919" s="141" t="s">
        <v>50</v>
      </c>
      <c r="P1919" s="142">
        <f>O1919*H1919</f>
        <v>0</v>
      </c>
      <c r="Q1919" s="142">
        <v>0</v>
      </c>
      <c r="R1919" s="142">
        <f>Q1919*H1919</f>
        <v>0</v>
      </c>
      <c r="S1919" s="142">
        <v>0</v>
      </c>
      <c r="T1919" s="143">
        <f>S1919*H1919</f>
        <v>0</v>
      </c>
      <c r="AR1919" s="144" t="s">
        <v>436</v>
      </c>
      <c r="AT1919" s="144" t="s">
        <v>307</v>
      </c>
      <c r="AU1919" s="144" t="s">
        <v>96</v>
      </c>
      <c r="AY1919" s="18" t="s">
        <v>305</v>
      </c>
      <c r="BE1919" s="145">
        <f>IF(N1919="základní",J1919,0)</f>
        <v>0</v>
      </c>
      <c r="BF1919" s="145">
        <f>IF(N1919="snížená",J1919,0)</f>
        <v>0</v>
      </c>
      <c r="BG1919" s="145">
        <f>IF(N1919="zákl. přenesená",J1919,0)</f>
        <v>0</v>
      </c>
      <c r="BH1919" s="145">
        <f>IF(N1919="sníž. přenesená",J1919,0)</f>
        <v>0</v>
      </c>
      <c r="BI1919" s="145">
        <f>IF(N1919="nulová",J1919,0)</f>
        <v>0</v>
      </c>
      <c r="BJ1919" s="18" t="s">
        <v>86</v>
      </c>
      <c r="BK1919" s="145">
        <f>ROUND(I1919*H1919,2)</f>
        <v>0</v>
      </c>
      <c r="BL1919" s="18" t="s">
        <v>436</v>
      </c>
      <c r="BM1919" s="144" t="s">
        <v>2904</v>
      </c>
    </row>
    <row r="1920" spans="2:65" s="1" customFormat="1" ht="29.25">
      <c r="B1920" s="33"/>
      <c r="D1920" s="146" t="s">
        <v>313</v>
      </c>
      <c r="F1920" s="147" t="s">
        <v>2903</v>
      </c>
      <c r="I1920" s="148"/>
      <c r="L1920" s="33"/>
      <c r="M1920" s="149"/>
      <c r="T1920" s="54"/>
      <c r="AT1920" s="18" t="s">
        <v>313</v>
      </c>
      <c r="AU1920" s="18" t="s">
        <v>96</v>
      </c>
    </row>
    <row r="1921" spans="2:65" s="11" customFormat="1" ht="20.85" customHeight="1">
      <c r="B1921" s="121"/>
      <c r="D1921" s="122" t="s">
        <v>78</v>
      </c>
      <c r="E1921" s="131" t="s">
        <v>2905</v>
      </c>
      <c r="F1921" s="131" t="s">
        <v>2906</v>
      </c>
      <c r="I1921" s="124"/>
      <c r="J1921" s="132">
        <f>BK1921</f>
        <v>0</v>
      </c>
      <c r="L1921" s="121"/>
      <c r="M1921" s="126"/>
      <c r="P1921" s="127">
        <f>SUM(P1922:P2043)</f>
        <v>0</v>
      </c>
      <c r="R1921" s="127">
        <f>SUM(R1922:R2043)</f>
        <v>0</v>
      </c>
      <c r="T1921" s="128">
        <f>SUM(T1922:T2043)</f>
        <v>0</v>
      </c>
      <c r="AR1921" s="122" t="s">
        <v>88</v>
      </c>
      <c r="AT1921" s="129" t="s">
        <v>78</v>
      </c>
      <c r="AU1921" s="129" t="s">
        <v>88</v>
      </c>
      <c r="AY1921" s="122" t="s">
        <v>305</v>
      </c>
      <c r="BK1921" s="130">
        <f>SUM(BK1922:BK2043)</f>
        <v>0</v>
      </c>
    </row>
    <row r="1922" spans="2:65" s="1" customFormat="1" ht="24.2" customHeight="1">
      <c r="B1922" s="33"/>
      <c r="C1922" s="133" t="s">
        <v>2907</v>
      </c>
      <c r="D1922" s="133" t="s">
        <v>307</v>
      </c>
      <c r="E1922" s="134" t="s">
        <v>2908</v>
      </c>
      <c r="F1922" s="135" t="s">
        <v>2909</v>
      </c>
      <c r="G1922" s="136" t="s">
        <v>350</v>
      </c>
      <c r="H1922" s="137">
        <v>1</v>
      </c>
      <c r="I1922" s="138"/>
      <c r="J1922" s="139">
        <f>ROUND(I1922*H1922,2)</f>
        <v>0</v>
      </c>
      <c r="K1922" s="135" t="s">
        <v>721</v>
      </c>
      <c r="L1922" s="33"/>
      <c r="M1922" s="140" t="s">
        <v>42</v>
      </c>
      <c r="N1922" s="141" t="s">
        <v>50</v>
      </c>
      <c r="P1922" s="142">
        <f>O1922*H1922</f>
        <v>0</v>
      </c>
      <c r="Q1922" s="142">
        <v>0</v>
      </c>
      <c r="R1922" s="142">
        <f>Q1922*H1922</f>
        <v>0</v>
      </c>
      <c r="S1922" s="142">
        <v>0</v>
      </c>
      <c r="T1922" s="143">
        <f>S1922*H1922</f>
        <v>0</v>
      </c>
      <c r="AR1922" s="144" t="s">
        <v>436</v>
      </c>
      <c r="AT1922" s="144" t="s">
        <v>307</v>
      </c>
      <c r="AU1922" s="144" t="s">
        <v>96</v>
      </c>
      <c r="AY1922" s="18" t="s">
        <v>305</v>
      </c>
      <c r="BE1922" s="145">
        <f>IF(N1922="základní",J1922,0)</f>
        <v>0</v>
      </c>
      <c r="BF1922" s="145">
        <f>IF(N1922="snížená",J1922,0)</f>
        <v>0</v>
      </c>
      <c r="BG1922" s="145">
        <f>IF(N1922="zákl. přenesená",J1922,0)</f>
        <v>0</v>
      </c>
      <c r="BH1922" s="145">
        <f>IF(N1922="sníž. přenesená",J1922,0)</f>
        <v>0</v>
      </c>
      <c r="BI1922" s="145">
        <f>IF(N1922="nulová",J1922,0)</f>
        <v>0</v>
      </c>
      <c r="BJ1922" s="18" t="s">
        <v>86</v>
      </c>
      <c r="BK1922" s="145">
        <f>ROUND(I1922*H1922,2)</f>
        <v>0</v>
      </c>
      <c r="BL1922" s="18" t="s">
        <v>436</v>
      </c>
      <c r="BM1922" s="144" t="s">
        <v>2910</v>
      </c>
    </row>
    <row r="1923" spans="2:65" s="1" customFormat="1" ht="19.5">
      <c r="B1923" s="33"/>
      <c r="D1923" s="146" t="s">
        <v>313</v>
      </c>
      <c r="F1923" s="147" t="s">
        <v>2909</v>
      </c>
      <c r="I1923" s="148"/>
      <c r="L1923" s="33"/>
      <c r="M1923" s="149"/>
      <c r="T1923" s="54"/>
      <c r="AT1923" s="18" t="s">
        <v>313</v>
      </c>
      <c r="AU1923" s="18" t="s">
        <v>96</v>
      </c>
    </row>
    <row r="1924" spans="2:65" s="1" customFormat="1" ht="37.9" customHeight="1">
      <c r="B1924" s="33"/>
      <c r="C1924" s="133" t="s">
        <v>2911</v>
      </c>
      <c r="D1924" s="133" t="s">
        <v>307</v>
      </c>
      <c r="E1924" s="134" t="s">
        <v>2912</v>
      </c>
      <c r="F1924" s="135" t="s">
        <v>2913</v>
      </c>
      <c r="G1924" s="136" t="s">
        <v>350</v>
      </c>
      <c r="H1924" s="137">
        <v>75</v>
      </c>
      <c r="I1924" s="138"/>
      <c r="J1924" s="139">
        <f>ROUND(I1924*H1924,2)</f>
        <v>0</v>
      </c>
      <c r="K1924" s="135" t="s">
        <v>721</v>
      </c>
      <c r="L1924" s="33"/>
      <c r="M1924" s="140" t="s">
        <v>42</v>
      </c>
      <c r="N1924" s="141" t="s">
        <v>50</v>
      </c>
      <c r="P1924" s="142">
        <f>O1924*H1924</f>
        <v>0</v>
      </c>
      <c r="Q1924" s="142">
        <v>0</v>
      </c>
      <c r="R1924" s="142">
        <f>Q1924*H1924</f>
        <v>0</v>
      </c>
      <c r="S1924" s="142">
        <v>0</v>
      </c>
      <c r="T1924" s="143">
        <f>S1924*H1924</f>
        <v>0</v>
      </c>
      <c r="AR1924" s="144" t="s">
        <v>436</v>
      </c>
      <c r="AT1924" s="144" t="s">
        <v>307</v>
      </c>
      <c r="AU1924" s="144" t="s">
        <v>96</v>
      </c>
      <c r="AY1924" s="18" t="s">
        <v>305</v>
      </c>
      <c r="BE1924" s="145">
        <f>IF(N1924="základní",J1924,0)</f>
        <v>0</v>
      </c>
      <c r="BF1924" s="145">
        <f>IF(N1924="snížená",J1924,0)</f>
        <v>0</v>
      </c>
      <c r="BG1924" s="145">
        <f>IF(N1924="zákl. přenesená",J1924,0)</f>
        <v>0</v>
      </c>
      <c r="BH1924" s="145">
        <f>IF(N1924="sníž. přenesená",J1924,0)</f>
        <v>0</v>
      </c>
      <c r="BI1924" s="145">
        <f>IF(N1924="nulová",J1924,0)</f>
        <v>0</v>
      </c>
      <c r="BJ1924" s="18" t="s">
        <v>86</v>
      </c>
      <c r="BK1924" s="145">
        <f>ROUND(I1924*H1924,2)</f>
        <v>0</v>
      </c>
      <c r="BL1924" s="18" t="s">
        <v>436</v>
      </c>
      <c r="BM1924" s="144" t="s">
        <v>2914</v>
      </c>
    </row>
    <row r="1925" spans="2:65" s="1" customFormat="1" ht="19.5">
      <c r="B1925" s="33"/>
      <c r="D1925" s="146" t="s">
        <v>313</v>
      </c>
      <c r="F1925" s="147" t="s">
        <v>2913</v>
      </c>
      <c r="I1925" s="148"/>
      <c r="L1925" s="33"/>
      <c r="M1925" s="149"/>
      <c r="T1925" s="54"/>
      <c r="AT1925" s="18" t="s">
        <v>313</v>
      </c>
      <c r="AU1925" s="18" t="s">
        <v>96</v>
      </c>
    </row>
    <row r="1926" spans="2:65" s="1" customFormat="1" ht="33" customHeight="1">
      <c r="B1926" s="33"/>
      <c r="C1926" s="133" t="s">
        <v>2915</v>
      </c>
      <c r="D1926" s="133" t="s">
        <v>307</v>
      </c>
      <c r="E1926" s="134" t="s">
        <v>2916</v>
      </c>
      <c r="F1926" s="135" t="s">
        <v>2917</v>
      </c>
      <c r="G1926" s="136" t="s">
        <v>350</v>
      </c>
      <c r="H1926" s="137">
        <v>1</v>
      </c>
      <c r="I1926" s="138"/>
      <c r="J1926" s="139">
        <f>ROUND(I1926*H1926,2)</f>
        <v>0</v>
      </c>
      <c r="K1926" s="135" t="s">
        <v>721</v>
      </c>
      <c r="L1926" s="33"/>
      <c r="M1926" s="140" t="s">
        <v>42</v>
      </c>
      <c r="N1926" s="141" t="s">
        <v>50</v>
      </c>
      <c r="P1926" s="142">
        <f>O1926*H1926</f>
        <v>0</v>
      </c>
      <c r="Q1926" s="142">
        <v>0</v>
      </c>
      <c r="R1926" s="142">
        <f>Q1926*H1926</f>
        <v>0</v>
      </c>
      <c r="S1926" s="142">
        <v>0</v>
      </c>
      <c r="T1926" s="143">
        <f>S1926*H1926</f>
        <v>0</v>
      </c>
      <c r="AR1926" s="144" t="s">
        <v>436</v>
      </c>
      <c r="AT1926" s="144" t="s">
        <v>307</v>
      </c>
      <c r="AU1926" s="144" t="s">
        <v>96</v>
      </c>
      <c r="AY1926" s="18" t="s">
        <v>305</v>
      </c>
      <c r="BE1926" s="145">
        <f>IF(N1926="základní",J1926,0)</f>
        <v>0</v>
      </c>
      <c r="BF1926" s="145">
        <f>IF(N1926="snížená",J1926,0)</f>
        <v>0</v>
      </c>
      <c r="BG1926" s="145">
        <f>IF(N1926="zákl. přenesená",J1926,0)</f>
        <v>0</v>
      </c>
      <c r="BH1926" s="145">
        <f>IF(N1926="sníž. přenesená",J1926,0)</f>
        <v>0</v>
      </c>
      <c r="BI1926" s="145">
        <f>IF(N1926="nulová",J1926,0)</f>
        <v>0</v>
      </c>
      <c r="BJ1926" s="18" t="s">
        <v>86</v>
      </c>
      <c r="BK1926" s="145">
        <f>ROUND(I1926*H1926,2)</f>
        <v>0</v>
      </c>
      <c r="BL1926" s="18" t="s">
        <v>436</v>
      </c>
      <c r="BM1926" s="144" t="s">
        <v>2918</v>
      </c>
    </row>
    <row r="1927" spans="2:65" s="1" customFormat="1" ht="19.5">
      <c r="B1927" s="33"/>
      <c r="D1927" s="146" t="s">
        <v>313</v>
      </c>
      <c r="F1927" s="147" t="s">
        <v>2917</v>
      </c>
      <c r="I1927" s="148"/>
      <c r="L1927" s="33"/>
      <c r="M1927" s="149"/>
      <c r="T1927" s="54"/>
      <c r="AT1927" s="18" t="s">
        <v>313</v>
      </c>
      <c r="AU1927" s="18" t="s">
        <v>96</v>
      </c>
    </row>
    <row r="1928" spans="2:65" s="1" customFormat="1" ht="33" customHeight="1">
      <c r="B1928" s="33"/>
      <c r="C1928" s="133" t="s">
        <v>2919</v>
      </c>
      <c r="D1928" s="133" t="s">
        <v>307</v>
      </c>
      <c r="E1928" s="134" t="s">
        <v>2920</v>
      </c>
      <c r="F1928" s="135" t="s">
        <v>2921</v>
      </c>
      <c r="G1928" s="136" t="s">
        <v>350</v>
      </c>
      <c r="H1928" s="137">
        <v>1</v>
      </c>
      <c r="I1928" s="138"/>
      <c r="J1928" s="139">
        <f>ROUND(I1928*H1928,2)</f>
        <v>0</v>
      </c>
      <c r="K1928" s="135" t="s">
        <v>721</v>
      </c>
      <c r="L1928" s="33"/>
      <c r="M1928" s="140" t="s">
        <v>42</v>
      </c>
      <c r="N1928" s="141" t="s">
        <v>50</v>
      </c>
      <c r="P1928" s="142">
        <f>O1928*H1928</f>
        <v>0</v>
      </c>
      <c r="Q1928" s="142">
        <v>0</v>
      </c>
      <c r="R1928" s="142">
        <f>Q1928*H1928</f>
        <v>0</v>
      </c>
      <c r="S1928" s="142">
        <v>0</v>
      </c>
      <c r="T1928" s="143">
        <f>S1928*H1928</f>
        <v>0</v>
      </c>
      <c r="AR1928" s="144" t="s">
        <v>436</v>
      </c>
      <c r="AT1928" s="144" t="s">
        <v>307</v>
      </c>
      <c r="AU1928" s="144" t="s">
        <v>96</v>
      </c>
      <c r="AY1928" s="18" t="s">
        <v>305</v>
      </c>
      <c r="BE1928" s="145">
        <f>IF(N1928="základní",J1928,0)</f>
        <v>0</v>
      </c>
      <c r="BF1928" s="145">
        <f>IF(N1928="snížená",J1928,0)</f>
        <v>0</v>
      </c>
      <c r="BG1928" s="145">
        <f>IF(N1928="zákl. přenesená",J1928,0)</f>
        <v>0</v>
      </c>
      <c r="BH1928" s="145">
        <f>IF(N1928="sníž. přenesená",J1928,0)</f>
        <v>0</v>
      </c>
      <c r="BI1928" s="145">
        <f>IF(N1928="nulová",J1928,0)</f>
        <v>0</v>
      </c>
      <c r="BJ1928" s="18" t="s">
        <v>86</v>
      </c>
      <c r="BK1928" s="145">
        <f>ROUND(I1928*H1928,2)</f>
        <v>0</v>
      </c>
      <c r="BL1928" s="18" t="s">
        <v>436</v>
      </c>
      <c r="BM1928" s="144" t="s">
        <v>2922</v>
      </c>
    </row>
    <row r="1929" spans="2:65" s="1" customFormat="1" ht="19.5">
      <c r="B1929" s="33"/>
      <c r="D1929" s="146" t="s">
        <v>313</v>
      </c>
      <c r="F1929" s="147" t="s">
        <v>2921</v>
      </c>
      <c r="I1929" s="148"/>
      <c r="L1929" s="33"/>
      <c r="M1929" s="149"/>
      <c r="T1929" s="54"/>
      <c r="AT1929" s="18" t="s">
        <v>313</v>
      </c>
      <c r="AU1929" s="18" t="s">
        <v>96</v>
      </c>
    </row>
    <row r="1930" spans="2:65" s="1" customFormat="1" ht="24.2" customHeight="1">
      <c r="B1930" s="33"/>
      <c r="C1930" s="133" t="s">
        <v>2923</v>
      </c>
      <c r="D1930" s="133" t="s">
        <v>307</v>
      </c>
      <c r="E1930" s="134" t="s">
        <v>2924</v>
      </c>
      <c r="F1930" s="135" t="s">
        <v>2925</v>
      </c>
      <c r="G1930" s="136" t="s">
        <v>350</v>
      </c>
      <c r="H1930" s="137">
        <v>1</v>
      </c>
      <c r="I1930" s="138"/>
      <c r="J1930" s="139">
        <f>ROUND(I1930*H1930,2)</f>
        <v>0</v>
      </c>
      <c r="K1930" s="135" t="s">
        <v>721</v>
      </c>
      <c r="L1930" s="33"/>
      <c r="M1930" s="140" t="s">
        <v>42</v>
      </c>
      <c r="N1930" s="141" t="s">
        <v>50</v>
      </c>
      <c r="P1930" s="142">
        <f>O1930*H1930</f>
        <v>0</v>
      </c>
      <c r="Q1930" s="142">
        <v>0</v>
      </c>
      <c r="R1930" s="142">
        <f>Q1930*H1930</f>
        <v>0</v>
      </c>
      <c r="S1930" s="142">
        <v>0</v>
      </c>
      <c r="T1930" s="143">
        <f>S1930*H1930</f>
        <v>0</v>
      </c>
      <c r="AR1930" s="144" t="s">
        <v>436</v>
      </c>
      <c r="AT1930" s="144" t="s">
        <v>307</v>
      </c>
      <c r="AU1930" s="144" t="s">
        <v>96</v>
      </c>
      <c r="AY1930" s="18" t="s">
        <v>305</v>
      </c>
      <c r="BE1930" s="145">
        <f>IF(N1930="základní",J1930,0)</f>
        <v>0</v>
      </c>
      <c r="BF1930" s="145">
        <f>IF(N1930="snížená",J1930,0)</f>
        <v>0</v>
      </c>
      <c r="BG1930" s="145">
        <f>IF(N1930="zákl. přenesená",J1930,0)</f>
        <v>0</v>
      </c>
      <c r="BH1930" s="145">
        <f>IF(N1930="sníž. přenesená",J1930,0)</f>
        <v>0</v>
      </c>
      <c r="BI1930" s="145">
        <f>IF(N1930="nulová",J1930,0)</f>
        <v>0</v>
      </c>
      <c r="BJ1930" s="18" t="s">
        <v>86</v>
      </c>
      <c r="BK1930" s="145">
        <f>ROUND(I1930*H1930,2)</f>
        <v>0</v>
      </c>
      <c r="BL1930" s="18" t="s">
        <v>436</v>
      </c>
      <c r="BM1930" s="144" t="s">
        <v>2926</v>
      </c>
    </row>
    <row r="1931" spans="2:65" s="1" customFormat="1" ht="19.5">
      <c r="B1931" s="33"/>
      <c r="D1931" s="146" t="s">
        <v>313</v>
      </c>
      <c r="F1931" s="147" t="s">
        <v>2925</v>
      </c>
      <c r="I1931" s="148"/>
      <c r="L1931" s="33"/>
      <c r="M1931" s="149"/>
      <c r="T1931" s="54"/>
      <c r="AT1931" s="18" t="s">
        <v>313</v>
      </c>
      <c r="AU1931" s="18" t="s">
        <v>96</v>
      </c>
    </row>
    <row r="1932" spans="2:65" s="1" customFormat="1" ht="33" customHeight="1">
      <c r="B1932" s="33"/>
      <c r="C1932" s="133" t="s">
        <v>2927</v>
      </c>
      <c r="D1932" s="133" t="s">
        <v>307</v>
      </c>
      <c r="E1932" s="134" t="s">
        <v>2928</v>
      </c>
      <c r="F1932" s="135" t="s">
        <v>2929</v>
      </c>
      <c r="G1932" s="136" t="s">
        <v>350</v>
      </c>
      <c r="H1932" s="137">
        <v>1</v>
      </c>
      <c r="I1932" s="138"/>
      <c r="J1932" s="139">
        <f>ROUND(I1932*H1932,2)</f>
        <v>0</v>
      </c>
      <c r="K1932" s="135" t="s">
        <v>721</v>
      </c>
      <c r="L1932" s="33"/>
      <c r="M1932" s="140" t="s">
        <v>42</v>
      </c>
      <c r="N1932" s="141" t="s">
        <v>50</v>
      </c>
      <c r="P1932" s="142">
        <f>O1932*H1932</f>
        <v>0</v>
      </c>
      <c r="Q1932" s="142">
        <v>0</v>
      </c>
      <c r="R1932" s="142">
        <f>Q1932*H1932</f>
        <v>0</v>
      </c>
      <c r="S1932" s="142">
        <v>0</v>
      </c>
      <c r="T1932" s="143">
        <f>S1932*H1932</f>
        <v>0</v>
      </c>
      <c r="AR1932" s="144" t="s">
        <v>436</v>
      </c>
      <c r="AT1932" s="144" t="s">
        <v>307</v>
      </c>
      <c r="AU1932" s="144" t="s">
        <v>96</v>
      </c>
      <c r="AY1932" s="18" t="s">
        <v>305</v>
      </c>
      <c r="BE1932" s="145">
        <f>IF(N1932="základní",J1932,0)</f>
        <v>0</v>
      </c>
      <c r="BF1932" s="145">
        <f>IF(N1932="snížená",J1932,0)</f>
        <v>0</v>
      </c>
      <c r="BG1932" s="145">
        <f>IF(N1932="zákl. přenesená",J1932,0)</f>
        <v>0</v>
      </c>
      <c r="BH1932" s="145">
        <f>IF(N1932="sníž. přenesená",J1932,0)</f>
        <v>0</v>
      </c>
      <c r="BI1932" s="145">
        <f>IF(N1932="nulová",J1932,0)</f>
        <v>0</v>
      </c>
      <c r="BJ1932" s="18" t="s">
        <v>86</v>
      </c>
      <c r="BK1932" s="145">
        <f>ROUND(I1932*H1932,2)</f>
        <v>0</v>
      </c>
      <c r="BL1932" s="18" t="s">
        <v>436</v>
      </c>
      <c r="BM1932" s="144" t="s">
        <v>2930</v>
      </c>
    </row>
    <row r="1933" spans="2:65" s="1" customFormat="1" ht="19.5">
      <c r="B1933" s="33"/>
      <c r="D1933" s="146" t="s">
        <v>313</v>
      </c>
      <c r="F1933" s="147" t="s">
        <v>2929</v>
      </c>
      <c r="I1933" s="148"/>
      <c r="L1933" s="33"/>
      <c r="M1933" s="149"/>
      <c r="T1933" s="54"/>
      <c r="AT1933" s="18" t="s">
        <v>313</v>
      </c>
      <c r="AU1933" s="18" t="s">
        <v>96</v>
      </c>
    </row>
    <row r="1934" spans="2:65" s="1" customFormat="1" ht="33" customHeight="1">
      <c r="B1934" s="33"/>
      <c r="C1934" s="133" t="s">
        <v>2931</v>
      </c>
      <c r="D1934" s="133" t="s">
        <v>307</v>
      </c>
      <c r="E1934" s="134" t="s">
        <v>2932</v>
      </c>
      <c r="F1934" s="135" t="s">
        <v>2933</v>
      </c>
      <c r="G1934" s="136" t="s">
        <v>350</v>
      </c>
      <c r="H1934" s="137">
        <v>1</v>
      </c>
      <c r="I1934" s="138"/>
      <c r="J1934" s="139">
        <f>ROUND(I1934*H1934,2)</f>
        <v>0</v>
      </c>
      <c r="K1934" s="135" t="s">
        <v>721</v>
      </c>
      <c r="L1934" s="33"/>
      <c r="M1934" s="140" t="s">
        <v>42</v>
      </c>
      <c r="N1934" s="141" t="s">
        <v>50</v>
      </c>
      <c r="P1934" s="142">
        <f>O1934*H1934</f>
        <v>0</v>
      </c>
      <c r="Q1934" s="142">
        <v>0</v>
      </c>
      <c r="R1934" s="142">
        <f>Q1934*H1934</f>
        <v>0</v>
      </c>
      <c r="S1934" s="142">
        <v>0</v>
      </c>
      <c r="T1934" s="143">
        <f>S1934*H1934</f>
        <v>0</v>
      </c>
      <c r="AR1934" s="144" t="s">
        <v>436</v>
      </c>
      <c r="AT1934" s="144" t="s">
        <v>307</v>
      </c>
      <c r="AU1934" s="144" t="s">
        <v>96</v>
      </c>
      <c r="AY1934" s="18" t="s">
        <v>305</v>
      </c>
      <c r="BE1934" s="145">
        <f>IF(N1934="základní",J1934,0)</f>
        <v>0</v>
      </c>
      <c r="BF1934" s="145">
        <f>IF(N1934="snížená",J1934,0)</f>
        <v>0</v>
      </c>
      <c r="BG1934" s="145">
        <f>IF(N1934="zákl. přenesená",J1934,0)</f>
        <v>0</v>
      </c>
      <c r="BH1934" s="145">
        <f>IF(N1934="sníž. přenesená",J1934,0)</f>
        <v>0</v>
      </c>
      <c r="BI1934" s="145">
        <f>IF(N1934="nulová",J1934,0)</f>
        <v>0</v>
      </c>
      <c r="BJ1934" s="18" t="s">
        <v>86</v>
      </c>
      <c r="BK1934" s="145">
        <f>ROUND(I1934*H1934,2)</f>
        <v>0</v>
      </c>
      <c r="BL1934" s="18" t="s">
        <v>436</v>
      </c>
      <c r="BM1934" s="144" t="s">
        <v>2934</v>
      </c>
    </row>
    <row r="1935" spans="2:65" s="1" customFormat="1" ht="19.5">
      <c r="B1935" s="33"/>
      <c r="D1935" s="146" t="s">
        <v>313</v>
      </c>
      <c r="F1935" s="147" t="s">
        <v>2933</v>
      </c>
      <c r="I1935" s="148"/>
      <c r="L1935" s="33"/>
      <c r="M1935" s="149"/>
      <c r="T1935" s="54"/>
      <c r="AT1935" s="18" t="s">
        <v>313</v>
      </c>
      <c r="AU1935" s="18" t="s">
        <v>96</v>
      </c>
    </row>
    <row r="1936" spans="2:65" s="1" customFormat="1" ht="49.15" customHeight="1">
      <c r="B1936" s="33"/>
      <c r="C1936" s="133" t="s">
        <v>2935</v>
      </c>
      <c r="D1936" s="133" t="s">
        <v>307</v>
      </c>
      <c r="E1936" s="134" t="s">
        <v>2936</v>
      </c>
      <c r="F1936" s="135" t="s">
        <v>2937</v>
      </c>
      <c r="G1936" s="136" t="s">
        <v>350</v>
      </c>
      <c r="H1936" s="137">
        <v>1</v>
      </c>
      <c r="I1936" s="138"/>
      <c r="J1936" s="139">
        <f>ROUND(I1936*H1936,2)</f>
        <v>0</v>
      </c>
      <c r="K1936" s="135" t="s">
        <v>721</v>
      </c>
      <c r="L1936" s="33"/>
      <c r="M1936" s="140" t="s">
        <v>42</v>
      </c>
      <c r="N1936" s="141" t="s">
        <v>50</v>
      </c>
      <c r="P1936" s="142">
        <f>O1936*H1936</f>
        <v>0</v>
      </c>
      <c r="Q1936" s="142">
        <v>0</v>
      </c>
      <c r="R1936" s="142">
        <f>Q1936*H1936</f>
        <v>0</v>
      </c>
      <c r="S1936" s="142">
        <v>0</v>
      </c>
      <c r="T1936" s="143">
        <f>S1936*H1936</f>
        <v>0</v>
      </c>
      <c r="AR1936" s="144" t="s">
        <v>436</v>
      </c>
      <c r="AT1936" s="144" t="s">
        <v>307</v>
      </c>
      <c r="AU1936" s="144" t="s">
        <v>96</v>
      </c>
      <c r="AY1936" s="18" t="s">
        <v>305</v>
      </c>
      <c r="BE1936" s="145">
        <f>IF(N1936="základní",J1936,0)</f>
        <v>0</v>
      </c>
      <c r="BF1936" s="145">
        <f>IF(N1936="snížená",J1936,0)</f>
        <v>0</v>
      </c>
      <c r="BG1936" s="145">
        <f>IF(N1936="zákl. přenesená",J1936,0)</f>
        <v>0</v>
      </c>
      <c r="BH1936" s="145">
        <f>IF(N1936="sníž. přenesená",J1936,0)</f>
        <v>0</v>
      </c>
      <c r="BI1936" s="145">
        <f>IF(N1936="nulová",J1936,0)</f>
        <v>0</v>
      </c>
      <c r="BJ1936" s="18" t="s">
        <v>86</v>
      </c>
      <c r="BK1936" s="145">
        <f>ROUND(I1936*H1936,2)</f>
        <v>0</v>
      </c>
      <c r="BL1936" s="18" t="s">
        <v>436</v>
      </c>
      <c r="BM1936" s="144" t="s">
        <v>2938</v>
      </c>
    </row>
    <row r="1937" spans="2:65" s="1" customFormat="1" ht="29.25">
      <c r="B1937" s="33"/>
      <c r="D1937" s="146" t="s">
        <v>313</v>
      </c>
      <c r="F1937" s="147" t="s">
        <v>2937</v>
      </c>
      <c r="I1937" s="148"/>
      <c r="L1937" s="33"/>
      <c r="M1937" s="149"/>
      <c r="T1937" s="54"/>
      <c r="AT1937" s="18" t="s">
        <v>313</v>
      </c>
      <c r="AU1937" s="18" t="s">
        <v>96</v>
      </c>
    </row>
    <row r="1938" spans="2:65" s="1" customFormat="1" ht="37.9" customHeight="1">
      <c r="B1938" s="33"/>
      <c r="C1938" s="133" t="s">
        <v>2939</v>
      </c>
      <c r="D1938" s="133" t="s">
        <v>307</v>
      </c>
      <c r="E1938" s="134" t="s">
        <v>2940</v>
      </c>
      <c r="F1938" s="135" t="s">
        <v>2941</v>
      </c>
      <c r="G1938" s="136" t="s">
        <v>350</v>
      </c>
      <c r="H1938" s="137">
        <v>1</v>
      </c>
      <c r="I1938" s="138"/>
      <c r="J1938" s="139">
        <f>ROUND(I1938*H1938,2)</f>
        <v>0</v>
      </c>
      <c r="K1938" s="135" t="s">
        <v>721</v>
      </c>
      <c r="L1938" s="33"/>
      <c r="M1938" s="140" t="s">
        <v>42</v>
      </c>
      <c r="N1938" s="141" t="s">
        <v>50</v>
      </c>
      <c r="P1938" s="142">
        <f>O1938*H1938</f>
        <v>0</v>
      </c>
      <c r="Q1938" s="142">
        <v>0</v>
      </c>
      <c r="R1938" s="142">
        <f>Q1938*H1938</f>
        <v>0</v>
      </c>
      <c r="S1938" s="142">
        <v>0</v>
      </c>
      <c r="T1938" s="143">
        <f>S1938*H1938</f>
        <v>0</v>
      </c>
      <c r="AR1938" s="144" t="s">
        <v>436</v>
      </c>
      <c r="AT1938" s="144" t="s">
        <v>307</v>
      </c>
      <c r="AU1938" s="144" t="s">
        <v>96</v>
      </c>
      <c r="AY1938" s="18" t="s">
        <v>305</v>
      </c>
      <c r="BE1938" s="145">
        <f>IF(N1938="základní",J1938,0)</f>
        <v>0</v>
      </c>
      <c r="BF1938" s="145">
        <f>IF(N1938="snížená",J1938,0)</f>
        <v>0</v>
      </c>
      <c r="BG1938" s="145">
        <f>IF(N1938="zákl. přenesená",J1938,0)</f>
        <v>0</v>
      </c>
      <c r="BH1938" s="145">
        <f>IF(N1938="sníž. přenesená",J1938,0)</f>
        <v>0</v>
      </c>
      <c r="BI1938" s="145">
        <f>IF(N1938="nulová",J1938,0)</f>
        <v>0</v>
      </c>
      <c r="BJ1938" s="18" t="s">
        <v>86</v>
      </c>
      <c r="BK1938" s="145">
        <f>ROUND(I1938*H1938,2)</f>
        <v>0</v>
      </c>
      <c r="BL1938" s="18" t="s">
        <v>436</v>
      </c>
      <c r="BM1938" s="144" t="s">
        <v>2942</v>
      </c>
    </row>
    <row r="1939" spans="2:65" s="1" customFormat="1" ht="19.5">
      <c r="B1939" s="33"/>
      <c r="D1939" s="146" t="s">
        <v>313</v>
      </c>
      <c r="F1939" s="147" t="s">
        <v>2941</v>
      </c>
      <c r="I1939" s="148"/>
      <c r="L1939" s="33"/>
      <c r="M1939" s="149"/>
      <c r="T1939" s="54"/>
      <c r="AT1939" s="18" t="s">
        <v>313</v>
      </c>
      <c r="AU1939" s="18" t="s">
        <v>96</v>
      </c>
    </row>
    <row r="1940" spans="2:65" s="1" customFormat="1" ht="33" customHeight="1">
      <c r="B1940" s="33"/>
      <c r="C1940" s="133" t="s">
        <v>2943</v>
      </c>
      <c r="D1940" s="133" t="s">
        <v>307</v>
      </c>
      <c r="E1940" s="134" t="s">
        <v>2944</v>
      </c>
      <c r="F1940" s="135" t="s">
        <v>2945</v>
      </c>
      <c r="G1940" s="136" t="s">
        <v>350</v>
      </c>
      <c r="H1940" s="137">
        <v>1</v>
      </c>
      <c r="I1940" s="138"/>
      <c r="J1940" s="139">
        <f>ROUND(I1940*H1940,2)</f>
        <v>0</v>
      </c>
      <c r="K1940" s="135" t="s">
        <v>721</v>
      </c>
      <c r="L1940" s="33"/>
      <c r="M1940" s="140" t="s">
        <v>42</v>
      </c>
      <c r="N1940" s="141" t="s">
        <v>50</v>
      </c>
      <c r="P1940" s="142">
        <f>O1940*H1940</f>
        <v>0</v>
      </c>
      <c r="Q1940" s="142">
        <v>0</v>
      </c>
      <c r="R1940" s="142">
        <f>Q1940*H1940</f>
        <v>0</v>
      </c>
      <c r="S1940" s="142">
        <v>0</v>
      </c>
      <c r="T1940" s="143">
        <f>S1940*H1940</f>
        <v>0</v>
      </c>
      <c r="AR1940" s="144" t="s">
        <v>436</v>
      </c>
      <c r="AT1940" s="144" t="s">
        <v>307</v>
      </c>
      <c r="AU1940" s="144" t="s">
        <v>96</v>
      </c>
      <c r="AY1940" s="18" t="s">
        <v>305</v>
      </c>
      <c r="BE1940" s="145">
        <f>IF(N1940="základní",J1940,0)</f>
        <v>0</v>
      </c>
      <c r="BF1940" s="145">
        <f>IF(N1940="snížená",J1940,0)</f>
        <v>0</v>
      </c>
      <c r="BG1940" s="145">
        <f>IF(N1940="zákl. přenesená",J1940,0)</f>
        <v>0</v>
      </c>
      <c r="BH1940" s="145">
        <f>IF(N1940="sníž. přenesená",J1940,0)</f>
        <v>0</v>
      </c>
      <c r="BI1940" s="145">
        <f>IF(N1940="nulová",J1940,0)</f>
        <v>0</v>
      </c>
      <c r="BJ1940" s="18" t="s">
        <v>86</v>
      </c>
      <c r="BK1940" s="145">
        <f>ROUND(I1940*H1940,2)</f>
        <v>0</v>
      </c>
      <c r="BL1940" s="18" t="s">
        <v>436</v>
      </c>
      <c r="BM1940" s="144" t="s">
        <v>2946</v>
      </c>
    </row>
    <row r="1941" spans="2:65" s="1" customFormat="1" ht="19.5">
      <c r="B1941" s="33"/>
      <c r="D1941" s="146" t="s">
        <v>313</v>
      </c>
      <c r="F1941" s="147" t="s">
        <v>2945</v>
      </c>
      <c r="I1941" s="148"/>
      <c r="L1941" s="33"/>
      <c r="M1941" s="149"/>
      <c r="T1941" s="54"/>
      <c r="AT1941" s="18" t="s">
        <v>313</v>
      </c>
      <c r="AU1941" s="18" t="s">
        <v>96</v>
      </c>
    </row>
    <row r="1942" spans="2:65" s="1" customFormat="1" ht="33" customHeight="1">
      <c r="B1942" s="33"/>
      <c r="C1942" s="133" t="s">
        <v>2947</v>
      </c>
      <c r="D1942" s="133" t="s">
        <v>307</v>
      </c>
      <c r="E1942" s="134" t="s">
        <v>2948</v>
      </c>
      <c r="F1942" s="135" t="s">
        <v>2949</v>
      </c>
      <c r="G1942" s="136" t="s">
        <v>350</v>
      </c>
      <c r="H1942" s="137">
        <v>2</v>
      </c>
      <c r="I1942" s="138"/>
      <c r="J1942" s="139">
        <f>ROUND(I1942*H1942,2)</f>
        <v>0</v>
      </c>
      <c r="K1942" s="135" t="s">
        <v>721</v>
      </c>
      <c r="L1942" s="33"/>
      <c r="M1942" s="140" t="s">
        <v>42</v>
      </c>
      <c r="N1942" s="141" t="s">
        <v>50</v>
      </c>
      <c r="P1942" s="142">
        <f>O1942*H1942</f>
        <v>0</v>
      </c>
      <c r="Q1942" s="142">
        <v>0</v>
      </c>
      <c r="R1942" s="142">
        <f>Q1942*H1942</f>
        <v>0</v>
      </c>
      <c r="S1942" s="142">
        <v>0</v>
      </c>
      <c r="T1942" s="143">
        <f>S1942*H1942</f>
        <v>0</v>
      </c>
      <c r="AR1942" s="144" t="s">
        <v>436</v>
      </c>
      <c r="AT1942" s="144" t="s">
        <v>307</v>
      </c>
      <c r="AU1942" s="144" t="s">
        <v>96</v>
      </c>
      <c r="AY1942" s="18" t="s">
        <v>305</v>
      </c>
      <c r="BE1942" s="145">
        <f>IF(N1942="základní",J1942,0)</f>
        <v>0</v>
      </c>
      <c r="BF1942" s="145">
        <f>IF(N1942="snížená",J1942,0)</f>
        <v>0</v>
      </c>
      <c r="BG1942" s="145">
        <f>IF(N1942="zákl. přenesená",J1942,0)</f>
        <v>0</v>
      </c>
      <c r="BH1942" s="145">
        <f>IF(N1942="sníž. přenesená",J1942,0)</f>
        <v>0</v>
      </c>
      <c r="BI1942" s="145">
        <f>IF(N1942="nulová",J1942,0)</f>
        <v>0</v>
      </c>
      <c r="BJ1942" s="18" t="s">
        <v>86</v>
      </c>
      <c r="BK1942" s="145">
        <f>ROUND(I1942*H1942,2)</f>
        <v>0</v>
      </c>
      <c r="BL1942" s="18" t="s">
        <v>436</v>
      </c>
      <c r="BM1942" s="144" t="s">
        <v>2950</v>
      </c>
    </row>
    <row r="1943" spans="2:65" s="1" customFormat="1" ht="19.5">
      <c r="B1943" s="33"/>
      <c r="D1943" s="146" t="s">
        <v>313</v>
      </c>
      <c r="F1943" s="147" t="s">
        <v>2949</v>
      </c>
      <c r="I1943" s="148"/>
      <c r="L1943" s="33"/>
      <c r="M1943" s="149"/>
      <c r="T1943" s="54"/>
      <c r="AT1943" s="18" t="s">
        <v>313</v>
      </c>
      <c r="AU1943" s="18" t="s">
        <v>96</v>
      </c>
    </row>
    <row r="1944" spans="2:65" s="1" customFormat="1" ht="37.9" customHeight="1">
      <c r="B1944" s="33"/>
      <c r="C1944" s="133" t="s">
        <v>2951</v>
      </c>
      <c r="D1944" s="133" t="s">
        <v>307</v>
      </c>
      <c r="E1944" s="134" t="s">
        <v>2952</v>
      </c>
      <c r="F1944" s="135" t="s">
        <v>2953</v>
      </c>
      <c r="G1944" s="136" t="s">
        <v>350</v>
      </c>
      <c r="H1944" s="137">
        <v>1</v>
      </c>
      <c r="I1944" s="138"/>
      <c r="J1944" s="139">
        <f>ROUND(I1944*H1944,2)</f>
        <v>0</v>
      </c>
      <c r="K1944" s="135" t="s">
        <v>721</v>
      </c>
      <c r="L1944" s="33"/>
      <c r="M1944" s="140" t="s">
        <v>42</v>
      </c>
      <c r="N1944" s="141" t="s">
        <v>50</v>
      </c>
      <c r="P1944" s="142">
        <f>O1944*H1944</f>
        <v>0</v>
      </c>
      <c r="Q1944" s="142">
        <v>0</v>
      </c>
      <c r="R1944" s="142">
        <f>Q1944*H1944</f>
        <v>0</v>
      </c>
      <c r="S1944" s="142">
        <v>0</v>
      </c>
      <c r="T1944" s="143">
        <f>S1944*H1944</f>
        <v>0</v>
      </c>
      <c r="AR1944" s="144" t="s">
        <v>436</v>
      </c>
      <c r="AT1944" s="144" t="s">
        <v>307</v>
      </c>
      <c r="AU1944" s="144" t="s">
        <v>96</v>
      </c>
      <c r="AY1944" s="18" t="s">
        <v>305</v>
      </c>
      <c r="BE1944" s="145">
        <f>IF(N1944="základní",J1944,0)</f>
        <v>0</v>
      </c>
      <c r="BF1944" s="145">
        <f>IF(N1944="snížená",J1944,0)</f>
        <v>0</v>
      </c>
      <c r="BG1944" s="145">
        <f>IF(N1944="zákl. přenesená",J1944,0)</f>
        <v>0</v>
      </c>
      <c r="BH1944" s="145">
        <f>IF(N1944="sníž. přenesená",J1944,0)</f>
        <v>0</v>
      </c>
      <c r="BI1944" s="145">
        <f>IF(N1944="nulová",J1944,0)</f>
        <v>0</v>
      </c>
      <c r="BJ1944" s="18" t="s">
        <v>86</v>
      </c>
      <c r="BK1944" s="145">
        <f>ROUND(I1944*H1944,2)</f>
        <v>0</v>
      </c>
      <c r="BL1944" s="18" t="s">
        <v>436</v>
      </c>
      <c r="BM1944" s="144" t="s">
        <v>2954</v>
      </c>
    </row>
    <row r="1945" spans="2:65" s="1" customFormat="1" ht="19.5">
      <c r="B1945" s="33"/>
      <c r="D1945" s="146" t="s">
        <v>313</v>
      </c>
      <c r="F1945" s="147" t="s">
        <v>2953</v>
      </c>
      <c r="I1945" s="148"/>
      <c r="L1945" s="33"/>
      <c r="M1945" s="149"/>
      <c r="T1945" s="54"/>
      <c r="AT1945" s="18" t="s">
        <v>313</v>
      </c>
      <c r="AU1945" s="18" t="s">
        <v>96</v>
      </c>
    </row>
    <row r="1946" spans="2:65" s="1" customFormat="1" ht="37.9" customHeight="1">
      <c r="B1946" s="33"/>
      <c r="C1946" s="133" t="s">
        <v>2955</v>
      </c>
      <c r="D1946" s="133" t="s">
        <v>307</v>
      </c>
      <c r="E1946" s="134" t="s">
        <v>2956</v>
      </c>
      <c r="F1946" s="135" t="s">
        <v>2957</v>
      </c>
      <c r="G1946" s="136" t="s">
        <v>350</v>
      </c>
      <c r="H1946" s="137">
        <v>1</v>
      </c>
      <c r="I1946" s="138"/>
      <c r="J1946" s="139">
        <f>ROUND(I1946*H1946,2)</f>
        <v>0</v>
      </c>
      <c r="K1946" s="135" t="s">
        <v>721</v>
      </c>
      <c r="L1946" s="33"/>
      <c r="M1946" s="140" t="s">
        <v>42</v>
      </c>
      <c r="N1946" s="141" t="s">
        <v>50</v>
      </c>
      <c r="P1946" s="142">
        <f>O1946*H1946</f>
        <v>0</v>
      </c>
      <c r="Q1946" s="142">
        <v>0</v>
      </c>
      <c r="R1946" s="142">
        <f>Q1946*H1946</f>
        <v>0</v>
      </c>
      <c r="S1946" s="142">
        <v>0</v>
      </c>
      <c r="T1946" s="143">
        <f>S1946*H1946</f>
        <v>0</v>
      </c>
      <c r="AR1946" s="144" t="s">
        <v>436</v>
      </c>
      <c r="AT1946" s="144" t="s">
        <v>307</v>
      </c>
      <c r="AU1946" s="144" t="s">
        <v>96</v>
      </c>
      <c r="AY1946" s="18" t="s">
        <v>305</v>
      </c>
      <c r="BE1946" s="145">
        <f>IF(N1946="základní",J1946,0)</f>
        <v>0</v>
      </c>
      <c r="BF1946" s="145">
        <f>IF(N1946="snížená",J1946,0)</f>
        <v>0</v>
      </c>
      <c r="BG1946" s="145">
        <f>IF(N1946="zákl. přenesená",J1946,0)</f>
        <v>0</v>
      </c>
      <c r="BH1946" s="145">
        <f>IF(N1946="sníž. přenesená",J1946,0)</f>
        <v>0</v>
      </c>
      <c r="BI1946" s="145">
        <f>IF(N1946="nulová",J1946,0)</f>
        <v>0</v>
      </c>
      <c r="BJ1946" s="18" t="s">
        <v>86</v>
      </c>
      <c r="BK1946" s="145">
        <f>ROUND(I1946*H1946,2)</f>
        <v>0</v>
      </c>
      <c r="BL1946" s="18" t="s">
        <v>436</v>
      </c>
      <c r="BM1946" s="144" t="s">
        <v>2958</v>
      </c>
    </row>
    <row r="1947" spans="2:65" s="1" customFormat="1" ht="19.5">
      <c r="B1947" s="33"/>
      <c r="D1947" s="146" t="s">
        <v>313</v>
      </c>
      <c r="F1947" s="147" t="s">
        <v>2957</v>
      </c>
      <c r="I1947" s="148"/>
      <c r="L1947" s="33"/>
      <c r="M1947" s="149"/>
      <c r="T1947" s="54"/>
      <c r="AT1947" s="18" t="s">
        <v>313</v>
      </c>
      <c r="AU1947" s="18" t="s">
        <v>96</v>
      </c>
    </row>
    <row r="1948" spans="2:65" s="1" customFormat="1" ht="37.9" customHeight="1">
      <c r="B1948" s="33"/>
      <c r="C1948" s="133" t="s">
        <v>2959</v>
      </c>
      <c r="D1948" s="133" t="s">
        <v>307</v>
      </c>
      <c r="E1948" s="134" t="s">
        <v>2960</v>
      </c>
      <c r="F1948" s="135" t="s">
        <v>2961</v>
      </c>
      <c r="G1948" s="136" t="s">
        <v>350</v>
      </c>
      <c r="H1948" s="137">
        <v>1</v>
      </c>
      <c r="I1948" s="138"/>
      <c r="J1948" s="139">
        <f>ROUND(I1948*H1948,2)</f>
        <v>0</v>
      </c>
      <c r="K1948" s="135" t="s">
        <v>721</v>
      </c>
      <c r="L1948" s="33"/>
      <c r="M1948" s="140" t="s">
        <v>42</v>
      </c>
      <c r="N1948" s="141" t="s">
        <v>50</v>
      </c>
      <c r="P1948" s="142">
        <f>O1948*H1948</f>
        <v>0</v>
      </c>
      <c r="Q1948" s="142">
        <v>0</v>
      </c>
      <c r="R1948" s="142">
        <f>Q1948*H1948</f>
        <v>0</v>
      </c>
      <c r="S1948" s="142">
        <v>0</v>
      </c>
      <c r="T1948" s="143">
        <f>S1948*H1948</f>
        <v>0</v>
      </c>
      <c r="AR1948" s="144" t="s">
        <v>436</v>
      </c>
      <c r="AT1948" s="144" t="s">
        <v>307</v>
      </c>
      <c r="AU1948" s="144" t="s">
        <v>96</v>
      </c>
      <c r="AY1948" s="18" t="s">
        <v>305</v>
      </c>
      <c r="BE1948" s="145">
        <f>IF(N1948="základní",J1948,0)</f>
        <v>0</v>
      </c>
      <c r="BF1948" s="145">
        <f>IF(N1948="snížená",J1948,0)</f>
        <v>0</v>
      </c>
      <c r="BG1948" s="145">
        <f>IF(N1948="zákl. přenesená",J1948,0)</f>
        <v>0</v>
      </c>
      <c r="BH1948" s="145">
        <f>IF(N1948="sníž. přenesená",J1948,0)</f>
        <v>0</v>
      </c>
      <c r="BI1948" s="145">
        <f>IF(N1948="nulová",J1948,0)</f>
        <v>0</v>
      </c>
      <c r="BJ1948" s="18" t="s">
        <v>86</v>
      </c>
      <c r="BK1948" s="145">
        <f>ROUND(I1948*H1948,2)</f>
        <v>0</v>
      </c>
      <c r="BL1948" s="18" t="s">
        <v>436</v>
      </c>
      <c r="BM1948" s="144" t="s">
        <v>2962</v>
      </c>
    </row>
    <row r="1949" spans="2:65" s="1" customFormat="1" ht="19.5">
      <c r="B1949" s="33"/>
      <c r="D1949" s="146" t="s">
        <v>313</v>
      </c>
      <c r="F1949" s="147" t="s">
        <v>2961</v>
      </c>
      <c r="I1949" s="148"/>
      <c r="L1949" s="33"/>
      <c r="M1949" s="149"/>
      <c r="T1949" s="54"/>
      <c r="AT1949" s="18" t="s">
        <v>313</v>
      </c>
      <c r="AU1949" s="18" t="s">
        <v>96</v>
      </c>
    </row>
    <row r="1950" spans="2:65" s="1" customFormat="1" ht="33" customHeight="1">
      <c r="B1950" s="33"/>
      <c r="C1950" s="133" t="s">
        <v>2963</v>
      </c>
      <c r="D1950" s="133" t="s">
        <v>307</v>
      </c>
      <c r="E1950" s="134" t="s">
        <v>2964</v>
      </c>
      <c r="F1950" s="135" t="s">
        <v>2965</v>
      </c>
      <c r="G1950" s="136" t="s">
        <v>350</v>
      </c>
      <c r="H1950" s="137">
        <v>1</v>
      </c>
      <c r="I1950" s="138"/>
      <c r="J1950" s="139">
        <f>ROUND(I1950*H1950,2)</f>
        <v>0</v>
      </c>
      <c r="K1950" s="135" t="s">
        <v>721</v>
      </c>
      <c r="L1950" s="33"/>
      <c r="M1950" s="140" t="s">
        <v>42</v>
      </c>
      <c r="N1950" s="141" t="s">
        <v>50</v>
      </c>
      <c r="P1950" s="142">
        <f>O1950*H1950</f>
        <v>0</v>
      </c>
      <c r="Q1950" s="142">
        <v>0</v>
      </c>
      <c r="R1950" s="142">
        <f>Q1950*H1950</f>
        <v>0</v>
      </c>
      <c r="S1950" s="142">
        <v>0</v>
      </c>
      <c r="T1950" s="143">
        <f>S1950*H1950</f>
        <v>0</v>
      </c>
      <c r="AR1950" s="144" t="s">
        <v>436</v>
      </c>
      <c r="AT1950" s="144" t="s">
        <v>307</v>
      </c>
      <c r="AU1950" s="144" t="s">
        <v>96</v>
      </c>
      <c r="AY1950" s="18" t="s">
        <v>305</v>
      </c>
      <c r="BE1950" s="145">
        <f>IF(N1950="základní",J1950,0)</f>
        <v>0</v>
      </c>
      <c r="BF1950" s="145">
        <f>IF(N1950="snížená",J1950,0)</f>
        <v>0</v>
      </c>
      <c r="BG1950" s="145">
        <f>IF(N1950="zákl. přenesená",J1950,0)</f>
        <v>0</v>
      </c>
      <c r="BH1950" s="145">
        <f>IF(N1950="sníž. přenesená",J1950,0)</f>
        <v>0</v>
      </c>
      <c r="BI1950" s="145">
        <f>IF(N1950="nulová",J1950,0)</f>
        <v>0</v>
      </c>
      <c r="BJ1950" s="18" t="s">
        <v>86</v>
      </c>
      <c r="BK1950" s="145">
        <f>ROUND(I1950*H1950,2)</f>
        <v>0</v>
      </c>
      <c r="BL1950" s="18" t="s">
        <v>436</v>
      </c>
      <c r="BM1950" s="144" t="s">
        <v>2966</v>
      </c>
    </row>
    <row r="1951" spans="2:65" s="1" customFormat="1" ht="19.5">
      <c r="B1951" s="33"/>
      <c r="D1951" s="146" t="s">
        <v>313</v>
      </c>
      <c r="F1951" s="147" t="s">
        <v>2965</v>
      </c>
      <c r="I1951" s="148"/>
      <c r="L1951" s="33"/>
      <c r="M1951" s="149"/>
      <c r="T1951" s="54"/>
      <c r="AT1951" s="18" t="s">
        <v>313</v>
      </c>
      <c r="AU1951" s="18" t="s">
        <v>96</v>
      </c>
    </row>
    <row r="1952" spans="2:65" s="1" customFormat="1" ht="37.9" customHeight="1">
      <c r="B1952" s="33"/>
      <c r="C1952" s="133" t="s">
        <v>2967</v>
      </c>
      <c r="D1952" s="133" t="s">
        <v>307</v>
      </c>
      <c r="E1952" s="134" t="s">
        <v>2968</v>
      </c>
      <c r="F1952" s="135" t="s">
        <v>2969</v>
      </c>
      <c r="G1952" s="136" t="s">
        <v>350</v>
      </c>
      <c r="H1952" s="137">
        <v>1</v>
      </c>
      <c r="I1952" s="138"/>
      <c r="J1952" s="139">
        <f>ROUND(I1952*H1952,2)</f>
        <v>0</v>
      </c>
      <c r="K1952" s="135" t="s">
        <v>721</v>
      </c>
      <c r="L1952" s="33"/>
      <c r="M1952" s="140" t="s">
        <v>42</v>
      </c>
      <c r="N1952" s="141" t="s">
        <v>50</v>
      </c>
      <c r="P1952" s="142">
        <f>O1952*H1952</f>
        <v>0</v>
      </c>
      <c r="Q1952" s="142">
        <v>0</v>
      </c>
      <c r="R1952" s="142">
        <f>Q1952*H1952</f>
        <v>0</v>
      </c>
      <c r="S1952" s="142">
        <v>0</v>
      </c>
      <c r="T1952" s="143">
        <f>S1952*H1952</f>
        <v>0</v>
      </c>
      <c r="AR1952" s="144" t="s">
        <v>436</v>
      </c>
      <c r="AT1952" s="144" t="s">
        <v>307</v>
      </c>
      <c r="AU1952" s="144" t="s">
        <v>96</v>
      </c>
      <c r="AY1952" s="18" t="s">
        <v>305</v>
      </c>
      <c r="BE1952" s="145">
        <f>IF(N1952="základní",J1952,0)</f>
        <v>0</v>
      </c>
      <c r="BF1952" s="145">
        <f>IF(N1952="snížená",J1952,0)</f>
        <v>0</v>
      </c>
      <c r="BG1952" s="145">
        <f>IF(N1952="zákl. přenesená",J1952,0)</f>
        <v>0</v>
      </c>
      <c r="BH1952" s="145">
        <f>IF(N1952="sníž. přenesená",J1952,0)</f>
        <v>0</v>
      </c>
      <c r="BI1952" s="145">
        <f>IF(N1952="nulová",J1952,0)</f>
        <v>0</v>
      </c>
      <c r="BJ1952" s="18" t="s">
        <v>86</v>
      </c>
      <c r="BK1952" s="145">
        <f>ROUND(I1952*H1952,2)</f>
        <v>0</v>
      </c>
      <c r="BL1952" s="18" t="s">
        <v>436</v>
      </c>
      <c r="BM1952" s="144" t="s">
        <v>2970</v>
      </c>
    </row>
    <row r="1953" spans="2:65" s="1" customFormat="1" ht="19.5">
      <c r="B1953" s="33"/>
      <c r="D1953" s="146" t="s">
        <v>313</v>
      </c>
      <c r="F1953" s="147" t="s">
        <v>2969</v>
      </c>
      <c r="I1953" s="148"/>
      <c r="L1953" s="33"/>
      <c r="M1953" s="149"/>
      <c r="T1953" s="54"/>
      <c r="AT1953" s="18" t="s">
        <v>313</v>
      </c>
      <c r="AU1953" s="18" t="s">
        <v>96</v>
      </c>
    </row>
    <row r="1954" spans="2:65" s="1" customFormat="1" ht="37.9" customHeight="1">
      <c r="B1954" s="33"/>
      <c r="C1954" s="133" t="s">
        <v>2971</v>
      </c>
      <c r="D1954" s="133" t="s">
        <v>307</v>
      </c>
      <c r="E1954" s="134" t="s">
        <v>2972</v>
      </c>
      <c r="F1954" s="135" t="s">
        <v>2973</v>
      </c>
      <c r="G1954" s="136" t="s">
        <v>350</v>
      </c>
      <c r="H1954" s="137">
        <v>1</v>
      </c>
      <c r="I1954" s="138"/>
      <c r="J1954" s="139">
        <f>ROUND(I1954*H1954,2)</f>
        <v>0</v>
      </c>
      <c r="K1954" s="135" t="s">
        <v>721</v>
      </c>
      <c r="L1954" s="33"/>
      <c r="M1954" s="140" t="s">
        <v>42</v>
      </c>
      <c r="N1954" s="141" t="s">
        <v>50</v>
      </c>
      <c r="P1954" s="142">
        <f>O1954*H1954</f>
        <v>0</v>
      </c>
      <c r="Q1954" s="142">
        <v>0</v>
      </c>
      <c r="R1954" s="142">
        <f>Q1954*H1954</f>
        <v>0</v>
      </c>
      <c r="S1954" s="142">
        <v>0</v>
      </c>
      <c r="T1954" s="143">
        <f>S1954*H1954</f>
        <v>0</v>
      </c>
      <c r="AR1954" s="144" t="s">
        <v>436</v>
      </c>
      <c r="AT1954" s="144" t="s">
        <v>307</v>
      </c>
      <c r="AU1954" s="144" t="s">
        <v>96</v>
      </c>
      <c r="AY1954" s="18" t="s">
        <v>305</v>
      </c>
      <c r="BE1954" s="145">
        <f>IF(N1954="základní",J1954,0)</f>
        <v>0</v>
      </c>
      <c r="BF1954" s="145">
        <f>IF(N1954="snížená",J1954,0)</f>
        <v>0</v>
      </c>
      <c r="BG1954" s="145">
        <f>IF(N1954="zákl. přenesená",J1954,0)</f>
        <v>0</v>
      </c>
      <c r="BH1954" s="145">
        <f>IF(N1954="sníž. přenesená",J1954,0)</f>
        <v>0</v>
      </c>
      <c r="BI1954" s="145">
        <f>IF(N1954="nulová",J1954,0)</f>
        <v>0</v>
      </c>
      <c r="BJ1954" s="18" t="s">
        <v>86</v>
      </c>
      <c r="BK1954" s="145">
        <f>ROUND(I1954*H1954,2)</f>
        <v>0</v>
      </c>
      <c r="BL1954" s="18" t="s">
        <v>436</v>
      </c>
      <c r="BM1954" s="144" t="s">
        <v>2974</v>
      </c>
    </row>
    <row r="1955" spans="2:65" s="1" customFormat="1" ht="19.5">
      <c r="B1955" s="33"/>
      <c r="D1955" s="146" t="s">
        <v>313</v>
      </c>
      <c r="F1955" s="147" t="s">
        <v>2973</v>
      </c>
      <c r="I1955" s="148"/>
      <c r="L1955" s="33"/>
      <c r="M1955" s="149"/>
      <c r="T1955" s="54"/>
      <c r="AT1955" s="18" t="s">
        <v>313</v>
      </c>
      <c r="AU1955" s="18" t="s">
        <v>96</v>
      </c>
    </row>
    <row r="1956" spans="2:65" s="1" customFormat="1" ht="37.9" customHeight="1">
      <c r="B1956" s="33"/>
      <c r="C1956" s="133" t="s">
        <v>2975</v>
      </c>
      <c r="D1956" s="133" t="s">
        <v>307</v>
      </c>
      <c r="E1956" s="134" t="s">
        <v>2976</v>
      </c>
      <c r="F1956" s="135" t="s">
        <v>2977</v>
      </c>
      <c r="G1956" s="136" t="s">
        <v>350</v>
      </c>
      <c r="H1956" s="137">
        <v>1</v>
      </c>
      <c r="I1956" s="138"/>
      <c r="J1956" s="139">
        <f>ROUND(I1956*H1956,2)</f>
        <v>0</v>
      </c>
      <c r="K1956" s="135" t="s">
        <v>721</v>
      </c>
      <c r="L1956" s="33"/>
      <c r="M1956" s="140" t="s">
        <v>42</v>
      </c>
      <c r="N1956" s="141" t="s">
        <v>50</v>
      </c>
      <c r="P1956" s="142">
        <f>O1956*H1956</f>
        <v>0</v>
      </c>
      <c r="Q1956" s="142">
        <v>0</v>
      </c>
      <c r="R1956" s="142">
        <f>Q1956*H1956</f>
        <v>0</v>
      </c>
      <c r="S1956" s="142">
        <v>0</v>
      </c>
      <c r="T1956" s="143">
        <f>S1956*H1956</f>
        <v>0</v>
      </c>
      <c r="AR1956" s="144" t="s">
        <v>436</v>
      </c>
      <c r="AT1956" s="144" t="s">
        <v>307</v>
      </c>
      <c r="AU1956" s="144" t="s">
        <v>96</v>
      </c>
      <c r="AY1956" s="18" t="s">
        <v>305</v>
      </c>
      <c r="BE1956" s="145">
        <f>IF(N1956="základní",J1956,0)</f>
        <v>0</v>
      </c>
      <c r="BF1956" s="145">
        <f>IF(N1956="snížená",J1956,0)</f>
        <v>0</v>
      </c>
      <c r="BG1956" s="145">
        <f>IF(N1956="zákl. přenesená",J1956,0)</f>
        <v>0</v>
      </c>
      <c r="BH1956" s="145">
        <f>IF(N1956="sníž. přenesená",J1956,0)</f>
        <v>0</v>
      </c>
      <c r="BI1956" s="145">
        <f>IF(N1956="nulová",J1956,0)</f>
        <v>0</v>
      </c>
      <c r="BJ1956" s="18" t="s">
        <v>86</v>
      </c>
      <c r="BK1956" s="145">
        <f>ROUND(I1956*H1956,2)</f>
        <v>0</v>
      </c>
      <c r="BL1956" s="18" t="s">
        <v>436</v>
      </c>
      <c r="BM1956" s="144" t="s">
        <v>2978</v>
      </c>
    </row>
    <row r="1957" spans="2:65" s="1" customFormat="1" ht="19.5">
      <c r="B1957" s="33"/>
      <c r="D1957" s="146" t="s">
        <v>313</v>
      </c>
      <c r="F1957" s="147" t="s">
        <v>2977</v>
      </c>
      <c r="I1957" s="148"/>
      <c r="L1957" s="33"/>
      <c r="M1957" s="149"/>
      <c r="T1957" s="54"/>
      <c r="AT1957" s="18" t="s">
        <v>313</v>
      </c>
      <c r="AU1957" s="18" t="s">
        <v>96</v>
      </c>
    </row>
    <row r="1958" spans="2:65" s="1" customFormat="1" ht="37.9" customHeight="1">
      <c r="B1958" s="33"/>
      <c r="C1958" s="133" t="s">
        <v>2979</v>
      </c>
      <c r="D1958" s="133" t="s">
        <v>307</v>
      </c>
      <c r="E1958" s="134" t="s">
        <v>2980</v>
      </c>
      <c r="F1958" s="135" t="s">
        <v>2981</v>
      </c>
      <c r="G1958" s="136" t="s">
        <v>350</v>
      </c>
      <c r="H1958" s="137">
        <v>1</v>
      </c>
      <c r="I1958" s="138"/>
      <c r="J1958" s="139">
        <f>ROUND(I1958*H1958,2)</f>
        <v>0</v>
      </c>
      <c r="K1958" s="135" t="s">
        <v>721</v>
      </c>
      <c r="L1958" s="33"/>
      <c r="M1958" s="140" t="s">
        <v>42</v>
      </c>
      <c r="N1958" s="141" t="s">
        <v>50</v>
      </c>
      <c r="P1958" s="142">
        <f>O1958*H1958</f>
        <v>0</v>
      </c>
      <c r="Q1958" s="142">
        <v>0</v>
      </c>
      <c r="R1958" s="142">
        <f>Q1958*H1958</f>
        <v>0</v>
      </c>
      <c r="S1958" s="142">
        <v>0</v>
      </c>
      <c r="T1958" s="143">
        <f>S1958*H1958</f>
        <v>0</v>
      </c>
      <c r="AR1958" s="144" t="s">
        <v>436</v>
      </c>
      <c r="AT1958" s="144" t="s">
        <v>307</v>
      </c>
      <c r="AU1958" s="144" t="s">
        <v>96</v>
      </c>
      <c r="AY1958" s="18" t="s">
        <v>305</v>
      </c>
      <c r="BE1958" s="145">
        <f>IF(N1958="základní",J1958,0)</f>
        <v>0</v>
      </c>
      <c r="BF1958" s="145">
        <f>IF(N1958="snížená",J1958,0)</f>
        <v>0</v>
      </c>
      <c r="BG1958" s="145">
        <f>IF(N1958="zákl. přenesená",J1958,0)</f>
        <v>0</v>
      </c>
      <c r="BH1958" s="145">
        <f>IF(N1958="sníž. přenesená",J1958,0)</f>
        <v>0</v>
      </c>
      <c r="BI1958" s="145">
        <f>IF(N1958="nulová",J1958,0)</f>
        <v>0</v>
      </c>
      <c r="BJ1958" s="18" t="s">
        <v>86</v>
      </c>
      <c r="BK1958" s="145">
        <f>ROUND(I1958*H1958,2)</f>
        <v>0</v>
      </c>
      <c r="BL1958" s="18" t="s">
        <v>436</v>
      </c>
      <c r="BM1958" s="144" t="s">
        <v>2982</v>
      </c>
    </row>
    <row r="1959" spans="2:65" s="1" customFormat="1" ht="19.5">
      <c r="B1959" s="33"/>
      <c r="D1959" s="146" t="s">
        <v>313</v>
      </c>
      <c r="F1959" s="147" t="s">
        <v>2981</v>
      </c>
      <c r="I1959" s="148"/>
      <c r="L1959" s="33"/>
      <c r="M1959" s="149"/>
      <c r="T1959" s="54"/>
      <c r="AT1959" s="18" t="s">
        <v>313</v>
      </c>
      <c r="AU1959" s="18" t="s">
        <v>96</v>
      </c>
    </row>
    <row r="1960" spans="2:65" s="1" customFormat="1" ht="37.9" customHeight="1">
      <c r="B1960" s="33"/>
      <c r="C1960" s="133" t="s">
        <v>2983</v>
      </c>
      <c r="D1960" s="133" t="s">
        <v>307</v>
      </c>
      <c r="E1960" s="134" t="s">
        <v>2984</v>
      </c>
      <c r="F1960" s="135" t="s">
        <v>2985</v>
      </c>
      <c r="G1960" s="136" t="s">
        <v>350</v>
      </c>
      <c r="H1960" s="137">
        <v>1</v>
      </c>
      <c r="I1960" s="138"/>
      <c r="J1960" s="139">
        <f>ROUND(I1960*H1960,2)</f>
        <v>0</v>
      </c>
      <c r="K1960" s="135" t="s">
        <v>721</v>
      </c>
      <c r="L1960" s="33"/>
      <c r="M1960" s="140" t="s">
        <v>42</v>
      </c>
      <c r="N1960" s="141" t="s">
        <v>50</v>
      </c>
      <c r="P1960" s="142">
        <f>O1960*H1960</f>
        <v>0</v>
      </c>
      <c r="Q1960" s="142">
        <v>0</v>
      </c>
      <c r="R1960" s="142">
        <f>Q1960*H1960</f>
        <v>0</v>
      </c>
      <c r="S1960" s="142">
        <v>0</v>
      </c>
      <c r="T1960" s="143">
        <f>S1960*H1960</f>
        <v>0</v>
      </c>
      <c r="AR1960" s="144" t="s">
        <v>436</v>
      </c>
      <c r="AT1960" s="144" t="s">
        <v>307</v>
      </c>
      <c r="AU1960" s="144" t="s">
        <v>96</v>
      </c>
      <c r="AY1960" s="18" t="s">
        <v>305</v>
      </c>
      <c r="BE1960" s="145">
        <f>IF(N1960="základní",J1960,0)</f>
        <v>0</v>
      </c>
      <c r="BF1960" s="145">
        <f>IF(N1960="snížená",J1960,0)</f>
        <v>0</v>
      </c>
      <c r="BG1960" s="145">
        <f>IF(N1960="zákl. přenesená",J1960,0)</f>
        <v>0</v>
      </c>
      <c r="BH1960" s="145">
        <f>IF(N1960="sníž. přenesená",J1960,0)</f>
        <v>0</v>
      </c>
      <c r="BI1960" s="145">
        <f>IF(N1960="nulová",J1960,0)</f>
        <v>0</v>
      </c>
      <c r="BJ1960" s="18" t="s">
        <v>86</v>
      </c>
      <c r="BK1960" s="145">
        <f>ROUND(I1960*H1960,2)</f>
        <v>0</v>
      </c>
      <c r="BL1960" s="18" t="s">
        <v>436</v>
      </c>
      <c r="BM1960" s="144" t="s">
        <v>2986</v>
      </c>
    </row>
    <row r="1961" spans="2:65" s="1" customFormat="1" ht="19.5">
      <c r="B1961" s="33"/>
      <c r="D1961" s="146" t="s">
        <v>313</v>
      </c>
      <c r="F1961" s="147" t="s">
        <v>2985</v>
      </c>
      <c r="I1961" s="148"/>
      <c r="L1961" s="33"/>
      <c r="M1961" s="149"/>
      <c r="T1961" s="54"/>
      <c r="AT1961" s="18" t="s">
        <v>313</v>
      </c>
      <c r="AU1961" s="18" t="s">
        <v>96</v>
      </c>
    </row>
    <row r="1962" spans="2:65" s="1" customFormat="1" ht="37.9" customHeight="1">
      <c r="B1962" s="33"/>
      <c r="C1962" s="133" t="s">
        <v>2987</v>
      </c>
      <c r="D1962" s="133" t="s">
        <v>307</v>
      </c>
      <c r="E1962" s="134" t="s">
        <v>2988</v>
      </c>
      <c r="F1962" s="135" t="s">
        <v>2989</v>
      </c>
      <c r="G1962" s="136" t="s">
        <v>350</v>
      </c>
      <c r="H1962" s="137">
        <v>1</v>
      </c>
      <c r="I1962" s="138"/>
      <c r="J1962" s="139">
        <f>ROUND(I1962*H1962,2)</f>
        <v>0</v>
      </c>
      <c r="K1962" s="135" t="s">
        <v>721</v>
      </c>
      <c r="L1962" s="33"/>
      <c r="M1962" s="140" t="s">
        <v>42</v>
      </c>
      <c r="N1962" s="141" t="s">
        <v>50</v>
      </c>
      <c r="P1962" s="142">
        <f>O1962*H1962</f>
        <v>0</v>
      </c>
      <c r="Q1962" s="142">
        <v>0</v>
      </c>
      <c r="R1962" s="142">
        <f>Q1962*H1962</f>
        <v>0</v>
      </c>
      <c r="S1962" s="142">
        <v>0</v>
      </c>
      <c r="T1962" s="143">
        <f>S1962*H1962</f>
        <v>0</v>
      </c>
      <c r="AR1962" s="144" t="s">
        <v>436</v>
      </c>
      <c r="AT1962" s="144" t="s">
        <v>307</v>
      </c>
      <c r="AU1962" s="144" t="s">
        <v>96</v>
      </c>
      <c r="AY1962" s="18" t="s">
        <v>305</v>
      </c>
      <c r="BE1962" s="145">
        <f>IF(N1962="základní",J1962,0)</f>
        <v>0</v>
      </c>
      <c r="BF1962" s="145">
        <f>IF(N1962="snížená",J1962,0)</f>
        <v>0</v>
      </c>
      <c r="BG1962" s="145">
        <f>IF(N1962="zákl. přenesená",J1962,0)</f>
        <v>0</v>
      </c>
      <c r="BH1962" s="145">
        <f>IF(N1962="sníž. přenesená",J1962,0)</f>
        <v>0</v>
      </c>
      <c r="BI1962" s="145">
        <f>IF(N1962="nulová",J1962,0)</f>
        <v>0</v>
      </c>
      <c r="BJ1962" s="18" t="s">
        <v>86</v>
      </c>
      <c r="BK1962" s="145">
        <f>ROUND(I1962*H1962,2)</f>
        <v>0</v>
      </c>
      <c r="BL1962" s="18" t="s">
        <v>436</v>
      </c>
      <c r="BM1962" s="144" t="s">
        <v>2990</v>
      </c>
    </row>
    <row r="1963" spans="2:65" s="1" customFormat="1" ht="19.5">
      <c r="B1963" s="33"/>
      <c r="D1963" s="146" t="s">
        <v>313</v>
      </c>
      <c r="F1963" s="147" t="s">
        <v>2989</v>
      </c>
      <c r="I1963" s="148"/>
      <c r="L1963" s="33"/>
      <c r="M1963" s="149"/>
      <c r="T1963" s="54"/>
      <c r="AT1963" s="18" t="s">
        <v>313</v>
      </c>
      <c r="AU1963" s="18" t="s">
        <v>96</v>
      </c>
    </row>
    <row r="1964" spans="2:65" s="1" customFormat="1" ht="37.9" customHeight="1">
      <c r="B1964" s="33"/>
      <c r="C1964" s="133" t="s">
        <v>2991</v>
      </c>
      <c r="D1964" s="133" t="s">
        <v>307</v>
      </c>
      <c r="E1964" s="134" t="s">
        <v>2992</v>
      </c>
      <c r="F1964" s="135" t="s">
        <v>2993</v>
      </c>
      <c r="G1964" s="136" t="s">
        <v>350</v>
      </c>
      <c r="H1964" s="137">
        <v>1</v>
      </c>
      <c r="I1964" s="138"/>
      <c r="J1964" s="139">
        <f>ROUND(I1964*H1964,2)</f>
        <v>0</v>
      </c>
      <c r="K1964" s="135" t="s">
        <v>721</v>
      </c>
      <c r="L1964" s="33"/>
      <c r="M1964" s="140" t="s">
        <v>42</v>
      </c>
      <c r="N1964" s="141" t="s">
        <v>50</v>
      </c>
      <c r="P1964" s="142">
        <f>O1964*H1964</f>
        <v>0</v>
      </c>
      <c r="Q1964" s="142">
        <v>0</v>
      </c>
      <c r="R1964" s="142">
        <f>Q1964*H1964</f>
        <v>0</v>
      </c>
      <c r="S1964" s="142">
        <v>0</v>
      </c>
      <c r="T1964" s="143">
        <f>S1964*H1964</f>
        <v>0</v>
      </c>
      <c r="AR1964" s="144" t="s">
        <v>436</v>
      </c>
      <c r="AT1964" s="144" t="s">
        <v>307</v>
      </c>
      <c r="AU1964" s="144" t="s">
        <v>96</v>
      </c>
      <c r="AY1964" s="18" t="s">
        <v>305</v>
      </c>
      <c r="BE1964" s="145">
        <f>IF(N1964="základní",J1964,0)</f>
        <v>0</v>
      </c>
      <c r="BF1964" s="145">
        <f>IF(N1964="snížená",J1964,0)</f>
        <v>0</v>
      </c>
      <c r="BG1964" s="145">
        <f>IF(N1964="zákl. přenesená",J1964,0)</f>
        <v>0</v>
      </c>
      <c r="BH1964" s="145">
        <f>IF(N1964="sníž. přenesená",J1964,0)</f>
        <v>0</v>
      </c>
      <c r="BI1964" s="145">
        <f>IF(N1964="nulová",J1964,0)</f>
        <v>0</v>
      </c>
      <c r="BJ1964" s="18" t="s">
        <v>86</v>
      </c>
      <c r="BK1964" s="145">
        <f>ROUND(I1964*H1964,2)</f>
        <v>0</v>
      </c>
      <c r="BL1964" s="18" t="s">
        <v>436</v>
      </c>
      <c r="BM1964" s="144" t="s">
        <v>2994</v>
      </c>
    </row>
    <row r="1965" spans="2:65" s="1" customFormat="1" ht="19.5">
      <c r="B1965" s="33"/>
      <c r="D1965" s="146" t="s">
        <v>313</v>
      </c>
      <c r="F1965" s="147" t="s">
        <v>2993</v>
      </c>
      <c r="I1965" s="148"/>
      <c r="L1965" s="33"/>
      <c r="M1965" s="149"/>
      <c r="T1965" s="54"/>
      <c r="AT1965" s="18" t="s">
        <v>313</v>
      </c>
      <c r="AU1965" s="18" t="s">
        <v>96</v>
      </c>
    </row>
    <row r="1966" spans="2:65" s="1" customFormat="1" ht="24.2" customHeight="1">
      <c r="B1966" s="33"/>
      <c r="C1966" s="133" t="s">
        <v>2995</v>
      </c>
      <c r="D1966" s="133" t="s">
        <v>307</v>
      </c>
      <c r="E1966" s="134" t="s">
        <v>2996</v>
      </c>
      <c r="F1966" s="135" t="s">
        <v>2997</v>
      </c>
      <c r="G1966" s="136" t="s">
        <v>350</v>
      </c>
      <c r="H1966" s="137">
        <v>2</v>
      </c>
      <c r="I1966" s="138"/>
      <c r="J1966" s="139">
        <f>ROUND(I1966*H1966,2)</f>
        <v>0</v>
      </c>
      <c r="K1966" s="135" t="s">
        <v>721</v>
      </c>
      <c r="L1966" s="33"/>
      <c r="M1966" s="140" t="s">
        <v>42</v>
      </c>
      <c r="N1966" s="141" t="s">
        <v>50</v>
      </c>
      <c r="P1966" s="142">
        <f>O1966*H1966</f>
        <v>0</v>
      </c>
      <c r="Q1966" s="142">
        <v>0</v>
      </c>
      <c r="R1966" s="142">
        <f>Q1966*H1966</f>
        <v>0</v>
      </c>
      <c r="S1966" s="142">
        <v>0</v>
      </c>
      <c r="T1966" s="143">
        <f>S1966*H1966</f>
        <v>0</v>
      </c>
      <c r="AR1966" s="144" t="s">
        <v>436</v>
      </c>
      <c r="AT1966" s="144" t="s">
        <v>307</v>
      </c>
      <c r="AU1966" s="144" t="s">
        <v>96</v>
      </c>
      <c r="AY1966" s="18" t="s">
        <v>305</v>
      </c>
      <c r="BE1966" s="145">
        <f>IF(N1966="základní",J1966,0)</f>
        <v>0</v>
      </c>
      <c r="BF1966" s="145">
        <f>IF(N1966="snížená",J1966,0)</f>
        <v>0</v>
      </c>
      <c r="BG1966" s="145">
        <f>IF(N1966="zákl. přenesená",J1966,0)</f>
        <v>0</v>
      </c>
      <c r="BH1966" s="145">
        <f>IF(N1966="sníž. přenesená",J1966,0)</f>
        <v>0</v>
      </c>
      <c r="BI1966" s="145">
        <f>IF(N1966="nulová",J1966,0)</f>
        <v>0</v>
      </c>
      <c r="BJ1966" s="18" t="s">
        <v>86</v>
      </c>
      <c r="BK1966" s="145">
        <f>ROUND(I1966*H1966,2)</f>
        <v>0</v>
      </c>
      <c r="BL1966" s="18" t="s">
        <v>436</v>
      </c>
      <c r="BM1966" s="144" t="s">
        <v>2998</v>
      </c>
    </row>
    <row r="1967" spans="2:65" s="1" customFormat="1" ht="19.5">
      <c r="B1967" s="33"/>
      <c r="D1967" s="146" t="s">
        <v>313</v>
      </c>
      <c r="F1967" s="147" t="s">
        <v>2997</v>
      </c>
      <c r="I1967" s="148"/>
      <c r="L1967" s="33"/>
      <c r="M1967" s="149"/>
      <c r="T1967" s="54"/>
      <c r="AT1967" s="18" t="s">
        <v>313</v>
      </c>
      <c r="AU1967" s="18" t="s">
        <v>96</v>
      </c>
    </row>
    <row r="1968" spans="2:65" s="1" customFormat="1" ht="33" customHeight="1">
      <c r="B1968" s="33"/>
      <c r="C1968" s="133" t="s">
        <v>2999</v>
      </c>
      <c r="D1968" s="133" t="s">
        <v>307</v>
      </c>
      <c r="E1968" s="134" t="s">
        <v>3000</v>
      </c>
      <c r="F1968" s="135" t="s">
        <v>3001</v>
      </c>
      <c r="G1968" s="136" t="s">
        <v>350</v>
      </c>
      <c r="H1968" s="137">
        <v>1</v>
      </c>
      <c r="I1968" s="138"/>
      <c r="J1968" s="139">
        <f>ROUND(I1968*H1968,2)</f>
        <v>0</v>
      </c>
      <c r="K1968" s="135" t="s">
        <v>721</v>
      </c>
      <c r="L1968" s="33"/>
      <c r="M1968" s="140" t="s">
        <v>42</v>
      </c>
      <c r="N1968" s="141" t="s">
        <v>50</v>
      </c>
      <c r="P1968" s="142">
        <f>O1968*H1968</f>
        <v>0</v>
      </c>
      <c r="Q1968" s="142">
        <v>0</v>
      </c>
      <c r="R1968" s="142">
        <f>Q1968*H1968</f>
        <v>0</v>
      </c>
      <c r="S1968" s="142">
        <v>0</v>
      </c>
      <c r="T1968" s="143">
        <f>S1968*H1968</f>
        <v>0</v>
      </c>
      <c r="AR1968" s="144" t="s">
        <v>436</v>
      </c>
      <c r="AT1968" s="144" t="s">
        <v>307</v>
      </c>
      <c r="AU1968" s="144" t="s">
        <v>96</v>
      </c>
      <c r="AY1968" s="18" t="s">
        <v>305</v>
      </c>
      <c r="BE1968" s="145">
        <f>IF(N1968="základní",J1968,0)</f>
        <v>0</v>
      </c>
      <c r="BF1968" s="145">
        <f>IF(N1968="snížená",J1968,0)</f>
        <v>0</v>
      </c>
      <c r="BG1968" s="145">
        <f>IF(N1968="zákl. přenesená",J1968,0)</f>
        <v>0</v>
      </c>
      <c r="BH1968" s="145">
        <f>IF(N1968="sníž. přenesená",J1968,0)</f>
        <v>0</v>
      </c>
      <c r="BI1968" s="145">
        <f>IF(N1968="nulová",J1968,0)</f>
        <v>0</v>
      </c>
      <c r="BJ1968" s="18" t="s">
        <v>86</v>
      </c>
      <c r="BK1968" s="145">
        <f>ROUND(I1968*H1968,2)</f>
        <v>0</v>
      </c>
      <c r="BL1968" s="18" t="s">
        <v>436</v>
      </c>
      <c r="BM1968" s="144" t="s">
        <v>3002</v>
      </c>
    </row>
    <row r="1969" spans="2:65" s="1" customFormat="1" ht="19.5">
      <c r="B1969" s="33"/>
      <c r="D1969" s="146" t="s">
        <v>313</v>
      </c>
      <c r="F1969" s="147" t="s">
        <v>3001</v>
      </c>
      <c r="I1969" s="148"/>
      <c r="L1969" s="33"/>
      <c r="M1969" s="149"/>
      <c r="T1969" s="54"/>
      <c r="AT1969" s="18" t="s">
        <v>313</v>
      </c>
      <c r="AU1969" s="18" t="s">
        <v>96</v>
      </c>
    </row>
    <row r="1970" spans="2:65" s="1" customFormat="1" ht="37.9" customHeight="1">
      <c r="B1970" s="33"/>
      <c r="C1970" s="133" t="s">
        <v>3003</v>
      </c>
      <c r="D1970" s="133" t="s">
        <v>307</v>
      </c>
      <c r="E1970" s="134" t="s">
        <v>3004</v>
      </c>
      <c r="F1970" s="135" t="s">
        <v>3005</v>
      </c>
      <c r="G1970" s="136" t="s">
        <v>350</v>
      </c>
      <c r="H1970" s="137">
        <v>1</v>
      </c>
      <c r="I1970" s="138"/>
      <c r="J1970" s="139">
        <f>ROUND(I1970*H1970,2)</f>
        <v>0</v>
      </c>
      <c r="K1970" s="135" t="s">
        <v>721</v>
      </c>
      <c r="L1970" s="33"/>
      <c r="M1970" s="140" t="s">
        <v>42</v>
      </c>
      <c r="N1970" s="141" t="s">
        <v>50</v>
      </c>
      <c r="P1970" s="142">
        <f>O1970*H1970</f>
        <v>0</v>
      </c>
      <c r="Q1970" s="142">
        <v>0</v>
      </c>
      <c r="R1970" s="142">
        <f>Q1970*H1970</f>
        <v>0</v>
      </c>
      <c r="S1970" s="142">
        <v>0</v>
      </c>
      <c r="T1970" s="143">
        <f>S1970*H1970</f>
        <v>0</v>
      </c>
      <c r="AR1970" s="144" t="s">
        <v>436</v>
      </c>
      <c r="AT1970" s="144" t="s">
        <v>307</v>
      </c>
      <c r="AU1970" s="144" t="s">
        <v>96</v>
      </c>
      <c r="AY1970" s="18" t="s">
        <v>305</v>
      </c>
      <c r="BE1970" s="145">
        <f>IF(N1970="základní",J1970,0)</f>
        <v>0</v>
      </c>
      <c r="BF1970" s="145">
        <f>IF(N1970="snížená",J1970,0)</f>
        <v>0</v>
      </c>
      <c r="BG1970" s="145">
        <f>IF(N1970="zákl. přenesená",J1970,0)</f>
        <v>0</v>
      </c>
      <c r="BH1970" s="145">
        <f>IF(N1970="sníž. přenesená",J1970,0)</f>
        <v>0</v>
      </c>
      <c r="BI1970" s="145">
        <f>IF(N1970="nulová",J1970,0)</f>
        <v>0</v>
      </c>
      <c r="BJ1970" s="18" t="s">
        <v>86</v>
      </c>
      <c r="BK1970" s="145">
        <f>ROUND(I1970*H1970,2)</f>
        <v>0</v>
      </c>
      <c r="BL1970" s="18" t="s">
        <v>436</v>
      </c>
      <c r="BM1970" s="144" t="s">
        <v>3006</v>
      </c>
    </row>
    <row r="1971" spans="2:65" s="1" customFormat="1" ht="19.5">
      <c r="B1971" s="33"/>
      <c r="D1971" s="146" t="s">
        <v>313</v>
      </c>
      <c r="F1971" s="147" t="s">
        <v>3005</v>
      </c>
      <c r="I1971" s="148"/>
      <c r="L1971" s="33"/>
      <c r="M1971" s="149"/>
      <c r="T1971" s="54"/>
      <c r="AT1971" s="18" t="s">
        <v>313</v>
      </c>
      <c r="AU1971" s="18" t="s">
        <v>96</v>
      </c>
    </row>
    <row r="1972" spans="2:65" s="1" customFormat="1" ht="33" customHeight="1">
      <c r="B1972" s="33"/>
      <c r="C1972" s="133" t="s">
        <v>3007</v>
      </c>
      <c r="D1972" s="133" t="s">
        <v>307</v>
      </c>
      <c r="E1972" s="134" t="s">
        <v>3008</v>
      </c>
      <c r="F1972" s="135" t="s">
        <v>3009</v>
      </c>
      <c r="G1972" s="136" t="s">
        <v>350</v>
      </c>
      <c r="H1972" s="137">
        <v>2</v>
      </c>
      <c r="I1972" s="138"/>
      <c r="J1972" s="139">
        <f>ROUND(I1972*H1972,2)</f>
        <v>0</v>
      </c>
      <c r="K1972" s="135" t="s">
        <v>721</v>
      </c>
      <c r="L1972" s="33"/>
      <c r="M1972" s="140" t="s">
        <v>42</v>
      </c>
      <c r="N1972" s="141" t="s">
        <v>50</v>
      </c>
      <c r="P1972" s="142">
        <f>O1972*H1972</f>
        <v>0</v>
      </c>
      <c r="Q1972" s="142">
        <v>0</v>
      </c>
      <c r="R1972" s="142">
        <f>Q1972*H1972</f>
        <v>0</v>
      </c>
      <c r="S1972" s="142">
        <v>0</v>
      </c>
      <c r="T1972" s="143">
        <f>S1972*H1972</f>
        <v>0</v>
      </c>
      <c r="AR1972" s="144" t="s">
        <v>436</v>
      </c>
      <c r="AT1972" s="144" t="s">
        <v>307</v>
      </c>
      <c r="AU1972" s="144" t="s">
        <v>96</v>
      </c>
      <c r="AY1972" s="18" t="s">
        <v>305</v>
      </c>
      <c r="BE1972" s="145">
        <f>IF(N1972="základní",J1972,0)</f>
        <v>0</v>
      </c>
      <c r="BF1972" s="145">
        <f>IF(N1972="snížená",J1972,0)</f>
        <v>0</v>
      </c>
      <c r="BG1972" s="145">
        <f>IF(N1972="zákl. přenesená",J1972,0)</f>
        <v>0</v>
      </c>
      <c r="BH1972" s="145">
        <f>IF(N1972="sníž. přenesená",J1972,0)</f>
        <v>0</v>
      </c>
      <c r="BI1972" s="145">
        <f>IF(N1972="nulová",J1972,0)</f>
        <v>0</v>
      </c>
      <c r="BJ1972" s="18" t="s">
        <v>86</v>
      </c>
      <c r="BK1972" s="145">
        <f>ROUND(I1972*H1972,2)</f>
        <v>0</v>
      </c>
      <c r="BL1972" s="18" t="s">
        <v>436</v>
      </c>
      <c r="BM1972" s="144" t="s">
        <v>3010</v>
      </c>
    </row>
    <row r="1973" spans="2:65" s="1" customFormat="1" ht="19.5">
      <c r="B1973" s="33"/>
      <c r="D1973" s="146" t="s">
        <v>313</v>
      </c>
      <c r="F1973" s="147" t="s">
        <v>3009</v>
      </c>
      <c r="I1973" s="148"/>
      <c r="L1973" s="33"/>
      <c r="M1973" s="149"/>
      <c r="T1973" s="54"/>
      <c r="AT1973" s="18" t="s">
        <v>313</v>
      </c>
      <c r="AU1973" s="18" t="s">
        <v>96</v>
      </c>
    </row>
    <row r="1974" spans="2:65" s="1" customFormat="1" ht="24.2" customHeight="1">
      <c r="B1974" s="33"/>
      <c r="C1974" s="133" t="s">
        <v>3011</v>
      </c>
      <c r="D1974" s="133" t="s">
        <v>307</v>
      </c>
      <c r="E1974" s="134" t="s">
        <v>3012</v>
      </c>
      <c r="F1974" s="135" t="s">
        <v>3013</v>
      </c>
      <c r="G1974" s="136" t="s">
        <v>350</v>
      </c>
      <c r="H1974" s="137">
        <v>2</v>
      </c>
      <c r="I1974" s="138"/>
      <c r="J1974" s="139">
        <f>ROUND(I1974*H1974,2)</f>
        <v>0</v>
      </c>
      <c r="K1974" s="135" t="s">
        <v>721</v>
      </c>
      <c r="L1974" s="33"/>
      <c r="M1974" s="140" t="s">
        <v>42</v>
      </c>
      <c r="N1974" s="141" t="s">
        <v>50</v>
      </c>
      <c r="P1974" s="142">
        <f>O1974*H1974</f>
        <v>0</v>
      </c>
      <c r="Q1974" s="142">
        <v>0</v>
      </c>
      <c r="R1974" s="142">
        <f>Q1974*H1974</f>
        <v>0</v>
      </c>
      <c r="S1974" s="142">
        <v>0</v>
      </c>
      <c r="T1974" s="143">
        <f>S1974*H1974</f>
        <v>0</v>
      </c>
      <c r="AR1974" s="144" t="s">
        <v>436</v>
      </c>
      <c r="AT1974" s="144" t="s">
        <v>307</v>
      </c>
      <c r="AU1974" s="144" t="s">
        <v>96</v>
      </c>
      <c r="AY1974" s="18" t="s">
        <v>305</v>
      </c>
      <c r="BE1974" s="145">
        <f>IF(N1974="základní",J1974,0)</f>
        <v>0</v>
      </c>
      <c r="BF1974" s="145">
        <f>IF(N1974="snížená",J1974,0)</f>
        <v>0</v>
      </c>
      <c r="BG1974" s="145">
        <f>IF(N1974="zákl. přenesená",J1974,0)</f>
        <v>0</v>
      </c>
      <c r="BH1974" s="145">
        <f>IF(N1974="sníž. přenesená",J1974,0)</f>
        <v>0</v>
      </c>
      <c r="BI1974" s="145">
        <f>IF(N1974="nulová",J1974,0)</f>
        <v>0</v>
      </c>
      <c r="BJ1974" s="18" t="s">
        <v>86</v>
      </c>
      <c r="BK1974" s="145">
        <f>ROUND(I1974*H1974,2)</f>
        <v>0</v>
      </c>
      <c r="BL1974" s="18" t="s">
        <v>436</v>
      </c>
      <c r="BM1974" s="144" t="s">
        <v>3014</v>
      </c>
    </row>
    <row r="1975" spans="2:65" s="1" customFormat="1" ht="19.5">
      <c r="B1975" s="33"/>
      <c r="D1975" s="146" t="s">
        <v>313</v>
      </c>
      <c r="F1975" s="147" t="s">
        <v>3013</v>
      </c>
      <c r="I1975" s="148"/>
      <c r="L1975" s="33"/>
      <c r="M1975" s="149"/>
      <c r="T1975" s="54"/>
      <c r="AT1975" s="18" t="s">
        <v>313</v>
      </c>
      <c r="AU1975" s="18" t="s">
        <v>96</v>
      </c>
    </row>
    <row r="1976" spans="2:65" s="1" customFormat="1" ht="24.2" customHeight="1">
      <c r="B1976" s="33"/>
      <c r="C1976" s="133" t="s">
        <v>3015</v>
      </c>
      <c r="D1976" s="133" t="s">
        <v>307</v>
      </c>
      <c r="E1976" s="134" t="s">
        <v>3016</v>
      </c>
      <c r="F1976" s="135" t="s">
        <v>3017</v>
      </c>
      <c r="G1976" s="136" t="s">
        <v>350</v>
      </c>
      <c r="H1976" s="137">
        <v>2</v>
      </c>
      <c r="I1976" s="138"/>
      <c r="J1976" s="139">
        <f>ROUND(I1976*H1976,2)</f>
        <v>0</v>
      </c>
      <c r="K1976" s="135" t="s">
        <v>721</v>
      </c>
      <c r="L1976" s="33"/>
      <c r="M1976" s="140" t="s">
        <v>42</v>
      </c>
      <c r="N1976" s="141" t="s">
        <v>50</v>
      </c>
      <c r="P1976" s="142">
        <f>O1976*H1976</f>
        <v>0</v>
      </c>
      <c r="Q1976" s="142">
        <v>0</v>
      </c>
      <c r="R1976" s="142">
        <f>Q1976*H1976</f>
        <v>0</v>
      </c>
      <c r="S1976" s="142">
        <v>0</v>
      </c>
      <c r="T1976" s="143">
        <f>S1976*H1976</f>
        <v>0</v>
      </c>
      <c r="AR1976" s="144" t="s">
        <v>436</v>
      </c>
      <c r="AT1976" s="144" t="s">
        <v>307</v>
      </c>
      <c r="AU1976" s="144" t="s">
        <v>96</v>
      </c>
      <c r="AY1976" s="18" t="s">
        <v>305</v>
      </c>
      <c r="BE1976" s="145">
        <f>IF(N1976="základní",J1976,0)</f>
        <v>0</v>
      </c>
      <c r="BF1976" s="145">
        <f>IF(N1976="snížená",J1976,0)</f>
        <v>0</v>
      </c>
      <c r="BG1976" s="145">
        <f>IF(N1976="zákl. přenesená",J1976,0)</f>
        <v>0</v>
      </c>
      <c r="BH1976" s="145">
        <f>IF(N1976="sníž. přenesená",J1976,0)</f>
        <v>0</v>
      </c>
      <c r="BI1976" s="145">
        <f>IF(N1976="nulová",J1976,0)</f>
        <v>0</v>
      </c>
      <c r="BJ1976" s="18" t="s">
        <v>86</v>
      </c>
      <c r="BK1976" s="145">
        <f>ROUND(I1976*H1976,2)</f>
        <v>0</v>
      </c>
      <c r="BL1976" s="18" t="s">
        <v>436</v>
      </c>
      <c r="BM1976" s="144" t="s">
        <v>3018</v>
      </c>
    </row>
    <row r="1977" spans="2:65" s="1" customFormat="1" ht="19.5">
      <c r="B1977" s="33"/>
      <c r="D1977" s="146" t="s">
        <v>313</v>
      </c>
      <c r="F1977" s="147" t="s">
        <v>3017</v>
      </c>
      <c r="I1977" s="148"/>
      <c r="L1977" s="33"/>
      <c r="M1977" s="149"/>
      <c r="T1977" s="54"/>
      <c r="AT1977" s="18" t="s">
        <v>313</v>
      </c>
      <c r="AU1977" s="18" t="s">
        <v>96</v>
      </c>
    </row>
    <row r="1978" spans="2:65" s="1" customFormat="1" ht="24.2" customHeight="1">
      <c r="B1978" s="33"/>
      <c r="C1978" s="133" t="s">
        <v>3019</v>
      </c>
      <c r="D1978" s="133" t="s">
        <v>307</v>
      </c>
      <c r="E1978" s="134" t="s">
        <v>3020</v>
      </c>
      <c r="F1978" s="135" t="s">
        <v>3021</v>
      </c>
      <c r="G1978" s="136" t="s">
        <v>350</v>
      </c>
      <c r="H1978" s="137">
        <v>154</v>
      </c>
      <c r="I1978" s="138"/>
      <c r="J1978" s="139">
        <f>ROUND(I1978*H1978,2)</f>
        <v>0</v>
      </c>
      <c r="K1978" s="135" t="s">
        <v>721</v>
      </c>
      <c r="L1978" s="33"/>
      <c r="M1978" s="140" t="s">
        <v>42</v>
      </c>
      <c r="N1978" s="141" t="s">
        <v>50</v>
      </c>
      <c r="P1978" s="142">
        <f>O1978*H1978</f>
        <v>0</v>
      </c>
      <c r="Q1978" s="142">
        <v>0</v>
      </c>
      <c r="R1978" s="142">
        <f>Q1978*H1978</f>
        <v>0</v>
      </c>
      <c r="S1978" s="142">
        <v>0</v>
      </c>
      <c r="T1978" s="143">
        <f>S1978*H1978</f>
        <v>0</v>
      </c>
      <c r="AR1978" s="144" t="s">
        <v>436</v>
      </c>
      <c r="AT1978" s="144" t="s">
        <v>307</v>
      </c>
      <c r="AU1978" s="144" t="s">
        <v>96</v>
      </c>
      <c r="AY1978" s="18" t="s">
        <v>305</v>
      </c>
      <c r="BE1978" s="145">
        <f>IF(N1978="základní",J1978,0)</f>
        <v>0</v>
      </c>
      <c r="BF1978" s="145">
        <f>IF(N1978="snížená",J1978,0)</f>
        <v>0</v>
      </c>
      <c r="BG1978" s="145">
        <f>IF(N1978="zákl. přenesená",J1978,0)</f>
        <v>0</v>
      </c>
      <c r="BH1978" s="145">
        <f>IF(N1978="sníž. přenesená",J1978,0)</f>
        <v>0</v>
      </c>
      <c r="BI1978" s="145">
        <f>IF(N1978="nulová",J1978,0)</f>
        <v>0</v>
      </c>
      <c r="BJ1978" s="18" t="s">
        <v>86</v>
      </c>
      <c r="BK1978" s="145">
        <f>ROUND(I1978*H1978,2)</f>
        <v>0</v>
      </c>
      <c r="BL1978" s="18" t="s">
        <v>436</v>
      </c>
      <c r="BM1978" s="144" t="s">
        <v>3022</v>
      </c>
    </row>
    <row r="1979" spans="2:65" s="1" customFormat="1" ht="19.5">
      <c r="B1979" s="33"/>
      <c r="D1979" s="146" t="s">
        <v>313</v>
      </c>
      <c r="F1979" s="147" t="s">
        <v>3021</v>
      </c>
      <c r="I1979" s="148"/>
      <c r="L1979" s="33"/>
      <c r="M1979" s="149"/>
      <c r="T1979" s="54"/>
      <c r="AT1979" s="18" t="s">
        <v>313</v>
      </c>
      <c r="AU1979" s="18" t="s">
        <v>96</v>
      </c>
    </row>
    <row r="1980" spans="2:65" s="1" customFormat="1" ht="37.9" customHeight="1">
      <c r="B1980" s="33"/>
      <c r="C1980" s="133" t="s">
        <v>3023</v>
      </c>
      <c r="D1980" s="133" t="s">
        <v>307</v>
      </c>
      <c r="E1980" s="134" t="s">
        <v>3024</v>
      </c>
      <c r="F1980" s="135" t="s">
        <v>3025</v>
      </c>
      <c r="G1980" s="136" t="s">
        <v>350</v>
      </c>
      <c r="H1980" s="137">
        <v>1</v>
      </c>
      <c r="I1980" s="138"/>
      <c r="J1980" s="139">
        <f>ROUND(I1980*H1980,2)</f>
        <v>0</v>
      </c>
      <c r="K1980" s="135" t="s">
        <v>721</v>
      </c>
      <c r="L1980" s="33"/>
      <c r="M1980" s="140" t="s">
        <v>42</v>
      </c>
      <c r="N1980" s="141" t="s">
        <v>50</v>
      </c>
      <c r="P1980" s="142">
        <f>O1980*H1980</f>
        <v>0</v>
      </c>
      <c r="Q1980" s="142">
        <v>0</v>
      </c>
      <c r="R1980" s="142">
        <f>Q1980*H1980</f>
        <v>0</v>
      </c>
      <c r="S1980" s="142">
        <v>0</v>
      </c>
      <c r="T1980" s="143">
        <f>S1980*H1980</f>
        <v>0</v>
      </c>
      <c r="AR1980" s="144" t="s">
        <v>436</v>
      </c>
      <c r="AT1980" s="144" t="s">
        <v>307</v>
      </c>
      <c r="AU1980" s="144" t="s">
        <v>96</v>
      </c>
      <c r="AY1980" s="18" t="s">
        <v>305</v>
      </c>
      <c r="BE1980" s="145">
        <f>IF(N1980="základní",J1980,0)</f>
        <v>0</v>
      </c>
      <c r="BF1980" s="145">
        <f>IF(N1980="snížená",J1980,0)</f>
        <v>0</v>
      </c>
      <c r="BG1980" s="145">
        <f>IF(N1980="zákl. přenesená",J1980,0)</f>
        <v>0</v>
      </c>
      <c r="BH1980" s="145">
        <f>IF(N1980="sníž. přenesená",J1980,0)</f>
        <v>0</v>
      </c>
      <c r="BI1980" s="145">
        <f>IF(N1980="nulová",J1980,0)</f>
        <v>0</v>
      </c>
      <c r="BJ1980" s="18" t="s">
        <v>86</v>
      </c>
      <c r="BK1980" s="145">
        <f>ROUND(I1980*H1980,2)</f>
        <v>0</v>
      </c>
      <c r="BL1980" s="18" t="s">
        <v>436</v>
      </c>
      <c r="BM1980" s="144" t="s">
        <v>3026</v>
      </c>
    </row>
    <row r="1981" spans="2:65" s="1" customFormat="1" ht="19.5">
      <c r="B1981" s="33"/>
      <c r="D1981" s="146" t="s">
        <v>313</v>
      </c>
      <c r="F1981" s="147" t="s">
        <v>3027</v>
      </c>
      <c r="I1981" s="148"/>
      <c r="L1981" s="33"/>
      <c r="M1981" s="149"/>
      <c r="T1981" s="54"/>
      <c r="AT1981" s="18" t="s">
        <v>313</v>
      </c>
      <c r="AU1981" s="18" t="s">
        <v>96</v>
      </c>
    </row>
    <row r="1982" spans="2:65" s="1" customFormat="1" ht="24.2" customHeight="1">
      <c r="B1982" s="33"/>
      <c r="C1982" s="133" t="s">
        <v>3028</v>
      </c>
      <c r="D1982" s="133" t="s">
        <v>307</v>
      </c>
      <c r="E1982" s="134" t="s">
        <v>3029</v>
      </c>
      <c r="F1982" s="135" t="s">
        <v>3030</v>
      </c>
      <c r="G1982" s="136" t="s">
        <v>350</v>
      </c>
      <c r="H1982" s="137">
        <v>1</v>
      </c>
      <c r="I1982" s="138"/>
      <c r="J1982" s="139">
        <f>ROUND(I1982*H1982,2)</f>
        <v>0</v>
      </c>
      <c r="K1982" s="135" t="s">
        <v>721</v>
      </c>
      <c r="L1982" s="33"/>
      <c r="M1982" s="140" t="s">
        <v>42</v>
      </c>
      <c r="N1982" s="141" t="s">
        <v>50</v>
      </c>
      <c r="P1982" s="142">
        <f>O1982*H1982</f>
        <v>0</v>
      </c>
      <c r="Q1982" s="142">
        <v>0</v>
      </c>
      <c r="R1982" s="142">
        <f>Q1982*H1982</f>
        <v>0</v>
      </c>
      <c r="S1982" s="142">
        <v>0</v>
      </c>
      <c r="T1982" s="143">
        <f>S1982*H1982</f>
        <v>0</v>
      </c>
      <c r="AR1982" s="144" t="s">
        <v>436</v>
      </c>
      <c r="AT1982" s="144" t="s">
        <v>307</v>
      </c>
      <c r="AU1982" s="144" t="s">
        <v>96</v>
      </c>
      <c r="AY1982" s="18" t="s">
        <v>305</v>
      </c>
      <c r="BE1982" s="145">
        <f>IF(N1982="základní",J1982,0)</f>
        <v>0</v>
      </c>
      <c r="BF1982" s="145">
        <f>IF(N1982="snížená",J1982,0)</f>
        <v>0</v>
      </c>
      <c r="BG1982" s="145">
        <f>IF(N1982="zákl. přenesená",J1982,0)</f>
        <v>0</v>
      </c>
      <c r="BH1982" s="145">
        <f>IF(N1982="sníž. přenesená",J1982,0)</f>
        <v>0</v>
      </c>
      <c r="BI1982" s="145">
        <f>IF(N1982="nulová",J1982,0)</f>
        <v>0</v>
      </c>
      <c r="BJ1982" s="18" t="s">
        <v>86</v>
      </c>
      <c r="BK1982" s="145">
        <f>ROUND(I1982*H1982,2)</f>
        <v>0</v>
      </c>
      <c r="BL1982" s="18" t="s">
        <v>436</v>
      </c>
      <c r="BM1982" s="144" t="s">
        <v>3031</v>
      </c>
    </row>
    <row r="1983" spans="2:65" s="1" customFormat="1" ht="19.5">
      <c r="B1983" s="33"/>
      <c r="D1983" s="146" t="s">
        <v>313</v>
      </c>
      <c r="F1983" s="147" t="s">
        <v>3030</v>
      </c>
      <c r="I1983" s="148"/>
      <c r="L1983" s="33"/>
      <c r="M1983" s="149"/>
      <c r="T1983" s="54"/>
      <c r="AT1983" s="18" t="s">
        <v>313</v>
      </c>
      <c r="AU1983" s="18" t="s">
        <v>96</v>
      </c>
    </row>
    <row r="1984" spans="2:65" s="1" customFormat="1" ht="33" customHeight="1">
      <c r="B1984" s="33"/>
      <c r="C1984" s="133" t="s">
        <v>3032</v>
      </c>
      <c r="D1984" s="133" t="s">
        <v>307</v>
      </c>
      <c r="E1984" s="134" t="s">
        <v>3033</v>
      </c>
      <c r="F1984" s="135" t="s">
        <v>3034</v>
      </c>
      <c r="G1984" s="136" t="s">
        <v>350</v>
      </c>
      <c r="H1984" s="137">
        <v>2</v>
      </c>
      <c r="I1984" s="138"/>
      <c r="J1984" s="139">
        <f>ROUND(I1984*H1984,2)</f>
        <v>0</v>
      </c>
      <c r="K1984" s="135" t="s">
        <v>721</v>
      </c>
      <c r="L1984" s="33"/>
      <c r="M1984" s="140" t="s">
        <v>42</v>
      </c>
      <c r="N1984" s="141" t="s">
        <v>50</v>
      </c>
      <c r="P1984" s="142">
        <f>O1984*H1984</f>
        <v>0</v>
      </c>
      <c r="Q1984" s="142">
        <v>0</v>
      </c>
      <c r="R1984" s="142">
        <f>Q1984*H1984</f>
        <v>0</v>
      </c>
      <c r="S1984" s="142">
        <v>0</v>
      </c>
      <c r="T1984" s="143">
        <f>S1984*H1984</f>
        <v>0</v>
      </c>
      <c r="AR1984" s="144" t="s">
        <v>436</v>
      </c>
      <c r="AT1984" s="144" t="s">
        <v>307</v>
      </c>
      <c r="AU1984" s="144" t="s">
        <v>96</v>
      </c>
      <c r="AY1984" s="18" t="s">
        <v>305</v>
      </c>
      <c r="BE1984" s="145">
        <f>IF(N1984="základní",J1984,0)</f>
        <v>0</v>
      </c>
      <c r="BF1984" s="145">
        <f>IF(N1984="snížená",J1984,0)</f>
        <v>0</v>
      </c>
      <c r="BG1984" s="145">
        <f>IF(N1984="zákl. přenesená",J1984,0)</f>
        <v>0</v>
      </c>
      <c r="BH1984" s="145">
        <f>IF(N1984="sníž. přenesená",J1984,0)</f>
        <v>0</v>
      </c>
      <c r="BI1984" s="145">
        <f>IF(N1984="nulová",J1984,0)</f>
        <v>0</v>
      </c>
      <c r="BJ1984" s="18" t="s">
        <v>86</v>
      </c>
      <c r="BK1984" s="145">
        <f>ROUND(I1984*H1984,2)</f>
        <v>0</v>
      </c>
      <c r="BL1984" s="18" t="s">
        <v>436</v>
      </c>
      <c r="BM1984" s="144" t="s">
        <v>3035</v>
      </c>
    </row>
    <row r="1985" spans="2:65" s="1" customFormat="1" ht="19.5">
      <c r="B1985" s="33"/>
      <c r="D1985" s="146" t="s">
        <v>313</v>
      </c>
      <c r="F1985" s="147" t="s">
        <v>3034</v>
      </c>
      <c r="I1985" s="148"/>
      <c r="L1985" s="33"/>
      <c r="M1985" s="149"/>
      <c r="T1985" s="54"/>
      <c r="AT1985" s="18" t="s">
        <v>313</v>
      </c>
      <c r="AU1985" s="18" t="s">
        <v>96</v>
      </c>
    </row>
    <row r="1986" spans="2:65" s="1" customFormat="1" ht="33" customHeight="1">
      <c r="B1986" s="33"/>
      <c r="C1986" s="133" t="s">
        <v>3036</v>
      </c>
      <c r="D1986" s="133" t="s">
        <v>307</v>
      </c>
      <c r="E1986" s="134" t="s">
        <v>3037</v>
      </c>
      <c r="F1986" s="135" t="s">
        <v>3038</v>
      </c>
      <c r="G1986" s="136" t="s">
        <v>350</v>
      </c>
      <c r="H1986" s="137">
        <v>1</v>
      </c>
      <c r="I1986" s="138"/>
      <c r="J1986" s="139">
        <f>ROUND(I1986*H1986,2)</f>
        <v>0</v>
      </c>
      <c r="K1986" s="135" t="s">
        <v>721</v>
      </c>
      <c r="L1986" s="33"/>
      <c r="M1986" s="140" t="s">
        <v>42</v>
      </c>
      <c r="N1986" s="141" t="s">
        <v>50</v>
      </c>
      <c r="P1986" s="142">
        <f>O1986*H1986</f>
        <v>0</v>
      </c>
      <c r="Q1986" s="142">
        <v>0</v>
      </c>
      <c r="R1986" s="142">
        <f>Q1986*H1986</f>
        <v>0</v>
      </c>
      <c r="S1986" s="142">
        <v>0</v>
      </c>
      <c r="T1986" s="143">
        <f>S1986*H1986</f>
        <v>0</v>
      </c>
      <c r="AR1986" s="144" t="s">
        <v>436</v>
      </c>
      <c r="AT1986" s="144" t="s">
        <v>307</v>
      </c>
      <c r="AU1986" s="144" t="s">
        <v>96</v>
      </c>
      <c r="AY1986" s="18" t="s">
        <v>305</v>
      </c>
      <c r="BE1986" s="145">
        <f>IF(N1986="základní",J1986,0)</f>
        <v>0</v>
      </c>
      <c r="BF1986" s="145">
        <f>IF(N1986="snížená",J1986,0)</f>
        <v>0</v>
      </c>
      <c r="BG1986" s="145">
        <f>IF(N1986="zákl. přenesená",J1986,0)</f>
        <v>0</v>
      </c>
      <c r="BH1986" s="145">
        <f>IF(N1986="sníž. přenesená",J1986,0)</f>
        <v>0</v>
      </c>
      <c r="BI1986" s="145">
        <f>IF(N1986="nulová",J1986,0)</f>
        <v>0</v>
      </c>
      <c r="BJ1986" s="18" t="s">
        <v>86</v>
      </c>
      <c r="BK1986" s="145">
        <f>ROUND(I1986*H1986,2)</f>
        <v>0</v>
      </c>
      <c r="BL1986" s="18" t="s">
        <v>436</v>
      </c>
      <c r="BM1986" s="144" t="s">
        <v>3039</v>
      </c>
    </row>
    <row r="1987" spans="2:65" s="1" customFormat="1" ht="19.5">
      <c r="B1987" s="33"/>
      <c r="D1987" s="146" t="s">
        <v>313</v>
      </c>
      <c r="F1987" s="147" t="s">
        <v>3038</v>
      </c>
      <c r="I1987" s="148"/>
      <c r="L1987" s="33"/>
      <c r="M1987" s="149"/>
      <c r="T1987" s="54"/>
      <c r="AT1987" s="18" t="s">
        <v>313</v>
      </c>
      <c r="AU1987" s="18" t="s">
        <v>96</v>
      </c>
    </row>
    <row r="1988" spans="2:65" s="1" customFormat="1" ht="33" customHeight="1">
      <c r="B1988" s="33"/>
      <c r="C1988" s="133" t="s">
        <v>3040</v>
      </c>
      <c r="D1988" s="133" t="s">
        <v>307</v>
      </c>
      <c r="E1988" s="134" t="s">
        <v>3041</v>
      </c>
      <c r="F1988" s="135" t="s">
        <v>3042</v>
      </c>
      <c r="G1988" s="136" t="s">
        <v>350</v>
      </c>
      <c r="H1988" s="137">
        <v>1</v>
      </c>
      <c r="I1988" s="138"/>
      <c r="J1988" s="139">
        <f>ROUND(I1988*H1988,2)</f>
        <v>0</v>
      </c>
      <c r="K1988" s="135" t="s">
        <v>721</v>
      </c>
      <c r="L1988" s="33"/>
      <c r="M1988" s="140" t="s">
        <v>42</v>
      </c>
      <c r="N1988" s="141" t="s">
        <v>50</v>
      </c>
      <c r="P1988" s="142">
        <f>O1988*H1988</f>
        <v>0</v>
      </c>
      <c r="Q1988" s="142">
        <v>0</v>
      </c>
      <c r="R1988" s="142">
        <f>Q1988*H1988</f>
        <v>0</v>
      </c>
      <c r="S1988" s="142">
        <v>0</v>
      </c>
      <c r="T1988" s="143">
        <f>S1988*H1988</f>
        <v>0</v>
      </c>
      <c r="AR1988" s="144" t="s">
        <v>436</v>
      </c>
      <c r="AT1988" s="144" t="s">
        <v>307</v>
      </c>
      <c r="AU1988" s="144" t="s">
        <v>96</v>
      </c>
      <c r="AY1988" s="18" t="s">
        <v>305</v>
      </c>
      <c r="BE1988" s="145">
        <f>IF(N1988="základní",J1988,0)</f>
        <v>0</v>
      </c>
      <c r="BF1988" s="145">
        <f>IF(N1988="snížená",J1988,0)</f>
        <v>0</v>
      </c>
      <c r="BG1988" s="145">
        <f>IF(N1988="zákl. přenesená",J1988,0)</f>
        <v>0</v>
      </c>
      <c r="BH1988" s="145">
        <f>IF(N1988="sníž. přenesená",J1988,0)</f>
        <v>0</v>
      </c>
      <c r="BI1988" s="145">
        <f>IF(N1988="nulová",J1988,0)</f>
        <v>0</v>
      </c>
      <c r="BJ1988" s="18" t="s">
        <v>86</v>
      </c>
      <c r="BK1988" s="145">
        <f>ROUND(I1988*H1988,2)</f>
        <v>0</v>
      </c>
      <c r="BL1988" s="18" t="s">
        <v>436</v>
      </c>
      <c r="BM1988" s="144" t="s">
        <v>3043</v>
      </c>
    </row>
    <row r="1989" spans="2:65" s="1" customFormat="1" ht="19.5">
      <c r="B1989" s="33"/>
      <c r="D1989" s="146" t="s">
        <v>313</v>
      </c>
      <c r="F1989" s="147" t="s">
        <v>3042</v>
      </c>
      <c r="I1989" s="148"/>
      <c r="L1989" s="33"/>
      <c r="M1989" s="149"/>
      <c r="T1989" s="54"/>
      <c r="AT1989" s="18" t="s">
        <v>313</v>
      </c>
      <c r="AU1989" s="18" t="s">
        <v>96</v>
      </c>
    </row>
    <row r="1990" spans="2:65" s="1" customFormat="1" ht="33" customHeight="1">
      <c r="B1990" s="33"/>
      <c r="C1990" s="133" t="s">
        <v>3044</v>
      </c>
      <c r="D1990" s="133" t="s">
        <v>307</v>
      </c>
      <c r="E1990" s="134" t="s">
        <v>3045</v>
      </c>
      <c r="F1990" s="135" t="s">
        <v>3046</v>
      </c>
      <c r="G1990" s="136" t="s">
        <v>350</v>
      </c>
      <c r="H1990" s="137">
        <v>1</v>
      </c>
      <c r="I1990" s="138"/>
      <c r="J1990" s="139">
        <f>ROUND(I1990*H1990,2)</f>
        <v>0</v>
      </c>
      <c r="K1990" s="135" t="s">
        <v>721</v>
      </c>
      <c r="L1990" s="33"/>
      <c r="M1990" s="140" t="s">
        <v>42</v>
      </c>
      <c r="N1990" s="141" t="s">
        <v>50</v>
      </c>
      <c r="P1990" s="142">
        <f>O1990*H1990</f>
        <v>0</v>
      </c>
      <c r="Q1990" s="142">
        <v>0</v>
      </c>
      <c r="R1990" s="142">
        <f>Q1990*H1990</f>
        <v>0</v>
      </c>
      <c r="S1990" s="142">
        <v>0</v>
      </c>
      <c r="T1990" s="143">
        <f>S1990*H1990</f>
        <v>0</v>
      </c>
      <c r="AR1990" s="144" t="s">
        <v>436</v>
      </c>
      <c r="AT1990" s="144" t="s">
        <v>307</v>
      </c>
      <c r="AU1990" s="144" t="s">
        <v>96</v>
      </c>
      <c r="AY1990" s="18" t="s">
        <v>305</v>
      </c>
      <c r="BE1990" s="145">
        <f>IF(N1990="základní",J1990,0)</f>
        <v>0</v>
      </c>
      <c r="BF1990" s="145">
        <f>IF(N1990="snížená",J1990,0)</f>
        <v>0</v>
      </c>
      <c r="BG1990" s="145">
        <f>IF(N1990="zákl. přenesená",J1990,0)</f>
        <v>0</v>
      </c>
      <c r="BH1990" s="145">
        <f>IF(N1990="sníž. přenesená",J1990,0)</f>
        <v>0</v>
      </c>
      <c r="BI1990" s="145">
        <f>IF(N1990="nulová",J1990,0)</f>
        <v>0</v>
      </c>
      <c r="BJ1990" s="18" t="s">
        <v>86</v>
      </c>
      <c r="BK1990" s="145">
        <f>ROUND(I1990*H1990,2)</f>
        <v>0</v>
      </c>
      <c r="BL1990" s="18" t="s">
        <v>436</v>
      </c>
      <c r="BM1990" s="144" t="s">
        <v>3047</v>
      </c>
    </row>
    <row r="1991" spans="2:65" s="1" customFormat="1" ht="19.5">
      <c r="B1991" s="33"/>
      <c r="D1991" s="146" t="s">
        <v>313</v>
      </c>
      <c r="F1991" s="147" t="s">
        <v>3046</v>
      </c>
      <c r="I1991" s="148"/>
      <c r="L1991" s="33"/>
      <c r="M1991" s="149"/>
      <c r="T1991" s="54"/>
      <c r="AT1991" s="18" t="s">
        <v>313</v>
      </c>
      <c r="AU1991" s="18" t="s">
        <v>96</v>
      </c>
    </row>
    <row r="1992" spans="2:65" s="1" customFormat="1" ht="37.9" customHeight="1">
      <c r="B1992" s="33"/>
      <c r="C1992" s="133" t="s">
        <v>3048</v>
      </c>
      <c r="D1992" s="133" t="s">
        <v>307</v>
      </c>
      <c r="E1992" s="134" t="s">
        <v>3049</v>
      </c>
      <c r="F1992" s="135" t="s">
        <v>3050</v>
      </c>
      <c r="G1992" s="136" t="s">
        <v>350</v>
      </c>
      <c r="H1992" s="137">
        <v>1</v>
      </c>
      <c r="I1992" s="138"/>
      <c r="J1992" s="139">
        <f>ROUND(I1992*H1992,2)</f>
        <v>0</v>
      </c>
      <c r="K1992" s="135" t="s">
        <v>721</v>
      </c>
      <c r="L1992" s="33"/>
      <c r="M1992" s="140" t="s">
        <v>42</v>
      </c>
      <c r="N1992" s="141" t="s">
        <v>50</v>
      </c>
      <c r="P1992" s="142">
        <f>O1992*H1992</f>
        <v>0</v>
      </c>
      <c r="Q1992" s="142">
        <v>0</v>
      </c>
      <c r="R1992" s="142">
        <f>Q1992*H1992</f>
        <v>0</v>
      </c>
      <c r="S1992" s="142">
        <v>0</v>
      </c>
      <c r="T1992" s="143">
        <f>S1992*H1992</f>
        <v>0</v>
      </c>
      <c r="AR1992" s="144" t="s">
        <v>436</v>
      </c>
      <c r="AT1992" s="144" t="s">
        <v>307</v>
      </c>
      <c r="AU1992" s="144" t="s">
        <v>96</v>
      </c>
      <c r="AY1992" s="18" t="s">
        <v>305</v>
      </c>
      <c r="BE1992" s="145">
        <f>IF(N1992="základní",J1992,0)</f>
        <v>0</v>
      </c>
      <c r="BF1992" s="145">
        <f>IF(N1992="snížená",J1992,0)</f>
        <v>0</v>
      </c>
      <c r="BG1992" s="145">
        <f>IF(N1992="zákl. přenesená",J1992,0)</f>
        <v>0</v>
      </c>
      <c r="BH1992" s="145">
        <f>IF(N1992="sníž. přenesená",J1992,0)</f>
        <v>0</v>
      </c>
      <c r="BI1992" s="145">
        <f>IF(N1992="nulová",J1992,0)</f>
        <v>0</v>
      </c>
      <c r="BJ1992" s="18" t="s">
        <v>86</v>
      </c>
      <c r="BK1992" s="145">
        <f>ROUND(I1992*H1992,2)</f>
        <v>0</v>
      </c>
      <c r="BL1992" s="18" t="s">
        <v>436</v>
      </c>
      <c r="BM1992" s="144" t="s">
        <v>3051</v>
      </c>
    </row>
    <row r="1993" spans="2:65" s="1" customFormat="1" ht="19.5">
      <c r="B1993" s="33"/>
      <c r="D1993" s="146" t="s">
        <v>313</v>
      </c>
      <c r="F1993" s="147" t="s">
        <v>3050</v>
      </c>
      <c r="I1993" s="148"/>
      <c r="L1993" s="33"/>
      <c r="M1993" s="149"/>
      <c r="T1993" s="54"/>
      <c r="AT1993" s="18" t="s">
        <v>313</v>
      </c>
      <c r="AU1993" s="18" t="s">
        <v>96</v>
      </c>
    </row>
    <row r="1994" spans="2:65" s="1" customFormat="1" ht="33" customHeight="1">
      <c r="B1994" s="33"/>
      <c r="C1994" s="133" t="s">
        <v>3052</v>
      </c>
      <c r="D1994" s="133" t="s">
        <v>307</v>
      </c>
      <c r="E1994" s="134" t="s">
        <v>3053</v>
      </c>
      <c r="F1994" s="135" t="s">
        <v>3054</v>
      </c>
      <c r="G1994" s="136" t="s">
        <v>350</v>
      </c>
      <c r="H1994" s="137">
        <v>1</v>
      </c>
      <c r="I1994" s="138"/>
      <c r="J1994" s="139">
        <f>ROUND(I1994*H1994,2)</f>
        <v>0</v>
      </c>
      <c r="K1994" s="135" t="s">
        <v>721</v>
      </c>
      <c r="L1994" s="33"/>
      <c r="M1994" s="140" t="s">
        <v>42</v>
      </c>
      <c r="N1994" s="141" t="s">
        <v>50</v>
      </c>
      <c r="P1994" s="142">
        <f>O1994*H1994</f>
        <v>0</v>
      </c>
      <c r="Q1994" s="142">
        <v>0</v>
      </c>
      <c r="R1994" s="142">
        <f>Q1994*H1994</f>
        <v>0</v>
      </c>
      <c r="S1994" s="142">
        <v>0</v>
      </c>
      <c r="T1994" s="143">
        <f>S1994*H1994</f>
        <v>0</v>
      </c>
      <c r="AR1994" s="144" t="s">
        <v>436</v>
      </c>
      <c r="AT1994" s="144" t="s">
        <v>307</v>
      </c>
      <c r="AU1994" s="144" t="s">
        <v>96</v>
      </c>
      <c r="AY1994" s="18" t="s">
        <v>305</v>
      </c>
      <c r="BE1994" s="145">
        <f>IF(N1994="základní",J1994,0)</f>
        <v>0</v>
      </c>
      <c r="BF1994" s="145">
        <f>IF(N1994="snížená",J1994,0)</f>
        <v>0</v>
      </c>
      <c r="BG1994" s="145">
        <f>IF(N1994="zákl. přenesená",J1994,0)</f>
        <v>0</v>
      </c>
      <c r="BH1994" s="145">
        <f>IF(N1994="sníž. přenesená",J1994,0)</f>
        <v>0</v>
      </c>
      <c r="BI1994" s="145">
        <f>IF(N1994="nulová",J1994,0)</f>
        <v>0</v>
      </c>
      <c r="BJ1994" s="18" t="s">
        <v>86</v>
      </c>
      <c r="BK1994" s="145">
        <f>ROUND(I1994*H1994,2)</f>
        <v>0</v>
      </c>
      <c r="BL1994" s="18" t="s">
        <v>436</v>
      </c>
      <c r="BM1994" s="144" t="s">
        <v>3055</v>
      </c>
    </row>
    <row r="1995" spans="2:65" s="1" customFormat="1" ht="19.5">
      <c r="B1995" s="33"/>
      <c r="D1995" s="146" t="s">
        <v>313</v>
      </c>
      <c r="F1995" s="147" t="s">
        <v>3054</v>
      </c>
      <c r="I1995" s="148"/>
      <c r="L1995" s="33"/>
      <c r="M1995" s="149"/>
      <c r="T1995" s="54"/>
      <c r="AT1995" s="18" t="s">
        <v>313</v>
      </c>
      <c r="AU1995" s="18" t="s">
        <v>96</v>
      </c>
    </row>
    <row r="1996" spans="2:65" s="1" customFormat="1" ht="33" customHeight="1">
      <c r="B1996" s="33"/>
      <c r="C1996" s="133" t="s">
        <v>3056</v>
      </c>
      <c r="D1996" s="133" t="s">
        <v>307</v>
      </c>
      <c r="E1996" s="134" t="s">
        <v>3057</v>
      </c>
      <c r="F1996" s="135" t="s">
        <v>3058</v>
      </c>
      <c r="G1996" s="136" t="s">
        <v>350</v>
      </c>
      <c r="H1996" s="137">
        <v>1</v>
      </c>
      <c r="I1996" s="138"/>
      <c r="J1996" s="139">
        <f>ROUND(I1996*H1996,2)</f>
        <v>0</v>
      </c>
      <c r="K1996" s="135" t="s">
        <v>721</v>
      </c>
      <c r="L1996" s="33"/>
      <c r="M1996" s="140" t="s">
        <v>42</v>
      </c>
      <c r="N1996" s="141" t="s">
        <v>50</v>
      </c>
      <c r="P1996" s="142">
        <f>O1996*H1996</f>
        <v>0</v>
      </c>
      <c r="Q1996" s="142">
        <v>0</v>
      </c>
      <c r="R1996" s="142">
        <f>Q1996*H1996</f>
        <v>0</v>
      </c>
      <c r="S1996" s="142">
        <v>0</v>
      </c>
      <c r="T1996" s="143">
        <f>S1996*H1996</f>
        <v>0</v>
      </c>
      <c r="AR1996" s="144" t="s">
        <v>436</v>
      </c>
      <c r="AT1996" s="144" t="s">
        <v>307</v>
      </c>
      <c r="AU1996" s="144" t="s">
        <v>96</v>
      </c>
      <c r="AY1996" s="18" t="s">
        <v>305</v>
      </c>
      <c r="BE1996" s="145">
        <f>IF(N1996="základní",J1996,0)</f>
        <v>0</v>
      </c>
      <c r="BF1996" s="145">
        <f>IF(N1996="snížená",J1996,0)</f>
        <v>0</v>
      </c>
      <c r="BG1996" s="145">
        <f>IF(N1996="zákl. přenesená",J1996,0)</f>
        <v>0</v>
      </c>
      <c r="BH1996" s="145">
        <f>IF(N1996="sníž. přenesená",J1996,0)</f>
        <v>0</v>
      </c>
      <c r="BI1996" s="145">
        <f>IF(N1996="nulová",J1996,0)</f>
        <v>0</v>
      </c>
      <c r="BJ1996" s="18" t="s">
        <v>86</v>
      </c>
      <c r="BK1996" s="145">
        <f>ROUND(I1996*H1996,2)</f>
        <v>0</v>
      </c>
      <c r="BL1996" s="18" t="s">
        <v>436</v>
      </c>
      <c r="BM1996" s="144" t="s">
        <v>3059</v>
      </c>
    </row>
    <row r="1997" spans="2:65" s="1" customFormat="1" ht="19.5">
      <c r="B1997" s="33"/>
      <c r="D1997" s="146" t="s">
        <v>313</v>
      </c>
      <c r="F1997" s="147" t="s">
        <v>3058</v>
      </c>
      <c r="I1997" s="148"/>
      <c r="L1997" s="33"/>
      <c r="M1997" s="149"/>
      <c r="T1997" s="54"/>
      <c r="AT1997" s="18" t="s">
        <v>313</v>
      </c>
      <c r="AU1997" s="18" t="s">
        <v>96</v>
      </c>
    </row>
    <row r="1998" spans="2:65" s="1" customFormat="1" ht="37.9" customHeight="1">
      <c r="B1998" s="33"/>
      <c r="C1998" s="133" t="s">
        <v>3060</v>
      </c>
      <c r="D1998" s="133" t="s">
        <v>307</v>
      </c>
      <c r="E1998" s="134" t="s">
        <v>3061</v>
      </c>
      <c r="F1998" s="135" t="s">
        <v>3062</v>
      </c>
      <c r="G1998" s="136" t="s">
        <v>350</v>
      </c>
      <c r="H1998" s="137">
        <v>1</v>
      </c>
      <c r="I1998" s="138"/>
      <c r="J1998" s="139">
        <f>ROUND(I1998*H1998,2)</f>
        <v>0</v>
      </c>
      <c r="K1998" s="135" t="s">
        <v>721</v>
      </c>
      <c r="L1998" s="33"/>
      <c r="M1998" s="140" t="s">
        <v>42</v>
      </c>
      <c r="N1998" s="141" t="s">
        <v>50</v>
      </c>
      <c r="P1998" s="142">
        <f>O1998*H1998</f>
        <v>0</v>
      </c>
      <c r="Q1998" s="142">
        <v>0</v>
      </c>
      <c r="R1998" s="142">
        <f>Q1998*H1998</f>
        <v>0</v>
      </c>
      <c r="S1998" s="142">
        <v>0</v>
      </c>
      <c r="T1998" s="143">
        <f>S1998*H1998</f>
        <v>0</v>
      </c>
      <c r="AR1998" s="144" t="s">
        <v>436</v>
      </c>
      <c r="AT1998" s="144" t="s">
        <v>307</v>
      </c>
      <c r="AU1998" s="144" t="s">
        <v>96</v>
      </c>
      <c r="AY1998" s="18" t="s">
        <v>305</v>
      </c>
      <c r="BE1998" s="145">
        <f>IF(N1998="základní",J1998,0)</f>
        <v>0</v>
      </c>
      <c r="BF1998" s="145">
        <f>IF(N1998="snížená",J1998,0)</f>
        <v>0</v>
      </c>
      <c r="BG1998" s="145">
        <f>IF(N1998="zákl. přenesená",J1998,0)</f>
        <v>0</v>
      </c>
      <c r="BH1998" s="145">
        <f>IF(N1998="sníž. přenesená",J1998,0)</f>
        <v>0</v>
      </c>
      <c r="BI1998" s="145">
        <f>IF(N1998="nulová",J1998,0)</f>
        <v>0</v>
      </c>
      <c r="BJ1998" s="18" t="s">
        <v>86</v>
      </c>
      <c r="BK1998" s="145">
        <f>ROUND(I1998*H1998,2)</f>
        <v>0</v>
      </c>
      <c r="BL1998" s="18" t="s">
        <v>436</v>
      </c>
      <c r="BM1998" s="144" t="s">
        <v>3063</v>
      </c>
    </row>
    <row r="1999" spans="2:65" s="1" customFormat="1" ht="19.5">
      <c r="B1999" s="33"/>
      <c r="D1999" s="146" t="s">
        <v>313</v>
      </c>
      <c r="F1999" s="147" t="s">
        <v>3062</v>
      </c>
      <c r="I1999" s="148"/>
      <c r="L1999" s="33"/>
      <c r="M1999" s="149"/>
      <c r="T1999" s="54"/>
      <c r="AT1999" s="18" t="s">
        <v>313</v>
      </c>
      <c r="AU1999" s="18" t="s">
        <v>96</v>
      </c>
    </row>
    <row r="2000" spans="2:65" s="1" customFormat="1" ht="66.75" customHeight="1">
      <c r="B2000" s="33"/>
      <c r="C2000" s="133" t="s">
        <v>3064</v>
      </c>
      <c r="D2000" s="133" t="s">
        <v>307</v>
      </c>
      <c r="E2000" s="134" t="s">
        <v>3065</v>
      </c>
      <c r="F2000" s="135" t="s">
        <v>3066</v>
      </c>
      <c r="G2000" s="136" t="s">
        <v>350</v>
      </c>
      <c r="H2000" s="137">
        <v>1</v>
      </c>
      <c r="I2000" s="138"/>
      <c r="J2000" s="139">
        <f>ROUND(I2000*H2000,2)</f>
        <v>0</v>
      </c>
      <c r="K2000" s="135" t="s">
        <v>721</v>
      </c>
      <c r="L2000" s="33"/>
      <c r="M2000" s="140" t="s">
        <v>42</v>
      </c>
      <c r="N2000" s="141" t="s">
        <v>50</v>
      </c>
      <c r="P2000" s="142">
        <f>O2000*H2000</f>
        <v>0</v>
      </c>
      <c r="Q2000" s="142">
        <v>0</v>
      </c>
      <c r="R2000" s="142">
        <f>Q2000*H2000</f>
        <v>0</v>
      </c>
      <c r="S2000" s="142">
        <v>0</v>
      </c>
      <c r="T2000" s="143">
        <f>S2000*H2000</f>
        <v>0</v>
      </c>
      <c r="AR2000" s="144" t="s">
        <v>436</v>
      </c>
      <c r="AT2000" s="144" t="s">
        <v>307</v>
      </c>
      <c r="AU2000" s="144" t="s">
        <v>96</v>
      </c>
      <c r="AY2000" s="18" t="s">
        <v>305</v>
      </c>
      <c r="BE2000" s="145">
        <f>IF(N2000="základní",J2000,0)</f>
        <v>0</v>
      </c>
      <c r="BF2000" s="145">
        <f>IF(N2000="snížená",J2000,0)</f>
        <v>0</v>
      </c>
      <c r="BG2000" s="145">
        <f>IF(N2000="zákl. přenesená",J2000,0)</f>
        <v>0</v>
      </c>
      <c r="BH2000" s="145">
        <f>IF(N2000="sníž. přenesená",J2000,0)</f>
        <v>0</v>
      </c>
      <c r="BI2000" s="145">
        <f>IF(N2000="nulová",J2000,0)</f>
        <v>0</v>
      </c>
      <c r="BJ2000" s="18" t="s">
        <v>86</v>
      </c>
      <c r="BK2000" s="145">
        <f>ROUND(I2000*H2000,2)</f>
        <v>0</v>
      </c>
      <c r="BL2000" s="18" t="s">
        <v>436</v>
      </c>
      <c r="BM2000" s="144" t="s">
        <v>3067</v>
      </c>
    </row>
    <row r="2001" spans="2:65" s="1" customFormat="1" ht="48.75">
      <c r="B2001" s="33"/>
      <c r="D2001" s="146" t="s">
        <v>313</v>
      </c>
      <c r="F2001" s="147" t="s">
        <v>3068</v>
      </c>
      <c r="I2001" s="148"/>
      <c r="L2001" s="33"/>
      <c r="M2001" s="149"/>
      <c r="T2001" s="54"/>
      <c r="AT2001" s="18" t="s">
        <v>313</v>
      </c>
      <c r="AU2001" s="18" t="s">
        <v>96</v>
      </c>
    </row>
    <row r="2002" spans="2:65" s="1" customFormat="1" ht="24.2" customHeight="1">
      <c r="B2002" s="33"/>
      <c r="C2002" s="133" t="s">
        <v>3069</v>
      </c>
      <c r="D2002" s="133" t="s">
        <v>307</v>
      </c>
      <c r="E2002" s="134" t="s">
        <v>3070</v>
      </c>
      <c r="F2002" s="135" t="s">
        <v>3071</v>
      </c>
      <c r="G2002" s="136" t="s">
        <v>350</v>
      </c>
      <c r="H2002" s="137">
        <v>1</v>
      </c>
      <c r="I2002" s="138"/>
      <c r="J2002" s="139">
        <f>ROUND(I2002*H2002,2)</f>
        <v>0</v>
      </c>
      <c r="K2002" s="135" t="s">
        <v>721</v>
      </c>
      <c r="L2002" s="33"/>
      <c r="M2002" s="140" t="s">
        <v>42</v>
      </c>
      <c r="N2002" s="141" t="s">
        <v>50</v>
      </c>
      <c r="P2002" s="142">
        <f>O2002*H2002</f>
        <v>0</v>
      </c>
      <c r="Q2002" s="142">
        <v>0</v>
      </c>
      <c r="R2002" s="142">
        <f>Q2002*H2002</f>
        <v>0</v>
      </c>
      <c r="S2002" s="142">
        <v>0</v>
      </c>
      <c r="T2002" s="143">
        <f>S2002*H2002</f>
        <v>0</v>
      </c>
      <c r="AR2002" s="144" t="s">
        <v>436</v>
      </c>
      <c r="AT2002" s="144" t="s">
        <v>307</v>
      </c>
      <c r="AU2002" s="144" t="s">
        <v>96</v>
      </c>
      <c r="AY2002" s="18" t="s">
        <v>305</v>
      </c>
      <c r="BE2002" s="145">
        <f>IF(N2002="základní",J2002,0)</f>
        <v>0</v>
      </c>
      <c r="BF2002" s="145">
        <f>IF(N2002="snížená",J2002,0)</f>
        <v>0</v>
      </c>
      <c r="BG2002" s="145">
        <f>IF(N2002="zákl. přenesená",J2002,0)</f>
        <v>0</v>
      </c>
      <c r="BH2002" s="145">
        <f>IF(N2002="sníž. přenesená",J2002,0)</f>
        <v>0</v>
      </c>
      <c r="BI2002" s="145">
        <f>IF(N2002="nulová",J2002,0)</f>
        <v>0</v>
      </c>
      <c r="BJ2002" s="18" t="s">
        <v>86</v>
      </c>
      <c r="BK2002" s="145">
        <f>ROUND(I2002*H2002,2)</f>
        <v>0</v>
      </c>
      <c r="BL2002" s="18" t="s">
        <v>436</v>
      </c>
      <c r="BM2002" s="144" t="s">
        <v>3072</v>
      </c>
    </row>
    <row r="2003" spans="2:65" s="1" customFormat="1" ht="19.5">
      <c r="B2003" s="33"/>
      <c r="D2003" s="146" t="s">
        <v>313</v>
      </c>
      <c r="F2003" s="147" t="s">
        <v>3071</v>
      </c>
      <c r="I2003" s="148"/>
      <c r="L2003" s="33"/>
      <c r="M2003" s="149"/>
      <c r="T2003" s="54"/>
      <c r="AT2003" s="18" t="s">
        <v>313</v>
      </c>
      <c r="AU2003" s="18" t="s">
        <v>96</v>
      </c>
    </row>
    <row r="2004" spans="2:65" s="1" customFormat="1" ht="24.2" customHeight="1">
      <c r="B2004" s="33"/>
      <c r="C2004" s="133" t="s">
        <v>3073</v>
      </c>
      <c r="D2004" s="133" t="s">
        <v>307</v>
      </c>
      <c r="E2004" s="134" t="s">
        <v>3074</v>
      </c>
      <c r="F2004" s="135" t="s">
        <v>3075</v>
      </c>
      <c r="G2004" s="136" t="s">
        <v>350</v>
      </c>
      <c r="H2004" s="137">
        <v>1</v>
      </c>
      <c r="I2004" s="138"/>
      <c r="J2004" s="139">
        <f>ROUND(I2004*H2004,2)</f>
        <v>0</v>
      </c>
      <c r="K2004" s="135" t="s">
        <v>721</v>
      </c>
      <c r="L2004" s="33"/>
      <c r="M2004" s="140" t="s">
        <v>42</v>
      </c>
      <c r="N2004" s="141" t="s">
        <v>50</v>
      </c>
      <c r="P2004" s="142">
        <f>O2004*H2004</f>
        <v>0</v>
      </c>
      <c r="Q2004" s="142">
        <v>0</v>
      </c>
      <c r="R2004" s="142">
        <f>Q2004*H2004</f>
        <v>0</v>
      </c>
      <c r="S2004" s="142">
        <v>0</v>
      </c>
      <c r="T2004" s="143">
        <f>S2004*H2004</f>
        <v>0</v>
      </c>
      <c r="AR2004" s="144" t="s">
        <v>436</v>
      </c>
      <c r="AT2004" s="144" t="s">
        <v>307</v>
      </c>
      <c r="AU2004" s="144" t="s">
        <v>96</v>
      </c>
      <c r="AY2004" s="18" t="s">
        <v>305</v>
      </c>
      <c r="BE2004" s="145">
        <f>IF(N2004="základní",J2004,0)</f>
        <v>0</v>
      </c>
      <c r="BF2004" s="145">
        <f>IF(N2004="snížená",J2004,0)</f>
        <v>0</v>
      </c>
      <c r="BG2004" s="145">
        <f>IF(N2004="zákl. přenesená",J2004,0)</f>
        <v>0</v>
      </c>
      <c r="BH2004" s="145">
        <f>IF(N2004="sníž. přenesená",J2004,0)</f>
        <v>0</v>
      </c>
      <c r="BI2004" s="145">
        <f>IF(N2004="nulová",J2004,0)</f>
        <v>0</v>
      </c>
      <c r="BJ2004" s="18" t="s">
        <v>86</v>
      </c>
      <c r="BK2004" s="145">
        <f>ROUND(I2004*H2004,2)</f>
        <v>0</v>
      </c>
      <c r="BL2004" s="18" t="s">
        <v>436</v>
      </c>
      <c r="BM2004" s="144" t="s">
        <v>3076</v>
      </c>
    </row>
    <row r="2005" spans="2:65" s="1" customFormat="1" ht="19.5">
      <c r="B2005" s="33"/>
      <c r="D2005" s="146" t="s">
        <v>313</v>
      </c>
      <c r="F2005" s="147" t="s">
        <v>3075</v>
      </c>
      <c r="I2005" s="148"/>
      <c r="L2005" s="33"/>
      <c r="M2005" s="149"/>
      <c r="T2005" s="54"/>
      <c r="AT2005" s="18" t="s">
        <v>313</v>
      </c>
      <c r="AU2005" s="18" t="s">
        <v>96</v>
      </c>
    </row>
    <row r="2006" spans="2:65" s="1" customFormat="1" ht="24.2" customHeight="1">
      <c r="B2006" s="33"/>
      <c r="C2006" s="133" t="s">
        <v>3077</v>
      </c>
      <c r="D2006" s="133" t="s">
        <v>307</v>
      </c>
      <c r="E2006" s="134" t="s">
        <v>3078</v>
      </c>
      <c r="F2006" s="135" t="s">
        <v>3079</v>
      </c>
      <c r="G2006" s="136" t="s">
        <v>350</v>
      </c>
      <c r="H2006" s="137">
        <v>1</v>
      </c>
      <c r="I2006" s="138"/>
      <c r="J2006" s="139">
        <f>ROUND(I2006*H2006,2)</f>
        <v>0</v>
      </c>
      <c r="K2006" s="135" t="s">
        <v>721</v>
      </c>
      <c r="L2006" s="33"/>
      <c r="M2006" s="140" t="s">
        <v>42</v>
      </c>
      <c r="N2006" s="141" t="s">
        <v>50</v>
      </c>
      <c r="P2006" s="142">
        <f>O2006*H2006</f>
        <v>0</v>
      </c>
      <c r="Q2006" s="142">
        <v>0</v>
      </c>
      <c r="R2006" s="142">
        <f>Q2006*H2006</f>
        <v>0</v>
      </c>
      <c r="S2006" s="142">
        <v>0</v>
      </c>
      <c r="T2006" s="143">
        <f>S2006*H2006</f>
        <v>0</v>
      </c>
      <c r="AR2006" s="144" t="s">
        <v>436</v>
      </c>
      <c r="AT2006" s="144" t="s">
        <v>307</v>
      </c>
      <c r="AU2006" s="144" t="s">
        <v>96</v>
      </c>
      <c r="AY2006" s="18" t="s">
        <v>305</v>
      </c>
      <c r="BE2006" s="145">
        <f>IF(N2006="základní",J2006,0)</f>
        <v>0</v>
      </c>
      <c r="BF2006" s="145">
        <f>IF(N2006="snížená",J2006,0)</f>
        <v>0</v>
      </c>
      <c r="BG2006" s="145">
        <f>IF(N2006="zákl. přenesená",J2006,0)</f>
        <v>0</v>
      </c>
      <c r="BH2006" s="145">
        <f>IF(N2006="sníž. přenesená",J2006,0)</f>
        <v>0</v>
      </c>
      <c r="BI2006" s="145">
        <f>IF(N2006="nulová",J2006,0)</f>
        <v>0</v>
      </c>
      <c r="BJ2006" s="18" t="s">
        <v>86</v>
      </c>
      <c r="BK2006" s="145">
        <f>ROUND(I2006*H2006,2)</f>
        <v>0</v>
      </c>
      <c r="BL2006" s="18" t="s">
        <v>436</v>
      </c>
      <c r="BM2006" s="144" t="s">
        <v>3080</v>
      </c>
    </row>
    <row r="2007" spans="2:65" s="1" customFormat="1" ht="19.5">
      <c r="B2007" s="33"/>
      <c r="D2007" s="146" t="s">
        <v>313</v>
      </c>
      <c r="F2007" s="147" t="s">
        <v>3079</v>
      </c>
      <c r="I2007" s="148"/>
      <c r="L2007" s="33"/>
      <c r="M2007" s="149"/>
      <c r="T2007" s="54"/>
      <c r="AT2007" s="18" t="s">
        <v>313</v>
      </c>
      <c r="AU2007" s="18" t="s">
        <v>96</v>
      </c>
    </row>
    <row r="2008" spans="2:65" s="1" customFormat="1" ht="33" customHeight="1">
      <c r="B2008" s="33"/>
      <c r="C2008" s="133" t="s">
        <v>3081</v>
      </c>
      <c r="D2008" s="133" t="s">
        <v>307</v>
      </c>
      <c r="E2008" s="134" t="s">
        <v>3082</v>
      </c>
      <c r="F2008" s="135" t="s">
        <v>3083</v>
      </c>
      <c r="G2008" s="136" t="s">
        <v>350</v>
      </c>
      <c r="H2008" s="137">
        <v>1</v>
      </c>
      <c r="I2008" s="138"/>
      <c r="J2008" s="139">
        <f>ROUND(I2008*H2008,2)</f>
        <v>0</v>
      </c>
      <c r="K2008" s="135" t="s">
        <v>721</v>
      </c>
      <c r="L2008" s="33"/>
      <c r="M2008" s="140" t="s">
        <v>42</v>
      </c>
      <c r="N2008" s="141" t="s">
        <v>50</v>
      </c>
      <c r="P2008" s="142">
        <f>O2008*H2008</f>
        <v>0</v>
      </c>
      <c r="Q2008" s="142">
        <v>0</v>
      </c>
      <c r="R2008" s="142">
        <f>Q2008*H2008</f>
        <v>0</v>
      </c>
      <c r="S2008" s="142">
        <v>0</v>
      </c>
      <c r="T2008" s="143">
        <f>S2008*H2008</f>
        <v>0</v>
      </c>
      <c r="AR2008" s="144" t="s">
        <v>436</v>
      </c>
      <c r="AT2008" s="144" t="s">
        <v>307</v>
      </c>
      <c r="AU2008" s="144" t="s">
        <v>96</v>
      </c>
      <c r="AY2008" s="18" t="s">
        <v>305</v>
      </c>
      <c r="BE2008" s="145">
        <f>IF(N2008="základní",J2008,0)</f>
        <v>0</v>
      </c>
      <c r="BF2008" s="145">
        <f>IF(N2008="snížená",J2008,0)</f>
        <v>0</v>
      </c>
      <c r="BG2008" s="145">
        <f>IF(N2008="zákl. přenesená",J2008,0)</f>
        <v>0</v>
      </c>
      <c r="BH2008" s="145">
        <f>IF(N2008="sníž. přenesená",J2008,0)</f>
        <v>0</v>
      </c>
      <c r="BI2008" s="145">
        <f>IF(N2008="nulová",J2008,0)</f>
        <v>0</v>
      </c>
      <c r="BJ2008" s="18" t="s">
        <v>86</v>
      </c>
      <c r="BK2008" s="145">
        <f>ROUND(I2008*H2008,2)</f>
        <v>0</v>
      </c>
      <c r="BL2008" s="18" t="s">
        <v>436</v>
      </c>
      <c r="BM2008" s="144" t="s">
        <v>3084</v>
      </c>
    </row>
    <row r="2009" spans="2:65" s="1" customFormat="1" ht="19.5">
      <c r="B2009" s="33"/>
      <c r="D2009" s="146" t="s">
        <v>313</v>
      </c>
      <c r="F2009" s="147" t="s">
        <v>3083</v>
      </c>
      <c r="I2009" s="148"/>
      <c r="L2009" s="33"/>
      <c r="M2009" s="149"/>
      <c r="T2009" s="54"/>
      <c r="AT2009" s="18" t="s">
        <v>313</v>
      </c>
      <c r="AU2009" s="18" t="s">
        <v>96</v>
      </c>
    </row>
    <row r="2010" spans="2:65" s="1" customFormat="1" ht="33" customHeight="1">
      <c r="B2010" s="33"/>
      <c r="C2010" s="133" t="s">
        <v>3085</v>
      </c>
      <c r="D2010" s="133" t="s">
        <v>307</v>
      </c>
      <c r="E2010" s="134" t="s">
        <v>3086</v>
      </c>
      <c r="F2010" s="135" t="s">
        <v>3087</v>
      </c>
      <c r="G2010" s="136" t="s">
        <v>350</v>
      </c>
      <c r="H2010" s="137">
        <v>1</v>
      </c>
      <c r="I2010" s="138"/>
      <c r="J2010" s="139">
        <f>ROUND(I2010*H2010,2)</f>
        <v>0</v>
      </c>
      <c r="K2010" s="135" t="s">
        <v>721</v>
      </c>
      <c r="L2010" s="33"/>
      <c r="M2010" s="140" t="s">
        <v>42</v>
      </c>
      <c r="N2010" s="141" t="s">
        <v>50</v>
      </c>
      <c r="P2010" s="142">
        <f>O2010*H2010</f>
        <v>0</v>
      </c>
      <c r="Q2010" s="142">
        <v>0</v>
      </c>
      <c r="R2010" s="142">
        <f>Q2010*H2010</f>
        <v>0</v>
      </c>
      <c r="S2010" s="142">
        <v>0</v>
      </c>
      <c r="T2010" s="143">
        <f>S2010*H2010</f>
        <v>0</v>
      </c>
      <c r="AR2010" s="144" t="s">
        <v>436</v>
      </c>
      <c r="AT2010" s="144" t="s">
        <v>307</v>
      </c>
      <c r="AU2010" s="144" t="s">
        <v>96</v>
      </c>
      <c r="AY2010" s="18" t="s">
        <v>305</v>
      </c>
      <c r="BE2010" s="145">
        <f>IF(N2010="základní",J2010,0)</f>
        <v>0</v>
      </c>
      <c r="BF2010" s="145">
        <f>IF(N2010="snížená",J2010,0)</f>
        <v>0</v>
      </c>
      <c r="BG2010" s="145">
        <f>IF(N2010="zákl. přenesená",J2010,0)</f>
        <v>0</v>
      </c>
      <c r="BH2010" s="145">
        <f>IF(N2010="sníž. přenesená",J2010,0)</f>
        <v>0</v>
      </c>
      <c r="BI2010" s="145">
        <f>IF(N2010="nulová",J2010,0)</f>
        <v>0</v>
      </c>
      <c r="BJ2010" s="18" t="s">
        <v>86</v>
      </c>
      <c r="BK2010" s="145">
        <f>ROUND(I2010*H2010,2)</f>
        <v>0</v>
      </c>
      <c r="BL2010" s="18" t="s">
        <v>436</v>
      </c>
      <c r="BM2010" s="144" t="s">
        <v>3088</v>
      </c>
    </row>
    <row r="2011" spans="2:65" s="1" customFormat="1" ht="19.5">
      <c r="B2011" s="33"/>
      <c r="D2011" s="146" t="s">
        <v>313</v>
      </c>
      <c r="F2011" s="147" t="s">
        <v>3087</v>
      </c>
      <c r="I2011" s="148"/>
      <c r="L2011" s="33"/>
      <c r="M2011" s="149"/>
      <c r="T2011" s="54"/>
      <c r="AT2011" s="18" t="s">
        <v>313</v>
      </c>
      <c r="AU2011" s="18" t="s">
        <v>96</v>
      </c>
    </row>
    <row r="2012" spans="2:65" s="1" customFormat="1" ht="37.9" customHeight="1">
      <c r="B2012" s="33"/>
      <c r="C2012" s="133" t="s">
        <v>3089</v>
      </c>
      <c r="D2012" s="133" t="s">
        <v>307</v>
      </c>
      <c r="E2012" s="134" t="s">
        <v>3090</v>
      </c>
      <c r="F2012" s="135" t="s">
        <v>3091</v>
      </c>
      <c r="G2012" s="136" t="s">
        <v>350</v>
      </c>
      <c r="H2012" s="137">
        <v>1</v>
      </c>
      <c r="I2012" s="138"/>
      <c r="J2012" s="139">
        <f>ROUND(I2012*H2012,2)</f>
        <v>0</v>
      </c>
      <c r="K2012" s="135" t="s">
        <v>721</v>
      </c>
      <c r="L2012" s="33"/>
      <c r="M2012" s="140" t="s">
        <v>42</v>
      </c>
      <c r="N2012" s="141" t="s">
        <v>50</v>
      </c>
      <c r="P2012" s="142">
        <f>O2012*H2012</f>
        <v>0</v>
      </c>
      <c r="Q2012" s="142">
        <v>0</v>
      </c>
      <c r="R2012" s="142">
        <f>Q2012*H2012</f>
        <v>0</v>
      </c>
      <c r="S2012" s="142">
        <v>0</v>
      </c>
      <c r="T2012" s="143">
        <f>S2012*H2012</f>
        <v>0</v>
      </c>
      <c r="AR2012" s="144" t="s">
        <v>436</v>
      </c>
      <c r="AT2012" s="144" t="s">
        <v>307</v>
      </c>
      <c r="AU2012" s="144" t="s">
        <v>96</v>
      </c>
      <c r="AY2012" s="18" t="s">
        <v>305</v>
      </c>
      <c r="BE2012" s="145">
        <f>IF(N2012="základní",J2012,0)</f>
        <v>0</v>
      </c>
      <c r="BF2012" s="145">
        <f>IF(N2012="snížená",J2012,0)</f>
        <v>0</v>
      </c>
      <c r="BG2012" s="145">
        <f>IF(N2012="zákl. přenesená",J2012,0)</f>
        <v>0</v>
      </c>
      <c r="BH2012" s="145">
        <f>IF(N2012="sníž. přenesená",J2012,0)</f>
        <v>0</v>
      </c>
      <c r="BI2012" s="145">
        <f>IF(N2012="nulová",J2012,0)</f>
        <v>0</v>
      </c>
      <c r="BJ2012" s="18" t="s">
        <v>86</v>
      </c>
      <c r="BK2012" s="145">
        <f>ROUND(I2012*H2012,2)</f>
        <v>0</v>
      </c>
      <c r="BL2012" s="18" t="s">
        <v>436</v>
      </c>
      <c r="BM2012" s="144" t="s">
        <v>3092</v>
      </c>
    </row>
    <row r="2013" spans="2:65" s="1" customFormat="1" ht="19.5">
      <c r="B2013" s="33"/>
      <c r="D2013" s="146" t="s">
        <v>313</v>
      </c>
      <c r="F2013" s="147" t="s">
        <v>3091</v>
      </c>
      <c r="I2013" s="148"/>
      <c r="L2013" s="33"/>
      <c r="M2013" s="149"/>
      <c r="T2013" s="54"/>
      <c r="AT2013" s="18" t="s">
        <v>313</v>
      </c>
      <c r="AU2013" s="18" t="s">
        <v>96</v>
      </c>
    </row>
    <row r="2014" spans="2:65" s="1" customFormat="1" ht="33" customHeight="1">
      <c r="B2014" s="33"/>
      <c r="C2014" s="133" t="s">
        <v>3093</v>
      </c>
      <c r="D2014" s="133" t="s">
        <v>307</v>
      </c>
      <c r="E2014" s="134" t="s">
        <v>3094</v>
      </c>
      <c r="F2014" s="135" t="s">
        <v>3095</v>
      </c>
      <c r="G2014" s="136" t="s">
        <v>350</v>
      </c>
      <c r="H2014" s="137">
        <v>1</v>
      </c>
      <c r="I2014" s="138"/>
      <c r="J2014" s="139">
        <f>ROUND(I2014*H2014,2)</f>
        <v>0</v>
      </c>
      <c r="K2014" s="135" t="s">
        <v>721</v>
      </c>
      <c r="L2014" s="33"/>
      <c r="M2014" s="140" t="s">
        <v>42</v>
      </c>
      <c r="N2014" s="141" t="s">
        <v>50</v>
      </c>
      <c r="P2014" s="142">
        <f>O2014*H2014</f>
        <v>0</v>
      </c>
      <c r="Q2014" s="142">
        <v>0</v>
      </c>
      <c r="R2014" s="142">
        <f>Q2014*H2014</f>
        <v>0</v>
      </c>
      <c r="S2014" s="142">
        <v>0</v>
      </c>
      <c r="T2014" s="143">
        <f>S2014*H2014</f>
        <v>0</v>
      </c>
      <c r="AR2014" s="144" t="s">
        <v>436</v>
      </c>
      <c r="AT2014" s="144" t="s">
        <v>307</v>
      </c>
      <c r="AU2014" s="144" t="s">
        <v>96</v>
      </c>
      <c r="AY2014" s="18" t="s">
        <v>305</v>
      </c>
      <c r="BE2014" s="145">
        <f>IF(N2014="základní",J2014,0)</f>
        <v>0</v>
      </c>
      <c r="BF2014" s="145">
        <f>IF(N2014="snížená",J2014,0)</f>
        <v>0</v>
      </c>
      <c r="BG2014" s="145">
        <f>IF(N2014="zákl. přenesená",J2014,0)</f>
        <v>0</v>
      </c>
      <c r="BH2014" s="145">
        <f>IF(N2014="sníž. přenesená",J2014,0)</f>
        <v>0</v>
      </c>
      <c r="BI2014" s="145">
        <f>IF(N2014="nulová",J2014,0)</f>
        <v>0</v>
      </c>
      <c r="BJ2014" s="18" t="s">
        <v>86</v>
      </c>
      <c r="BK2014" s="145">
        <f>ROUND(I2014*H2014,2)</f>
        <v>0</v>
      </c>
      <c r="BL2014" s="18" t="s">
        <v>436</v>
      </c>
      <c r="BM2014" s="144" t="s">
        <v>3096</v>
      </c>
    </row>
    <row r="2015" spans="2:65" s="1" customFormat="1" ht="19.5">
      <c r="B2015" s="33"/>
      <c r="D2015" s="146" t="s">
        <v>313</v>
      </c>
      <c r="F2015" s="147" t="s">
        <v>3095</v>
      </c>
      <c r="I2015" s="148"/>
      <c r="L2015" s="33"/>
      <c r="M2015" s="149"/>
      <c r="T2015" s="54"/>
      <c r="AT2015" s="18" t="s">
        <v>313</v>
      </c>
      <c r="AU2015" s="18" t="s">
        <v>96</v>
      </c>
    </row>
    <row r="2016" spans="2:65" s="1" customFormat="1" ht="44.25" customHeight="1">
      <c r="B2016" s="33"/>
      <c r="C2016" s="133" t="s">
        <v>3097</v>
      </c>
      <c r="D2016" s="133" t="s">
        <v>307</v>
      </c>
      <c r="E2016" s="134" t="s">
        <v>3098</v>
      </c>
      <c r="F2016" s="135" t="s">
        <v>3099</v>
      </c>
      <c r="G2016" s="136" t="s">
        <v>350</v>
      </c>
      <c r="H2016" s="137">
        <v>4</v>
      </c>
      <c r="I2016" s="138"/>
      <c r="J2016" s="139">
        <f>ROUND(I2016*H2016,2)</f>
        <v>0</v>
      </c>
      <c r="K2016" s="135" t="s">
        <v>721</v>
      </c>
      <c r="L2016" s="33"/>
      <c r="M2016" s="140" t="s">
        <v>42</v>
      </c>
      <c r="N2016" s="141" t="s">
        <v>50</v>
      </c>
      <c r="P2016" s="142">
        <f>O2016*H2016</f>
        <v>0</v>
      </c>
      <c r="Q2016" s="142">
        <v>0</v>
      </c>
      <c r="R2016" s="142">
        <f>Q2016*H2016</f>
        <v>0</v>
      </c>
      <c r="S2016" s="142">
        <v>0</v>
      </c>
      <c r="T2016" s="143">
        <f>S2016*H2016</f>
        <v>0</v>
      </c>
      <c r="AR2016" s="144" t="s">
        <v>436</v>
      </c>
      <c r="AT2016" s="144" t="s">
        <v>307</v>
      </c>
      <c r="AU2016" s="144" t="s">
        <v>96</v>
      </c>
      <c r="AY2016" s="18" t="s">
        <v>305</v>
      </c>
      <c r="BE2016" s="145">
        <f>IF(N2016="základní",J2016,0)</f>
        <v>0</v>
      </c>
      <c r="BF2016" s="145">
        <f>IF(N2016="snížená",J2016,0)</f>
        <v>0</v>
      </c>
      <c r="BG2016" s="145">
        <f>IF(N2016="zákl. přenesená",J2016,0)</f>
        <v>0</v>
      </c>
      <c r="BH2016" s="145">
        <f>IF(N2016="sníž. přenesená",J2016,0)</f>
        <v>0</v>
      </c>
      <c r="BI2016" s="145">
        <f>IF(N2016="nulová",J2016,0)</f>
        <v>0</v>
      </c>
      <c r="BJ2016" s="18" t="s">
        <v>86</v>
      </c>
      <c r="BK2016" s="145">
        <f>ROUND(I2016*H2016,2)</f>
        <v>0</v>
      </c>
      <c r="BL2016" s="18" t="s">
        <v>436</v>
      </c>
      <c r="BM2016" s="144" t="s">
        <v>3100</v>
      </c>
    </row>
    <row r="2017" spans="2:65" s="1" customFormat="1" ht="29.25">
      <c r="B2017" s="33"/>
      <c r="D2017" s="146" t="s">
        <v>313</v>
      </c>
      <c r="F2017" s="147" t="s">
        <v>3099</v>
      </c>
      <c r="I2017" s="148"/>
      <c r="L2017" s="33"/>
      <c r="M2017" s="149"/>
      <c r="T2017" s="54"/>
      <c r="AT2017" s="18" t="s">
        <v>313</v>
      </c>
      <c r="AU2017" s="18" t="s">
        <v>96</v>
      </c>
    </row>
    <row r="2018" spans="2:65" s="1" customFormat="1" ht="44.25" customHeight="1">
      <c r="B2018" s="33"/>
      <c r="C2018" s="133" t="s">
        <v>3101</v>
      </c>
      <c r="D2018" s="133" t="s">
        <v>307</v>
      </c>
      <c r="E2018" s="134" t="s">
        <v>3102</v>
      </c>
      <c r="F2018" s="135" t="s">
        <v>3103</v>
      </c>
      <c r="G2018" s="136" t="s">
        <v>350</v>
      </c>
      <c r="H2018" s="137">
        <v>1</v>
      </c>
      <c r="I2018" s="138"/>
      <c r="J2018" s="139">
        <f>ROUND(I2018*H2018,2)</f>
        <v>0</v>
      </c>
      <c r="K2018" s="135" t="s">
        <v>721</v>
      </c>
      <c r="L2018" s="33"/>
      <c r="M2018" s="140" t="s">
        <v>42</v>
      </c>
      <c r="N2018" s="141" t="s">
        <v>50</v>
      </c>
      <c r="P2018" s="142">
        <f>O2018*H2018</f>
        <v>0</v>
      </c>
      <c r="Q2018" s="142">
        <v>0</v>
      </c>
      <c r="R2018" s="142">
        <f>Q2018*H2018</f>
        <v>0</v>
      </c>
      <c r="S2018" s="142">
        <v>0</v>
      </c>
      <c r="T2018" s="143">
        <f>S2018*H2018</f>
        <v>0</v>
      </c>
      <c r="AR2018" s="144" t="s">
        <v>436</v>
      </c>
      <c r="AT2018" s="144" t="s">
        <v>307</v>
      </c>
      <c r="AU2018" s="144" t="s">
        <v>96</v>
      </c>
      <c r="AY2018" s="18" t="s">
        <v>305</v>
      </c>
      <c r="BE2018" s="145">
        <f>IF(N2018="základní",J2018,0)</f>
        <v>0</v>
      </c>
      <c r="BF2018" s="145">
        <f>IF(N2018="snížená",J2018,0)</f>
        <v>0</v>
      </c>
      <c r="BG2018" s="145">
        <f>IF(N2018="zákl. přenesená",J2018,0)</f>
        <v>0</v>
      </c>
      <c r="BH2018" s="145">
        <f>IF(N2018="sníž. přenesená",J2018,0)</f>
        <v>0</v>
      </c>
      <c r="BI2018" s="145">
        <f>IF(N2018="nulová",J2018,0)</f>
        <v>0</v>
      </c>
      <c r="BJ2018" s="18" t="s">
        <v>86</v>
      </c>
      <c r="BK2018" s="145">
        <f>ROUND(I2018*H2018,2)</f>
        <v>0</v>
      </c>
      <c r="BL2018" s="18" t="s">
        <v>436</v>
      </c>
      <c r="BM2018" s="144" t="s">
        <v>3104</v>
      </c>
    </row>
    <row r="2019" spans="2:65" s="1" customFormat="1" ht="29.25">
      <c r="B2019" s="33"/>
      <c r="D2019" s="146" t="s">
        <v>313</v>
      </c>
      <c r="F2019" s="147" t="s">
        <v>3103</v>
      </c>
      <c r="I2019" s="148"/>
      <c r="L2019" s="33"/>
      <c r="M2019" s="149"/>
      <c r="T2019" s="54"/>
      <c r="AT2019" s="18" t="s">
        <v>313</v>
      </c>
      <c r="AU2019" s="18" t="s">
        <v>96</v>
      </c>
    </row>
    <row r="2020" spans="2:65" s="1" customFormat="1" ht="24.2" customHeight="1">
      <c r="B2020" s="33"/>
      <c r="C2020" s="133" t="s">
        <v>3105</v>
      </c>
      <c r="D2020" s="133" t="s">
        <v>307</v>
      </c>
      <c r="E2020" s="134" t="s">
        <v>3106</v>
      </c>
      <c r="F2020" s="135" t="s">
        <v>3107</v>
      </c>
      <c r="G2020" s="136" t="s">
        <v>350</v>
      </c>
      <c r="H2020" s="137">
        <v>6</v>
      </c>
      <c r="I2020" s="138"/>
      <c r="J2020" s="139">
        <f>ROUND(I2020*H2020,2)</f>
        <v>0</v>
      </c>
      <c r="K2020" s="135" t="s">
        <v>721</v>
      </c>
      <c r="L2020" s="33"/>
      <c r="M2020" s="140" t="s">
        <v>42</v>
      </c>
      <c r="N2020" s="141" t="s">
        <v>50</v>
      </c>
      <c r="P2020" s="142">
        <f>O2020*H2020</f>
        <v>0</v>
      </c>
      <c r="Q2020" s="142">
        <v>0</v>
      </c>
      <c r="R2020" s="142">
        <f>Q2020*H2020</f>
        <v>0</v>
      </c>
      <c r="S2020" s="142">
        <v>0</v>
      </c>
      <c r="T2020" s="143">
        <f>S2020*H2020</f>
        <v>0</v>
      </c>
      <c r="AR2020" s="144" t="s">
        <v>436</v>
      </c>
      <c r="AT2020" s="144" t="s">
        <v>307</v>
      </c>
      <c r="AU2020" s="144" t="s">
        <v>96</v>
      </c>
      <c r="AY2020" s="18" t="s">
        <v>305</v>
      </c>
      <c r="BE2020" s="145">
        <f>IF(N2020="základní",J2020,0)</f>
        <v>0</v>
      </c>
      <c r="BF2020" s="145">
        <f>IF(N2020="snížená",J2020,0)</f>
        <v>0</v>
      </c>
      <c r="BG2020" s="145">
        <f>IF(N2020="zákl. přenesená",J2020,0)</f>
        <v>0</v>
      </c>
      <c r="BH2020" s="145">
        <f>IF(N2020="sníž. přenesená",J2020,0)</f>
        <v>0</v>
      </c>
      <c r="BI2020" s="145">
        <f>IF(N2020="nulová",J2020,0)</f>
        <v>0</v>
      </c>
      <c r="BJ2020" s="18" t="s">
        <v>86</v>
      </c>
      <c r="BK2020" s="145">
        <f>ROUND(I2020*H2020,2)</f>
        <v>0</v>
      </c>
      <c r="BL2020" s="18" t="s">
        <v>436</v>
      </c>
      <c r="BM2020" s="144" t="s">
        <v>3108</v>
      </c>
    </row>
    <row r="2021" spans="2:65" s="1" customFormat="1" ht="19.5">
      <c r="B2021" s="33"/>
      <c r="D2021" s="146" t="s">
        <v>313</v>
      </c>
      <c r="F2021" s="147" t="s">
        <v>3107</v>
      </c>
      <c r="I2021" s="148"/>
      <c r="L2021" s="33"/>
      <c r="M2021" s="149"/>
      <c r="T2021" s="54"/>
      <c r="AT2021" s="18" t="s">
        <v>313</v>
      </c>
      <c r="AU2021" s="18" t="s">
        <v>96</v>
      </c>
    </row>
    <row r="2022" spans="2:65" s="1" customFormat="1" ht="37.9" customHeight="1">
      <c r="B2022" s="33"/>
      <c r="C2022" s="133" t="s">
        <v>3109</v>
      </c>
      <c r="D2022" s="133" t="s">
        <v>307</v>
      </c>
      <c r="E2022" s="134" t="s">
        <v>3110</v>
      </c>
      <c r="F2022" s="135" t="s">
        <v>3111</v>
      </c>
      <c r="G2022" s="136" t="s">
        <v>350</v>
      </c>
      <c r="H2022" s="137">
        <v>2</v>
      </c>
      <c r="I2022" s="138"/>
      <c r="J2022" s="139">
        <f>ROUND(I2022*H2022,2)</f>
        <v>0</v>
      </c>
      <c r="K2022" s="135" t="s">
        <v>721</v>
      </c>
      <c r="L2022" s="33"/>
      <c r="M2022" s="140" t="s">
        <v>42</v>
      </c>
      <c r="N2022" s="141" t="s">
        <v>50</v>
      </c>
      <c r="P2022" s="142">
        <f>O2022*H2022</f>
        <v>0</v>
      </c>
      <c r="Q2022" s="142">
        <v>0</v>
      </c>
      <c r="R2022" s="142">
        <f>Q2022*H2022</f>
        <v>0</v>
      </c>
      <c r="S2022" s="142">
        <v>0</v>
      </c>
      <c r="T2022" s="143">
        <f>S2022*H2022</f>
        <v>0</v>
      </c>
      <c r="AR2022" s="144" t="s">
        <v>436</v>
      </c>
      <c r="AT2022" s="144" t="s">
        <v>307</v>
      </c>
      <c r="AU2022" s="144" t="s">
        <v>96</v>
      </c>
      <c r="AY2022" s="18" t="s">
        <v>305</v>
      </c>
      <c r="BE2022" s="145">
        <f>IF(N2022="základní",J2022,0)</f>
        <v>0</v>
      </c>
      <c r="BF2022" s="145">
        <f>IF(N2022="snížená",J2022,0)</f>
        <v>0</v>
      </c>
      <c r="BG2022" s="145">
        <f>IF(N2022="zákl. přenesená",J2022,0)</f>
        <v>0</v>
      </c>
      <c r="BH2022" s="145">
        <f>IF(N2022="sníž. přenesená",J2022,0)</f>
        <v>0</v>
      </c>
      <c r="BI2022" s="145">
        <f>IF(N2022="nulová",J2022,0)</f>
        <v>0</v>
      </c>
      <c r="BJ2022" s="18" t="s">
        <v>86</v>
      </c>
      <c r="BK2022" s="145">
        <f>ROUND(I2022*H2022,2)</f>
        <v>0</v>
      </c>
      <c r="BL2022" s="18" t="s">
        <v>436</v>
      </c>
      <c r="BM2022" s="144" t="s">
        <v>3112</v>
      </c>
    </row>
    <row r="2023" spans="2:65" s="1" customFormat="1" ht="19.5">
      <c r="B2023" s="33"/>
      <c r="D2023" s="146" t="s">
        <v>313</v>
      </c>
      <c r="F2023" s="147" t="s">
        <v>3111</v>
      </c>
      <c r="I2023" s="148"/>
      <c r="L2023" s="33"/>
      <c r="M2023" s="149"/>
      <c r="T2023" s="54"/>
      <c r="AT2023" s="18" t="s">
        <v>313</v>
      </c>
      <c r="AU2023" s="18" t="s">
        <v>96</v>
      </c>
    </row>
    <row r="2024" spans="2:65" s="1" customFormat="1" ht="33" customHeight="1">
      <c r="B2024" s="33"/>
      <c r="C2024" s="133" t="s">
        <v>3113</v>
      </c>
      <c r="D2024" s="133" t="s">
        <v>307</v>
      </c>
      <c r="E2024" s="134" t="s">
        <v>3114</v>
      </c>
      <c r="F2024" s="135" t="s">
        <v>3115</v>
      </c>
      <c r="G2024" s="136" t="s">
        <v>350</v>
      </c>
      <c r="H2024" s="137">
        <v>1</v>
      </c>
      <c r="I2024" s="138"/>
      <c r="J2024" s="139">
        <f>ROUND(I2024*H2024,2)</f>
        <v>0</v>
      </c>
      <c r="K2024" s="135" t="s">
        <v>721</v>
      </c>
      <c r="L2024" s="33"/>
      <c r="M2024" s="140" t="s">
        <v>42</v>
      </c>
      <c r="N2024" s="141" t="s">
        <v>50</v>
      </c>
      <c r="P2024" s="142">
        <f>O2024*H2024</f>
        <v>0</v>
      </c>
      <c r="Q2024" s="142">
        <v>0</v>
      </c>
      <c r="R2024" s="142">
        <f>Q2024*H2024</f>
        <v>0</v>
      </c>
      <c r="S2024" s="142">
        <v>0</v>
      </c>
      <c r="T2024" s="143">
        <f>S2024*H2024</f>
        <v>0</v>
      </c>
      <c r="AR2024" s="144" t="s">
        <v>436</v>
      </c>
      <c r="AT2024" s="144" t="s">
        <v>307</v>
      </c>
      <c r="AU2024" s="144" t="s">
        <v>96</v>
      </c>
      <c r="AY2024" s="18" t="s">
        <v>305</v>
      </c>
      <c r="BE2024" s="145">
        <f>IF(N2024="základní",J2024,0)</f>
        <v>0</v>
      </c>
      <c r="BF2024" s="145">
        <f>IF(N2024="snížená",J2024,0)</f>
        <v>0</v>
      </c>
      <c r="BG2024" s="145">
        <f>IF(N2024="zákl. přenesená",J2024,0)</f>
        <v>0</v>
      </c>
      <c r="BH2024" s="145">
        <f>IF(N2024="sníž. přenesená",J2024,0)</f>
        <v>0</v>
      </c>
      <c r="BI2024" s="145">
        <f>IF(N2024="nulová",J2024,0)</f>
        <v>0</v>
      </c>
      <c r="BJ2024" s="18" t="s">
        <v>86</v>
      </c>
      <c r="BK2024" s="145">
        <f>ROUND(I2024*H2024,2)</f>
        <v>0</v>
      </c>
      <c r="BL2024" s="18" t="s">
        <v>436</v>
      </c>
      <c r="BM2024" s="144" t="s">
        <v>3116</v>
      </c>
    </row>
    <row r="2025" spans="2:65" s="1" customFormat="1" ht="19.5">
      <c r="B2025" s="33"/>
      <c r="D2025" s="146" t="s">
        <v>313</v>
      </c>
      <c r="F2025" s="147" t="s">
        <v>3115</v>
      </c>
      <c r="I2025" s="148"/>
      <c r="L2025" s="33"/>
      <c r="M2025" s="149"/>
      <c r="T2025" s="54"/>
      <c r="AT2025" s="18" t="s">
        <v>313</v>
      </c>
      <c r="AU2025" s="18" t="s">
        <v>96</v>
      </c>
    </row>
    <row r="2026" spans="2:65" s="1" customFormat="1" ht="24.2" customHeight="1">
      <c r="B2026" s="33"/>
      <c r="C2026" s="133" t="s">
        <v>3117</v>
      </c>
      <c r="D2026" s="133" t="s">
        <v>307</v>
      </c>
      <c r="E2026" s="134" t="s">
        <v>3118</v>
      </c>
      <c r="F2026" s="135" t="s">
        <v>3119</v>
      </c>
      <c r="G2026" s="136" t="s">
        <v>350</v>
      </c>
      <c r="H2026" s="137">
        <v>1</v>
      </c>
      <c r="I2026" s="138"/>
      <c r="J2026" s="139">
        <f>ROUND(I2026*H2026,2)</f>
        <v>0</v>
      </c>
      <c r="K2026" s="135" t="s">
        <v>721</v>
      </c>
      <c r="L2026" s="33"/>
      <c r="M2026" s="140" t="s">
        <v>42</v>
      </c>
      <c r="N2026" s="141" t="s">
        <v>50</v>
      </c>
      <c r="P2026" s="142">
        <f>O2026*H2026</f>
        <v>0</v>
      </c>
      <c r="Q2026" s="142">
        <v>0</v>
      </c>
      <c r="R2026" s="142">
        <f>Q2026*H2026</f>
        <v>0</v>
      </c>
      <c r="S2026" s="142">
        <v>0</v>
      </c>
      <c r="T2026" s="143">
        <f>S2026*H2026</f>
        <v>0</v>
      </c>
      <c r="AR2026" s="144" t="s">
        <v>436</v>
      </c>
      <c r="AT2026" s="144" t="s">
        <v>307</v>
      </c>
      <c r="AU2026" s="144" t="s">
        <v>96</v>
      </c>
      <c r="AY2026" s="18" t="s">
        <v>305</v>
      </c>
      <c r="BE2026" s="145">
        <f>IF(N2026="základní",J2026,0)</f>
        <v>0</v>
      </c>
      <c r="BF2026" s="145">
        <f>IF(N2026="snížená",J2026,0)</f>
        <v>0</v>
      </c>
      <c r="BG2026" s="145">
        <f>IF(N2026="zákl. přenesená",J2026,0)</f>
        <v>0</v>
      </c>
      <c r="BH2026" s="145">
        <f>IF(N2026="sníž. přenesená",J2026,0)</f>
        <v>0</v>
      </c>
      <c r="BI2026" s="145">
        <f>IF(N2026="nulová",J2026,0)</f>
        <v>0</v>
      </c>
      <c r="BJ2026" s="18" t="s">
        <v>86</v>
      </c>
      <c r="BK2026" s="145">
        <f>ROUND(I2026*H2026,2)</f>
        <v>0</v>
      </c>
      <c r="BL2026" s="18" t="s">
        <v>436</v>
      </c>
      <c r="BM2026" s="144" t="s">
        <v>3120</v>
      </c>
    </row>
    <row r="2027" spans="2:65" s="1" customFormat="1" ht="19.5">
      <c r="B2027" s="33"/>
      <c r="D2027" s="146" t="s">
        <v>313</v>
      </c>
      <c r="F2027" s="147" t="s">
        <v>3119</v>
      </c>
      <c r="I2027" s="148"/>
      <c r="L2027" s="33"/>
      <c r="M2027" s="149"/>
      <c r="T2027" s="54"/>
      <c r="AT2027" s="18" t="s">
        <v>313</v>
      </c>
      <c r="AU2027" s="18" t="s">
        <v>96</v>
      </c>
    </row>
    <row r="2028" spans="2:65" s="1" customFormat="1" ht="24.2" customHeight="1">
      <c r="B2028" s="33"/>
      <c r="C2028" s="133" t="s">
        <v>3121</v>
      </c>
      <c r="D2028" s="133" t="s">
        <v>307</v>
      </c>
      <c r="E2028" s="134" t="s">
        <v>3122</v>
      </c>
      <c r="F2028" s="135" t="s">
        <v>3123</v>
      </c>
      <c r="G2028" s="136" t="s">
        <v>350</v>
      </c>
      <c r="H2028" s="137">
        <v>1</v>
      </c>
      <c r="I2028" s="138"/>
      <c r="J2028" s="139">
        <f>ROUND(I2028*H2028,2)</f>
        <v>0</v>
      </c>
      <c r="K2028" s="135" t="s">
        <v>721</v>
      </c>
      <c r="L2028" s="33"/>
      <c r="M2028" s="140" t="s">
        <v>42</v>
      </c>
      <c r="N2028" s="141" t="s">
        <v>50</v>
      </c>
      <c r="P2028" s="142">
        <f>O2028*H2028</f>
        <v>0</v>
      </c>
      <c r="Q2028" s="142">
        <v>0</v>
      </c>
      <c r="R2028" s="142">
        <f>Q2028*H2028</f>
        <v>0</v>
      </c>
      <c r="S2028" s="142">
        <v>0</v>
      </c>
      <c r="T2028" s="143">
        <f>S2028*H2028</f>
        <v>0</v>
      </c>
      <c r="AR2028" s="144" t="s">
        <v>436</v>
      </c>
      <c r="AT2028" s="144" t="s">
        <v>307</v>
      </c>
      <c r="AU2028" s="144" t="s">
        <v>96</v>
      </c>
      <c r="AY2028" s="18" t="s">
        <v>305</v>
      </c>
      <c r="BE2028" s="145">
        <f>IF(N2028="základní",J2028,0)</f>
        <v>0</v>
      </c>
      <c r="BF2028" s="145">
        <f>IF(N2028="snížená",J2028,0)</f>
        <v>0</v>
      </c>
      <c r="BG2028" s="145">
        <f>IF(N2028="zákl. přenesená",J2028,0)</f>
        <v>0</v>
      </c>
      <c r="BH2028" s="145">
        <f>IF(N2028="sníž. přenesená",J2028,0)</f>
        <v>0</v>
      </c>
      <c r="BI2028" s="145">
        <f>IF(N2028="nulová",J2028,0)</f>
        <v>0</v>
      </c>
      <c r="BJ2028" s="18" t="s">
        <v>86</v>
      </c>
      <c r="BK2028" s="145">
        <f>ROUND(I2028*H2028,2)</f>
        <v>0</v>
      </c>
      <c r="BL2028" s="18" t="s">
        <v>436</v>
      </c>
      <c r="BM2028" s="144" t="s">
        <v>3124</v>
      </c>
    </row>
    <row r="2029" spans="2:65" s="1" customFormat="1" ht="19.5">
      <c r="B2029" s="33"/>
      <c r="D2029" s="146" t="s">
        <v>313</v>
      </c>
      <c r="F2029" s="147" t="s">
        <v>3123</v>
      </c>
      <c r="I2029" s="148"/>
      <c r="L2029" s="33"/>
      <c r="M2029" s="149"/>
      <c r="T2029" s="54"/>
      <c r="AT2029" s="18" t="s">
        <v>313</v>
      </c>
      <c r="AU2029" s="18" t="s">
        <v>96</v>
      </c>
    </row>
    <row r="2030" spans="2:65" s="1" customFormat="1" ht="24.2" customHeight="1">
      <c r="B2030" s="33"/>
      <c r="C2030" s="133" t="s">
        <v>3125</v>
      </c>
      <c r="D2030" s="133" t="s">
        <v>307</v>
      </c>
      <c r="E2030" s="134" t="s">
        <v>3126</v>
      </c>
      <c r="F2030" s="135" t="s">
        <v>3127</v>
      </c>
      <c r="G2030" s="136" t="s">
        <v>350</v>
      </c>
      <c r="H2030" s="137">
        <v>1</v>
      </c>
      <c r="I2030" s="138"/>
      <c r="J2030" s="139">
        <f>ROUND(I2030*H2030,2)</f>
        <v>0</v>
      </c>
      <c r="K2030" s="135" t="s">
        <v>721</v>
      </c>
      <c r="L2030" s="33"/>
      <c r="M2030" s="140" t="s">
        <v>42</v>
      </c>
      <c r="N2030" s="141" t="s">
        <v>50</v>
      </c>
      <c r="P2030" s="142">
        <f>O2030*H2030</f>
        <v>0</v>
      </c>
      <c r="Q2030" s="142">
        <v>0</v>
      </c>
      <c r="R2030" s="142">
        <f>Q2030*H2030</f>
        <v>0</v>
      </c>
      <c r="S2030" s="142">
        <v>0</v>
      </c>
      <c r="T2030" s="143">
        <f>S2030*H2030</f>
        <v>0</v>
      </c>
      <c r="AR2030" s="144" t="s">
        <v>436</v>
      </c>
      <c r="AT2030" s="144" t="s">
        <v>307</v>
      </c>
      <c r="AU2030" s="144" t="s">
        <v>96</v>
      </c>
      <c r="AY2030" s="18" t="s">
        <v>305</v>
      </c>
      <c r="BE2030" s="145">
        <f>IF(N2030="základní",J2030,0)</f>
        <v>0</v>
      </c>
      <c r="BF2030" s="145">
        <f>IF(N2030="snížená",J2030,0)</f>
        <v>0</v>
      </c>
      <c r="BG2030" s="145">
        <f>IF(N2030="zákl. přenesená",J2030,0)</f>
        <v>0</v>
      </c>
      <c r="BH2030" s="145">
        <f>IF(N2030="sníž. přenesená",J2030,0)</f>
        <v>0</v>
      </c>
      <c r="BI2030" s="145">
        <f>IF(N2030="nulová",J2030,0)</f>
        <v>0</v>
      </c>
      <c r="BJ2030" s="18" t="s">
        <v>86</v>
      </c>
      <c r="BK2030" s="145">
        <f>ROUND(I2030*H2030,2)</f>
        <v>0</v>
      </c>
      <c r="BL2030" s="18" t="s">
        <v>436</v>
      </c>
      <c r="BM2030" s="144" t="s">
        <v>3128</v>
      </c>
    </row>
    <row r="2031" spans="2:65" s="1" customFormat="1" ht="19.5">
      <c r="B2031" s="33"/>
      <c r="D2031" s="146" t="s">
        <v>313</v>
      </c>
      <c r="F2031" s="147" t="s">
        <v>3127</v>
      </c>
      <c r="I2031" s="148"/>
      <c r="L2031" s="33"/>
      <c r="M2031" s="149"/>
      <c r="T2031" s="54"/>
      <c r="AT2031" s="18" t="s">
        <v>313</v>
      </c>
      <c r="AU2031" s="18" t="s">
        <v>96</v>
      </c>
    </row>
    <row r="2032" spans="2:65" s="1" customFormat="1" ht="24.2" customHeight="1">
      <c r="B2032" s="33"/>
      <c r="C2032" s="133" t="s">
        <v>3129</v>
      </c>
      <c r="D2032" s="133" t="s">
        <v>307</v>
      </c>
      <c r="E2032" s="134" t="s">
        <v>3130</v>
      </c>
      <c r="F2032" s="135" t="s">
        <v>3131</v>
      </c>
      <c r="G2032" s="136" t="s">
        <v>350</v>
      </c>
      <c r="H2032" s="137">
        <v>2</v>
      </c>
      <c r="I2032" s="138"/>
      <c r="J2032" s="139">
        <f>ROUND(I2032*H2032,2)</f>
        <v>0</v>
      </c>
      <c r="K2032" s="135" t="s">
        <v>721</v>
      </c>
      <c r="L2032" s="33"/>
      <c r="M2032" s="140" t="s">
        <v>42</v>
      </c>
      <c r="N2032" s="141" t="s">
        <v>50</v>
      </c>
      <c r="P2032" s="142">
        <f>O2032*H2032</f>
        <v>0</v>
      </c>
      <c r="Q2032" s="142">
        <v>0</v>
      </c>
      <c r="R2032" s="142">
        <f>Q2032*H2032</f>
        <v>0</v>
      </c>
      <c r="S2032" s="142">
        <v>0</v>
      </c>
      <c r="T2032" s="143">
        <f>S2032*H2032</f>
        <v>0</v>
      </c>
      <c r="AR2032" s="144" t="s">
        <v>436</v>
      </c>
      <c r="AT2032" s="144" t="s">
        <v>307</v>
      </c>
      <c r="AU2032" s="144" t="s">
        <v>96</v>
      </c>
      <c r="AY2032" s="18" t="s">
        <v>305</v>
      </c>
      <c r="BE2032" s="145">
        <f>IF(N2032="základní",J2032,0)</f>
        <v>0</v>
      </c>
      <c r="BF2032" s="145">
        <f>IF(N2032="snížená",J2032,0)</f>
        <v>0</v>
      </c>
      <c r="BG2032" s="145">
        <f>IF(N2032="zákl. přenesená",J2032,0)</f>
        <v>0</v>
      </c>
      <c r="BH2032" s="145">
        <f>IF(N2032="sníž. přenesená",J2032,0)</f>
        <v>0</v>
      </c>
      <c r="BI2032" s="145">
        <f>IF(N2032="nulová",J2032,0)</f>
        <v>0</v>
      </c>
      <c r="BJ2032" s="18" t="s">
        <v>86</v>
      </c>
      <c r="BK2032" s="145">
        <f>ROUND(I2032*H2032,2)</f>
        <v>0</v>
      </c>
      <c r="BL2032" s="18" t="s">
        <v>436</v>
      </c>
      <c r="BM2032" s="144" t="s">
        <v>3132</v>
      </c>
    </row>
    <row r="2033" spans="2:65" s="1" customFormat="1" ht="19.5">
      <c r="B2033" s="33"/>
      <c r="D2033" s="146" t="s">
        <v>313</v>
      </c>
      <c r="F2033" s="147" t="s">
        <v>3131</v>
      </c>
      <c r="I2033" s="148"/>
      <c r="L2033" s="33"/>
      <c r="M2033" s="149"/>
      <c r="T2033" s="54"/>
      <c r="AT2033" s="18" t="s">
        <v>313</v>
      </c>
      <c r="AU2033" s="18" t="s">
        <v>96</v>
      </c>
    </row>
    <row r="2034" spans="2:65" s="1" customFormat="1" ht="33" customHeight="1">
      <c r="B2034" s="33"/>
      <c r="C2034" s="133" t="s">
        <v>3133</v>
      </c>
      <c r="D2034" s="133" t="s">
        <v>307</v>
      </c>
      <c r="E2034" s="134" t="s">
        <v>3134</v>
      </c>
      <c r="F2034" s="135" t="s">
        <v>3135</v>
      </c>
      <c r="G2034" s="136" t="s">
        <v>350</v>
      </c>
      <c r="H2034" s="137">
        <v>9</v>
      </c>
      <c r="I2034" s="138"/>
      <c r="J2034" s="139">
        <f>ROUND(I2034*H2034,2)</f>
        <v>0</v>
      </c>
      <c r="K2034" s="135" t="s">
        <v>721</v>
      </c>
      <c r="L2034" s="33"/>
      <c r="M2034" s="140" t="s">
        <v>42</v>
      </c>
      <c r="N2034" s="141" t="s">
        <v>50</v>
      </c>
      <c r="P2034" s="142">
        <f>O2034*H2034</f>
        <v>0</v>
      </c>
      <c r="Q2034" s="142">
        <v>0</v>
      </c>
      <c r="R2034" s="142">
        <f>Q2034*H2034</f>
        <v>0</v>
      </c>
      <c r="S2034" s="142">
        <v>0</v>
      </c>
      <c r="T2034" s="143">
        <f>S2034*H2034</f>
        <v>0</v>
      </c>
      <c r="AR2034" s="144" t="s">
        <v>436</v>
      </c>
      <c r="AT2034" s="144" t="s">
        <v>307</v>
      </c>
      <c r="AU2034" s="144" t="s">
        <v>96</v>
      </c>
      <c r="AY2034" s="18" t="s">
        <v>305</v>
      </c>
      <c r="BE2034" s="145">
        <f>IF(N2034="základní",J2034,0)</f>
        <v>0</v>
      </c>
      <c r="BF2034" s="145">
        <f>IF(N2034="snížená",J2034,0)</f>
        <v>0</v>
      </c>
      <c r="BG2034" s="145">
        <f>IF(N2034="zákl. přenesená",J2034,0)</f>
        <v>0</v>
      </c>
      <c r="BH2034" s="145">
        <f>IF(N2034="sníž. přenesená",J2034,0)</f>
        <v>0</v>
      </c>
      <c r="BI2034" s="145">
        <f>IF(N2034="nulová",J2034,0)</f>
        <v>0</v>
      </c>
      <c r="BJ2034" s="18" t="s">
        <v>86</v>
      </c>
      <c r="BK2034" s="145">
        <f>ROUND(I2034*H2034,2)</f>
        <v>0</v>
      </c>
      <c r="BL2034" s="18" t="s">
        <v>436</v>
      </c>
      <c r="BM2034" s="144" t="s">
        <v>3136</v>
      </c>
    </row>
    <row r="2035" spans="2:65" s="1" customFormat="1" ht="19.5">
      <c r="B2035" s="33"/>
      <c r="D2035" s="146" t="s">
        <v>313</v>
      </c>
      <c r="F2035" s="147" t="s">
        <v>3135</v>
      </c>
      <c r="I2035" s="148"/>
      <c r="L2035" s="33"/>
      <c r="M2035" s="149"/>
      <c r="T2035" s="54"/>
      <c r="AT2035" s="18" t="s">
        <v>313</v>
      </c>
      <c r="AU2035" s="18" t="s">
        <v>96</v>
      </c>
    </row>
    <row r="2036" spans="2:65" s="1" customFormat="1" ht="37.9" customHeight="1">
      <c r="B2036" s="33"/>
      <c r="C2036" s="133" t="s">
        <v>3137</v>
      </c>
      <c r="D2036" s="133" t="s">
        <v>307</v>
      </c>
      <c r="E2036" s="134" t="s">
        <v>3138</v>
      </c>
      <c r="F2036" s="135" t="s">
        <v>3139</v>
      </c>
      <c r="G2036" s="136" t="s">
        <v>350</v>
      </c>
      <c r="H2036" s="137">
        <v>14</v>
      </c>
      <c r="I2036" s="138"/>
      <c r="J2036" s="139">
        <f>ROUND(I2036*H2036,2)</f>
        <v>0</v>
      </c>
      <c r="K2036" s="135" t="s">
        <v>721</v>
      </c>
      <c r="L2036" s="33"/>
      <c r="M2036" s="140" t="s">
        <v>42</v>
      </c>
      <c r="N2036" s="141" t="s">
        <v>50</v>
      </c>
      <c r="P2036" s="142">
        <f>O2036*H2036</f>
        <v>0</v>
      </c>
      <c r="Q2036" s="142">
        <v>0</v>
      </c>
      <c r="R2036" s="142">
        <f>Q2036*H2036</f>
        <v>0</v>
      </c>
      <c r="S2036" s="142">
        <v>0</v>
      </c>
      <c r="T2036" s="143">
        <f>S2036*H2036</f>
        <v>0</v>
      </c>
      <c r="AR2036" s="144" t="s">
        <v>436</v>
      </c>
      <c r="AT2036" s="144" t="s">
        <v>307</v>
      </c>
      <c r="AU2036" s="144" t="s">
        <v>96</v>
      </c>
      <c r="AY2036" s="18" t="s">
        <v>305</v>
      </c>
      <c r="BE2036" s="145">
        <f>IF(N2036="základní",J2036,0)</f>
        <v>0</v>
      </c>
      <c r="BF2036" s="145">
        <f>IF(N2036="snížená",J2036,0)</f>
        <v>0</v>
      </c>
      <c r="BG2036" s="145">
        <f>IF(N2036="zákl. přenesená",J2036,0)</f>
        <v>0</v>
      </c>
      <c r="BH2036" s="145">
        <f>IF(N2036="sníž. přenesená",J2036,0)</f>
        <v>0</v>
      </c>
      <c r="BI2036" s="145">
        <f>IF(N2036="nulová",J2036,0)</f>
        <v>0</v>
      </c>
      <c r="BJ2036" s="18" t="s">
        <v>86</v>
      </c>
      <c r="BK2036" s="145">
        <f>ROUND(I2036*H2036,2)</f>
        <v>0</v>
      </c>
      <c r="BL2036" s="18" t="s">
        <v>436</v>
      </c>
      <c r="BM2036" s="144" t="s">
        <v>3140</v>
      </c>
    </row>
    <row r="2037" spans="2:65" s="1" customFormat="1" ht="29.25">
      <c r="B2037" s="33"/>
      <c r="D2037" s="146" t="s">
        <v>313</v>
      </c>
      <c r="F2037" s="147" t="s">
        <v>3139</v>
      </c>
      <c r="I2037" s="148"/>
      <c r="L2037" s="33"/>
      <c r="M2037" s="149"/>
      <c r="T2037" s="54"/>
      <c r="AT2037" s="18" t="s">
        <v>313</v>
      </c>
      <c r="AU2037" s="18" t="s">
        <v>96</v>
      </c>
    </row>
    <row r="2038" spans="2:65" s="1" customFormat="1" ht="55.5" customHeight="1">
      <c r="B2038" s="33"/>
      <c r="C2038" s="133" t="s">
        <v>3141</v>
      </c>
      <c r="D2038" s="133" t="s">
        <v>307</v>
      </c>
      <c r="E2038" s="134" t="s">
        <v>3142</v>
      </c>
      <c r="F2038" s="135" t="s">
        <v>3143</v>
      </c>
      <c r="G2038" s="136" t="s">
        <v>350</v>
      </c>
      <c r="H2038" s="137">
        <v>1</v>
      </c>
      <c r="I2038" s="138"/>
      <c r="J2038" s="139">
        <f>ROUND(I2038*H2038,2)</f>
        <v>0</v>
      </c>
      <c r="K2038" s="135" t="s">
        <v>721</v>
      </c>
      <c r="L2038" s="33"/>
      <c r="M2038" s="140" t="s">
        <v>42</v>
      </c>
      <c r="N2038" s="141" t="s">
        <v>50</v>
      </c>
      <c r="P2038" s="142">
        <f>O2038*H2038</f>
        <v>0</v>
      </c>
      <c r="Q2038" s="142">
        <v>0</v>
      </c>
      <c r="R2038" s="142">
        <f>Q2038*H2038</f>
        <v>0</v>
      </c>
      <c r="S2038" s="142">
        <v>0</v>
      </c>
      <c r="T2038" s="143">
        <f>S2038*H2038</f>
        <v>0</v>
      </c>
      <c r="AR2038" s="144" t="s">
        <v>436</v>
      </c>
      <c r="AT2038" s="144" t="s">
        <v>307</v>
      </c>
      <c r="AU2038" s="144" t="s">
        <v>96</v>
      </c>
      <c r="AY2038" s="18" t="s">
        <v>305</v>
      </c>
      <c r="BE2038" s="145">
        <f>IF(N2038="základní",J2038,0)</f>
        <v>0</v>
      </c>
      <c r="BF2038" s="145">
        <f>IF(N2038="snížená",J2038,0)</f>
        <v>0</v>
      </c>
      <c r="BG2038" s="145">
        <f>IF(N2038="zákl. přenesená",J2038,0)</f>
        <v>0</v>
      </c>
      <c r="BH2038" s="145">
        <f>IF(N2038="sníž. přenesená",J2038,0)</f>
        <v>0</v>
      </c>
      <c r="BI2038" s="145">
        <f>IF(N2038="nulová",J2038,0)</f>
        <v>0</v>
      </c>
      <c r="BJ2038" s="18" t="s">
        <v>86</v>
      </c>
      <c r="BK2038" s="145">
        <f>ROUND(I2038*H2038,2)</f>
        <v>0</v>
      </c>
      <c r="BL2038" s="18" t="s">
        <v>436</v>
      </c>
      <c r="BM2038" s="144" t="s">
        <v>3144</v>
      </c>
    </row>
    <row r="2039" spans="2:65" s="1" customFormat="1" ht="39">
      <c r="B2039" s="33"/>
      <c r="D2039" s="146" t="s">
        <v>313</v>
      </c>
      <c r="F2039" s="147" t="s">
        <v>3143</v>
      </c>
      <c r="I2039" s="148"/>
      <c r="L2039" s="33"/>
      <c r="M2039" s="149"/>
      <c r="T2039" s="54"/>
      <c r="AT2039" s="18" t="s">
        <v>313</v>
      </c>
      <c r="AU2039" s="18" t="s">
        <v>96</v>
      </c>
    </row>
    <row r="2040" spans="2:65" s="1" customFormat="1" ht="37.9" customHeight="1">
      <c r="B2040" s="33"/>
      <c r="C2040" s="133" t="s">
        <v>3145</v>
      </c>
      <c r="D2040" s="133" t="s">
        <v>307</v>
      </c>
      <c r="E2040" s="134" t="s">
        <v>3146</v>
      </c>
      <c r="F2040" s="135" t="s">
        <v>3147</v>
      </c>
      <c r="G2040" s="136" t="s">
        <v>350</v>
      </c>
      <c r="H2040" s="137">
        <v>1</v>
      </c>
      <c r="I2040" s="138"/>
      <c r="J2040" s="139">
        <f>ROUND(I2040*H2040,2)</f>
        <v>0</v>
      </c>
      <c r="K2040" s="135" t="s">
        <v>721</v>
      </c>
      <c r="L2040" s="33"/>
      <c r="M2040" s="140" t="s">
        <v>42</v>
      </c>
      <c r="N2040" s="141" t="s">
        <v>50</v>
      </c>
      <c r="P2040" s="142">
        <f>O2040*H2040</f>
        <v>0</v>
      </c>
      <c r="Q2040" s="142">
        <v>0</v>
      </c>
      <c r="R2040" s="142">
        <f>Q2040*H2040</f>
        <v>0</v>
      </c>
      <c r="S2040" s="142">
        <v>0</v>
      </c>
      <c r="T2040" s="143">
        <f>S2040*H2040</f>
        <v>0</v>
      </c>
      <c r="AR2040" s="144" t="s">
        <v>436</v>
      </c>
      <c r="AT2040" s="144" t="s">
        <v>307</v>
      </c>
      <c r="AU2040" s="144" t="s">
        <v>96</v>
      </c>
      <c r="AY2040" s="18" t="s">
        <v>305</v>
      </c>
      <c r="BE2040" s="145">
        <f>IF(N2040="základní",J2040,0)</f>
        <v>0</v>
      </c>
      <c r="BF2040" s="145">
        <f>IF(N2040="snížená",J2040,0)</f>
        <v>0</v>
      </c>
      <c r="BG2040" s="145">
        <f>IF(N2040="zákl. přenesená",J2040,0)</f>
        <v>0</v>
      </c>
      <c r="BH2040" s="145">
        <f>IF(N2040="sníž. přenesená",J2040,0)</f>
        <v>0</v>
      </c>
      <c r="BI2040" s="145">
        <f>IF(N2040="nulová",J2040,0)</f>
        <v>0</v>
      </c>
      <c r="BJ2040" s="18" t="s">
        <v>86</v>
      </c>
      <c r="BK2040" s="145">
        <f>ROUND(I2040*H2040,2)</f>
        <v>0</v>
      </c>
      <c r="BL2040" s="18" t="s">
        <v>436</v>
      </c>
      <c r="BM2040" s="144" t="s">
        <v>3148</v>
      </c>
    </row>
    <row r="2041" spans="2:65" s="1" customFormat="1" ht="19.5">
      <c r="B2041" s="33"/>
      <c r="D2041" s="146" t="s">
        <v>313</v>
      </c>
      <c r="F2041" s="147" t="s">
        <v>3147</v>
      </c>
      <c r="I2041" s="148"/>
      <c r="L2041" s="33"/>
      <c r="M2041" s="149"/>
      <c r="T2041" s="54"/>
      <c r="AT2041" s="18" t="s">
        <v>313</v>
      </c>
      <c r="AU2041" s="18" t="s">
        <v>96</v>
      </c>
    </row>
    <row r="2042" spans="2:65" s="1" customFormat="1" ht="33" customHeight="1">
      <c r="B2042" s="33"/>
      <c r="C2042" s="133" t="s">
        <v>3149</v>
      </c>
      <c r="D2042" s="133" t="s">
        <v>307</v>
      </c>
      <c r="E2042" s="134" t="s">
        <v>3150</v>
      </c>
      <c r="F2042" s="135" t="s">
        <v>3135</v>
      </c>
      <c r="G2042" s="136" t="s">
        <v>350</v>
      </c>
      <c r="H2042" s="137">
        <v>12</v>
      </c>
      <c r="I2042" s="138"/>
      <c r="J2042" s="139">
        <f>ROUND(I2042*H2042,2)</f>
        <v>0</v>
      </c>
      <c r="K2042" s="135" t="s">
        <v>721</v>
      </c>
      <c r="L2042" s="33"/>
      <c r="M2042" s="140" t="s">
        <v>42</v>
      </c>
      <c r="N2042" s="141" t="s">
        <v>50</v>
      </c>
      <c r="P2042" s="142">
        <f>O2042*H2042</f>
        <v>0</v>
      </c>
      <c r="Q2042" s="142">
        <v>0</v>
      </c>
      <c r="R2042" s="142">
        <f>Q2042*H2042</f>
        <v>0</v>
      </c>
      <c r="S2042" s="142">
        <v>0</v>
      </c>
      <c r="T2042" s="143">
        <f>S2042*H2042</f>
        <v>0</v>
      </c>
      <c r="AR2042" s="144" t="s">
        <v>436</v>
      </c>
      <c r="AT2042" s="144" t="s">
        <v>307</v>
      </c>
      <c r="AU2042" s="144" t="s">
        <v>96</v>
      </c>
      <c r="AY2042" s="18" t="s">
        <v>305</v>
      </c>
      <c r="BE2042" s="145">
        <f>IF(N2042="základní",J2042,0)</f>
        <v>0</v>
      </c>
      <c r="BF2042" s="145">
        <f>IF(N2042="snížená",J2042,0)</f>
        <v>0</v>
      </c>
      <c r="BG2042" s="145">
        <f>IF(N2042="zákl. přenesená",J2042,0)</f>
        <v>0</v>
      </c>
      <c r="BH2042" s="145">
        <f>IF(N2042="sníž. přenesená",J2042,0)</f>
        <v>0</v>
      </c>
      <c r="BI2042" s="145">
        <f>IF(N2042="nulová",J2042,0)</f>
        <v>0</v>
      </c>
      <c r="BJ2042" s="18" t="s">
        <v>86</v>
      </c>
      <c r="BK2042" s="145">
        <f>ROUND(I2042*H2042,2)</f>
        <v>0</v>
      </c>
      <c r="BL2042" s="18" t="s">
        <v>436</v>
      </c>
      <c r="BM2042" s="144" t="s">
        <v>3151</v>
      </c>
    </row>
    <row r="2043" spans="2:65" s="1" customFormat="1" ht="11.25">
      <c r="B2043" s="33"/>
      <c r="D2043" s="146" t="s">
        <v>313</v>
      </c>
      <c r="F2043" s="147" t="s">
        <v>3152</v>
      </c>
      <c r="I2043" s="148"/>
      <c r="L2043" s="33"/>
      <c r="M2043" s="149"/>
      <c r="T2043" s="54"/>
      <c r="AT2043" s="18" t="s">
        <v>313</v>
      </c>
      <c r="AU2043" s="18" t="s">
        <v>96</v>
      </c>
    </row>
    <row r="2044" spans="2:65" s="11" customFormat="1" ht="20.85" customHeight="1">
      <c r="B2044" s="121"/>
      <c r="D2044" s="122" t="s">
        <v>78</v>
      </c>
      <c r="E2044" s="131" t="s">
        <v>3153</v>
      </c>
      <c r="F2044" s="131" t="s">
        <v>3154</v>
      </c>
      <c r="I2044" s="124"/>
      <c r="J2044" s="132">
        <f>BK2044</f>
        <v>0</v>
      </c>
      <c r="L2044" s="121"/>
      <c r="M2044" s="126"/>
      <c r="P2044" s="127">
        <f>SUM(P2045:P2048)</f>
        <v>0</v>
      </c>
      <c r="R2044" s="127">
        <f>SUM(R2045:R2048)</f>
        <v>0</v>
      </c>
      <c r="T2044" s="128">
        <f>SUM(T2045:T2048)</f>
        <v>0</v>
      </c>
      <c r="AR2044" s="122" t="s">
        <v>88</v>
      </c>
      <c r="AT2044" s="129" t="s">
        <v>78</v>
      </c>
      <c r="AU2044" s="129" t="s">
        <v>88</v>
      </c>
      <c r="AY2044" s="122" t="s">
        <v>305</v>
      </c>
      <c r="BK2044" s="130">
        <f>SUM(BK2045:BK2048)</f>
        <v>0</v>
      </c>
    </row>
    <row r="2045" spans="2:65" s="1" customFormat="1" ht="37.9" customHeight="1">
      <c r="B2045" s="33"/>
      <c r="C2045" s="133" t="s">
        <v>3155</v>
      </c>
      <c r="D2045" s="133" t="s">
        <v>307</v>
      </c>
      <c r="E2045" s="134" t="s">
        <v>3156</v>
      </c>
      <c r="F2045" s="135" t="s">
        <v>3157</v>
      </c>
      <c r="G2045" s="136" t="s">
        <v>350</v>
      </c>
      <c r="H2045" s="137">
        <v>60</v>
      </c>
      <c r="I2045" s="138"/>
      <c r="J2045" s="139">
        <f>ROUND(I2045*H2045,2)</f>
        <v>0</v>
      </c>
      <c r="K2045" s="135" t="s">
        <v>721</v>
      </c>
      <c r="L2045" s="33"/>
      <c r="M2045" s="140" t="s">
        <v>42</v>
      </c>
      <c r="N2045" s="141" t="s">
        <v>50</v>
      </c>
      <c r="P2045" s="142">
        <f>O2045*H2045</f>
        <v>0</v>
      </c>
      <c r="Q2045" s="142">
        <v>0</v>
      </c>
      <c r="R2045" s="142">
        <f>Q2045*H2045</f>
        <v>0</v>
      </c>
      <c r="S2045" s="142">
        <v>0</v>
      </c>
      <c r="T2045" s="143">
        <f>S2045*H2045</f>
        <v>0</v>
      </c>
      <c r="AR2045" s="144" t="s">
        <v>436</v>
      </c>
      <c r="AT2045" s="144" t="s">
        <v>307</v>
      </c>
      <c r="AU2045" s="144" t="s">
        <v>96</v>
      </c>
      <c r="AY2045" s="18" t="s">
        <v>305</v>
      </c>
      <c r="BE2045" s="145">
        <f>IF(N2045="základní",J2045,0)</f>
        <v>0</v>
      </c>
      <c r="BF2045" s="145">
        <f>IF(N2045="snížená",J2045,0)</f>
        <v>0</v>
      </c>
      <c r="BG2045" s="145">
        <f>IF(N2045="zákl. přenesená",J2045,0)</f>
        <v>0</v>
      </c>
      <c r="BH2045" s="145">
        <f>IF(N2045="sníž. přenesená",J2045,0)</f>
        <v>0</v>
      </c>
      <c r="BI2045" s="145">
        <f>IF(N2045="nulová",J2045,0)</f>
        <v>0</v>
      </c>
      <c r="BJ2045" s="18" t="s">
        <v>86</v>
      </c>
      <c r="BK2045" s="145">
        <f>ROUND(I2045*H2045,2)</f>
        <v>0</v>
      </c>
      <c r="BL2045" s="18" t="s">
        <v>436</v>
      </c>
      <c r="BM2045" s="144" t="s">
        <v>3158</v>
      </c>
    </row>
    <row r="2046" spans="2:65" s="1" customFormat="1" ht="29.25">
      <c r="B2046" s="33"/>
      <c r="D2046" s="146" t="s">
        <v>313</v>
      </c>
      <c r="F2046" s="147" t="s">
        <v>3157</v>
      </c>
      <c r="I2046" s="148"/>
      <c r="L2046" s="33"/>
      <c r="M2046" s="149"/>
      <c r="T2046" s="54"/>
      <c r="AT2046" s="18" t="s">
        <v>313</v>
      </c>
      <c r="AU2046" s="18" t="s">
        <v>96</v>
      </c>
    </row>
    <row r="2047" spans="2:65" s="1" customFormat="1" ht="24.2" customHeight="1">
      <c r="B2047" s="33"/>
      <c r="C2047" s="133" t="s">
        <v>3159</v>
      </c>
      <c r="D2047" s="133" t="s">
        <v>307</v>
      </c>
      <c r="E2047" s="134" t="s">
        <v>3160</v>
      </c>
      <c r="F2047" s="135" t="s">
        <v>3161</v>
      </c>
      <c r="G2047" s="136" t="s">
        <v>350</v>
      </c>
      <c r="H2047" s="137">
        <v>4</v>
      </c>
      <c r="I2047" s="138"/>
      <c r="J2047" s="139">
        <f>ROUND(I2047*H2047,2)</f>
        <v>0</v>
      </c>
      <c r="K2047" s="135" t="s">
        <v>721</v>
      </c>
      <c r="L2047" s="33"/>
      <c r="M2047" s="140" t="s">
        <v>42</v>
      </c>
      <c r="N2047" s="141" t="s">
        <v>50</v>
      </c>
      <c r="P2047" s="142">
        <f>O2047*H2047</f>
        <v>0</v>
      </c>
      <c r="Q2047" s="142">
        <v>0</v>
      </c>
      <c r="R2047" s="142">
        <f>Q2047*H2047</f>
        <v>0</v>
      </c>
      <c r="S2047" s="142">
        <v>0</v>
      </c>
      <c r="T2047" s="143">
        <f>S2047*H2047</f>
        <v>0</v>
      </c>
      <c r="AR2047" s="144" t="s">
        <v>436</v>
      </c>
      <c r="AT2047" s="144" t="s">
        <v>307</v>
      </c>
      <c r="AU2047" s="144" t="s">
        <v>96</v>
      </c>
      <c r="AY2047" s="18" t="s">
        <v>305</v>
      </c>
      <c r="BE2047" s="145">
        <f>IF(N2047="základní",J2047,0)</f>
        <v>0</v>
      </c>
      <c r="BF2047" s="145">
        <f>IF(N2047="snížená",J2047,0)</f>
        <v>0</v>
      </c>
      <c r="BG2047" s="145">
        <f>IF(N2047="zákl. přenesená",J2047,0)</f>
        <v>0</v>
      </c>
      <c r="BH2047" s="145">
        <f>IF(N2047="sníž. přenesená",J2047,0)</f>
        <v>0</v>
      </c>
      <c r="BI2047" s="145">
        <f>IF(N2047="nulová",J2047,0)</f>
        <v>0</v>
      </c>
      <c r="BJ2047" s="18" t="s">
        <v>86</v>
      </c>
      <c r="BK2047" s="145">
        <f>ROUND(I2047*H2047,2)</f>
        <v>0</v>
      </c>
      <c r="BL2047" s="18" t="s">
        <v>436</v>
      </c>
      <c r="BM2047" s="144" t="s">
        <v>3162</v>
      </c>
    </row>
    <row r="2048" spans="2:65" s="1" customFormat="1" ht="19.5">
      <c r="B2048" s="33"/>
      <c r="D2048" s="146" t="s">
        <v>313</v>
      </c>
      <c r="F2048" s="147" t="s">
        <v>3161</v>
      </c>
      <c r="I2048" s="148"/>
      <c r="L2048" s="33"/>
      <c r="M2048" s="149"/>
      <c r="T2048" s="54"/>
      <c r="AT2048" s="18" t="s">
        <v>313</v>
      </c>
      <c r="AU2048" s="18" t="s">
        <v>96</v>
      </c>
    </row>
    <row r="2049" spans="2:65" s="11" customFormat="1" ht="22.9" customHeight="1">
      <c r="B2049" s="121"/>
      <c r="D2049" s="122" t="s">
        <v>78</v>
      </c>
      <c r="E2049" s="131" t="s">
        <v>3163</v>
      </c>
      <c r="F2049" s="131" t="s">
        <v>3164</v>
      </c>
      <c r="I2049" s="124"/>
      <c r="J2049" s="132">
        <f>BK2049</f>
        <v>0</v>
      </c>
      <c r="L2049" s="121"/>
      <c r="M2049" s="126"/>
      <c r="P2049" s="127">
        <f>SUM(P2050:P2058)</f>
        <v>0</v>
      </c>
      <c r="R2049" s="127">
        <f>SUM(R2050:R2058)</f>
        <v>4.7338368000000006</v>
      </c>
      <c r="T2049" s="128">
        <f>SUM(T2050:T2058)</f>
        <v>0</v>
      </c>
      <c r="AR2049" s="122" t="s">
        <v>88</v>
      </c>
      <c r="AT2049" s="129" t="s">
        <v>78</v>
      </c>
      <c r="AU2049" s="129" t="s">
        <v>86</v>
      </c>
      <c r="AY2049" s="122" t="s">
        <v>305</v>
      </c>
      <c r="BK2049" s="130">
        <f>SUM(BK2050:BK2058)</f>
        <v>0</v>
      </c>
    </row>
    <row r="2050" spans="2:65" s="1" customFormat="1" ht="33" customHeight="1">
      <c r="B2050" s="33"/>
      <c r="C2050" s="133" t="s">
        <v>3165</v>
      </c>
      <c r="D2050" s="133" t="s">
        <v>307</v>
      </c>
      <c r="E2050" s="134" t="s">
        <v>3166</v>
      </c>
      <c r="F2050" s="135" t="s">
        <v>3167</v>
      </c>
      <c r="G2050" s="136" t="s">
        <v>199</v>
      </c>
      <c r="H2050" s="137">
        <v>128.08000000000001</v>
      </c>
      <c r="I2050" s="138"/>
      <c r="J2050" s="139">
        <f>ROUND(I2050*H2050,2)</f>
        <v>0</v>
      </c>
      <c r="K2050" s="135" t="s">
        <v>310</v>
      </c>
      <c r="L2050" s="33"/>
      <c r="M2050" s="140" t="s">
        <v>42</v>
      </c>
      <c r="N2050" s="141" t="s">
        <v>50</v>
      </c>
      <c r="P2050" s="142">
        <f>O2050*H2050</f>
        <v>0</v>
      </c>
      <c r="Q2050" s="142">
        <v>3.696E-2</v>
      </c>
      <c r="R2050" s="142">
        <f>Q2050*H2050</f>
        <v>4.7338368000000006</v>
      </c>
      <c r="S2050" s="142">
        <v>0</v>
      </c>
      <c r="T2050" s="143">
        <f>S2050*H2050</f>
        <v>0</v>
      </c>
      <c r="AR2050" s="144" t="s">
        <v>436</v>
      </c>
      <c r="AT2050" s="144" t="s">
        <v>307</v>
      </c>
      <c r="AU2050" s="144" t="s">
        <v>88</v>
      </c>
      <c r="AY2050" s="18" t="s">
        <v>305</v>
      </c>
      <c r="BE2050" s="145">
        <f>IF(N2050="základní",J2050,0)</f>
        <v>0</v>
      </c>
      <c r="BF2050" s="145">
        <f>IF(N2050="snížená",J2050,0)</f>
        <v>0</v>
      </c>
      <c r="BG2050" s="145">
        <f>IF(N2050="zákl. přenesená",J2050,0)</f>
        <v>0</v>
      </c>
      <c r="BH2050" s="145">
        <f>IF(N2050="sníž. přenesená",J2050,0)</f>
        <v>0</v>
      </c>
      <c r="BI2050" s="145">
        <f>IF(N2050="nulová",J2050,0)</f>
        <v>0</v>
      </c>
      <c r="BJ2050" s="18" t="s">
        <v>86</v>
      </c>
      <c r="BK2050" s="145">
        <f>ROUND(I2050*H2050,2)</f>
        <v>0</v>
      </c>
      <c r="BL2050" s="18" t="s">
        <v>436</v>
      </c>
      <c r="BM2050" s="144" t="s">
        <v>3168</v>
      </c>
    </row>
    <row r="2051" spans="2:65" s="1" customFormat="1" ht="29.25">
      <c r="B2051" s="33"/>
      <c r="D2051" s="146" t="s">
        <v>313</v>
      </c>
      <c r="F2051" s="147" t="s">
        <v>3169</v>
      </c>
      <c r="I2051" s="148"/>
      <c r="L2051" s="33"/>
      <c r="M2051" s="149"/>
      <c r="T2051" s="54"/>
      <c r="AT2051" s="18" t="s">
        <v>313</v>
      </c>
      <c r="AU2051" s="18" t="s">
        <v>88</v>
      </c>
    </row>
    <row r="2052" spans="2:65" s="1" customFormat="1" ht="11.25">
      <c r="B2052" s="33"/>
      <c r="D2052" s="150" t="s">
        <v>315</v>
      </c>
      <c r="F2052" s="151" t="s">
        <v>3170</v>
      </c>
      <c r="I2052" s="148"/>
      <c r="L2052" s="33"/>
      <c r="M2052" s="149"/>
      <c r="T2052" s="54"/>
      <c r="AT2052" s="18" t="s">
        <v>315</v>
      </c>
      <c r="AU2052" s="18" t="s">
        <v>88</v>
      </c>
    </row>
    <row r="2053" spans="2:65" s="12" customFormat="1" ht="11.25">
      <c r="B2053" s="152"/>
      <c r="D2053" s="146" t="s">
        <v>317</v>
      </c>
      <c r="E2053" s="153" t="s">
        <v>42</v>
      </c>
      <c r="F2053" s="154" t="s">
        <v>3171</v>
      </c>
      <c r="H2053" s="153" t="s">
        <v>42</v>
      </c>
      <c r="I2053" s="155"/>
      <c r="L2053" s="152"/>
      <c r="M2053" s="156"/>
      <c r="T2053" s="157"/>
      <c r="AT2053" s="153" t="s">
        <v>317</v>
      </c>
      <c r="AU2053" s="153" t="s">
        <v>88</v>
      </c>
      <c r="AV2053" s="12" t="s">
        <v>86</v>
      </c>
      <c r="AW2053" s="12" t="s">
        <v>38</v>
      </c>
      <c r="AX2053" s="12" t="s">
        <v>79</v>
      </c>
      <c r="AY2053" s="153" t="s">
        <v>305</v>
      </c>
    </row>
    <row r="2054" spans="2:65" s="12" customFormat="1" ht="11.25">
      <c r="B2054" s="152"/>
      <c r="D2054" s="146" t="s">
        <v>317</v>
      </c>
      <c r="E2054" s="153" t="s">
        <v>42</v>
      </c>
      <c r="F2054" s="154" t="s">
        <v>355</v>
      </c>
      <c r="H2054" s="153" t="s">
        <v>42</v>
      </c>
      <c r="I2054" s="155"/>
      <c r="L2054" s="152"/>
      <c r="M2054" s="156"/>
      <c r="T2054" s="157"/>
      <c r="AT2054" s="153" t="s">
        <v>317</v>
      </c>
      <c r="AU2054" s="153" t="s">
        <v>88</v>
      </c>
      <c r="AV2054" s="12" t="s">
        <v>86</v>
      </c>
      <c r="AW2054" s="12" t="s">
        <v>38</v>
      </c>
      <c r="AX2054" s="12" t="s">
        <v>79</v>
      </c>
      <c r="AY2054" s="153" t="s">
        <v>305</v>
      </c>
    </row>
    <row r="2055" spans="2:65" s="13" customFormat="1" ht="11.25">
      <c r="B2055" s="158"/>
      <c r="D2055" s="146" t="s">
        <v>317</v>
      </c>
      <c r="E2055" s="159" t="s">
        <v>42</v>
      </c>
      <c r="F2055" s="160" t="s">
        <v>3172</v>
      </c>
      <c r="H2055" s="161">
        <v>128.08000000000001</v>
      </c>
      <c r="I2055" s="162"/>
      <c r="L2055" s="158"/>
      <c r="M2055" s="163"/>
      <c r="T2055" s="164"/>
      <c r="AT2055" s="159" t="s">
        <v>317</v>
      </c>
      <c r="AU2055" s="159" t="s">
        <v>88</v>
      </c>
      <c r="AV2055" s="13" t="s">
        <v>88</v>
      </c>
      <c r="AW2055" s="13" t="s">
        <v>38</v>
      </c>
      <c r="AX2055" s="13" t="s">
        <v>86</v>
      </c>
      <c r="AY2055" s="159" t="s">
        <v>305</v>
      </c>
    </row>
    <row r="2056" spans="2:65" s="1" customFormat="1" ht="24.2" customHeight="1">
      <c r="B2056" s="33"/>
      <c r="C2056" s="133" t="s">
        <v>3173</v>
      </c>
      <c r="D2056" s="133" t="s">
        <v>307</v>
      </c>
      <c r="E2056" s="134" t="s">
        <v>3174</v>
      </c>
      <c r="F2056" s="135" t="s">
        <v>3175</v>
      </c>
      <c r="G2056" s="136" t="s">
        <v>453</v>
      </c>
      <c r="H2056" s="137">
        <v>4.734</v>
      </c>
      <c r="I2056" s="138"/>
      <c r="J2056" s="139">
        <f>ROUND(I2056*H2056,2)</f>
        <v>0</v>
      </c>
      <c r="K2056" s="135" t="s">
        <v>310</v>
      </c>
      <c r="L2056" s="33"/>
      <c r="M2056" s="140" t="s">
        <v>42</v>
      </c>
      <c r="N2056" s="141" t="s">
        <v>50</v>
      </c>
      <c r="P2056" s="142">
        <f>O2056*H2056</f>
        <v>0</v>
      </c>
      <c r="Q2056" s="142">
        <v>0</v>
      </c>
      <c r="R2056" s="142">
        <f>Q2056*H2056</f>
        <v>0</v>
      </c>
      <c r="S2056" s="142">
        <v>0</v>
      </c>
      <c r="T2056" s="143">
        <f>S2056*H2056</f>
        <v>0</v>
      </c>
      <c r="AR2056" s="144" t="s">
        <v>436</v>
      </c>
      <c r="AT2056" s="144" t="s">
        <v>307</v>
      </c>
      <c r="AU2056" s="144" t="s">
        <v>88</v>
      </c>
      <c r="AY2056" s="18" t="s">
        <v>305</v>
      </c>
      <c r="BE2056" s="145">
        <f>IF(N2056="základní",J2056,0)</f>
        <v>0</v>
      </c>
      <c r="BF2056" s="145">
        <f>IF(N2056="snížená",J2056,0)</f>
        <v>0</v>
      </c>
      <c r="BG2056" s="145">
        <f>IF(N2056="zákl. přenesená",J2056,0)</f>
        <v>0</v>
      </c>
      <c r="BH2056" s="145">
        <f>IF(N2056="sníž. přenesená",J2056,0)</f>
        <v>0</v>
      </c>
      <c r="BI2056" s="145">
        <f>IF(N2056="nulová",J2056,0)</f>
        <v>0</v>
      </c>
      <c r="BJ2056" s="18" t="s">
        <v>86</v>
      </c>
      <c r="BK2056" s="145">
        <f>ROUND(I2056*H2056,2)</f>
        <v>0</v>
      </c>
      <c r="BL2056" s="18" t="s">
        <v>436</v>
      </c>
      <c r="BM2056" s="144" t="s">
        <v>3176</v>
      </c>
    </row>
    <row r="2057" spans="2:65" s="1" customFormat="1" ht="29.25">
      <c r="B2057" s="33"/>
      <c r="D2057" s="146" t="s">
        <v>313</v>
      </c>
      <c r="F2057" s="147" t="s">
        <v>3177</v>
      </c>
      <c r="I2057" s="148"/>
      <c r="L2057" s="33"/>
      <c r="M2057" s="149"/>
      <c r="T2057" s="54"/>
      <c r="AT2057" s="18" t="s">
        <v>313</v>
      </c>
      <c r="AU2057" s="18" t="s">
        <v>88</v>
      </c>
    </row>
    <row r="2058" spans="2:65" s="1" customFormat="1" ht="11.25">
      <c r="B2058" s="33"/>
      <c r="D2058" s="150" t="s">
        <v>315</v>
      </c>
      <c r="F2058" s="151" t="s">
        <v>3178</v>
      </c>
      <c r="I2058" s="148"/>
      <c r="L2058" s="33"/>
      <c r="M2058" s="149"/>
      <c r="T2058" s="54"/>
      <c r="AT2058" s="18" t="s">
        <v>315</v>
      </c>
      <c r="AU2058" s="18" t="s">
        <v>88</v>
      </c>
    </row>
    <row r="2059" spans="2:65" s="11" customFormat="1" ht="22.9" customHeight="1">
      <c r="B2059" s="121"/>
      <c r="D2059" s="122" t="s">
        <v>78</v>
      </c>
      <c r="E2059" s="131" t="s">
        <v>3179</v>
      </c>
      <c r="F2059" s="131" t="s">
        <v>3180</v>
      </c>
      <c r="I2059" s="124"/>
      <c r="J2059" s="132">
        <f>BK2059</f>
        <v>0</v>
      </c>
      <c r="L2059" s="121"/>
      <c r="M2059" s="126"/>
      <c r="P2059" s="127">
        <f>SUM(P2060:P2251)</f>
        <v>0</v>
      </c>
      <c r="R2059" s="127">
        <f>SUM(R2060:R2251)</f>
        <v>183.87521720000009</v>
      </c>
      <c r="T2059" s="128">
        <f>SUM(T2060:T2251)</f>
        <v>0</v>
      </c>
      <c r="AR2059" s="122" t="s">
        <v>88</v>
      </c>
      <c r="AT2059" s="129" t="s">
        <v>78</v>
      </c>
      <c r="AU2059" s="129" t="s">
        <v>86</v>
      </c>
      <c r="AY2059" s="122" t="s">
        <v>305</v>
      </c>
      <c r="BK2059" s="130">
        <f>SUM(BK2060:BK2251)</f>
        <v>0</v>
      </c>
    </row>
    <row r="2060" spans="2:65" s="1" customFormat="1" ht="24.2" customHeight="1">
      <c r="B2060" s="33"/>
      <c r="C2060" s="133" t="s">
        <v>3181</v>
      </c>
      <c r="D2060" s="133" t="s">
        <v>307</v>
      </c>
      <c r="E2060" s="134" t="s">
        <v>3182</v>
      </c>
      <c r="F2060" s="135" t="s">
        <v>3183</v>
      </c>
      <c r="G2060" s="136" t="s">
        <v>199</v>
      </c>
      <c r="H2060" s="137">
        <v>317.54000000000002</v>
      </c>
      <c r="I2060" s="138"/>
      <c r="J2060" s="139">
        <f>ROUND(I2060*H2060,2)</f>
        <v>0</v>
      </c>
      <c r="K2060" s="135" t="s">
        <v>310</v>
      </c>
      <c r="L2060" s="33"/>
      <c r="M2060" s="140" t="s">
        <v>42</v>
      </c>
      <c r="N2060" s="141" t="s">
        <v>50</v>
      </c>
      <c r="P2060" s="142">
        <f>O2060*H2060</f>
        <v>0</v>
      </c>
      <c r="Q2060" s="142">
        <v>4.428E-2</v>
      </c>
      <c r="R2060" s="142">
        <f>Q2060*H2060</f>
        <v>14.060671200000002</v>
      </c>
      <c r="S2060" s="142">
        <v>0</v>
      </c>
      <c r="T2060" s="143">
        <f>S2060*H2060</f>
        <v>0</v>
      </c>
      <c r="AR2060" s="144" t="s">
        <v>436</v>
      </c>
      <c r="AT2060" s="144" t="s">
        <v>307</v>
      </c>
      <c r="AU2060" s="144" t="s">
        <v>88</v>
      </c>
      <c r="AY2060" s="18" t="s">
        <v>305</v>
      </c>
      <c r="BE2060" s="145">
        <f>IF(N2060="základní",J2060,0)</f>
        <v>0</v>
      </c>
      <c r="BF2060" s="145">
        <f>IF(N2060="snížená",J2060,0)</f>
        <v>0</v>
      </c>
      <c r="BG2060" s="145">
        <f>IF(N2060="zákl. přenesená",J2060,0)</f>
        <v>0</v>
      </c>
      <c r="BH2060" s="145">
        <f>IF(N2060="sníž. přenesená",J2060,0)</f>
        <v>0</v>
      </c>
      <c r="BI2060" s="145">
        <f>IF(N2060="nulová",J2060,0)</f>
        <v>0</v>
      </c>
      <c r="BJ2060" s="18" t="s">
        <v>86</v>
      </c>
      <c r="BK2060" s="145">
        <f>ROUND(I2060*H2060,2)</f>
        <v>0</v>
      </c>
      <c r="BL2060" s="18" t="s">
        <v>436</v>
      </c>
      <c r="BM2060" s="144" t="s">
        <v>3184</v>
      </c>
    </row>
    <row r="2061" spans="2:65" s="1" customFormat="1" ht="39">
      <c r="B2061" s="33"/>
      <c r="D2061" s="146" t="s">
        <v>313</v>
      </c>
      <c r="F2061" s="147" t="s">
        <v>3185</v>
      </c>
      <c r="I2061" s="148"/>
      <c r="L2061" s="33"/>
      <c r="M2061" s="149"/>
      <c r="T2061" s="54"/>
      <c r="AT2061" s="18" t="s">
        <v>313</v>
      </c>
      <c r="AU2061" s="18" t="s">
        <v>88</v>
      </c>
    </row>
    <row r="2062" spans="2:65" s="1" customFormat="1" ht="11.25">
      <c r="B2062" s="33"/>
      <c r="D2062" s="150" t="s">
        <v>315</v>
      </c>
      <c r="F2062" s="151" t="s">
        <v>3186</v>
      </c>
      <c r="I2062" s="148"/>
      <c r="L2062" s="33"/>
      <c r="M2062" s="149"/>
      <c r="T2062" s="54"/>
      <c r="AT2062" s="18" t="s">
        <v>315</v>
      </c>
      <c r="AU2062" s="18" t="s">
        <v>88</v>
      </c>
    </row>
    <row r="2063" spans="2:65" s="12" customFormat="1" ht="22.5">
      <c r="B2063" s="152"/>
      <c r="D2063" s="146" t="s">
        <v>317</v>
      </c>
      <c r="E2063" s="153" t="s">
        <v>42</v>
      </c>
      <c r="F2063" s="154" t="s">
        <v>3187</v>
      </c>
      <c r="H2063" s="153" t="s">
        <v>42</v>
      </c>
      <c r="I2063" s="155"/>
      <c r="L2063" s="152"/>
      <c r="M2063" s="156"/>
      <c r="T2063" s="157"/>
      <c r="AT2063" s="153" t="s">
        <v>317</v>
      </c>
      <c r="AU2063" s="153" t="s">
        <v>88</v>
      </c>
      <c r="AV2063" s="12" t="s">
        <v>86</v>
      </c>
      <c r="AW2063" s="12" t="s">
        <v>38</v>
      </c>
      <c r="AX2063" s="12" t="s">
        <v>79</v>
      </c>
      <c r="AY2063" s="153" t="s">
        <v>305</v>
      </c>
    </row>
    <row r="2064" spans="2:65" s="13" customFormat="1" ht="22.5">
      <c r="B2064" s="158"/>
      <c r="D2064" s="146" t="s">
        <v>317</v>
      </c>
      <c r="E2064" s="159" t="s">
        <v>42</v>
      </c>
      <c r="F2064" s="160" t="s">
        <v>3188</v>
      </c>
      <c r="H2064" s="161">
        <v>317.54000000000002</v>
      </c>
      <c r="I2064" s="162"/>
      <c r="L2064" s="158"/>
      <c r="M2064" s="163"/>
      <c r="T2064" s="164"/>
      <c r="AT2064" s="159" t="s">
        <v>317</v>
      </c>
      <c r="AU2064" s="159" t="s">
        <v>88</v>
      </c>
      <c r="AV2064" s="13" t="s">
        <v>88</v>
      </c>
      <c r="AW2064" s="13" t="s">
        <v>38</v>
      </c>
      <c r="AX2064" s="13" t="s">
        <v>86</v>
      </c>
      <c r="AY2064" s="159" t="s">
        <v>305</v>
      </c>
    </row>
    <row r="2065" spans="2:65" s="1" customFormat="1" ht="24.2" customHeight="1">
      <c r="B2065" s="33"/>
      <c r="C2065" s="133" t="s">
        <v>3189</v>
      </c>
      <c r="D2065" s="133" t="s">
        <v>307</v>
      </c>
      <c r="E2065" s="134" t="s">
        <v>3190</v>
      </c>
      <c r="F2065" s="135" t="s">
        <v>3191</v>
      </c>
      <c r="G2065" s="136" t="s">
        <v>199</v>
      </c>
      <c r="H2065" s="137">
        <v>111.34</v>
      </c>
      <c r="I2065" s="138"/>
      <c r="J2065" s="139">
        <f>ROUND(I2065*H2065,2)</f>
        <v>0</v>
      </c>
      <c r="K2065" s="135" t="s">
        <v>310</v>
      </c>
      <c r="L2065" s="33"/>
      <c r="M2065" s="140" t="s">
        <v>42</v>
      </c>
      <c r="N2065" s="141" t="s">
        <v>50</v>
      </c>
      <c r="P2065" s="142">
        <f>O2065*H2065</f>
        <v>0</v>
      </c>
      <c r="Q2065" s="142">
        <v>4.5699999999999998E-2</v>
      </c>
      <c r="R2065" s="142">
        <f>Q2065*H2065</f>
        <v>5.0882379999999996</v>
      </c>
      <c r="S2065" s="142">
        <v>0</v>
      </c>
      <c r="T2065" s="143">
        <f>S2065*H2065</f>
        <v>0</v>
      </c>
      <c r="AR2065" s="144" t="s">
        <v>436</v>
      </c>
      <c r="AT2065" s="144" t="s">
        <v>307</v>
      </c>
      <c r="AU2065" s="144" t="s">
        <v>88</v>
      </c>
      <c r="AY2065" s="18" t="s">
        <v>305</v>
      </c>
      <c r="BE2065" s="145">
        <f>IF(N2065="základní",J2065,0)</f>
        <v>0</v>
      </c>
      <c r="BF2065" s="145">
        <f>IF(N2065="snížená",J2065,0)</f>
        <v>0</v>
      </c>
      <c r="BG2065" s="145">
        <f>IF(N2065="zákl. přenesená",J2065,0)</f>
        <v>0</v>
      </c>
      <c r="BH2065" s="145">
        <f>IF(N2065="sníž. přenesená",J2065,0)</f>
        <v>0</v>
      </c>
      <c r="BI2065" s="145">
        <f>IF(N2065="nulová",J2065,0)</f>
        <v>0</v>
      </c>
      <c r="BJ2065" s="18" t="s">
        <v>86</v>
      </c>
      <c r="BK2065" s="145">
        <f>ROUND(I2065*H2065,2)</f>
        <v>0</v>
      </c>
      <c r="BL2065" s="18" t="s">
        <v>436</v>
      </c>
      <c r="BM2065" s="144" t="s">
        <v>3192</v>
      </c>
    </row>
    <row r="2066" spans="2:65" s="1" customFormat="1" ht="39">
      <c r="B2066" s="33"/>
      <c r="D2066" s="146" t="s">
        <v>313</v>
      </c>
      <c r="F2066" s="147" t="s">
        <v>3193</v>
      </c>
      <c r="I2066" s="148"/>
      <c r="L2066" s="33"/>
      <c r="M2066" s="149"/>
      <c r="T2066" s="54"/>
      <c r="AT2066" s="18" t="s">
        <v>313</v>
      </c>
      <c r="AU2066" s="18" t="s">
        <v>88</v>
      </c>
    </row>
    <row r="2067" spans="2:65" s="1" customFormat="1" ht="11.25">
      <c r="B2067" s="33"/>
      <c r="D2067" s="150" t="s">
        <v>315</v>
      </c>
      <c r="F2067" s="151" t="s">
        <v>3194</v>
      </c>
      <c r="I2067" s="148"/>
      <c r="L2067" s="33"/>
      <c r="M2067" s="149"/>
      <c r="T2067" s="54"/>
      <c r="AT2067" s="18" t="s">
        <v>315</v>
      </c>
      <c r="AU2067" s="18" t="s">
        <v>88</v>
      </c>
    </row>
    <row r="2068" spans="2:65" s="12" customFormat="1" ht="22.5">
      <c r="B2068" s="152"/>
      <c r="D2068" s="146" t="s">
        <v>317</v>
      </c>
      <c r="E2068" s="153" t="s">
        <v>42</v>
      </c>
      <c r="F2068" s="154" t="s">
        <v>3195</v>
      </c>
      <c r="H2068" s="153" t="s">
        <v>42</v>
      </c>
      <c r="I2068" s="155"/>
      <c r="L2068" s="152"/>
      <c r="M2068" s="156"/>
      <c r="T2068" s="157"/>
      <c r="AT2068" s="153" t="s">
        <v>317</v>
      </c>
      <c r="AU2068" s="153" t="s">
        <v>88</v>
      </c>
      <c r="AV2068" s="12" t="s">
        <v>86</v>
      </c>
      <c r="AW2068" s="12" t="s">
        <v>38</v>
      </c>
      <c r="AX2068" s="12" t="s">
        <v>79</v>
      </c>
      <c r="AY2068" s="153" t="s">
        <v>305</v>
      </c>
    </row>
    <row r="2069" spans="2:65" s="13" customFormat="1" ht="22.5">
      <c r="B2069" s="158"/>
      <c r="D2069" s="146" t="s">
        <v>317</v>
      </c>
      <c r="E2069" s="159" t="s">
        <v>42</v>
      </c>
      <c r="F2069" s="160" t="s">
        <v>3196</v>
      </c>
      <c r="H2069" s="161">
        <v>111.34</v>
      </c>
      <c r="I2069" s="162"/>
      <c r="L2069" s="158"/>
      <c r="M2069" s="163"/>
      <c r="T2069" s="164"/>
      <c r="AT2069" s="159" t="s">
        <v>317</v>
      </c>
      <c r="AU2069" s="159" t="s">
        <v>88</v>
      </c>
      <c r="AV2069" s="13" t="s">
        <v>88</v>
      </c>
      <c r="AW2069" s="13" t="s">
        <v>38</v>
      </c>
      <c r="AX2069" s="13" t="s">
        <v>86</v>
      </c>
      <c r="AY2069" s="159" t="s">
        <v>305</v>
      </c>
    </row>
    <row r="2070" spans="2:65" s="1" customFormat="1" ht="24.2" customHeight="1">
      <c r="B2070" s="33"/>
      <c r="C2070" s="133" t="s">
        <v>3197</v>
      </c>
      <c r="D2070" s="133" t="s">
        <v>307</v>
      </c>
      <c r="E2070" s="134" t="s">
        <v>3198</v>
      </c>
      <c r="F2070" s="135" t="s">
        <v>3199</v>
      </c>
      <c r="G2070" s="136" t="s">
        <v>199</v>
      </c>
      <c r="H2070" s="137">
        <v>40.54</v>
      </c>
      <c r="I2070" s="138"/>
      <c r="J2070" s="139">
        <f>ROUND(I2070*H2070,2)</f>
        <v>0</v>
      </c>
      <c r="K2070" s="135" t="s">
        <v>721</v>
      </c>
      <c r="L2070" s="33"/>
      <c r="M2070" s="140" t="s">
        <v>42</v>
      </c>
      <c r="N2070" s="141" t="s">
        <v>50</v>
      </c>
      <c r="P2070" s="142">
        <f>O2070*H2070</f>
        <v>0</v>
      </c>
      <c r="Q2070" s="142">
        <v>4.5699999999999998E-2</v>
      </c>
      <c r="R2070" s="142">
        <f>Q2070*H2070</f>
        <v>1.8526779999999998</v>
      </c>
      <c r="S2070" s="142">
        <v>0</v>
      </c>
      <c r="T2070" s="143">
        <f>S2070*H2070</f>
        <v>0</v>
      </c>
      <c r="AR2070" s="144" t="s">
        <v>436</v>
      </c>
      <c r="AT2070" s="144" t="s">
        <v>307</v>
      </c>
      <c r="AU2070" s="144" t="s">
        <v>88</v>
      </c>
      <c r="AY2070" s="18" t="s">
        <v>305</v>
      </c>
      <c r="BE2070" s="145">
        <f>IF(N2070="základní",J2070,0)</f>
        <v>0</v>
      </c>
      <c r="BF2070" s="145">
        <f>IF(N2070="snížená",J2070,0)</f>
        <v>0</v>
      </c>
      <c r="BG2070" s="145">
        <f>IF(N2070="zákl. přenesená",J2070,0)</f>
        <v>0</v>
      </c>
      <c r="BH2070" s="145">
        <f>IF(N2070="sníž. přenesená",J2070,0)</f>
        <v>0</v>
      </c>
      <c r="BI2070" s="145">
        <f>IF(N2070="nulová",J2070,0)</f>
        <v>0</v>
      </c>
      <c r="BJ2070" s="18" t="s">
        <v>86</v>
      </c>
      <c r="BK2070" s="145">
        <f>ROUND(I2070*H2070,2)</f>
        <v>0</v>
      </c>
      <c r="BL2070" s="18" t="s">
        <v>436</v>
      </c>
      <c r="BM2070" s="144" t="s">
        <v>3200</v>
      </c>
    </row>
    <row r="2071" spans="2:65" s="1" customFormat="1" ht="39">
      <c r="B2071" s="33"/>
      <c r="D2071" s="146" t="s">
        <v>313</v>
      </c>
      <c r="F2071" s="147" t="s">
        <v>3201</v>
      </c>
      <c r="I2071" s="148"/>
      <c r="L2071" s="33"/>
      <c r="M2071" s="149"/>
      <c r="T2071" s="54"/>
      <c r="AT2071" s="18" t="s">
        <v>313</v>
      </c>
      <c r="AU2071" s="18" t="s">
        <v>88</v>
      </c>
    </row>
    <row r="2072" spans="2:65" s="12" customFormat="1" ht="22.5">
      <c r="B2072" s="152"/>
      <c r="D2072" s="146" t="s">
        <v>317</v>
      </c>
      <c r="E2072" s="153" t="s">
        <v>42</v>
      </c>
      <c r="F2072" s="154" t="s">
        <v>3202</v>
      </c>
      <c r="H2072" s="153" t="s">
        <v>42</v>
      </c>
      <c r="I2072" s="155"/>
      <c r="L2072" s="152"/>
      <c r="M2072" s="156"/>
      <c r="T2072" s="157"/>
      <c r="AT2072" s="153" t="s">
        <v>317</v>
      </c>
      <c r="AU2072" s="153" t="s">
        <v>88</v>
      </c>
      <c r="AV2072" s="12" t="s">
        <v>86</v>
      </c>
      <c r="AW2072" s="12" t="s">
        <v>38</v>
      </c>
      <c r="AX2072" s="12" t="s">
        <v>79</v>
      </c>
      <c r="AY2072" s="153" t="s">
        <v>305</v>
      </c>
    </row>
    <row r="2073" spans="2:65" s="13" customFormat="1" ht="22.5">
      <c r="B2073" s="158"/>
      <c r="D2073" s="146" t="s">
        <v>317</v>
      </c>
      <c r="E2073" s="159" t="s">
        <v>42</v>
      </c>
      <c r="F2073" s="160" t="s">
        <v>3203</v>
      </c>
      <c r="H2073" s="161">
        <v>40.54</v>
      </c>
      <c r="I2073" s="162"/>
      <c r="L2073" s="158"/>
      <c r="M2073" s="163"/>
      <c r="T2073" s="164"/>
      <c r="AT2073" s="159" t="s">
        <v>317</v>
      </c>
      <c r="AU2073" s="159" t="s">
        <v>88</v>
      </c>
      <c r="AV2073" s="13" t="s">
        <v>88</v>
      </c>
      <c r="AW2073" s="13" t="s">
        <v>38</v>
      </c>
      <c r="AX2073" s="13" t="s">
        <v>86</v>
      </c>
      <c r="AY2073" s="159" t="s">
        <v>305</v>
      </c>
    </row>
    <row r="2074" spans="2:65" s="1" customFormat="1" ht="24.2" customHeight="1">
      <c r="B2074" s="33"/>
      <c r="C2074" s="133" t="s">
        <v>3204</v>
      </c>
      <c r="D2074" s="133" t="s">
        <v>307</v>
      </c>
      <c r="E2074" s="134" t="s">
        <v>3205</v>
      </c>
      <c r="F2074" s="135" t="s">
        <v>3206</v>
      </c>
      <c r="G2074" s="136" t="s">
        <v>199</v>
      </c>
      <c r="H2074" s="137">
        <v>42.77</v>
      </c>
      <c r="I2074" s="138"/>
      <c r="J2074" s="139">
        <f>ROUND(I2074*H2074,2)</f>
        <v>0</v>
      </c>
      <c r="K2074" s="135" t="s">
        <v>721</v>
      </c>
      <c r="L2074" s="33"/>
      <c r="M2074" s="140" t="s">
        <v>42</v>
      </c>
      <c r="N2074" s="141" t="s">
        <v>50</v>
      </c>
      <c r="P2074" s="142">
        <f>O2074*H2074</f>
        <v>0</v>
      </c>
      <c r="Q2074" s="142">
        <v>4.5699999999999998E-2</v>
      </c>
      <c r="R2074" s="142">
        <f>Q2074*H2074</f>
        <v>1.9545890000000001</v>
      </c>
      <c r="S2074" s="142">
        <v>0</v>
      </c>
      <c r="T2074" s="143">
        <f>S2074*H2074</f>
        <v>0</v>
      </c>
      <c r="AR2074" s="144" t="s">
        <v>436</v>
      </c>
      <c r="AT2074" s="144" t="s">
        <v>307</v>
      </c>
      <c r="AU2074" s="144" t="s">
        <v>88</v>
      </c>
      <c r="AY2074" s="18" t="s">
        <v>305</v>
      </c>
      <c r="BE2074" s="145">
        <f>IF(N2074="základní",J2074,0)</f>
        <v>0</v>
      </c>
      <c r="BF2074" s="145">
        <f>IF(N2074="snížená",J2074,0)</f>
        <v>0</v>
      </c>
      <c r="BG2074" s="145">
        <f>IF(N2074="zákl. přenesená",J2074,0)</f>
        <v>0</v>
      </c>
      <c r="BH2074" s="145">
        <f>IF(N2074="sníž. přenesená",J2074,0)</f>
        <v>0</v>
      </c>
      <c r="BI2074" s="145">
        <f>IF(N2074="nulová",J2074,0)</f>
        <v>0</v>
      </c>
      <c r="BJ2074" s="18" t="s">
        <v>86</v>
      </c>
      <c r="BK2074" s="145">
        <f>ROUND(I2074*H2074,2)</f>
        <v>0</v>
      </c>
      <c r="BL2074" s="18" t="s">
        <v>436</v>
      </c>
      <c r="BM2074" s="144" t="s">
        <v>3207</v>
      </c>
    </row>
    <row r="2075" spans="2:65" s="1" customFormat="1" ht="39">
      <c r="B2075" s="33"/>
      <c r="D2075" s="146" t="s">
        <v>313</v>
      </c>
      <c r="F2075" s="147" t="s">
        <v>3208</v>
      </c>
      <c r="I2075" s="148"/>
      <c r="L2075" s="33"/>
      <c r="M2075" s="149"/>
      <c r="T2075" s="54"/>
      <c r="AT2075" s="18" t="s">
        <v>313</v>
      </c>
      <c r="AU2075" s="18" t="s">
        <v>88</v>
      </c>
    </row>
    <row r="2076" spans="2:65" s="12" customFormat="1" ht="22.5">
      <c r="B2076" s="152"/>
      <c r="D2076" s="146" t="s">
        <v>317</v>
      </c>
      <c r="E2076" s="153" t="s">
        <v>42</v>
      </c>
      <c r="F2076" s="154" t="s">
        <v>3209</v>
      </c>
      <c r="H2076" s="153" t="s">
        <v>42</v>
      </c>
      <c r="I2076" s="155"/>
      <c r="L2076" s="152"/>
      <c r="M2076" s="156"/>
      <c r="T2076" s="157"/>
      <c r="AT2076" s="153" t="s">
        <v>317</v>
      </c>
      <c r="AU2076" s="153" t="s">
        <v>88</v>
      </c>
      <c r="AV2076" s="12" t="s">
        <v>86</v>
      </c>
      <c r="AW2076" s="12" t="s">
        <v>38</v>
      </c>
      <c r="AX2076" s="12" t="s">
        <v>79</v>
      </c>
      <c r="AY2076" s="153" t="s">
        <v>305</v>
      </c>
    </row>
    <row r="2077" spans="2:65" s="13" customFormat="1" ht="22.5">
      <c r="B2077" s="158"/>
      <c r="D2077" s="146" t="s">
        <v>317</v>
      </c>
      <c r="E2077" s="159" t="s">
        <v>42</v>
      </c>
      <c r="F2077" s="160" t="s">
        <v>3210</v>
      </c>
      <c r="H2077" s="161">
        <v>42.77</v>
      </c>
      <c r="I2077" s="162"/>
      <c r="L2077" s="158"/>
      <c r="M2077" s="163"/>
      <c r="T2077" s="164"/>
      <c r="AT2077" s="159" t="s">
        <v>317</v>
      </c>
      <c r="AU2077" s="159" t="s">
        <v>88</v>
      </c>
      <c r="AV2077" s="13" t="s">
        <v>88</v>
      </c>
      <c r="AW2077" s="13" t="s">
        <v>38</v>
      </c>
      <c r="AX2077" s="13" t="s">
        <v>86</v>
      </c>
      <c r="AY2077" s="159" t="s">
        <v>305</v>
      </c>
    </row>
    <row r="2078" spans="2:65" s="1" customFormat="1" ht="33" customHeight="1">
      <c r="B2078" s="33"/>
      <c r="C2078" s="133" t="s">
        <v>3211</v>
      </c>
      <c r="D2078" s="133" t="s">
        <v>307</v>
      </c>
      <c r="E2078" s="134" t="s">
        <v>3212</v>
      </c>
      <c r="F2078" s="135" t="s">
        <v>3213</v>
      </c>
      <c r="G2078" s="136" t="s">
        <v>199</v>
      </c>
      <c r="H2078" s="137">
        <v>67.52</v>
      </c>
      <c r="I2078" s="138"/>
      <c r="J2078" s="139">
        <f>ROUND(I2078*H2078,2)</f>
        <v>0</v>
      </c>
      <c r="K2078" s="135" t="s">
        <v>721</v>
      </c>
      <c r="L2078" s="33"/>
      <c r="M2078" s="140" t="s">
        <v>42</v>
      </c>
      <c r="N2078" s="141" t="s">
        <v>50</v>
      </c>
      <c r="P2078" s="142">
        <f>O2078*H2078</f>
        <v>0</v>
      </c>
      <c r="Q2078" s="142">
        <v>4.5699999999999998E-2</v>
      </c>
      <c r="R2078" s="142">
        <f>Q2078*H2078</f>
        <v>3.0856639999999995</v>
      </c>
      <c r="S2078" s="142">
        <v>0</v>
      </c>
      <c r="T2078" s="143">
        <f>S2078*H2078</f>
        <v>0</v>
      </c>
      <c r="AR2078" s="144" t="s">
        <v>436</v>
      </c>
      <c r="AT2078" s="144" t="s">
        <v>307</v>
      </c>
      <c r="AU2078" s="144" t="s">
        <v>88</v>
      </c>
      <c r="AY2078" s="18" t="s">
        <v>305</v>
      </c>
      <c r="BE2078" s="145">
        <f>IF(N2078="základní",J2078,0)</f>
        <v>0</v>
      </c>
      <c r="BF2078" s="145">
        <f>IF(N2078="snížená",J2078,0)</f>
        <v>0</v>
      </c>
      <c r="BG2078" s="145">
        <f>IF(N2078="zákl. přenesená",J2078,0)</f>
        <v>0</v>
      </c>
      <c r="BH2078" s="145">
        <f>IF(N2078="sníž. přenesená",J2078,0)</f>
        <v>0</v>
      </c>
      <c r="BI2078" s="145">
        <f>IF(N2078="nulová",J2078,0)</f>
        <v>0</v>
      </c>
      <c r="BJ2078" s="18" t="s">
        <v>86</v>
      </c>
      <c r="BK2078" s="145">
        <f>ROUND(I2078*H2078,2)</f>
        <v>0</v>
      </c>
      <c r="BL2078" s="18" t="s">
        <v>436</v>
      </c>
      <c r="BM2078" s="144" t="s">
        <v>3214</v>
      </c>
    </row>
    <row r="2079" spans="2:65" s="1" customFormat="1" ht="48.75">
      <c r="B2079" s="33"/>
      <c r="D2079" s="146" t="s">
        <v>313</v>
      </c>
      <c r="F2079" s="147" t="s">
        <v>3215</v>
      </c>
      <c r="I2079" s="148"/>
      <c r="L2079" s="33"/>
      <c r="M2079" s="149"/>
      <c r="T2079" s="54"/>
      <c r="AT2079" s="18" t="s">
        <v>313</v>
      </c>
      <c r="AU2079" s="18" t="s">
        <v>88</v>
      </c>
    </row>
    <row r="2080" spans="2:65" s="12" customFormat="1" ht="22.5">
      <c r="B2080" s="152"/>
      <c r="D2080" s="146" t="s">
        <v>317</v>
      </c>
      <c r="E2080" s="153" t="s">
        <v>42</v>
      </c>
      <c r="F2080" s="154" t="s">
        <v>3216</v>
      </c>
      <c r="H2080" s="153" t="s">
        <v>42</v>
      </c>
      <c r="I2080" s="155"/>
      <c r="L2080" s="152"/>
      <c r="M2080" s="156"/>
      <c r="T2080" s="157"/>
      <c r="AT2080" s="153" t="s">
        <v>317</v>
      </c>
      <c r="AU2080" s="153" t="s">
        <v>88</v>
      </c>
      <c r="AV2080" s="12" t="s">
        <v>86</v>
      </c>
      <c r="AW2080" s="12" t="s">
        <v>38</v>
      </c>
      <c r="AX2080" s="12" t="s">
        <v>79</v>
      </c>
      <c r="AY2080" s="153" t="s">
        <v>305</v>
      </c>
    </row>
    <row r="2081" spans="2:65" s="13" customFormat="1" ht="22.5">
      <c r="B2081" s="158"/>
      <c r="D2081" s="146" t="s">
        <v>317</v>
      </c>
      <c r="E2081" s="159" t="s">
        <v>42</v>
      </c>
      <c r="F2081" s="160" t="s">
        <v>3217</v>
      </c>
      <c r="H2081" s="161">
        <v>60.76</v>
      </c>
      <c r="I2081" s="162"/>
      <c r="L2081" s="158"/>
      <c r="M2081" s="163"/>
      <c r="T2081" s="164"/>
      <c r="AT2081" s="159" t="s">
        <v>317</v>
      </c>
      <c r="AU2081" s="159" t="s">
        <v>88</v>
      </c>
      <c r="AV2081" s="13" t="s">
        <v>88</v>
      </c>
      <c r="AW2081" s="13" t="s">
        <v>38</v>
      </c>
      <c r="AX2081" s="13" t="s">
        <v>79</v>
      </c>
      <c r="AY2081" s="159" t="s">
        <v>305</v>
      </c>
    </row>
    <row r="2082" spans="2:65" s="12" customFormat="1" ht="22.5">
      <c r="B2082" s="152"/>
      <c r="D2082" s="146" t="s">
        <v>317</v>
      </c>
      <c r="E2082" s="153" t="s">
        <v>42</v>
      </c>
      <c r="F2082" s="154" t="s">
        <v>3218</v>
      </c>
      <c r="H2082" s="153" t="s">
        <v>42</v>
      </c>
      <c r="I2082" s="155"/>
      <c r="L2082" s="152"/>
      <c r="M2082" s="156"/>
      <c r="T2082" s="157"/>
      <c r="AT2082" s="153" t="s">
        <v>317</v>
      </c>
      <c r="AU2082" s="153" t="s">
        <v>88</v>
      </c>
      <c r="AV2082" s="12" t="s">
        <v>86</v>
      </c>
      <c r="AW2082" s="12" t="s">
        <v>38</v>
      </c>
      <c r="AX2082" s="12" t="s">
        <v>79</v>
      </c>
      <c r="AY2082" s="153" t="s">
        <v>305</v>
      </c>
    </row>
    <row r="2083" spans="2:65" s="13" customFormat="1" ht="22.5">
      <c r="B2083" s="158"/>
      <c r="D2083" s="146" t="s">
        <v>317</v>
      </c>
      <c r="E2083" s="159" t="s">
        <v>42</v>
      </c>
      <c r="F2083" s="160" t="s">
        <v>3219</v>
      </c>
      <c r="H2083" s="161">
        <v>6.76</v>
      </c>
      <c r="I2083" s="162"/>
      <c r="L2083" s="158"/>
      <c r="M2083" s="163"/>
      <c r="T2083" s="164"/>
      <c r="AT2083" s="159" t="s">
        <v>317</v>
      </c>
      <c r="AU2083" s="159" t="s">
        <v>88</v>
      </c>
      <c r="AV2083" s="13" t="s">
        <v>88</v>
      </c>
      <c r="AW2083" s="13" t="s">
        <v>38</v>
      </c>
      <c r="AX2083" s="13" t="s">
        <v>79</v>
      </c>
      <c r="AY2083" s="159" t="s">
        <v>305</v>
      </c>
    </row>
    <row r="2084" spans="2:65" s="15" customFormat="1" ht="11.25">
      <c r="B2084" s="172"/>
      <c r="D2084" s="146" t="s">
        <v>317</v>
      </c>
      <c r="E2084" s="173" t="s">
        <v>42</v>
      </c>
      <c r="F2084" s="174" t="s">
        <v>339</v>
      </c>
      <c r="H2084" s="175">
        <v>67.52</v>
      </c>
      <c r="I2084" s="176"/>
      <c r="L2084" s="172"/>
      <c r="M2084" s="177"/>
      <c r="T2084" s="178"/>
      <c r="AT2084" s="173" t="s">
        <v>317</v>
      </c>
      <c r="AU2084" s="173" t="s">
        <v>88</v>
      </c>
      <c r="AV2084" s="15" t="s">
        <v>311</v>
      </c>
      <c r="AW2084" s="15" t="s">
        <v>38</v>
      </c>
      <c r="AX2084" s="15" t="s">
        <v>86</v>
      </c>
      <c r="AY2084" s="173" t="s">
        <v>305</v>
      </c>
    </row>
    <row r="2085" spans="2:65" s="1" customFormat="1" ht="33" customHeight="1">
      <c r="B2085" s="33"/>
      <c r="C2085" s="133" t="s">
        <v>3220</v>
      </c>
      <c r="D2085" s="133" t="s">
        <v>307</v>
      </c>
      <c r="E2085" s="134" t="s">
        <v>3221</v>
      </c>
      <c r="F2085" s="135" t="s">
        <v>3222</v>
      </c>
      <c r="G2085" s="136" t="s">
        <v>199</v>
      </c>
      <c r="H2085" s="137">
        <v>9.0500000000000007</v>
      </c>
      <c r="I2085" s="138"/>
      <c r="J2085" s="139">
        <f>ROUND(I2085*H2085,2)</f>
        <v>0</v>
      </c>
      <c r="K2085" s="135" t="s">
        <v>721</v>
      </c>
      <c r="L2085" s="33"/>
      <c r="M2085" s="140" t="s">
        <v>42</v>
      </c>
      <c r="N2085" s="141" t="s">
        <v>50</v>
      </c>
      <c r="P2085" s="142">
        <f>O2085*H2085</f>
        <v>0</v>
      </c>
      <c r="Q2085" s="142">
        <v>5.3409999999999999E-2</v>
      </c>
      <c r="R2085" s="142">
        <f>Q2085*H2085</f>
        <v>0.48336050000000003</v>
      </c>
      <c r="S2085" s="142">
        <v>0</v>
      </c>
      <c r="T2085" s="143">
        <f>S2085*H2085</f>
        <v>0</v>
      </c>
      <c r="AR2085" s="144" t="s">
        <v>436</v>
      </c>
      <c r="AT2085" s="144" t="s">
        <v>307</v>
      </c>
      <c r="AU2085" s="144" t="s">
        <v>88</v>
      </c>
      <c r="AY2085" s="18" t="s">
        <v>305</v>
      </c>
      <c r="BE2085" s="145">
        <f>IF(N2085="základní",J2085,0)</f>
        <v>0</v>
      </c>
      <c r="BF2085" s="145">
        <f>IF(N2085="snížená",J2085,0)</f>
        <v>0</v>
      </c>
      <c r="BG2085" s="145">
        <f>IF(N2085="zákl. přenesená",J2085,0)</f>
        <v>0</v>
      </c>
      <c r="BH2085" s="145">
        <f>IF(N2085="sníž. přenesená",J2085,0)</f>
        <v>0</v>
      </c>
      <c r="BI2085" s="145">
        <f>IF(N2085="nulová",J2085,0)</f>
        <v>0</v>
      </c>
      <c r="BJ2085" s="18" t="s">
        <v>86</v>
      </c>
      <c r="BK2085" s="145">
        <f>ROUND(I2085*H2085,2)</f>
        <v>0</v>
      </c>
      <c r="BL2085" s="18" t="s">
        <v>436</v>
      </c>
      <c r="BM2085" s="144" t="s">
        <v>3223</v>
      </c>
    </row>
    <row r="2086" spans="2:65" s="1" customFormat="1" ht="48.75">
      <c r="B2086" s="33"/>
      <c r="D2086" s="146" t="s">
        <v>313</v>
      </c>
      <c r="F2086" s="147" t="s">
        <v>3224</v>
      </c>
      <c r="I2086" s="148"/>
      <c r="L2086" s="33"/>
      <c r="M2086" s="149"/>
      <c r="T2086" s="54"/>
      <c r="AT2086" s="18" t="s">
        <v>313</v>
      </c>
      <c r="AU2086" s="18" t="s">
        <v>88</v>
      </c>
    </row>
    <row r="2087" spans="2:65" s="12" customFormat="1" ht="22.5">
      <c r="B2087" s="152"/>
      <c r="D2087" s="146" t="s">
        <v>317</v>
      </c>
      <c r="E2087" s="153" t="s">
        <v>42</v>
      </c>
      <c r="F2087" s="154" t="s">
        <v>3225</v>
      </c>
      <c r="H2087" s="153" t="s">
        <v>42</v>
      </c>
      <c r="I2087" s="155"/>
      <c r="L2087" s="152"/>
      <c r="M2087" s="156"/>
      <c r="T2087" s="157"/>
      <c r="AT2087" s="153" t="s">
        <v>317</v>
      </c>
      <c r="AU2087" s="153" t="s">
        <v>88</v>
      </c>
      <c r="AV2087" s="12" t="s">
        <v>86</v>
      </c>
      <c r="AW2087" s="12" t="s">
        <v>38</v>
      </c>
      <c r="AX2087" s="12" t="s">
        <v>79</v>
      </c>
      <c r="AY2087" s="153" t="s">
        <v>305</v>
      </c>
    </row>
    <row r="2088" spans="2:65" s="13" customFormat="1" ht="22.5">
      <c r="B2088" s="158"/>
      <c r="D2088" s="146" t="s">
        <v>317</v>
      </c>
      <c r="E2088" s="159" t="s">
        <v>42</v>
      </c>
      <c r="F2088" s="160" t="s">
        <v>3226</v>
      </c>
      <c r="H2088" s="161">
        <v>9.0500000000000007</v>
      </c>
      <c r="I2088" s="162"/>
      <c r="L2088" s="158"/>
      <c r="M2088" s="163"/>
      <c r="T2088" s="164"/>
      <c r="AT2088" s="159" t="s">
        <v>317</v>
      </c>
      <c r="AU2088" s="159" t="s">
        <v>88</v>
      </c>
      <c r="AV2088" s="13" t="s">
        <v>88</v>
      </c>
      <c r="AW2088" s="13" t="s">
        <v>38</v>
      </c>
      <c r="AX2088" s="13" t="s">
        <v>86</v>
      </c>
      <c r="AY2088" s="159" t="s">
        <v>305</v>
      </c>
    </row>
    <row r="2089" spans="2:65" s="1" customFormat="1" ht="33" customHeight="1">
      <c r="B2089" s="33"/>
      <c r="C2089" s="133" t="s">
        <v>3227</v>
      </c>
      <c r="D2089" s="133" t="s">
        <v>307</v>
      </c>
      <c r="E2089" s="134" t="s">
        <v>3228</v>
      </c>
      <c r="F2089" s="135" t="s">
        <v>3229</v>
      </c>
      <c r="G2089" s="136" t="s">
        <v>199</v>
      </c>
      <c r="H2089" s="137">
        <v>8.34</v>
      </c>
      <c r="I2089" s="138"/>
      <c r="J2089" s="139">
        <f>ROUND(I2089*H2089,2)</f>
        <v>0</v>
      </c>
      <c r="K2089" s="135" t="s">
        <v>721</v>
      </c>
      <c r="L2089" s="33"/>
      <c r="M2089" s="140" t="s">
        <v>42</v>
      </c>
      <c r="N2089" s="141" t="s">
        <v>50</v>
      </c>
      <c r="P2089" s="142">
        <f>O2089*H2089</f>
        <v>0</v>
      </c>
      <c r="Q2089" s="142">
        <v>5.3409999999999999E-2</v>
      </c>
      <c r="R2089" s="142">
        <f>Q2089*H2089</f>
        <v>0.44543939999999999</v>
      </c>
      <c r="S2089" s="142">
        <v>0</v>
      </c>
      <c r="T2089" s="143">
        <f>S2089*H2089</f>
        <v>0</v>
      </c>
      <c r="AR2089" s="144" t="s">
        <v>436</v>
      </c>
      <c r="AT2089" s="144" t="s">
        <v>307</v>
      </c>
      <c r="AU2089" s="144" t="s">
        <v>88</v>
      </c>
      <c r="AY2089" s="18" t="s">
        <v>305</v>
      </c>
      <c r="BE2089" s="145">
        <f>IF(N2089="základní",J2089,0)</f>
        <v>0</v>
      </c>
      <c r="BF2089" s="145">
        <f>IF(N2089="snížená",J2089,0)</f>
        <v>0</v>
      </c>
      <c r="BG2089" s="145">
        <f>IF(N2089="zákl. přenesená",J2089,0)</f>
        <v>0</v>
      </c>
      <c r="BH2089" s="145">
        <f>IF(N2089="sníž. přenesená",J2089,0)</f>
        <v>0</v>
      </c>
      <c r="BI2089" s="145">
        <f>IF(N2089="nulová",J2089,0)</f>
        <v>0</v>
      </c>
      <c r="BJ2089" s="18" t="s">
        <v>86</v>
      </c>
      <c r="BK2089" s="145">
        <f>ROUND(I2089*H2089,2)</f>
        <v>0</v>
      </c>
      <c r="BL2089" s="18" t="s">
        <v>436</v>
      </c>
      <c r="BM2089" s="144" t="s">
        <v>3230</v>
      </c>
    </row>
    <row r="2090" spans="2:65" s="1" customFormat="1" ht="48.75">
      <c r="B2090" s="33"/>
      <c r="D2090" s="146" t="s">
        <v>313</v>
      </c>
      <c r="F2090" s="147" t="s">
        <v>3231</v>
      </c>
      <c r="I2090" s="148"/>
      <c r="L2090" s="33"/>
      <c r="M2090" s="149"/>
      <c r="T2090" s="54"/>
      <c r="AT2090" s="18" t="s">
        <v>313</v>
      </c>
      <c r="AU2090" s="18" t="s">
        <v>88</v>
      </c>
    </row>
    <row r="2091" spans="2:65" s="12" customFormat="1" ht="22.5">
      <c r="B2091" s="152"/>
      <c r="D2091" s="146" t="s">
        <v>317</v>
      </c>
      <c r="E2091" s="153" t="s">
        <v>42</v>
      </c>
      <c r="F2091" s="154" t="s">
        <v>3232</v>
      </c>
      <c r="H2091" s="153" t="s">
        <v>42</v>
      </c>
      <c r="I2091" s="155"/>
      <c r="L2091" s="152"/>
      <c r="M2091" s="156"/>
      <c r="T2091" s="157"/>
      <c r="AT2091" s="153" t="s">
        <v>317</v>
      </c>
      <c r="AU2091" s="153" t="s">
        <v>88</v>
      </c>
      <c r="AV2091" s="12" t="s">
        <v>86</v>
      </c>
      <c r="AW2091" s="12" t="s">
        <v>38</v>
      </c>
      <c r="AX2091" s="12" t="s">
        <v>79</v>
      </c>
      <c r="AY2091" s="153" t="s">
        <v>305</v>
      </c>
    </row>
    <row r="2092" spans="2:65" s="13" customFormat="1" ht="22.5">
      <c r="B2092" s="158"/>
      <c r="D2092" s="146" t="s">
        <v>317</v>
      </c>
      <c r="E2092" s="159" t="s">
        <v>42</v>
      </c>
      <c r="F2092" s="160" t="s">
        <v>3233</v>
      </c>
      <c r="H2092" s="161">
        <v>8.34</v>
      </c>
      <c r="I2092" s="162"/>
      <c r="L2092" s="158"/>
      <c r="M2092" s="163"/>
      <c r="T2092" s="164"/>
      <c r="AT2092" s="159" t="s">
        <v>317</v>
      </c>
      <c r="AU2092" s="159" t="s">
        <v>88</v>
      </c>
      <c r="AV2092" s="13" t="s">
        <v>88</v>
      </c>
      <c r="AW2092" s="13" t="s">
        <v>38</v>
      </c>
      <c r="AX2092" s="13" t="s">
        <v>86</v>
      </c>
      <c r="AY2092" s="159" t="s">
        <v>305</v>
      </c>
    </row>
    <row r="2093" spans="2:65" s="1" customFormat="1" ht="24.2" customHeight="1">
      <c r="B2093" s="33"/>
      <c r="C2093" s="133" t="s">
        <v>3234</v>
      </c>
      <c r="D2093" s="133" t="s">
        <v>307</v>
      </c>
      <c r="E2093" s="134" t="s">
        <v>3235</v>
      </c>
      <c r="F2093" s="135" t="s">
        <v>3236</v>
      </c>
      <c r="G2093" s="136" t="s">
        <v>199</v>
      </c>
      <c r="H2093" s="137">
        <v>79.38</v>
      </c>
      <c r="I2093" s="138"/>
      <c r="J2093" s="139">
        <f>ROUND(I2093*H2093,2)</f>
        <v>0</v>
      </c>
      <c r="K2093" s="135" t="s">
        <v>310</v>
      </c>
      <c r="L2093" s="33"/>
      <c r="M2093" s="140" t="s">
        <v>42</v>
      </c>
      <c r="N2093" s="141" t="s">
        <v>50</v>
      </c>
      <c r="P2093" s="142">
        <f>O2093*H2093</f>
        <v>0</v>
      </c>
      <c r="Q2093" s="142">
        <v>4.5539999999999997E-2</v>
      </c>
      <c r="R2093" s="142">
        <f>Q2093*H2093</f>
        <v>3.6149651999999994</v>
      </c>
      <c r="S2093" s="142">
        <v>0</v>
      </c>
      <c r="T2093" s="143">
        <f>S2093*H2093</f>
        <v>0</v>
      </c>
      <c r="AR2093" s="144" t="s">
        <v>436</v>
      </c>
      <c r="AT2093" s="144" t="s">
        <v>307</v>
      </c>
      <c r="AU2093" s="144" t="s">
        <v>88</v>
      </c>
      <c r="AY2093" s="18" t="s">
        <v>305</v>
      </c>
      <c r="BE2093" s="145">
        <f>IF(N2093="základní",J2093,0)</f>
        <v>0</v>
      </c>
      <c r="BF2093" s="145">
        <f>IF(N2093="snížená",J2093,0)</f>
        <v>0</v>
      </c>
      <c r="BG2093" s="145">
        <f>IF(N2093="zákl. přenesená",J2093,0)</f>
        <v>0</v>
      </c>
      <c r="BH2093" s="145">
        <f>IF(N2093="sníž. přenesená",J2093,0)</f>
        <v>0</v>
      </c>
      <c r="BI2093" s="145">
        <f>IF(N2093="nulová",J2093,0)</f>
        <v>0</v>
      </c>
      <c r="BJ2093" s="18" t="s">
        <v>86</v>
      </c>
      <c r="BK2093" s="145">
        <f>ROUND(I2093*H2093,2)</f>
        <v>0</v>
      </c>
      <c r="BL2093" s="18" t="s">
        <v>436</v>
      </c>
      <c r="BM2093" s="144" t="s">
        <v>3237</v>
      </c>
    </row>
    <row r="2094" spans="2:65" s="1" customFormat="1" ht="39">
      <c r="B2094" s="33"/>
      <c r="D2094" s="146" t="s">
        <v>313</v>
      </c>
      <c r="F2094" s="147" t="s">
        <v>3238</v>
      </c>
      <c r="I2094" s="148"/>
      <c r="L2094" s="33"/>
      <c r="M2094" s="149"/>
      <c r="T2094" s="54"/>
      <c r="AT2094" s="18" t="s">
        <v>313</v>
      </c>
      <c r="AU2094" s="18" t="s">
        <v>88</v>
      </c>
    </row>
    <row r="2095" spans="2:65" s="1" customFormat="1" ht="11.25">
      <c r="B2095" s="33"/>
      <c r="D2095" s="150" t="s">
        <v>315</v>
      </c>
      <c r="F2095" s="151" t="s">
        <v>3239</v>
      </c>
      <c r="I2095" s="148"/>
      <c r="L2095" s="33"/>
      <c r="M2095" s="149"/>
      <c r="T2095" s="54"/>
      <c r="AT2095" s="18" t="s">
        <v>315</v>
      </c>
      <c r="AU2095" s="18" t="s">
        <v>88</v>
      </c>
    </row>
    <row r="2096" spans="2:65" s="12" customFormat="1" ht="22.5">
      <c r="B2096" s="152"/>
      <c r="D2096" s="146" t="s">
        <v>317</v>
      </c>
      <c r="E2096" s="153" t="s">
        <v>42</v>
      </c>
      <c r="F2096" s="154" t="s">
        <v>3240</v>
      </c>
      <c r="H2096" s="153" t="s">
        <v>42</v>
      </c>
      <c r="I2096" s="155"/>
      <c r="L2096" s="152"/>
      <c r="M2096" s="156"/>
      <c r="T2096" s="157"/>
      <c r="AT2096" s="153" t="s">
        <v>317</v>
      </c>
      <c r="AU2096" s="153" t="s">
        <v>88</v>
      </c>
      <c r="AV2096" s="12" t="s">
        <v>86</v>
      </c>
      <c r="AW2096" s="12" t="s">
        <v>38</v>
      </c>
      <c r="AX2096" s="12" t="s">
        <v>79</v>
      </c>
      <c r="AY2096" s="153" t="s">
        <v>305</v>
      </c>
    </row>
    <row r="2097" spans="2:65" s="13" customFormat="1" ht="22.5">
      <c r="B2097" s="158"/>
      <c r="D2097" s="146" t="s">
        <v>317</v>
      </c>
      <c r="E2097" s="159" t="s">
        <v>42</v>
      </c>
      <c r="F2097" s="160" t="s">
        <v>3241</v>
      </c>
      <c r="H2097" s="161">
        <v>79.38</v>
      </c>
      <c r="I2097" s="162"/>
      <c r="L2097" s="158"/>
      <c r="M2097" s="163"/>
      <c r="T2097" s="164"/>
      <c r="AT2097" s="159" t="s">
        <v>317</v>
      </c>
      <c r="AU2097" s="159" t="s">
        <v>88</v>
      </c>
      <c r="AV2097" s="13" t="s">
        <v>88</v>
      </c>
      <c r="AW2097" s="13" t="s">
        <v>38</v>
      </c>
      <c r="AX2097" s="13" t="s">
        <v>86</v>
      </c>
      <c r="AY2097" s="159" t="s">
        <v>305</v>
      </c>
    </row>
    <row r="2098" spans="2:65" s="1" customFormat="1" ht="33" customHeight="1">
      <c r="B2098" s="33"/>
      <c r="C2098" s="133" t="s">
        <v>3242</v>
      </c>
      <c r="D2098" s="133" t="s">
        <v>307</v>
      </c>
      <c r="E2098" s="134" t="s">
        <v>3243</v>
      </c>
      <c r="F2098" s="135" t="s">
        <v>3244</v>
      </c>
      <c r="G2098" s="136" t="s">
        <v>199</v>
      </c>
      <c r="H2098" s="137">
        <v>220.42</v>
      </c>
      <c r="I2098" s="138"/>
      <c r="J2098" s="139">
        <f>ROUND(I2098*H2098,2)</f>
        <v>0</v>
      </c>
      <c r="K2098" s="135" t="s">
        <v>721</v>
      </c>
      <c r="L2098" s="33"/>
      <c r="M2098" s="140" t="s">
        <v>42</v>
      </c>
      <c r="N2098" s="141" t="s">
        <v>50</v>
      </c>
      <c r="P2098" s="142">
        <f>O2098*H2098</f>
        <v>0</v>
      </c>
      <c r="Q2098" s="142">
        <v>4.5539999999999997E-2</v>
      </c>
      <c r="R2098" s="142">
        <f>Q2098*H2098</f>
        <v>10.037926799999999</v>
      </c>
      <c r="S2098" s="142">
        <v>0</v>
      </c>
      <c r="T2098" s="143">
        <f>S2098*H2098</f>
        <v>0</v>
      </c>
      <c r="AR2098" s="144" t="s">
        <v>436</v>
      </c>
      <c r="AT2098" s="144" t="s">
        <v>307</v>
      </c>
      <c r="AU2098" s="144" t="s">
        <v>88</v>
      </c>
      <c r="AY2098" s="18" t="s">
        <v>305</v>
      </c>
      <c r="BE2098" s="145">
        <f>IF(N2098="základní",J2098,0)</f>
        <v>0</v>
      </c>
      <c r="BF2098" s="145">
        <f>IF(N2098="snížená",J2098,0)</f>
        <v>0</v>
      </c>
      <c r="BG2098" s="145">
        <f>IF(N2098="zákl. přenesená",J2098,0)</f>
        <v>0</v>
      </c>
      <c r="BH2098" s="145">
        <f>IF(N2098="sníž. přenesená",J2098,0)</f>
        <v>0</v>
      </c>
      <c r="BI2098" s="145">
        <f>IF(N2098="nulová",J2098,0)</f>
        <v>0</v>
      </c>
      <c r="BJ2098" s="18" t="s">
        <v>86</v>
      </c>
      <c r="BK2098" s="145">
        <f>ROUND(I2098*H2098,2)</f>
        <v>0</v>
      </c>
      <c r="BL2098" s="18" t="s">
        <v>436</v>
      </c>
      <c r="BM2098" s="144" t="s">
        <v>3245</v>
      </c>
    </row>
    <row r="2099" spans="2:65" s="1" customFormat="1" ht="48.75">
      <c r="B2099" s="33"/>
      <c r="D2099" s="146" t="s">
        <v>313</v>
      </c>
      <c r="F2099" s="147" t="s">
        <v>3246</v>
      </c>
      <c r="I2099" s="148"/>
      <c r="L2099" s="33"/>
      <c r="M2099" s="149"/>
      <c r="T2099" s="54"/>
      <c r="AT2099" s="18" t="s">
        <v>313</v>
      </c>
      <c r="AU2099" s="18" t="s">
        <v>88</v>
      </c>
    </row>
    <row r="2100" spans="2:65" s="12" customFormat="1" ht="22.5">
      <c r="B2100" s="152"/>
      <c r="D2100" s="146" t="s">
        <v>317</v>
      </c>
      <c r="E2100" s="153" t="s">
        <v>42</v>
      </c>
      <c r="F2100" s="154" t="s">
        <v>3247</v>
      </c>
      <c r="H2100" s="153" t="s">
        <v>42</v>
      </c>
      <c r="I2100" s="155"/>
      <c r="L2100" s="152"/>
      <c r="M2100" s="156"/>
      <c r="T2100" s="157"/>
      <c r="AT2100" s="153" t="s">
        <v>317</v>
      </c>
      <c r="AU2100" s="153" t="s">
        <v>88</v>
      </c>
      <c r="AV2100" s="12" t="s">
        <v>86</v>
      </c>
      <c r="AW2100" s="12" t="s">
        <v>38</v>
      </c>
      <c r="AX2100" s="12" t="s">
        <v>79</v>
      </c>
      <c r="AY2100" s="153" t="s">
        <v>305</v>
      </c>
    </row>
    <row r="2101" spans="2:65" s="13" customFormat="1" ht="22.5">
      <c r="B2101" s="158"/>
      <c r="D2101" s="146" t="s">
        <v>317</v>
      </c>
      <c r="E2101" s="159" t="s">
        <v>42</v>
      </c>
      <c r="F2101" s="160" t="s">
        <v>3248</v>
      </c>
      <c r="H2101" s="161">
        <v>220.42</v>
      </c>
      <c r="I2101" s="162"/>
      <c r="L2101" s="158"/>
      <c r="M2101" s="163"/>
      <c r="T2101" s="164"/>
      <c r="AT2101" s="159" t="s">
        <v>317</v>
      </c>
      <c r="AU2101" s="159" t="s">
        <v>88</v>
      </c>
      <c r="AV2101" s="13" t="s">
        <v>88</v>
      </c>
      <c r="AW2101" s="13" t="s">
        <v>38</v>
      </c>
      <c r="AX2101" s="13" t="s">
        <v>86</v>
      </c>
      <c r="AY2101" s="159" t="s">
        <v>305</v>
      </c>
    </row>
    <row r="2102" spans="2:65" s="1" customFormat="1" ht="24.2" customHeight="1">
      <c r="B2102" s="33"/>
      <c r="C2102" s="133" t="s">
        <v>3249</v>
      </c>
      <c r="D2102" s="133" t="s">
        <v>307</v>
      </c>
      <c r="E2102" s="134" t="s">
        <v>3250</v>
      </c>
      <c r="F2102" s="135" t="s">
        <v>3251</v>
      </c>
      <c r="G2102" s="136" t="s">
        <v>199</v>
      </c>
      <c r="H2102" s="137">
        <v>79.42</v>
      </c>
      <c r="I2102" s="138"/>
      <c r="J2102" s="139">
        <f>ROUND(I2102*H2102,2)</f>
        <v>0</v>
      </c>
      <c r="K2102" s="135" t="s">
        <v>310</v>
      </c>
      <c r="L2102" s="33"/>
      <c r="M2102" s="140" t="s">
        <v>42</v>
      </c>
      <c r="N2102" s="141" t="s">
        <v>50</v>
      </c>
      <c r="P2102" s="142">
        <f>O2102*H2102</f>
        <v>0</v>
      </c>
      <c r="Q2102" s="142">
        <v>4.6960000000000002E-2</v>
      </c>
      <c r="R2102" s="142">
        <f>Q2102*H2102</f>
        <v>3.7295632000000003</v>
      </c>
      <c r="S2102" s="142">
        <v>0</v>
      </c>
      <c r="T2102" s="143">
        <f>S2102*H2102</f>
        <v>0</v>
      </c>
      <c r="AR2102" s="144" t="s">
        <v>436</v>
      </c>
      <c r="AT2102" s="144" t="s">
        <v>307</v>
      </c>
      <c r="AU2102" s="144" t="s">
        <v>88</v>
      </c>
      <c r="AY2102" s="18" t="s">
        <v>305</v>
      </c>
      <c r="BE2102" s="145">
        <f>IF(N2102="základní",J2102,0)</f>
        <v>0</v>
      </c>
      <c r="BF2102" s="145">
        <f>IF(N2102="snížená",J2102,0)</f>
        <v>0</v>
      </c>
      <c r="BG2102" s="145">
        <f>IF(N2102="zákl. přenesená",J2102,0)</f>
        <v>0</v>
      </c>
      <c r="BH2102" s="145">
        <f>IF(N2102="sníž. přenesená",J2102,0)</f>
        <v>0</v>
      </c>
      <c r="BI2102" s="145">
        <f>IF(N2102="nulová",J2102,0)</f>
        <v>0</v>
      </c>
      <c r="BJ2102" s="18" t="s">
        <v>86</v>
      </c>
      <c r="BK2102" s="145">
        <f>ROUND(I2102*H2102,2)</f>
        <v>0</v>
      </c>
      <c r="BL2102" s="18" t="s">
        <v>436</v>
      </c>
      <c r="BM2102" s="144" t="s">
        <v>3252</v>
      </c>
    </row>
    <row r="2103" spans="2:65" s="1" customFormat="1" ht="39">
      <c r="B2103" s="33"/>
      <c r="D2103" s="146" t="s">
        <v>313</v>
      </c>
      <c r="F2103" s="147" t="s">
        <v>3253</v>
      </c>
      <c r="I2103" s="148"/>
      <c r="L2103" s="33"/>
      <c r="M2103" s="149"/>
      <c r="T2103" s="54"/>
      <c r="AT2103" s="18" t="s">
        <v>313</v>
      </c>
      <c r="AU2103" s="18" t="s">
        <v>88</v>
      </c>
    </row>
    <row r="2104" spans="2:65" s="1" customFormat="1" ht="11.25">
      <c r="B2104" s="33"/>
      <c r="D2104" s="150" t="s">
        <v>315</v>
      </c>
      <c r="F2104" s="151" t="s">
        <v>3254</v>
      </c>
      <c r="I2104" s="148"/>
      <c r="L2104" s="33"/>
      <c r="M2104" s="149"/>
      <c r="T2104" s="54"/>
      <c r="AT2104" s="18" t="s">
        <v>315</v>
      </c>
      <c r="AU2104" s="18" t="s">
        <v>88</v>
      </c>
    </row>
    <row r="2105" spans="2:65" s="12" customFormat="1" ht="22.5">
      <c r="B2105" s="152"/>
      <c r="D2105" s="146" t="s">
        <v>317</v>
      </c>
      <c r="E2105" s="153" t="s">
        <v>42</v>
      </c>
      <c r="F2105" s="154" t="s">
        <v>3255</v>
      </c>
      <c r="H2105" s="153" t="s">
        <v>42</v>
      </c>
      <c r="I2105" s="155"/>
      <c r="L2105" s="152"/>
      <c r="M2105" s="156"/>
      <c r="T2105" s="157"/>
      <c r="AT2105" s="153" t="s">
        <v>317</v>
      </c>
      <c r="AU2105" s="153" t="s">
        <v>88</v>
      </c>
      <c r="AV2105" s="12" t="s">
        <v>86</v>
      </c>
      <c r="AW2105" s="12" t="s">
        <v>38</v>
      </c>
      <c r="AX2105" s="12" t="s">
        <v>79</v>
      </c>
      <c r="AY2105" s="153" t="s">
        <v>305</v>
      </c>
    </row>
    <row r="2106" spans="2:65" s="13" customFormat="1" ht="22.5">
      <c r="B2106" s="158"/>
      <c r="D2106" s="146" t="s">
        <v>317</v>
      </c>
      <c r="E2106" s="159" t="s">
        <v>42</v>
      </c>
      <c r="F2106" s="160" t="s">
        <v>3256</v>
      </c>
      <c r="H2106" s="161">
        <v>79.42</v>
      </c>
      <c r="I2106" s="162"/>
      <c r="L2106" s="158"/>
      <c r="M2106" s="163"/>
      <c r="T2106" s="164"/>
      <c r="AT2106" s="159" t="s">
        <v>317</v>
      </c>
      <c r="AU2106" s="159" t="s">
        <v>88</v>
      </c>
      <c r="AV2106" s="13" t="s">
        <v>88</v>
      </c>
      <c r="AW2106" s="13" t="s">
        <v>38</v>
      </c>
      <c r="AX2106" s="13" t="s">
        <v>86</v>
      </c>
      <c r="AY2106" s="159" t="s">
        <v>305</v>
      </c>
    </row>
    <row r="2107" spans="2:65" s="1" customFormat="1" ht="33" customHeight="1">
      <c r="B2107" s="33"/>
      <c r="C2107" s="133" t="s">
        <v>3257</v>
      </c>
      <c r="D2107" s="133" t="s">
        <v>307</v>
      </c>
      <c r="E2107" s="134" t="s">
        <v>3258</v>
      </c>
      <c r="F2107" s="135" t="s">
        <v>3259</v>
      </c>
      <c r="G2107" s="136" t="s">
        <v>199</v>
      </c>
      <c r="H2107" s="137">
        <v>83.93</v>
      </c>
      <c r="I2107" s="138"/>
      <c r="J2107" s="139">
        <f>ROUND(I2107*H2107,2)</f>
        <v>0</v>
      </c>
      <c r="K2107" s="135" t="s">
        <v>721</v>
      </c>
      <c r="L2107" s="33"/>
      <c r="M2107" s="140" t="s">
        <v>42</v>
      </c>
      <c r="N2107" s="141" t="s">
        <v>50</v>
      </c>
      <c r="P2107" s="142">
        <f>O2107*H2107</f>
        <v>0</v>
      </c>
      <c r="Q2107" s="142">
        <v>4.6960000000000002E-2</v>
      </c>
      <c r="R2107" s="142">
        <f>Q2107*H2107</f>
        <v>3.9413528000000007</v>
      </c>
      <c r="S2107" s="142">
        <v>0</v>
      </c>
      <c r="T2107" s="143">
        <f>S2107*H2107</f>
        <v>0</v>
      </c>
      <c r="AR2107" s="144" t="s">
        <v>436</v>
      </c>
      <c r="AT2107" s="144" t="s">
        <v>307</v>
      </c>
      <c r="AU2107" s="144" t="s">
        <v>88</v>
      </c>
      <c r="AY2107" s="18" t="s">
        <v>305</v>
      </c>
      <c r="BE2107" s="145">
        <f>IF(N2107="základní",J2107,0)</f>
        <v>0</v>
      </c>
      <c r="BF2107" s="145">
        <f>IF(N2107="snížená",J2107,0)</f>
        <v>0</v>
      </c>
      <c r="BG2107" s="145">
        <f>IF(N2107="zákl. přenesená",J2107,0)</f>
        <v>0</v>
      </c>
      <c r="BH2107" s="145">
        <f>IF(N2107="sníž. přenesená",J2107,0)</f>
        <v>0</v>
      </c>
      <c r="BI2107" s="145">
        <f>IF(N2107="nulová",J2107,0)</f>
        <v>0</v>
      </c>
      <c r="BJ2107" s="18" t="s">
        <v>86</v>
      </c>
      <c r="BK2107" s="145">
        <f>ROUND(I2107*H2107,2)</f>
        <v>0</v>
      </c>
      <c r="BL2107" s="18" t="s">
        <v>436</v>
      </c>
      <c r="BM2107" s="144" t="s">
        <v>3260</v>
      </c>
    </row>
    <row r="2108" spans="2:65" s="1" customFormat="1" ht="48.75">
      <c r="B2108" s="33"/>
      <c r="D2108" s="146" t="s">
        <v>313</v>
      </c>
      <c r="F2108" s="147" t="s">
        <v>3261</v>
      </c>
      <c r="I2108" s="148"/>
      <c r="L2108" s="33"/>
      <c r="M2108" s="149"/>
      <c r="T2108" s="54"/>
      <c r="AT2108" s="18" t="s">
        <v>313</v>
      </c>
      <c r="AU2108" s="18" t="s">
        <v>88</v>
      </c>
    </row>
    <row r="2109" spans="2:65" s="12" customFormat="1" ht="22.5">
      <c r="B2109" s="152"/>
      <c r="D2109" s="146" t="s">
        <v>317</v>
      </c>
      <c r="E2109" s="153" t="s">
        <v>42</v>
      </c>
      <c r="F2109" s="154" t="s">
        <v>3262</v>
      </c>
      <c r="H2109" s="153" t="s">
        <v>42</v>
      </c>
      <c r="I2109" s="155"/>
      <c r="L2109" s="152"/>
      <c r="M2109" s="156"/>
      <c r="T2109" s="157"/>
      <c r="AT2109" s="153" t="s">
        <v>317</v>
      </c>
      <c r="AU2109" s="153" t="s">
        <v>88</v>
      </c>
      <c r="AV2109" s="12" t="s">
        <v>86</v>
      </c>
      <c r="AW2109" s="12" t="s">
        <v>38</v>
      </c>
      <c r="AX2109" s="12" t="s">
        <v>79</v>
      </c>
      <c r="AY2109" s="153" t="s">
        <v>305</v>
      </c>
    </row>
    <row r="2110" spans="2:65" s="13" customFormat="1" ht="22.5">
      <c r="B2110" s="158"/>
      <c r="D2110" s="146" t="s">
        <v>317</v>
      </c>
      <c r="E2110" s="159" t="s">
        <v>42</v>
      </c>
      <c r="F2110" s="160" t="s">
        <v>3263</v>
      </c>
      <c r="H2110" s="161">
        <v>83.93</v>
      </c>
      <c r="I2110" s="162"/>
      <c r="L2110" s="158"/>
      <c r="M2110" s="163"/>
      <c r="T2110" s="164"/>
      <c r="AT2110" s="159" t="s">
        <v>317</v>
      </c>
      <c r="AU2110" s="159" t="s">
        <v>88</v>
      </c>
      <c r="AV2110" s="13" t="s">
        <v>88</v>
      </c>
      <c r="AW2110" s="13" t="s">
        <v>38</v>
      </c>
      <c r="AX2110" s="13" t="s">
        <v>86</v>
      </c>
      <c r="AY2110" s="159" t="s">
        <v>305</v>
      </c>
    </row>
    <row r="2111" spans="2:65" s="1" customFormat="1" ht="33" customHeight="1">
      <c r="B2111" s="33"/>
      <c r="C2111" s="133" t="s">
        <v>3264</v>
      </c>
      <c r="D2111" s="133" t="s">
        <v>307</v>
      </c>
      <c r="E2111" s="134" t="s">
        <v>3265</v>
      </c>
      <c r="F2111" s="135" t="s">
        <v>3266</v>
      </c>
      <c r="G2111" s="136" t="s">
        <v>199</v>
      </c>
      <c r="H2111" s="137">
        <v>369.98</v>
      </c>
      <c r="I2111" s="138"/>
      <c r="J2111" s="139">
        <f>ROUND(I2111*H2111,2)</f>
        <v>0</v>
      </c>
      <c r="K2111" s="135" t="s">
        <v>721</v>
      </c>
      <c r="L2111" s="33"/>
      <c r="M2111" s="140" t="s">
        <v>42</v>
      </c>
      <c r="N2111" s="141" t="s">
        <v>50</v>
      </c>
      <c r="P2111" s="142">
        <f>O2111*H2111</f>
        <v>0</v>
      </c>
      <c r="Q2111" s="142">
        <v>4.6960000000000002E-2</v>
      </c>
      <c r="R2111" s="142">
        <f>Q2111*H2111</f>
        <v>17.374260800000002</v>
      </c>
      <c r="S2111" s="142">
        <v>0</v>
      </c>
      <c r="T2111" s="143">
        <f>S2111*H2111</f>
        <v>0</v>
      </c>
      <c r="AR2111" s="144" t="s">
        <v>436</v>
      </c>
      <c r="AT2111" s="144" t="s">
        <v>307</v>
      </c>
      <c r="AU2111" s="144" t="s">
        <v>88</v>
      </c>
      <c r="AY2111" s="18" t="s">
        <v>305</v>
      </c>
      <c r="BE2111" s="145">
        <f>IF(N2111="základní",J2111,0)</f>
        <v>0</v>
      </c>
      <c r="BF2111" s="145">
        <f>IF(N2111="snížená",J2111,0)</f>
        <v>0</v>
      </c>
      <c r="BG2111" s="145">
        <f>IF(N2111="zákl. přenesená",J2111,0)</f>
        <v>0</v>
      </c>
      <c r="BH2111" s="145">
        <f>IF(N2111="sníž. přenesená",J2111,0)</f>
        <v>0</v>
      </c>
      <c r="BI2111" s="145">
        <f>IF(N2111="nulová",J2111,0)</f>
        <v>0</v>
      </c>
      <c r="BJ2111" s="18" t="s">
        <v>86</v>
      </c>
      <c r="BK2111" s="145">
        <f>ROUND(I2111*H2111,2)</f>
        <v>0</v>
      </c>
      <c r="BL2111" s="18" t="s">
        <v>436</v>
      </c>
      <c r="BM2111" s="144" t="s">
        <v>3267</v>
      </c>
    </row>
    <row r="2112" spans="2:65" s="1" customFormat="1" ht="48.75">
      <c r="B2112" s="33"/>
      <c r="D2112" s="146" t="s">
        <v>313</v>
      </c>
      <c r="F2112" s="147" t="s">
        <v>3268</v>
      </c>
      <c r="I2112" s="148"/>
      <c r="L2112" s="33"/>
      <c r="M2112" s="149"/>
      <c r="T2112" s="54"/>
      <c r="AT2112" s="18" t="s">
        <v>313</v>
      </c>
      <c r="AU2112" s="18" t="s">
        <v>88</v>
      </c>
    </row>
    <row r="2113" spans="2:65" s="12" customFormat="1" ht="22.5">
      <c r="B2113" s="152"/>
      <c r="D2113" s="146" t="s">
        <v>317</v>
      </c>
      <c r="E2113" s="153" t="s">
        <v>42</v>
      </c>
      <c r="F2113" s="154" t="s">
        <v>3269</v>
      </c>
      <c r="H2113" s="153" t="s">
        <v>42</v>
      </c>
      <c r="I2113" s="155"/>
      <c r="L2113" s="152"/>
      <c r="M2113" s="156"/>
      <c r="T2113" s="157"/>
      <c r="AT2113" s="153" t="s">
        <v>317</v>
      </c>
      <c r="AU2113" s="153" t="s">
        <v>88</v>
      </c>
      <c r="AV2113" s="12" t="s">
        <v>86</v>
      </c>
      <c r="AW2113" s="12" t="s">
        <v>38</v>
      </c>
      <c r="AX2113" s="12" t="s">
        <v>79</v>
      </c>
      <c r="AY2113" s="153" t="s">
        <v>305</v>
      </c>
    </row>
    <row r="2114" spans="2:65" s="13" customFormat="1" ht="22.5">
      <c r="B2114" s="158"/>
      <c r="D2114" s="146" t="s">
        <v>317</v>
      </c>
      <c r="E2114" s="159" t="s">
        <v>42</v>
      </c>
      <c r="F2114" s="160" t="s">
        <v>3270</v>
      </c>
      <c r="H2114" s="161">
        <v>12.43</v>
      </c>
      <c r="I2114" s="162"/>
      <c r="L2114" s="158"/>
      <c r="M2114" s="163"/>
      <c r="T2114" s="164"/>
      <c r="AT2114" s="159" t="s">
        <v>317</v>
      </c>
      <c r="AU2114" s="159" t="s">
        <v>88</v>
      </c>
      <c r="AV2114" s="13" t="s">
        <v>88</v>
      </c>
      <c r="AW2114" s="13" t="s">
        <v>38</v>
      </c>
      <c r="AX2114" s="13" t="s">
        <v>79</v>
      </c>
      <c r="AY2114" s="159" t="s">
        <v>305</v>
      </c>
    </row>
    <row r="2115" spans="2:65" s="12" customFormat="1" ht="22.5">
      <c r="B2115" s="152"/>
      <c r="D2115" s="146" t="s">
        <v>317</v>
      </c>
      <c r="E2115" s="153" t="s">
        <v>42</v>
      </c>
      <c r="F2115" s="154" t="s">
        <v>3271</v>
      </c>
      <c r="H2115" s="153" t="s">
        <v>42</v>
      </c>
      <c r="I2115" s="155"/>
      <c r="L2115" s="152"/>
      <c r="M2115" s="156"/>
      <c r="T2115" s="157"/>
      <c r="AT2115" s="153" t="s">
        <v>317</v>
      </c>
      <c r="AU2115" s="153" t="s">
        <v>88</v>
      </c>
      <c r="AV2115" s="12" t="s">
        <v>86</v>
      </c>
      <c r="AW2115" s="12" t="s">
        <v>38</v>
      </c>
      <c r="AX2115" s="12" t="s">
        <v>79</v>
      </c>
      <c r="AY2115" s="153" t="s">
        <v>305</v>
      </c>
    </row>
    <row r="2116" spans="2:65" s="13" customFormat="1" ht="22.5">
      <c r="B2116" s="158"/>
      <c r="D2116" s="146" t="s">
        <v>317</v>
      </c>
      <c r="E2116" s="159" t="s">
        <v>42</v>
      </c>
      <c r="F2116" s="160" t="s">
        <v>3272</v>
      </c>
      <c r="H2116" s="161">
        <v>357.55</v>
      </c>
      <c r="I2116" s="162"/>
      <c r="L2116" s="158"/>
      <c r="M2116" s="163"/>
      <c r="T2116" s="164"/>
      <c r="AT2116" s="159" t="s">
        <v>317</v>
      </c>
      <c r="AU2116" s="159" t="s">
        <v>88</v>
      </c>
      <c r="AV2116" s="13" t="s">
        <v>88</v>
      </c>
      <c r="AW2116" s="13" t="s">
        <v>38</v>
      </c>
      <c r="AX2116" s="13" t="s">
        <v>79</v>
      </c>
      <c r="AY2116" s="159" t="s">
        <v>305</v>
      </c>
    </row>
    <row r="2117" spans="2:65" s="15" customFormat="1" ht="11.25">
      <c r="B2117" s="172"/>
      <c r="D2117" s="146" t="s">
        <v>317</v>
      </c>
      <c r="E2117" s="173" t="s">
        <v>42</v>
      </c>
      <c r="F2117" s="174" t="s">
        <v>339</v>
      </c>
      <c r="H2117" s="175">
        <v>369.98</v>
      </c>
      <c r="I2117" s="176"/>
      <c r="L2117" s="172"/>
      <c r="M2117" s="177"/>
      <c r="T2117" s="178"/>
      <c r="AT2117" s="173" t="s">
        <v>317</v>
      </c>
      <c r="AU2117" s="173" t="s">
        <v>88</v>
      </c>
      <c r="AV2117" s="15" t="s">
        <v>311</v>
      </c>
      <c r="AW2117" s="15" t="s">
        <v>38</v>
      </c>
      <c r="AX2117" s="15" t="s">
        <v>86</v>
      </c>
      <c r="AY2117" s="173" t="s">
        <v>305</v>
      </c>
    </row>
    <row r="2118" spans="2:65" s="1" customFormat="1" ht="33" customHeight="1">
      <c r="B2118" s="33"/>
      <c r="C2118" s="133" t="s">
        <v>3273</v>
      </c>
      <c r="D2118" s="133" t="s">
        <v>307</v>
      </c>
      <c r="E2118" s="134" t="s">
        <v>3274</v>
      </c>
      <c r="F2118" s="135" t="s">
        <v>3275</v>
      </c>
      <c r="G2118" s="136" t="s">
        <v>199</v>
      </c>
      <c r="H2118" s="137">
        <v>12.9</v>
      </c>
      <c r="I2118" s="138"/>
      <c r="J2118" s="139">
        <f>ROUND(I2118*H2118,2)</f>
        <v>0</v>
      </c>
      <c r="K2118" s="135" t="s">
        <v>721</v>
      </c>
      <c r="L2118" s="33"/>
      <c r="M2118" s="140" t="s">
        <v>42</v>
      </c>
      <c r="N2118" s="141" t="s">
        <v>50</v>
      </c>
      <c r="P2118" s="142">
        <f>O2118*H2118</f>
        <v>0</v>
      </c>
      <c r="Q2118" s="142">
        <v>4.6960000000000002E-2</v>
      </c>
      <c r="R2118" s="142">
        <f>Q2118*H2118</f>
        <v>0.60578399999999999</v>
      </c>
      <c r="S2118" s="142">
        <v>0</v>
      </c>
      <c r="T2118" s="143">
        <f>S2118*H2118</f>
        <v>0</v>
      </c>
      <c r="AR2118" s="144" t="s">
        <v>436</v>
      </c>
      <c r="AT2118" s="144" t="s">
        <v>307</v>
      </c>
      <c r="AU2118" s="144" t="s">
        <v>88</v>
      </c>
      <c r="AY2118" s="18" t="s">
        <v>305</v>
      </c>
      <c r="BE2118" s="145">
        <f>IF(N2118="základní",J2118,0)</f>
        <v>0</v>
      </c>
      <c r="BF2118" s="145">
        <f>IF(N2118="snížená",J2118,0)</f>
        <v>0</v>
      </c>
      <c r="BG2118" s="145">
        <f>IF(N2118="zákl. přenesená",J2118,0)</f>
        <v>0</v>
      </c>
      <c r="BH2118" s="145">
        <f>IF(N2118="sníž. přenesená",J2118,0)</f>
        <v>0</v>
      </c>
      <c r="BI2118" s="145">
        <f>IF(N2118="nulová",J2118,0)</f>
        <v>0</v>
      </c>
      <c r="BJ2118" s="18" t="s">
        <v>86</v>
      </c>
      <c r="BK2118" s="145">
        <f>ROUND(I2118*H2118,2)</f>
        <v>0</v>
      </c>
      <c r="BL2118" s="18" t="s">
        <v>436</v>
      </c>
      <c r="BM2118" s="144" t="s">
        <v>3276</v>
      </c>
    </row>
    <row r="2119" spans="2:65" s="1" customFormat="1" ht="48.75">
      <c r="B2119" s="33"/>
      <c r="D2119" s="146" t="s">
        <v>313</v>
      </c>
      <c r="F2119" s="147" t="s">
        <v>3277</v>
      </c>
      <c r="I2119" s="148"/>
      <c r="L2119" s="33"/>
      <c r="M2119" s="149"/>
      <c r="T2119" s="54"/>
      <c r="AT2119" s="18" t="s">
        <v>313</v>
      </c>
      <c r="AU2119" s="18" t="s">
        <v>88</v>
      </c>
    </row>
    <row r="2120" spans="2:65" s="12" customFormat="1" ht="22.5">
      <c r="B2120" s="152"/>
      <c r="D2120" s="146" t="s">
        <v>317</v>
      </c>
      <c r="E2120" s="153" t="s">
        <v>42</v>
      </c>
      <c r="F2120" s="154" t="s">
        <v>3278</v>
      </c>
      <c r="H2120" s="153" t="s">
        <v>42</v>
      </c>
      <c r="I2120" s="155"/>
      <c r="L2120" s="152"/>
      <c r="M2120" s="156"/>
      <c r="T2120" s="157"/>
      <c r="AT2120" s="153" t="s">
        <v>317</v>
      </c>
      <c r="AU2120" s="153" t="s">
        <v>88</v>
      </c>
      <c r="AV2120" s="12" t="s">
        <v>86</v>
      </c>
      <c r="AW2120" s="12" t="s">
        <v>38</v>
      </c>
      <c r="AX2120" s="12" t="s">
        <v>79</v>
      </c>
      <c r="AY2120" s="153" t="s">
        <v>305</v>
      </c>
    </row>
    <row r="2121" spans="2:65" s="13" customFormat="1" ht="22.5">
      <c r="B2121" s="158"/>
      <c r="D2121" s="146" t="s">
        <v>317</v>
      </c>
      <c r="E2121" s="159" t="s">
        <v>42</v>
      </c>
      <c r="F2121" s="160" t="s">
        <v>3279</v>
      </c>
      <c r="H2121" s="161">
        <v>12.9</v>
      </c>
      <c r="I2121" s="162"/>
      <c r="L2121" s="158"/>
      <c r="M2121" s="163"/>
      <c r="T2121" s="164"/>
      <c r="AT2121" s="159" t="s">
        <v>317</v>
      </c>
      <c r="AU2121" s="159" t="s">
        <v>88</v>
      </c>
      <c r="AV2121" s="13" t="s">
        <v>88</v>
      </c>
      <c r="AW2121" s="13" t="s">
        <v>38</v>
      </c>
      <c r="AX2121" s="13" t="s">
        <v>86</v>
      </c>
      <c r="AY2121" s="159" t="s">
        <v>305</v>
      </c>
    </row>
    <row r="2122" spans="2:65" s="1" customFormat="1" ht="33" customHeight="1">
      <c r="B2122" s="33"/>
      <c r="C2122" s="133" t="s">
        <v>3280</v>
      </c>
      <c r="D2122" s="133" t="s">
        <v>307</v>
      </c>
      <c r="E2122" s="134" t="s">
        <v>3281</v>
      </c>
      <c r="F2122" s="135" t="s">
        <v>3259</v>
      </c>
      <c r="G2122" s="136" t="s">
        <v>199</v>
      </c>
      <c r="H2122" s="137">
        <v>83.93</v>
      </c>
      <c r="I2122" s="138"/>
      <c r="J2122" s="139">
        <f>ROUND(I2122*H2122,2)</f>
        <v>0</v>
      </c>
      <c r="K2122" s="135" t="s">
        <v>721</v>
      </c>
      <c r="L2122" s="33"/>
      <c r="M2122" s="140" t="s">
        <v>42</v>
      </c>
      <c r="N2122" s="141" t="s">
        <v>50</v>
      </c>
      <c r="P2122" s="142">
        <f>O2122*H2122</f>
        <v>0</v>
      </c>
      <c r="Q2122" s="142">
        <v>4.6960000000000002E-2</v>
      </c>
      <c r="R2122" s="142">
        <f>Q2122*H2122</f>
        <v>3.9413528000000007</v>
      </c>
      <c r="S2122" s="142">
        <v>0</v>
      </c>
      <c r="T2122" s="143">
        <f>S2122*H2122</f>
        <v>0</v>
      </c>
      <c r="AR2122" s="144" t="s">
        <v>436</v>
      </c>
      <c r="AT2122" s="144" t="s">
        <v>307</v>
      </c>
      <c r="AU2122" s="144" t="s">
        <v>88</v>
      </c>
      <c r="AY2122" s="18" t="s">
        <v>305</v>
      </c>
      <c r="BE2122" s="145">
        <f>IF(N2122="základní",J2122,0)</f>
        <v>0</v>
      </c>
      <c r="BF2122" s="145">
        <f>IF(N2122="snížená",J2122,0)</f>
        <v>0</v>
      </c>
      <c r="BG2122" s="145">
        <f>IF(N2122="zákl. přenesená",J2122,0)</f>
        <v>0</v>
      </c>
      <c r="BH2122" s="145">
        <f>IF(N2122="sníž. přenesená",J2122,0)</f>
        <v>0</v>
      </c>
      <c r="BI2122" s="145">
        <f>IF(N2122="nulová",J2122,0)</f>
        <v>0</v>
      </c>
      <c r="BJ2122" s="18" t="s">
        <v>86</v>
      </c>
      <c r="BK2122" s="145">
        <f>ROUND(I2122*H2122,2)</f>
        <v>0</v>
      </c>
      <c r="BL2122" s="18" t="s">
        <v>436</v>
      </c>
      <c r="BM2122" s="144" t="s">
        <v>3282</v>
      </c>
    </row>
    <row r="2123" spans="2:65" s="1" customFormat="1" ht="48.75">
      <c r="B2123" s="33"/>
      <c r="D2123" s="146" t="s">
        <v>313</v>
      </c>
      <c r="F2123" s="147" t="s">
        <v>3261</v>
      </c>
      <c r="I2123" s="148"/>
      <c r="L2123" s="33"/>
      <c r="M2123" s="149"/>
      <c r="T2123" s="54"/>
      <c r="AT2123" s="18" t="s">
        <v>313</v>
      </c>
      <c r="AU2123" s="18" t="s">
        <v>88</v>
      </c>
    </row>
    <row r="2124" spans="2:65" s="12" customFormat="1" ht="22.5">
      <c r="B2124" s="152"/>
      <c r="D2124" s="146" t="s">
        <v>317</v>
      </c>
      <c r="E2124" s="153" t="s">
        <v>42</v>
      </c>
      <c r="F2124" s="154" t="s">
        <v>3262</v>
      </c>
      <c r="H2124" s="153" t="s">
        <v>42</v>
      </c>
      <c r="I2124" s="155"/>
      <c r="L2124" s="152"/>
      <c r="M2124" s="156"/>
      <c r="T2124" s="157"/>
      <c r="AT2124" s="153" t="s">
        <v>317</v>
      </c>
      <c r="AU2124" s="153" t="s">
        <v>88</v>
      </c>
      <c r="AV2124" s="12" t="s">
        <v>86</v>
      </c>
      <c r="AW2124" s="12" t="s">
        <v>38</v>
      </c>
      <c r="AX2124" s="12" t="s">
        <v>79</v>
      </c>
      <c r="AY2124" s="153" t="s">
        <v>305</v>
      </c>
    </row>
    <row r="2125" spans="2:65" s="13" customFormat="1" ht="22.5">
      <c r="B2125" s="158"/>
      <c r="D2125" s="146" t="s">
        <v>317</v>
      </c>
      <c r="E2125" s="159" t="s">
        <v>42</v>
      </c>
      <c r="F2125" s="160" t="s">
        <v>3263</v>
      </c>
      <c r="H2125" s="161">
        <v>83.93</v>
      </c>
      <c r="I2125" s="162"/>
      <c r="L2125" s="158"/>
      <c r="M2125" s="163"/>
      <c r="T2125" s="164"/>
      <c r="AT2125" s="159" t="s">
        <v>317</v>
      </c>
      <c r="AU2125" s="159" t="s">
        <v>88</v>
      </c>
      <c r="AV2125" s="13" t="s">
        <v>88</v>
      </c>
      <c r="AW2125" s="13" t="s">
        <v>38</v>
      </c>
      <c r="AX2125" s="13" t="s">
        <v>86</v>
      </c>
      <c r="AY2125" s="159" t="s">
        <v>305</v>
      </c>
    </row>
    <row r="2126" spans="2:65" s="1" customFormat="1" ht="33" customHeight="1">
      <c r="B2126" s="33"/>
      <c r="C2126" s="133" t="s">
        <v>3283</v>
      </c>
      <c r="D2126" s="133" t="s">
        <v>307</v>
      </c>
      <c r="E2126" s="134" t="s">
        <v>3284</v>
      </c>
      <c r="F2126" s="135" t="s">
        <v>3285</v>
      </c>
      <c r="G2126" s="136" t="s">
        <v>199</v>
      </c>
      <c r="H2126" s="137">
        <v>104.77</v>
      </c>
      <c r="I2126" s="138"/>
      <c r="J2126" s="139">
        <f>ROUND(I2126*H2126,2)</f>
        <v>0</v>
      </c>
      <c r="K2126" s="135" t="s">
        <v>721</v>
      </c>
      <c r="L2126" s="33"/>
      <c r="M2126" s="140" t="s">
        <v>42</v>
      </c>
      <c r="N2126" s="141" t="s">
        <v>50</v>
      </c>
      <c r="P2126" s="142">
        <f>O2126*H2126</f>
        <v>0</v>
      </c>
      <c r="Q2126" s="142">
        <v>4.6960000000000002E-2</v>
      </c>
      <c r="R2126" s="142">
        <f>Q2126*H2126</f>
        <v>4.9199992000000004</v>
      </c>
      <c r="S2126" s="142">
        <v>0</v>
      </c>
      <c r="T2126" s="143">
        <f>S2126*H2126</f>
        <v>0</v>
      </c>
      <c r="AR2126" s="144" t="s">
        <v>436</v>
      </c>
      <c r="AT2126" s="144" t="s">
        <v>307</v>
      </c>
      <c r="AU2126" s="144" t="s">
        <v>88</v>
      </c>
      <c r="AY2126" s="18" t="s">
        <v>305</v>
      </c>
      <c r="BE2126" s="145">
        <f>IF(N2126="základní",J2126,0)</f>
        <v>0</v>
      </c>
      <c r="BF2126" s="145">
        <f>IF(N2126="snížená",J2126,0)</f>
        <v>0</v>
      </c>
      <c r="BG2126" s="145">
        <f>IF(N2126="zákl. přenesená",J2126,0)</f>
        <v>0</v>
      </c>
      <c r="BH2126" s="145">
        <f>IF(N2126="sníž. přenesená",J2126,0)</f>
        <v>0</v>
      </c>
      <c r="BI2126" s="145">
        <f>IF(N2126="nulová",J2126,0)</f>
        <v>0</v>
      </c>
      <c r="BJ2126" s="18" t="s">
        <v>86</v>
      </c>
      <c r="BK2126" s="145">
        <f>ROUND(I2126*H2126,2)</f>
        <v>0</v>
      </c>
      <c r="BL2126" s="18" t="s">
        <v>436</v>
      </c>
      <c r="BM2126" s="144" t="s">
        <v>3286</v>
      </c>
    </row>
    <row r="2127" spans="2:65" s="1" customFormat="1" ht="48.75">
      <c r="B2127" s="33"/>
      <c r="D2127" s="146" t="s">
        <v>313</v>
      </c>
      <c r="F2127" s="147" t="s">
        <v>3287</v>
      </c>
      <c r="I2127" s="148"/>
      <c r="L2127" s="33"/>
      <c r="M2127" s="149"/>
      <c r="T2127" s="54"/>
      <c r="AT2127" s="18" t="s">
        <v>313</v>
      </c>
      <c r="AU2127" s="18" t="s">
        <v>88</v>
      </c>
    </row>
    <row r="2128" spans="2:65" s="12" customFormat="1" ht="22.5">
      <c r="B2128" s="152"/>
      <c r="D2128" s="146" t="s">
        <v>317</v>
      </c>
      <c r="E2128" s="153" t="s">
        <v>42</v>
      </c>
      <c r="F2128" s="154" t="s">
        <v>3288</v>
      </c>
      <c r="H2128" s="153" t="s">
        <v>42</v>
      </c>
      <c r="I2128" s="155"/>
      <c r="L2128" s="152"/>
      <c r="M2128" s="156"/>
      <c r="T2128" s="157"/>
      <c r="AT2128" s="153" t="s">
        <v>317</v>
      </c>
      <c r="AU2128" s="153" t="s">
        <v>88</v>
      </c>
      <c r="AV2128" s="12" t="s">
        <v>86</v>
      </c>
      <c r="AW2128" s="12" t="s">
        <v>38</v>
      </c>
      <c r="AX2128" s="12" t="s">
        <v>79</v>
      </c>
      <c r="AY2128" s="153" t="s">
        <v>305</v>
      </c>
    </row>
    <row r="2129" spans="2:65" s="13" customFormat="1" ht="22.5">
      <c r="B2129" s="158"/>
      <c r="D2129" s="146" t="s">
        <v>317</v>
      </c>
      <c r="E2129" s="159" t="s">
        <v>42</v>
      </c>
      <c r="F2129" s="160" t="s">
        <v>3289</v>
      </c>
      <c r="H2129" s="161">
        <v>104.77</v>
      </c>
      <c r="I2129" s="162"/>
      <c r="L2129" s="158"/>
      <c r="M2129" s="163"/>
      <c r="T2129" s="164"/>
      <c r="AT2129" s="159" t="s">
        <v>317</v>
      </c>
      <c r="AU2129" s="159" t="s">
        <v>88</v>
      </c>
      <c r="AV2129" s="13" t="s">
        <v>88</v>
      </c>
      <c r="AW2129" s="13" t="s">
        <v>38</v>
      </c>
      <c r="AX2129" s="13" t="s">
        <v>86</v>
      </c>
      <c r="AY2129" s="159" t="s">
        <v>305</v>
      </c>
    </row>
    <row r="2130" spans="2:65" s="1" customFormat="1" ht="21.75" customHeight="1">
      <c r="B2130" s="33"/>
      <c r="C2130" s="133" t="s">
        <v>3290</v>
      </c>
      <c r="D2130" s="133" t="s">
        <v>307</v>
      </c>
      <c r="E2130" s="134" t="s">
        <v>3291</v>
      </c>
      <c r="F2130" s="135" t="s">
        <v>3292</v>
      </c>
      <c r="G2130" s="136" t="s">
        <v>199</v>
      </c>
      <c r="H2130" s="137">
        <v>2900.28</v>
      </c>
      <c r="I2130" s="138"/>
      <c r="J2130" s="139">
        <f>ROUND(I2130*H2130,2)</f>
        <v>0</v>
      </c>
      <c r="K2130" s="135" t="s">
        <v>310</v>
      </c>
      <c r="L2130" s="33"/>
      <c r="M2130" s="140" t="s">
        <v>42</v>
      </c>
      <c r="N2130" s="141" t="s">
        <v>50</v>
      </c>
      <c r="P2130" s="142">
        <f>O2130*H2130</f>
        <v>0</v>
      </c>
      <c r="Q2130" s="142">
        <v>2.0000000000000001E-4</v>
      </c>
      <c r="R2130" s="142">
        <f>Q2130*H2130</f>
        <v>0.58005600000000002</v>
      </c>
      <c r="S2130" s="142">
        <v>0</v>
      </c>
      <c r="T2130" s="143">
        <f>S2130*H2130</f>
        <v>0</v>
      </c>
      <c r="AR2130" s="144" t="s">
        <v>436</v>
      </c>
      <c r="AT2130" s="144" t="s">
        <v>307</v>
      </c>
      <c r="AU2130" s="144" t="s">
        <v>88</v>
      </c>
      <c r="AY2130" s="18" t="s">
        <v>305</v>
      </c>
      <c r="BE2130" s="145">
        <f>IF(N2130="základní",J2130,0)</f>
        <v>0</v>
      </c>
      <c r="BF2130" s="145">
        <f>IF(N2130="snížená",J2130,0)</f>
        <v>0</v>
      </c>
      <c r="BG2130" s="145">
        <f>IF(N2130="zákl. přenesená",J2130,0)</f>
        <v>0</v>
      </c>
      <c r="BH2130" s="145">
        <f>IF(N2130="sníž. přenesená",J2130,0)</f>
        <v>0</v>
      </c>
      <c r="BI2130" s="145">
        <f>IF(N2130="nulová",J2130,0)</f>
        <v>0</v>
      </c>
      <c r="BJ2130" s="18" t="s">
        <v>86</v>
      </c>
      <c r="BK2130" s="145">
        <f>ROUND(I2130*H2130,2)</f>
        <v>0</v>
      </c>
      <c r="BL2130" s="18" t="s">
        <v>436</v>
      </c>
      <c r="BM2130" s="144" t="s">
        <v>3293</v>
      </c>
    </row>
    <row r="2131" spans="2:65" s="1" customFormat="1" ht="29.25">
      <c r="B2131" s="33"/>
      <c r="D2131" s="146" t="s">
        <v>313</v>
      </c>
      <c r="F2131" s="147" t="s">
        <v>3294</v>
      </c>
      <c r="I2131" s="148"/>
      <c r="L2131" s="33"/>
      <c r="M2131" s="149"/>
      <c r="T2131" s="54"/>
      <c r="AT2131" s="18" t="s">
        <v>313</v>
      </c>
      <c r="AU2131" s="18" t="s">
        <v>88</v>
      </c>
    </row>
    <row r="2132" spans="2:65" s="1" customFormat="1" ht="11.25">
      <c r="B2132" s="33"/>
      <c r="D2132" s="150" t="s">
        <v>315</v>
      </c>
      <c r="F2132" s="151" t="s">
        <v>3295</v>
      </c>
      <c r="I2132" s="148"/>
      <c r="L2132" s="33"/>
      <c r="M2132" s="149"/>
      <c r="T2132" s="54"/>
      <c r="AT2132" s="18" t="s">
        <v>315</v>
      </c>
      <c r="AU2132" s="18" t="s">
        <v>88</v>
      </c>
    </row>
    <row r="2133" spans="2:65" s="12" customFormat="1" ht="11.25">
      <c r="B2133" s="152"/>
      <c r="D2133" s="146" t="s">
        <v>317</v>
      </c>
      <c r="E2133" s="153" t="s">
        <v>42</v>
      </c>
      <c r="F2133" s="154" t="s">
        <v>3296</v>
      </c>
      <c r="H2133" s="153" t="s">
        <v>42</v>
      </c>
      <c r="I2133" s="155"/>
      <c r="L2133" s="152"/>
      <c r="M2133" s="156"/>
      <c r="T2133" s="157"/>
      <c r="AT2133" s="153" t="s">
        <v>317</v>
      </c>
      <c r="AU2133" s="153" t="s">
        <v>88</v>
      </c>
      <c r="AV2133" s="12" t="s">
        <v>86</v>
      </c>
      <c r="AW2133" s="12" t="s">
        <v>38</v>
      </c>
      <c r="AX2133" s="12" t="s">
        <v>79</v>
      </c>
      <c r="AY2133" s="153" t="s">
        <v>305</v>
      </c>
    </row>
    <row r="2134" spans="2:65" s="13" customFormat="1" ht="22.5">
      <c r="B2134" s="158"/>
      <c r="D2134" s="146" t="s">
        <v>317</v>
      </c>
      <c r="E2134" s="159" t="s">
        <v>42</v>
      </c>
      <c r="F2134" s="160" t="s">
        <v>3297</v>
      </c>
      <c r="H2134" s="161">
        <v>2900.28</v>
      </c>
      <c r="I2134" s="162"/>
      <c r="L2134" s="158"/>
      <c r="M2134" s="163"/>
      <c r="T2134" s="164"/>
      <c r="AT2134" s="159" t="s">
        <v>317</v>
      </c>
      <c r="AU2134" s="159" t="s">
        <v>88</v>
      </c>
      <c r="AV2134" s="13" t="s">
        <v>88</v>
      </c>
      <c r="AW2134" s="13" t="s">
        <v>38</v>
      </c>
      <c r="AX2134" s="13" t="s">
        <v>86</v>
      </c>
      <c r="AY2134" s="159" t="s">
        <v>305</v>
      </c>
    </row>
    <row r="2135" spans="2:65" s="1" customFormat="1" ht="37.9" customHeight="1">
      <c r="B2135" s="33"/>
      <c r="C2135" s="133" t="s">
        <v>3298</v>
      </c>
      <c r="D2135" s="133" t="s">
        <v>307</v>
      </c>
      <c r="E2135" s="134" t="s">
        <v>3299</v>
      </c>
      <c r="F2135" s="135" t="s">
        <v>3300</v>
      </c>
      <c r="G2135" s="136" t="s">
        <v>199</v>
      </c>
      <c r="H2135" s="137">
        <v>1049.97</v>
      </c>
      <c r="I2135" s="138"/>
      <c r="J2135" s="139">
        <f>ROUND(I2135*H2135,2)</f>
        <v>0</v>
      </c>
      <c r="K2135" s="135" t="s">
        <v>310</v>
      </c>
      <c r="L2135" s="33"/>
      <c r="M2135" s="140" t="s">
        <v>42</v>
      </c>
      <c r="N2135" s="141" t="s">
        <v>50</v>
      </c>
      <c r="P2135" s="142">
        <f>O2135*H2135</f>
        <v>0</v>
      </c>
      <c r="Q2135" s="142">
        <v>4.6210000000000001E-2</v>
      </c>
      <c r="R2135" s="142">
        <f>Q2135*H2135</f>
        <v>48.519113700000005</v>
      </c>
      <c r="S2135" s="142">
        <v>0</v>
      </c>
      <c r="T2135" s="143">
        <f>S2135*H2135</f>
        <v>0</v>
      </c>
      <c r="AR2135" s="144" t="s">
        <v>436</v>
      </c>
      <c r="AT2135" s="144" t="s">
        <v>307</v>
      </c>
      <c r="AU2135" s="144" t="s">
        <v>88</v>
      </c>
      <c r="AY2135" s="18" t="s">
        <v>305</v>
      </c>
      <c r="BE2135" s="145">
        <f>IF(N2135="základní",J2135,0)</f>
        <v>0</v>
      </c>
      <c r="BF2135" s="145">
        <f>IF(N2135="snížená",J2135,0)</f>
        <v>0</v>
      </c>
      <c r="BG2135" s="145">
        <f>IF(N2135="zákl. přenesená",J2135,0)</f>
        <v>0</v>
      </c>
      <c r="BH2135" s="145">
        <f>IF(N2135="sníž. přenesená",J2135,0)</f>
        <v>0</v>
      </c>
      <c r="BI2135" s="145">
        <f>IF(N2135="nulová",J2135,0)</f>
        <v>0</v>
      </c>
      <c r="BJ2135" s="18" t="s">
        <v>86</v>
      </c>
      <c r="BK2135" s="145">
        <f>ROUND(I2135*H2135,2)</f>
        <v>0</v>
      </c>
      <c r="BL2135" s="18" t="s">
        <v>436</v>
      </c>
      <c r="BM2135" s="144" t="s">
        <v>3301</v>
      </c>
    </row>
    <row r="2136" spans="2:65" s="1" customFormat="1" ht="39">
      <c r="B2136" s="33"/>
      <c r="D2136" s="146" t="s">
        <v>313</v>
      </c>
      <c r="F2136" s="147" t="s">
        <v>3302</v>
      </c>
      <c r="I2136" s="148"/>
      <c r="L2136" s="33"/>
      <c r="M2136" s="149"/>
      <c r="T2136" s="54"/>
      <c r="AT2136" s="18" t="s">
        <v>313</v>
      </c>
      <c r="AU2136" s="18" t="s">
        <v>88</v>
      </c>
    </row>
    <row r="2137" spans="2:65" s="1" customFormat="1" ht="11.25">
      <c r="B2137" s="33"/>
      <c r="D2137" s="150" t="s">
        <v>315</v>
      </c>
      <c r="F2137" s="151" t="s">
        <v>3303</v>
      </c>
      <c r="I2137" s="148"/>
      <c r="L2137" s="33"/>
      <c r="M2137" s="149"/>
      <c r="T2137" s="54"/>
      <c r="AT2137" s="18" t="s">
        <v>315</v>
      </c>
      <c r="AU2137" s="18" t="s">
        <v>88</v>
      </c>
    </row>
    <row r="2138" spans="2:65" s="12" customFormat="1" ht="22.5">
      <c r="B2138" s="152"/>
      <c r="D2138" s="146" t="s">
        <v>317</v>
      </c>
      <c r="E2138" s="153" t="s">
        <v>42</v>
      </c>
      <c r="F2138" s="154" t="s">
        <v>3304</v>
      </c>
      <c r="H2138" s="153" t="s">
        <v>42</v>
      </c>
      <c r="I2138" s="155"/>
      <c r="L2138" s="152"/>
      <c r="M2138" s="156"/>
      <c r="T2138" s="157"/>
      <c r="AT2138" s="153" t="s">
        <v>317</v>
      </c>
      <c r="AU2138" s="153" t="s">
        <v>88</v>
      </c>
      <c r="AV2138" s="12" t="s">
        <v>86</v>
      </c>
      <c r="AW2138" s="12" t="s">
        <v>38</v>
      </c>
      <c r="AX2138" s="12" t="s">
        <v>79</v>
      </c>
      <c r="AY2138" s="153" t="s">
        <v>305</v>
      </c>
    </row>
    <row r="2139" spans="2:65" s="13" customFormat="1" ht="22.5">
      <c r="B2139" s="158"/>
      <c r="D2139" s="146" t="s">
        <v>317</v>
      </c>
      <c r="E2139" s="159" t="s">
        <v>42</v>
      </c>
      <c r="F2139" s="160" t="s">
        <v>3305</v>
      </c>
      <c r="H2139" s="161">
        <v>1049.97</v>
      </c>
      <c r="I2139" s="162"/>
      <c r="L2139" s="158"/>
      <c r="M2139" s="163"/>
      <c r="T2139" s="164"/>
      <c r="AT2139" s="159" t="s">
        <v>317</v>
      </c>
      <c r="AU2139" s="159" t="s">
        <v>88</v>
      </c>
      <c r="AV2139" s="13" t="s">
        <v>88</v>
      </c>
      <c r="AW2139" s="13" t="s">
        <v>38</v>
      </c>
      <c r="AX2139" s="13" t="s">
        <v>86</v>
      </c>
      <c r="AY2139" s="159" t="s">
        <v>305</v>
      </c>
    </row>
    <row r="2140" spans="2:65" s="1" customFormat="1" ht="37.9" customHeight="1">
      <c r="B2140" s="33"/>
      <c r="C2140" s="133" t="s">
        <v>3306</v>
      </c>
      <c r="D2140" s="133" t="s">
        <v>307</v>
      </c>
      <c r="E2140" s="134" t="s">
        <v>3307</v>
      </c>
      <c r="F2140" s="135" t="s">
        <v>3308</v>
      </c>
      <c r="G2140" s="136" t="s">
        <v>199</v>
      </c>
      <c r="H2140" s="137">
        <v>12.77</v>
      </c>
      <c r="I2140" s="138"/>
      <c r="J2140" s="139">
        <f>ROUND(I2140*H2140,2)</f>
        <v>0</v>
      </c>
      <c r="K2140" s="135" t="s">
        <v>721</v>
      </c>
      <c r="L2140" s="33"/>
      <c r="M2140" s="140" t="s">
        <v>42</v>
      </c>
      <c r="N2140" s="141" t="s">
        <v>50</v>
      </c>
      <c r="P2140" s="142">
        <f>O2140*H2140</f>
        <v>0</v>
      </c>
      <c r="Q2140" s="142">
        <v>4.6210000000000001E-2</v>
      </c>
      <c r="R2140" s="142">
        <f>Q2140*H2140</f>
        <v>0.59010169999999995</v>
      </c>
      <c r="S2140" s="142">
        <v>0</v>
      </c>
      <c r="T2140" s="143">
        <f>S2140*H2140</f>
        <v>0</v>
      </c>
      <c r="AR2140" s="144" t="s">
        <v>436</v>
      </c>
      <c r="AT2140" s="144" t="s">
        <v>307</v>
      </c>
      <c r="AU2140" s="144" t="s">
        <v>88</v>
      </c>
      <c r="AY2140" s="18" t="s">
        <v>305</v>
      </c>
      <c r="BE2140" s="145">
        <f>IF(N2140="základní",J2140,0)</f>
        <v>0</v>
      </c>
      <c r="BF2140" s="145">
        <f>IF(N2140="snížená",J2140,0)</f>
        <v>0</v>
      </c>
      <c r="BG2140" s="145">
        <f>IF(N2140="zákl. přenesená",J2140,0)</f>
        <v>0</v>
      </c>
      <c r="BH2140" s="145">
        <f>IF(N2140="sníž. přenesená",J2140,0)</f>
        <v>0</v>
      </c>
      <c r="BI2140" s="145">
        <f>IF(N2140="nulová",J2140,0)</f>
        <v>0</v>
      </c>
      <c r="BJ2140" s="18" t="s">
        <v>86</v>
      </c>
      <c r="BK2140" s="145">
        <f>ROUND(I2140*H2140,2)</f>
        <v>0</v>
      </c>
      <c r="BL2140" s="18" t="s">
        <v>436</v>
      </c>
      <c r="BM2140" s="144" t="s">
        <v>3309</v>
      </c>
    </row>
    <row r="2141" spans="2:65" s="1" customFormat="1" ht="39">
      <c r="B2141" s="33"/>
      <c r="D2141" s="146" t="s">
        <v>313</v>
      </c>
      <c r="F2141" s="147" t="s">
        <v>3310</v>
      </c>
      <c r="I2141" s="148"/>
      <c r="L2141" s="33"/>
      <c r="M2141" s="149"/>
      <c r="T2141" s="54"/>
      <c r="AT2141" s="18" t="s">
        <v>313</v>
      </c>
      <c r="AU2141" s="18" t="s">
        <v>88</v>
      </c>
    </row>
    <row r="2142" spans="2:65" s="12" customFormat="1" ht="22.5">
      <c r="B2142" s="152"/>
      <c r="D2142" s="146" t="s">
        <v>317</v>
      </c>
      <c r="E2142" s="153" t="s">
        <v>42</v>
      </c>
      <c r="F2142" s="154" t="s">
        <v>3311</v>
      </c>
      <c r="H2142" s="153" t="s">
        <v>42</v>
      </c>
      <c r="I2142" s="155"/>
      <c r="L2142" s="152"/>
      <c r="M2142" s="156"/>
      <c r="T2142" s="157"/>
      <c r="AT2142" s="153" t="s">
        <v>317</v>
      </c>
      <c r="AU2142" s="153" t="s">
        <v>88</v>
      </c>
      <c r="AV2142" s="12" t="s">
        <v>86</v>
      </c>
      <c r="AW2142" s="12" t="s">
        <v>38</v>
      </c>
      <c r="AX2142" s="12" t="s">
        <v>79</v>
      </c>
      <c r="AY2142" s="153" t="s">
        <v>305</v>
      </c>
    </row>
    <row r="2143" spans="2:65" s="13" customFormat="1" ht="22.5">
      <c r="B2143" s="158"/>
      <c r="D2143" s="146" t="s">
        <v>317</v>
      </c>
      <c r="E2143" s="159" t="s">
        <v>42</v>
      </c>
      <c r="F2143" s="160" t="s">
        <v>3312</v>
      </c>
      <c r="H2143" s="161">
        <v>12.77</v>
      </c>
      <c r="I2143" s="162"/>
      <c r="L2143" s="158"/>
      <c r="M2143" s="163"/>
      <c r="T2143" s="164"/>
      <c r="AT2143" s="159" t="s">
        <v>317</v>
      </c>
      <c r="AU2143" s="159" t="s">
        <v>88</v>
      </c>
      <c r="AV2143" s="13" t="s">
        <v>88</v>
      </c>
      <c r="AW2143" s="13" t="s">
        <v>38</v>
      </c>
      <c r="AX2143" s="13" t="s">
        <v>86</v>
      </c>
      <c r="AY2143" s="159" t="s">
        <v>305</v>
      </c>
    </row>
    <row r="2144" spans="2:65" s="1" customFormat="1" ht="37.9" customHeight="1">
      <c r="B2144" s="33"/>
      <c r="C2144" s="133" t="s">
        <v>3313</v>
      </c>
      <c r="D2144" s="133" t="s">
        <v>307</v>
      </c>
      <c r="E2144" s="134" t="s">
        <v>3314</v>
      </c>
      <c r="F2144" s="135" t="s">
        <v>3315</v>
      </c>
      <c r="G2144" s="136" t="s">
        <v>199</v>
      </c>
      <c r="H2144" s="137">
        <v>230.4</v>
      </c>
      <c r="I2144" s="138"/>
      <c r="J2144" s="139">
        <f>ROUND(I2144*H2144,2)</f>
        <v>0</v>
      </c>
      <c r="K2144" s="135" t="s">
        <v>721</v>
      </c>
      <c r="L2144" s="33"/>
      <c r="M2144" s="140" t="s">
        <v>42</v>
      </c>
      <c r="N2144" s="141" t="s">
        <v>50</v>
      </c>
      <c r="P2144" s="142">
        <f>O2144*H2144</f>
        <v>0</v>
      </c>
      <c r="Q2144" s="142">
        <v>4.6210000000000001E-2</v>
      </c>
      <c r="R2144" s="142">
        <f>Q2144*H2144</f>
        <v>10.646784</v>
      </c>
      <c r="S2144" s="142">
        <v>0</v>
      </c>
      <c r="T2144" s="143">
        <f>S2144*H2144</f>
        <v>0</v>
      </c>
      <c r="AR2144" s="144" t="s">
        <v>436</v>
      </c>
      <c r="AT2144" s="144" t="s">
        <v>307</v>
      </c>
      <c r="AU2144" s="144" t="s">
        <v>88</v>
      </c>
      <c r="AY2144" s="18" t="s">
        <v>305</v>
      </c>
      <c r="BE2144" s="145">
        <f>IF(N2144="základní",J2144,0)</f>
        <v>0</v>
      </c>
      <c r="BF2144" s="145">
        <f>IF(N2144="snížená",J2144,0)</f>
        <v>0</v>
      </c>
      <c r="BG2144" s="145">
        <f>IF(N2144="zákl. přenesená",J2144,0)</f>
        <v>0</v>
      </c>
      <c r="BH2144" s="145">
        <f>IF(N2144="sníž. přenesená",J2144,0)</f>
        <v>0</v>
      </c>
      <c r="BI2144" s="145">
        <f>IF(N2144="nulová",J2144,0)</f>
        <v>0</v>
      </c>
      <c r="BJ2144" s="18" t="s">
        <v>86</v>
      </c>
      <c r="BK2144" s="145">
        <f>ROUND(I2144*H2144,2)</f>
        <v>0</v>
      </c>
      <c r="BL2144" s="18" t="s">
        <v>436</v>
      </c>
      <c r="BM2144" s="144" t="s">
        <v>3316</v>
      </c>
    </row>
    <row r="2145" spans="2:65" s="1" customFormat="1" ht="48.75">
      <c r="B2145" s="33"/>
      <c r="D2145" s="146" t="s">
        <v>313</v>
      </c>
      <c r="F2145" s="147" t="s">
        <v>3317</v>
      </c>
      <c r="I2145" s="148"/>
      <c r="L2145" s="33"/>
      <c r="M2145" s="149"/>
      <c r="T2145" s="54"/>
      <c r="AT2145" s="18" t="s">
        <v>313</v>
      </c>
      <c r="AU2145" s="18" t="s">
        <v>88</v>
      </c>
    </row>
    <row r="2146" spans="2:65" s="12" customFormat="1" ht="22.5">
      <c r="B2146" s="152"/>
      <c r="D2146" s="146" t="s">
        <v>317</v>
      </c>
      <c r="E2146" s="153" t="s">
        <v>42</v>
      </c>
      <c r="F2146" s="154" t="s">
        <v>3318</v>
      </c>
      <c r="H2146" s="153" t="s">
        <v>42</v>
      </c>
      <c r="I2146" s="155"/>
      <c r="L2146" s="152"/>
      <c r="M2146" s="156"/>
      <c r="T2146" s="157"/>
      <c r="AT2146" s="153" t="s">
        <v>317</v>
      </c>
      <c r="AU2146" s="153" t="s">
        <v>88</v>
      </c>
      <c r="AV2146" s="12" t="s">
        <v>86</v>
      </c>
      <c r="AW2146" s="12" t="s">
        <v>38</v>
      </c>
      <c r="AX2146" s="12" t="s">
        <v>79</v>
      </c>
      <c r="AY2146" s="153" t="s">
        <v>305</v>
      </c>
    </row>
    <row r="2147" spans="2:65" s="13" customFormat="1" ht="22.5">
      <c r="B2147" s="158"/>
      <c r="D2147" s="146" t="s">
        <v>317</v>
      </c>
      <c r="E2147" s="159" t="s">
        <v>42</v>
      </c>
      <c r="F2147" s="160" t="s">
        <v>3319</v>
      </c>
      <c r="H2147" s="161">
        <v>230.4</v>
      </c>
      <c r="I2147" s="162"/>
      <c r="L2147" s="158"/>
      <c r="M2147" s="163"/>
      <c r="T2147" s="164"/>
      <c r="AT2147" s="159" t="s">
        <v>317</v>
      </c>
      <c r="AU2147" s="159" t="s">
        <v>88</v>
      </c>
      <c r="AV2147" s="13" t="s">
        <v>88</v>
      </c>
      <c r="AW2147" s="13" t="s">
        <v>38</v>
      </c>
      <c r="AX2147" s="13" t="s">
        <v>86</v>
      </c>
      <c r="AY2147" s="159" t="s">
        <v>305</v>
      </c>
    </row>
    <row r="2148" spans="2:65" s="1" customFormat="1" ht="37.9" customHeight="1">
      <c r="B2148" s="33"/>
      <c r="C2148" s="133" t="s">
        <v>3320</v>
      </c>
      <c r="D2148" s="133" t="s">
        <v>307</v>
      </c>
      <c r="E2148" s="134" t="s">
        <v>3321</v>
      </c>
      <c r="F2148" s="135" t="s">
        <v>3322</v>
      </c>
      <c r="G2148" s="136" t="s">
        <v>199</v>
      </c>
      <c r="H2148" s="137">
        <v>6.71</v>
      </c>
      <c r="I2148" s="138"/>
      <c r="J2148" s="139">
        <f>ROUND(I2148*H2148,2)</f>
        <v>0</v>
      </c>
      <c r="K2148" s="135" t="s">
        <v>721</v>
      </c>
      <c r="L2148" s="33"/>
      <c r="M2148" s="140" t="s">
        <v>42</v>
      </c>
      <c r="N2148" s="141" t="s">
        <v>50</v>
      </c>
      <c r="P2148" s="142">
        <f>O2148*H2148</f>
        <v>0</v>
      </c>
      <c r="Q2148" s="142">
        <v>5.525E-2</v>
      </c>
      <c r="R2148" s="142">
        <f>Q2148*H2148</f>
        <v>0.37072749999999999</v>
      </c>
      <c r="S2148" s="142">
        <v>0</v>
      </c>
      <c r="T2148" s="143">
        <f>S2148*H2148</f>
        <v>0</v>
      </c>
      <c r="AR2148" s="144" t="s">
        <v>436</v>
      </c>
      <c r="AT2148" s="144" t="s">
        <v>307</v>
      </c>
      <c r="AU2148" s="144" t="s">
        <v>88</v>
      </c>
      <c r="AY2148" s="18" t="s">
        <v>305</v>
      </c>
      <c r="BE2148" s="145">
        <f>IF(N2148="základní",J2148,0)</f>
        <v>0</v>
      </c>
      <c r="BF2148" s="145">
        <f>IF(N2148="snížená",J2148,0)</f>
        <v>0</v>
      </c>
      <c r="BG2148" s="145">
        <f>IF(N2148="zákl. přenesená",J2148,0)</f>
        <v>0</v>
      </c>
      <c r="BH2148" s="145">
        <f>IF(N2148="sníž. přenesená",J2148,0)</f>
        <v>0</v>
      </c>
      <c r="BI2148" s="145">
        <f>IF(N2148="nulová",J2148,0)</f>
        <v>0</v>
      </c>
      <c r="BJ2148" s="18" t="s">
        <v>86</v>
      </c>
      <c r="BK2148" s="145">
        <f>ROUND(I2148*H2148,2)</f>
        <v>0</v>
      </c>
      <c r="BL2148" s="18" t="s">
        <v>436</v>
      </c>
      <c r="BM2148" s="144" t="s">
        <v>3323</v>
      </c>
    </row>
    <row r="2149" spans="2:65" s="1" customFormat="1" ht="58.5">
      <c r="B2149" s="33"/>
      <c r="D2149" s="146" t="s">
        <v>313</v>
      </c>
      <c r="F2149" s="147" t="s">
        <v>3324</v>
      </c>
      <c r="I2149" s="148"/>
      <c r="L2149" s="33"/>
      <c r="M2149" s="149"/>
      <c r="T2149" s="54"/>
      <c r="AT2149" s="18" t="s">
        <v>313</v>
      </c>
      <c r="AU2149" s="18" t="s">
        <v>88</v>
      </c>
    </row>
    <row r="2150" spans="2:65" s="12" customFormat="1" ht="22.5">
      <c r="B2150" s="152"/>
      <c r="D2150" s="146" t="s">
        <v>317</v>
      </c>
      <c r="E2150" s="153" t="s">
        <v>42</v>
      </c>
      <c r="F2150" s="154" t="s">
        <v>3325</v>
      </c>
      <c r="H2150" s="153" t="s">
        <v>42</v>
      </c>
      <c r="I2150" s="155"/>
      <c r="L2150" s="152"/>
      <c r="M2150" s="156"/>
      <c r="T2150" s="157"/>
      <c r="AT2150" s="153" t="s">
        <v>317</v>
      </c>
      <c r="AU2150" s="153" t="s">
        <v>88</v>
      </c>
      <c r="AV2150" s="12" t="s">
        <v>86</v>
      </c>
      <c r="AW2150" s="12" t="s">
        <v>38</v>
      </c>
      <c r="AX2150" s="12" t="s">
        <v>79</v>
      </c>
      <c r="AY2150" s="153" t="s">
        <v>305</v>
      </c>
    </row>
    <row r="2151" spans="2:65" s="13" customFormat="1" ht="22.5">
      <c r="B2151" s="158"/>
      <c r="D2151" s="146" t="s">
        <v>317</v>
      </c>
      <c r="E2151" s="159" t="s">
        <v>42</v>
      </c>
      <c r="F2151" s="160" t="s">
        <v>3326</v>
      </c>
      <c r="H2151" s="161">
        <v>6.71</v>
      </c>
      <c r="I2151" s="162"/>
      <c r="L2151" s="158"/>
      <c r="M2151" s="163"/>
      <c r="T2151" s="164"/>
      <c r="AT2151" s="159" t="s">
        <v>317</v>
      </c>
      <c r="AU2151" s="159" t="s">
        <v>88</v>
      </c>
      <c r="AV2151" s="13" t="s">
        <v>88</v>
      </c>
      <c r="AW2151" s="13" t="s">
        <v>38</v>
      </c>
      <c r="AX2151" s="13" t="s">
        <v>86</v>
      </c>
      <c r="AY2151" s="159" t="s">
        <v>305</v>
      </c>
    </row>
    <row r="2152" spans="2:65" s="1" customFormat="1" ht="37.9" customHeight="1">
      <c r="B2152" s="33"/>
      <c r="C2152" s="133" t="s">
        <v>3327</v>
      </c>
      <c r="D2152" s="133" t="s">
        <v>307</v>
      </c>
      <c r="E2152" s="134" t="s">
        <v>3328</v>
      </c>
      <c r="F2152" s="135" t="s">
        <v>3329</v>
      </c>
      <c r="G2152" s="136" t="s">
        <v>199</v>
      </c>
      <c r="H2152" s="137">
        <v>180.51</v>
      </c>
      <c r="I2152" s="138"/>
      <c r="J2152" s="139">
        <f>ROUND(I2152*H2152,2)</f>
        <v>0</v>
      </c>
      <c r="K2152" s="135" t="s">
        <v>310</v>
      </c>
      <c r="L2152" s="33"/>
      <c r="M2152" s="140" t="s">
        <v>42</v>
      </c>
      <c r="N2152" s="141" t="s">
        <v>50</v>
      </c>
      <c r="P2152" s="142">
        <f>O2152*H2152</f>
        <v>0</v>
      </c>
      <c r="Q2152" s="142">
        <v>4.8320000000000002E-2</v>
      </c>
      <c r="R2152" s="142">
        <f>Q2152*H2152</f>
        <v>8.7222431999999994</v>
      </c>
      <c r="S2152" s="142">
        <v>0</v>
      </c>
      <c r="T2152" s="143">
        <f>S2152*H2152</f>
        <v>0</v>
      </c>
      <c r="AR2152" s="144" t="s">
        <v>436</v>
      </c>
      <c r="AT2152" s="144" t="s">
        <v>307</v>
      </c>
      <c r="AU2152" s="144" t="s">
        <v>88</v>
      </c>
      <c r="AY2152" s="18" t="s">
        <v>305</v>
      </c>
      <c r="BE2152" s="145">
        <f>IF(N2152="základní",J2152,0)</f>
        <v>0</v>
      </c>
      <c r="BF2152" s="145">
        <f>IF(N2152="snížená",J2152,0)</f>
        <v>0</v>
      </c>
      <c r="BG2152" s="145">
        <f>IF(N2152="zákl. přenesená",J2152,0)</f>
        <v>0</v>
      </c>
      <c r="BH2152" s="145">
        <f>IF(N2152="sníž. přenesená",J2152,0)</f>
        <v>0</v>
      </c>
      <c r="BI2152" s="145">
        <f>IF(N2152="nulová",J2152,0)</f>
        <v>0</v>
      </c>
      <c r="BJ2152" s="18" t="s">
        <v>86</v>
      </c>
      <c r="BK2152" s="145">
        <f>ROUND(I2152*H2152,2)</f>
        <v>0</v>
      </c>
      <c r="BL2152" s="18" t="s">
        <v>436</v>
      </c>
      <c r="BM2152" s="144" t="s">
        <v>3330</v>
      </c>
    </row>
    <row r="2153" spans="2:65" s="1" customFormat="1" ht="48.75">
      <c r="B2153" s="33"/>
      <c r="D2153" s="146" t="s">
        <v>313</v>
      </c>
      <c r="F2153" s="147" t="s">
        <v>3331</v>
      </c>
      <c r="I2153" s="148"/>
      <c r="L2153" s="33"/>
      <c r="M2153" s="149"/>
      <c r="T2153" s="54"/>
      <c r="AT2153" s="18" t="s">
        <v>313</v>
      </c>
      <c r="AU2153" s="18" t="s">
        <v>88</v>
      </c>
    </row>
    <row r="2154" spans="2:65" s="1" customFormat="1" ht="11.25">
      <c r="B2154" s="33"/>
      <c r="D2154" s="150" t="s">
        <v>315</v>
      </c>
      <c r="F2154" s="151" t="s">
        <v>3332</v>
      </c>
      <c r="I2154" s="148"/>
      <c r="L2154" s="33"/>
      <c r="M2154" s="149"/>
      <c r="T2154" s="54"/>
      <c r="AT2154" s="18" t="s">
        <v>315</v>
      </c>
      <c r="AU2154" s="18" t="s">
        <v>88</v>
      </c>
    </row>
    <row r="2155" spans="2:65" s="12" customFormat="1" ht="22.5">
      <c r="B2155" s="152"/>
      <c r="D2155" s="146" t="s">
        <v>317</v>
      </c>
      <c r="E2155" s="153" t="s">
        <v>42</v>
      </c>
      <c r="F2155" s="154" t="s">
        <v>3333</v>
      </c>
      <c r="H2155" s="153" t="s">
        <v>42</v>
      </c>
      <c r="I2155" s="155"/>
      <c r="L2155" s="152"/>
      <c r="M2155" s="156"/>
      <c r="T2155" s="157"/>
      <c r="AT2155" s="153" t="s">
        <v>317</v>
      </c>
      <c r="AU2155" s="153" t="s">
        <v>88</v>
      </c>
      <c r="AV2155" s="12" t="s">
        <v>86</v>
      </c>
      <c r="AW2155" s="12" t="s">
        <v>38</v>
      </c>
      <c r="AX2155" s="12" t="s">
        <v>79</v>
      </c>
      <c r="AY2155" s="153" t="s">
        <v>305</v>
      </c>
    </row>
    <row r="2156" spans="2:65" s="13" customFormat="1" ht="22.5">
      <c r="B2156" s="158"/>
      <c r="D2156" s="146" t="s">
        <v>317</v>
      </c>
      <c r="E2156" s="159" t="s">
        <v>42</v>
      </c>
      <c r="F2156" s="160" t="s">
        <v>3334</v>
      </c>
      <c r="H2156" s="161">
        <v>5.94</v>
      </c>
      <c r="I2156" s="162"/>
      <c r="L2156" s="158"/>
      <c r="M2156" s="163"/>
      <c r="T2156" s="164"/>
      <c r="AT2156" s="159" t="s">
        <v>317</v>
      </c>
      <c r="AU2156" s="159" t="s">
        <v>88</v>
      </c>
      <c r="AV2156" s="13" t="s">
        <v>88</v>
      </c>
      <c r="AW2156" s="13" t="s">
        <v>38</v>
      </c>
      <c r="AX2156" s="13" t="s">
        <v>79</v>
      </c>
      <c r="AY2156" s="159" t="s">
        <v>305</v>
      </c>
    </row>
    <row r="2157" spans="2:65" s="12" customFormat="1" ht="22.5">
      <c r="B2157" s="152"/>
      <c r="D2157" s="146" t="s">
        <v>317</v>
      </c>
      <c r="E2157" s="153" t="s">
        <v>42</v>
      </c>
      <c r="F2157" s="154" t="s">
        <v>3335</v>
      </c>
      <c r="H2157" s="153" t="s">
        <v>42</v>
      </c>
      <c r="I2157" s="155"/>
      <c r="L2157" s="152"/>
      <c r="M2157" s="156"/>
      <c r="T2157" s="157"/>
      <c r="AT2157" s="153" t="s">
        <v>317</v>
      </c>
      <c r="AU2157" s="153" t="s">
        <v>88</v>
      </c>
      <c r="AV2157" s="12" t="s">
        <v>86</v>
      </c>
      <c r="AW2157" s="12" t="s">
        <v>38</v>
      </c>
      <c r="AX2157" s="12" t="s">
        <v>79</v>
      </c>
      <c r="AY2157" s="153" t="s">
        <v>305</v>
      </c>
    </row>
    <row r="2158" spans="2:65" s="13" customFormat="1" ht="22.5">
      <c r="B2158" s="158"/>
      <c r="D2158" s="146" t="s">
        <v>317</v>
      </c>
      <c r="E2158" s="159" t="s">
        <v>42</v>
      </c>
      <c r="F2158" s="160" t="s">
        <v>3334</v>
      </c>
      <c r="H2158" s="161">
        <v>5.94</v>
      </c>
      <c r="I2158" s="162"/>
      <c r="L2158" s="158"/>
      <c r="M2158" s="163"/>
      <c r="T2158" s="164"/>
      <c r="AT2158" s="159" t="s">
        <v>317</v>
      </c>
      <c r="AU2158" s="159" t="s">
        <v>88</v>
      </c>
      <c r="AV2158" s="13" t="s">
        <v>88</v>
      </c>
      <c r="AW2158" s="13" t="s">
        <v>38</v>
      </c>
      <c r="AX2158" s="13" t="s">
        <v>79</v>
      </c>
      <c r="AY2158" s="159" t="s">
        <v>305</v>
      </c>
    </row>
    <row r="2159" spans="2:65" s="12" customFormat="1" ht="22.5">
      <c r="B2159" s="152"/>
      <c r="D2159" s="146" t="s">
        <v>317</v>
      </c>
      <c r="E2159" s="153" t="s">
        <v>42</v>
      </c>
      <c r="F2159" s="154" t="s">
        <v>3336</v>
      </c>
      <c r="H2159" s="153" t="s">
        <v>42</v>
      </c>
      <c r="I2159" s="155"/>
      <c r="L2159" s="152"/>
      <c r="M2159" s="156"/>
      <c r="T2159" s="157"/>
      <c r="AT2159" s="153" t="s">
        <v>317</v>
      </c>
      <c r="AU2159" s="153" t="s">
        <v>88</v>
      </c>
      <c r="AV2159" s="12" t="s">
        <v>86</v>
      </c>
      <c r="AW2159" s="12" t="s">
        <v>38</v>
      </c>
      <c r="AX2159" s="12" t="s">
        <v>79</v>
      </c>
      <c r="AY2159" s="153" t="s">
        <v>305</v>
      </c>
    </row>
    <row r="2160" spans="2:65" s="13" customFormat="1" ht="22.5">
      <c r="B2160" s="158"/>
      <c r="D2160" s="146" t="s">
        <v>317</v>
      </c>
      <c r="E2160" s="159" t="s">
        <v>42</v>
      </c>
      <c r="F2160" s="160" t="s">
        <v>3337</v>
      </c>
      <c r="H2160" s="161">
        <v>25.05</v>
      </c>
      <c r="I2160" s="162"/>
      <c r="L2160" s="158"/>
      <c r="M2160" s="163"/>
      <c r="T2160" s="164"/>
      <c r="AT2160" s="159" t="s">
        <v>317</v>
      </c>
      <c r="AU2160" s="159" t="s">
        <v>88</v>
      </c>
      <c r="AV2160" s="13" t="s">
        <v>88</v>
      </c>
      <c r="AW2160" s="13" t="s">
        <v>38</v>
      </c>
      <c r="AX2160" s="13" t="s">
        <v>79</v>
      </c>
      <c r="AY2160" s="159" t="s">
        <v>305</v>
      </c>
    </row>
    <row r="2161" spans="2:65" s="12" customFormat="1" ht="22.5">
      <c r="B2161" s="152"/>
      <c r="D2161" s="146" t="s">
        <v>317</v>
      </c>
      <c r="E2161" s="153" t="s">
        <v>42</v>
      </c>
      <c r="F2161" s="154" t="s">
        <v>3338</v>
      </c>
      <c r="H2161" s="153" t="s">
        <v>42</v>
      </c>
      <c r="I2161" s="155"/>
      <c r="L2161" s="152"/>
      <c r="M2161" s="156"/>
      <c r="T2161" s="157"/>
      <c r="AT2161" s="153" t="s">
        <v>317</v>
      </c>
      <c r="AU2161" s="153" t="s">
        <v>88</v>
      </c>
      <c r="AV2161" s="12" t="s">
        <v>86</v>
      </c>
      <c r="AW2161" s="12" t="s">
        <v>38</v>
      </c>
      <c r="AX2161" s="12" t="s">
        <v>79</v>
      </c>
      <c r="AY2161" s="153" t="s">
        <v>305</v>
      </c>
    </row>
    <row r="2162" spans="2:65" s="13" customFormat="1" ht="22.5">
      <c r="B2162" s="158"/>
      <c r="D2162" s="146" t="s">
        <v>317</v>
      </c>
      <c r="E2162" s="159" t="s">
        <v>42</v>
      </c>
      <c r="F2162" s="160" t="s">
        <v>3339</v>
      </c>
      <c r="H2162" s="161">
        <v>143.58000000000001</v>
      </c>
      <c r="I2162" s="162"/>
      <c r="L2162" s="158"/>
      <c r="M2162" s="163"/>
      <c r="T2162" s="164"/>
      <c r="AT2162" s="159" t="s">
        <v>317</v>
      </c>
      <c r="AU2162" s="159" t="s">
        <v>88</v>
      </c>
      <c r="AV2162" s="13" t="s">
        <v>88</v>
      </c>
      <c r="AW2162" s="13" t="s">
        <v>38</v>
      </c>
      <c r="AX2162" s="13" t="s">
        <v>79</v>
      </c>
      <c r="AY2162" s="159" t="s">
        <v>305</v>
      </c>
    </row>
    <row r="2163" spans="2:65" s="15" customFormat="1" ht="11.25">
      <c r="B2163" s="172"/>
      <c r="D2163" s="146" t="s">
        <v>317</v>
      </c>
      <c r="E2163" s="173" t="s">
        <v>42</v>
      </c>
      <c r="F2163" s="174" t="s">
        <v>339</v>
      </c>
      <c r="H2163" s="175">
        <v>180.51</v>
      </c>
      <c r="I2163" s="176"/>
      <c r="L2163" s="172"/>
      <c r="M2163" s="177"/>
      <c r="T2163" s="178"/>
      <c r="AT2163" s="173" t="s">
        <v>317</v>
      </c>
      <c r="AU2163" s="173" t="s">
        <v>88</v>
      </c>
      <c r="AV2163" s="15" t="s">
        <v>311</v>
      </c>
      <c r="AW2163" s="15" t="s">
        <v>38</v>
      </c>
      <c r="AX2163" s="15" t="s">
        <v>86</v>
      </c>
      <c r="AY2163" s="173" t="s">
        <v>305</v>
      </c>
    </row>
    <row r="2164" spans="2:65" s="1" customFormat="1" ht="37.9" customHeight="1">
      <c r="B2164" s="33"/>
      <c r="C2164" s="133" t="s">
        <v>3340</v>
      </c>
      <c r="D2164" s="133" t="s">
        <v>307</v>
      </c>
      <c r="E2164" s="134" t="s">
        <v>3341</v>
      </c>
      <c r="F2164" s="135" t="s">
        <v>3342</v>
      </c>
      <c r="G2164" s="136" t="s">
        <v>199</v>
      </c>
      <c r="H2164" s="137">
        <v>11.77</v>
      </c>
      <c r="I2164" s="138"/>
      <c r="J2164" s="139">
        <f>ROUND(I2164*H2164,2)</f>
        <v>0</v>
      </c>
      <c r="K2164" s="135" t="s">
        <v>721</v>
      </c>
      <c r="L2164" s="33"/>
      <c r="M2164" s="140" t="s">
        <v>42</v>
      </c>
      <c r="N2164" s="141" t="s">
        <v>50</v>
      </c>
      <c r="P2164" s="142">
        <f>O2164*H2164</f>
        <v>0</v>
      </c>
      <c r="Q2164" s="142">
        <v>4.8320000000000002E-2</v>
      </c>
      <c r="R2164" s="142">
        <f>Q2164*H2164</f>
        <v>0.56872639999999997</v>
      </c>
      <c r="S2164" s="142">
        <v>0</v>
      </c>
      <c r="T2164" s="143">
        <f>S2164*H2164</f>
        <v>0</v>
      </c>
      <c r="AR2164" s="144" t="s">
        <v>436</v>
      </c>
      <c r="AT2164" s="144" t="s">
        <v>307</v>
      </c>
      <c r="AU2164" s="144" t="s">
        <v>88</v>
      </c>
      <c r="AY2164" s="18" t="s">
        <v>305</v>
      </c>
      <c r="BE2164" s="145">
        <f>IF(N2164="základní",J2164,0)</f>
        <v>0</v>
      </c>
      <c r="BF2164" s="145">
        <f>IF(N2164="snížená",J2164,0)</f>
        <v>0</v>
      </c>
      <c r="BG2164" s="145">
        <f>IF(N2164="zákl. přenesená",J2164,0)</f>
        <v>0</v>
      </c>
      <c r="BH2164" s="145">
        <f>IF(N2164="sníž. přenesená",J2164,0)</f>
        <v>0</v>
      </c>
      <c r="BI2164" s="145">
        <f>IF(N2164="nulová",J2164,0)</f>
        <v>0</v>
      </c>
      <c r="BJ2164" s="18" t="s">
        <v>86</v>
      </c>
      <c r="BK2164" s="145">
        <f>ROUND(I2164*H2164,2)</f>
        <v>0</v>
      </c>
      <c r="BL2164" s="18" t="s">
        <v>436</v>
      </c>
      <c r="BM2164" s="144" t="s">
        <v>3343</v>
      </c>
    </row>
    <row r="2165" spans="2:65" s="1" customFormat="1" ht="58.5">
      <c r="B2165" s="33"/>
      <c r="D2165" s="146" t="s">
        <v>313</v>
      </c>
      <c r="F2165" s="147" t="s">
        <v>3344</v>
      </c>
      <c r="I2165" s="148"/>
      <c r="L2165" s="33"/>
      <c r="M2165" s="149"/>
      <c r="T2165" s="54"/>
      <c r="AT2165" s="18" t="s">
        <v>313</v>
      </c>
      <c r="AU2165" s="18" t="s">
        <v>88</v>
      </c>
    </row>
    <row r="2166" spans="2:65" s="12" customFormat="1" ht="22.5">
      <c r="B2166" s="152"/>
      <c r="D2166" s="146" t="s">
        <v>317</v>
      </c>
      <c r="E2166" s="153" t="s">
        <v>42</v>
      </c>
      <c r="F2166" s="154" t="s">
        <v>3345</v>
      </c>
      <c r="H2166" s="153" t="s">
        <v>42</v>
      </c>
      <c r="I2166" s="155"/>
      <c r="L2166" s="152"/>
      <c r="M2166" s="156"/>
      <c r="T2166" s="157"/>
      <c r="AT2166" s="153" t="s">
        <v>317</v>
      </c>
      <c r="AU2166" s="153" t="s">
        <v>88</v>
      </c>
      <c r="AV2166" s="12" t="s">
        <v>86</v>
      </c>
      <c r="AW2166" s="12" t="s">
        <v>38</v>
      </c>
      <c r="AX2166" s="12" t="s">
        <v>79</v>
      </c>
      <c r="AY2166" s="153" t="s">
        <v>305</v>
      </c>
    </row>
    <row r="2167" spans="2:65" s="13" customFormat="1" ht="22.5">
      <c r="B2167" s="158"/>
      <c r="D2167" s="146" t="s">
        <v>317</v>
      </c>
      <c r="E2167" s="159" t="s">
        <v>42</v>
      </c>
      <c r="F2167" s="160" t="s">
        <v>3346</v>
      </c>
      <c r="H2167" s="161">
        <v>11.77</v>
      </c>
      <c r="I2167" s="162"/>
      <c r="L2167" s="158"/>
      <c r="M2167" s="163"/>
      <c r="T2167" s="164"/>
      <c r="AT2167" s="159" t="s">
        <v>317</v>
      </c>
      <c r="AU2167" s="159" t="s">
        <v>88</v>
      </c>
      <c r="AV2167" s="13" t="s">
        <v>88</v>
      </c>
      <c r="AW2167" s="13" t="s">
        <v>38</v>
      </c>
      <c r="AX2167" s="13" t="s">
        <v>86</v>
      </c>
      <c r="AY2167" s="159" t="s">
        <v>305</v>
      </c>
    </row>
    <row r="2168" spans="2:65" s="1" customFormat="1" ht="37.9" customHeight="1">
      <c r="B2168" s="33"/>
      <c r="C2168" s="133" t="s">
        <v>3347</v>
      </c>
      <c r="D2168" s="133" t="s">
        <v>307</v>
      </c>
      <c r="E2168" s="134" t="s">
        <v>3348</v>
      </c>
      <c r="F2168" s="135" t="s">
        <v>3349</v>
      </c>
      <c r="G2168" s="136" t="s">
        <v>199</v>
      </c>
      <c r="H2168" s="137">
        <v>25.43</v>
      </c>
      <c r="I2168" s="138"/>
      <c r="J2168" s="139">
        <f>ROUND(I2168*H2168,2)</f>
        <v>0</v>
      </c>
      <c r="K2168" s="135" t="s">
        <v>721</v>
      </c>
      <c r="L2168" s="33"/>
      <c r="M2168" s="140" t="s">
        <v>42</v>
      </c>
      <c r="N2168" s="141" t="s">
        <v>50</v>
      </c>
      <c r="P2168" s="142">
        <f>O2168*H2168</f>
        <v>0</v>
      </c>
      <c r="Q2168" s="142">
        <v>4.8320000000000002E-2</v>
      </c>
      <c r="R2168" s="142">
        <f>Q2168*H2168</f>
        <v>1.2287776000000001</v>
      </c>
      <c r="S2168" s="142">
        <v>0</v>
      </c>
      <c r="T2168" s="143">
        <f>S2168*H2168</f>
        <v>0</v>
      </c>
      <c r="AR2168" s="144" t="s">
        <v>436</v>
      </c>
      <c r="AT2168" s="144" t="s">
        <v>307</v>
      </c>
      <c r="AU2168" s="144" t="s">
        <v>88</v>
      </c>
      <c r="AY2168" s="18" t="s">
        <v>305</v>
      </c>
      <c r="BE2168" s="145">
        <f>IF(N2168="základní",J2168,0)</f>
        <v>0</v>
      </c>
      <c r="BF2168" s="145">
        <f>IF(N2168="snížená",J2168,0)</f>
        <v>0</v>
      </c>
      <c r="BG2168" s="145">
        <f>IF(N2168="zákl. přenesená",J2168,0)</f>
        <v>0</v>
      </c>
      <c r="BH2168" s="145">
        <f>IF(N2168="sníž. přenesená",J2168,0)</f>
        <v>0</v>
      </c>
      <c r="BI2168" s="145">
        <f>IF(N2168="nulová",J2168,0)</f>
        <v>0</v>
      </c>
      <c r="BJ2168" s="18" t="s">
        <v>86</v>
      </c>
      <c r="BK2168" s="145">
        <f>ROUND(I2168*H2168,2)</f>
        <v>0</v>
      </c>
      <c r="BL2168" s="18" t="s">
        <v>436</v>
      </c>
      <c r="BM2168" s="144" t="s">
        <v>3350</v>
      </c>
    </row>
    <row r="2169" spans="2:65" s="1" customFormat="1" ht="58.5">
      <c r="B2169" s="33"/>
      <c r="D2169" s="146" t="s">
        <v>313</v>
      </c>
      <c r="F2169" s="147" t="s">
        <v>3351</v>
      </c>
      <c r="I2169" s="148"/>
      <c r="L2169" s="33"/>
      <c r="M2169" s="149"/>
      <c r="T2169" s="54"/>
      <c r="AT2169" s="18" t="s">
        <v>313</v>
      </c>
      <c r="AU2169" s="18" t="s">
        <v>88</v>
      </c>
    </row>
    <row r="2170" spans="2:65" s="12" customFormat="1" ht="22.5">
      <c r="B2170" s="152"/>
      <c r="D2170" s="146" t="s">
        <v>317</v>
      </c>
      <c r="E2170" s="153" t="s">
        <v>42</v>
      </c>
      <c r="F2170" s="154" t="s">
        <v>3352</v>
      </c>
      <c r="H2170" s="153" t="s">
        <v>42</v>
      </c>
      <c r="I2170" s="155"/>
      <c r="L2170" s="152"/>
      <c r="M2170" s="156"/>
      <c r="T2170" s="157"/>
      <c r="AT2170" s="153" t="s">
        <v>317</v>
      </c>
      <c r="AU2170" s="153" t="s">
        <v>88</v>
      </c>
      <c r="AV2170" s="12" t="s">
        <v>86</v>
      </c>
      <c r="AW2170" s="12" t="s">
        <v>38</v>
      </c>
      <c r="AX2170" s="12" t="s">
        <v>79</v>
      </c>
      <c r="AY2170" s="153" t="s">
        <v>305</v>
      </c>
    </row>
    <row r="2171" spans="2:65" s="13" customFormat="1" ht="22.5">
      <c r="B2171" s="158"/>
      <c r="D2171" s="146" t="s">
        <v>317</v>
      </c>
      <c r="E2171" s="159" t="s">
        <v>42</v>
      </c>
      <c r="F2171" s="160" t="s">
        <v>3353</v>
      </c>
      <c r="H2171" s="161">
        <v>14.79</v>
      </c>
      <c r="I2171" s="162"/>
      <c r="L2171" s="158"/>
      <c r="M2171" s="163"/>
      <c r="T2171" s="164"/>
      <c r="AT2171" s="159" t="s">
        <v>317</v>
      </c>
      <c r="AU2171" s="159" t="s">
        <v>88</v>
      </c>
      <c r="AV2171" s="13" t="s">
        <v>88</v>
      </c>
      <c r="AW2171" s="13" t="s">
        <v>38</v>
      </c>
      <c r="AX2171" s="13" t="s">
        <v>79</v>
      </c>
      <c r="AY2171" s="159" t="s">
        <v>305</v>
      </c>
    </row>
    <row r="2172" spans="2:65" s="12" customFormat="1" ht="22.5">
      <c r="B2172" s="152"/>
      <c r="D2172" s="146" t="s">
        <v>317</v>
      </c>
      <c r="E2172" s="153" t="s">
        <v>42</v>
      </c>
      <c r="F2172" s="154" t="s">
        <v>3354</v>
      </c>
      <c r="H2172" s="153" t="s">
        <v>42</v>
      </c>
      <c r="I2172" s="155"/>
      <c r="L2172" s="152"/>
      <c r="M2172" s="156"/>
      <c r="T2172" s="157"/>
      <c r="AT2172" s="153" t="s">
        <v>317</v>
      </c>
      <c r="AU2172" s="153" t="s">
        <v>88</v>
      </c>
      <c r="AV2172" s="12" t="s">
        <v>86</v>
      </c>
      <c r="AW2172" s="12" t="s">
        <v>38</v>
      </c>
      <c r="AX2172" s="12" t="s">
        <v>79</v>
      </c>
      <c r="AY2172" s="153" t="s">
        <v>305</v>
      </c>
    </row>
    <row r="2173" spans="2:65" s="13" customFormat="1" ht="22.5">
      <c r="B2173" s="158"/>
      <c r="D2173" s="146" t="s">
        <v>317</v>
      </c>
      <c r="E2173" s="159" t="s">
        <v>42</v>
      </c>
      <c r="F2173" s="160" t="s">
        <v>3355</v>
      </c>
      <c r="H2173" s="161">
        <v>10.64</v>
      </c>
      <c r="I2173" s="162"/>
      <c r="L2173" s="158"/>
      <c r="M2173" s="163"/>
      <c r="T2173" s="164"/>
      <c r="AT2173" s="159" t="s">
        <v>317</v>
      </c>
      <c r="AU2173" s="159" t="s">
        <v>88</v>
      </c>
      <c r="AV2173" s="13" t="s">
        <v>88</v>
      </c>
      <c r="AW2173" s="13" t="s">
        <v>38</v>
      </c>
      <c r="AX2173" s="13" t="s">
        <v>79</v>
      </c>
      <c r="AY2173" s="159" t="s">
        <v>305</v>
      </c>
    </row>
    <row r="2174" spans="2:65" s="15" customFormat="1" ht="11.25">
      <c r="B2174" s="172"/>
      <c r="D2174" s="146" t="s">
        <v>317</v>
      </c>
      <c r="E2174" s="173" t="s">
        <v>42</v>
      </c>
      <c r="F2174" s="174" t="s">
        <v>339</v>
      </c>
      <c r="H2174" s="175">
        <v>25.43</v>
      </c>
      <c r="I2174" s="176"/>
      <c r="L2174" s="172"/>
      <c r="M2174" s="177"/>
      <c r="T2174" s="178"/>
      <c r="AT2174" s="173" t="s">
        <v>317</v>
      </c>
      <c r="AU2174" s="173" t="s">
        <v>88</v>
      </c>
      <c r="AV2174" s="15" t="s">
        <v>311</v>
      </c>
      <c r="AW2174" s="15" t="s">
        <v>38</v>
      </c>
      <c r="AX2174" s="15" t="s">
        <v>86</v>
      </c>
      <c r="AY2174" s="173" t="s">
        <v>305</v>
      </c>
    </row>
    <row r="2175" spans="2:65" s="1" customFormat="1" ht="37.9" customHeight="1">
      <c r="B2175" s="33"/>
      <c r="C2175" s="133" t="s">
        <v>3356</v>
      </c>
      <c r="D2175" s="133" t="s">
        <v>307</v>
      </c>
      <c r="E2175" s="134" t="s">
        <v>3357</v>
      </c>
      <c r="F2175" s="135" t="s">
        <v>3358</v>
      </c>
      <c r="G2175" s="136" t="s">
        <v>199</v>
      </c>
      <c r="H2175" s="137">
        <v>35.22</v>
      </c>
      <c r="I2175" s="138"/>
      <c r="J2175" s="139">
        <f>ROUND(I2175*H2175,2)</f>
        <v>0</v>
      </c>
      <c r="K2175" s="135" t="s">
        <v>721</v>
      </c>
      <c r="L2175" s="33"/>
      <c r="M2175" s="140" t="s">
        <v>42</v>
      </c>
      <c r="N2175" s="141" t="s">
        <v>50</v>
      </c>
      <c r="P2175" s="142">
        <f>O2175*H2175</f>
        <v>0</v>
      </c>
      <c r="Q2175" s="142">
        <v>4.8320000000000002E-2</v>
      </c>
      <c r="R2175" s="142">
        <f>Q2175*H2175</f>
        <v>1.7018304</v>
      </c>
      <c r="S2175" s="142">
        <v>0</v>
      </c>
      <c r="T2175" s="143">
        <f>S2175*H2175</f>
        <v>0</v>
      </c>
      <c r="AR2175" s="144" t="s">
        <v>436</v>
      </c>
      <c r="AT2175" s="144" t="s">
        <v>307</v>
      </c>
      <c r="AU2175" s="144" t="s">
        <v>88</v>
      </c>
      <c r="AY2175" s="18" t="s">
        <v>305</v>
      </c>
      <c r="BE2175" s="145">
        <f>IF(N2175="základní",J2175,0)</f>
        <v>0</v>
      </c>
      <c r="BF2175" s="145">
        <f>IF(N2175="snížená",J2175,0)</f>
        <v>0</v>
      </c>
      <c r="BG2175" s="145">
        <f>IF(N2175="zákl. přenesená",J2175,0)</f>
        <v>0</v>
      </c>
      <c r="BH2175" s="145">
        <f>IF(N2175="sníž. přenesená",J2175,0)</f>
        <v>0</v>
      </c>
      <c r="BI2175" s="145">
        <f>IF(N2175="nulová",J2175,0)</f>
        <v>0</v>
      </c>
      <c r="BJ2175" s="18" t="s">
        <v>86</v>
      </c>
      <c r="BK2175" s="145">
        <f>ROUND(I2175*H2175,2)</f>
        <v>0</v>
      </c>
      <c r="BL2175" s="18" t="s">
        <v>436</v>
      </c>
      <c r="BM2175" s="144" t="s">
        <v>3359</v>
      </c>
    </row>
    <row r="2176" spans="2:65" s="1" customFormat="1" ht="58.5">
      <c r="B2176" s="33"/>
      <c r="D2176" s="146" t="s">
        <v>313</v>
      </c>
      <c r="F2176" s="147" t="s">
        <v>3360</v>
      </c>
      <c r="I2176" s="148"/>
      <c r="L2176" s="33"/>
      <c r="M2176" s="149"/>
      <c r="T2176" s="54"/>
      <c r="AT2176" s="18" t="s">
        <v>313</v>
      </c>
      <c r="AU2176" s="18" t="s">
        <v>88</v>
      </c>
    </row>
    <row r="2177" spans="2:65" s="12" customFormat="1" ht="22.5">
      <c r="B2177" s="152"/>
      <c r="D2177" s="146" t="s">
        <v>317</v>
      </c>
      <c r="E2177" s="153" t="s">
        <v>42</v>
      </c>
      <c r="F2177" s="154" t="s">
        <v>3361</v>
      </c>
      <c r="H2177" s="153" t="s">
        <v>42</v>
      </c>
      <c r="I2177" s="155"/>
      <c r="L2177" s="152"/>
      <c r="M2177" s="156"/>
      <c r="T2177" s="157"/>
      <c r="AT2177" s="153" t="s">
        <v>317</v>
      </c>
      <c r="AU2177" s="153" t="s">
        <v>88</v>
      </c>
      <c r="AV2177" s="12" t="s">
        <v>86</v>
      </c>
      <c r="AW2177" s="12" t="s">
        <v>38</v>
      </c>
      <c r="AX2177" s="12" t="s">
        <v>79</v>
      </c>
      <c r="AY2177" s="153" t="s">
        <v>305</v>
      </c>
    </row>
    <row r="2178" spans="2:65" s="13" customFormat="1" ht="22.5">
      <c r="B2178" s="158"/>
      <c r="D2178" s="146" t="s">
        <v>317</v>
      </c>
      <c r="E2178" s="159" t="s">
        <v>42</v>
      </c>
      <c r="F2178" s="160" t="s">
        <v>3362</v>
      </c>
      <c r="H2178" s="161">
        <v>4.26</v>
      </c>
      <c r="I2178" s="162"/>
      <c r="L2178" s="158"/>
      <c r="M2178" s="163"/>
      <c r="T2178" s="164"/>
      <c r="AT2178" s="159" t="s">
        <v>317</v>
      </c>
      <c r="AU2178" s="159" t="s">
        <v>88</v>
      </c>
      <c r="AV2178" s="13" t="s">
        <v>88</v>
      </c>
      <c r="AW2178" s="13" t="s">
        <v>38</v>
      </c>
      <c r="AX2178" s="13" t="s">
        <v>79</v>
      </c>
      <c r="AY2178" s="159" t="s">
        <v>305</v>
      </c>
    </row>
    <row r="2179" spans="2:65" s="12" customFormat="1" ht="22.5">
      <c r="B2179" s="152"/>
      <c r="D2179" s="146" t="s">
        <v>317</v>
      </c>
      <c r="E2179" s="153" t="s">
        <v>42</v>
      </c>
      <c r="F2179" s="154" t="s">
        <v>3363</v>
      </c>
      <c r="H2179" s="153" t="s">
        <v>42</v>
      </c>
      <c r="I2179" s="155"/>
      <c r="L2179" s="152"/>
      <c r="M2179" s="156"/>
      <c r="T2179" s="157"/>
      <c r="AT2179" s="153" t="s">
        <v>317</v>
      </c>
      <c r="AU2179" s="153" t="s">
        <v>88</v>
      </c>
      <c r="AV2179" s="12" t="s">
        <v>86</v>
      </c>
      <c r="AW2179" s="12" t="s">
        <v>38</v>
      </c>
      <c r="AX2179" s="12" t="s">
        <v>79</v>
      </c>
      <c r="AY2179" s="153" t="s">
        <v>305</v>
      </c>
    </row>
    <row r="2180" spans="2:65" s="13" customFormat="1" ht="22.5">
      <c r="B2180" s="158"/>
      <c r="D2180" s="146" t="s">
        <v>317</v>
      </c>
      <c r="E2180" s="159" t="s">
        <v>42</v>
      </c>
      <c r="F2180" s="160" t="s">
        <v>3364</v>
      </c>
      <c r="H2180" s="161">
        <v>30.96</v>
      </c>
      <c r="I2180" s="162"/>
      <c r="L2180" s="158"/>
      <c r="M2180" s="163"/>
      <c r="T2180" s="164"/>
      <c r="AT2180" s="159" t="s">
        <v>317</v>
      </c>
      <c r="AU2180" s="159" t="s">
        <v>88</v>
      </c>
      <c r="AV2180" s="13" t="s">
        <v>88</v>
      </c>
      <c r="AW2180" s="13" t="s">
        <v>38</v>
      </c>
      <c r="AX2180" s="13" t="s">
        <v>79</v>
      </c>
      <c r="AY2180" s="159" t="s">
        <v>305</v>
      </c>
    </row>
    <row r="2181" spans="2:65" s="15" customFormat="1" ht="11.25">
      <c r="B2181" s="172"/>
      <c r="D2181" s="146" t="s">
        <v>317</v>
      </c>
      <c r="E2181" s="173" t="s">
        <v>42</v>
      </c>
      <c r="F2181" s="174" t="s">
        <v>339</v>
      </c>
      <c r="H2181" s="175">
        <v>35.22</v>
      </c>
      <c r="I2181" s="176"/>
      <c r="L2181" s="172"/>
      <c r="M2181" s="177"/>
      <c r="T2181" s="178"/>
      <c r="AT2181" s="173" t="s">
        <v>317</v>
      </c>
      <c r="AU2181" s="173" t="s">
        <v>88</v>
      </c>
      <c r="AV2181" s="15" t="s">
        <v>311</v>
      </c>
      <c r="AW2181" s="15" t="s">
        <v>38</v>
      </c>
      <c r="AX2181" s="15" t="s">
        <v>86</v>
      </c>
      <c r="AY2181" s="173" t="s">
        <v>305</v>
      </c>
    </row>
    <row r="2182" spans="2:65" s="1" customFormat="1" ht="24.2" customHeight="1">
      <c r="B2182" s="33"/>
      <c r="C2182" s="133" t="s">
        <v>3365</v>
      </c>
      <c r="D2182" s="133" t="s">
        <v>307</v>
      </c>
      <c r="E2182" s="134" t="s">
        <v>3366</v>
      </c>
      <c r="F2182" s="135" t="s">
        <v>3367</v>
      </c>
      <c r="G2182" s="136" t="s">
        <v>199</v>
      </c>
      <c r="H2182" s="137">
        <v>6.39</v>
      </c>
      <c r="I2182" s="138"/>
      <c r="J2182" s="139">
        <f>ROUND(I2182*H2182,2)</f>
        <v>0</v>
      </c>
      <c r="K2182" s="135" t="s">
        <v>721</v>
      </c>
      <c r="L2182" s="33"/>
      <c r="M2182" s="140" t="s">
        <v>42</v>
      </c>
      <c r="N2182" s="141" t="s">
        <v>50</v>
      </c>
      <c r="P2182" s="142">
        <f>O2182*H2182</f>
        <v>0</v>
      </c>
      <c r="Q2182" s="142">
        <v>1.0880000000000001E-2</v>
      </c>
      <c r="R2182" s="142">
        <f>Q2182*H2182</f>
        <v>6.9523200000000007E-2</v>
      </c>
      <c r="S2182" s="142">
        <v>0</v>
      </c>
      <c r="T2182" s="143">
        <f>S2182*H2182</f>
        <v>0</v>
      </c>
      <c r="AR2182" s="144" t="s">
        <v>436</v>
      </c>
      <c r="AT2182" s="144" t="s">
        <v>307</v>
      </c>
      <c r="AU2182" s="144" t="s">
        <v>88</v>
      </c>
      <c r="AY2182" s="18" t="s">
        <v>305</v>
      </c>
      <c r="BE2182" s="145">
        <f>IF(N2182="základní",J2182,0)</f>
        <v>0</v>
      </c>
      <c r="BF2182" s="145">
        <f>IF(N2182="snížená",J2182,0)</f>
        <v>0</v>
      </c>
      <c r="BG2182" s="145">
        <f>IF(N2182="zákl. přenesená",J2182,0)</f>
        <v>0</v>
      </c>
      <c r="BH2182" s="145">
        <f>IF(N2182="sníž. přenesená",J2182,0)</f>
        <v>0</v>
      </c>
      <c r="BI2182" s="145">
        <f>IF(N2182="nulová",J2182,0)</f>
        <v>0</v>
      </c>
      <c r="BJ2182" s="18" t="s">
        <v>86</v>
      </c>
      <c r="BK2182" s="145">
        <f>ROUND(I2182*H2182,2)</f>
        <v>0</v>
      </c>
      <c r="BL2182" s="18" t="s">
        <v>436</v>
      </c>
      <c r="BM2182" s="144" t="s">
        <v>3368</v>
      </c>
    </row>
    <row r="2183" spans="2:65" s="1" customFormat="1" ht="29.25">
      <c r="B2183" s="33"/>
      <c r="D2183" s="146" t="s">
        <v>313</v>
      </c>
      <c r="F2183" s="147" t="s">
        <v>3369</v>
      </c>
      <c r="I2183" s="148"/>
      <c r="L2183" s="33"/>
      <c r="M2183" s="149"/>
      <c r="T2183" s="54"/>
      <c r="AT2183" s="18" t="s">
        <v>313</v>
      </c>
      <c r="AU2183" s="18" t="s">
        <v>88</v>
      </c>
    </row>
    <row r="2184" spans="2:65" s="12" customFormat="1" ht="22.5">
      <c r="B2184" s="152"/>
      <c r="D2184" s="146" t="s">
        <v>317</v>
      </c>
      <c r="E2184" s="153" t="s">
        <v>42</v>
      </c>
      <c r="F2184" s="154" t="s">
        <v>3370</v>
      </c>
      <c r="H2184" s="153" t="s">
        <v>42</v>
      </c>
      <c r="I2184" s="155"/>
      <c r="L2184" s="152"/>
      <c r="M2184" s="156"/>
      <c r="T2184" s="157"/>
      <c r="AT2184" s="153" t="s">
        <v>317</v>
      </c>
      <c r="AU2184" s="153" t="s">
        <v>88</v>
      </c>
      <c r="AV2184" s="12" t="s">
        <v>86</v>
      </c>
      <c r="AW2184" s="12" t="s">
        <v>38</v>
      </c>
      <c r="AX2184" s="12" t="s">
        <v>79</v>
      </c>
      <c r="AY2184" s="153" t="s">
        <v>305</v>
      </c>
    </row>
    <row r="2185" spans="2:65" s="13" customFormat="1" ht="22.5">
      <c r="B2185" s="158"/>
      <c r="D2185" s="146" t="s">
        <v>317</v>
      </c>
      <c r="E2185" s="159" t="s">
        <v>42</v>
      </c>
      <c r="F2185" s="160" t="s">
        <v>3371</v>
      </c>
      <c r="H2185" s="161">
        <v>6.39</v>
      </c>
      <c r="I2185" s="162"/>
      <c r="L2185" s="158"/>
      <c r="M2185" s="163"/>
      <c r="T2185" s="164"/>
      <c r="AT2185" s="159" t="s">
        <v>317</v>
      </c>
      <c r="AU2185" s="159" t="s">
        <v>88</v>
      </c>
      <c r="AV2185" s="13" t="s">
        <v>88</v>
      </c>
      <c r="AW2185" s="13" t="s">
        <v>38</v>
      </c>
      <c r="AX2185" s="13" t="s">
        <v>86</v>
      </c>
      <c r="AY2185" s="159" t="s">
        <v>305</v>
      </c>
    </row>
    <row r="2186" spans="2:65" s="1" customFormat="1" ht="24.2" customHeight="1">
      <c r="B2186" s="33"/>
      <c r="C2186" s="133" t="s">
        <v>3372</v>
      </c>
      <c r="D2186" s="133" t="s">
        <v>307</v>
      </c>
      <c r="E2186" s="134" t="s">
        <v>3373</v>
      </c>
      <c r="F2186" s="135" t="s">
        <v>3374</v>
      </c>
      <c r="G2186" s="136" t="s">
        <v>199</v>
      </c>
      <c r="H2186" s="137">
        <v>179.89</v>
      </c>
      <c r="I2186" s="138"/>
      <c r="J2186" s="139">
        <f>ROUND(I2186*H2186,2)</f>
        <v>0</v>
      </c>
      <c r="K2186" s="135" t="s">
        <v>721</v>
      </c>
      <c r="L2186" s="33"/>
      <c r="M2186" s="140" t="s">
        <v>42</v>
      </c>
      <c r="N2186" s="141" t="s">
        <v>50</v>
      </c>
      <c r="P2186" s="142">
        <f>O2186*H2186</f>
        <v>0</v>
      </c>
      <c r="Q2186" s="142">
        <v>2.7199999999999998E-2</v>
      </c>
      <c r="R2186" s="142">
        <f>Q2186*H2186</f>
        <v>4.8930079999999991</v>
      </c>
      <c r="S2186" s="142">
        <v>0</v>
      </c>
      <c r="T2186" s="143">
        <f>S2186*H2186</f>
        <v>0</v>
      </c>
      <c r="AR2186" s="144" t="s">
        <v>436</v>
      </c>
      <c r="AT2186" s="144" t="s">
        <v>307</v>
      </c>
      <c r="AU2186" s="144" t="s">
        <v>88</v>
      </c>
      <c r="AY2186" s="18" t="s">
        <v>305</v>
      </c>
      <c r="BE2186" s="145">
        <f>IF(N2186="základní",J2186,0)</f>
        <v>0</v>
      </c>
      <c r="BF2186" s="145">
        <f>IF(N2186="snížená",J2186,0)</f>
        <v>0</v>
      </c>
      <c r="BG2186" s="145">
        <f>IF(N2186="zákl. přenesená",J2186,0)</f>
        <v>0</v>
      </c>
      <c r="BH2186" s="145">
        <f>IF(N2186="sníž. přenesená",J2186,0)</f>
        <v>0</v>
      </c>
      <c r="BI2186" s="145">
        <f>IF(N2186="nulová",J2186,0)</f>
        <v>0</v>
      </c>
      <c r="BJ2186" s="18" t="s">
        <v>86</v>
      </c>
      <c r="BK2186" s="145">
        <f>ROUND(I2186*H2186,2)</f>
        <v>0</v>
      </c>
      <c r="BL2186" s="18" t="s">
        <v>436</v>
      </c>
      <c r="BM2186" s="144" t="s">
        <v>3375</v>
      </c>
    </row>
    <row r="2187" spans="2:65" s="1" customFormat="1" ht="39">
      <c r="B2187" s="33"/>
      <c r="D2187" s="146" t="s">
        <v>313</v>
      </c>
      <c r="F2187" s="147" t="s">
        <v>3376</v>
      </c>
      <c r="I2187" s="148"/>
      <c r="L2187" s="33"/>
      <c r="M2187" s="149"/>
      <c r="T2187" s="54"/>
      <c r="AT2187" s="18" t="s">
        <v>313</v>
      </c>
      <c r="AU2187" s="18" t="s">
        <v>88</v>
      </c>
    </row>
    <row r="2188" spans="2:65" s="12" customFormat="1" ht="22.5">
      <c r="B2188" s="152"/>
      <c r="D2188" s="146" t="s">
        <v>317</v>
      </c>
      <c r="E2188" s="153" t="s">
        <v>42</v>
      </c>
      <c r="F2188" s="154" t="s">
        <v>3377</v>
      </c>
      <c r="H2188" s="153" t="s">
        <v>42</v>
      </c>
      <c r="I2188" s="155"/>
      <c r="L2188" s="152"/>
      <c r="M2188" s="156"/>
      <c r="T2188" s="157"/>
      <c r="AT2188" s="153" t="s">
        <v>317</v>
      </c>
      <c r="AU2188" s="153" t="s">
        <v>88</v>
      </c>
      <c r="AV2188" s="12" t="s">
        <v>86</v>
      </c>
      <c r="AW2188" s="12" t="s">
        <v>38</v>
      </c>
      <c r="AX2188" s="12" t="s">
        <v>79</v>
      </c>
      <c r="AY2188" s="153" t="s">
        <v>305</v>
      </c>
    </row>
    <row r="2189" spans="2:65" s="13" customFormat="1" ht="22.5">
      <c r="B2189" s="158"/>
      <c r="D2189" s="146" t="s">
        <v>317</v>
      </c>
      <c r="E2189" s="159" t="s">
        <v>42</v>
      </c>
      <c r="F2189" s="160" t="s">
        <v>3378</v>
      </c>
      <c r="H2189" s="161">
        <v>179.89</v>
      </c>
      <c r="I2189" s="162"/>
      <c r="L2189" s="158"/>
      <c r="M2189" s="163"/>
      <c r="T2189" s="164"/>
      <c r="AT2189" s="159" t="s">
        <v>317</v>
      </c>
      <c r="AU2189" s="159" t="s">
        <v>88</v>
      </c>
      <c r="AV2189" s="13" t="s">
        <v>88</v>
      </c>
      <c r="AW2189" s="13" t="s">
        <v>38</v>
      </c>
      <c r="AX2189" s="13" t="s">
        <v>86</v>
      </c>
      <c r="AY2189" s="159" t="s">
        <v>305</v>
      </c>
    </row>
    <row r="2190" spans="2:65" s="1" customFormat="1" ht="24.2" customHeight="1">
      <c r="B2190" s="33"/>
      <c r="C2190" s="133" t="s">
        <v>3379</v>
      </c>
      <c r="D2190" s="133" t="s">
        <v>307</v>
      </c>
      <c r="E2190" s="134" t="s">
        <v>3380</v>
      </c>
      <c r="F2190" s="135" t="s">
        <v>3381</v>
      </c>
      <c r="G2190" s="136" t="s">
        <v>199</v>
      </c>
      <c r="H2190" s="137">
        <v>152.75</v>
      </c>
      <c r="I2190" s="138"/>
      <c r="J2190" s="139">
        <f>ROUND(I2190*H2190,2)</f>
        <v>0</v>
      </c>
      <c r="K2190" s="135" t="s">
        <v>721</v>
      </c>
      <c r="L2190" s="33"/>
      <c r="M2190" s="140" t="s">
        <v>42</v>
      </c>
      <c r="N2190" s="141" t="s">
        <v>50</v>
      </c>
      <c r="P2190" s="142">
        <f>O2190*H2190</f>
        <v>0</v>
      </c>
      <c r="Q2190" s="142">
        <v>2.7199999999999998E-2</v>
      </c>
      <c r="R2190" s="142">
        <f>Q2190*H2190</f>
        <v>4.1547999999999998</v>
      </c>
      <c r="S2190" s="142">
        <v>0</v>
      </c>
      <c r="T2190" s="143">
        <f>S2190*H2190</f>
        <v>0</v>
      </c>
      <c r="AR2190" s="144" t="s">
        <v>436</v>
      </c>
      <c r="AT2190" s="144" t="s">
        <v>307</v>
      </c>
      <c r="AU2190" s="144" t="s">
        <v>88</v>
      </c>
      <c r="AY2190" s="18" t="s">
        <v>305</v>
      </c>
      <c r="BE2190" s="145">
        <f>IF(N2190="základní",J2190,0)</f>
        <v>0</v>
      </c>
      <c r="BF2190" s="145">
        <f>IF(N2190="snížená",J2190,0)</f>
        <v>0</v>
      </c>
      <c r="BG2190" s="145">
        <f>IF(N2190="zákl. přenesená",J2190,0)</f>
        <v>0</v>
      </c>
      <c r="BH2190" s="145">
        <f>IF(N2190="sníž. přenesená",J2190,0)</f>
        <v>0</v>
      </c>
      <c r="BI2190" s="145">
        <f>IF(N2190="nulová",J2190,0)</f>
        <v>0</v>
      </c>
      <c r="BJ2190" s="18" t="s">
        <v>86</v>
      </c>
      <c r="BK2190" s="145">
        <f>ROUND(I2190*H2190,2)</f>
        <v>0</v>
      </c>
      <c r="BL2190" s="18" t="s">
        <v>436</v>
      </c>
      <c r="BM2190" s="144" t="s">
        <v>3382</v>
      </c>
    </row>
    <row r="2191" spans="2:65" s="1" customFormat="1" ht="39">
      <c r="B2191" s="33"/>
      <c r="D2191" s="146" t="s">
        <v>313</v>
      </c>
      <c r="F2191" s="147" t="s">
        <v>3383</v>
      </c>
      <c r="I2191" s="148"/>
      <c r="L2191" s="33"/>
      <c r="M2191" s="149"/>
      <c r="T2191" s="54"/>
      <c r="AT2191" s="18" t="s">
        <v>313</v>
      </c>
      <c r="AU2191" s="18" t="s">
        <v>88</v>
      </c>
    </row>
    <row r="2192" spans="2:65" s="12" customFormat="1" ht="22.5">
      <c r="B2192" s="152"/>
      <c r="D2192" s="146" t="s">
        <v>317</v>
      </c>
      <c r="E2192" s="153" t="s">
        <v>42</v>
      </c>
      <c r="F2192" s="154" t="s">
        <v>3384</v>
      </c>
      <c r="H2192" s="153" t="s">
        <v>42</v>
      </c>
      <c r="I2192" s="155"/>
      <c r="L2192" s="152"/>
      <c r="M2192" s="156"/>
      <c r="T2192" s="157"/>
      <c r="AT2192" s="153" t="s">
        <v>317</v>
      </c>
      <c r="AU2192" s="153" t="s">
        <v>88</v>
      </c>
      <c r="AV2192" s="12" t="s">
        <v>86</v>
      </c>
      <c r="AW2192" s="12" t="s">
        <v>38</v>
      </c>
      <c r="AX2192" s="12" t="s">
        <v>79</v>
      </c>
      <c r="AY2192" s="153" t="s">
        <v>305</v>
      </c>
    </row>
    <row r="2193" spans="2:65" s="13" customFormat="1" ht="22.5">
      <c r="B2193" s="158"/>
      <c r="D2193" s="146" t="s">
        <v>317</v>
      </c>
      <c r="E2193" s="159" t="s">
        <v>42</v>
      </c>
      <c r="F2193" s="160" t="s">
        <v>3385</v>
      </c>
      <c r="H2193" s="161">
        <v>152.75</v>
      </c>
      <c r="I2193" s="162"/>
      <c r="L2193" s="158"/>
      <c r="M2193" s="163"/>
      <c r="T2193" s="164"/>
      <c r="AT2193" s="159" t="s">
        <v>317</v>
      </c>
      <c r="AU2193" s="159" t="s">
        <v>88</v>
      </c>
      <c r="AV2193" s="13" t="s">
        <v>88</v>
      </c>
      <c r="AW2193" s="13" t="s">
        <v>38</v>
      </c>
      <c r="AX2193" s="13" t="s">
        <v>86</v>
      </c>
      <c r="AY2193" s="159" t="s">
        <v>305</v>
      </c>
    </row>
    <row r="2194" spans="2:65" s="1" customFormat="1" ht="24.2" customHeight="1">
      <c r="B2194" s="33"/>
      <c r="C2194" s="133" t="s">
        <v>3386</v>
      </c>
      <c r="D2194" s="133" t="s">
        <v>307</v>
      </c>
      <c r="E2194" s="134" t="s">
        <v>3387</v>
      </c>
      <c r="F2194" s="135" t="s">
        <v>3388</v>
      </c>
      <c r="G2194" s="136" t="s">
        <v>199</v>
      </c>
      <c r="H2194" s="137">
        <v>4.0999999999999996</v>
      </c>
      <c r="I2194" s="138"/>
      <c r="J2194" s="139">
        <f>ROUND(I2194*H2194,2)</f>
        <v>0</v>
      </c>
      <c r="K2194" s="135" t="s">
        <v>721</v>
      </c>
      <c r="L2194" s="33"/>
      <c r="M2194" s="140" t="s">
        <v>42</v>
      </c>
      <c r="N2194" s="141" t="s">
        <v>50</v>
      </c>
      <c r="P2194" s="142">
        <f>O2194*H2194</f>
        <v>0</v>
      </c>
      <c r="Q2194" s="142">
        <v>2.7199999999999998E-2</v>
      </c>
      <c r="R2194" s="142">
        <f>Q2194*H2194</f>
        <v>0.11151999999999998</v>
      </c>
      <c r="S2194" s="142">
        <v>0</v>
      </c>
      <c r="T2194" s="143">
        <f>S2194*H2194</f>
        <v>0</v>
      </c>
      <c r="AR2194" s="144" t="s">
        <v>436</v>
      </c>
      <c r="AT2194" s="144" t="s">
        <v>307</v>
      </c>
      <c r="AU2194" s="144" t="s">
        <v>88</v>
      </c>
      <c r="AY2194" s="18" t="s">
        <v>305</v>
      </c>
      <c r="BE2194" s="145">
        <f>IF(N2194="základní",J2194,0)</f>
        <v>0</v>
      </c>
      <c r="BF2194" s="145">
        <f>IF(N2194="snížená",J2194,0)</f>
        <v>0</v>
      </c>
      <c r="BG2194" s="145">
        <f>IF(N2194="zákl. přenesená",J2194,0)</f>
        <v>0</v>
      </c>
      <c r="BH2194" s="145">
        <f>IF(N2194="sníž. přenesená",J2194,0)</f>
        <v>0</v>
      </c>
      <c r="BI2194" s="145">
        <f>IF(N2194="nulová",J2194,0)</f>
        <v>0</v>
      </c>
      <c r="BJ2194" s="18" t="s">
        <v>86</v>
      </c>
      <c r="BK2194" s="145">
        <f>ROUND(I2194*H2194,2)</f>
        <v>0</v>
      </c>
      <c r="BL2194" s="18" t="s">
        <v>436</v>
      </c>
      <c r="BM2194" s="144" t="s">
        <v>3389</v>
      </c>
    </row>
    <row r="2195" spans="2:65" s="1" customFormat="1" ht="39">
      <c r="B2195" s="33"/>
      <c r="D2195" s="146" t="s">
        <v>313</v>
      </c>
      <c r="F2195" s="147" t="s">
        <v>3390</v>
      </c>
      <c r="I2195" s="148"/>
      <c r="L2195" s="33"/>
      <c r="M2195" s="149"/>
      <c r="T2195" s="54"/>
      <c r="AT2195" s="18" t="s">
        <v>313</v>
      </c>
      <c r="AU2195" s="18" t="s">
        <v>88</v>
      </c>
    </row>
    <row r="2196" spans="2:65" s="12" customFormat="1" ht="22.5">
      <c r="B2196" s="152"/>
      <c r="D2196" s="146" t="s">
        <v>317</v>
      </c>
      <c r="E2196" s="153" t="s">
        <v>42</v>
      </c>
      <c r="F2196" s="154" t="s">
        <v>3391</v>
      </c>
      <c r="H2196" s="153" t="s">
        <v>42</v>
      </c>
      <c r="I2196" s="155"/>
      <c r="L2196" s="152"/>
      <c r="M2196" s="156"/>
      <c r="T2196" s="157"/>
      <c r="AT2196" s="153" t="s">
        <v>317</v>
      </c>
      <c r="AU2196" s="153" t="s">
        <v>88</v>
      </c>
      <c r="AV2196" s="12" t="s">
        <v>86</v>
      </c>
      <c r="AW2196" s="12" t="s">
        <v>38</v>
      </c>
      <c r="AX2196" s="12" t="s">
        <v>79</v>
      </c>
      <c r="AY2196" s="153" t="s">
        <v>305</v>
      </c>
    </row>
    <row r="2197" spans="2:65" s="13" customFormat="1" ht="22.5">
      <c r="B2197" s="158"/>
      <c r="D2197" s="146" t="s">
        <v>317</v>
      </c>
      <c r="E2197" s="159" t="s">
        <v>42</v>
      </c>
      <c r="F2197" s="160" t="s">
        <v>3392</v>
      </c>
      <c r="H2197" s="161">
        <v>4.0999999999999996</v>
      </c>
      <c r="I2197" s="162"/>
      <c r="L2197" s="158"/>
      <c r="M2197" s="163"/>
      <c r="T2197" s="164"/>
      <c r="AT2197" s="159" t="s">
        <v>317</v>
      </c>
      <c r="AU2197" s="159" t="s">
        <v>88</v>
      </c>
      <c r="AV2197" s="13" t="s">
        <v>88</v>
      </c>
      <c r="AW2197" s="13" t="s">
        <v>38</v>
      </c>
      <c r="AX2197" s="13" t="s">
        <v>86</v>
      </c>
      <c r="AY2197" s="159" t="s">
        <v>305</v>
      </c>
    </row>
    <row r="2198" spans="2:65" s="1" customFormat="1" ht="16.5" customHeight="1">
      <c r="B2198" s="33"/>
      <c r="C2198" s="133" t="s">
        <v>3393</v>
      </c>
      <c r="D2198" s="133" t="s">
        <v>307</v>
      </c>
      <c r="E2198" s="134" t="s">
        <v>3394</v>
      </c>
      <c r="F2198" s="135" t="s">
        <v>3395</v>
      </c>
      <c r="G2198" s="136" t="s">
        <v>199</v>
      </c>
      <c r="H2198" s="137">
        <v>593.24</v>
      </c>
      <c r="I2198" s="138"/>
      <c r="J2198" s="139">
        <f>ROUND(I2198*H2198,2)</f>
        <v>0</v>
      </c>
      <c r="K2198" s="135" t="s">
        <v>310</v>
      </c>
      <c r="L2198" s="33"/>
      <c r="M2198" s="140" t="s">
        <v>42</v>
      </c>
      <c r="N2198" s="141" t="s">
        <v>50</v>
      </c>
      <c r="P2198" s="142">
        <f>O2198*H2198</f>
        <v>0</v>
      </c>
      <c r="Q2198" s="142">
        <v>1E-4</v>
      </c>
      <c r="R2198" s="142">
        <f>Q2198*H2198</f>
        <v>5.9324000000000002E-2</v>
      </c>
      <c r="S2198" s="142">
        <v>0</v>
      </c>
      <c r="T2198" s="143">
        <f>S2198*H2198</f>
        <v>0</v>
      </c>
      <c r="AR2198" s="144" t="s">
        <v>436</v>
      </c>
      <c r="AT2198" s="144" t="s">
        <v>307</v>
      </c>
      <c r="AU2198" s="144" t="s">
        <v>88</v>
      </c>
      <c r="AY2198" s="18" t="s">
        <v>305</v>
      </c>
      <c r="BE2198" s="145">
        <f>IF(N2198="základní",J2198,0)</f>
        <v>0</v>
      </c>
      <c r="BF2198" s="145">
        <f>IF(N2198="snížená",J2198,0)</f>
        <v>0</v>
      </c>
      <c r="BG2198" s="145">
        <f>IF(N2198="zákl. přenesená",J2198,0)</f>
        <v>0</v>
      </c>
      <c r="BH2198" s="145">
        <f>IF(N2198="sníž. přenesená",J2198,0)</f>
        <v>0</v>
      </c>
      <c r="BI2198" s="145">
        <f>IF(N2198="nulová",J2198,0)</f>
        <v>0</v>
      </c>
      <c r="BJ2198" s="18" t="s">
        <v>86</v>
      </c>
      <c r="BK2198" s="145">
        <f>ROUND(I2198*H2198,2)</f>
        <v>0</v>
      </c>
      <c r="BL2198" s="18" t="s">
        <v>436</v>
      </c>
      <c r="BM2198" s="144" t="s">
        <v>3396</v>
      </c>
    </row>
    <row r="2199" spans="2:65" s="1" customFormat="1" ht="29.25">
      <c r="B2199" s="33"/>
      <c r="D2199" s="146" t="s">
        <v>313</v>
      </c>
      <c r="F2199" s="147" t="s">
        <v>3397</v>
      </c>
      <c r="I2199" s="148"/>
      <c r="L2199" s="33"/>
      <c r="M2199" s="149"/>
      <c r="T2199" s="54"/>
      <c r="AT2199" s="18" t="s">
        <v>313</v>
      </c>
      <c r="AU2199" s="18" t="s">
        <v>88</v>
      </c>
    </row>
    <row r="2200" spans="2:65" s="1" customFormat="1" ht="11.25">
      <c r="B2200" s="33"/>
      <c r="D2200" s="150" t="s">
        <v>315</v>
      </c>
      <c r="F2200" s="151" t="s">
        <v>3398</v>
      </c>
      <c r="I2200" s="148"/>
      <c r="L2200" s="33"/>
      <c r="M2200" s="149"/>
      <c r="T2200" s="54"/>
      <c r="AT2200" s="18" t="s">
        <v>315</v>
      </c>
      <c r="AU2200" s="18" t="s">
        <v>88</v>
      </c>
    </row>
    <row r="2201" spans="2:65" s="12" customFormat="1" ht="11.25">
      <c r="B2201" s="152"/>
      <c r="D2201" s="146" t="s">
        <v>317</v>
      </c>
      <c r="E2201" s="153" t="s">
        <v>42</v>
      </c>
      <c r="F2201" s="154" t="s">
        <v>3399</v>
      </c>
      <c r="H2201" s="153" t="s">
        <v>42</v>
      </c>
      <c r="I2201" s="155"/>
      <c r="L2201" s="152"/>
      <c r="M2201" s="156"/>
      <c r="T2201" s="157"/>
      <c r="AT2201" s="153" t="s">
        <v>317</v>
      </c>
      <c r="AU2201" s="153" t="s">
        <v>88</v>
      </c>
      <c r="AV2201" s="12" t="s">
        <v>86</v>
      </c>
      <c r="AW2201" s="12" t="s">
        <v>38</v>
      </c>
      <c r="AX2201" s="12" t="s">
        <v>79</v>
      </c>
      <c r="AY2201" s="153" t="s">
        <v>305</v>
      </c>
    </row>
    <row r="2202" spans="2:65" s="13" customFormat="1" ht="22.5">
      <c r="B2202" s="158"/>
      <c r="D2202" s="146" t="s">
        <v>317</v>
      </c>
      <c r="E2202" s="159" t="s">
        <v>42</v>
      </c>
      <c r="F2202" s="160" t="s">
        <v>3400</v>
      </c>
      <c r="H2202" s="161">
        <v>593.24</v>
      </c>
      <c r="I2202" s="162"/>
      <c r="L2202" s="158"/>
      <c r="M2202" s="163"/>
      <c r="T2202" s="164"/>
      <c r="AT2202" s="159" t="s">
        <v>317</v>
      </c>
      <c r="AU2202" s="159" t="s">
        <v>88</v>
      </c>
      <c r="AV2202" s="13" t="s">
        <v>88</v>
      </c>
      <c r="AW2202" s="13" t="s">
        <v>38</v>
      </c>
      <c r="AX2202" s="13" t="s">
        <v>86</v>
      </c>
      <c r="AY2202" s="159" t="s">
        <v>305</v>
      </c>
    </row>
    <row r="2203" spans="2:65" s="1" customFormat="1" ht="24.2" customHeight="1">
      <c r="B2203" s="33"/>
      <c r="C2203" s="133" t="s">
        <v>3401</v>
      </c>
      <c r="D2203" s="133" t="s">
        <v>307</v>
      </c>
      <c r="E2203" s="134" t="s">
        <v>3402</v>
      </c>
      <c r="F2203" s="135" t="s">
        <v>3403</v>
      </c>
      <c r="G2203" s="136" t="s">
        <v>199</v>
      </c>
      <c r="H2203" s="137">
        <v>33.42</v>
      </c>
      <c r="I2203" s="138"/>
      <c r="J2203" s="139">
        <f>ROUND(I2203*H2203,2)</f>
        <v>0</v>
      </c>
      <c r="K2203" s="135" t="s">
        <v>310</v>
      </c>
      <c r="L2203" s="33"/>
      <c r="M2203" s="140" t="s">
        <v>42</v>
      </c>
      <c r="N2203" s="141" t="s">
        <v>50</v>
      </c>
      <c r="P2203" s="142">
        <f>O2203*H2203</f>
        <v>0</v>
      </c>
      <c r="Q2203" s="142">
        <v>1.72E-3</v>
      </c>
      <c r="R2203" s="142">
        <f>Q2203*H2203</f>
        <v>5.7482400000000003E-2</v>
      </c>
      <c r="S2203" s="142">
        <v>0</v>
      </c>
      <c r="T2203" s="143">
        <f>S2203*H2203</f>
        <v>0</v>
      </c>
      <c r="AR2203" s="144" t="s">
        <v>436</v>
      </c>
      <c r="AT2203" s="144" t="s">
        <v>307</v>
      </c>
      <c r="AU2203" s="144" t="s">
        <v>88</v>
      </c>
      <c r="AY2203" s="18" t="s">
        <v>305</v>
      </c>
      <c r="BE2203" s="145">
        <f>IF(N2203="základní",J2203,0)</f>
        <v>0</v>
      </c>
      <c r="BF2203" s="145">
        <f>IF(N2203="snížená",J2203,0)</f>
        <v>0</v>
      </c>
      <c r="BG2203" s="145">
        <f>IF(N2203="zákl. přenesená",J2203,0)</f>
        <v>0</v>
      </c>
      <c r="BH2203" s="145">
        <f>IF(N2203="sníž. přenesená",J2203,0)</f>
        <v>0</v>
      </c>
      <c r="BI2203" s="145">
        <f>IF(N2203="nulová",J2203,0)</f>
        <v>0</v>
      </c>
      <c r="BJ2203" s="18" t="s">
        <v>86</v>
      </c>
      <c r="BK2203" s="145">
        <f>ROUND(I2203*H2203,2)</f>
        <v>0</v>
      </c>
      <c r="BL2203" s="18" t="s">
        <v>436</v>
      </c>
      <c r="BM2203" s="144" t="s">
        <v>3404</v>
      </c>
    </row>
    <row r="2204" spans="2:65" s="1" customFormat="1" ht="19.5">
      <c r="B2204" s="33"/>
      <c r="D2204" s="146" t="s">
        <v>313</v>
      </c>
      <c r="F2204" s="147" t="s">
        <v>3405</v>
      </c>
      <c r="I2204" s="148"/>
      <c r="L2204" s="33"/>
      <c r="M2204" s="149"/>
      <c r="T2204" s="54"/>
      <c r="AT2204" s="18" t="s">
        <v>313</v>
      </c>
      <c r="AU2204" s="18" t="s">
        <v>88</v>
      </c>
    </row>
    <row r="2205" spans="2:65" s="1" customFormat="1" ht="11.25">
      <c r="B2205" s="33"/>
      <c r="D2205" s="150" t="s">
        <v>315</v>
      </c>
      <c r="F2205" s="151" t="s">
        <v>3406</v>
      </c>
      <c r="I2205" s="148"/>
      <c r="L2205" s="33"/>
      <c r="M2205" s="149"/>
      <c r="T2205" s="54"/>
      <c r="AT2205" s="18" t="s">
        <v>315</v>
      </c>
      <c r="AU2205" s="18" t="s">
        <v>88</v>
      </c>
    </row>
    <row r="2206" spans="2:65" s="12" customFormat="1" ht="22.5">
      <c r="B2206" s="152"/>
      <c r="D2206" s="146" t="s">
        <v>317</v>
      </c>
      <c r="E2206" s="153" t="s">
        <v>42</v>
      </c>
      <c r="F2206" s="154" t="s">
        <v>3407</v>
      </c>
      <c r="H2206" s="153" t="s">
        <v>42</v>
      </c>
      <c r="I2206" s="155"/>
      <c r="L2206" s="152"/>
      <c r="M2206" s="156"/>
      <c r="T2206" s="157"/>
      <c r="AT2206" s="153" t="s">
        <v>317</v>
      </c>
      <c r="AU2206" s="153" t="s">
        <v>88</v>
      </c>
      <c r="AV2206" s="12" t="s">
        <v>86</v>
      </c>
      <c r="AW2206" s="12" t="s">
        <v>38</v>
      </c>
      <c r="AX2206" s="12" t="s">
        <v>79</v>
      </c>
      <c r="AY2206" s="153" t="s">
        <v>305</v>
      </c>
    </row>
    <row r="2207" spans="2:65" s="13" customFormat="1" ht="22.5">
      <c r="B2207" s="158"/>
      <c r="D2207" s="146" t="s">
        <v>317</v>
      </c>
      <c r="E2207" s="159" t="s">
        <v>42</v>
      </c>
      <c r="F2207" s="160" t="s">
        <v>3408</v>
      </c>
      <c r="H2207" s="161">
        <v>33.42</v>
      </c>
      <c r="I2207" s="162"/>
      <c r="L2207" s="158"/>
      <c r="M2207" s="163"/>
      <c r="T2207" s="164"/>
      <c r="AT2207" s="159" t="s">
        <v>317</v>
      </c>
      <c r="AU2207" s="159" t="s">
        <v>88</v>
      </c>
      <c r="AV2207" s="13" t="s">
        <v>88</v>
      </c>
      <c r="AW2207" s="13" t="s">
        <v>38</v>
      </c>
      <c r="AX2207" s="13" t="s">
        <v>86</v>
      </c>
      <c r="AY2207" s="159" t="s">
        <v>305</v>
      </c>
    </row>
    <row r="2208" spans="2:65" s="1" customFormat="1" ht="24.2" customHeight="1">
      <c r="B2208" s="33"/>
      <c r="C2208" s="133" t="s">
        <v>3409</v>
      </c>
      <c r="D2208" s="133" t="s">
        <v>307</v>
      </c>
      <c r="E2208" s="134" t="s">
        <v>3410</v>
      </c>
      <c r="F2208" s="135" t="s">
        <v>3411</v>
      </c>
      <c r="G2208" s="136" t="s">
        <v>199</v>
      </c>
      <c r="H2208" s="137">
        <v>29.25</v>
      </c>
      <c r="I2208" s="138"/>
      <c r="J2208" s="139">
        <f>ROUND(I2208*H2208,2)</f>
        <v>0</v>
      </c>
      <c r="K2208" s="135" t="s">
        <v>721</v>
      </c>
      <c r="L2208" s="33"/>
      <c r="M2208" s="140" t="s">
        <v>42</v>
      </c>
      <c r="N2208" s="141" t="s">
        <v>50</v>
      </c>
      <c r="P2208" s="142">
        <f>O2208*H2208</f>
        <v>0</v>
      </c>
      <c r="Q2208" s="142">
        <v>2.614E-2</v>
      </c>
      <c r="R2208" s="142">
        <f>Q2208*H2208</f>
        <v>0.76459500000000002</v>
      </c>
      <c r="S2208" s="142">
        <v>0</v>
      </c>
      <c r="T2208" s="143">
        <f>S2208*H2208</f>
        <v>0</v>
      </c>
      <c r="AR2208" s="144" t="s">
        <v>436</v>
      </c>
      <c r="AT2208" s="144" t="s">
        <v>307</v>
      </c>
      <c r="AU2208" s="144" t="s">
        <v>88</v>
      </c>
      <c r="AY2208" s="18" t="s">
        <v>305</v>
      </c>
      <c r="BE2208" s="145">
        <f>IF(N2208="základní",J2208,0)</f>
        <v>0</v>
      </c>
      <c r="BF2208" s="145">
        <f>IF(N2208="snížená",J2208,0)</f>
        <v>0</v>
      </c>
      <c r="BG2208" s="145">
        <f>IF(N2208="zákl. přenesená",J2208,0)</f>
        <v>0</v>
      </c>
      <c r="BH2208" s="145">
        <f>IF(N2208="sníž. přenesená",J2208,0)</f>
        <v>0</v>
      </c>
      <c r="BI2208" s="145">
        <f>IF(N2208="nulová",J2208,0)</f>
        <v>0</v>
      </c>
      <c r="BJ2208" s="18" t="s">
        <v>86</v>
      </c>
      <c r="BK2208" s="145">
        <f>ROUND(I2208*H2208,2)</f>
        <v>0</v>
      </c>
      <c r="BL2208" s="18" t="s">
        <v>436</v>
      </c>
      <c r="BM2208" s="144" t="s">
        <v>3412</v>
      </c>
    </row>
    <row r="2209" spans="2:65" s="1" customFormat="1" ht="39">
      <c r="B2209" s="33"/>
      <c r="D2209" s="146" t="s">
        <v>313</v>
      </c>
      <c r="F2209" s="147" t="s">
        <v>3413</v>
      </c>
      <c r="I2209" s="148"/>
      <c r="L2209" s="33"/>
      <c r="M2209" s="149"/>
      <c r="T2209" s="54"/>
      <c r="AT2209" s="18" t="s">
        <v>313</v>
      </c>
      <c r="AU2209" s="18" t="s">
        <v>88</v>
      </c>
    </row>
    <row r="2210" spans="2:65" s="12" customFormat="1" ht="22.5">
      <c r="B2210" s="152"/>
      <c r="D2210" s="146" t="s">
        <v>317</v>
      </c>
      <c r="E2210" s="153" t="s">
        <v>42</v>
      </c>
      <c r="F2210" s="154" t="s">
        <v>3414</v>
      </c>
      <c r="H2210" s="153" t="s">
        <v>42</v>
      </c>
      <c r="I2210" s="155"/>
      <c r="L2210" s="152"/>
      <c r="M2210" s="156"/>
      <c r="T2210" s="157"/>
      <c r="AT2210" s="153" t="s">
        <v>317</v>
      </c>
      <c r="AU2210" s="153" t="s">
        <v>88</v>
      </c>
      <c r="AV2210" s="12" t="s">
        <v>86</v>
      </c>
      <c r="AW2210" s="12" t="s">
        <v>38</v>
      </c>
      <c r="AX2210" s="12" t="s">
        <v>79</v>
      </c>
      <c r="AY2210" s="153" t="s">
        <v>305</v>
      </c>
    </row>
    <row r="2211" spans="2:65" s="13" customFormat="1" ht="22.5">
      <c r="B2211" s="158"/>
      <c r="D2211" s="146" t="s">
        <v>317</v>
      </c>
      <c r="E2211" s="159" t="s">
        <v>42</v>
      </c>
      <c r="F2211" s="160" t="s">
        <v>3415</v>
      </c>
      <c r="H2211" s="161">
        <v>29.25</v>
      </c>
      <c r="I2211" s="162"/>
      <c r="L2211" s="158"/>
      <c r="M2211" s="163"/>
      <c r="T2211" s="164"/>
      <c r="AT2211" s="159" t="s">
        <v>317</v>
      </c>
      <c r="AU2211" s="159" t="s">
        <v>88</v>
      </c>
      <c r="AV2211" s="13" t="s">
        <v>88</v>
      </c>
      <c r="AW2211" s="13" t="s">
        <v>38</v>
      </c>
      <c r="AX2211" s="13" t="s">
        <v>86</v>
      </c>
      <c r="AY2211" s="159" t="s">
        <v>305</v>
      </c>
    </row>
    <row r="2212" spans="2:65" s="1" customFormat="1" ht="24.2" customHeight="1">
      <c r="B2212" s="33"/>
      <c r="C2212" s="133" t="s">
        <v>3416</v>
      </c>
      <c r="D2212" s="133" t="s">
        <v>307</v>
      </c>
      <c r="E2212" s="134" t="s">
        <v>3417</v>
      </c>
      <c r="F2212" s="135" t="s">
        <v>3418</v>
      </c>
      <c r="G2212" s="136" t="s">
        <v>199</v>
      </c>
      <c r="H2212" s="137">
        <v>21.07</v>
      </c>
      <c r="I2212" s="138"/>
      <c r="J2212" s="139">
        <f>ROUND(I2212*H2212,2)</f>
        <v>0</v>
      </c>
      <c r="K2212" s="135" t="s">
        <v>721</v>
      </c>
      <c r="L2212" s="33"/>
      <c r="M2212" s="140" t="s">
        <v>42</v>
      </c>
      <c r="N2212" s="141" t="s">
        <v>50</v>
      </c>
      <c r="P2212" s="142">
        <f>O2212*H2212</f>
        <v>0</v>
      </c>
      <c r="Q2212" s="142">
        <v>2.503E-2</v>
      </c>
      <c r="R2212" s="142">
        <f>Q2212*H2212</f>
        <v>0.52738209999999996</v>
      </c>
      <c r="S2212" s="142">
        <v>0</v>
      </c>
      <c r="T2212" s="143">
        <f>S2212*H2212</f>
        <v>0</v>
      </c>
      <c r="AR2212" s="144" t="s">
        <v>436</v>
      </c>
      <c r="AT2212" s="144" t="s">
        <v>307</v>
      </c>
      <c r="AU2212" s="144" t="s">
        <v>88</v>
      </c>
      <c r="AY2212" s="18" t="s">
        <v>305</v>
      </c>
      <c r="BE2212" s="145">
        <f>IF(N2212="základní",J2212,0)</f>
        <v>0</v>
      </c>
      <c r="BF2212" s="145">
        <f>IF(N2212="snížená",J2212,0)</f>
        <v>0</v>
      </c>
      <c r="BG2212" s="145">
        <f>IF(N2212="zákl. přenesená",J2212,0)</f>
        <v>0</v>
      </c>
      <c r="BH2212" s="145">
        <f>IF(N2212="sníž. přenesená",J2212,0)</f>
        <v>0</v>
      </c>
      <c r="BI2212" s="145">
        <f>IF(N2212="nulová",J2212,0)</f>
        <v>0</v>
      </c>
      <c r="BJ2212" s="18" t="s">
        <v>86</v>
      </c>
      <c r="BK2212" s="145">
        <f>ROUND(I2212*H2212,2)</f>
        <v>0</v>
      </c>
      <c r="BL2212" s="18" t="s">
        <v>436</v>
      </c>
      <c r="BM2212" s="144" t="s">
        <v>3419</v>
      </c>
    </row>
    <row r="2213" spans="2:65" s="1" customFormat="1" ht="39">
      <c r="B2213" s="33"/>
      <c r="D2213" s="146" t="s">
        <v>313</v>
      </c>
      <c r="F2213" s="147" t="s">
        <v>3420</v>
      </c>
      <c r="I2213" s="148"/>
      <c r="L2213" s="33"/>
      <c r="M2213" s="149"/>
      <c r="T2213" s="54"/>
      <c r="AT2213" s="18" t="s">
        <v>313</v>
      </c>
      <c r="AU2213" s="18" t="s">
        <v>88</v>
      </c>
    </row>
    <row r="2214" spans="2:65" s="12" customFormat="1" ht="22.5">
      <c r="B2214" s="152"/>
      <c r="D2214" s="146" t="s">
        <v>317</v>
      </c>
      <c r="E2214" s="153" t="s">
        <v>42</v>
      </c>
      <c r="F2214" s="154" t="s">
        <v>3421</v>
      </c>
      <c r="H2214" s="153" t="s">
        <v>42</v>
      </c>
      <c r="I2214" s="155"/>
      <c r="L2214" s="152"/>
      <c r="M2214" s="156"/>
      <c r="T2214" s="157"/>
      <c r="AT2214" s="153" t="s">
        <v>317</v>
      </c>
      <c r="AU2214" s="153" t="s">
        <v>88</v>
      </c>
      <c r="AV2214" s="12" t="s">
        <v>86</v>
      </c>
      <c r="AW2214" s="12" t="s">
        <v>38</v>
      </c>
      <c r="AX2214" s="12" t="s">
        <v>79</v>
      </c>
      <c r="AY2214" s="153" t="s">
        <v>305</v>
      </c>
    </row>
    <row r="2215" spans="2:65" s="13" customFormat="1" ht="22.5">
      <c r="B2215" s="158"/>
      <c r="D2215" s="146" t="s">
        <v>317</v>
      </c>
      <c r="E2215" s="159" t="s">
        <v>42</v>
      </c>
      <c r="F2215" s="160" t="s">
        <v>3422</v>
      </c>
      <c r="H2215" s="161">
        <v>21.07</v>
      </c>
      <c r="I2215" s="162"/>
      <c r="L2215" s="158"/>
      <c r="M2215" s="163"/>
      <c r="T2215" s="164"/>
      <c r="AT2215" s="159" t="s">
        <v>317</v>
      </c>
      <c r="AU2215" s="159" t="s">
        <v>88</v>
      </c>
      <c r="AV2215" s="13" t="s">
        <v>88</v>
      </c>
      <c r="AW2215" s="13" t="s">
        <v>38</v>
      </c>
      <c r="AX2215" s="13" t="s">
        <v>86</v>
      </c>
      <c r="AY2215" s="159" t="s">
        <v>305</v>
      </c>
    </row>
    <row r="2216" spans="2:65" s="1" customFormat="1" ht="24.2" customHeight="1">
      <c r="B2216" s="33"/>
      <c r="C2216" s="133" t="s">
        <v>3423</v>
      </c>
      <c r="D2216" s="133" t="s">
        <v>307</v>
      </c>
      <c r="E2216" s="134" t="s">
        <v>3424</v>
      </c>
      <c r="F2216" s="135" t="s">
        <v>3425</v>
      </c>
      <c r="G2216" s="136" t="s">
        <v>199</v>
      </c>
      <c r="H2216" s="137">
        <v>1186.25</v>
      </c>
      <c r="I2216" s="138"/>
      <c r="J2216" s="139">
        <f>ROUND(I2216*H2216,2)</f>
        <v>0</v>
      </c>
      <c r="K2216" s="135" t="s">
        <v>310</v>
      </c>
      <c r="L2216" s="33"/>
      <c r="M2216" s="140" t="s">
        <v>42</v>
      </c>
      <c r="N2216" s="141" t="s">
        <v>50</v>
      </c>
      <c r="P2216" s="142">
        <f>O2216*H2216</f>
        <v>0</v>
      </c>
      <c r="Q2216" s="142">
        <v>1.2200000000000001E-2</v>
      </c>
      <c r="R2216" s="142">
        <f>Q2216*H2216</f>
        <v>14.472250000000001</v>
      </c>
      <c r="S2216" s="142">
        <v>0</v>
      </c>
      <c r="T2216" s="143">
        <f>S2216*H2216</f>
        <v>0</v>
      </c>
      <c r="AR2216" s="144" t="s">
        <v>436</v>
      </c>
      <c r="AT2216" s="144" t="s">
        <v>307</v>
      </c>
      <c r="AU2216" s="144" t="s">
        <v>88</v>
      </c>
      <c r="AY2216" s="18" t="s">
        <v>305</v>
      </c>
      <c r="BE2216" s="145">
        <f>IF(N2216="základní",J2216,0)</f>
        <v>0</v>
      </c>
      <c r="BF2216" s="145">
        <f>IF(N2216="snížená",J2216,0)</f>
        <v>0</v>
      </c>
      <c r="BG2216" s="145">
        <f>IF(N2216="zákl. přenesená",J2216,0)</f>
        <v>0</v>
      </c>
      <c r="BH2216" s="145">
        <f>IF(N2216="sníž. přenesená",J2216,0)</f>
        <v>0</v>
      </c>
      <c r="BI2216" s="145">
        <f>IF(N2216="nulová",J2216,0)</f>
        <v>0</v>
      </c>
      <c r="BJ2216" s="18" t="s">
        <v>86</v>
      </c>
      <c r="BK2216" s="145">
        <f>ROUND(I2216*H2216,2)</f>
        <v>0</v>
      </c>
      <c r="BL2216" s="18" t="s">
        <v>436</v>
      </c>
      <c r="BM2216" s="144" t="s">
        <v>3426</v>
      </c>
    </row>
    <row r="2217" spans="2:65" s="1" customFormat="1" ht="29.25">
      <c r="B2217" s="33"/>
      <c r="D2217" s="146" t="s">
        <v>313</v>
      </c>
      <c r="F2217" s="147" t="s">
        <v>3427</v>
      </c>
      <c r="I2217" s="148"/>
      <c r="L2217" s="33"/>
      <c r="M2217" s="149"/>
      <c r="T2217" s="54"/>
      <c r="AT2217" s="18" t="s">
        <v>313</v>
      </c>
      <c r="AU2217" s="18" t="s">
        <v>88</v>
      </c>
    </row>
    <row r="2218" spans="2:65" s="1" customFormat="1" ht="11.25">
      <c r="B2218" s="33"/>
      <c r="D2218" s="150" t="s">
        <v>315</v>
      </c>
      <c r="F2218" s="151" t="s">
        <v>3428</v>
      </c>
      <c r="I2218" s="148"/>
      <c r="L2218" s="33"/>
      <c r="M2218" s="149"/>
      <c r="T2218" s="54"/>
      <c r="AT2218" s="18" t="s">
        <v>315</v>
      </c>
      <c r="AU2218" s="18" t="s">
        <v>88</v>
      </c>
    </row>
    <row r="2219" spans="2:65" s="12" customFormat="1" ht="11.25">
      <c r="B2219" s="152"/>
      <c r="D2219" s="146" t="s">
        <v>317</v>
      </c>
      <c r="E2219" s="153" t="s">
        <v>42</v>
      </c>
      <c r="F2219" s="154" t="s">
        <v>3429</v>
      </c>
      <c r="H2219" s="153" t="s">
        <v>42</v>
      </c>
      <c r="I2219" s="155"/>
      <c r="L2219" s="152"/>
      <c r="M2219" s="156"/>
      <c r="T2219" s="157"/>
      <c r="AT2219" s="153" t="s">
        <v>317</v>
      </c>
      <c r="AU2219" s="153" t="s">
        <v>88</v>
      </c>
      <c r="AV2219" s="12" t="s">
        <v>86</v>
      </c>
      <c r="AW2219" s="12" t="s">
        <v>38</v>
      </c>
      <c r="AX2219" s="12" t="s">
        <v>79</v>
      </c>
      <c r="AY2219" s="153" t="s">
        <v>305</v>
      </c>
    </row>
    <row r="2220" spans="2:65" s="13" customFormat="1" ht="22.5">
      <c r="B2220" s="158"/>
      <c r="D2220" s="146" t="s">
        <v>317</v>
      </c>
      <c r="E2220" s="159" t="s">
        <v>42</v>
      </c>
      <c r="F2220" s="160" t="s">
        <v>3430</v>
      </c>
      <c r="H2220" s="161">
        <v>1186.25</v>
      </c>
      <c r="I2220" s="162"/>
      <c r="L2220" s="158"/>
      <c r="M2220" s="163"/>
      <c r="T2220" s="164"/>
      <c r="AT2220" s="159" t="s">
        <v>317</v>
      </c>
      <c r="AU2220" s="159" t="s">
        <v>88</v>
      </c>
      <c r="AV2220" s="13" t="s">
        <v>88</v>
      </c>
      <c r="AW2220" s="13" t="s">
        <v>38</v>
      </c>
      <c r="AX2220" s="13" t="s">
        <v>86</v>
      </c>
      <c r="AY2220" s="159" t="s">
        <v>305</v>
      </c>
    </row>
    <row r="2221" spans="2:65" s="1" customFormat="1" ht="24.2" customHeight="1">
      <c r="B2221" s="33"/>
      <c r="C2221" s="133" t="s">
        <v>3431</v>
      </c>
      <c r="D2221" s="133" t="s">
        <v>307</v>
      </c>
      <c r="E2221" s="134" t="s">
        <v>3432</v>
      </c>
      <c r="F2221" s="135" t="s">
        <v>3433</v>
      </c>
      <c r="G2221" s="136" t="s">
        <v>199</v>
      </c>
      <c r="H2221" s="137">
        <v>750.27</v>
      </c>
      <c r="I2221" s="138"/>
      <c r="J2221" s="139">
        <f>ROUND(I2221*H2221,2)</f>
        <v>0</v>
      </c>
      <c r="K2221" s="135" t="s">
        <v>310</v>
      </c>
      <c r="L2221" s="33"/>
      <c r="M2221" s="140" t="s">
        <v>42</v>
      </c>
      <c r="N2221" s="141" t="s">
        <v>50</v>
      </c>
      <c r="P2221" s="142">
        <f>O2221*H2221</f>
        <v>0</v>
      </c>
      <c r="Q2221" s="142">
        <v>1.259E-2</v>
      </c>
      <c r="R2221" s="142">
        <f>Q2221*H2221</f>
        <v>9.4458993000000007</v>
      </c>
      <c r="S2221" s="142">
        <v>0</v>
      </c>
      <c r="T2221" s="143">
        <f>S2221*H2221</f>
        <v>0</v>
      </c>
      <c r="AR2221" s="144" t="s">
        <v>436</v>
      </c>
      <c r="AT2221" s="144" t="s">
        <v>307</v>
      </c>
      <c r="AU2221" s="144" t="s">
        <v>88</v>
      </c>
      <c r="AY2221" s="18" t="s">
        <v>305</v>
      </c>
      <c r="BE2221" s="145">
        <f>IF(N2221="základní",J2221,0)</f>
        <v>0</v>
      </c>
      <c r="BF2221" s="145">
        <f>IF(N2221="snížená",J2221,0)</f>
        <v>0</v>
      </c>
      <c r="BG2221" s="145">
        <f>IF(N2221="zákl. přenesená",J2221,0)</f>
        <v>0</v>
      </c>
      <c r="BH2221" s="145">
        <f>IF(N2221="sníž. přenesená",J2221,0)</f>
        <v>0</v>
      </c>
      <c r="BI2221" s="145">
        <f>IF(N2221="nulová",J2221,0)</f>
        <v>0</v>
      </c>
      <c r="BJ2221" s="18" t="s">
        <v>86</v>
      </c>
      <c r="BK2221" s="145">
        <f>ROUND(I2221*H2221,2)</f>
        <v>0</v>
      </c>
      <c r="BL2221" s="18" t="s">
        <v>436</v>
      </c>
      <c r="BM2221" s="144" t="s">
        <v>3434</v>
      </c>
    </row>
    <row r="2222" spans="2:65" s="1" customFormat="1" ht="29.25">
      <c r="B2222" s="33"/>
      <c r="D2222" s="146" t="s">
        <v>313</v>
      </c>
      <c r="F2222" s="147" t="s">
        <v>3435</v>
      </c>
      <c r="I2222" s="148"/>
      <c r="L2222" s="33"/>
      <c r="M2222" s="149"/>
      <c r="T2222" s="54"/>
      <c r="AT2222" s="18" t="s">
        <v>313</v>
      </c>
      <c r="AU2222" s="18" t="s">
        <v>88</v>
      </c>
    </row>
    <row r="2223" spans="2:65" s="1" customFormat="1" ht="11.25">
      <c r="B2223" s="33"/>
      <c r="D2223" s="150" t="s">
        <v>315</v>
      </c>
      <c r="F2223" s="151" t="s">
        <v>3436</v>
      </c>
      <c r="I2223" s="148"/>
      <c r="L2223" s="33"/>
      <c r="M2223" s="149"/>
      <c r="T2223" s="54"/>
      <c r="AT2223" s="18" t="s">
        <v>315</v>
      </c>
      <c r="AU2223" s="18" t="s">
        <v>88</v>
      </c>
    </row>
    <row r="2224" spans="2:65" s="12" customFormat="1" ht="11.25">
      <c r="B2224" s="152"/>
      <c r="D2224" s="146" t="s">
        <v>317</v>
      </c>
      <c r="E2224" s="153" t="s">
        <v>42</v>
      </c>
      <c r="F2224" s="154" t="s">
        <v>3437</v>
      </c>
      <c r="H2224" s="153" t="s">
        <v>42</v>
      </c>
      <c r="I2224" s="155"/>
      <c r="L2224" s="152"/>
      <c r="M2224" s="156"/>
      <c r="T2224" s="157"/>
      <c r="AT2224" s="153" t="s">
        <v>317</v>
      </c>
      <c r="AU2224" s="153" t="s">
        <v>88</v>
      </c>
      <c r="AV2224" s="12" t="s">
        <v>86</v>
      </c>
      <c r="AW2224" s="12" t="s">
        <v>38</v>
      </c>
      <c r="AX2224" s="12" t="s">
        <v>79</v>
      </c>
      <c r="AY2224" s="153" t="s">
        <v>305</v>
      </c>
    </row>
    <row r="2225" spans="2:65" s="13" customFormat="1" ht="22.5">
      <c r="B2225" s="158"/>
      <c r="D2225" s="146" t="s">
        <v>317</v>
      </c>
      <c r="E2225" s="159" t="s">
        <v>42</v>
      </c>
      <c r="F2225" s="160" t="s">
        <v>3438</v>
      </c>
      <c r="H2225" s="161">
        <v>750.27</v>
      </c>
      <c r="I2225" s="162"/>
      <c r="L2225" s="158"/>
      <c r="M2225" s="163"/>
      <c r="T2225" s="164"/>
      <c r="AT2225" s="159" t="s">
        <v>317</v>
      </c>
      <c r="AU2225" s="159" t="s">
        <v>88</v>
      </c>
      <c r="AV2225" s="13" t="s">
        <v>88</v>
      </c>
      <c r="AW2225" s="13" t="s">
        <v>38</v>
      </c>
      <c r="AX2225" s="13" t="s">
        <v>86</v>
      </c>
      <c r="AY2225" s="159" t="s">
        <v>305</v>
      </c>
    </row>
    <row r="2226" spans="2:65" s="1" customFormat="1" ht="24.2" customHeight="1">
      <c r="B2226" s="33"/>
      <c r="C2226" s="133" t="s">
        <v>3439</v>
      </c>
      <c r="D2226" s="133" t="s">
        <v>307</v>
      </c>
      <c r="E2226" s="134" t="s">
        <v>3440</v>
      </c>
      <c r="F2226" s="135" t="s">
        <v>3441</v>
      </c>
      <c r="G2226" s="136" t="s">
        <v>199</v>
      </c>
      <c r="H2226" s="137">
        <v>17.420000000000002</v>
      </c>
      <c r="I2226" s="138"/>
      <c r="J2226" s="139">
        <f>ROUND(I2226*H2226,2)</f>
        <v>0</v>
      </c>
      <c r="K2226" s="135" t="s">
        <v>310</v>
      </c>
      <c r="L2226" s="33"/>
      <c r="M2226" s="140" t="s">
        <v>42</v>
      </c>
      <c r="N2226" s="141" t="s">
        <v>50</v>
      </c>
      <c r="P2226" s="142">
        <f>O2226*H2226</f>
        <v>0</v>
      </c>
      <c r="Q2226" s="142">
        <v>2.5049999999999999E-2</v>
      </c>
      <c r="R2226" s="142">
        <f>Q2226*H2226</f>
        <v>0.43637100000000001</v>
      </c>
      <c r="S2226" s="142">
        <v>0</v>
      </c>
      <c r="T2226" s="143">
        <f>S2226*H2226</f>
        <v>0</v>
      </c>
      <c r="AR2226" s="144" t="s">
        <v>436</v>
      </c>
      <c r="AT2226" s="144" t="s">
        <v>307</v>
      </c>
      <c r="AU2226" s="144" t="s">
        <v>88</v>
      </c>
      <c r="AY2226" s="18" t="s">
        <v>305</v>
      </c>
      <c r="BE2226" s="145">
        <f>IF(N2226="základní",J2226,0)</f>
        <v>0</v>
      </c>
      <c r="BF2226" s="145">
        <f>IF(N2226="snížená",J2226,0)</f>
        <v>0</v>
      </c>
      <c r="BG2226" s="145">
        <f>IF(N2226="zákl. přenesená",J2226,0)</f>
        <v>0</v>
      </c>
      <c r="BH2226" s="145">
        <f>IF(N2226="sníž. přenesená",J2226,0)</f>
        <v>0</v>
      </c>
      <c r="BI2226" s="145">
        <f>IF(N2226="nulová",J2226,0)</f>
        <v>0</v>
      </c>
      <c r="BJ2226" s="18" t="s">
        <v>86</v>
      </c>
      <c r="BK2226" s="145">
        <f>ROUND(I2226*H2226,2)</f>
        <v>0</v>
      </c>
      <c r="BL2226" s="18" t="s">
        <v>436</v>
      </c>
      <c r="BM2226" s="144" t="s">
        <v>3442</v>
      </c>
    </row>
    <row r="2227" spans="2:65" s="1" customFormat="1" ht="29.25">
      <c r="B2227" s="33"/>
      <c r="D2227" s="146" t="s">
        <v>313</v>
      </c>
      <c r="F2227" s="147" t="s">
        <v>3443</v>
      </c>
      <c r="I2227" s="148"/>
      <c r="L2227" s="33"/>
      <c r="M2227" s="149"/>
      <c r="T2227" s="54"/>
      <c r="AT2227" s="18" t="s">
        <v>313</v>
      </c>
      <c r="AU2227" s="18" t="s">
        <v>88</v>
      </c>
    </row>
    <row r="2228" spans="2:65" s="1" customFormat="1" ht="11.25">
      <c r="B2228" s="33"/>
      <c r="D2228" s="150" t="s">
        <v>315</v>
      </c>
      <c r="F2228" s="151" t="s">
        <v>3444</v>
      </c>
      <c r="I2228" s="148"/>
      <c r="L2228" s="33"/>
      <c r="M2228" s="149"/>
      <c r="T2228" s="54"/>
      <c r="AT2228" s="18" t="s">
        <v>315</v>
      </c>
      <c r="AU2228" s="18" t="s">
        <v>88</v>
      </c>
    </row>
    <row r="2229" spans="2:65" s="12" customFormat="1" ht="11.25">
      <c r="B2229" s="152"/>
      <c r="D2229" s="146" t="s">
        <v>317</v>
      </c>
      <c r="E2229" s="153" t="s">
        <v>42</v>
      </c>
      <c r="F2229" s="154" t="s">
        <v>3445</v>
      </c>
      <c r="H2229" s="153" t="s">
        <v>42</v>
      </c>
      <c r="I2229" s="155"/>
      <c r="L2229" s="152"/>
      <c r="M2229" s="156"/>
      <c r="T2229" s="157"/>
      <c r="AT2229" s="153" t="s">
        <v>317</v>
      </c>
      <c r="AU2229" s="153" t="s">
        <v>88</v>
      </c>
      <c r="AV2229" s="12" t="s">
        <v>86</v>
      </c>
      <c r="AW2229" s="12" t="s">
        <v>38</v>
      </c>
      <c r="AX2229" s="12" t="s">
        <v>79</v>
      </c>
      <c r="AY2229" s="153" t="s">
        <v>305</v>
      </c>
    </row>
    <row r="2230" spans="2:65" s="13" customFormat="1" ht="22.5">
      <c r="B2230" s="158"/>
      <c r="D2230" s="146" t="s">
        <v>317</v>
      </c>
      <c r="E2230" s="159" t="s">
        <v>42</v>
      </c>
      <c r="F2230" s="160" t="s">
        <v>3446</v>
      </c>
      <c r="H2230" s="161">
        <v>17.420000000000002</v>
      </c>
      <c r="I2230" s="162"/>
      <c r="L2230" s="158"/>
      <c r="M2230" s="163"/>
      <c r="T2230" s="164"/>
      <c r="AT2230" s="159" t="s">
        <v>317</v>
      </c>
      <c r="AU2230" s="159" t="s">
        <v>88</v>
      </c>
      <c r="AV2230" s="13" t="s">
        <v>88</v>
      </c>
      <c r="AW2230" s="13" t="s">
        <v>38</v>
      </c>
      <c r="AX2230" s="13" t="s">
        <v>86</v>
      </c>
      <c r="AY2230" s="159" t="s">
        <v>305</v>
      </c>
    </row>
    <row r="2231" spans="2:65" s="1" customFormat="1" ht="16.5" customHeight="1">
      <c r="B2231" s="33"/>
      <c r="C2231" s="133" t="s">
        <v>3447</v>
      </c>
      <c r="D2231" s="133" t="s">
        <v>307</v>
      </c>
      <c r="E2231" s="134" t="s">
        <v>3448</v>
      </c>
      <c r="F2231" s="135" t="s">
        <v>3449</v>
      </c>
      <c r="G2231" s="136" t="s">
        <v>199</v>
      </c>
      <c r="H2231" s="137">
        <v>1987.18</v>
      </c>
      <c r="I2231" s="138"/>
      <c r="J2231" s="139">
        <f>ROUND(I2231*H2231,2)</f>
        <v>0</v>
      </c>
      <c r="K2231" s="135" t="s">
        <v>310</v>
      </c>
      <c r="L2231" s="33"/>
      <c r="M2231" s="140" t="s">
        <v>42</v>
      </c>
      <c r="N2231" s="141" t="s">
        <v>50</v>
      </c>
      <c r="P2231" s="142">
        <f>O2231*H2231</f>
        <v>0</v>
      </c>
      <c r="Q2231" s="142">
        <v>1E-4</v>
      </c>
      <c r="R2231" s="142">
        <f>Q2231*H2231</f>
        <v>0.19871800000000001</v>
      </c>
      <c r="S2231" s="142">
        <v>0</v>
      </c>
      <c r="T2231" s="143">
        <f>S2231*H2231</f>
        <v>0</v>
      </c>
      <c r="AR2231" s="144" t="s">
        <v>436</v>
      </c>
      <c r="AT2231" s="144" t="s">
        <v>307</v>
      </c>
      <c r="AU2231" s="144" t="s">
        <v>88</v>
      </c>
      <c r="AY2231" s="18" t="s">
        <v>305</v>
      </c>
      <c r="BE2231" s="145">
        <f>IF(N2231="základní",J2231,0)</f>
        <v>0</v>
      </c>
      <c r="BF2231" s="145">
        <f>IF(N2231="snížená",J2231,0)</f>
        <v>0</v>
      </c>
      <c r="BG2231" s="145">
        <f>IF(N2231="zákl. přenesená",J2231,0)</f>
        <v>0</v>
      </c>
      <c r="BH2231" s="145">
        <f>IF(N2231="sníž. přenesená",J2231,0)</f>
        <v>0</v>
      </c>
      <c r="BI2231" s="145">
        <f>IF(N2231="nulová",J2231,0)</f>
        <v>0</v>
      </c>
      <c r="BJ2231" s="18" t="s">
        <v>86</v>
      </c>
      <c r="BK2231" s="145">
        <f>ROUND(I2231*H2231,2)</f>
        <v>0</v>
      </c>
      <c r="BL2231" s="18" t="s">
        <v>436</v>
      </c>
      <c r="BM2231" s="144" t="s">
        <v>3450</v>
      </c>
    </row>
    <row r="2232" spans="2:65" s="1" customFormat="1" ht="19.5">
      <c r="B2232" s="33"/>
      <c r="D2232" s="146" t="s">
        <v>313</v>
      </c>
      <c r="F2232" s="147" t="s">
        <v>3451</v>
      </c>
      <c r="I2232" s="148"/>
      <c r="L2232" s="33"/>
      <c r="M2232" s="149"/>
      <c r="T2232" s="54"/>
      <c r="AT2232" s="18" t="s">
        <v>313</v>
      </c>
      <c r="AU2232" s="18" t="s">
        <v>88</v>
      </c>
    </row>
    <row r="2233" spans="2:65" s="1" customFormat="1" ht="11.25">
      <c r="B2233" s="33"/>
      <c r="D2233" s="150" t="s">
        <v>315</v>
      </c>
      <c r="F2233" s="151" t="s">
        <v>3452</v>
      </c>
      <c r="I2233" s="148"/>
      <c r="L2233" s="33"/>
      <c r="M2233" s="149"/>
      <c r="T2233" s="54"/>
      <c r="AT2233" s="18" t="s">
        <v>315</v>
      </c>
      <c r="AU2233" s="18" t="s">
        <v>88</v>
      </c>
    </row>
    <row r="2234" spans="2:65" s="12" customFormat="1" ht="11.25">
      <c r="B2234" s="152"/>
      <c r="D2234" s="146" t="s">
        <v>317</v>
      </c>
      <c r="E2234" s="153" t="s">
        <v>42</v>
      </c>
      <c r="F2234" s="154" t="s">
        <v>3453</v>
      </c>
      <c r="H2234" s="153" t="s">
        <v>42</v>
      </c>
      <c r="I2234" s="155"/>
      <c r="L2234" s="152"/>
      <c r="M2234" s="156"/>
      <c r="T2234" s="157"/>
      <c r="AT2234" s="153" t="s">
        <v>317</v>
      </c>
      <c r="AU2234" s="153" t="s">
        <v>88</v>
      </c>
      <c r="AV2234" s="12" t="s">
        <v>86</v>
      </c>
      <c r="AW2234" s="12" t="s">
        <v>38</v>
      </c>
      <c r="AX2234" s="12" t="s">
        <v>79</v>
      </c>
      <c r="AY2234" s="153" t="s">
        <v>305</v>
      </c>
    </row>
    <row r="2235" spans="2:65" s="13" customFormat="1" ht="22.5">
      <c r="B2235" s="158"/>
      <c r="D2235" s="146" t="s">
        <v>317</v>
      </c>
      <c r="E2235" s="159" t="s">
        <v>42</v>
      </c>
      <c r="F2235" s="160" t="s">
        <v>3454</v>
      </c>
      <c r="H2235" s="161">
        <v>1987.18</v>
      </c>
      <c r="I2235" s="162"/>
      <c r="L2235" s="158"/>
      <c r="M2235" s="163"/>
      <c r="T2235" s="164"/>
      <c r="AT2235" s="159" t="s">
        <v>317</v>
      </c>
      <c r="AU2235" s="159" t="s">
        <v>88</v>
      </c>
      <c r="AV2235" s="13" t="s">
        <v>88</v>
      </c>
      <c r="AW2235" s="13" t="s">
        <v>38</v>
      </c>
      <c r="AX2235" s="13" t="s">
        <v>86</v>
      </c>
      <c r="AY2235" s="159" t="s">
        <v>305</v>
      </c>
    </row>
    <row r="2236" spans="2:65" s="1" customFormat="1" ht="16.5" customHeight="1">
      <c r="B2236" s="33"/>
      <c r="C2236" s="133" t="s">
        <v>3455</v>
      </c>
      <c r="D2236" s="133" t="s">
        <v>307</v>
      </c>
      <c r="E2236" s="134" t="s">
        <v>3456</v>
      </c>
      <c r="F2236" s="135" t="s">
        <v>3457</v>
      </c>
      <c r="G2236" s="136" t="s">
        <v>402</v>
      </c>
      <c r="H2236" s="137">
        <v>135.96</v>
      </c>
      <c r="I2236" s="138"/>
      <c r="J2236" s="139">
        <f>ROUND(I2236*H2236,2)</f>
        <v>0</v>
      </c>
      <c r="K2236" s="135" t="s">
        <v>310</v>
      </c>
      <c r="L2236" s="33"/>
      <c r="M2236" s="140" t="s">
        <v>42</v>
      </c>
      <c r="N2236" s="141" t="s">
        <v>50</v>
      </c>
      <c r="P2236" s="142">
        <f>O2236*H2236</f>
        <v>0</v>
      </c>
      <c r="Q2236" s="142">
        <v>4.3800000000000002E-3</v>
      </c>
      <c r="R2236" s="142">
        <f>Q2236*H2236</f>
        <v>0.59550480000000006</v>
      </c>
      <c r="S2236" s="142">
        <v>0</v>
      </c>
      <c r="T2236" s="143">
        <f>S2236*H2236</f>
        <v>0</v>
      </c>
      <c r="AR2236" s="144" t="s">
        <v>436</v>
      </c>
      <c r="AT2236" s="144" t="s">
        <v>307</v>
      </c>
      <c r="AU2236" s="144" t="s">
        <v>88</v>
      </c>
      <c r="AY2236" s="18" t="s">
        <v>305</v>
      </c>
      <c r="BE2236" s="145">
        <f>IF(N2236="základní",J2236,0)</f>
        <v>0</v>
      </c>
      <c r="BF2236" s="145">
        <f>IF(N2236="snížená",J2236,0)</f>
        <v>0</v>
      </c>
      <c r="BG2236" s="145">
        <f>IF(N2236="zákl. přenesená",J2236,0)</f>
        <v>0</v>
      </c>
      <c r="BH2236" s="145">
        <f>IF(N2236="sníž. přenesená",J2236,0)</f>
        <v>0</v>
      </c>
      <c r="BI2236" s="145">
        <f>IF(N2236="nulová",J2236,0)</f>
        <v>0</v>
      </c>
      <c r="BJ2236" s="18" t="s">
        <v>86</v>
      </c>
      <c r="BK2236" s="145">
        <f>ROUND(I2236*H2236,2)</f>
        <v>0</v>
      </c>
      <c r="BL2236" s="18" t="s">
        <v>436</v>
      </c>
      <c r="BM2236" s="144" t="s">
        <v>3458</v>
      </c>
    </row>
    <row r="2237" spans="2:65" s="1" customFormat="1" ht="29.25">
      <c r="B2237" s="33"/>
      <c r="D2237" s="146" t="s">
        <v>313</v>
      </c>
      <c r="F2237" s="147" t="s">
        <v>3459</v>
      </c>
      <c r="I2237" s="148"/>
      <c r="L2237" s="33"/>
      <c r="M2237" s="149"/>
      <c r="T2237" s="54"/>
      <c r="AT2237" s="18" t="s">
        <v>313</v>
      </c>
      <c r="AU2237" s="18" t="s">
        <v>88</v>
      </c>
    </row>
    <row r="2238" spans="2:65" s="1" customFormat="1" ht="11.25">
      <c r="B2238" s="33"/>
      <c r="D2238" s="150" t="s">
        <v>315</v>
      </c>
      <c r="F2238" s="151" t="s">
        <v>3460</v>
      </c>
      <c r="I2238" s="148"/>
      <c r="L2238" s="33"/>
      <c r="M2238" s="149"/>
      <c r="T2238" s="54"/>
      <c r="AT2238" s="18" t="s">
        <v>315</v>
      </c>
      <c r="AU2238" s="18" t="s">
        <v>88</v>
      </c>
    </row>
    <row r="2239" spans="2:65" s="12" customFormat="1" ht="11.25">
      <c r="B2239" s="152"/>
      <c r="D2239" s="146" t="s">
        <v>317</v>
      </c>
      <c r="E2239" s="153" t="s">
        <v>42</v>
      </c>
      <c r="F2239" s="154" t="s">
        <v>3429</v>
      </c>
      <c r="H2239" s="153" t="s">
        <v>42</v>
      </c>
      <c r="I2239" s="155"/>
      <c r="L2239" s="152"/>
      <c r="M2239" s="156"/>
      <c r="T2239" s="157"/>
      <c r="AT2239" s="153" t="s">
        <v>317</v>
      </c>
      <c r="AU2239" s="153" t="s">
        <v>88</v>
      </c>
      <c r="AV2239" s="12" t="s">
        <v>86</v>
      </c>
      <c r="AW2239" s="12" t="s">
        <v>38</v>
      </c>
      <c r="AX2239" s="12" t="s">
        <v>79</v>
      </c>
      <c r="AY2239" s="153" t="s">
        <v>305</v>
      </c>
    </row>
    <row r="2240" spans="2:65" s="13" customFormat="1" ht="22.5">
      <c r="B2240" s="158"/>
      <c r="D2240" s="146" t="s">
        <v>317</v>
      </c>
      <c r="E2240" s="159" t="s">
        <v>42</v>
      </c>
      <c r="F2240" s="160" t="s">
        <v>3461</v>
      </c>
      <c r="H2240" s="161">
        <v>131.15</v>
      </c>
      <c r="I2240" s="162"/>
      <c r="L2240" s="158"/>
      <c r="M2240" s="163"/>
      <c r="T2240" s="164"/>
      <c r="AT2240" s="159" t="s">
        <v>317</v>
      </c>
      <c r="AU2240" s="159" t="s">
        <v>88</v>
      </c>
      <c r="AV2240" s="13" t="s">
        <v>88</v>
      </c>
      <c r="AW2240" s="13" t="s">
        <v>38</v>
      </c>
      <c r="AX2240" s="13" t="s">
        <v>79</v>
      </c>
      <c r="AY2240" s="159" t="s">
        <v>305</v>
      </c>
    </row>
    <row r="2241" spans="2:65" s="12" customFormat="1" ht="11.25">
      <c r="B2241" s="152"/>
      <c r="D2241" s="146" t="s">
        <v>317</v>
      </c>
      <c r="E2241" s="153" t="s">
        <v>42</v>
      </c>
      <c r="F2241" s="154" t="s">
        <v>3462</v>
      </c>
      <c r="H2241" s="153" t="s">
        <v>42</v>
      </c>
      <c r="I2241" s="155"/>
      <c r="L2241" s="152"/>
      <c r="M2241" s="156"/>
      <c r="T2241" s="157"/>
      <c r="AT2241" s="153" t="s">
        <v>317</v>
      </c>
      <c r="AU2241" s="153" t="s">
        <v>88</v>
      </c>
      <c r="AV2241" s="12" t="s">
        <v>86</v>
      </c>
      <c r="AW2241" s="12" t="s">
        <v>38</v>
      </c>
      <c r="AX2241" s="12" t="s">
        <v>79</v>
      </c>
      <c r="AY2241" s="153" t="s">
        <v>305</v>
      </c>
    </row>
    <row r="2242" spans="2:65" s="13" customFormat="1" ht="22.5">
      <c r="B2242" s="158"/>
      <c r="D2242" s="146" t="s">
        <v>317</v>
      </c>
      <c r="E2242" s="159" t="s">
        <v>42</v>
      </c>
      <c r="F2242" s="160" t="s">
        <v>3463</v>
      </c>
      <c r="H2242" s="161">
        <v>4.8099999999999996</v>
      </c>
      <c r="I2242" s="162"/>
      <c r="L2242" s="158"/>
      <c r="M2242" s="163"/>
      <c r="T2242" s="164"/>
      <c r="AT2242" s="159" t="s">
        <v>317</v>
      </c>
      <c r="AU2242" s="159" t="s">
        <v>88</v>
      </c>
      <c r="AV2242" s="13" t="s">
        <v>88</v>
      </c>
      <c r="AW2242" s="13" t="s">
        <v>38</v>
      </c>
      <c r="AX2242" s="13" t="s">
        <v>79</v>
      </c>
      <c r="AY2242" s="159" t="s">
        <v>305</v>
      </c>
    </row>
    <row r="2243" spans="2:65" s="15" customFormat="1" ht="11.25">
      <c r="B2243" s="172"/>
      <c r="D2243" s="146" t="s">
        <v>317</v>
      </c>
      <c r="E2243" s="173" t="s">
        <v>42</v>
      </c>
      <c r="F2243" s="174" t="s">
        <v>339</v>
      </c>
      <c r="H2243" s="175">
        <v>135.96</v>
      </c>
      <c r="I2243" s="176"/>
      <c r="L2243" s="172"/>
      <c r="M2243" s="177"/>
      <c r="T2243" s="178"/>
      <c r="AT2243" s="173" t="s">
        <v>317</v>
      </c>
      <c r="AU2243" s="173" t="s">
        <v>88</v>
      </c>
      <c r="AV2243" s="15" t="s">
        <v>311</v>
      </c>
      <c r="AW2243" s="15" t="s">
        <v>38</v>
      </c>
      <c r="AX2243" s="15" t="s">
        <v>86</v>
      </c>
      <c r="AY2243" s="173" t="s">
        <v>305</v>
      </c>
    </row>
    <row r="2244" spans="2:65" s="1" customFormat="1" ht="24.2" customHeight="1">
      <c r="B2244" s="33"/>
      <c r="C2244" s="133" t="s">
        <v>3464</v>
      </c>
      <c r="D2244" s="133" t="s">
        <v>307</v>
      </c>
      <c r="E2244" s="134" t="s">
        <v>3465</v>
      </c>
      <c r="F2244" s="135" t="s">
        <v>3466</v>
      </c>
      <c r="G2244" s="136" t="s">
        <v>199</v>
      </c>
      <c r="H2244" s="137">
        <v>246.34</v>
      </c>
      <c r="I2244" s="138"/>
      <c r="J2244" s="139">
        <f>ROUND(I2244*H2244,2)</f>
        <v>0</v>
      </c>
      <c r="K2244" s="135" t="s">
        <v>310</v>
      </c>
      <c r="L2244" s="33"/>
      <c r="M2244" s="140" t="s">
        <v>42</v>
      </c>
      <c r="N2244" s="141" t="s">
        <v>50</v>
      </c>
      <c r="P2244" s="142">
        <f>O2244*H2244</f>
        <v>0</v>
      </c>
      <c r="Q2244" s="142">
        <v>1E-4</v>
      </c>
      <c r="R2244" s="142">
        <f>Q2244*H2244</f>
        <v>2.4634000000000003E-2</v>
      </c>
      <c r="S2244" s="142">
        <v>0</v>
      </c>
      <c r="T2244" s="143">
        <f>S2244*H2244</f>
        <v>0</v>
      </c>
      <c r="AR2244" s="144" t="s">
        <v>436</v>
      </c>
      <c r="AT2244" s="144" t="s">
        <v>307</v>
      </c>
      <c r="AU2244" s="144" t="s">
        <v>88</v>
      </c>
      <c r="AY2244" s="18" t="s">
        <v>305</v>
      </c>
      <c r="BE2244" s="145">
        <f>IF(N2244="základní",J2244,0)</f>
        <v>0</v>
      </c>
      <c r="BF2244" s="145">
        <f>IF(N2244="snížená",J2244,0)</f>
        <v>0</v>
      </c>
      <c r="BG2244" s="145">
        <f>IF(N2244="zákl. přenesená",J2244,0)</f>
        <v>0</v>
      </c>
      <c r="BH2244" s="145">
        <f>IF(N2244="sníž. přenesená",J2244,0)</f>
        <v>0</v>
      </c>
      <c r="BI2244" s="145">
        <f>IF(N2244="nulová",J2244,0)</f>
        <v>0</v>
      </c>
      <c r="BJ2244" s="18" t="s">
        <v>86</v>
      </c>
      <c r="BK2244" s="145">
        <f>ROUND(I2244*H2244,2)</f>
        <v>0</v>
      </c>
      <c r="BL2244" s="18" t="s">
        <v>436</v>
      </c>
      <c r="BM2244" s="144" t="s">
        <v>3467</v>
      </c>
    </row>
    <row r="2245" spans="2:65" s="1" customFormat="1" ht="19.5">
      <c r="B2245" s="33"/>
      <c r="D2245" s="146" t="s">
        <v>313</v>
      </c>
      <c r="F2245" s="147" t="s">
        <v>3468</v>
      </c>
      <c r="I2245" s="148"/>
      <c r="L2245" s="33"/>
      <c r="M2245" s="149"/>
      <c r="T2245" s="54"/>
      <c r="AT2245" s="18" t="s">
        <v>313</v>
      </c>
      <c r="AU2245" s="18" t="s">
        <v>88</v>
      </c>
    </row>
    <row r="2246" spans="2:65" s="1" customFormat="1" ht="11.25">
      <c r="B2246" s="33"/>
      <c r="D2246" s="150" t="s">
        <v>315</v>
      </c>
      <c r="F2246" s="151" t="s">
        <v>3469</v>
      </c>
      <c r="I2246" s="148"/>
      <c r="L2246" s="33"/>
      <c r="M2246" s="149"/>
      <c r="T2246" s="54"/>
      <c r="AT2246" s="18" t="s">
        <v>315</v>
      </c>
      <c r="AU2246" s="18" t="s">
        <v>88</v>
      </c>
    </row>
    <row r="2247" spans="2:65" s="12" customFormat="1" ht="11.25">
      <c r="B2247" s="152"/>
      <c r="D2247" s="146" t="s">
        <v>317</v>
      </c>
      <c r="E2247" s="153" t="s">
        <v>42</v>
      </c>
      <c r="F2247" s="154" t="s">
        <v>3470</v>
      </c>
      <c r="H2247" s="153" t="s">
        <v>42</v>
      </c>
      <c r="I2247" s="155"/>
      <c r="L2247" s="152"/>
      <c r="M2247" s="156"/>
      <c r="T2247" s="157"/>
      <c r="AT2247" s="153" t="s">
        <v>317</v>
      </c>
      <c r="AU2247" s="153" t="s">
        <v>88</v>
      </c>
      <c r="AV2247" s="12" t="s">
        <v>86</v>
      </c>
      <c r="AW2247" s="12" t="s">
        <v>38</v>
      </c>
      <c r="AX2247" s="12" t="s">
        <v>79</v>
      </c>
      <c r="AY2247" s="153" t="s">
        <v>305</v>
      </c>
    </row>
    <row r="2248" spans="2:65" s="13" customFormat="1" ht="22.5">
      <c r="B2248" s="158"/>
      <c r="D2248" s="146" t="s">
        <v>317</v>
      </c>
      <c r="E2248" s="159" t="s">
        <v>42</v>
      </c>
      <c r="F2248" s="160" t="s">
        <v>3471</v>
      </c>
      <c r="H2248" s="161">
        <v>246.34</v>
      </c>
      <c r="I2248" s="162"/>
      <c r="L2248" s="158"/>
      <c r="M2248" s="163"/>
      <c r="T2248" s="164"/>
      <c r="AT2248" s="159" t="s">
        <v>317</v>
      </c>
      <c r="AU2248" s="159" t="s">
        <v>88</v>
      </c>
      <c r="AV2248" s="13" t="s">
        <v>88</v>
      </c>
      <c r="AW2248" s="13" t="s">
        <v>38</v>
      </c>
      <c r="AX2248" s="13" t="s">
        <v>86</v>
      </c>
      <c r="AY2248" s="159" t="s">
        <v>305</v>
      </c>
    </row>
    <row r="2249" spans="2:65" s="1" customFormat="1" ht="24.2" customHeight="1">
      <c r="B2249" s="33"/>
      <c r="C2249" s="133" t="s">
        <v>3472</v>
      </c>
      <c r="D2249" s="133" t="s">
        <v>307</v>
      </c>
      <c r="E2249" s="134" t="s">
        <v>3473</v>
      </c>
      <c r="F2249" s="135" t="s">
        <v>3474</v>
      </c>
      <c r="G2249" s="136" t="s">
        <v>453</v>
      </c>
      <c r="H2249" s="137">
        <v>183.875</v>
      </c>
      <c r="I2249" s="138"/>
      <c r="J2249" s="139">
        <f>ROUND(I2249*H2249,2)</f>
        <v>0</v>
      </c>
      <c r="K2249" s="135" t="s">
        <v>310</v>
      </c>
      <c r="L2249" s="33"/>
      <c r="M2249" s="140" t="s">
        <v>42</v>
      </c>
      <c r="N2249" s="141" t="s">
        <v>50</v>
      </c>
      <c r="P2249" s="142">
        <f>O2249*H2249</f>
        <v>0</v>
      </c>
      <c r="Q2249" s="142">
        <v>0</v>
      </c>
      <c r="R2249" s="142">
        <f>Q2249*H2249</f>
        <v>0</v>
      </c>
      <c r="S2249" s="142">
        <v>0</v>
      </c>
      <c r="T2249" s="143">
        <f>S2249*H2249</f>
        <v>0</v>
      </c>
      <c r="AR2249" s="144" t="s">
        <v>436</v>
      </c>
      <c r="AT2249" s="144" t="s">
        <v>307</v>
      </c>
      <c r="AU2249" s="144" t="s">
        <v>88</v>
      </c>
      <c r="AY2249" s="18" t="s">
        <v>305</v>
      </c>
      <c r="BE2249" s="145">
        <f>IF(N2249="základní",J2249,0)</f>
        <v>0</v>
      </c>
      <c r="BF2249" s="145">
        <f>IF(N2249="snížená",J2249,0)</f>
        <v>0</v>
      </c>
      <c r="BG2249" s="145">
        <f>IF(N2249="zákl. přenesená",J2249,0)</f>
        <v>0</v>
      </c>
      <c r="BH2249" s="145">
        <f>IF(N2249="sníž. přenesená",J2249,0)</f>
        <v>0</v>
      </c>
      <c r="BI2249" s="145">
        <f>IF(N2249="nulová",J2249,0)</f>
        <v>0</v>
      </c>
      <c r="BJ2249" s="18" t="s">
        <v>86</v>
      </c>
      <c r="BK2249" s="145">
        <f>ROUND(I2249*H2249,2)</f>
        <v>0</v>
      </c>
      <c r="BL2249" s="18" t="s">
        <v>436</v>
      </c>
      <c r="BM2249" s="144" t="s">
        <v>3475</v>
      </c>
    </row>
    <row r="2250" spans="2:65" s="1" customFormat="1" ht="29.25">
      <c r="B2250" s="33"/>
      <c r="D2250" s="146" t="s">
        <v>313</v>
      </c>
      <c r="F2250" s="147" t="s">
        <v>3476</v>
      </c>
      <c r="I2250" s="148"/>
      <c r="L2250" s="33"/>
      <c r="M2250" s="149"/>
      <c r="T2250" s="54"/>
      <c r="AT2250" s="18" t="s">
        <v>313</v>
      </c>
      <c r="AU2250" s="18" t="s">
        <v>88</v>
      </c>
    </row>
    <row r="2251" spans="2:65" s="1" customFormat="1" ht="11.25">
      <c r="B2251" s="33"/>
      <c r="D2251" s="150" t="s">
        <v>315</v>
      </c>
      <c r="F2251" s="151" t="s">
        <v>3477</v>
      </c>
      <c r="I2251" s="148"/>
      <c r="L2251" s="33"/>
      <c r="M2251" s="149"/>
      <c r="T2251" s="54"/>
      <c r="AT2251" s="18" t="s">
        <v>315</v>
      </c>
      <c r="AU2251" s="18" t="s">
        <v>88</v>
      </c>
    </row>
    <row r="2252" spans="2:65" s="11" customFormat="1" ht="22.9" customHeight="1">
      <c r="B2252" s="121"/>
      <c r="D2252" s="122" t="s">
        <v>78</v>
      </c>
      <c r="E2252" s="131" t="s">
        <v>3478</v>
      </c>
      <c r="F2252" s="131" t="s">
        <v>3479</v>
      </c>
      <c r="I2252" s="124"/>
      <c r="J2252" s="132">
        <f>BK2252</f>
        <v>0</v>
      </c>
      <c r="L2252" s="121"/>
      <c r="M2252" s="126"/>
      <c r="P2252" s="127">
        <f>SUM(P2253:P2260)</f>
        <v>0</v>
      </c>
      <c r="R2252" s="127">
        <f>SUM(R2253:R2260)</f>
        <v>13.196</v>
      </c>
      <c r="T2252" s="128">
        <f>SUM(T2253:T2260)</f>
        <v>0</v>
      </c>
      <c r="AR2252" s="122" t="s">
        <v>88</v>
      </c>
      <c r="AT2252" s="129" t="s">
        <v>78</v>
      </c>
      <c r="AU2252" s="129" t="s">
        <v>86</v>
      </c>
      <c r="AY2252" s="122" t="s">
        <v>305</v>
      </c>
      <c r="BK2252" s="130">
        <f>SUM(BK2253:BK2260)</f>
        <v>0</v>
      </c>
    </row>
    <row r="2253" spans="2:65" s="1" customFormat="1" ht="37.9" customHeight="1">
      <c r="B2253" s="33"/>
      <c r="C2253" s="133" t="s">
        <v>3480</v>
      </c>
      <c r="D2253" s="133" t="s">
        <v>307</v>
      </c>
      <c r="E2253" s="134" t="s">
        <v>3481</v>
      </c>
      <c r="F2253" s="135" t="s">
        <v>3482</v>
      </c>
      <c r="G2253" s="136" t="s">
        <v>199</v>
      </c>
      <c r="H2253" s="137">
        <v>329.9</v>
      </c>
      <c r="I2253" s="138"/>
      <c r="J2253" s="139">
        <f>ROUND(I2253*H2253,2)</f>
        <v>0</v>
      </c>
      <c r="K2253" s="135" t="s">
        <v>721</v>
      </c>
      <c r="L2253" s="33"/>
      <c r="M2253" s="140" t="s">
        <v>42</v>
      </c>
      <c r="N2253" s="141" t="s">
        <v>50</v>
      </c>
      <c r="P2253" s="142">
        <f>O2253*H2253</f>
        <v>0</v>
      </c>
      <c r="Q2253" s="142">
        <v>0.04</v>
      </c>
      <c r="R2253" s="142">
        <f>Q2253*H2253</f>
        <v>13.196</v>
      </c>
      <c r="S2253" s="142">
        <v>0</v>
      </c>
      <c r="T2253" s="143">
        <f>S2253*H2253</f>
        <v>0</v>
      </c>
      <c r="AR2253" s="144" t="s">
        <v>436</v>
      </c>
      <c r="AT2253" s="144" t="s">
        <v>307</v>
      </c>
      <c r="AU2253" s="144" t="s">
        <v>88</v>
      </c>
      <c r="AY2253" s="18" t="s">
        <v>305</v>
      </c>
      <c r="BE2253" s="145">
        <f>IF(N2253="základní",J2253,0)</f>
        <v>0</v>
      </c>
      <c r="BF2253" s="145">
        <f>IF(N2253="snížená",J2253,0)</f>
        <v>0</v>
      </c>
      <c r="BG2253" s="145">
        <f>IF(N2253="zákl. přenesená",J2253,0)</f>
        <v>0</v>
      </c>
      <c r="BH2253" s="145">
        <f>IF(N2253="sníž. přenesená",J2253,0)</f>
        <v>0</v>
      </c>
      <c r="BI2253" s="145">
        <f>IF(N2253="nulová",J2253,0)</f>
        <v>0</v>
      </c>
      <c r="BJ2253" s="18" t="s">
        <v>86</v>
      </c>
      <c r="BK2253" s="145">
        <f>ROUND(I2253*H2253,2)</f>
        <v>0</v>
      </c>
      <c r="BL2253" s="18" t="s">
        <v>436</v>
      </c>
      <c r="BM2253" s="144" t="s">
        <v>3483</v>
      </c>
    </row>
    <row r="2254" spans="2:65" s="1" customFormat="1" ht="19.5">
      <c r="B2254" s="33"/>
      <c r="D2254" s="146" t="s">
        <v>313</v>
      </c>
      <c r="F2254" s="147" t="s">
        <v>3482</v>
      </c>
      <c r="I2254" s="148"/>
      <c r="L2254" s="33"/>
      <c r="M2254" s="149"/>
      <c r="T2254" s="54"/>
      <c r="AT2254" s="18" t="s">
        <v>313</v>
      </c>
      <c r="AU2254" s="18" t="s">
        <v>88</v>
      </c>
    </row>
    <row r="2255" spans="2:65" s="1" customFormat="1" ht="39">
      <c r="B2255" s="33"/>
      <c r="D2255" s="146" t="s">
        <v>1012</v>
      </c>
      <c r="F2255" s="189" t="s">
        <v>3484</v>
      </c>
      <c r="I2255" s="148"/>
      <c r="L2255" s="33"/>
      <c r="M2255" s="149"/>
      <c r="T2255" s="54"/>
      <c r="AT2255" s="18" t="s">
        <v>1012</v>
      </c>
      <c r="AU2255" s="18" t="s">
        <v>88</v>
      </c>
    </row>
    <row r="2256" spans="2:65" s="12" customFormat="1" ht="11.25">
      <c r="B2256" s="152"/>
      <c r="D2256" s="146" t="s">
        <v>317</v>
      </c>
      <c r="E2256" s="153" t="s">
        <v>42</v>
      </c>
      <c r="F2256" s="154" t="s">
        <v>3485</v>
      </c>
      <c r="H2256" s="153" t="s">
        <v>42</v>
      </c>
      <c r="I2256" s="155"/>
      <c r="L2256" s="152"/>
      <c r="M2256" s="156"/>
      <c r="T2256" s="157"/>
      <c r="AT2256" s="153" t="s">
        <v>317</v>
      </c>
      <c r="AU2256" s="153" t="s">
        <v>88</v>
      </c>
      <c r="AV2256" s="12" t="s">
        <v>86</v>
      </c>
      <c r="AW2256" s="12" t="s">
        <v>38</v>
      </c>
      <c r="AX2256" s="12" t="s">
        <v>79</v>
      </c>
      <c r="AY2256" s="153" t="s">
        <v>305</v>
      </c>
    </row>
    <row r="2257" spans="2:65" s="13" customFormat="1" ht="11.25">
      <c r="B2257" s="158"/>
      <c r="D2257" s="146" t="s">
        <v>317</v>
      </c>
      <c r="E2257" s="159" t="s">
        <v>42</v>
      </c>
      <c r="F2257" s="160" t="s">
        <v>3486</v>
      </c>
      <c r="H2257" s="161">
        <v>329.9</v>
      </c>
      <c r="I2257" s="162"/>
      <c r="L2257" s="158"/>
      <c r="M2257" s="163"/>
      <c r="T2257" s="164"/>
      <c r="AT2257" s="159" t="s">
        <v>317</v>
      </c>
      <c r="AU2257" s="159" t="s">
        <v>88</v>
      </c>
      <c r="AV2257" s="13" t="s">
        <v>88</v>
      </c>
      <c r="AW2257" s="13" t="s">
        <v>38</v>
      </c>
      <c r="AX2257" s="13" t="s">
        <v>86</v>
      </c>
      <c r="AY2257" s="159" t="s">
        <v>305</v>
      </c>
    </row>
    <row r="2258" spans="2:65" s="1" customFormat="1" ht="24.2" customHeight="1">
      <c r="B2258" s="33"/>
      <c r="C2258" s="133" t="s">
        <v>3487</v>
      </c>
      <c r="D2258" s="133" t="s">
        <v>307</v>
      </c>
      <c r="E2258" s="134" t="s">
        <v>3488</v>
      </c>
      <c r="F2258" s="135" t="s">
        <v>3489</v>
      </c>
      <c r="G2258" s="136" t="s">
        <v>453</v>
      </c>
      <c r="H2258" s="137">
        <v>13.196</v>
      </c>
      <c r="I2258" s="138"/>
      <c r="J2258" s="139">
        <f>ROUND(I2258*H2258,2)</f>
        <v>0</v>
      </c>
      <c r="K2258" s="135" t="s">
        <v>310</v>
      </c>
      <c r="L2258" s="33"/>
      <c r="M2258" s="140" t="s">
        <v>42</v>
      </c>
      <c r="N2258" s="141" t="s">
        <v>50</v>
      </c>
      <c r="P2258" s="142">
        <f>O2258*H2258</f>
        <v>0</v>
      </c>
      <c r="Q2258" s="142">
        <v>0</v>
      </c>
      <c r="R2258" s="142">
        <f>Q2258*H2258</f>
        <v>0</v>
      </c>
      <c r="S2258" s="142">
        <v>0</v>
      </c>
      <c r="T2258" s="143">
        <f>S2258*H2258</f>
        <v>0</v>
      </c>
      <c r="AR2258" s="144" t="s">
        <v>436</v>
      </c>
      <c r="AT2258" s="144" t="s">
        <v>307</v>
      </c>
      <c r="AU2258" s="144" t="s">
        <v>88</v>
      </c>
      <c r="AY2258" s="18" t="s">
        <v>305</v>
      </c>
      <c r="BE2258" s="145">
        <f>IF(N2258="základní",J2258,0)</f>
        <v>0</v>
      </c>
      <c r="BF2258" s="145">
        <f>IF(N2258="snížená",J2258,0)</f>
        <v>0</v>
      </c>
      <c r="BG2258" s="145">
        <f>IF(N2258="zákl. přenesená",J2258,0)</f>
        <v>0</v>
      </c>
      <c r="BH2258" s="145">
        <f>IF(N2258="sníž. přenesená",J2258,0)</f>
        <v>0</v>
      </c>
      <c r="BI2258" s="145">
        <f>IF(N2258="nulová",J2258,0)</f>
        <v>0</v>
      </c>
      <c r="BJ2258" s="18" t="s">
        <v>86</v>
      </c>
      <c r="BK2258" s="145">
        <f>ROUND(I2258*H2258,2)</f>
        <v>0</v>
      </c>
      <c r="BL2258" s="18" t="s">
        <v>436</v>
      </c>
      <c r="BM2258" s="144" t="s">
        <v>3490</v>
      </c>
    </row>
    <row r="2259" spans="2:65" s="1" customFormat="1" ht="29.25">
      <c r="B2259" s="33"/>
      <c r="D2259" s="146" t="s">
        <v>313</v>
      </c>
      <c r="F2259" s="147" t="s">
        <v>3491</v>
      </c>
      <c r="I2259" s="148"/>
      <c r="L2259" s="33"/>
      <c r="M2259" s="149"/>
      <c r="T2259" s="54"/>
      <c r="AT2259" s="18" t="s">
        <v>313</v>
      </c>
      <c r="AU2259" s="18" t="s">
        <v>88</v>
      </c>
    </row>
    <row r="2260" spans="2:65" s="1" customFormat="1" ht="11.25">
      <c r="B2260" s="33"/>
      <c r="D2260" s="150" t="s">
        <v>315</v>
      </c>
      <c r="F2260" s="151" t="s">
        <v>3492</v>
      </c>
      <c r="I2260" s="148"/>
      <c r="L2260" s="33"/>
      <c r="M2260" s="149"/>
      <c r="T2260" s="54"/>
      <c r="AT2260" s="18" t="s">
        <v>315</v>
      </c>
      <c r="AU2260" s="18" t="s">
        <v>88</v>
      </c>
    </row>
    <row r="2261" spans="2:65" s="11" customFormat="1" ht="22.9" customHeight="1">
      <c r="B2261" s="121"/>
      <c r="D2261" s="122" t="s">
        <v>78</v>
      </c>
      <c r="E2261" s="131" t="s">
        <v>3493</v>
      </c>
      <c r="F2261" s="131" t="s">
        <v>3494</v>
      </c>
      <c r="I2261" s="124"/>
      <c r="J2261" s="132">
        <f>BK2261</f>
        <v>0</v>
      </c>
      <c r="L2261" s="121"/>
      <c r="M2261" s="126"/>
      <c r="P2261" s="127">
        <f>SUM(P2262:P2326)</f>
        <v>0</v>
      </c>
      <c r="R2261" s="127">
        <f>SUM(R2262:R2326)</f>
        <v>43.814013399999993</v>
      </c>
      <c r="T2261" s="128">
        <f>SUM(T2262:T2326)</f>
        <v>0</v>
      </c>
      <c r="AR2261" s="122" t="s">
        <v>88</v>
      </c>
      <c r="AT2261" s="129" t="s">
        <v>78</v>
      </c>
      <c r="AU2261" s="129" t="s">
        <v>86</v>
      </c>
      <c r="AY2261" s="122" t="s">
        <v>305</v>
      </c>
      <c r="BK2261" s="130">
        <f>SUM(BK2262:BK2326)</f>
        <v>0</v>
      </c>
    </row>
    <row r="2262" spans="2:65" s="1" customFormat="1" ht="16.5" customHeight="1">
      <c r="B2262" s="33"/>
      <c r="C2262" s="133" t="s">
        <v>3495</v>
      </c>
      <c r="D2262" s="133" t="s">
        <v>307</v>
      </c>
      <c r="E2262" s="134" t="s">
        <v>3496</v>
      </c>
      <c r="F2262" s="135" t="s">
        <v>3497</v>
      </c>
      <c r="G2262" s="136" t="s">
        <v>199</v>
      </c>
      <c r="H2262" s="137">
        <v>1478.29</v>
      </c>
      <c r="I2262" s="138"/>
      <c r="J2262" s="139">
        <f>ROUND(I2262*H2262,2)</f>
        <v>0</v>
      </c>
      <c r="K2262" s="135" t="s">
        <v>310</v>
      </c>
      <c r="L2262" s="33"/>
      <c r="M2262" s="140" t="s">
        <v>42</v>
      </c>
      <c r="N2262" s="141" t="s">
        <v>50</v>
      </c>
      <c r="P2262" s="142">
        <f>O2262*H2262</f>
        <v>0</v>
      </c>
      <c r="Q2262" s="142">
        <v>0</v>
      </c>
      <c r="R2262" s="142">
        <f>Q2262*H2262</f>
        <v>0</v>
      </c>
      <c r="S2262" s="142">
        <v>0</v>
      </c>
      <c r="T2262" s="143">
        <f>S2262*H2262</f>
        <v>0</v>
      </c>
      <c r="AR2262" s="144" t="s">
        <v>436</v>
      </c>
      <c r="AT2262" s="144" t="s">
        <v>307</v>
      </c>
      <c r="AU2262" s="144" t="s">
        <v>88</v>
      </c>
      <c r="AY2262" s="18" t="s">
        <v>305</v>
      </c>
      <c r="BE2262" s="145">
        <f>IF(N2262="základní",J2262,0)</f>
        <v>0</v>
      </c>
      <c r="BF2262" s="145">
        <f>IF(N2262="snížená",J2262,0)</f>
        <v>0</v>
      </c>
      <c r="BG2262" s="145">
        <f>IF(N2262="zákl. přenesená",J2262,0)</f>
        <v>0</v>
      </c>
      <c r="BH2262" s="145">
        <f>IF(N2262="sníž. přenesená",J2262,0)</f>
        <v>0</v>
      </c>
      <c r="BI2262" s="145">
        <f>IF(N2262="nulová",J2262,0)</f>
        <v>0</v>
      </c>
      <c r="BJ2262" s="18" t="s">
        <v>86</v>
      </c>
      <c r="BK2262" s="145">
        <f>ROUND(I2262*H2262,2)</f>
        <v>0</v>
      </c>
      <c r="BL2262" s="18" t="s">
        <v>436</v>
      </c>
      <c r="BM2262" s="144" t="s">
        <v>3498</v>
      </c>
    </row>
    <row r="2263" spans="2:65" s="1" customFormat="1" ht="11.25">
      <c r="B2263" s="33"/>
      <c r="D2263" s="146" t="s">
        <v>313</v>
      </c>
      <c r="F2263" s="147" t="s">
        <v>3499</v>
      </c>
      <c r="I2263" s="148"/>
      <c r="L2263" s="33"/>
      <c r="M2263" s="149"/>
      <c r="T2263" s="54"/>
      <c r="AT2263" s="18" t="s">
        <v>313</v>
      </c>
      <c r="AU2263" s="18" t="s">
        <v>88</v>
      </c>
    </row>
    <row r="2264" spans="2:65" s="1" customFormat="1" ht="11.25">
      <c r="B2264" s="33"/>
      <c r="D2264" s="150" t="s">
        <v>315</v>
      </c>
      <c r="F2264" s="151" t="s">
        <v>3500</v>
      </c>
      <c r="I2264" s="148"/>
      <c r="L2264" s="33"/>
      <c r="M2264" s="149"/>
      <c r="T2264" s="54"/>
      <c r="AT2264" s="18" t="s">
        <v>315</v>
      </c>
      <c r="AU2264" s="18" t="s">
        <v>88</v>
      </c>
    </row>
    <row r="2265" spans="2:65" s="12" customFormat="1" ht="11.25">
      <c r="B2265" s="152"/>
      <c r="D2265" s="146" t="s">
        <v>317</v>
      </c>
      <c r="E2265" s="153" t="s">
        <v>42</v>
      </c>
      <c r="F2265" s="154" t="s">
        <v>3501</v>
      </c>
      <c r="H2265" s="153" t="s">
        <v>42</v>
      </c>
      <c r="I2265" s="155"/>
      <c r="L2265" s="152"/>
      <c r="M2265" s="156"/>
      <c r="T2265" s="157"/>
      <c r="AT2265" s="153" t="s">
        <v>317</v>
      </c>
      <c r="AU2265" s="153" t="s">
        <v>88</v>
      </c>
      <c r="AV2265" s="12" t="s">
        <v>86</v>
      </c>
      <c r="AW2265" s="12" t="s">
        <v>38</v>
      </c>
      <c r="AX2265" s="12" t="s">
        <v>79</v>
      </c>
      <c r="AY2265" s="153" t="s">
        <v>305</v>
      </c>
    </row>
    <row r="2266" spans="2:65" s="13" customFormat="1" ht="22.5">
      <c r="B2266" s="158"/>
      <c r="D2266" s="146" t="s">
        <v>317</v>
      </c>
      <c r="E2266" s="159" t="s">
        <v>42</v>
      </c>
      <c r="F2266" s="160" t="s">
        <v>3502</v>
      </c>
      <c r="H2266" s="161">
        <v>1200.1099999999999</v>
      </c>
      <c r="I2266" s="162"/>
      <c r="L2266" s="158"/>
      <c r="M2266" s="163"/>
      <c r="T2266" s="164"/>
      <c r="AT2266" s="159" t="s">
        <v>317</v>
      </c>
      <c r="AU2266" s="159" t="s">
        <v>88</v>
      </c>
      <c r="AV2266" s="13" t="s">
        <v>88</v>
      </c>
      <c r="AW2266" s="13" t="s">
        <v>38</v>
      </c>
      <c r="AX2266" s="13" t="s">
        <v>79</v>
      </c>
      <c r="AY2266" s="159" t="s">
        <v>305</v>
      </c>
    </row>
    <row r="2267" spans="2:65" s="12" customFormat="1" ht="11.25">
      <c r="B2267" s="152"/>
      <c r="D2267" s="146" t="s">
        <v>317</v>
      </c>
      <c r="E2267" s="153" t="s">
        <v>42</v>
      </c>
      <c r="F2267" s="154" t="s">
        <v>3503</v>
      </c>
      <c r="H2267" s="153" t="s">
        <v>42</v>
      </c>
      <c r="I2267" s="155"/>
      <c r="L2267" s="152"/>
      <c r="M2267" s="156"/>
      <c r="T2267" s="157"/>
      <c r="AT2267" s="153" t="s">
        <v>317</v>
      </c>
      <c r="AU2267" s="153" t="s">
        <v>88</v>
      </c>
      <c r="AV2267" s="12" t="s">
        <v>86</v>
      </c>
      <c r="AW2267" s="12" t="s">
        <v>38</v>
      </c>
      <c r="AX2267" s="12" t="s">
        <v>79</v>
      </c>
      <c r="AY2267" s="153" t="s">
        <v>305</v>
      </c>
    </row>
    <row r="2268" spans="2:65" s="13" customFormat="1" ht="11.25">
      <c r="B2268" s="158"/>
      <c r="D2268" s="146" t="s">
        <v>317</v>
      </c>
      <c r="E2268" s="159" t="s">
        <v>42</v>
      </c>
      <c r="F2268" s="160" t="s">
        <v>3504</v>
      </c>
      <c r="H2268" s="161">
        <v>278.18</v>
      </c>
      <c r="I2268" s="162"/>
      <c r="L2268" s="158"/>
      <c r="M2268" s="163"/>
      <c r="T2268" s="164"/>
      <c r="AT2268" s="159" t="s">
        <v>317</v>
      </c>
      <c r="AU2268" s="159" t="s">
        <v>88</v>
      </c>
      <c r="AV2268" s="13" t="s">
        <v>88</v>
      </c>
      <c r="AW2268" s="13" t="s">
        <v>38</v>
      </c>
      <c r="AX2268" s="13" t="s">
        <v>79</v>
      </c>
      <c r="AY2268" s="159" t="s">
        <v>305</v>
      </c>
    </row>
    <row r="2269" spans="2:65" s="15" customFormat="1" ht="11.25">
      <c r="B2269" s="172"/>
      <c r="D2269" s="146" t="s">
        <v>317</v>
      </c>
      <c r="E2269" s="173" t="s">
        <v>42</v>
      </c>
      <c r="F2269" s="174" t="s">
        <v>339</v>
      </c>
      <c r="H2269" s="175">
        <v>1478.29</v>
      </c>
      <c r="I2269" s="176"/>
      <c r="L2269" s="172"/>
      <c r="M2269" s="177"/>
      <c r="T2269" s="178"/>
      <c r="AT2269" s="173" t="s">
        <v>317</v>
      </c>
      <c r="AU2269" s="173" t="s">
        <v>88</v>
      </c>
      <c r="AV2269" s="15" t="s">
        <v>311</v>
      </c>
      <c r="AW2269" s="15" t="s">
        <v>38</v>
      </c>
      <c r="AX2269" s="15" t="s">
        <v>86</v>
      </c>
      <c r="AY2269" s="173" t="s">
        <v>305</v>
      </c>
    </row>
    <row r="2270" spans="2:65" s="1" customFormat="1" ht="16.5" customHeight="1">
      <c r="B2270" s="33"/>
      <c r="C2270" s="133" t="s">
        <v>3505</v>
      </c>
      <c r="D2270" s="133" t="s">
        <v>307</v>
      </c>
      <c r="E2270" s="134" t="s">
        <v>3506</v>
      </c>
      <c r="F2270" s="135" t="s">
        <v>3507</v>
      </c>
      <c r="G2270" s="136" t="s">
        <v>199</v>
      </c>
      <c r="H2270" s="137">
        <v>1478.29</v>
      </c>
      <c r="I2270" s="138"/>
      <c r="J2270" s="139">
        <f>ROUND(I2270*H2270,2)</f>
        <v>0</v>
      </c>
      <c r="K2270" s="135" t="s">
        <v>310</v>
      </c>
      <c r="L2270" s="33"/>
      <c r="M2270" s="140" t="s">
        <v>42</v>
      </c>
      <c r="N2270" s="141" t="s">
        <v>50</v>
      </c>
      <c r="P2270" s="142">
        <f>O2270*H2270</f>
        <v>0</v>
      </c>
      <c r="Q2270" s="142">
        <v>2.9999999999999997E-4</v>
      </c>
      <c r="R2270" s="142">
        <f>Q2270*H2270</f>
        <v>0.44348699999999996</v>
      </c>
      <c r="S2270" s="142">
        <v>0</v>
      </c>
      <c r="T2270" s="143">
        <f>S2270*H2270</f>
        <v>0</v>
      </c>
      <c r="AR2270" s="144" t="s">
        <v>436</v>
      </c>
      <c r="AT2270" s="144" t="s">
        <v>307</v>
      </c>
      <c r="AU2270" s="144" t="s">
        <v>88</v>
      </c>
      <c r="AY2270" s="18" t="s">
        <v>305</v>
      </c>
      <c r="BE2270" s="145">
        <f>IF(N2270="základní",J2270,0)</f>
        <v>0</v>
      </c>
      <c r="BF2270" s="145">
        <f>IF(N2270="snížená",J2270,0)</f>
        <v>0</v>
      </c>
      <c r="BG2270" s="145">
        <f>IF(N2270="zákl. přenesená",J2270,0)</f>
        <v>0</v>
      </c>
      <c r="BH2270" s="145">
        <f>IF(N2270="sníž. přenesená",J2270,0)</f>
        <v>0</v>
      </c>
      <c r="BI2270" s="145">
        <f>IF(N2270="nulová",J2270,0)</f>
        <v>0</v>
      </c>
      <c r="BJ2270" s="18" t="s">
        <v>86</v>
      </c>
      <c r="BK2270" s="145">
        <f>ROUND(I2270*H2270,2)</f>
        <v>0</v>
      </c>
      <c r="BL2270" s="18" t="s">
        <v>436</v>
      </c>
      <c r="BM2270" s="144" t="s">
        <v>3508</v>
      </c>
    </row>
    <row r="2271" spans="2:65" s="1" customFormat="1" ht="19.5">
      <c r="B2271" s="33"/>
      <c r="D2271" s="146" t="s">
        <v>313</v>
      </c>
      <c r="F2271" s="147" t="s">
        <v>3509</v>
      </c>
      <c r="I2271" s="148"/>
      <c r="L2271" s="33"/>
      <c r="M2271" s="149"/>
      <c r="T2271" s="54"/>
      <c r="AT2271" s="18" t="s">
        <v>313</v>
      </c>
      <c r="AU2271" s="18" t="s">
        <v>88</v>
      </c>
    </row>
    <row r="2272" spans="2:65" s="1" customFormat="1" ht="11.25">
      <c r="B2272" s="33"/>
      <c r="D2272" s="150" t="s">
        <v>315</v>
      </c>
      <c r="F2272" s="151" t="s">
        <v>3510</v>
      </c>
      <c r="I2272" s="148"/>
      <c r="L2272" s="33"/>
      <c r="M2272" s="149"/>
      <c r="T2272" s="54"/>
      <c r="AT2272" s="18" t="s">
        <v>315</v>
      </c>
      <c r="AU2272" s="18" t="s">
        <v>88</v>
      </c>
    </row>
    <row r="2273" spans="2:65" s="12" customFormat="1" ht="11.25">
      <c r="B2273" s="152"/>
      <c r="D2273" s="146" t="s">
        <v>317</v>
      </c>
      <c r="E2273" s="153" t="s">
        <v>42</v>
      </c>
      <c r="F2273" s="154" t="s">
        <v>3501</v>
      </c>
      <c r="H2273" s="153" t="s">
        <v>42</v>
      </c>
      <c r="I2273" s="155"/>
      <c r="L2273" s="152"/>
      <c r="M2273" s="156"/>
      <c r="T2273" s="157"/>
      <c r="AT2273" s="153" t="s">
        <v>317</v>
      </c>
      <c r="AU2273" s="153" t="s">
        <v>88</v>
      </c>
      <c r="AV2273" s="12" t="s">
        <v>86</v>
      </c>
      <c r="AW2273" s="12" t="s">
        <v>38</v>
      </c>
      <c r="AX2273" s="12" t="s">
        <v>79</v>
      </c>
      <c r="AY2273" s="153" t="s">
        <v>305</v>
      </c>
    </row>
    <row r="2274" spans="2:65" s="13" customFormat="1" ht="22.5">
      <c r="B2274" s="158"/>
      <c r="D2274" s="146" t="s">
        <v>317</v>
      </c>
      <c r="E2274" s="159" t="s">
        <v>42</v>
      </c>
      <c r="F2274" s="160" t="s">
        <v>3502</v>
      </c>
      <c r="H2274" s="161">
        <v>1200.1099999999999</v>
      </c>
      <c r="I2274" s="162"/>
      <c r="L2274" s="158"/>
      <c r="M2274" s="163"/>
      <c r="T2274" s="164"/>
      <c r="AT2274" s="159" t="s">
        <v>317</v>
      </c>
      <c r="AU2274" s="159" t="s">
        <v>88</v>
      </c>
      <c r="AV2274" s="13" t="s">
        <v>88</v>
      </c>
      <c r="AW2274" s="13" t="s">
        <v>38</v>
      </c>
      <c r="AX2274" s="13" t="s">
        <v>79</v>
      </c>
      <c r="AY2274" s="159" t="s">
        <v>305</v>
      </c>
    </row>
    <row r="2275" spans="2:65" s="12" customFormat="1" ht="11.25">
      <c r="B2275" s="152"/>
      <c r="D2275" s="146" t="s">
        <v>317</v>
      </c>
      <c r="E2275" s="153" t="s">
        <v>42</v>
      </c>
      <c r="F2275" s="154" t="s">
        <v>3503</v>
      </c>
      <c r="H2275" s="153" t="s">
        <v>42</v>
      </c>
      <c r="I2275" s="155"/>
      <c r="L2275" s="152"/>
      <c r="M2275" s="156"/>
      <c r="T2275" s="157"/>
      <c r="AT2275" s="153" t="s">
        <v>317</v>
      </c>
      <c r="AU2275" s="153" t="s">
        <v>88</v>
      </c>
      <c r="AV2275" s="12" t="s">
        <v>86</v>
      </c>
      <c r="AW2275" s="12" t="s">
        <v>38</v>
      </c>
      <c r="AX2275" s="12" t="s">
        <v>79</v>
      </c>
      <c r="AY2275" s="153" t="s">
        <v>305</v>
      </c>
    </row>
    <row r="2276" spans="2:65" s="13" customFormat="1" ht="11.25">
      <c r="B2276" s="158"/>
      <c r="D2276" s="146" t="s">
        <v>317</v>
      </c>
      <c r="E2276" s="159" t="s">
        <v>42</v>
      </c>
      <c r="F2276" s="160" t="s">
        <v>3504</v>
      </c>
      <c r="H2276" s="161">
        <v>278.18</v>
      </c>
      <c r="I2276" s="162"/>
      <c r="L2276" s="158"/>
      <c r="M2276" s="163"/>
      <c r="T2276" s="164"/>
      <c r="AT2276" s="159" t="s">
        <v>317</v>
      </c>
      <c r="AU2276" s="159" t="s">
        <v>88</v>
      </c>
      <c r="AV2276" s="13" t="s">
        <v>88</v>
      </c>
      <c r="AW2276" s="13" t="s">
        <v>38</v>
      </c>
      <c r="AX2276" s="13" t="s">
        <v>79</v>
      </c>
      <c r="AY2276" s="159" t="s">
        <v>305</v>
      </c>
    </row>
    <row r="2277" spans="2:65" s="15" customFormat="1" ht="11.25">
      <c r="B2277" s="172"/>
      <c r="D2277" s="146" t="s">
        <v>317</v>
      </c>
      <c r="E2277" s="173" t="s">
        <v>42</v>
      </c>
      <c r="F2277" s="174" t="s">
        <v>339</v>
      </c>
      <c r="H2277" s="175">
        <v>1478.29</v>
      </c>
      <c r="I2277" s="176"/>
      <c r="L2277" s="172"/>
      <c r="M2277" s="177"/>
      <c r="T2277" s="178"/>
      <c r="AT2277" s="173" t="s">
        <v>317</v>
      </c>
      <c r="AU2277" s="173" t="s">
        <v>88</v>
      </c>
      <c r="AV2277" s="15" t="s">
        <v>311</v>
      </c>
      <c r="AW2277" s="15" t="s">
        <v>38</v>
      </c>
      <c r="AX2277" s="15" t="s">
        <v>86</v>
      </c>
      <c r="AY2277" s="173" t="s">
        <v>305</v>
      </c>
    </row>
    <row r="2278" spans="2:65" s="1" customFormat="1" ht="24.2" customHeight="1">
      <c r="B2278" s="33"/>
      <c r="C2278" s="133" t="s">
        <v>3511</v>
      </c>
      <c r="D2278" s="133" t="s">
        <v>307</v>
      </c>
      <c r="E2278" s="134" t="s">
        <v>3512</v>
      </c>
      <c r="F2278" s="135" t="s">
        <v>3513</v>
      </c>
      <c r="G2278" s="136" t="s">
        <v>402</v>
      </c>
      <c r="H2278" s="137">
        <v>799.69</v>
      </c>
      <c r="I2278" s="138"/>
      <c r="J2278" s="139">
        <f>ROUND(I2278*H2278,2)</f>
        <v>0</v>
      </c>
      <c r="K2278" s="135" t="s">
        <v>310</v>
      </c>
      <c r="L2278" s="33"/>
      <c r="M2278" s="140" t="s">
        <v>42</v>
      </c>
      <c r="N2278" s="141" t="s">
        <v>50</v>
      </c>
      <c r="P2278" s="142">
        <f>O2278*H2278</f>
        <v>0</v>
      </c>
      <c r="Q2278" s="142">
        <v>4.2999999999999999E-4</v>
      </c>
      <c r="R2278" s="142">
        <f>Q2278*H2278</f>
        <v>0.34386670000000003</v>
      </c>
      <c r="S2278" s="142">
        <v>0</v>
      </c>
      <c r="T2278" s="143">
        <f>S2278*H2278</f>
        <v>0</v>
      </c>
      <c r="AR2278" s="144" t="s">
        <v>436</v>
      </c>
      <c r="AT2278" s="144" t="s">
        <v>307</v>
      </c>
      <c r="AU2278" s="144" t="s">
        <v>88</v>
      </c>
      <c r="AY2278" s="18" t="s">
        <v>305</v>
      </c>
      <c r="BE2278" s="145">
        <f>IF(N2278="základní",J2278,0)</f>
        <v>0</v>
      </c>
      <c r="BF2278" s="145">
        <f>IF(N2278="snížená",J2278,0)</f>
        <v>0</v>
      </c>
      <c r="BG2278" s="145">
        <f>IF(N2278="zákl. přenesená",J2278,0)</f>
        <v>0</v>
      </c>
      <c r="BH2278" s="145">
        <f>IF(N2278="sníž. přenesená",J2278,0)</f>
        <v>0</v>
      </c>
      <c r="BI2278" s="145">
        <f>IF(N2278="nulová",J2278,0)</f>
        <v>0</v>
      </c>
      <c r="BJ2278" s="18" t="s">
        <v>86</v>
      </c>
      <c r="BK2278" s="145">
        <f>ROUND(I2278*H2278,2)</f>
        <v>0</v>
      </c>
      <c r="BL2278" s="18" t="s">
        <v>436</v>
      </c>
      <c r="BM2278" s="144" t="s">
        <v>3514</v>
      </c>
    </row>
    <row r="2279" spans="2:65" s="1" customFormat="1" ht="19.5">
      <c r="B2279" s="33"/>
      <c r="D2279" s="146" t="s">
        <v>313</v>
      </c>
      <c r="F2279" s="147" t="s">
        <v>3515</v>
      </c>
      <c r="I2279" s="148"/>
      <c r="L2279" s="33"/>
      <c r="M2279" s="149"/>
      <c r="T2279" s="54"/>
      <c r="AT2279" s="18" t="s">
        <v>313</v>
      </c>
      <c r="AU2279" s="18" t="s">
        <v>88</v>
      </c>
    </row>
    <row r="2280" spans="2:65" s="1" customFormat="1" ht="11.25">
      <c r="B2280" s="33"/>
      <c r="D2280" s="150" t="s">
        <v>315</v>
      </c>
      <c r="F2280" s="151" t="s">
        <v>3516</v>
      </c>
      <c r="I2280" s="148"/>
      <c r="L2280" s="33"/>
      <c r="M2280" s="149"/>
      <c r="T2280" s="54"/>
      <c r="AT2280" s="18" t="s">
        <v>315</v>
      </c>
      <c r="AU2280" s="18" t="s">
        <v>88</v>
      </c>
    </row>
    <row r="2281" spans="2:65" s="12" customFormat="1" ht="11.25">
      <c r="B2281" s="152"/>
      <c r="D2281" s="146" t="s">
        <v>317</v>
      </c>
      <c r="E2281" s="153" t="s">
        <v>42</v>
      </c>
      <c r="F2281" s="154" t="s">
        <v>3517</v>
      </c>
      <c r="H2281" s="153" t="s">
        <v>42</v>
      </c>
      <c r="I2281" s="155"/>
      <c r="L2281" s="152"/>
      <c r="M2281" s="156"/>
      <c r="T2281" s="157"/>
      <c r="AT2281" s="153" t="s">
        <v>317</v>
      </c>
      <c r="AU2281" s="153" t="s">
        <v>88</v>
      </c>
      <c r="AV2281" s="12" t="s">
        <v>86</v>
      </c>
      <c r="AW2281" s="12" t="s">
        <v>38</v>
      </c>
      <c r="AX2281" s="12" t="s">
        <v>79</v>
      </c>
      <c r="AY2281" s="153" t="s">
        <v>305</v>
      </c>
    </row>
    <row r="2282" spans="2:65" s="13" customFormat="1" ht="11.25">
      <c r="B2282" s="158"/>
      <c r="D2282" s="146" t="s">
        <v>317</v>
      </c>
      <c r="E2282" s="159" t="s">
        <v>42</v>
      </c>
      <c r="F2282" s="160" t="s">
        <v>3518</v>
      </c>
      <c r="H2282" s="161">
        <v>660.43</v>
      </c>
      <c r="I2282" s="162"/>
      <c r="L2282" s="158"/>
      <c r="M2282" s="163"/>
      <c r="T2282" s="164"/>
      <c r="AT2282" s="159" t="s">
        <v>317</v>
      </c>
      <c r="AU2282" s="159" t="s">
        <v>88</v>
      </c>
      <c r="AV2282" s="13" t="s">
        <v>88</v>
      </c>
      <c r="AW2282" s="13" t="s">
        <v>38</v>
      </c>
      <c r="AX2282" s="13" t="s">
        <v>79</v>
      </c>
      <c r="AY2282" s="159" t="s">
        <v>305</v>
      </c>
    </row>
    <row r="2283" spans="2:65" s="12" customFormat="1" ht="22.5">
      <c r="B2283" s="152"/>
      <c r="D2283" s="146" t="s">
        <v>317</v>
      </c>
      <c r="E2283" s="153" t="s">
        <v>42</v>
      </c>
      <c r="F2283" s="154" t="s">
        <v>3519</v>
      </c>
      <c r="H2283" s="153" t="s">
        <v>42</v>
      </c>
      <c r="I2283" s="155"/>
      <c r="L2283" s="152"/>
      <c r="M2283" s="156"/>
      <c r="T2283" s="157"/>
      <c r="AT2283" s="153" t="s">
        <v>317</v>
      </c>
      <c r="AU2283" s="153" t="s">
        <v>88</v>
      </c>
      <c r="AV2283" s="12" t="s">
        <v>86</v>
      </c>
      <c r="AW2283" s="12" t="s">
        <v>38</v>
      </c>
      <c r="AX2283" s="12" t="s">
        <v>79</v>
      </c>
      <c r="AY2283" s="153" t="s">
        <v>305</v>
      </c>
    </row>
    <row r="2284" spans="2:65" s="13" customFormat="1" ht="11.25">
      <c r="B2284" s="158"/>
      <c r="D2284" s="146" t="s">
        <v>317</v>
      </c>
      <c r="E2284" s="159" t="s">
        <v>42</v>
      </c>
      <c r="F2284" s="160" t="s">
        <v>3520</v>
      </c>
      <c r="H2284" s="161">
        <v>139.26</v>
      </c>
      <c r="I2284" s="162"/>
      <c r="L2284" s="158"/>
      <c r="M2284" s="163"/>
      <c r="T2284" s="164"/>
      <c r="AT2284" s="159" t="s">
        <v>317</v>
      </c>
      <c r="AU2284" s="159" t="s">
        <v>88</v>
      </c>
      <c r="AV2284" s="13" t="s">
        <v>88</v>
      </c>
      <c r="AW2284" s="13" t="s">
        <v>38</v>
      </c>
      <c r="AX2284" s="13" t="s">
        <v>79</v>
      </c>
      <c r="AY2284" s="159" t="s">
        <v>305</v>
      </c>
    </row>
    <row r="2285" spans="2:65" s="15" customFormat="1" ht="11.25">
      <c r="B2285" s="172"/>
      <c r="D2285" s="146" t="s">
        <v>317</v>
      </c>
      <c r="E2285" s="173" t="s">
        <v>42</v>
      </c>
      <c r="F2285" s="174" t="s">
        <v>339</v>
      </c>
      <c r="H2285" s="175">
        <v>799.69</v>
      </c>
      <c r="I2285" s="176"/>
      <c r="L2285" s="172"/>
      <c r="M2285" s="177"/>
      <c r="T2285" s="178"/>
      <c r="AT2285" s="173" t="s">
        <v>317</v>
      </c>
      <c r="AU2285" s="173" t="s">
        <v>88</v>
      </c>
      <c r="AV2285" s="15" t="s">
        <v>311</v>
      </c>
      <c r="AW2285" s="15" t="s">
        <v>38</v>
      </c>
      <c r="AX2285" s="15" t="s">
        <v>86</v>
      </c>
      <c r="AY2285" s="173" t="s">
        <v>305</v>
      </c>
    </row>
    <row r="2286" spans="2:65" s="1" customFormat="1" ht="24.2" customHeight="1">
      <c r="B2286" s="33"/>
      <c r="C2286" s="179" t="s">
        <v>3521</v>
      </c>
      <c r="D2286" s="179" t="s">
        <v>341</v>
      </c>
      <c r="E2286" s="180" t="s">
        <v>3522</v>
      </c>
      <c r="F2286" s="181" t="s">
        <v>3523</v>
      </c>
      <c r="G2286" s="182" t="s">
        <v>350</v>
      </c>
      <c r="H2286" s="183">
        <v>2423.7779999999998</v>
      </c>
      <c r="I2286" s="184"/>
      <c r="J2286" s="185">
        <f>ROUND(I2286*H2286,2)</f>
        <v>0</v>
      </c>
      <c r="K2286" s="181" t="s">
        <v>310</v>
      </c>
      <c r="L2286" s="186"/>
      <c r="M2286" s="187" t="s">
        <v>42</v>
      </c>
      <c r="N2286" s="188" t="s">
        <v>50</v>
      </c>
      <c r="P2286" s="142">
        <f>O2286*H2286</f>
        <v>0</v>
      </c>
      <c r="Q2286" s="142">
        <v>4.4999999999999999E-4</v>
      </c>
      <c r="R2286" s="142">
        <f>Q2286*H2286</f>
        <v>1.0907000999999998</v>
      </c>
      <c r="S2286" s="142">
        <v>0</v>
      </c>
      <c r="T2286" s="143">
        <f>S2286*H2286</f>
        <v>0</v>
      </c>
      <c r="AR2286" s="144" t="s">
        <v>559</v>
      </c>
      <c r="AT2286" s="144" t="s">
        <v>341</v>
      </c>
      <c r="AU2286" s="144" t="s">
        <v>88</v>
      </c>
      <c r="AY2286" s="18" t="s">
        <v>305</v>
      </c>
      <c r="BE2286" s="145">
        <f>IF(N2286="základní",J2286,0)</f>
        <v>0</v>
      </c>
      <c r="BF2286" s="145">
        <f>IF(N2286="snížená",J2286,0)</f>
        <v>0</v>
      </c>
      <c r="BG2286" s="145">
        <f>IF(N2286="zákl. přenesená",J2286,0)</f>
        <v>0</v>
      </c>
      <c r="BH2286" s="145">
        <f>IF(N2286="sníž. přenesená",J2286,0)</f>
        <v>0</v>
      </c>
      <c r="BI2286" s="145">
        <f>IF(N2286="nulová",J2286,0)</f>
        <v>0</v>
      </c>
      <c r="BJ2286" s="18" t="s">
        <v>86</v>
      </c>
      <c r="BK2286" s="145">
        <f>ROUND(I2286*H2286,2)</f>
        <v>0</v>
      </c>
      <c r="BL2286" s="18" t="s">
        <v>436</v>
      </c>
      <c r="BM2286" s="144" t="s">
        <v>3524</v>
      </c>
    </row>
    <row r="2287" spans="2:65" s="1" customFormat="1" ht="19.5">
      <c r="B2287" s="33"/>
      <c r="D2287" s="146" t="s">
        <v>313</v>
      </c>
      <c r="F2287" s="147" t="s">
        <v>3523</v>
      </c>
      <c r="I2287" s="148"/>
      <c r="L2287" s="33"/>
      <c r="M2287" s="149"/>
      <c r="T2287" s="54"/>
      <c r="AT2287" s="18" t="s">
        <v>313</v>
      </c>
      <c r="AU2287" s="18" t="s">
        <v>88</v>
      </c>
    </row>
    <row r="2288" spans="2:65" s="12" customFormat="1" ht="11.25">
      <c r="B2288" s="152"/>
      <c r="D2288" s="146" t="s">
        <v>317</v>
      </c>
      <c r="E2288" s="153" t="s">
        <v>42</v>
      </c>
      <c r="F2288" s="154" t="s">
        <v>3517</v>
      </c>
      <c r="H2288" s="153" t="s">
        <v>42</v>
      </c>
      <c r="I2288" s="155"/>
      <c r="L2288" s="152"/>
      <c r="M2288" s="156"/>
      <c r="T2288" s="157"/>
      <c r="AT2288" s="153" t="s">
        <v>317</v>
      </c>
      <c r="AU2288" s="153" t="s">
        <v>88</v>
      </c>
      <c r="AV2288" s="12" t="s">
        <v>86</v>
      </c>
      <c r="AW2288" s="12" t="s">
        <v>38</v>
      </c>
      <c r="AX2288" s="12" t="s">
        <v>79</v>
      </c>
      <c r="AY2288" s="153" t="s">
        <v>305</v>
      </c>
    </row>
    <row r="2289" spans="2:65" s="13" customFormat="1" ht="11.25">
      <c r="B2289" s="158"/>
      <c r="D2289" s="146" t="s">
        <v>317</v>
      </c>
      <c r="E2289" s="159" t="s">
        <v>42</v>
      </c>
      <c r="F2289" s="160" t="s">
        <v>3518</v>
      </c>
      <c r="H2289" s="161">
        <v>660.43</v>
      </c>
      <c r="I2289" s="162"/>
      <c r="L2289" s="158"/>
      <c r="M2289" s="163"/>
      <c r="T2289" s="164"/>
      <c r="AT2289" s="159" t="s">
        <v>317</v>
      </c>
      <c r="AU2289" s="159" t="s">
        <v>88</v>
      </c>
      <c r="AV2289" s="13" t="s">
        <v>88</v>
      </c>
      <c r="AW2289" s="13" t="s">
        <v>38</v>
      </c>
      <c r="AX2289" s="13" t="s">
        <v>79</v>
      </c>
      <c r="AY2289" s="159" t="s">
        <v>305</v>
      </c>
    </row>
    <row r="2290" spans="2:65" s="15" customFormat="1" ht="11.25">
      <c r="B2290" s="172"/>
      <c r="D2290" s="146" t="s">
        <v>317</v>
      </c>
      <c r="E2290" s="173" t="s">
        <v>42</v>
      </c>
      <c r="F2290" s="174" t="s">
        <v>339</v>
      </c>
      <c r="H2290" s="175">
        <v>660.43</v>
      </c>
      <c r="I2290" s="176"/>
      <c r="L2290" s="172"/>
      <c r="M2290" s="177"/>
      <c r="T2290" s="178"/>
      <c r="AT2290" s="173" t="s">
        <v>317</v>
      </c>
      <c r="AU2290" s="173" t="s">
        <v>88</v>
      </c>
      <c r="AV2290" s="15" t="s">
        <v>311</v>
      </c>
      <c r="AW2290" s="15" t="s">
        <v>38</v>
      </c>
      <c r="AX2290" s="15" t="s">
        <v>86</v>
      </c>
      <c r="AY2290" s="173" t="s">
        <v>305</v>
      </c>
    </row>
    <row r="2291" spans="2:65" s="13" customFormat="1" ht="11.25">
      <c r="B2291" s="158"/>
      <c r="D2291" s="146" t="s">
        <v>317</v>
      </c>
      <c r="F2291" s="160" t="s">
        <v>3525</v>
      </c>
      <c r="H2291" s="161">
        <v>2423.7779999999998</v>
      </c>
      <c r="I2291" s="162"/>
      <c r="L2291" s="158"/>
      <c r="M2291" s="163"/>
      <c r="T2291" s="164"/>
      <c r="AT2291" s="159" t="s">
        <v>317</v>
      </c>
      <c r="AU2291" s="159" t="s">
        <v>88</v>
      </c>
      <c r="AV2291" s="13" t="s">
        <v>88</v>
      </c>
      <c r="AW2291" s="13" t="s">
        <v>4</v>
      </c>
      <c r="AX2291" s="13" t="s">
        <v>86</v>
      </c>
      <c r="AY2291" s="159" t="s">
        <v>305</v>
      </c>
    </row>
    <row r="2292" spans="2:65" s="1" customFormat="1" ht="24.2" customHeight="1">
      <c r="B2292" s="33"/>
      <c r="C2292" s="179" t="s">
        <v>3526</v>
      </c>
      <c r="D2292" s="179" t="s">
        <v>341</v>
      </c>
      <c r="E2292" s="180" t="s">
        <v>3527</v>
      </c>
      <c r="F2292" s="181" t="s">
        <v>3528</v>
      </c>
      <c r="G2292" s="182" t="s">
        <v>350</v>
      </c>
      <c r="H2292" s="183">
        <v>511.084</v>
      </c>
      <c r="I2292" s="184"/>
      <c r="J2292" s="185">
        <f>ROUND(I2292*H2292,2)</f>
        <v>0</v>
      </c>
      <c r="K2292" s="181" t="s">
        <v>721</v>
      </c>
      <c r="L2292" s="186"/>
      <c r="M2292" s="187" t="s">
        <v>42</v>
      </c>
      <c r="N2292" s="188" t="s">
        <v>50</v>
      </c>
      <c r="P2292" s="142">
        <f>O2292*H2292</f>
        <v>0</v>
      </c>
      <c r="Q2292" s="142">
        <v>4.4999999999999999E-4</v>
      </c>
      <c r="R2292" s="142">
        <f>Q2292*H2292</f>
        <v>0.22998779999999999</v>
      </c>
      <c r="S2292" s="142">
        <v>0</v>
      </c>
      <c r="T2292" s="143">
        <f>S2292*H2292</f>
        <v>0</v>
      </c>
      <c r="AR2292" s="144" t="s">
        <v>559</v>
      </c>
      <c r="AT2292" s="144" t="s">
        <v>341</v>
      </c>
      <c r="AU2292" s="144" t="s">
        <v>88</v>
      </c>
      <c r="AY2292" s="18" t="s">
        <v>305</v>
      </c>
      <c r="BE2292" s="145">
        <f>IF(N2292="základní",J2292,0)</f>
        <v>0</v>
      </c>
      <c r="BF2292" s="145">
        <f>IF(N2292="snížená",J2292,0)</f>
        <v>0</v>
      </c>
      <c r="BG2292" s="145">
        <f>IF(N2292="zákl. přenesená",J2292,0)</f>
        <v>0</v>
      </c>
      <c r="BH2292" s="145">
        <f>IF(N2292="sníž. přenesená",J2292,0)</f>
        <v>0</v>
      </c>
      <c r="BI2292" s="145">
        <f>IF(N2292="nulová",J2292,0)</f>
        <v>0</v>
      </c>
      <c r="BJ2292" s="18" t="s">
        <v>86</v>
      </c>
      <c r="BK2292" s="145">
        <f>ROUND(I2292*H2292,2)</f>
        <v>0</v>
      </c>
      <c r="BL2292" s="18" t="s">
        <v>436</v>
      </c>
      <c r="BM2292" s="144" t="s">
        <v>3529</v>
      </c>
    </row>
    <row r="2293" spans="2:65" s="1" customFormat="1" ht="19.5">
      <c r="B2293" s="33"/>
      <c r="D2293" s="146" t="s">
        <v>313</v>
      </c>
      <c r="F2293" s="147" t="s">
        <v>3530</v>
      </c>
      <c r="I2293" s="148"/>
      <c r="L2293" s="33"/>
      <c r="M2293" s="149"/>
      <c r="T2293" s="54"/>
      <c r="AT2293" s="18" t="s">
        <v>313</v>
      </c>
      <c r="AU2293" s="18" t="s">
        <v>88</v>
      </c>
    </row>
    <row r="2294" spans="2:65" s="12" customFormat="1" ht="22.5">
      <c r="B2294" s="152"/>
      <c r="D2294" s="146" t="s">
        <v>317</v>
      </c>
      <c r="E2294" s="153" t="s">
        <v>42</v>
      </c>
      <c r="F2294" s="154" t="s">
        <v>3531</v>
      </c>
      <c r="H2294" s="153" t="s">
        <v>42</v>
      </c>
      <c r="I2294" s="155"/>
      <c r="L2294" s="152"/>
      <c r="M2294" s="156"/>
      <c r="T2294" s="157"/>
      <c r="AT2294" s="153" t="s">
        <v>317</v>
      </c>
      <c r="AU2294" s="153" t="s">
        <v>88</v>
      </c>
      <c r="AV2294" s="12" t="s">
        <v>86</v>
      </c>
      <c r="AW2294" s="12" t="s">
        <v>38</v>
      </c>
      <c r="AX2294" s="12" t="s">
        <v>79</v>
      </c>
      <c r="AY2294" s="153" t="s">
        <v>305</v>
      </c>
    </row>
    <row r="2295" spans="2:65" s="13" customFormat="1" ht="11.25">
      <c r="B2295" s="158"/>
      <c r="D2295" s="146" t="s">
        <v>317</v>
      </c>
      <c r="E2295" s="159" t="s">
        <v>42</v>
      </c>
      <c r="F2295" s="160" t="s">
        <v>3520</v>
      </c>
      <c r="H2295" s="161">
        <v>139.26</v>
      </c>
      <c r="I2295" s="162"/>
      <c r="L2295" s="158"/>
      <c r="M2295" s="163"/>
      <c r="T2295" s="164"/>
      <c r="AT2295" s="159" t="s">
        <v>317</v>
      </c>
      <c r="AU2295" s="159" t="s">
        <v>88</v>
      </c>
      <c r="AV2295" s="13" t="s">
        <v>88</v>
      </c>
      <c r="AW2295" s="13" t="s">
        <v>38</v>
      </c>
      <c r="AX2295" s="13" t="s">
        <v>79</v>
      </c>
      <c r="AY2295" s="159" t="s">
        <v>305</v>
      </c>
    </row>
    <row r="2296" spans="2:65" s="15" customFormat="1" ht="11.25">
      <c r="B2296" s="172"/>
      <c r="D2296" s="146" t="s">
        <v>317</v>
      </c>
      <c r="E2296" s="173" t="s">
        <v>42</v>
      </c>
      <c r="F2296" s="174" t="s">
        <v>339</v>
      </c>
      <c r="H2296" s="175">
        <v>139.26</v>
      </c>
      <c r="I2296" s="176"/>
      <c r="L2296" s="172"/>
      <c r="M2296" s="177"/>
      <c r="T2296" s="178"/>
      <c r="AT2296" s="173" t="s">
        <v>317</v>
      </c>
      <c r="AU2296" s="173" t="s">
        <v>88</v>
      </c>
      <c r="AV2296" s="15" t="s">
        <v>311</v>
      </c>
      <c r="AW2296" s="15" t="s">
        <v>38</v>
      </c>
      <c r="AX2296" s="15" t="s">
        <v>86</v>
      </c>
      <c r="AY2296" s="173" t="s">
        <v>305</v>
      </c>
    </row>
    <row r="2297" spans="2:65" s="13" customFormat="1" ht="11.25">
      <c r="B2297" s="158"/>
      <c r="D2297" s="146" t="s">
        <v>317</v>
      </c>
      <c r="F2297" s="160" t="s">
        <v>3532</v>
      </c>
      <c r="H2297" s="161">
        <v>511.084</v>
      </c>
      <c r="I2297" s="162"/>
      <c r="L2297" s="158"/>
      <c r="M2297" s="163"/>
      <c r="T2297" s="164"/>
      <c r="AT2297" s="159" t="s">
        <v>317</v>
      </c>
      <c r="AU2297" s="159" t="s">
        <v>88</v>
      </c>
      <c r="AV2297" s="13" t="s">
        <v>88</v>
      </c>
      <c r="AW2297" s="13" t="s">
        <v>4</v>
      </c>
      <c r="AX2297" s="13" t="s">
        <v>86</v>
      </c>
      <c r="AY2297" s="159" t="s">
        <v>305</v>
      </c>
    </row>
    <row r="2298" spans="2:65" s="1" customFormat="1" ht="24.2" customHeight="1">
      <c r="B2298" s="33"/>
      <c r="C2298" s="133" t="s">
        <v>3533</v>
      </c>
      <c r="D2298" s="133" t="s">
        <v>307</v>
      </c>
      <c r="E2298" s="134" t="s">
        <v>3534</v>
      </c>
      <c r="F2298" s="135" t="s">
        <v>3535</v>
      </c>
      <c r="G2298" s="136" t="s">
        <v>199</v>
      </c>
      <c r="H2298" s="137">
        <v>1478.29</v>
      </c>
      <c r="I2298" s="138"/>
      <c r="J2298" s="139">
        <f>ROUND(I2298*H2298,2)</f>
        <v>0</v>
      </c>
      <c r="K2298" s="135" t="s">
        <v>310</v>
      </c>
      <c r="L2298" s="33"/>
      <c r="M2298" s="140" t="s">
        <v>42</v>
      </c>
      <c r="N2298" s="141" t="s">
        <v>50</v>
      </c>
      <c r="P2298" s="142">
        <f>O2298*H2298</f>
        <v>0</v>
      </c>
      <c r="Q2298" s="142">
        <v>6.3E-3</v>
      </c>
      <c r="R2298" s="142">
        <f>Q2298*H2298</f>
        <v>9.3132269999999995</v>
      </c>
      <c r="S2298" s="142">
        <v>0</v>
      </c>
      <c r="T2298" s="143">
        <f>S2298*H2298</f>
        <v>0</v>
      </c>
      <c r="AR2298" s="144" t="s">
        <v>436</v>
      </c>
      <c r="AT2298" s="144" t="s">
        <v>307</v>
      </c>
      <c r="AU2298" s="144" t="s">
        <v>88</v>
      </c>
      <c r="AY2298" s="18" t="s">
        <v>305</v>
      </c>
      <c r="BE2298" s="145">
        <f>IF(N2298="základní",J2298,0)</f>
        <v>0</v>
      </c>
      <c r="BF2298" s="145">
        <f>IF(N2298="snížená",J2298,0)</f>
        <v>0</v>
      </c>
      <c r="BG2298" s="145">
        <f>IF(N2298="zákl. přenesená",J2298,0)</f>
        <v>0</v>
      </c>
      <c r="BH2298" s="145">
        <f>IF(N2298="sníž. přenesená",J2298,0)</f>
        <v>0</v>
      </c>
      <c r="BI2298" s="145">
        <f>IF(N2298="nulová",J2298,0)</f>
        <v>0</v>
      </c>
      <c r="BJ2298" s="18" t="s">
        <v>86</v>
      </c>
      <c r="BK2298" s="145">
        <f>ROUND(I2298*H2298,2)</f>
        <v>0</v>
      </c>
      <c r="BL2298" s="18" t="s">
        <v>436</v>
      </c>
      <c r="BM2298" s="144" t="s">
        <v>3536</v>
      </c>
    </row>
    <row r="2299" spans="2:65" s="1" customFormat="1" ht="19.5">
      <c r="B2299" s="33"/>
      <c r="D2299" s="146" t="s">
        <v>313</v>
      </c>
      <c r="F2299" s="147" t="s">
        <v>3537</v>
      </c>
      <c r="I2299" s="148"/>
      <c r="L2299" s="33"/>
      <c r="M2299" s="149"/>
      <c r="T2299" s="54"/>
      <c r="AT2299" s="18" t="s">
        <v>313</v>
      </c>
      <c r="AU2299" s="18" t="s">
        <v>88</v>
      </c>
    </row>
    <row r="2300" spans="2:65" s="1" customFormat="1" ht="11.25">
      <c r="B2300" s="33"/>
      <c r="D2300" s="150" t="s">
        <v>315</v>
      </c>
      <c r="F2300" s="151" t="s">
        <v>3538</v>
      </c>
      <c r="I2300" s="148"/>
      <c r="L2300" s="33"/>
      <c r="M2300" s="149"/>
      <c r="T2300" s="54"/>
      <c r="AT2300" s="18" t="s">
        <v>315</v>
      </c>
      <c r="AU2300" s="18" t="s">
        <v>88</v>
      </c>
    </row>
    <row r="2301" spans="2:65" s="12" customFormat="1" ht="11.25">
      <c r="B2301" s="152"/>
      <c r="D2301" s="146" t="s">
        <v>317</v>
      </c>
      <c r="E2301" s="153" t="s">
        <v>42</v>
      </c>
      <c r="F2301" s="154" t="s">
        <v>3501</v>
      </c>
      <c r="H2301" s="153" t="s">
        <v>42</v>
      </c>
      <c r="I2301" s="155"/>
      <c r="L2301" s="152"/>
      <c r="M2301" s="156"/>
      <c r="T2301" s="157"/>
      <c r="AT2301" s="153" t="s">
        <v>317</v>
      </c>
      <c r="AU2301" s="153" t="s">
        <v>88</v>
      </c>
      <c r="AV2301" s="12" t="s">
        <v>86</v>
      </c>
      <c r="AW2301" s="12" t="s">
        <v>38</v>
      </c>
      <c r="AX2301" s="12" t="s">
        <v>79</v>
      </c>
      <c r="AY2301" s="153" t="s">
        <v>305</v>
      </c>
    </row>
    <row r="2302" spans="2:65" s="13" customFormat="1" ht="22.5">
      <c r="B2302" s="158"/>
      <c r="D2302" s="146" t="s">
        <v>317</v>
      </c>
      <c r="E2302" s="159" t="s">
        <v>42</v>
      </c>
      <c r="F2302" s="160" t="s">
        <v>3502</v>
      </c>
      <c r="H2302" s="161">
        <v>1200.1099999999999</v>
      </c>
      <c r="I2302" s="162"/>
      <c r="L2302" s="158"/>
      <c r="M2302" s="163"/>
      <c r="T2302" s="164"/>
      <c r="AT2302" s="159" t="s">
        <v>317</v>
      </c>
      <c r="AU2302" s="159" t="s">
        <v>88</v>
      </c>
      <c r="AV2302" s="13" t="s">
        <v>88</v>
      </c>
      <c r="AW2302" s="13" t="s">
        <v>38</v>
      </c>
      <c r="AX2302" s="13" t="s">
        <v>79</v>
      </c>
      <c r="AY2302" s="159" t="s">
        <v>305</v>
      </c>
    </row>
    <row r="2303" spans="2:65" s="12" customFormat="1" ht="11.25">
      <c r="B2303" s="152"/>
      <c r="D2303" s="146" t="s">
        <v>317</v>
      </c>
      <c r="E2303" s="153" t="s">
        <v>42</v>
      </c>
      <c r="F2303" s="154" t="s">
        <v>3503</v>
      </c>
      <c r="H2303" s="153" t="s">
        <v>42</v>
      </c>
      <c r="I2303" s="155"/>
      <c r="L2303" s="152"/>
      <c r="M2303" s="156"/>
      <c r="T2303" s="157"/>
      <c r="AT2303" s="153" t="s">
        <v>317</v>
      </c>
      <c r="AU2303" s="153" t="s">
        <v>88</v>
      </c>
      <c r="AV2303" s="12" t="s">
        <v>86</v>
      </c>
      <c r="AW2303" s="12" t="s">
        <v>38</v>
      </c>
      <c r="AX2303" s="12" t="s">
        <v>79</v>
      </c>
      <c r="AY2303" s="153" t="s">
        <v>305</v>
      </c>
    </row>
    <row r="2304" spans="2:65" s="13" customFormat="1" ht="11.25">
      <c r="B2304" s="158"/>
      <c r="D2304" s="146" t="s">
        <v>317</v>
      </c>
      <c r="E2304" s="159" t="s">
        <v>42</v>
      </c>
      <c r="F2304" s="160" t="s">
        <v>3504</v>
      </c>
      <c r="H2304" s="161">
        <v>278.18</v>
      </c>
      <c r="I2304" s="162"/>
      <c r="L2304" s="158"/>
      <c r="M2304" s="163"/>
      <c r="T2304" s="164"/>
      <c r="AT2304" s="159" t="s">
        <v>317</v>
      </c>
      <c r="AU2304" s="159" t="s">
        <v>88</v>
      </c>
      <c r="AV2304" s="13" t="s">
        <v>88</v>
      </c>
      <c r="AW2304" s="13" t="s">
        <v>38</v>
      </c>
      <c r="AX2304" s="13" t="s">
        <v>79</v>
      </c>
      <c r="AY2304" s="159" t="s">
        <v>305</v>
      </c>
    </row>
    <row r="2305" spans="2:65" s="15" customFormat="1" ht="11.25">
      <c r="B2305" s="172"/>
      <c r="D2305" s="146" t="s">
        <v>317</v>
      </c>
      <c r="E2305" s="173" t="s">
        <v>42</v>
      </c>
      <c r="F2305" s="174" t="s">
        <v>339</v>
      </c>
      <c r="H2305" s="175">
        <v>1478.29</v>
      </c>
      <c r="I2305" s="176"/>
      <c r="L2305" s="172"/>
      <c r="M2305" s="177"/>
      <c r="T2305" s="178"/>
      <c r="AT2305" s="173" t="s">
        <v>317</v>
      </c>
      <c r="AU2305" s="173" t="s">
        <v>88</v>
      </c>
      <c r="AV2305" s="15" t="s">
        <v>311</v>
      </c>
      <c r="AW2305" s="15" t="s">
        <v>38</v>
      </c>
      <c r="AX2305" s="15" t="s">
        <v>86</v>
      </c>
      <c r="AY2305" s="173" t="s">
        <v>305</v>
      </c>
    </row>
    <row r="2306" spans="2:65" s="1" customFormat="1" ht="33" customHeight="1">
      <c r="B2306" s="33"/>
      <c r="C2306" s="179" t="s">
        <v>3539</v>
      </c>
      <c r="D2306" s="179" t="s">
        <v>341</v>
      </c>
      <c r="E2306" s="180" t="s">
        <v>3540</v>
      </c>
      <c r="F2306" s="181" t="s">
        <v>3541</v>
      </c>
      <c r="G2306" s="182" t="s">
        <v>199</v>
      </c>
      <c r="H2306" s="183">
        <v>1320.1210000000001</v>
      </c>
      <c r="I2306" s="184"/>
      <c r="J2306" s="185">
        <f>ROUND(I2306*H2306,2)</f>
        <v>0</v>
      </c>
      <c r="K2306" s="181" t="s">
        <v>310</v>
      </c>
      <c r="L2306" s="186"/>
      <c r="M2306" s="187" t="s">
        <v>42</v>
      </c>
      <c r="N2306" s="188" t="s">
        <v>50</v>
      </c>
      <c r="P2306" s="142">
        <f>O2306*H2306</f>
        <v>0</v>
      </c>
      <c r="Q2306" s="142">
        <v>1.9199999999999998E-2</v>
      </c>
      <c r="R2306" s="142">
        <f>Q2306*H2306</f>
        <v>25.3463232</v>
      </c>
      <c r="S2306" s="142">
        <v>0</v>
      </c>
      <c r="T2306" s="143">
        <f>S2306*H2306</f>
        <v>0</v>
      </c>
      <c r="AR2306" s="144" t="s">
        <v>559</v>
      </c>
      <c r="AT2306" s="144" t="s">
        <v>341</v>
      </c>
      <c r="AU2306" s="144" t="s">
        <v>88</v>
      </c>
      <c r="AY2306" s="18" t="s">
        <v>305</v>
      </c>
      <c r="BE2306" s="145">
        <f>IF(N2306="základní",J2306,0)</f>
        <v>0</v>
      </c>
      <c r="BF2306" s="145">
        <f>IF(N2306="snížená",J2306,0)</f>
        <v>0</v>
      </c>
      <c r="BG2306" s="145">
        <f>IF(N2306="zákl. přenesená",J2306,0)</f>
        <v>0</v>
      </c>
      <c r="BH2306" s="145">
        <f>IF(N2306="sníž. přenesená",J2306,0)</f>
        <v>0</v>
      </c>
      <c r="BI2306" s="145">
        <f>IF(N2306="nulová",J2306,0)</f>
        <v>0</v>
      </c>
      <c r="BJ2306" s="18" t="s">
        <v>86</v>
      </c>
      <c r="BK2306" s="145">
        <f>ROUND(I2306*H2306,2)</f>
        <v>0</v>
      </c>
      <c r="BL2306" s="18" t="s">
        <v>436</v>
      </c>
      <c r="BM2306" s="144" t="s">
        <v>3542</v>
      </c>
    </row>
    <row r="2307" spans="2:65" s="1" customFormat="1" ht="19.5">
      <c r="B2307" s="33"/>
      <c r="D2307" s="146" t="s">
        <v>313</v>
      </c>
      <c r="F2307" s="147" t="s">
        <v>3541</v>
      </c>
      <c r="I2307" s="148"/>
      <c r="L2307" s="33"/>
      <c r="M2307" s="149"/>
      <c r="T2307" s="54"/>
      <c r="AT2307" s="18" t="s">
        <v>313</v>
      </c>
      <c r="AU2307" s="18" t="s">
        <v>88</v>
      </c>
    </row>
    <row r="2308" spans="2:65" s="12" customFormat="1" ht="11.25">
      <c r="B2308" s="152"/>
      <c r="D2308" s="146" t="s">
        <v>317</v>
      </c>
      <c r="E2308" s="153" t="s">
        <v>42</v>
      </c>
      <c r="F2308" s="154" t="s">
        <v>3501</v>
      </c>
      <c r="H2308" s="153" t="s">
        <v>42</v>
      </c>
      <c r="I2308" s="155"/>
      <c r="L2308" s="152"/>
      <c r="M2308" s="156"/>
      <c r="T2308" s="157"/>
      <c r="AT2308" s="153" t="s">
        <v>317</v>
      </c>
      <c r="AU2308" s="153" t="s">
        <v>88</v>
      </c>
      <c r="AV2308" s="12" t="s">
        <v>86</v>
      </c>
      <c r="AW2308" s="12" t="s">
        <v>38</v>
      </c>
      <c r="AX2308" s="12" t="s">
        <v>79</v>
      </c>
      <c r="AY2308" s="153" t="s">
        <v>305</v>
      </c>
    </row>
    <row r="2309" spans="2:65" s="13" customFormat="1" ht="22.5">
      <c r="B2309" s="158"/>
      <c r="D2309" s="146" t="s">
        <v>317</v>
      </c>
      <c r="E2309" s="159" t="s">
        <v>42</v>
      </c>
      <c r="F2309" s="160" t="s">
        <v>3502</v>
      </c>
      <c r="H2309" s="161">
        <v>1200.1099999999999</v>
      </c>
      <c r="I2309" s="162"/>
      <c r="L2309" s="158"/>
      <c r="M2309" s="163"/>
      <c r="T2309" s="164"/>
      <c r="AT2309" s="159" t="s">
        <v>317</v>
      </c>
      <c r="AU2309" s="159" t="s">
        <v>88</v>
      </c>
      <c r="AV2309" s="13" t="s">
        <v>88</v>
      </c>
      <c r="AW2309" s="13" t="s">
        <v>38</v>
      </c>
      <c r="AX2309" s="13" t="s">
        <v>79</v>
      </c>
      <c r="AY2309" s="159" t="s">
        <v>305</v>
      </c>
    </row>
    <row r="2310" spans="2:65" s="15" customFormat="1" ht="11.25">
      <c r="B2310" s="172"/>
      <c r="D2310" s="146" t="s">
        <v>317</v>
      </c>
      <c r="E2310" s="173" t="s">
        <v>42</v>
      </c>
      <c r="F2310" s="174" t="s">
        <v>339</v>
      </c>
      <c r="H2310" s="175">
        <v>1200.1099999999999</v>
      </c>
      <c r="I2310" s="176"/>
      <c r="L2310" s="172"/>
      <c r="M2310" s="177"/>
      <c r="T2310" s="178"/>
      <c r="AT2310" s="173" t="s">
        <v>317</v>
      </c>
      <c r="AU2310" s="173" t="s">
        <v>88</v>
      </c>
      <c r="AV2310" s="15" t="s">
        <v>311</v>
      </c>
      <c r="AW2310" s="15" t="s">
        <v>38</v>
      </c>
      <c r="AX2310" s="15" t="s">
        <v>86</v>
      </c>
      <c r="AY2310" s="173" t="s">
        <v>305</v>
      </c>
    </row>
    <row r="2311" spans="2:65" s="13" customFormat="1" ht="11.25">
      <c r="B2311" s="158"/>
      <c r="D2311" s="146" t="s">
        <v>317</v>
      </c>
      <c r="F2311" s="160" t="s">
        <v>3543</v>
      </c>
      <c r="H2311" s="161">
        <v>1320.1210000000001</v>
      </c>
      <c r="I2311" s="162"/>
      <c r="L2311" s="158"/>
      <c r="M2311" s="163"/>
      <c r="T2311" s="164"/>
      <c r="AT2311" s="159" t="s">
        <v>317</v>
      </c>
      <c r="AU2311" s="159" t="s">
        <v>88</v>
      </c>
      <c r="AV2311" s="13" t="s">
        <v>88</v>
      </c>
      <c r="AW2311" s="13" t="s">
        <v>4</v>
      </c>
      <c r="AX2311" s="13" t="s">
        <v>86</v>
      </c>
      <c r="AY2311" s="159" t="s">
        <v>305</v>
      </c>
    </row>
    <row r="2312" spans="2:65" s="1" customFormat="1" ht="37.9" customHeight="1">
      <c r="B2312" s="33"/>
      <c r="C2312" s="179" t="s">
        <v>3544</v>
      </c>
      <c r="D2312" s="179" t="s">
        <v>341</v>
      </c>
      <c r="E2312" s="180" t="s">
        <v>3545</v>
      </c>
      <c r="F2312" s="181" t="s">
        <v>3546</v>
      </c>
      <c r="G2312" s="182" t="s">
        <v>199</v>
      </c>
      <c r="H2312" s="183">
        <v>305.99799999999999</v>
      </c>
      <c r="I2312" s="184"/>
      <c r="J2312" s="185">
        <f>ROUND(I2312*H2312,2)</f>
        <v>0</v>
      </c>
      <c r="K2312" s="181" t="s">
        <v>721</v>
      </c>
      <c r="L2312" s="186"/>
      <c r="M2312" s="187" t="s">
        <v>42</v>
      </c>
      <c r="N2312" s="188" t="s">
        <v>50</v>
      </c>
      <c r="P2312" s="142">
        <f>O2312*H2312</f>
        <v>0</v>
      </c>
      <c r="Q2312" s="142">
        <v>1.9199999999999998E-2</v>
      </c>
      <c r="R2312" s="142">
        <f>Q2312*H2312</f>
        <v>5.8751615999999993</v>
      </c>
      <c r="S2312" s="142">
        <v>0</v>
      </c>
      <c r="T2312" s="143">
        <f>S2312*H2312</f>
        <v>0</v>
      </c>
      <c r="AR2312" s="144" t="s">
        <v>559</v>
      </c>
      <c r="AT2312" s="144" t="s">
        <v>341</v>
      </c>
      <c r="AU2312" s="144" t="s">
        <v>88</v>
      </c>
      <c r="AY2312" s="18" t="s">
        <v>305</v>
      </c>
      <c r="BE2312" s="145">
        <f>IF(N2312="základní",J2312,0)</f>
        <v>0</v>
      </c>
      <c r="BF2312" s="145">
        <f>IF(N2312="snížená",J2312,0)</f>
        <v>0</v>
      </c>
      <c r="BG2312" s="145">
        <f>IF(N2312="zákl. přenesená",J2312,0)</f>
        <v>0</v>
      </c>
      <c r="BH2312" s="145">
        <f>IF(N2312="sníž. přenesená",J2312,0)</f>
        <v>0</v>
      </c>
      <c r="BI2312" s="145">
        <f>IF(N2312="nulová",J2312,0)</f>
        <v>0</v>
      </c>
      <c r="BJ2312" s="18" t="s">
        <v>86</v>
      </c>
      <c r="BK2312" s="145">
        <f>ROUND(I2312*H2312,2)</f>
        <v>0</v>
      </c>
      <c r="BL2312" s="18" t="s">
        <v>436</v>
      </c>
      <c r="BM2312" s="144" t="s">
        <v>3547</v>
      </c>
    </row>
    <row r="2313" spans="2:65" s="1" customFormat="1" ht="29.25">
      <c r="B2313" s="33"/>
      <c r="D2313" s="146" t="s">
        <v>313</v>
      </c>
      <c r="F2313" s="147" t="s">
        <v>3548</v>
      </c>
      <c r="I2313" s="148"/>
      <c r="L2313" s="33"/>
      <c r="M2313" s="149"/>
      <c r="T2313" s="54"/>
      <c r="AT2313" s="18" t="s">
        <v>313</v>
      </c>
      <c r="AU2313" s="18" t="s">
        <v>88</v>
      </c>
    </row>
    <row r="2314" spans="2:65" s="12" customFormat="1" ht="11.25">
      <c r="B2314" s="152"/>
      <c r="D2314" s="146" t="s">
        <v>317</v>
      </c>
      <c r="E2314" s="153" t="s">
        <v>42</v>
      </c>
      <c r="F2314" s="154" t="s">
        <v>3549</v>
      </c>
      <c r="H2314" s="153" t="s">
        <v>42</v>
      </c>
      <c r="I2314" s="155"/>
      <c r="L2314" s="152"/>
      <c r="M2314" s="156"/>
      <c r="T2314" s="157"/>
      <c r="AT2314" s="153" t="s">
        <v>317</v>
      </c>
      <c r="AU2314" s="153" t="s">
        <v>88</v>
      </c>
      <c r="AV2314" s="12" t="s">
        <v>86</v>
      </c>
      <c r="AW2314" s="12" t="s">
        <v>38</v>
      </c>
      <c r="AX2314" s="12" t="s">
        <v>79</v>
      </c>
      <c r="AY2314" s="153" t="s">
        <v>305</v>
      </c>
    </row>
    <row r="2315" spans="2:65" s="13" customFormat="1" ht="11.25">
      <c r="B2315" s="158"/>
      <c r="D2315" s="146" t="s">
        <v>317</v>
      </c>
      <c r="E2315" s="159" t="s">
        <v>42</v>
      </c>
      <c r="F2315" s="160" t="s">
        <v>3504</v>
      </c>
      <c r="H2315" s="161">
        <v>278.18</v>
      </c>
      <c r="I2315" s="162"/>
      <c r="L2315" s="158"/>
      <c r="M2315" s="163"/>
      <c r="T2315" s="164"/>
      <c r="AT2315" s="159" t="s">
        <v>317</v>
      </c>
      <c r="AU2315" s="159" t="s">
        <v>88</v>
      </c>
      <c r="AV2315" s="13" t="s">
        <v>88</v>
      </c>
      <c r="AW2315" s="13" t="s">
        <v>38</v>
      </c>
      <c r="AX2315" s="13" t="s">
        <v>79</v>
      </c>
      <c r="AY2315" s="159" t="s">
        <v>305</v>
      </c>
    </row>
    <row r="2316" spans="2:65" s="15" customFormat="1" ht="11.25">
      <c r="B2316" s="172"/>
      <c r="D2316" s="146" t="s">
        <v>317</v>
      </c>
      <c r="E2316" s="173" t="s">
        <v>42</v>
      </c>
      <c r="F2316" s="174" t="s">
        <v>339</v>
      </c>
      <c r="H2316" s="175">
        <v>278.18</v>
      </c>
      <c r="I2316" s="176"/>
      <c r="L2316" s="172"/>
      <c r="M2316" s="177"/>
      <c r="T2316" s="178"/>
      <c r="AT2316" s="173" t="s">
        <v>317</v>
      </c>
      <c r="AU2316" s="173" t="s">
        <v>88</v>
      </c>
      <c r="AV2316" s="15" t="s">
        <v>311</v>
      </c>
      <c r="AW2316" s="15" t="s">
        <v>38</v>
      </c>
      <c r="AX2316" s="15" t="s">
        <v>86</v>
      </c>
      <c r="AY2316" s="173" t="s">
        <v>305</v>
      </c>
    </row>
    <row r="2317" spans="2:65" s="13" customFormat="1" ht="11.25">
      <c r="B2317" s="158"/>
      <c r="D2317" s="146" t="s">
        <v>317</v>
      </c>
      <c r="F2317" s="160" t="s">
        <v>3550</v>
      </c>
      <c r="H2317" s="161">
        <v>305.99799999999999</v>
      </c>
      <c r="I2317" s="162"/>
      <c r="L2317" s="158"/>
      <c r="M2317" s="163"/>
      <c r="T2317" s="164"/>
      <c r="AT2317" s="159" t="s">
        <v>317</v>
      </c>
      <c r="AU2317" s="159" t="s">
        <v>88</v>
      </c>
      <c r="AV2317" s="13" t="s">
        <v>88</v>
      </c>
      <c r="AW2317" s="13" t="s">
        <v>4</v>
      </c>
      <c r="AX2317" s="13" t="s">
        <v>86</v>
      </c>
      <c r="AY2317" s="159" t="s">
        <v>305</v>
      </c>
    </row>
    <row r="2318" spans="2:65" s="1" customFormat="1" ht="24.2" customHeight="1">
      <c r="B2318" s="33"/>
      <c r="C2318" s="133" t="s">
        <v>3551</v>
      </c>
      <c r="D2318" s="133" t="s">
        <v>307</v>
      </c>
      <c r="E2318" s="134" t="s">
        <v>3552</v>
      </c>
      <c r="F2318" s="135" t="s">
        <v>3553</v>
      </c>
      <c r="G2318" s="136" t="s">
        <v>199</v>
      </c>
      <c r="H2318" s="137">
        <v>780.84</v>
      </c>
      <c r="I2318" s="138"/>
      <c r="J2318" s="139">
        <f>ROUND(I2318*H2318,2)</f>
        <v>0</v>
      </c>
      <c r="K2318" s="135" t="s">
        <v>310</v>
      </c>
      <c r="L2318" s="33"/>
      <c r="M2318" s="140" t="s">
        <v>42</v>
      </c>
      <c r="N2318" s="141" t="s">
        <v>50</v>
      </c>
      <c r="P2318" s="142">
        <f>O2318*H2318</f>
        <v>0</v>
      </c>
      <c r="Q2318" s="142">
        <v>1.5E-3</v>
      </c>
      <c r="R2318" s="142">
        <f>Q2318*H2318</f>
        <v>1.17126</v>
      </c>
      <c r="S2318" s="142">
        <v>0</v>
      </c>
      <c r="T2318" s="143">
        <f>S2318*H2318</f>
        <v>0</v>
      </c>
      <c r="AR2318" s="144" t="s">
        <v>436</v>
      </c>
      <c r="AT2318" s="144" t="s">
        <v>307</v>
      </c>
      <c r="AU2318" s="144" t="s">
        <v>88</v>
      </c>
      <c r="AY2318" s="18" t="s">
        <v>305</v>
      </c>
      <c r="BE2318" s="145">
        <f>IF(N2318="základní",J2318,0)</f>
        <v>0</v>
      </c>
      <c r="BF2318" s="145">
        <f>IF(N2318="snížená",J2318,0)</f>
        <v>0</v>
      </c>
      <c r="BG2318" s="145">
        <f>IF(N2318="zákl. přenesená",J2318,0)</f>
        <v>0</v>
      </c>
      <c r="BH2318" s="145">
        <f>IF(N2318="sníž. přenesená",J2318,0)</f>
        <v>0</v>
      </c>
      <c r="BI2318" s="145">
        <f>IF(N2318="nulová",J2318,0)</f>
        <v>0</v>
      </c>
      <c r="BJ2318" s="18" t="s">
        <v>86</v>
      </c>
      <c r="BK2318" s="145">
        <f>ROUND(I2318*H2318,2)</f>
        <v>0</v>
      </c>
      <c r="BL2318" s="18" t="s">
        <v>436</v>
      </c>
      <c r="BM2318" s="144" t="s">
        <v>3554</v>
      </c>
    </row>
    <row r="2319" spans="2:65" s="1" customFormat="1" ht="11.25">
      <c r="B2319" s="33"/>
      <c r="D2319" s="146" t="s">
        <v>313</v>
      </c>
      <c r="F2319" s="147" t="s">
        <v>3555</v>
      </c>
      <c r="I2319" s="148"/>
      <c r="L2319" s="33"/>
      <c r="M2319" s="149"/>
      <c r="T2319" s="54"/>
      <c r="AT2319" s="18" t="s">
        <v>313</v>
      </c>
      <c r="AU2319" s="18" t="s">
        <v>88</v>
      </c>
    </row>
    <row r="2320" spans="2:65" s="1" customFormat="1" ht="11.25">
      <c r="B2320" s="33"/>
      <c r="D2320" s="150" t="s">
        <v>315</v>
      </c>
      <c r="F2320" s="151" t="s">
        <v>3556</v>
      </c>
      <c r="I2320" s="148"/>
      <c r="L2320" s="33"/>
      <c r="M2320" s="149"/>
      <c r="T2320" s="54"/>
      <c r="AT2320" s="18" t="s">
        <v>315</v>
      </c>
      <c r="AU2320" s="18" t="s">
        <v>88</v>
      </c>
    </row>
    <row r="2321" spans="2:65" s="12" customFormat="1" ht="11.25">
      <c r="B2321" s="152"/>
      <c r="D2321" s="146" t="s">
        <v>317</v>
      </c>
      <c r="E2321" s="153" t="s">
        <v>42</v>
      </c>
      <c r="F2321" s="154" t="s">
        <v>3557</v>
      </c>
      <c r="H2321" s="153" t="s">
        <v>42</v>
      </c>
      <c r="I2321" s="155"/>
      <c r="L2321" s="152"/>
      <c r="M2321" s="156"/>
      <c r="T2321" s="157"/>
      <c r="AT2321" s="153" t="s">
        <v>317</v>
      </c>
      <c r="AU2321" s="153" t="s">
        <v>88</v>
      </c>
      <c r="AV2321" s="12" t="s">
        <v>86</v>
      </c>
      <c r="AW2321" s="12" t="s">
        <v>38</v>
      </c>
      <c r="AX2321" s="12" t="s">
        <v>79</v>
      </c>
      <c r="AY2321" s="153" t="s">
        <v>305</v>
      </c>
    </row>
    <row r="2322" spans="2:65" s="13" customFormat="1" ht="22.5">
      <c r="B2322" s="158"/>
      <c r="D2322" s="146" t="s">
        <v>317</v>
      </c>
      <c r="E2322" s="159" t="s">
        <v>42</v>
      </c>
      <c r="F2322" s="160" t="s">
        <v>3558</v>
      </c>
      <c r="H2322" s="161">
        <v>780.84</v>
      </c>
      <c r="I2322" s="162"/>
      <c r="L2322" s="158"/>
      <c r="M2322" s="163"/>
      <c r="T2322" s="164"/>
      <c r="AT2322" s="159" t="s">
        <v>317</v>
      </c>
      <c r="AU2322" s="159" t="s">
        <v>88</v>
      </c>
      <c r="AV2322" s="13" t="s">
        <v>88</v>
      </c>
      <c r="AW2322" s="13" t="s">
        <v>38</v>
      </c>
      <c r="AX2322" s="13" t="s">
        <v>79</v>
      </c>
      <c r="AY2322" s="159" t="s">
        <v>305</v>
      </c>
    </row>
    <row r="2323" spans="2:65" s="15" customFormat="1" ht="11.25">
      <c r="B2323" s="172"/>
      <c r="D2323" s="146" t="s">
        <v>317</v>
      </c>
      <c r="E2323" s="173" t="s">
        <v>42</v>
      </c>
      <c r="F2323" s="174" t="s">
        <v>339</v>
      </c>
      <c r="H2323" s="175">
        <v>780.84</v>
      </c>
      <c r="I2323" s="176"/>
      <c r="L2323" s="172"/>
      <c r="M2323" s="177"/>
      <c r="T2323" s="178"/>
      <c r="AT2323" s="173" t="s">
        <v>317</v>
      </c>
      <c r="AU2323" s="173" t="s">
        <v>88</v>
      </c>
      <c r="AV2323" s="15" t="s">
        <v>311</v>
      </c>
      <c r="AW2323" s="15" t="s">
        <v>38</v>
      </c>
      <c r="AX2323" s="15" t="s">
        <v>86</v>
      </c>
      <c r="AY2323" s="173" t="s">
        <v>305</v>
      </c>
    </row>
    <row r="2324" spans="2:65" s="1" customFormat="1" ht="24.2" customHeight="1">
      <c r="B2324" s="33"/>
      <c r="C2324" s="133" t="s">
        <v>3559</v>
      </c>
      <c r="D2324" s="133" t="s">
        <v>307</v>
      </c>
      <c r="E2324" s="134" t="s">
        <v>3560</v>
      </c>
      <c r="F2324" s="135" t="s">
        <v>3561</v>
      </c>
      <c r="G2324" s="136" t="s">
        <v>453</v>
      </c>
      <c r="H2324" s="137">
        <v>43.814</v>
      </c>
      <c r="I2324" s="138"/>
      <c r="J2324" s="139">
        <f>ROUND(I2324*H2324,2)</f>
        <v>0</v>
      </c>
      <c r="K2324" s="135" t="s">
        <v>310</v>
      </c>
      <c r="L2324" s="33"/>
      <c r="M2324" s="140" t="s">
        <v>42</v>
      </c>
      <c r="N2324" s="141" t="s">
        <v>50</v>
      </c>
      <c r="P2324" s="142">
        <f>O2324*H2324</f>
        <v>0</v>
      </c>
      <c r="Q2324" s="142">
        <v>0</v>
      </c>
      <c r="R2324" s="142">
        <f>Q2324*H2324</f>
        <v>0</v>
      </c>
      <c r="S2324" s="142">
        <v>0</v>
      </c>
      <c r="T2324" s="143">
        <f>S2324*H2324</f>
        <v>0</v>
      </c>
      <c r="AR2324" s="144" t="s">
        <v>436</v>
      </c>
      <c r="AT2324" s="144" t="s">
        <v>307</v>
      </c>
      <c r="AU2324" s="144" t="s">
        <v>88</v>
      </c>
      <c r="AY2324" s="18" t="s">
        <v>305</v>
      </c>
      <c r="BE2324" s="145">
        <f>IF(N2324="základní",J2324,0)</f>
        <v>0</v>
      </c>
      <c r="BF2324" s="145">
        <f>IF(N2324="snížená",J2324,0)</f>
        <v>0</v>
      </c>
      <c r="BG2324" s="145">
        <f>IF(N2324="zákl. přenesená",J2324,0)</f>
        <v>0</v>
      </c>
      <c r="BH2324" s="145">
        <f>IF(N2324="sníž. přenesená",J2324,0)</f>
        <v>0</v>
      </c>
      <c r="BI2324" s="145">
        <f>IF(N2324="nulová",J2324,0)</f>
        <v>0</v>
      </c>
      <c r="BJ2324" s="18" t="s">
        <v>86</v>
      </c>
      <c r="BK2324" s="145">
        <f>ROUND(I2324*H2324,2)</f>
        <v>0</v>
      </c>
      <c r="BL2324" s="18" t="s">
        <v>436</v>
      </c>
      <c r="BM2324" s="144" t="s">
        <v>3562</v>
      </c>
    </row>
    <row r="2325" spans="2:65" s="1" customFormat="1" ht="29.25">
      <c r="B2325" s="33"/>
      <c r="D2325" s="146" t="s">
        <v>313</v>
      </c>
      <c r="F2325" s="147" t="s">
        <v>3563</v>
      </c>
      <c r="I2325" s="148"/>
      <c r="L2325" s="33"/>
      <c r="M2325" s="149"/>
      <c r="T2325" s="54"/>
      <c r="AT2325" s="18" t="s">
        <v>313</v>
      </c>
      <c r="AU2325" s="18" t="s">
        <v>88</v>
      </c>
    </row>
    <row r="2326" spans="2:65" s="1" customFormat="1" ht="11.25">
      <c r="B2326" s="33"/>
      <c r="D2326" s="150" t="s">
        <v>315</v>
      </c>
      <c r="F2326" s="151" t="s">
        <v>3564</v>
      </c>
      <c r="I2326" s="148"/>
      <c r="L2326" s="33"/>
      <c r="M2326" s="149"/>
      <c r="T2326" s="54"/>
      <c r="AT2326" s="18" t="s">
        <v>315</v>
      </c>
      <c r="AU2326" s="18" t="s">
        <v>88</v>
      </c>
    </row>
    <row r="2327" spans="2:65" s="11" customFormat="1" ht="22.9" customHeight="1">
      <c r="B2327" s="121"/>
      <c r="D2327" s="122" t="s">
        <v>78</v>
      </c>
      <c r="E2327" s="131" t="s">
        <v>3565</v>
      </c>
      <c r="F2327" s="131" t="s">
        <v>3566</v>
      </c>
      <c r="I2327" s="124"/>
      <c r="J2327" s="132">
        <f>BK2327</f>
        <v>0</v>
      </c>
      <c r="L2327" s="121"/>
      <c r="M2327" s="126"/>
      <c r="P2327" s="127">
        <f>SUM(P2328:P2345)</f>
        <v>0</v>
      </c>
      <c r="R2327" s="127">
        <f>SUM(R2328:R2345)</f>
        <v>28.474738499999997</v>
      </c>
      <c r="T2327" s="128">
        <f>SUM(T2328:T2345)</f>
        <v>0</v>
      </c>
      <c r="AR2327" s="122" t="s">
        <v>88</v>
      </c>
      <c r="AT2327" s="129" t="s">
        <v>78</v>
      </c>
      <c r="AU2327" s="129" t="s">
        <v>86</v>
      </c>
      <c r="AY2327" s="122" t="s">
        <v>305</v>
      </c>
      <c r="BK2327" s="130">
        <f>SUM(BK2328:BK2345)</f>
        <v>0</v>
      </c>
    </row>
    <row r="2328" spans="2:65" s="1" customFormat="1" ht="24.2" customHeight="1">
      <c r="B2328" s="33"/>
      <c r="C2328" s="133" t="s">
        <v>3567</v>
      </c>
      <c r="D2328" s="133" t="s">
        <v>307</v>
      </c>
      <c r="E2328" s="134" t="s">
        <v>3568</v>
      </c>
      <c r="F2328" s="135" t="s">
        <v>3569</v>
      </c>
      <c r="G2328" s="136" t="s">
        <v>402</v>
      </c>
      <c r="H2328" s="137">
        <v>171.45</v>
      </c>
      <c r="I2328" s="138"/>
      <c r="J2328" s="139">
        <f>ROUND(I2328*H2328,2)</f>
        <v>0</v>
      </c>
      <c r="K2328" s="135" t="s">
        <v>310</v>
      </c>
      <c r="L2328" s="33"/>
      <c r="M2328" s="140" t="s">
        <v>42</v>
      </c>
      <c r="N2328" s="141" t="s">
        <v>50</v>
      </c>
      <c r="P2328" s="142">
        <f>O2328*H2328</f>
        <v>0</v>
      </c>
      <c r="Q2328" s="142">
        <v>1.374E-2</v>
      </c>
      <c r="R2328" s="142">
        <f>Q2328*H2328</f>
        <v>2.3557229999999998</v>
      </c>
      <c r="S2328" s="142">
        <v>0</v>
      </c>
      <c r="T2328" s="143">
        <f>S2328*H2328</f>
        <v>0</v>
      </c>
      <c r="AR2328" s="144" t="s">
        <v>436</v>
      </c>
      <c r="AT2328" s="144" t="s">
        <v>307</v>
      </c>
      <c r="AU2328" s="144" t="s">
        <v>88</v>
      </c>
      <c r="AY2328" s="18" t="s">
        <v>305</v>
      </c>
      <c r="BE2328" s="145">
        <f>IF(N2328="základní",J2328,0)</f>
        <v>0</v>
      </c>
      <c r="BF2328" s="145">
        <f>IF(N2328="snížená",J2328,0)</f>
        <v>0</v>
      </c>
      <c r="BG2328" s="145">
        <f>IF(N2328="zákl. přenesená",J2328,0)</f>
        <v>0</v>
      </c>
      <c r="BH2328" s="145">
        <f>IF(N2328="sníž. přenesená",J2328,0)</f>
        <v>0</v>
      </c>
      <c r="BI2328" s="145">
        <f>IF(N2328="nulová",J2328,0)</f>
        <v>0</v>
      </c>
      <c r="BJ2328" s="18" t="s">
        <v>86</v>
      </c>
      <c r="BK2328" s="145">
        <f>ROUND(I2328*H2328,2)</f>
        <v>0</v>
      </c>
      <c r="BL2328" s="18" t="s">
        <v>436</v>
      </c>
      <c r="BM2328" s="144" t="s">
        <v>3570</v>
      </c>
    </row>
    <row r="2329" spans="2:65" s="1" customFormat="1" ht="19.5">
      <c r="B2329" s="33"/>
      <c r="D2329" s="146" t="s">
        <v>313</v>
      </c>
      <c r="F2329" s="147" t="s">
        <v>3571</v>
      </c>
      <c r="I2329" s="148"/>
      <c r="L2329" s="33"/>
      <c r="M2329" s="149"/>
      <c r="T2329" s="54"/>
      <c r="AT2329" s="18" t="s">
        <v>313</v>
      </c>
      <c r="AU2329" s="18" t="s">
        <v>88</v>
      </c>
    </row>
    <row r="2330" spans="2:65" s="1" customFormat="1" ht="11.25">
      <c r="B2330" s="33"/>
      <c r="D2330" s="150" t="s">
        <v>315</v>
      </c>
      <c r="F2330" s="151" t="s">
        <v>3572</v>
      </c>
      <c r="I2330" s="148"/>
      <c r="L2330" s="33"/>
      <c r="M2330" s="149"/>
      <c r="T2330" s="54"/>
      <c r="AT2330" s="18" t="s">
        <v>315</v>
      </c>
      <c r="AU2330" s="18" t="s">
        <v>88</v>
      </c>
    </row>
    <row r="2331" spans="2:65" s="12" customFormat="1" ht="11.25">
      <c r="B2331" s="152"/>
      <c r="D2331" s="146" t="s">
        <v>317</v>
      </c>
      <c r="E2331" s="153" t="s">
        <v>42</v>
      </c>
      <c r="F2331" s="154" t="s">
        <v>3573</v>
      </c>
      <c r="H2331" s="153" t="s">
        <v>42</v>
      </c>
      <c r="I2331" s="155"/>
      <c r="L2331" s="152"/>
      <c r="M2331" s="156"/>
      <c r="T2331" s="157"/>
      <c r="AT2331" s="153" t="s">
        <v>317</v>
      </c>
      <c r="AU2331" s="153" t="s">
        <v>88</v>
      </c>
      <c r="AV2331" s="12" t="s">
        <v>86</v>
      </c>
      <c r="AW2331" s="12" t="s">
        <v>38</v>
      </c>
      <c r="AX2331" s="12" t="s">
        <v>79</v>
      </c>
      <c r="AY2331" s="153" t="s">
        <v>305</v>
      </c>
    </row>
    <row r="2332" spans="2:65" s="13" customFormat="1" ht="11.25">
      <c r="B2332" s="158"/>
      <c r="D2332" s="146" t="s">
        <v>317</v>
      </c>
      <c r="E2332" s="159" t="s">
        <v>42</v>
      </c>
      <c r="F2332" s="160" t="s">
        <v>3574</v>
      </c>
      <c r="H2332" s="161">
        <v>171.45</v>
      </c>
      <c r="I2332" s="162"/>
      <c r="L2332" s="158"/>
      <c r="M2332" s="163"/>
      <c r="T2332" s="164"/>
      <c r="AT2332" s="159" t="s">
        <v>317</v>
      </c>
      <c r="AU2332" s="159" t="s">
        <v>88</v>
      </c>
      <c r="AV2332" s="13" t="s">
        <v>88</v>
      </c>
      <c r="AW2332" s="13" t="s">
        <v>38</v>
      </c>
      <c r="AX2332" s="13" t="s">
        <v>79</v>
      </c>
      <c r="AY2332" s="159" t="s">
        <v>305</v>
      </c>
    </row>
    <row r="2333" spans="2:65" s="15" customFormat="1" ht="11.25">
      <c r="B2333" s="172"/>
      <c r="D2333" s="146" t="s">
        <v>317</v>
      </c>
      <c r="E2333" s="173" t="s">
        <v>42</v>
      </c>
      <c r="F2333" s="174" t="s">
        <v>339</v>
      </c>
      <c r="H2333" s="175">
        <v>171.45</v>
      </c>
      <c r="I2333" s="176"/>
      <c r="L2333" s="172"/>
      <c r="M2333" s="177"/>
      <c r="T2333" s="178"/>
      <c r="AT2333" s="173" t="s">
        <v>317</v>
      </c>
      <c r="AU2333" s="173" t="s">
        <v>88</v>
      </c>
      <c r="AV2333" s="15" t="s">
        <v>311</v>
      </c>
      <c r="AW2333" s="15" t="s">
        <v>38</v>
      </c>
      <c r="AX2333" s="15" t="s">
        <v>86</v>
      </c>
      <c r="AY2333" s="173" t="s">
        <v>305</v>
      </c>
    </row>
    <row r="2334" spans="2:65" s="1" customFormat="1" ht="24.2" customHeight="1">
      <c r="B2334" s="33"/>
      <c r="C2334" s="133" t="s">
        <v>3575</v>
      </c>
      <c r="D2334" s="133" t="s">
        <v>307</v>
      </c>
      <c r="E2334" s="134" t="s">
        <v>3576</v>
      </c>
      <c r="F2334" s="135" t="s">
        <v>3577</v>
      </c>
      <c r="G2334" s="136" t="s">
        <v>402</v>
      </c>
      <c r="H2334" s="137">
        <v>171.45</v>
      </c>
      <c r="I2334" s="138"/>
      <c r="J2334" s="139">
        <f>ROUND(I2334*H2334,2)</f>
        <v>0</v>
      </c>
      <c r="K2334" s="135" t="s">
        <v>310</v>
      </c>
      <c r="L2334" s="33"/>
      <c r="M2334" s="140" t="s">
        <v>42</v>
      </c>
      <c r="N2334" s="141" t="s">
        <v>50</v>
      </c>
      <c r="P2334" s="142">
        <f>O2334*H2334</f>
        <v>0</v>
      </c>
      <c r="Q2334" s="142">
        <v>1.3699999999999999E-3</v>
      </c>
      <c r="R2334" s="142">
        <f>Q2334*H2334</f>
        <v>0.23488649999999997</v>
      </c>
      <c r="S2334" s="142">
        <v>0</v>
      </c>
      <c r="T2334" s="143">
        <f>S2334*H2334</f>
        <v>0</v>
      </c>
      <c r="AR2334" s="144" t="s">
        <v>436</v>
      </c>
      <c r="AT2334" s="144" t="s">
        <v>307</v>
      </c>
      <c r="AU2334" s="144" t="s">
        <v>88</v>
      </c>
      <c r="AY2334" s="18" t="s">
        <v>305</v>
      </c>
      <c r="BE2334" s="145">
        <f>IF(N2334="základní",J2334,0)</f>
        <v>0</v>
      </c>
      <c r="BF2334" s="145">
        <f>IF(N2334="snížená",J2334,0)</f>
        <v>0</v>
      </c>
      <c r="BG2334" s="145">
        <f>IF(N2334="zákl. přenesená",J2334,0)</f>
        <v>0</v>
      </c>
      <c r="BH2334" s="145">
        <f>IF(N2334="sníž. přenesená",J2334,0)</f>
        <v>0</v>
      </c>
      <c r="BI2334" s="145">
        <f>IF(N2334="nulová",J2334,0)</f>
        <v>0</v>
      </c>
      <c r="BJ2334" s="18" t="s">
        <v>86</v>
      </c>
      <c r="BK2334" s="145">
        <f>ROUND(I2334*H2334,2)</f>
        <v>0</v>
      </c>
      <c r="BL2334" s="18" t="s">
        <v>436</v>
      </c>
      <c r="BM2334" s="144" t="s">
        <v>3578</v>
      </c>
    </row>
    <row r="2335" spans="2:65" s="1" customFormat="1" ht="11.25">
      <c r="B2335" s="33"/>
      <c r="D2335" s="146" t="s">
        <v>313</v>
      </c>
      <c r="F2335" s="147" t="s">
        <v>3579</v>
      </c>
      <c r="I2335" s="148"/>
      <c r="L2335" s="33"/>
      <c r="M2335" s="149"/>
      <c r="T2335" s="54"/>
      <c r="AT2335" s="18" t="s">
        <v>313</v>
      </c>
      <c r="AU2335" s="18" t="s">
        <v>88</v>
      </c>
    </row>
    <row r="2336" spans="2:65" s="1" customFormat="1" ht="11.25">
      <c r="B2336" s="33"/>
      <c r="D2336" s="150" t="s">
        <v>315</v>
      </c>
      <c r="F2336" s="151" t="s">
        <v>3580</v>
      </c>
      <c r="I2336" s="148"/>
      <c r="L2336" s="33"/>
      <c r="M2336" s="149"/>
      <c r="T2336" s="54"/>
      <c r="AT2336" s="18" t="s">
        <v>315</v>
      </c>
      <c r="AU2336" s="18" t="s">
        <v>88</v>
      </c>
    </row>
    <row r="2337" spans="2:65" s="1" customFormat="1" ht="24.2" customHeight="1">
      <c r="B2337" s="33"/>
      <c r="C2337" s="133" t="s">
        <v>3581</v>
      </c>
      <c r="D2337" s="133" t="s">
        <v>307</v>
      </c>
      <c r="E2337" s="134" t="s">
        <v>3582</v>
      </c>
      <c r="F2337" s="135" t="s">
        <v>3583</v>
      </c>
      <c r="G2337" s="136" t="s">
        <v>199</v>
      </c>
      <c r="H2337" s="137">
        <v>451.73</v>
      </c>
      <c r="I2337" s="138"/>
      <c r="J2337" s="139">
        <f>ROUND(I2337*H2337,2)</f>
        <v>0</v>
      </c>
      <c r="K2337" s="135" t="s">
        <v>721</v>
      </c>
      <c r="L2337" s="33"/>
      <c r="M2337" s="140" t="s">
        <v>42</v>
      </c>
      <c r="N2337" s="141" t="s">
        <v>50</v>
      </c>
      <c r="P2337" s="142">
        <f>O2337*H2337</f>
        <v>0</v>
      </c>
      <c r="Q2337" s="142">
        <v>5.7299999999999997E-2</v>
      </c>
      <c r="R2337" s="142">
        <f>Q2337*H2337</f>
        <v>25.884128999999998</v>
      </c>
      <c r="S2337" s="142">
        <v>0</v>
      </c>
      <c r="T2337" s="143">
        <f>S2337*H2337</f>
        <v>0</v>
      </c>
      <c r="AR2337" s="144" t="s">
        <v>436</v>
      </c>
      <c r="AT2337" s="144" t="s">
        <v>307</v>
      </c>
      <c r="AU2337" s="144" t="s">
        <v>88</v>
      </c>
      <c r="AY2337" s="18" t="s">
        <v>305</v>
      </c>
      <c r="BE2337" s="145">
        <f>IF(N2337="základní",J2337,0)</f>
        <v>0</v>
      </c>
      <c r="BF2337" s="145">
        <f>IF(N2337="snížená",J2337,0)</f>
        <v>0</v>
      </c>
      <c r="BG2337" s="145">
        <f>IF(N2337="zákl. přenesená",J2337,0)</f>
        <v>0</v>
      </c>
      <c r="BH2337" s="145">
        <f>IF(N2337="sníž. přenesená",J2337,0)</f>
        <v>0</v>
      </c>
      <c r="BI2337" s="145">
        <f>IF(N2337="nulová",J2337,0)</f>
        <v>0</v>
      </c>
      <c r="BJ2337" s="18" t="s">
        <v>86</v>
      </c>
      <c r="BK2337" s="145">
        <f>ROUND(I2337*H2337,2)</f>
        <v>0</v>
      </c>
      <c r="BL2337" s="18" t="s">
        <v>436</v>
      </c>
      <c r="BM2337" s="144" t="s">
        <v>3584</v>
      </c>
    </row>
    <row r="2338" spans="2:65" s="1" customFormat="1" ht="39">
      <c r="B2338" s="33"/>
      <c r="D2338" s="146" t="s">
        <v>313</v>
      </c>
      <c r="F2338" s="147" t="s">
        <v>3585</v>
      </c>
      <c r="I2338" s="148"/>
      <c r="L2338" s="33"/>
      <c r="M2338" s="149"/>
      <c r="T2338" s="54"/>
      <c r="AT2338" s="18" t="s">
        <v>313</v>
      </c>
      <c r="AU2338" s="18" t="s">
        <v>88</v>
      </c>
    </row>
    <row r="2339" spans="2:65" s="1" customFormat="1" ht="29.25">
      <c r="B2339" s="33"/>
      <c r="D2339" s="146" t="s">
        <v>1012</v>
      </c>
      <c r="F2339" s="189" t="s">
        <v>3586</v>
      </c>
      <c r="I2339" s="148"/>
      <c r="L2339" s="33"/>
      <c r="M2339" s="149"/>
      <c r="T2339" s="54"/>
      <c r="AT2339" s="18" t="s">
        <v>1012</v>
      </c>
      <c r="AU2339" s="18" t="s">
        <v>88</v>
      </c>
    </row>
    <row r="2340" spans="2:65" s="12" customFormat="1" ht="11.25">
      <c r="B2340" s="152"/>
      <c r="D2340" s="146" t="s">
        <v>317</v>
      </c>
      <c r="E2340" s="153" t="s">
        <v>42</v>
      </c>
      <c r="F2340" s="154" t="s">
        <v>3587</v>
      </c>
      <c r="H2340" s="153" t="s">
        <v>42</v>
      </c>
      <c r="I2340" s="155"/>
      <c r="L2340" s="152"/>
      <c r="M2340" s="156"/>
      <c r="T2340" s="157"/>
      <c r="AT2340" s="153" t="s">
        <v>317</v>
      </c>
      <c r="AU2340" s="153" t="s">
        <v>88</v>
      </c>
      <c r="AV2340" s="12" t="s">
        <v>86</v>
      </c>
      <c r="AW2340" s="12" t="s">
        <v>38</v>
      </c>
      <c r="AX2340" s="12" t="s">
        <v>79</v>
      </c>
      <c r="AY2340" s="153" t="s">
        <v>305</v>
      </c>
    </row>
    <row r="2341" spans="2:65" s="13" customFormat="1" ht="11.25">
      <c r="B2341" s="158"/>
      <c r="D2341" s="146" t="s">
        <v>317</v>
      </c>
      <c r="E2341" s="159" t="s">
        <v>42</v>
      </c>
      <c r="F2341" s="160" t="s">
        <v>3588</v>
      </c>
      <c r="H2341" s="161">
        <v>451.73</v>
      </c>
      <c r="I2341" s="162"/>
      <c r="L2341" s="158"/>
      <c r="M2341" s="163"/>
      <c r="T2341" s="164"/>
      <c r="AT2341" s="159" t="s">
        <v>317</v>
      </c>
      <c r="AU2341" s="159" t="s">
        <v>88</v>
      </c>
      <c r="AV2341" s="13" t="s">
        <v>88</v>
      </c>
      <c r="AW2341" s="13" t="s">
        <v>38</v>
      </c>
      <c r="AX2341" s="13" t="s">
        <v>79</v>
      </c>
      <c r="AY2341" s="159" t="s">
        <v>305</v>
      </c>
    </row>
    <row r="2342" spans="2:65" s="15" customFormat="1" ht="11.25">
      <c r="B2342" s="172"/>
      <c r="D2342" s="146" t="s">
        <v>317</v>
      </c>
      <c r="E2342" s="173" t="s">
        <v>42</v>
      </c>
      <c r="F2342" s="174" t="s">
        <v>339</v>
      </c>
      <c r="H2342" s="175">
        <v>451.73</v>
      </c>
      <c r="I2342" s="176"/>
      <c r="L2342" s="172"/>
      <c r="M2342" s="177"/>
      <c r="T2342" s="178"/>
      <c r="AT2342" s="173" t="s">
        <v>317</v>
      </c>
      <c r="AU2342" s="173" t="s">
        <v>88</v>
      </c>
      <c r="AV2342" s="15" t="s">
        <v>311</v>
      </c>
      <c r="AW2342" s="15" t="s">
        <v>38</v>
      </c>
      <c r="AX2342" s="15" t="s">
        <v>86</v>
      </c>
      <c r="AY2342" s="173" t="s">
        <v>305</v>
      </c>
    </row>
    <row r="2343" spans="2:65" s="1" customFormat="1" ht="24.2" customHeight="1">
      <c r="B2343" s="33"/>
      <c r="C2343" s="133" t="s">
        <v>3589</v>
      </c>
      <c r="D2343" s="133" t="s">
        <v>307</v>
      </c>
      <c r="E2343" s="134" t="s">
        <v>3590</v>
      </c>
      <c r="F2343" s="135" t="s">
        <v>3591</v>
      </c>
      <c r="G2343" s="136" t="s">
        <v>453</v>
      </c>
      <c r="H2343" s="137">
        <v>28.475000000000001</v>
      </c>
      <c r="I2343" s="138"/>
      <c r="J2343" s="139">
        <f>ROUND(I2343*H2343,2)</f>
        <v>0</v>
      </c>
      <c r="K2343" s="135" t="s">
        <v>310</v>
      </c>
      <c r="L2343" s="33"/>
      <c r="M2343" s="140" t="s">
        <v>42</v>
      </c>
      <c r="N2343" s="141" t="s">
        <v>50</v>
      </c>
      <c r="P2343" s="142">
        <f>O2343*H2343</f>
        <v>0</v>
      </c>
      <c r="Q2343" s="142">
        <v>0</v>
      </c>
      <c r="R2343" s="142">
        <f>Q2343*H2343</f>
        <v>0</v>
      </c>
      <c r="S2343" s="142">
        <v>0</v>
      </c>
      <c r="T2343" s="143">
        <f>S2343*H2343</f>
        <v>0</v>
      </c>
      <c r="AR2343" s="144" t="s">
        <v>436</v>
      </c>
      <c r="AT2343" s="144" t="s">
        <v>307</v>
      </c>
      <c r="AU2343" s="144" t="s">
        <v>88</v>
      </c>
      <c r="AY2343" s="18" t="s">
        <v>305</v>
      </c>
      <c r="BE2343" s="145">
        <f>IF(N2343="základní",J2343,0)</f>
        <v>0</v>
      </c>
      <c r="BF2343" s="145">
        <f>IF(N2343="snížená",J2343,0)</f>
        <v>0</v>
      </c>
      <c r="BG2343" s="145">
        <f>IF(N2343="zákl. přenesená",J2343,0)</f>
        <v>0</v>
      </c>
      <c r="BH2343" s="145">
        <f>IF(N2343="sníž. přenesená",J2343,0)</f>
        <v>0</v>
      </c>
      <c r="BI2343" s="145">
        <f>IF(N2343="nulová",J2343,0)</f>
        <v>0</v>
      </c>
      <c r="BJ2343" s="18" t="s">
        <v>86</v>
      </c>
      <c r="BK2343" s="145">
        <f>ROUND(I2343*H2343,2)</f>
        <v>0</v>
      </c>
      <c r="BL2343" s="18" t="s">
        <v>436</v>
      </c>
      <c r="BM2343" s="144" t="s">
        <v>3592</v>
      </c>
    </row>
    <row r="2344" spans="2:65" s="1" customFormat="1" ht="29.25">
      <c r="B2344" s="33"/>
      <c r="D2344" s="146" t="s">
        <v>313</v>
      </c>
      <c r="F2344" s="147" t="s">
        <v>3593</v>
      </c>
      <c r="I2344" s="148"/>
      <c r="L2344" s="33"/>
      <c r="M2344" s="149"/>
      <c r="T2344" s="54"/>
      <c r="AT2344" s="18" t="s">
        <v>313</v>
      </c>
      <c r="AU2344" s="18" t="s">
        <v>88</v>
      </c>
    </row>
    <row r="2345" spans="2:65" s="1" customFormat="1" ht="11.25">
      <c r="B2345" s="33"/>
      <c r="D2345" s="150" t="s">
        <v>315</v>
      </c>
      <c r="F2345" s="151" t="s">
        <v>3594</v>
      </c>
      <c r="I2345" s="148"/>
      <c r="L2345" s="33"/>
      <c r="M2345" s="149"/>
      <c r="T2345" s="54"/>
      <c r="AT2345" s="18" t="s">
        <v>315</v>
      </c>
      <c r="AU2345" s="18" t="s">
        <v>88</v>
      </c>
    </row>
    <row r="2346" spans="2:65" s="11" customFormat="1" ht="22.9" customHeight="1">
      <c r="B2346" s="121"/>
      <c r="D2346" s="122" t="s">
        <v>78</v>
      </c>
      <c r="E2346" s="131" t="s">
        <v>3595</v>
      </c>
      <c r="F2346" s="131" t="s">
        <v>3596</v>
      </c>
      <c r="I2346" s="124"/>
      <c r="J2346" s="132">
        <f>BK2346</f>
        <v>0</v>
      </c>
      <c r="L2346" s="121"/>
      <c r="M2346" s="126"/>
      <c r="P2346" s="127">
        <f>SUM(P2347:P2380)</f>
        <v>0</v>
      </c>
      <c r="R2346" s="127">
        <f>SUM(R2347:R2380)</f>
        <v>1.1847567000000001</v>
      </c>
      <c r="T2346" s="128">
        <f>SUM(T2347:T2380)</f>
        <v>0</v>
      </c>
      <c r="AR2346" s="122" t="s">
        <v>88</v>
      </c>
      <c r="AT2346" s="129" t="s">
        <v>78</v>
      </c>
      <c r="AU2346" s="129" t="s">
        <v>86</v>
      </c>
      <c r="AY2346" s="122" t="s">
        <v>305</v>
      </c>
      <c r="BK2346" s="130">
        <f>SUM(BK2347:BK2380)</f>
        <v>0</v>
      </c>
    </row>
    <row r="2347" spans="2:65" s="1" customFormat="1" ht="16.5" customHeight="1">
      <c r="B2347" s="33"/>
      <c r="C2347" s="133" t="s">
        <v>3597</v>
      </c>
      <c r="D2347" s="133" t="s">
        <v>307</v>
      </c>
      <c r="E2347" s="134" t="s">
        <v>3598</v>
      </c>
      <c r="F2347" s="135" t="s">
        <v>3599</v>
      </c>
      <c r="G2347" s="136" t="s">
        <v>199</v>
      </c>
      <c r="H2347" s="137">
        <v>64.760000000000005</v>
      </c>
      <c r="I2347" s="138"/>
      <c r="J2347" s="139">
        <f>ROUND(I2347*H2347,2)</f>
        <v>0</v>
      </c>
      <c r="K2347" s="135" t="s">
        <v>310</v>
      </c>
      <c r="L2347" s="33"/>
      <c r="M2347" s="140" t="s">
        <v>42</v>
      </c>
      <c r="N2347" s="141" t="s">
        <v>50</v>
      </c>
      <c r="P2347" s="142">
        <f>O2347*H2347</f>
        <v>0</v>
      </c>
      <c r="Q2347" s="142">
        <v>0</v>
      </c>
      <c r="R2347" s="142">
        <f>Q2347*H2347</f>
        <v>0</v>
      </c>
      <c r="S2347" s="142">
        <v>0</v>
      </c>
      <c r="T2347" s="143">
        <f>S2347*H2347</f>
        <v>0</v>
      </c>
      <c r="AR2347" s="144" t="s">
        <v>436</v>
      </c>
      <c r="AT2347" s="144" t="s">
        <v>307</v>
      </c>
      <c r="AU2347" s="144" t="s">
        <v>88</v>
      </c>
      <c r="AY2347" s="18" t="s">
        <v>305</v>
      </c>
      <c r="BE2347" s="145">
        <f>IF(N2347="základní",J2347,0)</f>
        <v>0</v>
      </c>
      <c r="BF2347" s="145">
        <f>IF(N2347="snížená",J2347,0)</f>
        <v>0</v>
      </c>
      <c r="BG2347" s="145">
        <f>IF(N2347="zákl. přenesená",J2347,0)</f>
        <v>0</v>
      </c>
      <c r="BH2347" s="145">
        <f>IF(N2347="sníž. přenesená",J2347,0)</f>
        <v>0</v>
      </c>
      <c r="BI2347" s="145">
        <f>IF(N2347="nulová",J2347,0)</f>
        <v>0</v>
      </c>
      <c r="BJ2347" s="18" t="s">
        <v>86</v>
      </c>
      <c r="BK2347" s="145">
        <f>ROUND(I2347*H2347,2)</f>
        <v>0</v>
      </c>
      <c r="BL2347" s="18" t="s">
        <v>436</v>
      </c>
      <c r="BM2347" s="144" t="s">
        <v>3600</v>
      </c>
    </row>
    <row r="2348" spans="2:65" s="1" customFormat="1" ht="11.25">
      <c r="B2348" s="33"/>
      <c r="D2348" s="146" t="s">
        <v>313</v>
      </c>
      <c r="F2348" s="147" t="s">
        <v>3601</v>
      </c>
      <c r="I2348" s="148"/>
      <c r="L2348" s="33"/>
      <c r="M2348" s="149"/>
      <c r="T2348" s="54"/>
      <c r="AT2348" s="18" t="s">
        <v>313</v>
      </c>
      <c r="AU2348" s="18" t="s">
        <v>88</v>
      </c>
    </row>
    <row r="2349" spans="2:65" s="1" customFormat="1" ht="11.25">
      <c r="B2349" s="33"/>
      <c r="D2349" s="150" t="s">
        <v>315</v>
      </c>
      <c r="F2349" s="151" t="s">
        <v>3602</v>
      </c>
      <c r="I2349" s="148"/>
      <c r="L2349" s="33"/>
      <c r="M2349" s="149"/>
      <c r="T2349" s="54"/>
      <c r="AT2349" s="18" t="s">
        <v>315</v>
      </c>
      <c r="AU2349" s="18" t="s">
        <v>88</v>
      </c>
    </row>
    <row r="2350" spans="2:65" s="1" customFormat="1" ht="24.2" customHeight="1">
      <c r="B2350" s="33"/>
      <c r="C2350" s="133" t="s">
        <v>3603</v>
      </c>
      <c r="D2350" s="133" t="s">
        <v>307</v>
      </c>
      <c r="E2350" s="134" t="s">
        <v>3604</v>
      </c>
      <c r="F2350" s="135" t="s">
        <v>3605</v>
      </c>
      <c r="G2350" s="136" t="s">
        <v>199</v>
      </c>
      <c r="H2350" s="137">
        <v>64.760000000000005</v>
      </c>
      <c r="I2350" s="138"/>
      <c r="J2350" s="139">
        <f>ROUND(I2350*H2350,2)</f>
        <v>0</v>
      </c>
      <c r="K2350" s="135" t="s">
        <v>310</v>
      </c>
      <c r="L2350" s="33"/>
      <c r="M2350" s="140" t="s">
        <v>42</v>
      </c>
      <c r="N2350" s="141" t="s">
        <v>50</v>
      </c>
      <c r="P2350" s="142">
        <f>O2350*H2350</f>
        <v>0</v>
      </c>
      <c r="Q2350" s="142">
        <v>2.0000000000000001E-4</v>
      </c>
      <c r="R2350" s="142">
        <f>Q2350*H2350</f>
        <v>1.2952000000000002E-2</v>
      </c>
      <c r="S2350" s="142">
        <v>0</v>
      </c>
      <c r="T2350" s="143">
        <f>S2350*H2350</f>
        <v>0</v>
      </c>
      <c r="AR2350" s="144" t="s">
        <v>436</v>
      </c>
      <c r="AT2350" s="144" t="s">
        <v>307</v>
      </c>
      <c r="AU2350" s="144" t="s">
        <v>88</v>
      </c>
      <c r="AY2350" s="18" t="s">
        <v>305</v>
      </c>
      <c r="BE2350" s="145">
        <f>IF(N2350="základní",J2350,0)</f>
        <v>0</v>
      </c>
      <c r="BF2350" s="145">
        <f>IF(N2350="snížená",J2350,0)</f>
        <v>0</v>
      </c>
      <c r="BG2350" s="145">
        <f>IF(N2350="zákl. přenesená",J2350,0)</f>
        <v>0</v>
      </c>
      <c r="BH2350" s="145">
        <f>IF(N2350="sníž. přenesená",J2350,0)</f>
        <v>0</v>
      </c>
      <c r="BI2350" s="145">
        <f>IF(N2350="nulová",J2350,0)</f>
        <v>0</v>
      </c>
      <c r="BJ2350" s="18" t="s">
        <v>86</v>
      </c>
      <c r="BK2350" s="145">
        <f>ROUND(I2350*H2350,2)</f>
        <v>0</v>
      </c>
      <c r="BL2350" s="18" t="s">
        <v>436</v>
      </c>
      <c r="BM2350" s="144" t="s">
        <v>3606</v>
      </c>
    </row>
    <row r="2351" spans="2:65" s="1" customFormat="1" ht="11.25">
      <c r="B2351" s="33"/>
      <c r="D2351" s="146" t="s">
        <v>313</v>
      </c>
      <c r="F2351" s="147" t="s">
        <v>3607</v>
      </c>
      <c r="I2351" s="148"/>
      <c r="L2351" s="33"/>
      <c r="M2351" s="149"/>
      <c r="T2351" s="54"/>
      <c r="AT2351" s="18" t="s">
        <v>313</v>
      </c>
      <c r="AU2351" s="18" t="s">
        <v>88</v>
      </c>
    </row>
    <row r="2352" spans="2:65" s="1" customFormat="1" ht="11.25">
      <c r="B2352" s="33"/>
      <c r="D2352" s="150" t="s">
        <v>315</v>
      </c>
      <c r="F2352" s="151" t="s">
        <v>3608</v>
      </c>
      <c r="I2352" s="148"/>
      <c r="L2352" s="33"/>
      <c r="M2352" s="149"/>
      <c r="T2352" s="54"/>
      <c r="AT2352" s="18" t="s">
        <v>315</v>
      </c>
      <c r="AU2352" s="18" t="s">
        <v>88</v>
      </c>
    </row>
    <row r="2353" spans="2:65" s="1" customFormat="1" ht="24.2" customHeight="1">
      <c r="B2353" s="33"/>
      <c r="C2353" s="133" t="s">
        <v>3609</v>
      </c>
      <c r="D2353" s="133" t="s">
        <v>307</v>
      </c>
      <c r="E2353" s="134" t="s">
        <v>3610</v>
      </c>
      <c r="F2353" s="135" t="s">
        <v>3611</v>
      </c>
      <c r="G2353" s="136" t="s">
        <v>402</v>
      </c>
      <c r="H2353" s="137">
        <v>32.270000000000003</v>
      </c>
      <c r="I2353" s="138"/>
      <c r="J2353" s="139">
        <f>ROUND(I2353*H2353,2)</f>
        <v>0</v>
      </c>
      <c r="K2353" s="135" t="s">
        <v>310</v>
      </c>
      <c r="L2353" s="33"/>
      <c r="M2353" s="140" t="s">
        <v>42</v>
      </c>
      <c r="N2353" s="141" t="s">
        <v>50</v>
      </c>
      <c r="P2353" s="142">
        <f>O2353*H2353</f>
        <v>0</v>
      </c>
      <c r="Q2353" s="142">
        <v>3.0000000000000001E-5</v>
      </c>
      <c r="R2353" s="142">
        <f>Q2353*H2353</f>
        <v>9.6810000000000017E-4</v>
      </c>
      <c r="S2353" s="142">
        <v>0</v>
      </c>
      <c r="T2353" s="143">
        <f>S2353*H2353</f>
        <v>0</v>
      </c>
      <c r="AR2353" s="144" t="s">
        <v>436</v>
      </c>
      <c r="AT2353" s="144" t="s">
        <v>307</v>
      </c>
      <c r="AU2353" s="144" t="s">
        <v>88</v>
      </c>
      <c r="AY2353" s="18" t="s">
        <v>305</v>
      </c>
      <c r="BE2353" s="145">
        <f>IF(N2353="základní",J2353,0)</f>
        <v>0</v>
      </c>
      <c r="BF2353" s="145">
        <f>IF(N2353="snížená",J2353,0)</f>
        <v>0</v>
      </c>
      <c r="BG2353" s="145">
        <f>IF(N2353="zákl. přenesená",J2353,0)</f>
        <v>0</v>
      </c>
      <c r="BH2353" s="145">
        <f>IF(N2353="sníž. přenesená",J2353,0)</f>
        <v>0</v>
      </c>
      <c r="BI2353" s="145">
        <f>IF(N2353="nulová",J2353,0)</f>
        <v>0</v>
      </c>
      <c r="BJ2353" s="18" t="s">
        <v>86</v>
      </c>
      <c r="BK2353" s="145">
        <f>ROUND(I2353*H2353,2)</f>
        <v>0</v>
      </c>
      <c r="BL2353" s="18" t="s">
        <v>436</v>
      </c>
      <c r="BM2353" s="144" t="s">
        <v>3612</v>
      </c>
    </row>
    <row r="2354" spans="2:65" s="1" customFormat="1" ht="29.25">
      <c r="B2354" s="33"/>
      <c r="D2354" s="146" t="s">
        <v>313</v>
      </c>
      <c r="F2354" s="147" t="s">
        <v>3613</v>
      </c>
      <c r="I2354" s="148"/>
      <c r="L2354" s="33"/>
      <c r="M2354" s="149"/>
      <c r="T2354" s="54"/>
      <c r="AT2354" s="18" t="s">
        <v>313</v>
      </c>
      <c r="AU2354" s="18" t="s">
        <v>88</v>
      </c>
    </row>
    <row r="2355" spans="2:65" s="1" customFormat="1" ht="11.25">
      <c r="B2355" s="33"/>
      <c r="D2355" s="150" t="s">
        <v>315</v>
      </c>
      <c r="F2355" s="151" t="s">
        <v>3614</v>
      </c>
      <c r="I2355" s="148"/>
      <c r="L2355" s="33"/>
      <c r="M2355" s="149"/>
      <c r="T2355" s="54"/>
      <c r="AT2355" s="18" t="s">
        <v>315</v>
      </c>
      <c r="AU2355" s="18" t="s">
        <v>88</v>
      </c>
    </row>
    <row r="2356" spans="2:65" s="12" customFormat="1" ht="11.25">
      <c r="B2356" s="152"/>
      <c r="D2356" s="146" t="s">
        <v>317</v>
      </c>
      <c r="E2356" s="153" t="s">
        <v>42</v>
      </c>
      <c r="F2356" s="154" t="s">
        <v>3615</v>
      </c>
      <c r="H2356" s="153" t="s">
        <v>42</v>
      </c>
      <c r="I2356" s="155"/>
      <c r="L2356" s="152"/>
      <c r="M2356" s="156"/>
      <c r="T2356" s="157"/>
      <c r="AT2356" s="153" t="s">
        <v>317</v>
      </c>
      <c r="AU2356" s="153" t="s">
        <v>88</v>
      </c>
      <c r="AV2356" s="12" t="s">
        <v>86</v>
      </c>
      <c r="AW2356" s="12" t="s">
        <v>38</v>
      </c>
      <c r="AX2356" s="12" t="s">
        <v>79</v>
      </c>
      <c r="AY2356" s="153" t="s">
        <v>305</v>
      </c>
    </row>
    <row r="2357" spans="2:65" s="13" customFormat="1" ht="11.25">
      <c r="B2357" s="158"/>
      <c r="D2357" s="146" t="s">
        <v>317</v>
      </c>
      <c r="E2357" s="159" t="s">
        <v>42</v>
      </c>
      <c r="F2357" s="160" t="s">
        <v>3616</v>
      </c>
      <c r="H2357" s="161">
        <v>32.270000000000003</v>
      </c>
      <c r="I2357" s="162"/>
      <c r="L2357" s="158"/>
      <c r="M2357" s="163"/>
      <c r="T2357" s="164"/>
      <c r="AT2357" s="159" t="s">
        <v>317</v>
      </c>
      <c r="AU2357" s="159" t="s">
        <v>88</v>
      </c>
      <c r="AV2357" s="13" t="s">
        <v>88</v>
      </c>
      <c r="AW2357" s="13" t="s">
        <v>38</v>
      </c>
      <c r="AX2357" s="13" t="s">
        <v>79</v>
      </c>
      <c r="AY2357" s="159" t="s">
        <v>305</v>
      </c>
    </row>
    <row r="2358" spans="2:65" s="15" customFormat="1" ht="11.25">
      <c r="B2358" s="172"/>
      <c r="D2358" s="146" t="s">
        <v>317</v>
      </c>
      <c r="E2358" s="173" t="s">
        <v>42</v>
      </c>
      <c r="F2358" s="174" t="s">
        <v>339</v>
      </c>
      <c r="H2358" s="175">
        <v>32.270000000000003</v>
      </c>
      <c r="I2358" s="176"/>
      <c r="L2358" s="172"/>
      <c r="M2358" s="177"/>
      <c r="T2358" s="178"/>
      <c r="AT2358" s="173" t="s">
        <v>317</v>
      </c>
      <c r="AU2358" s="173" t="s">
        <v>88</v>
      </c>
      <c r="AV2358" s="15" t="s">
        <v>311</v>
      </c>
      <c r="AW2358" s="15" t="s">
        <v>38</v>
      </c>
      <c r="AX2358" s="15" t="s">
        <v>86</v>
      </c>
      <c r="AY2358" s="173" t="s">
        <v>305</v>
      </c>
    </row>
    <row r="2359" spans="2:65" s="1" customFormat="1" ht="16.5" customHeight="1">
      <c r="B2359" s="33"/>
      <c r="C2359" s="179" t="s">
        <v>3617</v>
      </c>
      <c r="D2359" s="179" t="s">
        <v>341</v>
      </c>
      <c r="E2359" s="180" t="s">
        <v>3618</v>
      </c>
      <c r="F2359" s="181" t="s">
        <v>3619</v>
      </c>
      <c r="G2359" s="182" t="s">
        <v>402</v>
      </c>
      <c r="H2359" s="183">
        <v>35.497</v>
      </c>
      <c r="I2359" s="184"/>
      <c r="J2359" s="185">
        <f>ROUND(I2359*H2359,2)</f>
        <v>0</v>
      </c>
      <c r="K2359" s="181" t="s">
        <v>310</v>
      </c>
      <c r="L2359" s="186"/>
      <c r="M2359" s="187" t="s">
        <v>42</v>
      </c>
      <c r="N2359" s="188" t="s">
        <v>50</v>
      </c>
      <c r="P2359" s="142">
        <f>O2359*H2359</f>
        <v>0</v>
      </c>
      <c r="Q2359" s="142">
        <v>2.0000000000000001E-4</v>
      </c>
      <c r="R2359" s="142">
        <f>Q2359*H2359</f>
        <v>7.0994000000000005E-3</v>
      </c>
      <c r="S2359" s="142">
        <v>0</v>
      </c>
      <c r="T2359" s="143">
        <f>S2359*H2359</f>
        <v>0</v>
      </c>
      <c r="AR2359" s="144" t="s">
        <v>559</v>
      </c>
      <c r="AT2359" s="144" t="s">
        <v>341</v>
      </c>
      <c r="AU2359" s="144" t="s">
        <v>88</v>
      </c>
      <c r="AY2359" s="18" t="s">
        <v>305</v>
      </c>
      <c r="BE2359" s="145">
        <f>IF(N2359="základní",J2359,0)</f>
        <v>0</v>
      </c>
      <c r="BF2359" s="145">
        <f>IF(N2359="snížená",J2359,0)</f>
        <v>0</v>
      </c>
      <c r="BG2359" s="145">
        <f>IF(N2359="zákl. přenesená",J2359,0)</f>
        <v>0</v>
      </c>
      <c r="BH2359" s="145">
        <f>IF(N2359="sníž. přenesená",J2359,0)</f>
        <v>0</v>
      </c>
      <c r="BI2359" s="145">
        <f>IF(N2359="nulová",J2359,0)</f>
        <v>0</v>
      </c>
      <c r="BJ2359" s="18" t="s">
        <v>86</v>
      </c>
      <c r="BK2359" s="145">
        <f>ROUND(I2359*H2359,2)</f>
        <v>0</v>
      </c>
      <c r="BL2359" s="18" t="s">
        <v>436</v>
      </c>
      <c r="BM2359" s="144" t="s">
        <v>3620</v>
      </c>
    </row>
    <row r="2360" spans="2:65" s="1" customFormat="1" ht="11.25">
      <c r="B2360" s="33"/>
      <c r="D2360" s="146" t="s">
        <v>313</v>
      </c>
      <c r="F2360" s="147" t="s">
        <v>3619</v>
      </c>
      <c r="I2360" s="148"/>
      <c r="L2360" s="33"/>
      <c r="M2360" s="149"/>
      <c r="T2360" s="54"/>
      <c r="AT2360" s="18" t="s">
        <v>313</v>
      </c>
      <c r="AU2360" s="18" t="s">
        <v>88</v>
      </c>
    </row>
    <row r="2361" spans="2:65" s="1" customFormat="1" ht="19.5">
      <c r="B2361" s="33"/>
      <c r="D2361" s="146" t="s">
        <v>1012</v>
      </c>
      <c r="F2361" s="189" t="s">
        <v>3621</v>
      </c>
      <c r="I2361" s="148"/>
      <c r="L2361" s="33"/>
      <c r="M2361" s="149"/>
      <c r="T2361" s="54"/>
      <c r="AT2361" s="18" t="s">
        <v>1012</v>
      </c>
      <c r="AU2361" s="18" t="s">
        <v>88</v>
      </c>
    </row>
    <row r="2362" spans="2:65" s="13" customFormat="1" ht="11.25">
      <c r="B2362" s="158"/>
      <c r="D2362" s="146" t="s">
        <v>317</v>
      </c>
      <c r="F2362" s="160" t="s">
        <v>3622</v>
      </c>
      <c r="H2362" s="161">
        <v>35.497</v>
      </c>
      <c r="I2362" s="162"/>
      <c r="L2362" s="158"/>
      <c r="M2362" s="163"/>
      <c r="T2362" s="164"/>
      <c r="AT2362" s="159" t="s">
        <v>317</v>
      </c>
      <c r="AU2362" s="159" t="s">
        <v>88</v>
      </c>
      <c r="AV2362" s="13" t="s">
        <v>88</v>
      </c>
      <c r="AW2362" s="13" t="s">
        <v>4</v>
      </c>
      <c r="AX2362" s="13" t="s">
        <v>86</v>
      </c>
      <c r="AY2362" s="159" t="s">
        <v>305</v>
      </c>
    </row>
    <row r="2363" spans="2:65" s="1" customFormat="1" ht="24.2" customHeight="1">
      <c r="B2363" s="33"/>
      <c r="C2363" s="133" t="s">
        <v>3623</v>
      </c>
      <c r="D2363" s="133" t="s">
        <v>307</v>
      </c>
      <c r="E2363" s="134" t="s">
        <v>3624</v>
      </c>
      <c r="F2363" s="135" t="s">
        <v>3625</v>
      </c>
      <c r="G2363" s="136" t="s">
        <v>199</v>
      </c>
      <c r="H2363" s="137">
        <v>64.760000000000005</v>
      </c>
      <c r="I2363" s="138"/>
      <c r="J2363" s="139">
        <f>ROUND(I2363*H2363,2)</f>
        <v>0</v>
      </c>
      <c r="K2363" s="135" t="s">
        <v>310</v>
      </c>
      <c r="L2363" s="33"/>
      <c r="M2363" s="140" t="s">
        <v>42</v>
      </c>
      <c r="N2363" s="141" t="s">
        <v>50</v>
      </c>
      <c r="P2363" s="142">
        <f>O2363*H2363</f>
        <v>0</v>
      </c>
      <c r="Q2363" s="142">
        <v>1.7610000000000001E-2</v>
      </c>
      <c r="R2363" s="142">
        <f>Q2363*H2363</f>
        <v>1.1404236000000001</v>
      </c>
      <c r="S2363" s="142">
        <v>0</v>
      </c>
      <c r="T2363" s="143">
        <f>S2363*H2363</f>
        <v>0</v>
      </c>
      <c r="AR2363" s="144" t="s">
        <v>436</v>
      </c>
      <c r="AT2363" s="144" t="s">
        <v>307</v>
      </c>
      <c r="AU2363" s="144" t="s">
        <v>88</v>
      </c>
      <c r="AY2363" s="18" t="s">
        <v>305</v>
      </c>
      <c r="BE2363" s="145">
        <f>IF(N2363="základní",J2363,0)</f>
        <v>0</v>
      </c>
      <c r="BF2363" s="145">
        <f>IF(N2363="snížená",J2363,0)</f>
        <v>0</v>
      </c>
      <c r="BG2363" s="145">
        <f>IF(N2363="zákl. přenesená",J2363,0)</f>
        <v>0</v>
      </c>
      <c r="BH2363" s="145">
        <f>IF(N2363="sníž. přenesená",J2363,0)</f>
        <v>0</v>
      </c>
      <c r="BI2363" s="145">
        <f>IF(N2363="nulová",J2363,0)</f>
        <v>0</v>
      </c>
      <c r="BJ2363" s="18" t="s">
        <v>86</v>
      </c>
      <c r="BK2363" s="145">
        <f>ROUND(I2363*H2363,2)</f>
        <v>0</v>
      </c>
      <c r="BL2363" s="18" t="s">
        <v>436</v>
      </c>
      <c r="BM2363" s="144" t="s">
        <v>3626</v>
      </c>
    </row>
    <row r="2364" spans="2:65" s="1" customFormat="1" ht="39">
      <c r="B2364" s="33"/>
      <c r="D2364" s="146" t="s">
        <v>313</v>
      </c>
      <c r="F2364" s="147" t="s">
        <v>3627</v>
      </c>
      <c r="I2364" s="148"/>
      <c r="L2364" s="33"/>
      <c r="M2364" s="149"/>
      <c r="T2364" s="54"/>
      <c r="AT2364" s="18" t="s">
        <v>313</v>
      </c>
      <c r="AU2364" s="18" t="s">
        <v>88</v>
      </c>
    </row>
    <row r="2365" spans="2:65" s="1" customFormat="1" ht="11.25">
      <c r="B2365" s="33"/>
      <c r="D2365" s="150" t="s">
        <v>315</v>
      </c>
      <c r="F2365" s="151" t="s">
        <v>3628</v>
      </c>
      <c r="I2365" s="148"/>
      <c r="L2365" s="33"/>
      <c r="M2365" s="149"/>
      <c r="T2365" s="54"/>
      <c r="AT2365" s="18" t="s">
        <v>315</v>
      </c>
      <c r="AU2365" s="18" t="s">
        <v>88</v>
      </c>
    </row>
    <row r="2366" spans="2:65" s="12" customFormat="1" ht="11.25">
      <c r="B2366" s="152"/>
      <c r="D2366" s="146" t="s">
        <v>317</v>
      </c>
      <c r="E2366" s="153" t="s">
        <v>42</v>
      </c>
      <c r="F2366" s="154" t="s">
        <v>3629</v>
      </c>
      <c r="H2366" s="153" t="s">
        <v>42</v>
      </c>
      <c r="I2366" s="155"/>
      <c r="L2366" s="152"/>
      <c r="M2366" s="156"/>
      <c r="T2366" s="157"/>
      <c r="AT2366" s="153" t="s">
        <v>317</v>
      </c>
      <c r="AU2366" s="153" t="s">
        <v>88</v>
      </c>
      <c r="AV2366" s="12" t="s">
        <v>86</v>
      </c>
      <c r="AW2366" s="12" t="s">
        <v>38</v>
      </c>
      <c r="AX2366" s="12" t="s">
        <v>79</v>
      </c>
      <c r="AY2366" s="153" t="s">
        <v>305</v>
      </c>
    </row>
    <row r="2367" spans="2:65" s="13" customFormat="1" ht="11.25">
      <c r="B2367" s="158"/>
      <c r="D2367" s="146" t="s">
        <v>317</v>
      </c>
      <c r="E2367" s="159" t="s">
        <v>42</v>
      </c>
      <c r="F2367" s="160" t="s">
        <v>3630</v>
      </c>
      <c r="H2367" s="161">
        <v>64.760000000000005</v>
      </c>
      <c r="I2367" s="162"/>
      <c r="L2367" s="158"/>
      <c r="M2367" s="163"/>
      <c r="T2367" s="164"/>
      <c r="AT2367" s="159" t="s">
        <v>317</v>
      </c>
      <c r="AU2367" s="159" t="s">
        <v>88</v>
      </c>
      <c r="AV2367" s="13" t="s">
        <v>88</v>
      </c>
      <c r="AW2367" s="13" t="s">
        <v>38</v>
      </c>
      <c r="AX2367" s="13" t="s">
        <v>79</v>
      </c>
      <c r="AY2367" s="159" t="s">
        <v>305</v>
      </c>
    </row>
    <row r="2368" spans="2:65" s="15" customFormat="1" ht="11.25">
      <c r="B2368" s="172"/>
      <c r="D2368" s="146" t="s">
        <v>317</v>
      </c>
      <c r="E2368" s="173" t="s">
        <v>42</v>
      </c>
      <c r="F2368" s="174" t="s">
        <v>339</v>
      </c>
      <c r="H2368" s="175">
        <v>64.760000000000005</v>
      </c>
      <c r="I2368" s="176"/>
      <c r="L2368" s="172"/>
      <c r="M2368" s="177"/>
      <c r="T2368" s="178"/>
      <c r="AT2368" s="173" t="s">
        <v>317</v>
      </c>
      <c r="AU2368" s="173" t="s">
        <v>88</v>
      </c>
      <c r="AV2368" s="15" t="s">
        <v>311</v>
      </c>
      <c r="AW2368" s="15" t="s">
        <v>38</v>
      </c>
      <c r="AX2368" s="15" t="s">
        <v>86</v>
      </c>
      <c r="AY2368" s="173" t="s">
        <v>305</v>
      </c>
    </row>
    <row r="2369" spans="2:65" s="1" customFormat="1" ht="16.5" customHeight="1">
      <c r="B2369" s="33"/>
      <c r="C2369" s="133" t="s">
        <v>3631</v>
      </c>
      <c r="D2369" s="133" t="s">
        <v>307</v>
      </c>
      <c r="E2369" s="134" t="s">
        <v>3632</v>
      </c>
      <c r="F2369" s="135" t="s">
        <v>3633</v>
      </c>
      <c r="G2369" s="136" t="s">
        <v>199</v>
      </c>
      <c r="H2369" s="137">
        <v>64.760000000000005</v>
      </c>
      <c r="I2369" s="138"/>
      <c r="J2369" s="139">
        <f>ROUND(I2369*H2369,2)</f>
        <v>0</v>
      </c>
      <c r="K2369" s="135" t="s">
        <v>310</v>
      </c>
      <c r="L2369" s="33"/>
      <c r="M2369" s="140" t="s">
        <v>42</v>
      </c>
      <c r="N2369" s="141" t="s">
        <v>50</v>
      </c>
      <c r="P2369" s="142">
        <f>O2369*H2369</f>
        <v>0</v>
      </c>
      <c r="Q2369" s="142">
        <v>1.6000000000000001E-4</v>
      </c>
      <c r="R2369" s="142">
        <f>Q2369*H2369</f>
        <v>1.0361600000000002E-2</v>
      </c>
      <c r="S2369" s="142">
        <v>0</v>
      </c>
      <c r="T2369" s="143">
        <f>S2369*H2369</f>
        <v>0</v>
      </c>
      <c r="AR2369" s="144" t="s">
        <v>436</v>
      </c>
      <c r="AT2369" s="144" t="s">
        <v>307</v>
      </c>
      <c r="AU2369" s="144" t="s">
        <v>88</v>
      </c>
      <c r="AY2369" s="18" t="s">
        <v>305</v>
      </c>
      <c r="BE2369" s="145">
        <f>IF(N2369="základní",J2369,0)</f>
        <v>0</v>
      </c>
      <c r="BF2369" s="145">
        <f>IF(N2369="snížená",J2369,0)</f>
        <v>0</v>
      </c>
      <c r="BG2369" s="145">
        <f>IF(N2369="zákl. přenesená",J2369,0)</f>
        <v>0</v>
      </c>
      <c r="BH2369" s="145">
        <f>IF(N2369="sníž. přenesená",J2369,0)</f>
        <v>0</v>
      </c>
      <c r="BI2369" s="145">
        <f>IF(N2369="nulová",J2369,0)</f>
        <v>0</v>
      </c>
      <c r="BJ2369" s="18" t="s">
        <v>86</v>
      </c>
      <c r="BK2369" s="145">
        <f>ROUND(I2369*H2369,2)</f>
        <v>0</v>
      </c>
      <c r="BL2369" s="18" t="s">
        <v>436</v>
      </c>
      <c r="BM2369" s="144" t="s">
        <v>3634</v>
      </c>
    </row>
    <row r="2370" spans="2:65" s="1" customFormat="1" ht="19.5">
      <c r="B2370" s="33"/>
      <c r="D2370" s="146" t="s">
        <v>313</v>
      </c>
      <c r="F2370" s="147" t="s">
        <v>3635</v>
      </c>
      <c r="I2370" s="148"/>
      <c r="L2370" s="33"/>
      <c r="M2370" s="149"/>
      <c r="T2370" s="54"/>
      <c r="AT2370" s="18" t="s">
        <v>313</v>
      </c>
      <c r="AU2370" s="18" t="s">
        <v>88</v>
      </c>
    </row>
    <row r="2371" spans="2:65" s="1" customFormat="1" ht="11.25">
      <c r="B2371" s="33"/>
      <c r="D2371" s="150" t="s">
        <v>315</v>
      </c>
      <c r="F2371" s="151" t="s">
        <v>3636</v>
      </c>
      <c r="I2371" s="148"/>
      <c r="L2371" s="33"/>
      <c r="M2371" s="149"/>
      <c r="T2371" s="54"/>
      <c r="AT2371" s="18" t="s">
        <v>315</v>
      </c>
      <c r="AU2371" s="18" t="s">
        <v>88</v>
      </c>
    </row>
    <row r="2372" spans="2:65" s="1" customFormat="1" ht="21.75" customHeight="1">
      <c r="B2372" s="33"/>
      <c r="C2372" s="133" t="s">
        <v>3637</v>
      </c>
      <c r="D2372" s="133" t="s">
        <v>307</v>
      </c>
      <c r="E2372" s="134" t="s">
        <v>3638</v>
      </c>
      <c r="F2372" s="135" t="s">
        <v>3639</v>
      </c>
      <c r="G2372" s="136" t="s">
        <v>199</v>
      </c>
      <c r="H2372" s="137">
        <v>64.760000000000005</v>
      </c>
      <c r="I2372" s="138"/>
      <c r="J2372" s="139">
        <f>ROUND(I2372*H2372,2)</f>
        <v>0</v>
      </c>
      <c r="K2372" s="135" t="s">
        <v>310</v>
      </c>
      <c r="L2372" s="33"/>
      <c r="M2372" s="140" t="s">
        <v>42</v>
      </c>
      <c r="N2372" s="141" t="s">
        <v>50</v>
      </c>
      <c r="P2372" s="142">
        <f>O2372*H2372</f>
        <v>0</v>
      </c>
      <c r="Q2372" s="142">
        <v>1.9000000000000001E-4</v>
      </c>
      <c r="R2372" s="142">
        <f>Q2372*H2372</f>
        <v>1.2304400000000002E-2</v>
      </c>
      <c r="S2372" s="142">
        <v>0</v>
      </c>
      <c r="T2372" s="143">
        <f>S2372*H2372</f>
        <v>0</v>
      </c>
      <c r="AR2372" s="144" t="s">
        <v>436</v>
      </c>
      <c r="AT2372" s="144" t="s">
        <v>307</v>
      </c>
      <c r="AU2372" s="144" t="s">
        <v>88</v>
      </c>
      <c r="AY2372" s="18" t="s">
        <v>305</v>
      </c>
      <c r="BE2372" s="145">
        <f>IF(N2372="základní",J2372,0)</f>
        <v>0</v>
      </c>
      <c r="BF2372" s="145">
        <f>IF(N2372="snížená",J2372,0)</f>
        <v>0</v>
      </c>
      <c r="BG2372" s="145">
        <f>IF(N2372="zákl. přenesená",J2372,0)</f>
        <v>0</v>
      </c>
      <c r="BH2372" s="145">
        <f>IF(N2372="sníž. přenesená",J2372,0)</f>
        <v>0</v>
      </c>
      <c r="BI2372" s="145">
        <f>IF(N2372="nulová",J2372,0)</f>
        <v>0</v>
      </c>
      <c r="BJ2372" s="18" t="s">
        <v>86</v>
      </c>
      <c r="BK2372" s="145">
        <f>ROUND(I2372*H2372,2)</f>
        <v>0</v>
      </c>
      <c r="BL2372" s="18" t="s">
        <v>436</v>
      </c>
      <c r="BM2372" s="144" t="s">
        <v>3640</v>
      </c>
    </row>
    <row r="2373" spans="2:65" s="1" customFormat="1" ht="29.25">
      <c r="B2373" s="33"/>
      <c r="D2373" s="146" t="s">
        <v>313</v>
      </c>
      <c r="F2373" s="147" t="s">
        <v>3641</v>
      </c>
      <c r="I2373" s="148"/>
      <c r="L2373" s="33"/>
      <c r="M2373" s="149"/>
      <c r="T2373" s="54"/>
      <c r="AT2373" s="18" t="s">
        <v>313</v>
      </c>
      <c r="AU2373" s="18" t="s">
        <v>88</v>
      </c>
    </row>
    <row r="2374" spans="2:65" s="1" customFormat="1" ht="11.25">
      <c r="B2374" s="33"/>
      <c r="D2374" s="150" t="s">
        <v>315</v>
      </c>
      <c r="F2374" s="151" t="s">
        <v>3642</v>
      </c>
      <c r="I2374" s="148"/>
      <c r="L2374" s="33"/>
      <c r="M2374" s="149"/>
      <c r="T2374" s="54"/>
      <c r="AT2374" s="18" t="s">
        <v>315</v>
      </c>
      <c r="AU2374" s="18" t="s">
        <v>88</v>
      </c>
    </row>
    <row r="2375" spans="2:65" s="1" customFormat="1" ht="21.75" customHeight="1">
      <c r="B2375" s="33"/>
      <c r="C2375" s="133" t="s">
        <v>3643</v>
      </c>
      <c r="D2375" s="133" t="s">
        <v>307</v>
      </c>
      <c r="E2375" s="134" t="s">
        <v>3644</v>
      </c>
      <c r="F2375" s="135" t="s">
        <v>3645</v>
      </c>
      <c r="G2375" s="136" t="s">
        <v>199</v>
      </c>
      <c r="H2375" s="137">
        <v>64.760000000000005</v>
      </c>
      <c r="I2375" s="138"/>
      <c r="J2375" s="139">
        <f>ROUND(I2375*H2375,2)</f>
        <v>0</v>
      </c>
      <c r="K2375" s="135" t="s">
        <v>310</v>
      </c>
      <c r="L2375" s="33"/>
      <c r="M2375" s="140" t="s">
        <v>42</v>
      </c>
      <c r="N2375" s="141" t="s">
        <v>50</v>
      </c>
      <c r="P2375" s="142">
        <f>O2375*H2375</f>
        <v>0</v>
      </c>
      <c r="Q2375" s="142">
        <v>1.0000000000000001E-5</v>
      </c>
      <c r="R2375" s="142">
        <f>Q2375*H2375</f>
        <v>6.4760000000000013E-4</v>
      </c>
      <c r="S2375" s="142">
        <v>0</v>
      </c>
      <c r="T2375" s="143">
        <f>S2375*H2375</f>
        <v>0</v>
      </c>
      <c r="AR2375" s="144" t="s">
        <v>436</v>
      </c>
      <c r="AT2375" s="144" t="s">
        <v>307</v>
      </c>
      <c r="AU2375" s="144" t="s">
        <v>88</v>
      </c>
      <c r="AY2375" s="18" t="s">
        <v>305</v>
      </c>
      <c r="BE2375" s="145">
        <f>IF(N2375="základní",J2375,0)</f>
        <v>0</v>
      </c>
      <c r="BF2375" s="145">
        <f>IF(N2375="snížená",J2375,0)</f>
        <v>0</v>
      </c>
      <c r="BG2375" s="145">
        <f>IF(N2375="zákl. přenesená",J2375,0)</f>
        <v>0</v>
      </c>
      <c r="BH2375" s="145">
        <f>IF(N2375="sníž. přenesená",J2375,0)</f>
        <v>0</v>
      </c>
      <c r="BI2375" s="145">
        <f>IF(N2375="nulová",J2375,0)</f>
        <v>0</v>
      </c>
      <c r="BJ2375" s="18" t="s">
        <v>86</v>
      </c>
      <c r="BK2375" s="145">
        <f>ROUND(I2375*H2375,2)</f>
        <v>0</v>
      </c>
      <c r="BL2375" s="18" t="s">
        <v>436</v>
      </c>
      <c r="BM2375" s="144" t="s">
        <v>3646</v>
      </c>
    </row>
    <row r="2376" spans="2:65" s="1" customFormat="1" ht="19.5">
      <c r="B2376" s="33"/>
      <c r="D2376" s="146" t="s">
        <v>313</v>
      </c>
      <c r="F2376" s="147" t="s">
        <v>3647</v>
      </c>
      <c r="I2376" s="148"/>
      <c r="L2376" s="33"/>
      <c r="M2376" s="149"/>
      <c r="T2376" s="54"/>
      <c r="AT2376" s="18" t="s">
        <v>313</v>
      </c>
      <c r="AU2376" s="18" t="s">
        <v>88</v>
      </c>
    </row>
    <row r="2377" spans="2:65" s="1" customFormat="1" ht="11.25">
      <c r="B2377" s="33"/>
      <c r="D2377" s="150" t="s">
        <v>315</v>
      </c>
      <c r="F2377" s="151" t="s">
        <v>3648</v>
      </c>
      <c r="I2377" s="148"/>
      <c r="L2377" s="33"/>
      <c r="M2377" s="149"/>
      <c r="T2377" s="54"/>
      <c r="AT2377" s="18" t="s">
        <v>315</v>
      </c>
      <c r="AU2377" s="18" t="s">
        <v>88</v>
      </c>
    </row>
    <row r="2378" spans="2:65" s="1" customFormat="1" ht="24.2" customHeight="1">
      <c r="B2378" s="33"/>
      <c r="C2378" s="133" t="s">
        <v>3649</v>
      </c>
      <c r="D2378" s="133" t="s">
        <v>307</v>
      </c>
      <c r="E2378" s="134" t="s">
        <v>3650</v>
      </c>
      <c r="F2378" s="135" t="s">
        <v>3651</v>
      </c>
      <c r="G2378" s="136" t="s">
        <v>453</v>
      </c>
      <c r="H2378" s="137">
        <v>1.1850000000000001</v>
      </c>
      <c r="I2378" s="138"/>
      <c r="J2378" s="139">
        <f>ROUND(I2378*H2378,2)</f>
        <v>0</v>
      </c>
      <c r="K2378" s="135" t="s">
        <v>310</v>
      </c>
      <c r="L2378" s="33"/>
      <c r="M2378" s="140" t="s">
        <v>42</v>
      </c>
      <c r="N2378" s="141" t="s">
        <v>50</v>
      </c>
      <c r="P2378" s="142">
        <f>O2378*H2378</f>
        <v>0</v>
      </c>
      <c r="Q2378" s="142">
        <v>0</v>
      </c>
      <c r="R2378" s="142">
        <f>Q2378*H2378</f>
        <v>0</v>
      </c>
      <c r="S2378" s="142">
        <v>0</v>
      </c>
      <c r="T2378" s="143">
        <f>S2378*H2378</f>
        <v>0</v>
      </c>
      <c r="AR2378" s="144" t="s">
        <v>436</v>
      </c>
      <c r="AT2378" s="144" t="s">
        <v>307</v>
      </c>
      <c r="AU2378" s="144" t="s">
        <v>88</v>
      </c>
      <c r="AY2378" s="18" t="s">
        <v>305</v>
      </c>
      <c r="BE2378" s="145">
        <f>IF(N2378="základní",J2378,0)</f>
        <v>0</v>
      </c>
      <c r="BF2378" s="145">
        <f>IF(N2378="snížená",J2378,0)</f>
        <v>0</v>
      </c>
      <c r="BG2378" s="145">
        <f>IF(N2378="zákl. přenesená",J2378,0)</f>
        <v>0</v>
      </c>
      <c r="BH2378" s="145">
        <f>IF(N2378="sníž. přenesená",J2378,0)</f>
        <v>0</v>
      </c>
      <c r="BI2378" s="145">
        <f>IF(N2378="nulová",J2378,0)</f>
        <v>0</v>
      </c>
      <c r="BJ2378" s="18" t="s">
        <v>86</v>
      </c>
      <c r="BK2378" s="145">
        <f>ROUND(I2378*H2378,2)</f>
        <v>0</v>
      </c>
      <c r="BL2378" s="18" t="s">
        <v>436</v>
      </c>
      <c r="BM2378" s="144" t="s">
        <v>3652</v>
      </c>
    </row>
    <row r="2379" spans="2:65" s="1" customFormat="1" ht="29.25">
      <c r="B2379" s="33"/>
      <c r="D2379" s="146" t="s">
        <v>313</v>
      </c>
      <c r="F2379" s="147" t="s">
        <v>3653</v>
      </c>
      <c r="I2379" s="148"/>
      <c r="L2379" s="33"/>
      <c r="M2379" s="149"/>
      <c r="T2379" s="54"/>
      <c r="AT2379" s="18" t="s">
        <v>313</v>
      </c>
      <c r="AU2379" s="18" t="s">
        <v>88</v>
      </c>
    </row>
    <row r="2380" spans="2:65" s="1" customFormat="1" ht="11.25">
      <c r="B2380" s="33"/>
      <c r="D2380" s="150" t="s">
        <v>315</v>
      </c>
      <c r="F2380" s="151" t="s">
        <v>3654</v>
      </c>
      <c r="I2380" s="148"/>
      <c r="L2380" s="33"/>
      <c r="M2380" s="149"/>
      <c r="T2380" s="54"/>
      <c r="AT2380" s="18" t="s">
        <v>315</v>
      </c>
      <c r="AU2380" s="18" t="s">
        <v>88</v>
      </c>
    </row>
    <row r="2381" spans="2:65" s="11" customFormat="1" ht="22.9" customHeight="1">
      <c r="B2381" s="121"/>
      <c r="D2381" s="122" t="s">
        <v>78</v>
      </c>
      <c r="E2381" s="131" t="s">
        <v>3655</v>
      </c>
      <c r="F2381" s="131" t="s">
        <v>3656</v>
      </c>
      <c r="I2381" s="124"/>
      <c r="J2381" s="132">
        <f>BK2381</f>
        <v>0</v>
      </c>
      <c r="L2381" s="121"/>
      <c r="M2381" s="126"/>
      <c r="P2381" s="127">
        <f>SUM(P2382:P2420)</f>
        <v>0</v>
      </c>
      <c r="R2381" s="127">
        <f>SUM(R2382:R2420)</f>
        <v>4.9071954</v>
      </c>
      <c r="T2381" s="128">
        <f>SUM(T2382:T2420)</f>
        <v>0</v>
      </c>
      <c r="AR2381" s="122" t="s">
        <v>88</v>
      </c>
      <c r="AT2381" s="129" t="s">
        <v>78</v>
      </c>
      <c r="AU2381" s="129" t="s">
        <v>86</v>
      </c>
      <c r="AY2381" s="122" t="s">
        <v>305</v>
      </c>
      <c r="BK2381" s="130">
        <f>SUM(BK2382:BK2420)</f>
        <v>0</v>
      </c>
    </row>
    <row r="2382" spans="2:65" s="1" customFormat="1" ht="16.5" customHeight="1">
      <c r="B2382" s="33"/>
      <c r="C2382" s="133" t="s">
        <v>3657</v>
      </c>
      <c r="D2382" s="133" t="s">
        <v>307</v>
      </c>
      <c r="E2382" s="134" t="s">
        <v>3658</v>
      </c>
      <c r="F2382" s="135" t="s">
        <v>3659</v>
      </c>
      <c r="G2382" s="136" t="s">
        <v>199</v>
      </c>
      <c r="H2382" s="137">
        <v>1439.86</v>
      </c>
      <c r="I2382" s="138"/>
      <c r="J2382" s="139">
        <f>ROUND(I2382*H2382,2)</f>
        <v>0</v>
      </c>
      <c r="K2382" s="135" t="s">
        <v>310</v>
      </c>
      <c r="L2382" s="33"/>
      <c r="M2382" s="140" t="s">
        <v>42</v>
      </c>
      <c r="N2382" s="141" t="s">
        <v>50</v>
      </c>
      <c r="P2382" s="142">
        <f>O2382*H2382</f>
        <v>0</v>
      </c>
      <c r="Q2382" s="142">
        <v>0</v>
      </c>
      <c r="R2382" s="142">
        <f>Q2382*H2382</f>
        <v>0</v>
      </c>
      <c r="S2382" s="142">
        <v>0</v>
      </c>
      <c r="T2382" s="143">
        <f>S2382*H2382</f>
        <v>0</v>
      </c>
      <c r="AR2382" s="144" t="s">
        <v>436</v>
      </c>
      <c r="AT2382" s="144" t="s">
        <v>307</v>
      </c>
      <c r="AU2382" s="144" t="s">
        <v>88</v>
      </c>
      <c r="AY2382" s="18" t="s">
        <v>305</v>
      </c>
      <c r="BE2382" s="145">
        <f>IF(N2382="základní",J2382,0)</f>
        <v>0</v>
      </c>
      <c r="BF2382" s="145">
        <f>IF(N2382="snížená",J2382,0)</f>
        <v>0</v>
      </c>
      <c r="BG2382" s="145">
        <f>IF(N2382="zákl. přenesená",J2382,0)</f>
        <v>0</v>
      </c>
      <c r="BH2382" s="145">
        <f>IF(N2382="sníž. přenesená",J2382,0)</f>
        <v>0</v>
      </c>
      <c r="BI2382" s="145">
        <f>IF(N2382="nulová",J2382,0)</f>
        <v>0</v>
      </c>
      <c r="BJ2382" s="18" t="s">
        <v>86</v>
      </c>
      <c r="BK2382" s="145">
        <f>ROUND(I2382*H2382,2)</f>
        <v>0</v>
      </c>
      <c r="BL2382" s="18" t="s">
        <v>436</v>
      </c>
      <c r="BM2382" s="144" t="s">
        <v>3660</v>
      </c>
    </row>
    <row r="2383" spans="2:65" s="1" customFormat="1" ht="11.25">
      <c r="B2383" s="33"/>
      <c r="D2383" s="146" t="s">
        <v>313</v>
      </c>
      <c r="F2383" s="147" t="s">
        <v>3661</v>
      </c>
      <c r="I2383" s="148"/>
      <c r="L2383" s="33"/>
      <c r="M2383" s="149"/>
      <c r="T2383" s="54"/>
      <c r="AT2383" s="18" t="s">
        <v>313</v>
      </c>
      <c r="AU2383" s="18" t="s">
        <v>88</v>
      </c>
    </row>
    <row r="2384" spans="2:65" s="1" customFormat="1" ht="11.25">
      <c r="B2384" s="33"/>
      <c r="D2384" s="150" t="s">
        <v>315</v>
      </c>
      <c r="F2384" s="151" t="s">
        <v>3662</v>
      </c>
      <c r="I2384" s="148"/>
      <c r="L2384" s="33"/>
      <c r="M2384" s="149"/>
      <c r="T2384" s="54"/>
      <c r="AT2384" s="18" t="s">
        <v>315</v>
      </c>
      <c r="AU2384" s="18" t="s">
        <v>88</v>
      </c>
    </row>
    <row r="2385" spans="2:65" s="12" customFormat="1" ht="11.25">
      <c r="B2385" s="152"/>
      <c r="D2385" s="146" t="s">
        <v>317</v>
      </c>
      <c r="E2385" s="153" t="s">
        <v>42</v>
      </c>
      <c r="F2385" s="154" t="s">
        <v>3663</v>
      </c>
      <c r="H2385" s="153" t="s">
        <v>42</v>
      </c>
      <c r="I2385" s="155"/>
      <c r="L2385" s="152"/>
      <c r="M2385" s="156"/>
      <c r="T2385" s="157"/>
      <c r="AT2385" s="153" t="s">
        <v>317</v>
      </c>
      <c r="AU2385" s="153" t="s">
        <v>88</v>
      </c>
      <c r="AV2385" s="12" t="s">
        <v>86</v>
      </c>
      <c r="AW2385" s="12" t="s">
        <v>38</v>
      </c>
      <c r="AX2385" s="12" t="s">
        <v>79</v>
      </c>
      <c r="AY2385" s="153" t="s">
        <v>305</v>
      </c>
    </row>
    <row r="2386" spans="2:65" s="13" customFormat="1" ht="22.5">
      <c r="B2386" s="158"/>
      <c r="D2386" s="146" t="s">
        <v>317</v>
      </c>
      <c r="E2386" s="159" t="s">
        <v>42</v>
      </c>
      <c r="F2386" s="160" t="s">
        <v>3664</v>
      </c>
      <c r="H2386" s="161">
        <v>1439.86</v>
      </c>
      <c r="I2386" s="162"/>
      <c r="L2386" s="158"/>
      <c r="M2386" s="163"/>
      <c r="T2386" s="164"/>
      <c r="AT2386" s="159" t="s">
        <v>317</v>
      </c>
      <c r="AU2386" s="159" t="s">
        <v>88</v>
      </c>
      <c r="AV2386" s="13" t="s">
        <v>88</v>
      </c>
      <c r="AW2386" s="13" t="s">
        <v>38</v>
      </c>
      <c r="AX2386" s="13" t="s">
        <v>79</v>
      </c>
      <c r="AY2386" s="159" t="s">
        <v>305</v>
      </c>
    </row>
    <row r="2387" spans="2:65" s="15" customFormat="1" ht="11.25">
      <c r="B2387" s="172"/>
      <c r="D2387" s="146" t="s">
        <v>317</v>
      </c>
      <c r="E2387" s="173" t="s">
        <v>42</v>
      </c>
      <c r="F2387" s="174" t="s">
        <v>339</v>
      </c>
      <c r="H2387" s="175">
        <v>1439.86</v>
      </c>
      <c r="I2387" s="176"/>
      <c r="L2387" s="172"/>
      <c r="M2387" s="177"/>
      <c r="T2387" s="178"/>
      <c r="AT2387" s="173" t="s">
        <v>317</v>
      </c>
      <c r="AU2387" s="173" t="s">
        <v>88</v>
      </c>
      <c r="AV2387" s="15" t="s">
        <v>311</v>
      </c>
      <c r="AW2387" s="15" t="s">
        <v>38</v>
      </c>
      <c r="AX2387" s="15" t="s">
        <v>86</v>
      </c>
      <c r="AY2387" s="173" t="s">
        <v>305</v>
      </c>
    </row>
    <row r="2388" spans="2:65" s="1" customFormat="1" ht="24.2" customHeight="1">
      <c r="B2388" s="33"/>
      <c r="C2388" s="133" t="s">
        <v>3665</v>
      </c>
      <c r="D2388" s="133" t="s">
        <v>307</v>
      </c>
      <c r="E2388" s="134" t="s">
        <v>3666</v>
      </c>
      <c r="F2388" s="135" t="s">
        <v>3667</v>
      </c>
      <c r="G2388" s="136" t="s">
        <v>199</v>
      </c>
      <c r="H2388" s="137">
        <v>1439.86</v>
      </c>
      <c r="I2388" s="138"/>
      <c r="J2388" s="139">
        <f>ROUND(I2388*H2388,2)</f>
        <v>0</v>
      </c>
      <c r="K2388" s="135" t="s">
        <v>310</v>
      </c>
      <c r="L2388" s="33"/>
      <c r="M2388" s="140" t="s">
        <v>42</v>
      </c>
      <c r="N2388" s="141" t="s">
        <v>50</v>
      </c>
      <c r="P2388" s="142">
        <f>O2388*H2388</f>
        <v>0</v>
      </c>
      <c r="Q2388" s="142">
        <v>2.0000000000000001E-4</v>
      </c>
      <c r="R2388" s="142">
        <f>Q2388*H2388</f>
        <v>0.28797200000000001</v>
      </c>
      <c r="S2388" s="142">
        <v>0</v>
      </c>
      <c r="T2388" s="143">
        <f>S2388*H2388</f>
        <v>0</v>
      </c>
      <c r="AR2388" s="144" t="s">
        <v>436</v>
      </c>
      <c r="AT2388" s="144" t="s">
        <v>307</v>
      </c>
      <c r="AU2388" s="144" t="s">
        <v>88</v>
      </c>
      <c r="AY2388" s="18" t="s">
        <v>305</v>
      </c>
      <c r="BE2388" s="145">
        <f>IF(N2388="základní",J2388,0)</f>
        <v>0</v>
      </c>
      <c r="BF2388" s="145">
        <f>IF(N2388="snížená",J2388,0)</f>
        <v>0</v>
      </c>
      <c r="BG2388" s="145">
        <f>IF(N2388="zákl. přenesená",J2388,0)</f>
        <v>0</v>
      </c>
      <c r="BH2388" s="145">
        <f>IF(N2388="sníž. přenesená",J2388,0)</f>
        <v>0</v>
      </c>
      <c r="BI2388" s="145">
        <f>IF(N2388="nulová",J2388,0)</f>
        <v>0</v>
      </c>
      <c r="BJ2388" s="18" t="s">
        <v>86</v>
      </c>
      <c r="BK2388" s="145">
        <f>ROUND(I2388*H2388,2)</f>
        <v>0</v>
      </c>
      <c r="BL2388" s="18" t="s">
        <v>436</v>
      </c>
      <c r="BM2388" s="144" t="s">
        <v>3668</v>
      </c>
    </row>
    <row r="2389" spans="2:65" s="1" customFormat="1" ht="11.25">
      <c r="B2389" s="33"/>
      <c r="D2389" s="146" t="s">
        <v>313</v>
      </c>
      <c r="F2389" s="147" t="s">
        <v>3669</v>
      </c>
      <c r="I2389" s="148"/>
      <c r="L2389" s="33"/>
      <c r="M2389" s="149"/>
      <c r="T2389" s="54"/>
      <c r="AT2389" s="18" t="s">
        <v>313</v>
      </c>
      <c r="AU2389" s="18" t="s">
        <v>88</v>
      </c>
    </row>
    <row r="2390" spans="2:65" s="1" customFormat="1" ht="11.25">
      <c r="B2390" s="33"/>
      <c r="D2390" s="150" t="s">
        <v>315</v>
      </c>
      <c r="F2390" s="151" t="s">
        <v>3670</v>
      </c>
      <c r="I2390" s="148"/>
      <c r="L2390" s="33"/>
      <c r="M2390" s="149"/>
      <c r="T2390" s="54"/>
      <c r="AT2390" s="18" t="s">
        <v>315</v>
      </c>
      <c r="AU2390" s="18" t="s">
        <v>88</v>
      </c>
    </row>
    <row r="2391" spans="2:65" s="12" customFormat="1" ht="11.25">
      <c r="B2391" s="152"/>
      <c r="D2391" s="146" t="s">
        <v>317</v>
      </c>
      <c r="E2391" s="153" t="s">
        <v>42</v>
      </c>
      <c r="F2391" s="154" t="s">
        <v>3663</v>
      </c>
      <c r="H2391" s="153" t="s">
        <v>42</v>
      </c>
      <c r="I2391" s="155"/>
      <c r="L2391" s="152"/>
      <c r="M2391" s="156"/>
      <c r="T2391" s="157"/>
      <c r="AT2391" s="153" t="s">
        <v>317</v>
      </c>
      <c r="AU2391" s="153" t="s">
        <v>88</v>
      </c>
      <c r="AV2391" s="12" t="s">
        <v>86</v>
      </c>
      <c r="AW2391" s="12" t="s">
        <v>38</v>
      </c>
      <c r="AX2391" s="12" t="s">
        <v>79</v>
      </c>
      <c r="AY2391" s="153" t="s">
        <v>305</v>
      </c>
    </row>
    <row r="2392" spans="2:65" s="13" customFormat="1" ht="22.5">
      <c r="B2392" s="158"/>
      <c r="D2392" s="146" t="s">
        <v>317</v>
      </c>
      <c r="E2392" s="159" t="s">
        <v>42</v>
      </c>
      <c r="F2392" s="160" t="s">
        <v>3664</v>
      </c>
      <c r="H2392" s="161">
        <v>1439.86</v>
      </c>
      <c r="I2392" s="162"/>
      <c r="L2392" s="158"/>
      <c r="M2392" s="163"/>
      <c r="T2392" s="164"/>
      <c r="AT2392" s="159" t="s">
        <v>317</v>
      </c>
      <c r="AU2392" s="159" t="s">
        <v>88</v>
      </c>
      <c r="AV2392" s="13" t="s">
        <v>88</v>
      </c>
      <c r="AW2392" s="13" t="s">
        <v>38</v>
      </c>
      <c r="AX2392" s="13" t="s">
        <v>79</v>
      </c>
      <c r="AY2392" s="159" t="s">
        <v>305</v>
      </c>
    </row>
    <row r="2393" spans="2:65" s="15" customFormat="1" ht="11.25">
      <c r="B2393" s="172"/>
      <c r="D2393" s="146" t="s">
        <v>317</v>
      </c>
      <c r="E2393" s="173" t="s">
        <v>42</v>
      </c>
      <c r="F2393" s="174" t="s">
        <v>339</v>
      </c>
      <c r="H2393" s="175">
        <v>1439.86</v>
      </c>
      <c r="I2393" s="176"/>
      <c r="L2393" s="172"/>
      <c r="M2393" s="177"/>
      <c r="T2393" s="178"/>
      <c r="AT2393" s="173" t="s">
        <v>317</v>
      </c>
      <c r="AU2393" s="173" t="s">
        <v>88</v>
      </c>
      <c r="AV2393" s="15" t="s">
        <v>311</v>
      </c>
      <c r="AW2393" s="15" t="s">
        <v>38</v>
      </c>
      <c r="AX2393" s="15" t="s">
        <v>86</v>
      </c>
      <c r="AY2393" s="173" t="s">
        <v>305</v>
      </c>
    </row>
    <row r="2394" spans="2:65" s="1" customFormat="1" ht="16.5" customHeight="1">
      <c r="B2394" s="33"/>
      <c r="C2394" s="133" t="s">
        <v>3671</v>
      </c>
      <c r="D2394" s="133" t="s">
        <v>307</v>
      </c>
      <c r="E2394" s="134" t="s">
        <v>3672</v>
      </c>
      <c r="F2394" s="135" t="s">
        <v>3673</v>
      </c>
      <c r="G2394" s="136" t="s">
        <v>199</v>
      </c>
      <c r="H2394" s="137">
        <v>1439.86</v>
      </c>
      <c r="I2394" s="138"/>
      <c r="J2394" s="139">
        <f>ROUND(I2394*H2394,2)</f>
        <v>0</v>
      </c>
      <c r="K2394" s="135" t="s">
        <v>310</v>
      </c>
      <c r="L2394" s="33"/>
      <c r="M2394" s="140" t="s">
        <v>42</v>
      </c>
      <c r="N2394" s="141" t="s">
        <v>50</v>
      </c>
      <c r="P2394" s="142">
        <f>O2394*H2394</f>
        <v>0</v>
      </c>
      <c r="Q2394" s="142">
        <v>2.9999999999999997E-4</v>
      </c>
      <c r="R2394" s="142">
        <f>Q2394*H2394</f>
        <v>0.43195799999999995</v>
      </c>
      <c r="S2394" s="142">
        <v>0</v>
      </c>
      <c r="T2394" s="143">
        <f>S2394*H2394</f>
        <v>0</v>
      </c>
      <c r="AR2394" s="144" t="s">
        <v>436</v>
      </c>
      <c r="AT2394" s="144" t="s">
        <v>307</v>
      </c>
      <c r="AU2394" s="144" t="s">
        <v>88</v>
      </c>
      <c r="AY2394" s="18" t="s">
        <v>305</v>
      </c>
      <c r="BE2394" s="145">
        <f>IF(N2394="základní",J2394,0)</f>
        <v>0</v>
      </c>
      <c r="BF2394" s="145">
        <f>IF(N2394="snížená",J2394,0)</f>
        <v>0</v>
      </c>
      <c r="BG2394" s="145">
        <f>IF(N2394="zákl. přenesená",J2394,0)</f>
        <v>0</v>
      </c>
      <c r="BH2394" s="145">
        <f>IF(N2394="sníž. přenesená",J2394,0)</f>
        <v>0</v>
      </c>
      <c r="BI2394" s="145">
        <f>IF(N2394="nulová",J2394,0)</f>
        <v>0</v>
      </c>
      <c r="BJ2394" s="18" t="s">
        <v>86</v>
      </c>
      <c r="BK2394" s="145">
        <f>ROUND(I2394*H2394,2)</f>
        <v>0</v>
      </c>
      <c r="BL2394" s="18" t="s">
        <v>436</v>
      </c>
      <c r="BM2394" s="144" t="s">
        <v>3674</v>
      </c>
    </row>
    <row r="2395" spans="2:65" s="1" customFormat="1" ht="19.5">
      <c r="B2395" s="33"/>
      <c r="D2395" s="146" t="s">
        <v>313</v>
      </c>
      <c r="F2395" s="147" t="s">
        <v>3675</v>
      </c>
      <c r="I2395" s="148"/>
      <c r="L2395" s="33"/>
      <c r="M2395" s="149"/>
      <c r="T2395" s="54"/>
      <c r="AT2395" s="18" t="s">
        <v>313</v>
      </c>
      <c r="AU2395" s="18" t="s">
        <v>88</v>
      </c>
    </row>
    <row r="2396" spans="2:65" s="1" customFormat="1" ht="11.25">
      <c r="B2396" s="33"/>
      <c r="D2396" s="150" t="s">
        <v>315</v>
      </c>
      <c r="F2396" s="151" t="s">
        <v>3676</v>
      </c>
      <c r="I2396" s="148"/>
      <c r="L2396" s="33"/>
      <c r="M2396" s="149"/>
      <c r="T2396" s="54"/>
      <c r="AT2396" s="18" t="s">
        <v>315</v>
      </c>
      <c r="AU2396" s="18" t="s">
        <v>88</v>
      </c>
    </row>
    <row r="2397" spans="2:65" s="12" customFormat="1" ht="11.25">
      <c r="B2397" s="152"/>
      <c r="D2397" s="146" t="s">
        <v>317</v>
      </c>
      <c r="E2397" s="153" t="s">
        <v>42</v>
      </c>
      <c r="F2397" s="154" t="s">
        <v>3663</v>
      </c>
      <c r="H2397" s="153" t="s">
        <v>42</v>
      </c>
      <c r="I2397" s="155"/>
      <c r="L2397" s="152"/>
      <c r="M2397" s="156"/>
      <c r="T2397" s="157"/>
      <c r="AT2397" s="153" t="s">
        <v>317</v>
      </c>
      <c r="AU2397" s="153" t="s">
        <v>88</v>
      </c>
      <c r="AV2397" s="12" t="s">
        <v>86</v>
      </c>
      <c r="AW2397" s="12" t="s">
        <v>38</v>
      </c>
      <c r="AX2397" s="12" t="s">
        <v>79</v>
      </c>
      <c r="AY2397" s="153" t="s">
        <v>305</v>
      </c>
    </row>
    <row r="2398" spans="2:65" s="13" customFormat="1" ht="22.5">
      <c r="B2398" s="158"/>
      <c r="D2398" s="146" t="s">
        <v>317</v>
      </c>
      <c r="E2398" s="159" t="s">
        <v>42</v>
      </c>
      <c r="F2398" s="160" t="s">
        <v>3664</v>
      </c>
      <c r="H2398" s="161">
        <v>1439.86</v>
      </c>
      <c r="I2398" s="162"/>
      <c r="L2398" s="158"/>
      <c r="M2398" s="163"/>
      <c r="T2398" s="164"/>
      <c r="AT2398" s="159" t="s">
        <v>317</v>
      </c>
      <c r="AU2398" s="159" t="s">
        <v>88</v>
      </c>
      <c r="AV2398" s="13" t="s">
        <v>88</v>
      </c>
      <c r="AW2398" s="13" t="s">
        <v>38</v>
      </c>
      <c r="AX2398" s="13" t="s">
        <v>79</v>
      </c>
      <c r="AY2398" s="159" t="s">
        <v>305</v>
      </c>
    </row>
    <row r="2399" spans="2:65" s="15" customFormat="1" ht="11.25">
      <c r="B2399" s="172"/>
      <c r="D2399" s="146" t="s">
        <v>317</v>
      </c>
      <c r="E2399" s="173" t="s">
        <v>42</v>
      </c>
      <c r="F2399" s="174" t="s">
        <v>339</v>
      </c>
      <c r="H2399" s="175">
        <v>1439.86</v>
      </c>
      <c r="I2399" s="176"/>
      <c r="L2399" s="172"/>
      <c r="M2399" s="177"/>
      <c r="T2399" s="178"/>
      <c r="AT2399" s="173" t="s">
        <v>317</v>
      </c>
      <c r="AU2399" s="173" t="s">
        <v>88</v>
      </c>
      <c r="AV2399" s="15" t="s">
        <v>311</v>
      </c>
      <c r="AW2399" s="15" t="s">
        <v>38</v>
      </c>
      <c r="AX2399" s="15" t="s">
        <v>86</v>
      </c>
      <c r="AY2399" s="173" t="s">
        <v>305</v>
      </c>
    </row>
    <row r="2400" spans="2:65" s="1" customFormat="1" ht="44.25" customHeight="1">
      <c r="B2400" s="33"/>
      <c r="C2400" s="179" t="s">
        <v>3677</v>
      </c>
      <c r="D2400" s="179" t="s">
        <v>341</v>
      </c>
      <c r="E2400" s="180" t="s">
        <v>3678</v>
      </c>
      <c r="F2400" s="181" t="s">
        <v>3679</v>
      </c>
      <c r="G2400" s="182" t="s">
        <v>199</v>
      </c>
      <c r="H2400" s="183">
        <v>1583.846</v>
      </c>
      <c r="I2400" s="184"/>
      <c r="J2400" s="185">
        <f>ROUND(I2400*H2400,2)</f>
        <v>0</v>
      </c>
      <c r="K2400" s="181" t="s">
        <v>310</v>
      </c>
      <c r="L2400" s="186"/>
      <c r="M2400" s="187" t="s">
        <v>42</v>
      </c>
      <c r="N2400" s="188" t="s">
        <v>50</v>
      </c>
      <c r="P2400" s="142">
        <f>O2400*H2400</f>
        <v>0</v>
      </c>
      <c r="Q2400" s="142">
        <v>2.3999999999999998E-3</v>
      </c>
      <c r="R2400" s="142">
        <f>Q2400*H2400</f>
        <v>3.8012303999999997</v>
      </c>
      <c r="S2400" s="142">
        <v>0</v>
      </c>
      <c r="T2400" s="143">
        <f>S2400*H2400</f>
        <v>0</v>
      </c>
      <c r="AR2400" s="144" t="s">
        <v>559</v>
      </c>
      <c r="AT2400" s="144" t="s">
        <v>341</v>
      </c>
      <c r="AU2400" s="144" t="s">
        <v>88</v>
      </c>
      <c r="AY2400" s="18" t="s">
        <v>305</v>
      </c>
      <c r="BE2400" s="145">
        <f>IF(N2400="základní",J2400,0)</f>
        <v>0</v>
      </c>
      <c r="BF2400" s="145">
        <f>IF(N2400="snížená",J2400,0)</f>
        <v>0</v>
      </c>
      <c r="BG2400" s="145">
        <f>IF(N2400="zákl. přenesená",J2400,0)</f>
        <v>0</v>
      </c>
      <c r="BH2400" s="145">
        <f>IF(N2400="sníž. přenesená",J2400,0)</f>
        <v>0</v>
      </c>
      <c r="BI2400" s="145">
        <f>IF(N2400="nulová",J2400,0)</f>
        <v>0</v>
      </c>
      <c r="BJ2400" s="18" t="s">
        <v>86</v>
      </c>
      <c r="BK2400" s="145">
        <f>ROUND(I2400*H2400,2)</f>
        <v>0</v>
      </c>
      <c r="BL2400" s="18" t="s">
        <v>436</v>
      </c>
      <c r="BM2400" s="144" t="s">
        <v>3680</v>
      </c>
    </row>
    <row r="2401" spans="2:65" s="1" customFormat="1" ht="29.25">
      <c r="B2401" s="33"/>
      <c r="D2401" s="146" t="s">
        <v>313</v>
      </c>
      <c r="F2401" s="147" t="s">
        <v>3679</v>
      </c>
      <c r="I2401" s="148"/>
      <c r="L2401" s="33"/>
      <c r="M2401" s="149"/>
      <c r="T2401" s="54"/>
      <c r="AT2401" s="18" t="s">
        <v>313</v>
      </c>
      <c r="AU2401" s="18" t="s">
        <v>88</v>
      </c>
    </row>
    <row r="2402" spans="2:65" s="12" customFormat="1" ht="11.25">
      <c r="B2402" s="152"/>
      <c r="D2402" s="146" t="s">
        <v>317</v>
      </c>
      <c r="E2402" s="153" t="s">
        <v>42</v>
      </c>
      <c r="F2402" s="154" t="s">
        <v>3663</v>
      </c>
      <c r="H2402" s="153" t="s">
        <v>42</v>
      </c>
      <c r="I2402" s="155"/>
      <c r="L2402" s="152"/>
      <c r="M2402" s="156"/>
      <c r="T2402" s="157"/>
      <c r="AT2402" s="153" t="s">
        <v>317</v>
      </c>
      <c r="AU2402" s="153" t="s">
        <v>88</v>
      </c>
      <c r="AV2402" s="12" t="s">
        <v>86</v>
      </c>
      <c r="AW2402" s="12" t="s">
        <v>38</v>
      </c>
      <c r="AX2402" s="12" t="s">
        <v>79</v>
      </c>
      <c r="AY2402" s="153" t="s">
        <v>305</v>
      </c>
    </row>
    <row r="2403" spans="2:65" s="13" customFormat="1" ht="22.5">
      <c r="B2403" s="158"/>
      <c r="D2403" s="146" t="s">
        <v>317</v>
      </c>
      <c r="E2403" s="159" t="s">
        <v>42</v>
      </c>
      <c r="F2403" s="160" t="s">
        <v>3664</v>
      </c>
      <c r="H2403" s="161">
        <v>1439.86</v>
      </c>
      <c r="I2403" s="162"/>
      <c r="L2403" s="158"/>
      <c r="M2403" s="163"/>
      <c r="T2403" s="164"/>
      <c r="AT2403" s="159" t="s">
        <v>317</v>
      </c>
      <c r="AU2403" s="159" t="s">
        <v>88</v>
      </c>
      <c r="AV2403" s="13" t="s">
        <v>88</v>
      </c>
      <c r="AW2403" s="13" t="s">
        <v>38</v>
      </c>
      <c r="AX2403" s="13" t="s">
        <v>79</v>
      </c>
      <c r="AY2403" s="159" t="s">
        <v>305</v>
      </c>
    </row>
    <row r="2404" spans="2:65" s="15" customFormat="1" ht="11.25">
      <c r="B2404" s="172"/>
      <c r="D2404" s="146" t="s">
        <v>317</v>
      </c>
      <c r="E2404" s="173" t="s">
        <v>42</v>
      </c>
      <c r="F2404" s="174" t="s">
        <v>339</v>
      </c>
      <c r="H2404" s="175">
        <v>1439.86</v>
      </c>
      <c r="I2404" s="176"/>
      <c r="L2404" s="172"/>
      <c r="M2404" s="177"/>
      <c r="T2404" s="178"/>
      <c r="AT2404" s="173" t="s">
        <v>317</v>
      </c>
      <c r="AU2404" s="173" t="s">
        <v>88</v>
      </c>
      <c r="AV2404" s="15" t="s">
        <v>311</v>
      </c>
      <c r="AW2404" s="15" t="s">
        <v>38</v>
      </c>
      <c r="AX2404" s="15" t="s">
        <v>86</v>
      </c>
      <c r="AY2404" s="173" t="s">
        <v>305</v>
      </c>
    </row>
    <row r="2405" spans="2:65" s="13" customFormat="1" ht="11.25">
      <c r="B2405" s="158"/>
      <c r="D2405" s="146" t="s">
        <v>317</v>
      </c>
      <c r="F2405" s="160" t="s">
        <v>3681</v>
      </c>
      <c r="H2405" s="161">
        <v>1583.846</v>
      </c>
      <c r="I2405" s="162"/>
      <c r="L2405" s="158"/>
      <c r="M2405" s="163"/>
      <c r="T2405" s="164"/>
      <c r="AT2405" s="159" t="s">
        <v>317</v>
      </c>
      <c r="AU2405" s="159" t="s">
        <v>88</v>
      </c>
      <c r="AV2405" s="13" t="s">
        <v>88</v>
      </c>
      <c r="AW2405" s="13" t="s">
        <v>4</v>
      </c>
      <c r="AX2405" s="13" t="s">
        <v>86</v>
      </c>
      <c r="AY2405" s="159" t="s">
        <v>305</v>
      </c>
    </row>
    <row r="2406" spans="2:65" s="1" customFormat="1" ht="16.5" customHeight="1">
      <c r="B2406" s="33"/>
      <c r="C2406" s="133" t="s">
        <v>3682</v>
      </c>
      <c r="D2406" s="133" t="s">
        <v>307</v>
      </c>
      <c r="E2406" s="134" t="s">
        <v>3683</v>
      </c>
      <c r="F2406" s="135" t="s">
        <v>3684</v>
      </c>
      <c r="G2406" s="136" t="s">
        <v>402</v>
      </c>
      <c r="H2406" s="137">
        <v>1187.8</v>
      </c>
      <c r="I2406" s="138"/>
      <c r="J2406" s="139">
        <f>ROUND(I2406*H2406,2)</f>
        <v>0</v>
      </c>
      <c r="K2406" s="135" t="s">
        <v>310</v>
      </c>
      <c r="L2406" s="33"/>
      <c r="M2406" s="140" t="s">
        <v>42</v>
      </c>
      <c r="N2406" s="141" t="s">
        <v>50</v>
      </c>
      <c r="P2406" s="142">
        <f>O2406*H2406</f>
        <v>0</v>
      </c>
      <c r="Q2406" s="142">
        <v>1.0000000000000001E-5</v>
      </c>
      <c r="R2406" s="142">
        <f>Q2406*H2406</f>
        <v>1.1878E-2</v>
      </c>
      <c r="S2406" s="142">
        <v>0</v>
      </c>
      <c r="T2406" s="143">
        <f>S2406*H2406</f>
        <v>0</v>
      </c>
      <c r="AR2406" s="144" t="s">
        <v>436</v>
      </c>
      <c r="AT2406" s="144" t="s">
        <v>307</v>
      </c>
      <c r="AU2406" s="144" t="s">
        <v>88</v>
      </c>
      <c r="AY2406" s="18" t="s">
        <v>305</v>
      </c>
      <c r="BE2406" s="145">
        <f>IF(N2406="základní",J2406,0)</f>
        <v>0</v>
      </c>
      <c r="BF2406" s="145">
        <f>IF(N2406="snížená",J2406,0)</f>
        <v>0</v>
      </c>
      <c r="BG2406" s="145">
        <f>IF(N2406="zákl. přenesená",J2406,0)</f>
        <v>0</v>
      </c>
      <c r="BH2406" s="145">
        <f>IF(N2406="sníž. přenesená",J2406,0)</f>
        <v>0</v>
      </c>
      <c r="BI2406" s="145">
        <f>IF(N2406="nulová",J2406,0)</f>
        <v>0</v>
      </c>
      <c r="BJ2406" s="18" t="s">
        <v>86</v>
      </c>
      <c r="BK2406" s="145">
        <f>ROUND(I2406*H2406,2)</f>
        <v>0</v>
      </c>
      <c r="BL2406" s="18" t="s">
        <v>436</v>
      </c>
      <c r="BM2406" s="144" t="s">
        <v>3685</v>
      </c>
    </row>
    <row r="2407" spans="2:65" s="1" customFormat="1" ht="11.25">
      <c r="B2407" s="33"/>
      <c r="D2407" s="146" t="s">
        <v>313</v>
      </c>
      <c r="F2407" s="147" t="s">
        <v>3686</v>
      </c>
      <c r="I2407" s="148"/>
      <c r="L2407" s="33"/>
      <c r="M2407" s="149"/>
      <c r="T2407" s="54"/>
      <c r="AT2407" s="18" t="s">
        <v>313</v>
      </c>
      <c r="AU2407" s="18" t="s">
        <v>88</v>
      </c>
    </row>
    <row r="2408" spans="2:65" s="1" customFormat="1" ht="11.25">
      <c r="B2408" s="33"/>
      <c r="D2408" s="150" t="s">
        <v>315</v>
      </c>
      <c r="F2408" s="151" t="s">
        <v>3687</v>
      </c>
      <c r="I2408" s="148"/>
      <c r="L2408" s="33"/>
      <c r="M2408" s="149"/>
      <c r="T2408" s="54"/>
      <c r="AT2408" s="18" t="s">
        <v>315</v>
      </c>
      <c r="AU2408" s="18" t="s">
        <v>88</v>
      </c>
    </row>
    <row r="2409" spans="2:65" s="12" customFormat="1" ht="11.25">
      <c r="B2409" s="152"/>
      <c r="D2409" s="146" t="s">
        <v>317</v>
      </c>
      <c r="E2409" s="153" t="s">
        <v>42</v>
      </c>
      <c r="F2409" s="154" t="s">
        <v>3688</v>
      </c>
      <c r="H2409" s="153" t="s">
        <v>42</v>
      </c>
      <c r="I2409" s="155"/>
      <c r="L2409" s="152"/>
      <c r="M2409" s="156"/>
      <c r="T2409" s="157"/>
      <c r="AT2409" s="153" t="s">
        <v>317</v>
      </c>
      <c r="AU2409" s="153" t="s">
        <v>88</v>
      </c>
      <c r="AV2409" s="12" t="s">
        <v>86</v>
      </c>
      <c r="AW2409" s="12" t="s">
        <v>38</v>
      </c>
      <c r="AX2409" s="12" t="s">
        <v>79</v>
      </c>
      <c r="AY2409" s="153" t="s">
        <v>305</v>
      </c>
    </row>
    <row r="2410" spans="2:65" s="13" customFormat="1" ht="11.25">
      <c r="B2410" s="158"/>
      <c r="D2410" s="146" t="s">
        <v>317</v>
      </c>
      <c r="E2410" s="159" t="s">
        <v>42</v>
      </c>
      <c r="F2410" s="160" t="s">
        <v>3689</v>
      </c>
      <c r="H2410" s="161">
        <v>1187.8</v>
      </c>
      <c r="I2410" s="162"/>
      <c r="L2410" s="158"/>
      <c r="M2410" s="163"/>
      <c r="T2410" s="164"/>
      <c r="AT2410" s="159" t="s">
        <v>317</v>
      </c>
      <c r="AU2410" s="159" t="s">
        <v>88</v>
      </c>
      <c r="AV2410" s="13" t="s">
        <v>88</v>
      </c>
      <c r="AW2410" s="13" t="s">
        <v>38</v>
      </c>
      <c r="AX2410" s="13" t="s">
        <v>79</v>
      </c>
      <c r="AY2410" s="159" t="s">
        <v>305</v>
      </c>
    </row>
    <row r="2411" spans="2:65" s="15" customFormat="1" ht="11.25">
      <c r="B2411" s="172"/>
      <c r="D2411" s="146" t="s">
        <v>317</v>
      </c>
      <c r="E2411" s="173" t="s">
        <v>42</v>
      </c>
      <c r="F2411" s="174" t="s">
        <v>339</v>
      </c>
      <c r="H2411" s="175">
        <v>1187.8</v>
      </c>
      <c r="I2411" s="176"/>
      <c r="L2411" s="172"/>
      <c r="M2411" s="177"/>
      <c r="T2411" s="178"/>
      <c r="AT2411" s="173" t="s">
        <v>317</v>
      </c>
      <c r="AU2411" s="173" t="s">
        <v>88</v>
      </c>
      <c r="AV2411" s="15" t="s">
        <v>311</v>
      </c>
      <c r="AW2411" s="15" t="s">
        <v>38</v>
      </c>
      <c r="AX2411" s="15" t="s">
        <v>86</v>
      </c>
      <c r="AY2411" s="173" t="s">
        <v>305</v>
      </c>
    </row>
    <row r="2412" spans="2:65" s="1" customFormat="1" ht="16.5" customHeight="1">
      <c r="B2412" s="33"/>
      <c r="C2412" s="179" t="s">
        <v>3690</v>
      </c>
      <c r="D2412" s="179" t="s">
        <v>341</v>
      </c>
      <c r="E2412" s="180" t="s">
        <v>3691</v>
      </c>
      <c r="F2412" s="181" t="s">
        <v>3692</v>
      </c>
      <c r="G2412" s="182" t="s">
        <v>402</v>
      </c>
      <c r="H2412" s="183">
        <v>1247.19</v>
      </c>
      <c r="I2412" s="184"/>
      <c r="J2412" s="185">
        <f>ROUND(I2412*H2412,2)</f>
        <v>0</v>
      </c>
      <c r="K2412" s="181" t="s">
        <v>310</v>
      </c>
      <c r="L2412" s="186"/>
      <c r="M2412" s="187" t="s">
        <v>42</v>
      </c>
      <c r="N2412" s="188" t="s">
        <v>50</v>
      </c>
      <c r="P2412" s="142">
        <f>O2412*H2412</f>
        <v>0</v>
      </c>
      <c r="Q2412" s="142">
        <v>2.9999999999999997E-4</v>
      </c>
      <c r="R2412" s="142">
        <f>Q2412*H2412</f>
        <v>0.37415699999999996</v>
      </c>
      <c r="S2412" s="142">
        <v>0</v>
      </c>
      <c r="T2412" s="143">
        <f>S2412*H2412</f>
        <v>0</v>
      </c>
      <c r="AR2412" s="144" t="s">
        <v>559</v>
      </c>
      <c r="AT2412" s="144" t="s">
        <v>341</v>
      </c>
      <c r="AU2412" s="144" t="s">
        <v>88</v>
      </c>
      <c r="AY2412" s="18" t="s">
        <v>305</v>
      </c>
      <c r="BE2412" s="145">
        <f>IF(N2412="základní",J2412,0)</f>
        <v>0</v>
      </c>
      <c r="BF2412" s="145">
        <f>IF(N2412="snížená",J2412,0)</f>
        <v>0</v>
      </c>
      <c r="BG2412" s="145">
        <f>IF(N2412="zákl. přenesená",J2412,0)</f>
        <v>0</v>
      </c>
      <c r="BH2412" s="145">
        <f>IF(N2412="sníž. přenesená",J2412,0)</f>
        <v>0</v>
      </c>
      <c r="BI2412" s="145">
        <f>IF(N2412="nulová",J2412,0)</f>
        <v>0</v>
      </c>
      <c r="BJ2412" s="18" t="s">
        <v>86</v>
      </c>
      <c r="BK2412" s="145">
        <f>ROUND(I2412*H2412,2)</f>
        <v>0</v>
      </c>
      <c r="BL2412" s="18" t="s">
        <v>436</v>
      </c>
      <c r="BM2412" s="144" t="s">
        <v>3693</v>
      </c>
    </row>
    <row r="2413" spans="2:65" s="1" customFormat="1" ht="11.25">
      <c r="B2413" s="33"/>
      <c r="D2413" s="146" t="s">
        <v>313</v>
      </c>
      <c r="F2413" s="147" t="s">
        <v>3692</v>
      </c>
      <c r="I2413" s="148"/>
      <c r="L2413" s="33"/>
      <c r="M2413" s="149"/>
      <c r="T2413" s="54"/>
      <c r="AT2413" s="18" t="s">
        <v>313</v>
      </c>
      <c r="AU2413" s="18" t="s">
        <v>88</v>
      </c>
    </row>
    <row r="2414" spans="2:65" s="12" customFormat="1" ht="11.25">
      <c r="B2414" s="152"/>
      <c r="D2414" s="146" t="s">
        <v>317</v>
      </c>
      <c r="E2414" s="153" t="s">
        <v>42</v>
      </c>
      <c r="F2414" s="154" t="s">
        <v>3688</v>
      </c>
      <c r="H2414" s="153" t="s">
        <v>42</v>
      </c>
      <c r="I2414" s="155"/>
      <c r="L2414" s="152"/>
      <c r="M2414" s="156"/>
      <c r="T2414" s="157"/>
      <c r="AT2414" s="153" t="s">
        <v>317</v>
      </c>
      <c r="AU2414" s="153" t="s">
        <v>88</v>
      </c>
      <c r="AV2414" s="12" t="s">
        <v>86</v>
      </c>
      <c r="AW2414" s="12" t="s">
        <v>38</v>
      </c>
      <c r="AX2414" s="12" t="s">
        <v>79</v>
      </c>
      <c r="AY2414" s="153" t="s">
        <v>305</v>
      </c>
    </row>
    <row r="2415" spans="2:65" s="13" customFormat="1" ht="11.25">
      <c r="B2415" s="158"/>
      <c r="D2415" s="146" t="s">
        <v>317</v>
      </c>
      <c r="E2415" s="159" t="s">
        <v>42</v>
      </c>
      <c r="F2415" s="160" t="s">
        <v>3689</v>
      </c>
      <c r="H2415" s="161">
        <v>1187.8</v>
      </c>
      <c r="I2415" s="162"/>
      <c r="L2415" s="158"/>
      <c r="M2415" s="163"/>
      <c r="T2415" s="164"/>
      <c r="AT2415" s="159" t="s">
        <v>317</v>
      </c>
      <c r="AU2415" s="159" t="s">
        <v>88</v>
      </c>
      <c r="AV2415" s="13" t="s">
        <v>88</v>
      </c>
      <c r="AW2415" s="13" t="s">
        <v>38</v>
      </c>
      <c r="AX2415" s="13" t="s">
        <v>79</v>
      </c>
      <c r="AY2415" s="159" t="s">
        <v>305</v>
      </c>
    </row>
    <row r="2416" spans="2:65" s="15" customFormat="1" ht="11.25">
      <c r="B2416" s="172"/>
      <c r="D2416" s="146" t="s">
        <v>317</v>
      </c>
      <c r="E2416" s="173" t="s">
        <v>42</v>
      </c>
      <c r="F2416" s="174" t="s">
        <v>339</v>
      </c>
      <c r="H2416" s="175">
        <v>1187.8</v>
      </c>
      <c r="I2416" s="176"/>
      <c r="L2416" s="172"/>
      <c r="M2416" s="177"/>
      <c r="T2416" s="178"/>
      <c r="AT2416" s="173" t="s">
        <v>317</v>
      </c>
      <c r="AU2416" s="173" t="s">
        <v>88</v>
      </c>
      <c r="AV2416" s="15" t="s">
        <v>311</v>
      </c>
      <c r="AW2416" s="15" t="s">
        <v>38</v>
      </c>
      <c r="AX2416" s="15" t="s">
        <v>86</v>
      </c>
      <c r="AY2416" s="173" t="s">
        <v>305</v>
      </c>
    </row>
    <row r="2417" spans="2:65" s="13" customFormat="1" ht="11.25">
      <c r="B2417" s="158"/>
      <c r="D2417" s="146" t="s">
        <v>317</v>
      </c>
      <c r="F2417" s="160" t="s">
        <v>3694</v>
      </c>
      <c r="H2417" s="161">
        <v>1247.19</v>
      </c>
      <c r="I2417" s="162"/>
      <c r="L2417" s="158"/>
      <c r="M2417" s="163"/>
      <c r="T2417" s="164"/>
      <c r="AT2417" s="159" t="s">
        <v>317</v>
      </c>
      <c r="AU2417" s="159" t="s">
        <v>88</v>
      </c>
      <c r="AV2417" s="13" t="s">
        <v>88</v>
      </c>
      <c r="AW2417" s="13" t="s">
        <v>4</v>
      </c>
      <c r="AX2417" s="13" t="s">
        <v>86</v>
      </c>
      <c r="AY2417" s="159" t="s">
        <v>305</v>
      </c>
    </row>
    <row r="2418" spans="2:65" s="1" customFormat="1" ht="24.2" customHeight="1">
      <c r="B2418" s="33"/>
      <c r="C2418" s="133" t="s">
        <v>3695</v>
      </c>
      <c r="D2418" s="133" t="s">
        <v>307</v>
      </c>
      <c r="E2418" s="134" t="s">
        <v>3696</v>
      </c>
      <c r="F2418" s="135" t="s">
        <v>3697</v>
      </c>
      <c r="G2418" s="136" t="s">
        <v>453</v>
      </c>
      <c r="H2418" s="137">
        <v>4.907</v>
      </c>
      <c r="I2418" s="138"/>
      <c r="J2418" s="139">
        <f>ROUND(I2418*H2418,2)</f>
        <v>0</v>
      </c>
      <c r="K2418" s="135" t="s">
        <v>310</v>
      </c>
      <c r="L2418" s="33"/>
      <c r="M2418" s="140" t="s">
        <v>42</v>
      </c>
      <c r="N2418" s="141" t="s">
        <v>50</v>
      </c>
      <c r="P2418" s="142">
        <f>O2418*H2418</f>
        <v>0</v>
      </c>
      <c r="Q2418" s="142">
        <v>0</v>
      </c>
      <c r="R2418" s="142">
        <f>Q2418*H2418</f>
        <v>0</v>
      </c>
      <c r="S2418" s="142">
        <v>0</v>
      </c>
      <c r="T2418" s="143">
        <f>S2418*H2418</f>
        <v>0</v>
      </c>
      <c r="AR2418" s="144" t="s">
        <v>436</v>
      </c>
      <c r="AT2418" s="144" t="s">
        <v>307</v>
      </c>
      <c r="AU2418" s="144" t="s">
        <v>88</v>
      </c>
      <c r="AY2418" s="18" t="s">
        <v>305</v>
      </c>
      <c r="BE2418" s="145">
        <f>IF(N2418="základní",J2418,0)</f>
        <v>0</v>
      </c>
      <c r="BF2418" s="145">
        <f>IF(N2418="snížená",J2418,0)</f>
        <v>0</v>
      </c>
      <c r="BG2418" s="145">
        <f>IF(N2418="zákl. přenesená",J2418,0)</f>
        <v>0</v>
      </c>
      <c r="BH2418" s="145">
        <f>IF(N2418="sníž. přenesená",J2418,0)</f>
        <v>0</v>
      </c>
      <c r="BI2418" s="145">
        <f>IF(N2418="nulová",J2418,0)</f>
        <v>0</v>
      </c>
      <c r="BJ2418" s="18" t="s">
        <v>86</v>
      </c>
      <c r="BK2418" s="145">
        <f>ROUND(I2418*H2418,2)</f>
        <v>0</v>
      </c>
      <c r="BL2418" s="18" t="s">
        <v>436</v>
      </c>
      <c r="BM2418" s="144" t="s">
        <v>3698</v>
      </c>
    </row>
    <row r="2419" spans="2:65" s="1" customFormat="1" ht="29.25">
      <c r="B2419" s="33"/>
      <c r="D2419" s="146" t="s">
        <v>313</v>
      </c>
      <c r="F2419" s="147" t="s">
        <v>3699</v>
      </c>
      <c r="I2419" s="148"/>
      <c r="L2419" s="33"/>
      <c r="M2419" s="149"/>
      <c r="T2419" s="54"/>
      <c r="AT2419" s="18" t="s">
        <v>313</v>
      </c>
      <c r="AU2419" s="18" t="s">
        <v>88</v>
      </c>
    </row>
    <row r="2420" spans="2:65" s="1" customFormat="1" ht="11.25">
      <c r="B2420" s="33"/>
      <c r="D2420" s="150" t="s">
        <v>315</v>
      </c>
      <c r="F2420" s="151" t="s">
        <v>3700</v>
      </c>
      <c r="I2420" s="148"/>
      <c r="L2420" s="33"/>
      <c r="M2420" s="149"/>
      <c r="T2420" s="54"/>
      <c r="AT2420" s="18" t="s">
        <v>315</v>
      </c>
      <c r="AU2420" s="18" t="s">
        <v>88</v>
      </c>
    </row>
    <row r="2421" spans="2:65" s="11" customFormat="1" ht="22.9" customHeight="1">
      <c r="B2421" s="121"/>
      <c r="D2421" s="122" t="s">
        <v>78</v>
      </c>
      <c r="E2421" s="131" t="s">
        <v>3701</v>
      </c>
      <c r="F2421" s="131" t="s">
        <v>3702</v>
      </c>
      <c r="I2421" s="124"/>
      <c r="J2421" s="132">
        <f>BK2421</f>
        <v>0</v>
      </c>
      <c r="L2421" s="121"/>
      <c r="M2421" s="126"/>
      <c r="P2421" s="127">
        <f>SUM(P2422:P2525)</f>
        <v>0</v>
      </c>
      <c r="R2421" s="127">
        <f>SUM(R2422:R2525)</f>
        <v>3.4120384000000001</v>
      </c>
      <c r="T2421" s="128">
        <f>SUM(T2422:T2525)</f>
        <v>0</v>
      </c>
      <c r="AR2421" s="122" t="s">
        <v>88</v>
      </c>
      <c r="AT2421" s="129" t="s">
        <v>78</v>
      </c>
      <c r="AU2421" s="129" t="s">
        <v>86</v>
      </c>
      <c r="AY2421" s="122" t="s">
        <v>305</v>
      </c>
      <c r="BK2421" s="130">
        <f>SUM(BK2422:BK2525)</f>
        <v>0</v>
      </c>
    </row>
    <row r="2422" spans="2:65" s="1" customFormat="1" ht="16.5" customHeight="1">
      <c r="B2422" s="33"/>
      <c r="C2422" s="133" t="s">
        <v>3703</v>
      </c>
      <c r="D2422" s="133" t="s">
        <v>307</v>
      </c>
      <c r="E2422" s="134" t="s">
        <v>3704</v>
      </c>
      <c r="F2422" s="135" t="s">
        <v>3705</v>
      </c>
      <c r="G2422" s="136" t="s">
        <v>199</v>
      </c>
      <c r="H2422" s="137">
        <v>811.06200000000001</v>
      </c>
      <c r="I2422" s="138"/>
      <c r="J2422" s="139">
        <f>ROUND(I2422*H2422,2)</f>
        <v>0</v>
      </c>
      <c r="K2422" s="135" t="s">
        <v>310</v>
      </c>
      <c r="L2422" s="33"/>
      <c r="M2422" s="140" t="s">
        <v>42</v>
      </c>
      <c r="N2422" s="141" t="s">
        <v>50</v>
      </c>
      <c r="P2422" s="142">
        <f>O2422*H2422</f>
        <v>0</v>
      </c>
      <c r="Q2422" s="142">
        <v>0</v>
      </c>
      <c r="R2422" s="142">
        <f>Q2422*H2422</f>
        <v>0</v>
      </c>
      <c r="S2422" s="142">
        <v>0</v>
      </c>
      <c r="T2422" s="143">
        <f>S2422*H2422</f>
        <v>0</v>
      </c>
      <c r="AR2422" s="144" t="s">
        <v>436</v>
      </c>
      <c r="AT2422" s="144" t="s">
        <v>307</v>
      </c>
      <c r="AU2422" s="144" t="s">
        <v>88</v>
      </c>
      <c r="AY2422" s="18" t="s">
        <v>305</v>
      </c>
      <c r="BE2422" s="145">
        <f>IF(N2422="základní",J2422,0)</f>
        <v>0</v>
      </c>
      <c r="BF2422" s="145">
        <f>IF(N2422="snížená",J2422,0)</f>
        <v>0</v>
      </c>
      <c r="BG2422" s="145">
        <f>IF(N2422="zákl. přenesená",J2422,0)</f>
        <v>0</v>
      </c>
      <c r="BH2422" s="145">
        <f>IF(N2422="sníž. přenesená",J2422,0)</f>
        <v>0</v>
      </c>
      <c r="BI2422" s="145">
        <f>IF(N2422="nulová",J2422,0)</f>
        <v>0</v>
      </c>
      <c r="BJ2422" s="18" t="s">
        <v>86</v>
      </c>
      <c r="BK2422" s="145">
        <f>ROUND(I2422*H2422,2)</f>
        <v>0</v>
      </c>
      <c r="BL2422" s="18" t="s">
        <v>436</v>
      </c>
      <c r="BM2422" s="144" t="s">
        <v>3706</v>
      </c>
    </row>
    <row r="2423" spans="2:65" s="1" customFormat="1" ht="11.25">
      <c r="B2423" s="33"/>
      <c r="D2423" s="146" t="s">
        <v>313</v>
      </c>
      <c r="F2423" s="147" t="s">
        <v>3707</v>
      </c>
      <c r="I2423" s="148"/>
      <c r="L2423" s="33"/>
      <c r="M2423" s="149"/>
      <c r="T2423" s="54"/>
      <c r="AT2423" s="18" t="s">
        <v>313</v>
      </c>
      <c r="AU2423" s="18" t="s">
        <v>88</v>
      </c>
    </row>
    <row r="2424" spans="2:65" s="1" customFormat="1" ht="11.25">
      <c r="B2424" s="33"/>
      <c r="D2424" s="150" t="s">
        <v>315</v>
      </c>
      <c r="F2424" s="151" t="s">
        <v>3708</v>
      </c>
      <c r="I2424" s="148"/>
      <c r="L2424" s="33"/>
      <c r="M2424" s="149"/>
      <c r="T2424" s="54"/>
      <c r="AT2424" s="18" t="s">
        <v>315</v>
      </c>
      <c r="AU2424" s="18" t="s">
        <v>88</v>
      </c>
    </row>
    <row r="2425" spans="2:65" s="12" customFormat="1" ht="11.25">
      <c r="B2425" s="152"/>
      <c r="D2425" s="146" t="s">
        <v>317</v>
      </c>
      <c r="E2425" s="153" t="s">
        <v>42</v>
      </c>
      <c r="F2425" s="154" t="s">
        <v>3709</v>
      </c>
      <c r="H2425" s="153" t="s">
        <v>42</v>
      </c>
      <c r="I2425" s="155"/>
      <c r="L2425" s="152"/>
      <c r="M2425" s="156"/>
      <c r="T2425" s="157"/>
      <c r="AT2425" s="153" t="s">
        <v>317</v>
      </c>
      <c r="AU2425" s="153" t="s">
        <v>88</v>
      </c>
      <c r="AV2425" s="12" t="s">
        <v>86</v>
      </c>
      <c r="AW2425" s="12" t="s">
        <v>38</v>
      </c>
      <c r="AX2425" s="12" t="s">
        <v>79</v>
      </c>
      <c r="AY2425" s="153" t="s">
        <v>305</v>
      </c>
    </row>
    <row r="2426" spans="2:65" s="13" customFormat="1" ht="11.25">
      <c r="B2426" s="158"/>
      <c r="D2426" s="146" t="s">
        <v>317</v>
      </c>
      <c r="E2426" s="159" t="s">
        <v>42</v>
      </c>
      <c r="F2426" s="160" t="s">
        <v>3710</v>
      </c>
      <c r="H2426" s="161">
        <v>811.06200000000001</v>
      </c>
      <c r="I2426" s="162"/>
      <c r="L2426" s="158"/>
      <c r="M2426" s="163"/>
      <c r="T2426" s="164"/>
      <c r="AT2426" s="159" t="s">
        <v>317</v>
      </c>
      <c r="AU2426" s="159" t="s">
        <v>88</v>
      </c>
      <c r="AV2426" s="13" t="s">
        <v>88</v>
      </c>
      <c r="AW2426" s="13" t="s">
        <v>38</v>
      </c>
      <c r="AX2426" s="13" t="s">
        <v>79</v>
      </c>
      <c r="AY2426" s="159" t="s">
        <v>305</v>
      </c>
    </row>
    <row r="2427" spans="2:65" s="15" customFormat="1" ht="11.25">
      <c r="B2427" s="172"/>
      <c r="D2427" s="146" t="s">
        <v>317</v>
      </c>
      <c r="E2427" s="173" t="s">
        <v>42</v>
      </c>
      <c r="F2427" s="174" t="s">
        <v>339</v>
      </c>
      <c r="H2427" s="175">
        <v>811.06200000000001</v>
      </c>
      <c r="I2427" s="176"/>
      <c r="L2427" s="172"/>
      <c r="M2427" s="177"/>
      <c r="T2427" s="178"/>
      <c r="AT2427" s="173" t="s">
        <v>317</v>
      </c>
      <c r="AU2427" s="173" t="s">
        <v>88</v>
      </c>
      <c r="AV2427" s="15" t="s">
        <v>311</v>
      </c>
      <c r="AW2427" s="15" t="s">
        <v>38</v>
      </c>
      <c r="AX2427" s="15" t="s">
        <v>86</v>
      </c>
      <c r="AY2427" s="173" t="s">
        <v>305</v>
      </c>
    </row>
    <row r="2428" spans="2:65" s="1" customFormat="1" ht="24.2" customHeight="1">
      <c r="B2428" s="33"/>
      <c r="C2428" s="133" t="s">
        <v>3711</v>
      </c>
      <c r="D2428" s="133" t="s">
        <v>307</v>
      </c>
      <c r="E2428" s="134" t="s">
        <v>3712</v>
      </c>
      <c r="F2428" s="135" t="s">
        <v>3713</v>
      </c>
      <c r="G2428" s="136" t="s">
        <v>199</v>
      </c>
      <c r="H2428" s="137">
        <v>36.537999999999997</v>
      </c>
      <c r="I2428" s="138"/>
      <c r="J2428" s="139">
        <f>ROUND(I2428*H2428,2)</f>
        <v>0</v>
      </c>
      <c r="K2428" s="135" t="s">
        <v>310</v>
      </c>
      <c r="L2428" s="33"/>
      <c r="M2428" s="140" t="s">
        <v>42</v>
      </c>
      <c r="N2428" s="141" t="s">
        <v>50</v>
      </c>
      <c r="P2428" s="142">
        <f>O2428*H2428</f>
        <v>0</v>
      </c>
      <c r="Q2428" s="142">
        <v>2.9999999999999997E-4</v>
      </c>
      <c r="R2428" s="142">
        <f>Q2428*H2428</f>
        <v>1.0961399999999998E-2</v>
      </c>
      <c r="S2428" s="142">
        <v>0</v>
      </c>
      <c r="T2428" s="143">
        <f>S2428*H2428</f>
        <v>0</v>
      </c>
      <c r="AR2428" s="144" t="s">
        <v>436</v>
      </c>
      <c r="AT2428" s="144" t="s">
        <v>307</v>
      </c>
      <c r="AU2428" s="144" t="s">
        <v>88</v>
      </c>
      <c r="AY2428" s="18" t="s">
        <v>305</v>
      </c>
      <c r="BE2428" s="145">
        <f>IF(N2428="základní",J2428,0)</f>
        <v>0</v>
      </c>
      <c r="BF2428" s="145">
        <f>IF(N2428="snížená",J2428,0)</f>
        <v>0</v>
      </c>
      <c r="BG2428" s="145">
        <f>IF(N2428="zákl. přenesená",J2428,0)</f>
        <v>0</v>
      </c>
      <c r="BH2428" s="145">
        <f>IF(N2428="sníž. přenesená",J2428,0)</f>
        <v>0</v>
      </c>
      <c r="BI2428" s="145">
        <f>IF(N2428="nulová",J2428,0)</f>
        <v>0</v>
      </c>
      <c r="BJ2428" s="18" t="s">
        <v>86</v>
      </c>
      <c r="BK2428" s="145">
        <f>ROUND(I2428*H2428,2)</f>
        <v>0</v>
      </c>
      <c r="BL2428" s="18" t="s">
        <v>436</v>
      </c>
      <c r="BM2428" s="144" t="s">
        <v>3714</v>
      </c>
    </row>
    <row r="2429" spans="2:65" s="1" customFormat="1" ht="11.25">
      <c r="B2429" s="33"/>
      <c r="D2429" s="146" t="s">
        <v>313</v>
      </c>
      <c r="F2429" s="147" t="s">
        <v>3715</v>
      </c>
      <c r="I2429" s="148"/>
      <c r="L2429" s="33"/>
      <c r="M2429" s="149"/>
      <c r="T2429" s="54"/>
      <c r="AT2429" s="18" t="s">
        <v>313</v>
      </c>
      <c r="AU2429" s="18" t="s">
        <v>88</v>
      </c>
    </row>
    <row r="2430" spans="2:65" s="1" customFormat="1" ht="11.25">
      <c r="B2430" s="33"/>
      <c r="D2430" s="150" t="s">
        <v>315</v>
      </c>
      <c r="F2430" s="151" t="s">
        <v>3716</v>
      </c>
      <c r="I2430" s="148"/>
      <c r="L2430" s="33"/>
      <c r="M2430" s="149"/>
      <c r="T2430" s="54"/>
      <c r="AT2430" s="18" t="s">
        <v>315</v>
      </c>
      <c r="AU2430" s="18" t="s">
        <v>88</v>
      </c>
    </row>
    <row r="2431" spans="2:65" s="12" customFormat="1" ht="22.5">
      <c r="B2431" s="152"/>
      <c r="D2431" s="146" t="s">
        <v>317</v>
      </c>
      <c r="E2431" s="153" t="s">
        <v>42</v>
      </c>
      <c r="F2431" s="154" t="s">
        <v>3717</v>
      </c>
      <c r="H2431" s="153" t="s">
        <v>42</v>
      </c>
      <c r="I2431" s="155"/>
      <c r="L2431" s="152"/>
      <c r="M2431" s="156"/>
      <c r="T2431" s="157"/>
      <c r="AT2431" s="153" t="s">
        <v>317</v>
      </c>
      <c r="AU2431" s="153" t="s">
        <v>88</v>
      </c>
      <c r="AV2431" s="12" t="s">
        <v>86</v>
      </c>
      <c r="AW2431" s="12" t="s">
        <v>38</v>
      </c>
      <c r="AX2431" s="12" t="s">
        <v>79</v>
      </c>
      <c r="AY2431" s="153" t="s">
        <v>305</v>
      </c>
    </row>
    <row r="2432" spans="2:65" s="13" customFormat="1" ht="11.25">
      <c r="B2432" s="158"/>
      <c r="D2432" s="146" t="s">
        <v>317</v>
      </c>
      <c r="E2432" s="159" t="s">
        <v>42</v>
      </c>
      <c r="F2432" s="160" t="s">
        <v>3718</v>
      </c>
      <c r="H2432" s="161">
        <v>31.79</v>
      </c>
      <c r="I2432" s="162"/>
      <c r="L2432" s="158"/>
      <c r="M2432" s="163"/>
      <c r="T2432" s="164"/>
      <c r="AT2432" s="159" t="s">
        <v>317</v>
      </c>
      <c r="AU2432" s="159" t="s">
        <v>88</v>
      </c>
      <c r="AV2432" s="13" t="s">
        <v>88</v>
      </c>
      <c r="AW2432" s="13" t="s">
        <v>38</v>
      </c>
      <c r="AX2432" s="13" t="s">
        <v>79</v>
      </c>
      <c r="AY2432" s="159" t="s">
        <v>305</v>
      </c>
    </row>
    <row r="2433" spans="2:65" s="13" customFormat="1" ht="22.5">
      <c r="B2433" s="158"/>
      <c r="D2433" s="146" t="s">
        <v>317</v>
      </c>
      <c r="E2433" s="159" t="s">
        <v>42</v>
      </c>
      <c r="F2433" s="160" t="s">
        <v>3719</v>
      </c>
      <c r="H2433" s="161">
        <v>4.7480000000000002</v>
      </c>
      <c r="I2433" s="162"/>
      <c r="L2433" s="158"/>
      <c r="M2433" s="163"/>
      <c r="T2433" s="164"/>
      <c r="AT2433" s="159" t="s">
        <v>317</v>
      </c>
      <c r="AU2433" s="159" t="s">
        <v>88</v>
      </c>
      <c r="AV2433" s="13" t="s">
        <v>88</v>
      </c>
      <c r="AW2433" s="13" t="s">
        <v>38</v>
      </c>
      <c r="AX2433" s="13" t="s">
        <v>79</v>
      </c>
      <c r="AY2433" s="159" t="s">
        <v>305</v>
      </c>
    </row>
    <row r="2434" spans="2:65" s="15" customFormat="1" ht="11.25">
      <c r="B2434" s="172"/>
      <c r="D2434" s="146" t="s">
        <v>317</v>
      </c>
      <c r="E2434" s="173" t="s">
        <v>42</v>
      </c>
      <c r="F2434" s="174" t="s">
        <v>339</v>
      </c>
      <c r="H2434" s="175">
        <v>36.537999999999997</v>
      </c>
      <c r="I2434" s="176"/>
      <c r="L2434" s="172"/>
      <c r="M2434" s="177"/>
      <c r="T2434" s="178"/>
      <c r="AT2434" s="173" t="s">
        <v>317</v>
      </c>
      <c r="AU2434" s="173" t="s">
        <v>88</v>
      </c>
      <c r="AV2434" s="15" t="s">
        <v>311</v>
      </c>
      <c r="AW2434" s="15" t="s">
        <v>38</v>
      </c>
      <c r="AX2434" s="15" t="s">
        <v>86</v>
      </c>
      <c r="AY2434" s="173" t="s">
        <v>305</v>
      </c>
    </row>
    <row r="2435" spans="2:65" s="1" customFormat="1" ht="24.2" customHeight="1">
      <c r="B2435" s="33"/>
      <c r="C2435" s="133" t="s">
        <v>3720</v>
      </c>
      <c r="D2435" s="133" t="s">
        <v>307</v>
      </c>
      <c r="E2435" s="134" t="s">
        <v>3721</v>
      </c>
      <c r="F2435" s="135" t="s">
        <v>3722</v>
      </c>
      <c r="G2435" s="136" t="s">
        <v>199</v>
      </c>
      <c r="H2435" s="137">
        <v>15.06</v>
      </c>
      <c r="I2435" s="138"/>
      <c r="J2435" s="139">
        <f>ROUND(I2435*H2435,2)</f>
        <v>0</v>
      </c>
      <c r="K2435" s="135" t="s">
        <v>310</v>
      </c>
      <c r="L2435" s="33"/>
      <c r="M2435" s="140" t="s">
        <v>42</v>
      </c>
      <c r="N2435" s="141" t="s">
        <v>50</v>
      </c>
      <c r="P2435" s="142">
        <f>O2435*H2435</f>
        <v>0</v>
      </c>
      <c r="Q2435" s="142">
        <v>7.1000000000000002E-4</v>
      </c>
      <c r="R2435" s="142">
        <f>Q2435*H2435</f>
        <v>1.06926E-2</v>
      </c>
      <c r="S2435" s="142">
        <v>0</v>
      </c>
      <c r="T2435" s="143">
        <f>S2435*H2435</f>
        <v>0</v>
      </c>
      <c r="AR2435" s="144" t="s">
        <v>436</v>
      </c>
      <c r="AT2435" s="144" t="s">
        <v>307</v>
      </c>
      <c r="AU2435" s="144" t="s">
        <v>88</v>
      </c>
      <c r="AY2435" s="18" t="s">
        <v>305</v>
      </c>
      <c r="BE2435" s="145">
        <f>IF(N2435="základní",J2435,0)</f>
        <v>0</v>
      </c>
      <c r="BF2435" s="145">
        <f>IF(N2435="snížená",J2435,0)</f>
        <v>0</v>
      </c>
      <c r="BG2435" s="145">
        <f>IF(N2435="zákl. přenesená",J2435,0)</f>
        <v>0</v>
      </c>
      <c r="BH2435" s="145">
        <f>IF(N2435="sníž. přenesená",J2435,0)</f>
        <v>0</v>
      </c>
      <c r="BI2435" s="145">
        <f>IF(N2435="nulová",J2435,0)</f>
        <v>0</v>
      </c>
      <c r="BJ2435" s="18" t="s">
        <v>86</v>
      </c>
      <c r="BK2435" s="145">
        <f>ROUND(I2435*H2435,2)</f>
        <v>0</v>
      </c>
      <c r="BL2435" s="18" t="s">
        <v>436</v>
      </c>
      <c r="BM2435" s="144" t="s">
        <v>3723</v>
      </c>
    </row>
    <row r="2436" spans="2:65" s="1" customFormat="1" ht="11.25">
      <c r="B2436" s="33"/>
      <c r="D2436" s="146" t="s">
        <v>313</v>
      </c>
      <c r="F2436" s="147" t="s">
        <v>3724</v>
      </c>
      <c r="I2436" s="148"/>
      <c r="L2436" s="33"/>
      <c r="M2436" s="149"/>
      <c r="T2436" s="54"/>
      <c r="AT2436" s="18" t="s">
        <v>313</v>
      </c>
      <c r="AU2436" s="18" t="s">
        <v>88</v>
      </c>
    </row>
    <row r="2437" spans="2:65" s="1" customFormat="1" ht="11.25">
      <c r="B2437" s="33"/>
      <c r="D2437" s="150" t="s">
        <v>315</v>
      </c>
      <c r="F2437" s="151" t="s">
        <v>3725</v>
      </c>
      <c r="I2437" s="148"/>
      <c r="L2437" s="33"/>
      <c r="M2437" s="149"/>
      <c r="T2437" s="54"/>
      <c r="AT2437" s="18" t="s">
        <v>315</v>
      </c>
      <c r="AU2437" s="18" t="s">
        <v>88</v>
      </c>
    </row>
    <row r="2438" spans="2:65" s="12" customFormat="1" ht="11.25">
      <c r="B2438" s="152"/>
      <c r="D2438" s="146" t="s">
        <v>317</v>
      </c>
      <c r="E2438" s="153" t="s">
        <v>42</v>
      </c>
      <c r="F2438" s="154" t="s">
        <v>3726</v>
      </c>
      <c r="H2438" s="153" t="s">
        <v>42</v>
      </c>
      <c r="I2438" s="155"/>
      <c r="L2438" s="152"/>
      <c r="M2438" s="156"/>
      <c r="T2438" s="157"/>
      <c r="AT2438" s="153" t="s">
        <v>317</v>
      </c>
      <c r="AU2438" s="153" t="s">
        <v>88</v>
      </c>
      <c r="AV2438" s="12" t="s">
        <v>86</v>
      </c>
      <c r="AW2438" s="12" t="s">
        <v>38</v>
      </c>
      <c r="AX2438" s="12" t="s">
        <v>79</v>
      </c>
      <c r="AY2438" s="153" t="s">
        <v>305</v>
      </c>
    </row>
    <row r="2439" spans="2:65" s="13" customFormat="1" ht="11.25">
      <c r="B2439" s="158"/>
      <c r="D2439" s="146" t="s">
        <v>317</v>
      </c>
      <c r="E2439" s="159" t="s">
        <v>42</v>
      </c>
      <c r="F2439" s="160" t="s">
        <v>3727</v>
      </c>
      <c r="H2439" s="161">
        <v>10.54</v>
      </c>
      <c r="I2439" s="162"/>
      <c r="L2439" s="158"/>
      <c r="M2439" s="163"/>
      <c r="T2439" s="164"/>
      <c r="AT2439" s="159" t="s">
        <v>317</v>
      </c>
      <c r="AU2439" s="159" t="s">
        <v>88</v>
      </c>
      <c r="AV2439" s="13" t="s">
        <v>88</v>
      </c>
      <c r="AW2439" s="13" t="s">
        <v>38</v>
      </c>
      <c r="AX2439" s="13" t="s">
        <v>79</v>
      </c>
      <c r="AY2439" s="159" t="s">
        <v>305</v>
      </c>
    </row>
    <row r="2440" spans="2:65" s="13" customFormat="1" ht="22.5">
      <c r="B2440" s="158"/>
      <c r="D2440" s="146" t="s">
        <v>317</v>
      </c>
      <c r="E2440" s="159" t="s">
        <v>42</v>
      </c>
      <c r="F2440" s="160" t="s">
        <v>3728</v>
      </c>
      <c r="H2440" s="161">
        <v>4.5199999999999996</v>
      </c>
      <c r="I2440" s="162"/>
      <c r="L2440" s="158"/>
      <c r="M2440" s="163"/>
      <c r="T2440" s="164"/>
      <c r="AT2440" s="159" t="s">
        <v>317</v>
      </c>
      <c r="AU2440" s="159" t="s">
        <v>88</v>
      </c>
      <c r="AV2440" s="13" t="s">
        <v>88</v>
      </c>
      <c r="AW2440" s="13" t="s">
        <v>38</v>
      </c>
      <c r="AX2440" s="13" t="s">
        <v>79</v>
      </c>
      <c r="AY2440" s="159" t="s">
        <v>305</v>
      </c>
    </row>
    <row r="2441" spans="2:65" s="15" customFormat="1" ht="11.25">
      <c r="B2441" s="172"/>
      <c r="D2441" s="146" t="s">
        <v>317</v>
      </c>
      <c r="E2441" s="173" t="s">
        <v>42</v>
      </c>
      <c r="F2441" s="174" t="s">
        <v>339</v>
      </c>
      <c r="H2441" s="175">
        <v>15.06</v>
      </c>
      <c r="I2441" s="176"/>
      <c r="L2441" s="172"/>
      <c r="M2441" s="177"/>
      <c r="T2441" s="178"/>
      <c r="AT2441" s="173" t="s">
        <v>317</v>
      </c>
      <c r="AU2441" s="173" t="s">
        <v>88</v>
      </c>
      <c r="AV2441" s="15" t="s">
        <v>311</v>
      </c>
      <c r="AW2441" s="15" t="s">
        <v>38</v>
      </c>
      <c r="AX2441" s="15" t="s">
        <v>86</v>
      </c>
      <c r="AY2441" s="173" t="s">
        <v>305</v>
      </c>
    </row>
    <row r="2442" spans="2:65" s="1" customFormat="1" ht="24.2" customHeight="1">
      <c r="B2442" s="33"/>
      <c r="C2442" s="133" t="s">
        <v>3729</v>
      </c>
      <c r="D2442" s="133" t="s">
        <v>307</v>
      </c>
      <c r="E2442" s="134" t="s">
        <v>3730</v>
      </c>
      <c r="F2442" s="135" t="s">
        <v>3731</v>
      </c>
      <c r="G2442" s="136" t="s">
        <v>199</v>
      </c>
      <c r="H2442" s="137">
        <v>4.7480000000000002</v>
      </c>
      <c r="I2442" s="138"/>
      <c r="J2442" s="139">
        <f>ROUND(I2442*H2442,2)</f>
        <v>0</v>
      </c>
      <c r="K2442" s="135" t="s">
        <v>310</v>
      </c>
      <c r="L2442" s="33"/>
      <c r="M2442" s="140" t="s">
        <v>42</v>
      </c>
      <c r="N2442" s="141" t="s">
        <v>50</v>
      </c>
      <c r="P2442" s="142">
        <f>O2442*H2442</f>
        <v>0</v>
      </c>
      <c r="Q2442" s="142">
        <v>0</v>
      </c>
      <c r="R2442" s="142">
        <f>Q2442*H2442</f>
        <v>0</v>
      </c>
      <c r="S2442" s="142">
        <v>0</v>
      </c>
      <c r="T2442" s="143">
        <f>S2442*H2442</f>
        <v>0</v>
      </c>
      <c r="AR2442" s="144" t="s">
        <v>436</v>
      </c>
      <c r="AT2442" s="144" t="s">
        <v>307</v>
      </c>
      <c r="AU2442" s="144" t="s">
        <v>88</v>
      </c>
      <c r="AY2442" s="18" t="s">
        <v>305</v>
      </c>
      <c r="BE2442" s="145">
        <f>IF(N2442="základní",J2442,0)</f>
        <v>0</v>
      </c>
      <c r="BF2442" s="145">
        <f>IF(N2442="snížená",J2442,0)</f>
        <v>0</v>
      </c>
      <c r="BG2442" s="145">
        <f>IF(N2442="zákl. přenesená",J2442,0)</f>
        <v>0</v>
      </c>
      <c r="BH2442" s="145">
        <f>IF(N2442="sníž. přenesená",J2442,0)</f>
        <v>0</v>
      </c>
      <c r="BI2442" s="145">
        <f>IF(N2442="nulová",J2442,0)</f>
        <v>0</v>
      </c>
      <c r="BJ2442" s="18" t="s">
        <v>86</v>
      </c>
      <c r="BK2442" s="145">
        <f>ROUND(I2442*H2442,2)</f>
        <v>0</v>
      </c>
      <c r="BL2442" s="18" t="s">
        <v>436</v>
      </c>
      <c r="BM2442" s="144" t="s">
        <v>3732</v>
      </c>
    </row>
    <row r="2443" spans="2:65" s="1" customFormat="1" ht="19.5">
      <c r="B2443" s="33"/>
      <c r="D2443" s="146" t="s">
        <v>313</v>
      </c>
      <c r="F2443" s="147" t="s">
        <v>3733</v>
      </c>
      <c r="I2443" s="148"/>
      <c r="L2443" s="33"/>
      <c r="M2443" s="149"/>
      <c r="T2443" s="54"/>
      <c r="AT2443" s="18" t="s">
        <v>313</v>
      </c>
      <c r="AU2443" s="18" t="s">
        <v>88</v>
      </c>
    </row>
    <row r="2444" spans="2:65" s="1" customFormat="1" ht="11.25">
      <c r="B2444" s="33"/>
      <c r="D2444" s="150" t="s">
        <v>315</v>
      </c>
      <c r="F2444" s="151" t="s">
        <v>3734</v>
      </c>
      <c r="I2444" s="148"/>
      <c r="L2444" s="33"/>
      <c r="M2444" s="149"/>
      <c r="T2444" s="54"/>
      <c r="AT2444" s="18" t="s">
        <v>315</v>
      </c>
      <c r="AU2444" s="18" t="s">
        <v>88</v>
      </c>
    </row>
    <row r="2445" spans="2:65" s="12" customFormat="1" ht="22.5">
      <c r="B2445" s="152"/>
      <c r="D2445" s="146" t="s">
        <v>317</v>
      </c>
      <c r="E2445" s="153" t="s">
        <v>42</v>
      </c>
      <c r="F2445" s="154" t="s">
        <v>3717</v>
      </c>
      <c r="H2445" s="153" t="s">
        <v>42</v>
      </c>
      <c r="I2445" s="155"/>
      <c r="L2445" s="152"/>
      <c r="M2445" s="156"/>
      <c r="T2445" s="157"/>
      <c r="AT2445" s="153" t="s">
        <v>317</v>
      </c>
      <c r="AU2445" s="153" t="s">
        <v>88</v>
      </c>
      <c r="AV2445" s="12" t="s">
        <v>86</v>
      </c>
      <c r="AW2445" s="12" t="s">
        <v>38</v>
      </c>
      <c r="AX2445" s="12" t="s">
        <v>79</v>
      </c>
      <c r="AY2445" s="153" t="s">
        <v>305</v>
      </c>
    </row>
    <row r="2446" spans="2:65" s="13" customFormat="1" ht="22.5">
      <c r="B2446" s="158"/>
      <c r="D2446" s="146" t="s">
        <v>317</v>
      </c>
      <c r="E2446" s="159" t="s">
        <v>42</v>
      </c>
      <c r="F2446" s="160" t="s">
        <v>3719</v>
      </c>
      <c r="H2446" s="161">
        <v>4.7480000000000002</v>
      </c>
      <c r="I2446" s="162"/>
      <c r="L2446" s="158"/>
      <c r="M2446" s="163"/>
      <c r="T2446" s="164"/>
      <c r="AT2446" s="159" t="s">
        <v>317</v>
      </c>
      <c r="AU2446" s="159" t="s">
        <v>88</v>
      </c>
      <c r="AV2446" s="13" t="s">
        <v>88</v>
      </c>
      <c r="AW2446" s="13" t="s">
        <v>38</v>
      </c>
      <c r="AX2446" s="13" t="s">
        <v>79</v>
      </c>
      <c r="AY2446" s="159" t="s">
        <v>305</v>
      </c>
    </row>
    <row r="2447" spans="2:65" s="15" customFormat="1" ht="11.25">
      <c r="B2447" s="172"/>
      <c r="D2447" s="146" t="s">
        <v>317</v>
      </c>
      <c r="E2447" s="173" t="s">
        <v>42</v>
      </c>
      <c r="F2447" s="174" t="s">
        <v>339</v>
      </c>
      <c r="H2447" s="175">
        <v>4.7480000000000002</v>
      </c>
      <c r="I2447" s="176"/>
      <c r="L2447" s="172"/>
      <c r="M2447" s="177"/>
      <c r="T2447" s="178"/>
      <c r="AT2447" s="173" t="s">
        <v>317</v>
      </c>
      <c r="AU2447" s="173" t="s">
        <v>88</v>
      </c>
      <c r="AV2447" s="15" t="s">
        <v>311</v>
      </c>
      <c r="AW2447" s="15" t="s">
        <v>38</v>
      </c>
      <c r="AX2447" s="15" t="s">
        <v>86</v>
      </c>
      <c r="AY2447" s="173" t="s">
        <v>305</v>
      </c>
    </row>
    <row r="2448" spans="2:65" s="1" customFormat="1" ht="24.2" customHeight="1">
      <c r="B2448" s="33"/>
      <c r="C2448" s="133" t="s">
        <v>3735</v>
      </c>
      <c r="D2448" s="133" t="s">
        <v>307</v>
      </c>
      <c r="E2448" s="134" t="s">
        <v>3736</v>
      </c>
      <c r="F2448" s="135" t="s">
        <v>3737</v>
      </c>
      <c r="G2448" s="136" t="s">
        <v>199</v>
      </c>
      <c r="H2448" s="137">
        <v>69.33</v>
      </c>
      <c r="I2448" s="138"/>
      <c r="J2448" s="139">
        <f>ROUND(I2448*H2448,2)</f>
        <v>0</v>
      </c>
      <c r="K2448" s="135" t="s">
        <v>310</v>
      </c>
      <c r="L2448" s="33"/>
      <c r="M2448" s="140" t="s">
        <v>42</v>
      </c>
      <c r="N2448" s="141" t="s">
        <v>50</v>
      </c>
      <c r="P2448" s="142">
        <f>O2448*H2448</f>
        <v>0</v>
      </c>
      <c r="Q2448" s="142">
        <v>3.2000000000000003E-4</v>
      </c>
      <c r="R2448" s="142">
        <f>Q2448*H2448</f>
        <v>2.21856E-2</v>
      </c>
      <c r="S2448" s="142">
        <v>0</v>
      </c>
      <c r="T2448" s="143">
        <f>S2448*H2448</f>
        <v>0</v>
      </c>
      <c r="AR2448" s="144" t="s">
        <v>436</v>
      </c>
      <c r="AT2448" s="144" t="s">
        <v>307</v>
      </c>
      <c r="AU2448" s="144" t="s">
        <v>88</v>
      </c>
      <c r="AY2448" s="18" t="s">
        <v>305</v>
      </c>
      <c r="BE2448" s="145">
        <f>IF(N2448="základní",J2448,0)</f>
        <v>0</v>
      </c>
      <c r="BF2448" s="145">
        <f>IF(N2448="snížená",J2448,0)</f>
        <v>0</v>
      </c>
      <c r="BG2448" s="145">
        <f>IF(N2448="zákl. přenesená",J2448,0)</f>
        <v>0</v>
      </c>
      <c r="BH2448" s="145">
        <f>IF(N2448="sníž. přenesená",J2448,0)</f>
        <v>0</v>
      </c>
      <c r="BI2448" s="145">
        <f>IF(N2448="nulová",J2448,0)</f>
        <v>0</v>
      </c>
      <c r="BJ2448" s="18" t="s">
        <v>86</v>
      </c>
      <c r="BK2448" s="145">
        <f>ROUND(I2448*H2448,2)</f>
        <v>0</v>
      </c>
      <c r="BL2448" s="18" t="s">
        <v>436</v>
      </c>
      <c r="BM2448" s="144" t="s">
        <v>3738</v>
      </c>
    </row>
    <row r="2449" spans="2:65" s="1" customFormat="1" ht="19.5">
      <c r="B2449" s="33"/>
      <c r="D2449" s="146" t="s">
        <v>313</v>
      </c>
      <c r="F2449" s="147" t="s">
        <v>3739</v>
      </c>
      <c r="I2449" s="148"/>
      <c r="L2449" s="33"/>
      <c r="M2449" s="149"/>
      <c r="T2449" s="54"/>
      <c r="AT2449" s="18" t="s">
        <v>313</v>
      </c>
      <c r="AU2449" s="18" t="s">
        <v>88</v>
      </c>
    </row>
    <row r="2450" spans="2:65" s="1" customFormat="1" ht="11.25">
      <c r="B2450" s="33"/>
      <c r="D2450" s="150" t="s">
        <v>315</v>
      </c>
      <c r="F2450" s="151" t="s">
        <v>3740</v>
      </c>
      <c r="I2450" s="148"/>
      <c r="L2450" s="33"/>
      <c r="M2450" s="149"/>
      <c r="T2450" s="54"/>
      <c r="AT2450" s="18" t="s">
        <v>315</v>
      </c>
      <c r="AU2450" s="18" t="s">
        <v>88</v>
      </c>
    </row>
    <row r="2451" spans="2:65" s="12" customFormat="1" ht="22.5">
      <c r="B2451" s="152"/>
      <c r="D2451" s="146" t="s">
        <v>317</v>
      </c>
      <c r="E2451" s="153" t="s">
        <v>42</v>
      </c>
      <c r="F2451" s="154" t="s">
        <v>3741</v>
      </c>
      <c r="H2451" s="153" t="s">
        <v>42</v>
      </c>
      <c r="I2451" s="155"/>
      <c r="L2451" s="152"/>
      <c r="M2451" s="156"/>
      <c r="T2451" s="157"/>
      <c r="AT2451" s="153" t="s">
        <v>317</v>
      </c>
      <c r="AU2451" s="153" t="s">
        <v>88</v>
      </c>
      <c r="AV2451" s="12" t="s">
        <v>86</v>
      </c>
      <c r="AW2451" s="12" t="s">
        <v>38</v>
      </c>
      <c r="AX2451" s="12" t="s">
        <v>79</v>
      </c>
      <c r="AY2451" s="153" t="s">
        <v>305</v>
      </c>
    </row>
    <row r="2452" spans="2:65" s="13" customFormat="1" ht="11.25">
      <c r="B2452" s="158"/>
      <c r="D2452" s="146" t="s">
        <v>317</v>
      </c>
      <c r="E2452" s="159" t="s">
        <v>42</v>
      </c>
      <c r="F2452" s="160" t="s">
        <v>3742</v>
      </c>
      <c r="H2452" s="161">
        <v>63.9</v>
      </c>
      <c r="I2452" s="162"/>
      <c r="L2452" s="158"/>
      <c r="M2452" s="163"/>
      <c r="T2452" s="164"/>
      <c r="AT2452" s="159" t="s">
        <v>317</v>
      </c>
      <c r="AU2452" s="159" t="s">
        <v>88</v>
      </c>
      <c r="AV2452" s="13" t="s">
        <v>88</v>
      </c>
      <c r="AW2452" s="13" t="s">
        <v>38</v>
      </c>
      <c r="AX2452" s="13" t="s">
        <v>79</v>
      </c>
      <c r="AY2452" s="159" t="s">
        <v>305</v>
      </c>
    </row>
    <row r="2453" spans="2:65" s="13" customFormat="1" ht="22.5">
      <c r="B2453" s="158"/>
      <c r="D2453" s="146" t="s">
        <v>317</v>
      </c>
      <c r="E2453" s="159" t="s">
        <v>42</v>
      </c>
      <c r="F2453" s="160" t="s">
        <v>3743</v>
      </c>
      <c r="H2453" s="161">
        <v>5.43</v>
      </c>
      <c r="I2453" s="162"/>
      <c r="L2453" s="158"/>
      <c r="M2453" s="163"/>
      <c r="T2453" s="164"/>
      <c r="AT2453" s="159" t="s">
        <v>317</v>
      </c>
      <c r="AU2453" s="159" t="s">
        <v>88</v>
      </c>
      <c r="AV2453" s="13" t="s">
        <v>88</v>
      </c>
      <c r="AW2453" s="13" t="s">
        <v>38</v>
      </c>
      <c r="AX2453" s="13" t="s">
        <v>79</v>
      </c>
      <c r="AY2453" s="159" t="s">
        <v>305</v>
      </c>
    </row>
    <row r="2454" spans="2:65" s="15" customFormat="1" ht="11.25">
      <c r="B2454" s="172"/>
      <c r="D2454" s="146" t="s">
        <v>317</v>
      </c>
      <c r="E2454" s="173" t="s">
        <v>42</v>
      </c>
      <c r="F2454" s="174" t="s">
        <v>339</v>
      </c>
      <c r="H2454" s="175">
        <v>69.33</v>
      </c>
      <c r="I2454" s="176"/>
      <c r="L2454" s="172"/>
      <c r="M2454" s="177"/>
      <c r="T2454" s="178"/>
      <c r="AT2454" s="173" t="s">
        <v>317</v>
      </c>
      <c r="AU2454" s="173" t="s">
        <v>88</v>
      </c>
      <c r="AV2454" s="15" t="s">
        <v>311</v>
      </c>
      <c r="AW2454" s="15" t="s">
        <v>38</v>
      </c>
      <c r="AX2454" s="15" t="s">
        <v>86</v>
      </c>
      <c r="AY2454" s="173" t="s">
        <v>305</v>
      </c>
    </row>
    <row r="2455" spans="2:65" s="1" customFormat="1" ht="33" customHeight="1">
      <c r="B2455" s="33"/>
      <c r="C2455" s="133" t="s">
        <v>3744</v>
      </c>
      <c r="D2455" s="133" t="s">
        <v>307</v>
      </c>
      <c r="E2455" s="134" t="s">
        <v>3745</v>
      </c>
      <c r="F2455" s="135" t="s">
        <v>3746</v>
      </c>
      <c r="G2455" s="136" t="s">
        <v>199</v>
      </c>
      <c r="H2455" s="137">
        <v>5.43</v>
      </c>
      <c r="I2455" s="138"/>
      <c r="J2455" s="139">
        <f>ROUND(I2455*H2455,2)</f>
        <v>0</v>
      </c>
      <c r="K2455" s="135" t="s">
        <v>310</v>
      </c>
      <c r="L2455" s="33"/>
      <c r="M2455" s="140" t="s">
        <v>42</v>
      </c>
      <c r="N2455" s="141" t="s">
        <v>50</v>
      </c>
      <c r="P2455" s="142">
        <f>O2455*H2455</f>
        <v>0</v>
      </c>
      <c r="Q2455" s="142">
        <v>0</v>
      </c>
      <c r="R2455" s="142">
        <f>Q2455*H2455</f>
        <v>0</v>
      </c>
      <c r="S2455" s="142">
        <v>0</v>
      </c>
      <c r="T2455" s="143">
        <f>S2455*H2455</f>
        <v>0</v>
      </c>
      <c r="AR2455" s="144" t="s">
        <v>436</v>
      </c>
      <c r="AT2455" s="144" t="s">
        <v>307</v>
      </c>
      <c r="AU2455" s="144" t="s">
        <v>88</v>
      </c>
      <c r="AY2455" s="18" t="s">
        <v>305</v>
      </c>
      <c r="BE2455" s="145">
        <f>IF(N2455="základní",J2455,0)</f>
        <v>0</v>
      </c>
      <c r="BF2455" s="145">
        <f>IF(N2455="snížená",J2455,0)</f>
        <v>0</v>
      </c>
      <c r="BG2455" s="145">
        <f>IF(N2455="zákl. přenesená",J2455,0)</f>
        <v>0</v>
      </c>
      <c r="BH2455" s="145">
        <f>IF(N2455="sníž. přenesená",J2455,0)</f>
        <v>0</v>
      </c>
      <c r="BI2455" s="145">
        <f>IF(N2455="nulová",J2455,0)</f>
        <v>0</v>
      </c>
      <c r="BJ2455" s="18" t="s">
        <v>86</v>
      </c>
      <c r="BK2455" s="145">
        <f>ROUND(I2455*H2455,2)</f>
        <v>0</v>
      </c>
      <c r="BL2455" s="18" t="s">
        <v>436</v>
      </c>
      <c r="BM2455" s="144" t="s">
        <v>3747</v>
      </c>
    </row>
    <row r="2456" spans="2:65" s="1" customFormat="1" ht="19.5">
      <c r="B2456" s="33"/>
      <c r="D2456" s="146" t="s">
        <v>313</v>
      </c>
      <c r="F2456" s="147" t="s">
        <v>3748</v>
      </c>
      <c r="I2456" s="148"/>
      <c r="L2456" s="33"/>
      <c r="M2456" s="149"/>
      <c r="T2456" s="54"/>
      <c r="AT2456" s="18" t="s">
        <v>313</v>
      </c>
      <c r="AU2456" s="18" t="s">
        <v>88</v>
      </c>
    </row>
    <row r="2457" spans="2:65" s="1" customFormat="1" ht="11.25">
      <c r="B2457" s="33"/>
      <c r="D2457" s="150" t="s">
        <v>315</v>
      </c>
      <c r="F2457" s="151" t="s">
        <v>3749</v>
      </c>
      <c r="I2457" s="148"/>
      <c r="L2457" s="33"/>
      <c r="M2457" s="149"/>
      <c r="T2457" s="54"/>
      <c r="AT2457" s="18" t="s">
        <v>315</v>
      </c>
      <c r="AU2457" s="18" t="s">
        <v>88</v>
      </c>
    </row>
    <row r="2458" spans="2:65" s="12" customFormat="1" ht="22.5">
      <c r="B2458" s="152"/>
      <c r="D2458" s="146" t="s">
        <v>317</v>
      </c>
      <c r="E2458" s="153" t="s">
        <v>42</v>
      </c>
      <c r="F2458" s="154" t="s">
        <v>3741</v>
      </c>
      <c r="H2458" s="153" t="s">
        <v>42</v>
      </c>
      <c r="I2458" s="155"/>
      <c r="L2458" s="152"/>
      <c r="M2458" s="156"/>
      <c r="T2458" s="157"/>
      <c r="AT2458" s="153" t="s">
        <v>317</v>
      </c>
      <c r="AU2458" s="153" t="s">
        <v>88</v>
      </c>
      <c r="AV2458" s="12" t="s">
        <v>86</v>
      </c>
      <c r="AW2458" s="12" t="s">
        <v>38</v>
      </c>
      <c r="AX2458" s="12" t="s">
        <v>79</v>
      </c>
      <c r="AY2458" s="153" t="s">
        <v>305</v>
      </c>
    </row>
    <row r="2459" spans="2:65" s="13" customFormat="1" ht="22.5">
      <c r="B2459" s="158"/>
      <c r="D2459" s="146" t="s">
        <v>317</v>
      </c>
      <c r="E2459" s="159" t="s">
        <v>42</v>
      </c>
      <c r="F2459" s="160" t="s">
        <v>3743</v>
      </c>
      <c r="H2459" s="161">
        <v>5.43</v>
      </c>
      <c r="I2459" s="162"/>
      <c r="L2459" s="158"/>
      <c r="M2459" s="163"/>
      <c r="T2459" s="164"/>
      <c r="AT2459" s="159" t="s">
        <v>317</v>
      </c>
      <c r="AU2459" s="159" t="s">
        <v>88</v>
      </c>
      <c r="AV2459" s="13" t="s">
        <v>88</v>
      </c>
      <c r="AW2459" s="13" t="s">
        <v>38</v>
      </c>
      <c r="AX2459" s="13" t="s">
        <v>79</v>
      </c>
      <c r="AY2459" s="159" t="s">
        <v>305</v>
      </c>
    </row>
    <row r="2460" spans="2:65" s="15" customFormat="1" ht="11.25">
      <c r="B2460" s="172"/>
      <c r="D2460" s="146" t="s">
        <v>317</v>
      </c>
      <c r="E2460" s="173" t="s">
        <v>42</v>
      </c>
      <c r="F2460" s="174" t="s">
        <v>339</v>
      </c>
      <c r="H2460" s="175">
        <v>5.43</v>
      </c>
      <c r="I2460" s="176"/>
      <c r="L2460" s="172"/>
      <c r="M2460" s="177"/>
      <c r="T2460" s="178"/>
      <c r="AT2460" s="173" t="s">
        <v>317</v>
      </c>
      <c r="AU2460" s="173" t="s">
        <v>88</v>
      </c>
      <c r="AV2460" s="15" t="s">
        <v>311</v>
      </c>
      <c r="AW2460" s="15" t="s">
        <v>38</v>
      </c>
      <c r="AX2460" s="15" t="s">
        <v>86</v>
      </c>
      <c r="AY2460" s="173" t="s">
        <v>305</v>
      </c>
    </row>
    <row r="2461" spans="2:65" s="1" customFormat="1" ht="24.2" customHeight="1">
      <c r="B2461" s="33"/>
      <c r="C2461" s="133" t="s">
        <v>3750</v>
      </c>
      <c r="D2461" s="133" t="s">
        <v>307</v>
      </c>
      <c r="E2461" s="134" t="s">
        <v>3751</v>
      </c>
      <c r="F2461" s="135" t="s">
        <v>3752</v>
      </c>
      <c r="G2461" s="136" t="s">
        <v>199</v>
      </c>
      <c r="H2461" s="137">
        <v>15.06</v>
      </c>
      <c r="I2461" s="138"/>
      <c r="J2461" s="139">
        <f>ROUND(I2461*H2461,2)</f>
        <v>0</v>
      </c>
      <c r="K2461" s="135" t="s">
        <v>310</v>
      </c>
      <c r="L2461" s="33"/>
      <c r="M2461" s="140" t="s">
        <v>42</v>
      </c>
      <c r="N2461" s="141" t="s">
        <v>50</v>
      </c>
      <c r="P2461" s="142">
        <f>O2461*H2461</f>
        <v>0</v>
      </c>
      <c r="Q2461" s="142">
        <v>1.5E-3</v>
      </c>
      <c r="R2461" s="142">
        <f>Q2461*H2461</f>
        <v>2.2590000000000002E-2</v>
      </c>
      <c r="S2461" s="142">
        <v>0</v>
      </c>
      <c r="T2461" s="143">
        <f>S2461*H2461</f>
        <v>0</v>
      </c>
      <c r="AR2461" s="144" t="s">
        <v>436</v>
      </c>
      <c r="AT2461" s="144" t="s">
        <v>307</v>
      </c>
      <c r="AU2461" s="144" t="s">
        <v>88</v>
      </c>
      <c r="AY2461" s="18" t="s">
        <v>305</v>
      </c>
      <c r="BE2461" s="145">
        <f>IF(N2461="základní",J2461,0)</f>
        <v>0</v>
      </c>
      <c r="BF2461" s="145">
        <f>IF(N2461="snížená",J2461,0)</f>
        <v>0</v>
      </c>
      <c r="BG2461" s="145">
        <f>IF(N2461="zákl. přenesená",J2461,0)</f>
        <v>0</v>
      </c>
      <c r="BH2461" s="145">
        <f>IF(N2461="sníž. přenesená",J2461,0)</f>
        <v>0</v>
      </c>
      <c r="BI2461" s="145">
        <f>IF(N2461="nulová",J2461,0)</f>
        <v>0</v>
      </c>
      <c r="BJ2461" s="18" t="s">
        <v>86</v>
      </c>
      <c r="BK2461" s="145">
        <f>ROUND(I2461*H2461,2)</f>
        <v>0</v>
      </c>
      <c r="BL2461" s="18" t="s">
        <v>436</v>
      </c>
      <c r="BM2461" s="144" t="s">
        <v>3753</v>
      </c>
    </row>
    <row r="2462" spans="2:65" s="1" customFormat="1" ht="11.25">
      <c r="B2462" s="33"/>
      <c r="D2462" s="146" t="s">
        <v>313</v>
      </c>
      <c r="F2462" s="147" t="s">
        <v>3754</v>
      </c>
      <c r="I2462" s="148"/>
      <c r="L2462" s="33"/>
      <c r="M2462" s="149"/>
      <c r="T2462" s="54"/>
      <c r="AT2462" s="18" t="s">
        <v>313</v>
      </c>
      <c r="AU2462" s="18" t="s">
        <v>88</v>
      </c>
    </row>
    <row r="2463" spans="2:65" s="1" customFormat="1" ht="11.25">
      <c r="B2463" s="33"/>
      <c r="D2463" s="150" t="s">
        <v>315</v>
      </c>
      <c r="F2463" s="151" t="s">
        <v>3755</v>
      </c>
      <c r="I2463" s="148"/>
      <c r="L2463" s="33"/>
      <c r="M2463" s="149"/>
      <c r="T2463" s="54"/>
      <c r="AT2463" s="18" t="s">
        <v>315</v>
      </c>
      <c r="AU2463" s="18" t="s">
        <v>88</v>
      </c>
    </row>
    <row r="2464" spans="2:65" s="12" customFormat="1" ht="11.25">
      <c r="B2464" s="152"/>
      <c r="D2464" s="146" t="s">
        <v>317</v>
      </c>
      <c r="E2464" s="153" t="s">
        <v>42</v>
      </c>
      <c r="F2464" s="154" t="s">
        <v>3726</v>
      </c>
      <c r="H2464" s="153" t="s">
        <v>42</v>
      </c>
      <c r="I2464" s="155"/>
      <c r="L2464" s="152"/>
      <c r="M2464" s="156"/>
      <c r="T2464" s="157"/>
      <c r="AT2464" s="153" t="s">
        <v>317</v>
      </c>
      <c r="AU2464" s="153" t="s">
        <v>88</v>
      </c>
      <c r="AV2464" s="12" t="s">
        <v>86</v>
      </c>
      <c r="AW2464" s="12" t="s">
        <v>38</v>
      </c>
      <c r="AX2464" s="12" t="s">
        <v>79</v>
      </c>
      <c r="AY2464" s="153" t="s">
        <v>305</v>
      </c>
    </row>
    <row r="2465" spans="2:65" s="13" customFormat="1" ht="11.25">
      <c r="B2465" s="158"/>
      <c r="D2465" s="146" t="s">
        <v>317</v>
      </c>
      <c r="E2465" s="159" t="s">
        <v>42</v>
      </c>
      <c r="F2465" s="160" t="s">
        <v>3727</v>
      </c>
      <c r="H2465" s="161">
        <v>10.54</v>
      </c>
      <c r="I2465" s="162"/>
      <c r="L2465" s="158"/>
      <c r="M2465" s="163"/>
      <c r="T2465" s="164"/>
      <c r="AT2465" s="159" t="s">
        <v>317</v>
      </c>
      <c r="AU2465" s="159" t="s">
        <v>88</v>
      </c>
      <c r="AV2465" s="13" t="s">
        <v>88</v>
      </c>
      <c r="AW2465" s="13" t="s">
        <v>38</v>
      </c>
      <c r="AX2465" s="13" t="s">
        <v>79</v>
      </c>
      <c r="AY2465" s="159" t="s">
        <v>305</v>
      </c>
    </row>
    <row r="2466" spans="2:65" s="13" customFormat="1" ht="22.5">
      <c r="B2466" s="158"/>
      <c r="D2466" s="146" t="s">
        <v>317</v>
      </c>
      <c r="E2466" s="159" t="s">
        <v>42</v>
      </c>
      <c r="F2466" s="160" t="s">
        <v>3728</v>
      </c>
      <c r="H2466" s="161">
        <v>4.5199999999999996</v>
      </c>
      <c r="I2466" s="162"/>
      <c r="L2466" s="158"/>
      <c r="M2466" s="163"/>
      <c r="T2466" s="164"/>
      <c r="AT2466" s="159" t="s">
        <v>317</v>
      </c>
      <c r="AU2466" s="159" t="s">
        <v>88</v>
      </c>
      <c r="AV2466" s="13" t="s">
        <v>88</v>
      </c>
      <c r="AW2466" s="13" t="s">
        <v>38</v>
      </c>
      <c r="AX2466" s="13" t="s">
        <v>79</v>
      </c>
      <c r="AY2466" s="159" t="s">
        <v>305</v>
      </c>
    </row>
    <row r="2467" spans="2:65" s="15" customFormat="1" ht="11.25">
      <c r="B2467" s="172"/>
      <c r="D2467" s="146" t="s">
        <v>317</v>
      </c>
      <c r="E2467" s="173" t="s">
        <v>42</v>
      </c>
      <c r="F2467" s="174" t="s">
        <v>339</v>
      </c>
      <c r="H2467" s="175">
        <v>15.06</v>
      </c>
      <c r="I2467" s="176"/>
      <c r="L2467" s="172"/>
      <c r="M2467" s="177"/>
      <c r="T2467" s="178"/>
      <c r="AT2467" s="173" t="s">
        <v>317</v>
      </c>
      <c r="AU2467" s="173" t="s">
        <v>88</v>
      </c>
      <c r="AV2467" s="15" t="s">
        <v>311</v>
      </c>
      <c r="AW2467" s="15" t="s">
        <v>38</v>
      </c>
      <c r="AX2467" s="15" t="s">
        <v>86</v>
      </c>
      <c r="AY2467" s="173" t="s">
        <v>305</v>
      </c>
    </row>
    <row r="2468" spans="2:65" s="1" customFormat="1" ht="24.2" customHeight="1">
      <c r="B2468" s="33"/>
      <c r="C2468" s="133" t="s">
        <v>3756</v>
      </c>
      <c r="D2468" s="133" t="s">
        <v>307</v>
      </c>
      <c r="E2468" s="134" t="s">
        <v>3757</v>
      </c>
      <c r="F2468" s="135" t="s">
        <v>3758</v>
      </c>
      <c r="G2468" s="136" t="s">
        <v>199</v>
      </c>
      <c r="H2468" s="137">
        <v>31.013999999999999</v>
      </c>
      <c r="I2468" s="138"/>
      <c r="J2468" s="139">
        <f>ROUND(I2468*H2468,2)</f>
        <v>0</v>
      </c>
      <c r="K2468" s="135" t="s">
        <v>310</v>
      </c>
      <c r="L2468" s="33"/>
      <c r="M2468" s="140" t="s">
        <v>42</v>
      </c>
      <c r="N2468" s="141" t="s">
        <v>50</v>
      </c>
      <c r="P2468" s="142">
        <f>O2468*H2468</f>
        <v>0</v>
      </c>
      <c r="Q2468" s="142">
        <v>0</v>
      </c>
      <c r="R2468" s="142">
        <f>Q2468*H2468</f>
        <v>0</v>
      </c>
      <c r="S2468" s="142">
        <v>0</v>
      </c>
      <c r="T2468" s="143">
        <f>S2468*H2468</f>
        <v>0</v>
      </c>
      <c r="AR2468" s="144" t="s">
        <v>436</v>
      </c>
      <c r="AT2468" s="144" t="s">
        <v>307</v>
      </c>
      <c r="AU2468" s="144" t="s">
        <v>88</v>
      </c>
      <c r="AY2468" s="18" t="s">
        <v>305</v>
      </c>
      <c r="BE2468" s="145">
        <f>IF(N2468="základní",J2468,0)</f>
        <v>0</v>
      </c>
      <c r="BF2468" s="145">
        <f>IF(N2468="snížená",J2468,0)</f>
        <v>0</v>
      </c>
      <c r="BG2468" s="145">
        <f>IF(N2468="zákl. přenesená",J2468,0)</f>
        <v>0</v>
      </c>
      <c r="BH2468" s="145">
        <f>IF(N2468="sníž. přenesená",J2468,0)</f>
        <v>0</v>
      </c>
      <c r="BI2468" s="145">
        <f>IF(N2468="nulová",J2468,0)</f>
        <v>0</v>
      </c>
      <c r="BJ2468" s="18" t="s">
        <v>86</v>
      </c>
      <c r="BK2468" s="145">
        <f>ROUND(I2468*H2468,2)</f>
        <v>0</v>
      </c>
      <c r="BL2468" s="18" t="s">
        <v>436</v>
      </c>
      <c r="BM2468" s="144" t="s">
        <v>3759</v>
      </c>
    </row>
    <row r="2469" spans="2:65" s="1" customFormat="1" ht="19.5">
      <c r="B2469" s="33"/>
      <c r="D2469" s="146" t="s">
        <v>313</v>
      </c>
      <c r="F2469" s="147" t="s">
        <v>3760</v>
      </c>
      <c r="I2469" s="148"/>
      <c r="L2469" s="33"/>
      <c r="M2469" s="149"/>
      <c r="T2469" s="54"/>
      <c r="AT2469" s="18" t="s">
        <v>313</v>
      </c>
      <c r="AU2469" s="18" t="s">
        <v>88</v>
      </c>
    </row>
    <row r="2470" spans="2:65" s="1" customFormat="1" ht="11.25">
      <c r="B2470" s="33"/>
      <c r="D2470" s="150" t="s">
        <v>315</v>
      </c>
      <c r="F2470" s="151" t="s">
        <v>3761</v>
      </c>
      <c r="I2470" s="148"/>
      <c r="L2470" s="33"/>
      <c r="M2470" s="149"/>
      <c r="T2470" s="54"/>
      <c r="AT2470" s="18" t="s">
        <v>315</v>
      </c>
      <c r="AU2470" s="18" t="s">
        <v>88</v>
      </c>
    </row>
    <row r="2471" spans="2:65" s="12" customFormat="1" ht="11.25">
      <c r="B2471" s="152"/>
      <c r="D2471" s="146" t="s">
        <v>317</v>
      </c>
      <c r="E2471" s="153" t="s">
        <v>42</v>
      </c>
      <c r="F2471" s="154" t="s">
        <v>3726</v>
      </c>
      <c r="H2471" s="153" t="s">
        <v>42</v>
      </c>
      <c r="I2471" s="155"/>
      <c r="L2471" s="152"/>
      <c r="M2471" s="156"/>
      <c r="T2471" s="157"/>
      <c r="AT2471" s="153" t="s">
        <v>317</v>
      </c>
      <c r="AU2471" s="153" t="s">
        <v>88</v>
      </c>
      <c r="AV2471" s="12" t="s">
        <v>86</v>
      </c>
      <c r="AW2471" s="12" t="s">
        <v>38</v>
      </c>
      <c r="AX2471" s="12" t="s">
        <v>79</v>
      </c>
      <c r="AY2471" s="153" t="s">
        <v>305</v>
      </c>
    </row>
    <row r="2472" spans="2:65" s="13" customFormat="1" ht="22.5">
      <c r="B2472" s="158"/>
      <c r="D2472" s="146" t="s">
        <v>317</v>
      </c>
      <c r="E2472" s="159" t="s">
        <v>42</v>
      </c>
      <c r="F2472" s="160" t="s">
        <v>3728</v>
      </c>
      <c r="H2472" s="161">
        <v>4.5199999999999996</v>
      </c>
      <c r="I2472" s="162"/>
      <c r="L2472" s="158"/>
      <c r="M2472" s="163"/>
      <c r="T2472" s="164"/>
      <c r="AT2472" s="159" t="s">
        <v>317</v>
      </c>
      <c r="AU2472" s="159" t="s">
        <v>88</v>
      </c>
      <c r="AV2472" s="13" t="s">
        <v>88</v>
      </c>
      <c r="AW2472" s="13" t="s">
        <v>38</v>
      </c>
      <c r="AX2472" s="13" t="s">
        <v>79</v>
      </c>
      <c r="AY2472" s="159" t="s">
        <v>305</v>
      </c>
    </row>
    <row r="2473" spans="2:65" s="12" customFormat="1" ht="11.25">
      <c r="B2473" s="152"/>
      <c r="D2473" s="146" t="s">
        <v>317</v>
      </c>
      <c r="E2473" s="153" t="s">
        <v>42</v>
      </c>
      <c r="F2473" s="154" t="s">
        <v>3762</v>
      </c>
      <c r="H2473" s="153" t="s">
        <v>42</v>
      </c>
      <c r="I2473" s="155"/>
      <c r="L2473" s="152"/>
      <c r="M2473" s="156"/>
      <c r="T2473" s="157"/>
      <c r="AT2473" s="153" t="s">
        <v>317</v>
      </c>
      <c r="AU2473" s="153" t="s">
        <v>88</v>
      </c>
      <c r="AV2473" s="12" t="s">
        <v>86</v>
      </c>
      <c r="AW2473" s="12" t="s">
        <v>38</v>
      </c>
      <c r="AX2473" s="12" t="s">
        <v>79</v>
      </c>
      <c r="AY2473" s="153" t="s">
        <v>305</v>
      </c>
    </row>
    <row r="2474" spans="2:65" s="13" customFormat="1" ht="22.5">
      <c r="B2474" s="158"/>
      <c r="D2474" s="146" t="s">
        <v>317</v>
      </c>
      <c r="E2474" s="159" t="s">
        <v>42</v>
      </c>
      <c r="F2474" s="160" t="s">
        <v>3763</v>
      </c>
      <c r="H2474" s="161">
        <v>25.425999999999998</v>
      </c>
      <c r="I2474" s="162"/>
      <c r="L2474" s="158"/>
      <c r="M2474" s="163"/>
      <c r="T2474" s="164"/>
      <c r="AT2474" s="159" t="s">
        <v>317</v>
      </c>
      <c r="AU2474" s="159" t="s">
        <v>88</v>
      </c>
      <c r="AV2474" s="13" t="s">
        <v>88</v>
      </c>
      <c r="AW2474" s="13" t="s">
        <v>38</v>
      </c>
      <c r="AX2474" s="13" t="s">
        <v>79</v>
      </c>
      <c r="AY2474" s="159" t="s">
        <v>305</v>
      </c>
    </row>
    <row r="2475" spans="2:65" s="12" customFormat="1" ht="11.25">
      <c r="B2475" s="152"/>
      <c r="D2475" s="146" t="s">
        <v>317</v>
      </c>
      <c r="E2475" s="153" t="s">
        <v>42</v>
      </c>
      <c r="F2475" s="154" t="s">
        <v>3764</v>
      </c>
      <c r="H2475" s="153" t="s">
        <v>42</v>
      </c>
      <c r="I2475" s="155"/>
      <c r="L2475" s="152"/>
      <c r="M2475" s="156"/>
      <c r="T2475" s="157"/>
      <c r="AT2475" s="153" t="s">
        <v>317</v>
      </c>
      <c r="AU2475" s="153" t="s">
        <v>88</v>
      </c>
      <c r="AV2475" s="12" t="s">
        <v>86</v>
      </c>
      <c r="AW2475" s="12" t="s">
        <v>38</v>
      </c>
      <c r="AX2475" s="12" t="s">
        <v>79</v>
      </c>
      <c r="AY2475" s="153" t="s">
        <v>305</v>
      </c>
    </row>
    <row r="2476" spans="2:65" s="13" customFormat="1" ht="22.5">
      <c r="B2476" s="158"/>
      <c r="D2476" s="146" t="s">
        <v>317</v>
      </c>
      <c r="E2476" s="159" t="s">
        <v>42</v>
      </c>
      <c r="F2476" s="160" t="s">
        <v>3765</v>
      </c>
      <c r="H2476" s="161">
        <v>1.0680000000000001</v>
      </c>
      <c r="I2476" s="162"/>
      <c r="L2476" s="158"/>
      <c r="M2476" s="163"/>
      <c r="T2476" s="164"/>
      <c r="AT2476" s="159" t="s">
        <v>317</v>
      </c>
      <c r="AU2476" s="159" t="s">
        <v>88</v>
      </c>
      <c r="AV2476" s="13" t="s">
        <v>88</v>
      </c>
      <c r="AW2476" s="13" t="s">
        <v>38</v>
      </c>
      <c r="AX2476" s="13" t="s">
        <v>79</v>
      </c>
      <c r="AY2476" s="159" t="s">
        <v>305</v>
      </c>
    </row>
    <row r="2477" spans="2:65" s="15" customFormat="1" ht="11.25">
      <c r="B2477" s="172"/>
      <c r="D2477" s="146" t="s">
        <v>317</v>
      </c>
      <c r="E2477" s="173" t="s">
        <v>42</v>
      </c>
      <c r="F2477" s="174" t="s">
        <v>339</v>
      </c>
      <c r="H2477" s="175">
        <v>31.013999999999999</v>
      </c>
      <c r="I2477" s="176"/>
      <c r="L2477" s="172"/>
      <c r="M2477" s="177"/>
      <c r="T2477" s="178"/>
      <c r="AT2477" s="173" t="s">
        <v>317</v>
      </c>
      <c r="AU2477" s="173" t="s">
        <v>88</v>
      </c>
      <c r="AV2477" s="15" t="s">
        <v>311</v>
      </c>
      <c r="AW2477" s="15" t="s">
        <v>38</v>
      </c>
      <c r="AX2477" s="15" t="s">
        <v>86</v>
      </c>
      <c r="AY2477" s="173" t="s">
        <v>305</v>
      </c>
    </row>
    <row r="2478" spans="2:65" s="1" customFormat="1" ht="24.2" customHeight="1">
      <c r="B2478" s="33"/>
      <c r="C2478" s="133" t="s">
        <v>3766</v>
      </c>
      <c r="D2478" s="133" t="s">
        <v>307</v>
      </c>
      <c r="E2478" s="134" t="s">
        <v>3767</v>
      </c>
      <c r="F2478" s="135" t="s">
        <v>3768</v>
      </c>
      <c r="G2478" s="136" t="s">
        <v>199</v>
      </c>
      <c r="H2478" s="137">
        <v>683.82600000000002</v>
      </c>
      <c r="I2478" s="138"/>
      <c r="J2478" s="139">
        <f>ROUND(I2478*H2478,2)</f>
        <v>0</v>
      </c>
      <c r="K2478" s="135" t="s">
        <v>310</v>
      </c>
      <c r="L2478" s="33"/>
      <c r="M2478" s="140" t="s">
        <v>42</v>
      </c>
      <c r="N2478" s="141" t="s">
        <v>50</v>
      </c>
      <c r="P2478" s="142">
        <f>O2478*H2478</f>
        <v>0</v>
      </c>
      <c r="Q2478" s="142">
        <v>4.7999999999999996E-3</v>
      </c>
      <c r="R2478" s="142">
        <f>Q2478*H2478</f>
        <v>3.2823647999999999</v>
      </c>
      <c r="S2478" s="142">
        <v>0</v>
      </c>
      <c r="T2478" s="143">
        <f>S2478*H2478</f>
        <v>0</v>
      </c>
      <c r="AR2478" s="144" t="s">
        <v>436</v>
      </c>
      <c r="AT2478" s="144" t="s">
        <v>307</v>
      </c>
      <c r="AU2478" s="144" t="s">
        <v>88</v>
      </c>
      <c r="AY2478" s="18" t="s">
        <v>305</v>
      </c>
      <c r="BE2478" s="145">
        <f>IF(N2478="základní",J2478,0)</f>
        <v>0</v>
      </c>
      <c r="BF2478" s="145">
        <f>IF(N2478="snížená",J2478,0)</f>
        <v>0</v>
      </c>
      <c r="BG2478" s="145">
        <f>IF(N2478="zákl. přenesená",J2478,0)</f>
        <v>0</v>
      </c>
      <c r="BH2478" s="145">
        <f>IF(N2478="sníž. přenesená",J2478,0)</f>
        <v>0</v>
      </c>
      <c r="BI2478" s="145">
        <f>IF(N2478="nulová",J2478,0)</f>
        <v>0</v>
      </c>
      <c r="BJ2478" s="18" t="s">
        <v>86</v>
      </c>
      <c r="BK2478" s="145">
        <f>ROUND(I2478*H2478,2)</f>
        <v>0</v>
      </c>
      <c r="BL2478" s="18" t="s">
        <v>436</v>
      </c>
      <c r="BM2478" s="144" t="s">
        <v>3769</v>
      </c>
    </row>
    <row r="2479" spans="2:65" s="1" customFormat="1" ht="11.25">
      <c r="B2479" s="33"/>
      <c r="D2479" s="146" t="s">
        <v>313</v>
      </c>
      <c r="F2479" s="147" t="s">
        <v>3770</v>
      </c>
      <c r="I2479" s="148"/>
      <c r="L2479" s="33"/>
      <c r="M2479" s="149"/>
      <c r="T2479" s="54"/>
      <c r="AT2479" s="18" t="s">
        <v>313</v>
      </c>
      <c r="AU2479" s="18" t="s">
        <v>88</v>
      </c>
    </row>
    <row r="2480" spans="2:65" s="1" customFormat="1" ht="11.25">
      <c r="B2480" s="33"/>
      <c r="D2480" s="150" t="s">
        <v>315</v>
      </c>
      <c r="F2480" s="151" t="s">
        <v>3771</v>
      </c>
      <c r="I2480" s="148"/>
      <c r="L2480" s="33"/>
      <c r="M2480" s="149"/>
      <c r="T2480" s="54"/>
      <c r="AT2480" s="18" t="s">
        <v>315</v>
      </c>
      <c r="AU2480" s="18" t="s">
        <v>88</v>
      </c>
    </row>
    <row r="2481" spans="2:65" s="12" customFormat="1" ht="11.25">
      <c r="B2481" s="152"/>
      <c r="D2481" s="146" t="s">
        <v>317</v>
      </c>
      <c r="E2481" s="153" t="s">
        <v>42</v>
      </c>
      <c r="F2481" s="154" t="s">
        <v>3772</v>
      </c>
      <c r="H2481" s="153" t="s">
        <v>42</v>
      </c>
      <c r="I2481" s="155"/>
      <c r="L2481" s="152"/>
      <c r="M2481" s="156"/>
      <c r="T2481" s="157"/>
      <c r="AT2481" s="153" t="s">
        <v>317</v>
      </c>
      <c r="AU2481" s="153" t="s">
        <v>88</v>
      </c>
      <c r="AV2481" s="12" t="s">
        <v>86</v>
      </c>
      <c r="AW2481" s="12" t="s">
        <v>38</v>
      </c>
      <c r="AX2481" s="12" t="s">
        <v>79</v>
      </c>
      <c r="AY2481" s="153" t="s">
        <v>305</v>
      </c>
    </row>
    <row r="2482" spans="2:65" s="13" customFormat="1" ht="11.25">
      <c r="B2482" s="158"/>
      <c r="D2482" s="146" t="s">
        <v>317</v>
      </c>
      <c r="E2482" s="159" t="s">
        <v>42</v>
      </c>
      <c r="F2482" s="160" t="s">
        <v>3773</v>
      </c>
      <c r="H2482" s="161">
        <v>658.4</v>
      </c>
      <c r="I2482" s="162"/>
      <c r="L2482" s="158"/>
      <c r="M2482" s="163"/>
      <c r="T2482" s="164"/>
      <c r="AT2482" s="159" t="s">
        <v>317</v>
      </c>
      <c r="AU2482" s="159" t="s">
        <v>88</v>
      </c>
      <c r="AV2482" s="13" t="s">
        <v>88</v>
      </c>
      <c r="AW2482" s="13" t="s">
        <v>38</v>
      </c>
      <c r="AX2482" s="13" t="s">
        <v>79</v>
      </c>
      <c r="AY2482" s="159" t="s">
        <v>305</v>
      </c>
    </row>
    <row r="2483" spans="2:65" s="13" customFormat="1" ht="22.5">
      <c r="B2483" s="158"/>
      <c r="D2483" s="146" t="s">
        <v>317</v>
      </c>
      <c r="E2483" s="159" t="s">
        <v>42</v>
      </c>
      <c r="F2483" s="160" t="s">
        <v>3763</v>
      </c>
      <c r="H2483" s="161">
        <v>25.425999999999998</v>
      </c>
      <c r="I2483" s="162"/>
      <c r="L2483" s="158"/>
      <c r="M2483" s="163"/>
      <c r="T2483" s="164"/>
      <c r="AT2483" s="159" t="s">
        <v>317</v>
      </c>
      <c r="AU2483" s="159" t="s">
        <v>88</v>
      </c>
      <c r="AV2483" s="13" t="s">
        <v>88</v>
      </c>
      <c r="AW2483" s="13" t="s">
        <v>38</v>
      </c>
      <c r="AX2483" s="13" t="s">
        <v>79</v>
      </c>
      <c r="AY2483" s="159" t="s">
        <v>305</v>
      </c>
    </row>
    <row r="2484" spans="2:65" s="15" customFormat="1" ht="11.25">
      <c r="B2484" s="172"/>
      <c r="D2484" s="146" t="s">
        <v>317</v>
      </c>
      <c r="E2484" s="173" t="s">
        <v>42</v>
      </c>
      <c r="F2484" s="174" t="s">
        <v>339</v>
      </c>
      <c r="H2484" s="175">
        <v>683.82600000000002</v>
      </c>
      <c r="I2484" s="176"/>
      <c r="L2484" s="172"/>
      <c r="M2484" s="177"/>
      <c r="T2484" s="178"/>
      <c r="AT2484" s="173" t="s">
        <v>317</v>
      </c>
      <c r="AU2484" s="173" t="s">
        <v>88</v>
      </c>
      <c r="AV2484" s="15" t="s">
        <v>311</v>
      </c>
      <c r="AW2484" s="15" t="s">
        <v>38</v>
      </c>
      <c r="AX2484" s="15" t="s">
        <v>86</v>
      </c>
      <c r="AY2484" s="173" t="s">
        <v>305</v>
      </c>
    </row>
    <row r="2485" spans="2:65" s="1" customFormat="1" ht="24.2" customHeight="1">
      <c r="B2485" s="33"/>
      <c r="C2485" s="133" t="s">
        <v>3774</v>
      </c>
      <c r="D2485" s="133" t="s">
        <v>307</v>
      </c>
      <c r="E2485" s="134" t="s">
        <v>3775</v>
      </c>
      <c r="F2485" s="135" t="s">
        <v>3776</v>
      </c>
      <c r="G2485" s="136" t="s">
        <v>199</v>
      </c>
      <c r="H2485" s="137">
        <v>6.3079999999999998</v>
      </c>
      <c r="I2485" s="138"/>
      <c r="J2485" s="139">
        <f>ROUND(I2485*H2485,2)</f>
        <v>0</v>
      </c>
      <c r="K2485" s="135" t="s">
        <v>721</v>
      </c>
      <c r="L2485" s="33"/>
      <c r="M2485" s="140" t="s">
        <v>42</v>
      </c>
      <c r="N2485" s="141" t="s">
        <v>50</v>
      </c>
      <c r="P2485" s="142">
        <f>O2485*H2485</f>
        <v>0</v>
      </c>
      <c r="Q2485" s="142">
        <v>4.7999999999999996E-3</v>
      </c>
      <c r="R2485" s="142">
        <f>Q2485*H2485</f>
        <v>3.0278399999999997E-2</v>
      </c>
      <c r="S2485" s="142">
        <v>0</v>
      </c>
      <c r="T2485" s="143">
        <f>S2485*H2485</f>
        <v>0</v>
      </c>
      <c r="AR2485" s="144" t="s">
        <v>436</v>
      </c>
      <c r="AT2485" s="144" t="s">
        <v>307</v>
      </c>
      <c r="AU2485" s="144" t="s">
        <v>88</v>
      </c>
      <c r="AY2485" s="18" t="s">
        <v>305</v>
      </c>
      <c r="BE2485" s="145">
        <f>IF(N2485="základní",J2485,0)</f>
        <v>0</v>
      </c>
      <c r="BF2485" s="145">
        <f>IF(N2485="snížená",J2485,0)</f>
        <v>0</v>
      </c>
      <c r="BG2485" s="145">
        <f>IF(N2485="zákl. přenesená",J2485,0)</f>
        <v>0</v>
      </c>
      <c r="BH2485" s="145">
        <f>IF(N2485="sníž. přenesená",J2485,0)</f>
        <v>0</v>
      </c>
      <c r="BI2485" s="145">
        <f>IF(N2485="nulová",J2485,0)</f>
        <v>0</v>
      </c>
      <c r="BJ2485" s="18" t="s">
        <v>86</v>
      </c>
      <c r="BK2485" s="145">
        <f>ROUND(I2485*H2485,2)</f>
        <v>0</v>
      </c>
      <c r="BL2485" s="18" t="s">
        <v>436</v>
      </c>
      <c r="BM2485" s="144" t="s">
        <v>3777</v>
      </c>
    </row>
    <row r="2486" spans="2:65" s="1" customFormat="1" ht="19.5">
      <c r="B2486" s="33"/>
      <c r="D2486" s="146" t="s">
        <v>313</v>
      </c>
      <c r="F2486" s="147" t="s">
        <v>3778</v>
      </c>
      <c r="I2486" s="148"/>
      <c r="L2486" s="33"/>
      <c r="M2486" s="149"/>
      <c r="T2486" s="54"/>
      <c r="AT2486" s="18" t="s">
        <v>313</v>
      </c>
      <c r="AU2486" s="18" t="s">
        <v>88</v>
      </c>
    </row>
    <row r="2487" spans="2:65" s="12" customFormat="1" ht="11.25">
      <c r="B2487" s="152"/>
      <c r="D2487" s="146" t="s">
        <v>317</v>
      </c>
      <c r="E2487" s="153" t="s">
        <v>42</v>
      </c>
      <c r="F2487" s="154" t="s">
        <v>3779</v>
      </c>
      <c r="H2487" s="153" t="s">
        <v>42</v>
      </c>
      <c r="I2487" s="155"/>
      <c r="L2487" s="152"/>
      <c r="M2487" s="156"/>
      <c r="T2487" s="157"/>
      <c r="AT2487" s="153" t="s">
        <v>317</v>
      </c>
      <c r="AU2487" s="153" t="s">
        <v>88</v>
      </c>
      <c r="AV2487" s="12" t="s">
        <v>86</v>
      </c>
      <c r="AW2487" s="12" t="s">
        <v>38</v>
      </c>
      <c r="AX2487" s="12" t="s">
        <v>79</v>
      </c>
      <c r="AY2487" s="153" t="s">
        <v>305</v>
      </c>
    </row>
    <row r="2488" spans="2:65" s="13" customFormat="1" ht="11.25">
      <c r="B2488" s="158"/>
      <c r="D2488" s="146" t="s">
        <v>317</v>
      </c>
      <c r="E2488" s="159" t="s">
        <v>42</v>
      </c>
      <c r="F2488" s="160" t="s">
        <v>3780</v>
      </c>
      <c r="H2488" s="161">
        <v>5.24</v>
      </c>
      <c r="I2488" s="162"/>
      <c r="L2488" s="158"/>
      <c r="M2488" s="163"/>
      <c r="T2488" s="164"/>
      <c r="AT2488" s="159" t="s">
        <v>317</v>
      </c>
      <c r="AU2488" s="159" t="s">
        <v>88</v>
      </c>
      <c r="AV2488" s="13" t="s">
        <v>88</v>
      </c>
      <c r="AW2488" s="13" t="s">
        <v>38</v>
      </c>
      <c r="AX2488" s="13" t="s">
        <v>79</v>
      </c>
      <c r="AY2488" s="159" t="s">
        <v>305</v>
      </c>
    </row>
    <row r="2489" spans="2:65" s="13" customFormat="1" ht="22.5">
      <c r="B2489" s="158"/>
      <c r="D2489" s="146" t="s">
        <v>317</v>
      </c>
      <c r="E2489" s="159" t="s">
        <v>42</v>
      </c>
      <c r="F2489" s="160" t="s">
        <v>3765</v>
      </c>
      <c r="H2489" s="161">
        <v>1.0680000000000001</v>
      </c>
      <c r="I2489" s="162"/>
      <c r="L2489" s="158"/>
      <c r="M2489" s="163"/>
      <c r="T2489" s="164"/>
      <c r="AT2489" s="159" t="s">
        <v>317</v>
      </c>
      <c r="AU2489" s="159" t="s">
        <v>88</v>
      </c>
      <c r="AV2489" s="13" t="s">
        <v>88</v>
      </c>
      <c r="AW2489" s="13" t="s">
        <v>38</v>
      </c>
      <c r="AX2489" s="13" t="s">
        <v>79</v>
      </c>
      <c r="AY2489" s="159" t="s">
        <v>305</v>
      </c>
    </row>
    <row r="2490" spans="2:65" s="15" customFormat="1" ht="11.25">
      <c r="B2490" s="172"/>
      <c r="D2490" s="146" t="s">
        <v>317</v>
      </c>
      <c r="E2490" s="173" t="s">
        <v>42</v>
      </c>
      <c r="F2490" s="174" t="s">
        <v>339</v>
      </c>
      <c r="H2490" s="175">
        <v>6.3079999999999998</v>
      </c>
      <c r="I2490" s="176"/>
      <c r="L2490" s="172"/>
      <c r="M2490" s="177"/>
      <c r="T2490" s="178"/>
      <c r="AT2490" s="173" t="s">
        <v>317</v>
      </c>
      <c r="AU2490" s="173" t="s">
        <v>88</v>
      </c>
      <c r="AV2490" s="15" t="s">
        <v>311</v>
      </c>
      <c r="AW2490" s="15" t="s">
        <v>38</v>
      </c>
      <c r="AX2490" s="15" t="s">
        <v>86</v>
      </c>
      <c r="AY2490" s="173" t="s">
        <v>305</v>
      </c>
    </row>
    <row r="2491" spans="2:65" s="1" customFormat="1" ht="16.5" customHeight="1">
      <c r="B2491" s="33"/>
      <c r="C2491" s="133" t="s">
        <v>3781</v>
      </c>
      <c r="D2491" s="133" t="s">
        <v>307</v>
      </c>
      <c r="E2491" s="134" t="s">
        <v>3782</v>
      </c>
      <c r="F2491" s="135" t="s">
        <v>3783</v>
      </c>
      <c r="G2491" s="136" t="s">
        <v>199</v>
      </c>
      <c r="H2491" s="137">
        <v>36.537999999999997</v>
      </c>
      <c r="I2491" s="138"/>
      <c r="J2491" s="139">
        <f>ROUND(I2491*H2491,2)</f>
        <v>0</v>
      </c>
      <c r="K2491" s="135" t="s">
        <v>310</v>
      </c>
      <c r="L2491" s="33"/>
      <c r="M2491" s="140" t="s">
        <v>42</v>
      </c>
      <c r="N2491" s="141" t="s">
        <v>50</v>
      </c>
      <c r="P2491" s="142">
        <f>O2491*H2491</f>
        <v>0</v>
      </c>
      <c r="Q2491" s="142">
        <v>2.5000000000000001E-4</v>
      </c>
      <c r="R2491" s="142">
        <f>Q2491*H2491</f>
        <v>9.1344999999999985E-3</v>
      </c>
      <c r="S2491" s="142">
        <v>0</v>
      </c>
      <c r="T2491" s="143">
        <f>S2491*H2491</f>
        <v>0</v>
      </c>
      <c r="AR2491" s="144" t="s">
        <v>436</v>
      </c>
      <c r="AT2491" s="144" t="s">
        <v>307</v>
      </c>
      <c r="AU2491" s="144" t="s">
        <v>88</v>
      </c>
      <c r="AY2491" s="18" t="s">
        <v>305</v>
      </c>
      <c r="BE2491" s="145">
        <f>IF(N2491="základní",J2491,0)</f>
        <v>0</v>
      </c>
      <c r="BF2491" s="145">
        <f>IF(N2491="snížená",J2491,0)</f>
        <v>0</v>
      </c>
      <c r="BG2491" s="145">
        <f>IF(N2491="zákl. přenesená",J2491,0)</f>
        <v>0</v>
      </c>
      <c r="BH2491" s="145">
        <f>IF(N2491="sníž. přenesená",J2491,0)</f>
        <v>0</v>
      </c>
      <c r="BI2491" s="145">
        <f>IF(N2491="nulová",J2491,0)</f>
        <v>0</v>
      </c>
      <c r="BJ2491" s="18" t="s">
        <v>86</v>
      </c>
      <c r="BK2491" s="145">
        <f>ROUND(I2491*H2491,2)</f>
        <v>0</v>
      </c>
      <c r="BL2491" s="18" t="s">
        <v>436</v>
      </c>
      <c r="BM2491" s="144" t="s">
        <v>3784</v>
      </c>
    </row>
    <row r="2492" spans="2:65" s="1" customFormat="1" ht="11.25">
      <c r="B2492" s="33"/>
      <c r="D2492" s="146" t="s">
        <v>313</v>
      </c>
      <c r="F2492" s="147" t="s">
        <v>3785</v>
      </c>
      <c r="I2492" s="148"/>
      <c r="L2492" s="33"/>
      <c r="M2492" s="149"/>
      <c r="T2492" s="54"/>
      <c r="AT2492" s="18" t="s">
        <v>313</v>
      </c>
      <c r="AU2492" s="18" t="s">
        <v>88</v>
      </c>
    </row>
    <row r="2493" spans="2:65" s="1" customFormat="1" ht="11.25">
      <c r="B2493" s="33"/>
      <c r="D2493" s="150" t="s">
        <v>315</v>
      </c>
      <c r="F2493" s="151" t="s">
        <v>3786</v>
      </c>
      <c r="I2493" s="148"/>
      <c r="L2493" s="33"/>
      <c r="M2493" s="149"/>
      <c r="T2493" s="54"/>
      <c r="AT2493" s="18" t="s">
        <v>315</v>
      </c>
      <c r="AU2493" s="18" t="s">
        <v>88</v>
      </c>
    </row>
    <row r="2494" spans="2:65" s="12" customFormat="1" ht="22.5">
      <c r="B2494" s="152"/>
      <c r="D2494" s="146" t="s">
        <v>317</v>
      </c>
      <c r="E2494" s="153" t="s">
        <v>42</v>
      </c>
      <c r="F2494" s="154" t="s">
        <v>3717</v>
      </c>
      <c r="H2494" s="153" t="s">
        <v>42</v>
      </c>
      <c r="I2494" s="155"/>
      <c r="L2494" s="152"/>
      <c r="M2494" s="156"/>
      <c r="T2494" s="157"/>
      <c r="AT2494" s="153" t="s">
        <v>317</v>
      </c>
      <c r="AU2494" s="153" t="s">
        <v>88</v>
      </c>
      <c r="AV2494" s="12" t="s">
        <v>86</v>
      </c>
      <c r="AW2494" s="12" t="s">
        <v>38</v>
      </c>
      <c r="AX2494" s="12" t="s">
        <v>79</v>
      </c>
      <c r="AY2494" s="153" t="s">
        <v>305</v>
      </c>
    </row>
    <row r="2495" spans="2:65" s="13" customFormat="1" ht="11.25">
      <c r="B2495" s="158"/>
      <c r="D2495" s="146" t="s">
        <v>317</v>
      </c>
      <c r="E2495" s="159" t="s">
        <v>42</v>
      </c>
      <c r="F2495" s="160" t="s">
        <v>3718</v>
      </c>
      <c r="H2495" s="161">
        <v>31.79</v>
      </c>
      <c r="I2495" s="162"/>
      <c r="L2495" s="158"/>
      <c r="M2495" s="163"/>
      <c r="T2495" s="164"/>
      <c r="AT2495" s="159" t="s">
        <v>317</v>
      </c>
      <c r="AU2495" s="159" t="s">
        <v>88</v>
      </c>
      <c r="AV2495" s="13" t="s">
        <v>88</v>
      </c>
      <c r="AW2495" s="13" t="s">
        <v>38</v>
      </c>
      <c r="AX2495" s="13" t="s">
        <v>79</v>
      </c>
      <c r="AY2495" s="159" t="s">
        <v>305</v>
      </c>
    </row>
    <row r="2496" spans="2:65" s="13" customFormat="1" ht="22.5">
      <c r="B2496" s="158"/>
      <c r="D2496" s="146" t="s">
        <v>317</v>
      </c>
      <c r="E2496" s="159" t="s">
        <v>42</v>
      </c>
      <c r="F2496" s="160" t="s">
        <v>3719</v>
      </c>
      <c r="H2496" s="161">
        <v>4.7480000000000002</v>
      </c>
      <c r="I2496" s="162"/>
      <c r="L2496" s="158"/>
      <c r="M2496" s="163"/>
      <c r="T2496" s="164"/>
      <c r="AT2496" s="159" t="s">
        <v>317</v>
      </c>
      <c r="AU2496" s="159" t="s">
        <v>88</v>
      </c>
      <c r="AV2496" s="13" t="s">
        <v>88</v>
      </c>
      <c r="AW2496" s="13" t="s">
        <v>38</v>
      </c>
      <c r="AX2496" s="13" t="s">
        <v>79</v>
      </c>
      <c r="AY2496" s="159" t="s">
        <v>305</v>
      </c>
    </row>
    <row r="2497" spans="2:65" s="15" customFormat="1" ht="11.25">
      <c r="B2497" s="172"/>
      <c r="D2497" s="146" t="s">
        <v>317</v>
      </c>
      <c r="E2497" s="173" t="s">
        <v>42</v>
      </c>
      <c r="F2497" s="174" t="s">
        <v>339</v>
      </c>
      <c r="H2497" s="175">
        <v>36.537999999999997</v>
      </c>
      <c r="I2497" s="176"/>
      <c r="L2497" s="172"/>
      <c r="M2497" s="177"/>
      <c r="T2497" s="178"/>
      <c r="AT2497" s="173" t="s">
        <v>317</v>
      </c>
      <c r="AU2497" s="173" t="s">
        <v>88</v>
      </c>
      <c r="AV2497" s="15" t="s">
        <v>311</v>
      </c>
      <c r="AW2497" s="15" t="s">
        <v>38</v>
      </c>
      <c r="AX2497" s="15" t="s">
        <v>86</v>
      </c>
      <c r="AY2497" s="173" t="s">
        <v>305</v>
      </c>
    </row>
    <row r="2498" spans="2:65" s="1" customFormat="1" ht="24.2" customHeight="1">
      <c r="B2498" s="33"/>
      <c r="C2498" s="133" t="s">
        <v>3787</v>
      </c>
      <c r="D2498" s="133" t="s">
        <v>307</v>
      </c>
      <c r="E2498" s="134" t="s">
        <v>3788</v>
      </c>
      <c r="F2498" s="135" t="s">
        <v>3789</v>
      </c>
      <c r="G2498" s="136" t="s">
        <v>199</v>
      </c>
      <c r="H2498" s="137">
        <v>4.7480000000000002</v>
      </c>
      <c r="I2498" s="138"/>
      <c r="J2498" s="139">
        <f>ROUND(I2498*H2498,2)</f>
        <v>0</v>
      </c>
      <c r="K2498" s="135" t="s">
        <v>310</v>
      </c>
      <c r="L2498" s="33"/>
      <c r="M2498" s="140" t="s">
        <v>42</v>
      </c>
      <c r="N2498" s="141" t="s">
        <v>50</v>
      </c>
      <c r="P2498" s="142">
        <f>O2498*H2498</f>
        <v>0</v>
      </c>
      <c r="Q2498" s="142">
        <v>0</v>
      </c>
      <c r="R2498" s="142">
        <f>Q2498*H2498</f>
        <v>0</v>
      </c>
      <c r="S2498" s="142">
        <v>0</v>
      </c>
      <c r="T2498" s="143">
        <f>S2498*H2498</f>
        <v>0</v>
      </c>
      <c r="AR2498" s="144" t="s">
        <v>436</v>
      </c>
      <c r="AT2498" s="144" t="s">
        <v>307</v>
      </c>
      <c r="AU2498" s="144" t="s">
        <v>88</v>
      </c>
      <c r="AY2498" s="18" t="s">
        <v>305</v>
      </c>
      <c r="BE2498" s="145">
        <f>IF(N2498="základní",J2498,0)</f>
        <v>0</v>
      </c>
      <c r="BF2498" s="145">
        <f>IF(N2498="snížená",J2498,0)</f>
        <v>0</v>
      </c>
      <c r="BG2498" s="145">
        <f>IF(N2498="zákl. přenesená",J2498,0)</f>
        <v>0</v>
      </c>
      <c r="BH2498" s="145">
        <f>IF(N2498="sníž. přenesená",J2498,0)</f>
        <v>0</v>
      </c>
      <c r="BI2498" s="145">
        <f>IF(N2498="nulová",J2498,0)</f>
        <v>0</v>
      </c>
      <c r="BJ2498" s="18" t="s">
        <v>86</v>
      </c>
      <c r="BK2498" s="145">
        <f>ROUND(I2498*H2498,2)</f>
        <v>0</v>
      </c>
      <c r="BL2498" s="18" t="s">
        <v>436</v>
      </c>
      <c r="BM2498" s="144" t="s">
        <v>3790</v>
      </c>
    </row>
    <row r="2499" spans="2:65" s="1" customFormat="1" ht="19.5">
      <c r="B2499" s="33"/>
      <c r="D2499" s="146" t="s">
        <v>313</v>
      </c>
      <c r="F2499" s="147" t="s">
        <v>3791</v>
      </c>
      <c r="I2499" s="148"/>
      <c r="L2499" s="33"/>
      <c r="M2499" s="149"/>
      <c r="T2499" s="54"/>
      <c r="AT2499" s="18" t="s">
        <v>313</v>
      </c>
      <c r="AU2499" s="18" t="s">
        <v>88</v>
      </c>
    </row>
    <row r="2500" spans="2:65" s="1" customFormat="1" ht="11.25">
      <c r="B2500" s="33"/>
      <c r="D2500" s="150" t="s">
        <v>315</v>
      </c>
      <c r="F2500" s="151" t="s">
        <v>3792</v>
      </c>
      <c r="I2500" s="148"/>
      <c r="L2500" s="33"/>
      <c r="M2500" s="149"/>
      <c r="T2500" s="54"/>
      <c r="AT2500" s="18" t="s">
        <v>315</v>
      </c>
      <c r="AU2500" s="18" t="s">
        <v>88</v>
      </c>
    </row>
    <row r="2501" spans="2:65" s="12" customFormat="1" ht="22.5">
      <c r="B2501" s="152"/>
      <c r="D2501" s="146" t="s">
        <v>317</v>
      </c>
      <c r="E2501" s="153" t="s">
        <v>42</v>
      </c>
      <c r="F2501" s="154" t="s">
        <v>3717</v>
      </c>
      <c r="H2501" s="153" t="s">
        <v>42</v>
      </c>
      <c r="I2501" s="155"/>
      <c r="L2501" s="152"/>
      <c r="M2501" s="156"/>
      <c r="T2501" s="157"/>
      <c r="AT2501" s="153" t="s">
        <v>317</v>
      </c>
      <c r="AU2501" s="153" t="s">
        <v>88</v>
      </c>
      <c r="AV2501" s="12" t="s">
        <v>86</v>
      </c>
      <c r="AW2501" s="12" t="s">
        <v>38</v>
      </c>
      <c r="AX2501" s="12" t="s">
        <v>79</v>
      </c>
      <c r="AY2501" s="153" t="s">
        <v>305</v>
      </c>
    </row>
    <row r="2502" spans="2:65" s="13" customFormat="1" ht="22.5">
      <c r="B2502" s="158"/>
      <c r="D2502" s="146" t="s">
        <v>317</v>
      </c>
      <c r="E2502" s="159" t="s">
        <v>42</v>
      </c>
      <c r="F2502" s="160" t="s">
        <v>3719</v>
      </c>
      <c r="H2502" s="161">
        <v>4.7480000000000002</v>
      </c>
      <c r="I2502" s="162"/>
      <c r="L2502" s="158"/>
      <c r="M2502" s="163"/>
      <c r="T2502" s="164"/>
      <c r="AT2502" s="159" t="s">
        <v>317</v>
      </c>
      <c r="AU2502" s="159" t="s">
        <v>88</v>
      </c>
      <c r="AV2502" s="13" t="s">
        <v>88</v>
      </c>
      <c r="AW2502" s="13" t="s">
        <v>38</v>
      </c>
      <c r="AX2502" s="13" t="s">
        <v>79</v>
      </c>
      <c r="AY2502" s="159" t="s">
        <v>305</v>
      </c>
    </row>
    <row r="2503" spans="2:65" s="15" customFormat="1" ht="11.25">
      <c r="B2503" s="172"/>
      <c r="D2503" s="146" t="s">
        <v>317</v>
      </c>
      <c r="E2503" s="173" t="s">
        <v>42</v>
      </c>
      <c r="F2503" s="174" t="s">
        <v>339</v>
      </c>
      <c r="H2503" s="175">
        <v>4.7480000000000002</v>
      </c>
      <c r="I2503" s="176"/>
      <c r="L2503" s="172"/>
      <c r="M2503" s="177"/>
      <c r="T2503" s="178"/>
      <c r="AT2503" s="173" t="s">
        <v>317</v>
      </c>
      <c r="AU2503" s="173" t="s">
        <v>88</v>
      </c>
      <c r="AV2503" s="15" t="s">
        <v>311</v>
      </c>
      <c r="AW2503" s="15" t="s">
        <v>38</v>
      </c>
      <c r="AX2503" s="15" t="s">
        <v>86</v>
      </c>
      <c r="AY2503" s="173" t="s">
        <v>305</v>
      </c>
    </row>
    <row r="2504" spans="2:65" s="1" customFormat="1" ht="24.2" customHeight="1">
      <c r="B2504" s="33"/>
      <c r="C2504" s="133" t="s">
        <v>3793</v>
      </c>
      <c r="D2504" s="133" t="s">
        <v>307</v>
      </c>
      <c r="E2504" s="134" t="s">
        <v>3794</v>
      </c>
      <c r="F2504" s="135" t="s">
        <v>3795</v>
      </c>
      <c r="G2504" s="136" t="s">
        <v>199</v>
      </c>
      <c r="H2504" s="137">
        <v>69.33</v>
      </c>
      <c r="I2504" s="138"/>
      <c r="J2504" s="139">
        <f>ROUND(I2504*H2504,2)</f>
        <v>0</v>
      </c>
      <c r="K2504" s="135" t="s">
        <v>310</v>
      </c>
      <c r="L2504" s="33"/>
      <c r="M2504" s="140" t="s">
        <v>42</v>
      </c>
      <c r="N2504" s="141" t="s">
        <v>50</v>
      </c>
      <c r="P2504" s="142">
        <f>O2504*H2504</f>
        <v>0</v>
      </c>
      <c r="Q2504" s="142">
        <v>2.7E-4</v>
      </c>
      <c r="R2504" s="142">
        <f>Q2504*H2504</f>
        <v>1.8719099999999999E-2</v>
      </c>
      <c r="S2504" s="142">
        <v>0</v>
      </c>
      <c r="T2504" s="143">
        <f>S2504*H2504</f>
        <v>0</v>
      </c>
      <c r="AR2504" s="144" t="s">
        <v>436</v>
      </c>
      <c r="AT2504" s="144" t="s">
        <v>307</v>
      </c>
      <c r="AU2504" s="144" t="s">
        <v>88</v>
      </c>
      <c r="AY2504" s="18" t="s">
        <v>305</v>
      </c>
      <c r="BE2504" s="145">
        <f>IF(N2504="základní",J2504,0)</f>
        <v>0</v>
      </c>
      <c r="BF2504" s="145">
        <f>IF(N2504="snížená",J2504,0)</f>
        <v>0</v>
      </c>
      <c r="BG2504" s="145">
        <f>IF(N2504="zákl. přenesená",J2504,0)</f>
        <v>0</v>
      </c>
      <c r="BH2504" s="145">
        <f>IF(N2504="sníž. přenesená",J2504,0)</f>
        <v>0</v>
      </c>
      <c r="BI2504" s="145">
        <f>IF(N2504="nulová",J2504,0)</f>
        <v>0</v>
      </c>
      <c r="BJ2504" s="18" t="s">
        <v>86</v>
      </c>
      <c r="BK2504" s="145">
        <f>ROUND(I2504*H2504,2)</f>
        <v>0</v>
      </c>
      <c r="BL2504" s="18" t="s">
        <v>436</v>
      </c>
      <c r="BM2504" s="144" t="s">
        <v>3796</v>
      </c>
    </row>
    <row r="2505" spans="2:65" s="1" customFormat="1" ht="11.25">
      <c r="B2505" s="33"/>
      <c r="D2505" s="146" t="s">
        <v>313</v>
      </c>
      <c r="F2505" s="147" t="s">
        <v>3797</v>
      </c>
      <c r="I2505" s="148"/>
      <c r="L2505" s="33"/>
      <c r="M2505" s="149"/>
      <c r="T2505" s="54"/>
      <c r="AT2505" s="18" t="s">
        <v>313</v>
      </c>
      <c r="AU2505" s="18" t="s">
        <v>88</v>
      </c>
    </row>
    <row r="2506" spans="2:65" s="1" customFormat="1" ht="11.25">
      <c r="B2506" s="33"/>
      <c r="D2506" s="150" t="s">
        <v>315</v>
      </c>
      <c r="F2506" s="151" t="s">
        <v>3798</v>
      </c>
      <c r="I2506" s="148"/>
      <c r="L2506" s="33"/>
      <c r="M2506" s="149"/>
      <c r="T2506" s="54"/>
      <c r="AT2506" s="18" t="s">
        <v>315</v>
      </c>
      <c r="AU2506" s="18" t="s">
        <v>88</v>
      </c>
    </row>
    <row r="2507" spans="2:65" s="12" customFormat="1" ht="22.5">
      <c r="B2507" s="152"/>
      <c r="D2507" s="146" t="s">
        <v>317</v>
      </c>
      <c r="E2507" s="153" t="s">
        <v>42</v>
      </c>
      <c r="F2507" s="154" t="s">
        <v>3741</v>
      </c>
      <c r="H2507" s="153" t="s">
        <v>42</v>
      </c>
      <c r="I2507" s="155"/>
      <c r="L2507" s="152"/>
      <c r="M2507" s="156"/>
      <c r="T2507" s="157"/>
      <c r="AT2507" s="153" t="s">
        <v>317</v>
      </c>
      <c r="AU2507" s="153" t="s">
        <v>88</v>
      </c>
      <c r="AV2507" s="12" t="s">
        <v>86</v>
      </c>
      <c r="AW2507" s="12" t="s">
        <v>38</v>
      </c>
      <c r="AX2507" s="12" t="s">
        <v>79</v>
      </c>
      <c r="AY2507" s="153" t="s">
        <v>305</v>
      </c>
    </row>
    <row r="2508" spans="2:65" s="13" customFormat="1" ht="11.25">
      <c r="B2508" s="158"/>
      <c r="D2508" s="146" t="s">
        <v>317</v>
      </c>
      <c r="E2508" s="159" t="s">
        <v>42</v>
      </c>
      <c r="F2508" s="160" t="s">
        <v>3742</v>
      </c>
      <c r="H2508" s="161">
        <v>63.9</v>
      </c>
      <c r="I2508" s="162"/>
      <c r="L2508" s="158"/>
      <c r="M2508" s="163"/>
      <c r="T2508" s="164"/>
      <c r="AT2508" s="159" t="s">
        <v>317</v>
      </c>
      <c r="AU2508" s="159" t="s">
        <v>88</v>
      </c>
      <c r="AV2508" s="13" t="s">
        <v>88</v>
      </c>
      <c r="AW2508" s="13" t="s">
        <v>38</v>
      </c>
      <c r="AX2508" s="13" t="s">
        <v>79</v>
      </c>
      <c r="AY2508" s="159" t="s">
        <v>305</v>
      </c>
    </row>
    <row r="2509" spans="2:65" s="13" customFormat="1" ht="22.5">
      <c r="B2509" s="158"/>
      <c r="D2509" s="146" t="s">
        <v>317</v>
      </c>
      <c r="E2509" s="159" t="s">
        <v>42</v>
      </c>
      <c r="F2509" s="160" t="s">
        <v>3743</v>
      </c>
      <c r="H2509" s="161">
        <v>5.43</v>
      </c>
      <c r="I2509" s="162"/>
      <c r="L2509" s="158"/>
      <c r="M2509" s="163"/>
      <c r="T2509" s="164"/>
      <c r="AT2509" s="159" t="s">
        <v>317</v>
      </c>
      <c r="AU2509" s="159" t="s">
        <v>88</v>
      </c>
      <c r="AV2509" s="13" t="s">
        <v>88</v>
      </c>
      <c r="AW2509" s="13" t="s">
        <v>38</v>
      </c>
      <c r="AX2509" s="13" t="s">
        <v>79</v>
      </c>
      <c r="AY2509" s="159" t="s">
        <v>305</v>
      </c>
    </row>
    <row r="2510" spans="2:65" s="15" customFormat="1" ht="11.25">
      <c r="B2510" s="172"/>
      <c r="D2510" s="146" t="s">
        <v>317</v>
      </c>
      <c r="E2510" s="173" t="s">
        <v>42</v>
      </c>
      <c r="F2510" s="174" t="s">
        <v>339</v>
      </c>
      <c r="H2510" s="175">
        <v>69.33</v>
      </c>
      <c r="I2510" s="176"/>
      <c r="L2510" s="172"/>
      <c r="M2510" s="177"/>
      <c r="T2510" s="178"/>
      <c r="AT2510" s="173" t="s">
        <v>317</v>
      </c>
      <c r="AU2510" s="173" t="s">
        <v>88</v>
      </c>
      <c r="AV2510" s="15" t="s">
        <v>311</v>
      </c>
      <c r="AW2510" s="15" t="s">
        <v>38</v>
      </c>
      <c r="AX2510" s="15" t="s">
        <v>86</v>
      </c>
      <c r="AY2510" s="173" t="s">
        <v>305</v>
      </c>
    </row>
    <row r="2511" spans="2:65" s="1" customFormat="1" ht="24.2" customHeight="1">
      <c r="B2511" s="33"/>
      <c r="C2511" s="133" t="s">
        <v>3799</v>
      </c>
      <c r="D2511" s="133" t="s">
        <v>307</v>
      </c>
      <c r="E2511" s="134" t="s">
        <v>3800</v>
      </c>
      <c r="F2511" s="135" t="s">
        <v>3801</v>
      </c>
      <c r="G2511" s="136" t="s">
        <v>199</v>
      </c>
      <c r="H2511" s="137">
        <v>63.9</v>
      </c>
      <c r="I2511" s="138"/>
      <c r="J2511" s="139">
        <f>ROUND(I2511*H2511,2)</f>
        <v>0</v>
      </c>
      <c r="K2511" s="135" t="s">
        <v>310</v>
      </c>
      <c r="L2511" s="33"/>
      <c r="M2511" s="140" t="s">
        <v>42</v>
      </c>
      <c r="N2511" s="141" t="s">
        <v>50</v>
      </c>
      <c r="P2511" s="142">
        <f>O2511*H2511</f>
        <v>0</v>
      </c>
      <c r="Q2511" s="142">
        <v>8.0000000000000007E-5</v>
      </c>
      <c r="R2511" s="142">
        <f>Q2511*H2511</f>
        <v>5.1120000000000002E-3</v>
      </c>
      <c r="S2511" s="142">
        <v>0</v>
      </c>
      <c r="T2511" s="143">
        <f>S2511*H2511</f>
        <v>0</v>
      </c>
      <c r="AR2511" s="144" t="s">
        <v>436</v>
      </c>
      <c r="AT2511" s="144" t="s">
        <v>307</v>
      </c>
      <c r="AU2511" s="144" t="s">
        <v>88</v>
      </c>
      <c r="AY2511" s="18" t="s">
        <v>305</v>
      </c>
      <c r="BE2511" s="145">
        <f>IF(N2511="základní",J2511,0)</f>
        <v>0</v>
      </c>
      <c r="BF2511" s="145">
        <f>IF(N2511="snížená",J2511,0)</f>
        <v>0</v>
      </c>
      <c r="BG2511" s="145">
        <f>IF(N2511="zákl. přenesená",J2511,0)</f>
        <v>0</v>
      </c>
      <c r="BH2511" s="145">
        <f>IF(N2511="sníž. přenesená",J2511,0)</f>
        <v>0</v>
      </c>
      <c r="BI2511" s="145">
        <f>IF(N2511="nulová",J2511,0)</f>
        <v>0</v>
      </c>
      <c r="BJ2511" s="18" t="s">
        <v>86</v>
      </c>
      <c r="BK2511" s="145">
        <f>ROUND(I2511*H2511,2)</f>
        <v>0</v>
      </c>
      <c r="BL2511" s="18" t="s">
        <v>436</v>
      </c>
      <c r="BM2511" s="144" t="s">
        <v>3802</v>
      </c>
    </row>
    <row r="2512" spans="2:65" s="1" customFormat="1" ht="19.5">
      <c r="B2512" s="33"/>
      <c r="D2512" s="146" t="s">
        <v>313</v>
      </c>
      <c r="F2512" s="147" t="s">
        <v>3803</v>
      </c>
      <c r="I2512" s="148"/>
      <c r="L2512" s="33"/>
      <c r="M2512" s="149"/>
      <c r="T2512" s="54"/>
      <c r="AT2512" s="18" t="s">
        <v>313</v>
      </c>
      <c r="AU2512" s="18" t="s">
        <v>88</v>
      </c>
    </row>
    <row r="2513" spans="2:65" s="1" customFormat="1" ht="11.25">
      <c r="B2513" s="33"/>
      <c r="D2513" s="150" t="s">
        <v>315</v>
      </c>
      <c r="F2513" s="151" t="s">
        <v>3804</v>
      </c>
      <c r="I2513" s="148"/>
      <c r="L2513" s="33"/>
      <c r="M2513" s="149"/>
      <c r="T2513" s="54"/>
      <c r="AT2513" s="18" t="s">
        <v>315</v>
      </c>
      <c r="AU2513" s="18" t="s">
        <v>88</v>
      </c>
    </row>
    <row r="2514" spans="2:65" s="12" customFormat="1" ht="22.5">
      <c r="B2514" s="152"/>
      <c r="D2514" s="146" t="s">
        <v>317</v>
      </c>
      <c r="E2514" s="153" t="s">
        <v>42</v>
      </c>
      <c r="F2514" s="154" t="s">
        <v>3741</v>
      </c>
      <c r="H2514" s="153" t="s">
        <v>42</v>
      </c>
      <c r="I2514" s="155"/>
      <c r="L2514" s="152"/>
      <c r="M2514" s="156"/>
      <c r="T2514" s="157"/>
      <c r="AT2514" s="153" t="s">
        <v>317</v>
      </c>
      <c r="AU2514" s="153" t="s">
        <v>88</v>
      </c>
      <c r="AV2514" s="12" t="s">
        <v>86</v>
      </c>
      <c r="AW2514" s="12" t="s">
        <v>38</v>
      </c>
      <c r="AX2514" s="12" t="s">
        <v>79</v>
      </c>
      <c r="AY2514" s="153" t="s">
        <v>305</v>
      </c>
    </row>
    <row r="2515" spans="2:65" s="13" customFormat="1" ht="11.25">
      <c r="B2515" s="158"/>
      <c r="D2515" s="146" t="s">
        <v>317</v>
      </c>
      <c r="E2515" s="159" t="s">
        <v>42</v>
      </c>
      <c r="F2515" s="160" t="s">
        <v>3742</v>
      </c>
      <c r="H2515" s="161">
        <v>63.9</v>
      </c>
      <c r="I2515" s="162"/>
      <c r="L2515" s="158"/>
      <c r="M2515" s="163"/>
      <c r="T2515" s="164"/>
      <c r="AT2515" s="159" t="s">
        <v>317</v>
      </c>
      <c r="AU2515" s="159" t="s">
        <v>88</v>
      </c>
      <c r="AV2515" s="13" t="s">
        <v>88</v>
      </c>
      <c r="AW2515" s="13" t="s">
        <v>38</v>
      </c>
      <c r="AX2515" s="13" t="s">
        <v>79</v>
      </c>
      <c r="AY2515" s="159" t="s">
        <v>305</v>
      </c>
    </row>
    <row r="2516" spans="2:65" s="15" customFormat="1" ht="11.25">
      <c r="B2516" s="172"/>
      <c r="D2516" s="146" t="s">
        <v>317</v>
      </c>
      <c r="E2516" s="173" t="s">
        <v>42</v>
      </c>
      <c r="F2516" s="174" t="s">
        <v>339</v>
      </c>
      <c r="H2516" s="175">
        <v>63.9</v>
      </c>
      <c r="I2516" s="176"/>
      <c r="L2516" s="172"/>
      <c r="M2516" s="177"/>
      <c r="T2516" s="178"/>
      <c r="AT2516" s="173" t="s">
        <v>317</v>
      </c>
      <c r="AU2516" s="173" t="s">
        <v>88</v>
      </c>
      <c r="AV2516" s="15" t="s">
        <v>311</v>
      </c>
      <c r="AW2516" s="15" t="s">
        <v>38</v>
      </c>
      <c r="AX2516" s="15" t="s">
        <v>86</v>
      </c>
      <c r="AY2516" s="173" t="s">
        <v>305</v>
      </c>
    </row>
    <row r="2517" spans="2:65" s="1" customFormat="1" ht="33" customHeight="1">
      <c r="B2517" s="33"/>
      <c r="C2517" s="133" t="s">
        <v>3805</v>
      </c>
      <c r="D2517" s="133" t="s">
        <v>307</v>
      </c>
      <c r="E2517" s="134" t="s">
        <v>3806</v>
      </c>
      <c r="F2517" s="135" t="s">
        <v>3807</v>
      </c>
      <c r="G2517" s="136" t="s">
        <v>199</v>
      </c>
      <c r="H2517" s="137">
        <v>5.43</v>
      </c>
      <c r="I2517" s="138"/>
      <c r="J2517" s="139">
        <f>ROUND(I2517*H2517,2)</f>
        <v>0</v>
      </c>
      <c r="K2517" s="135" t="s">
        <v>310</v>
      </c>
      <c r="L2517" s="33"/>
      <c r="M2517" s="140" t="s">
        <v>42</v>
      </c>
      <c r="N2517" s="141" t="s">
        <v>50</v>
      </c>
      <c r="P2517" s="142">
        <f>O2517*H2517</f>
        <v>0</v>
      </c>
      <c r="Q2517" s="142">
        <v>0</v>
      </c>
      <c r="R2517" s="142">
        <f>Q2517*H2517</f>
        <v>0</v>
      </c>
      <c r="S2517" s="142">
        <v>0</v>
      </c>
      <c r="T2517" s="143">
        <f>S2517*H2517</f>
        <v>0</v>
      </c>
      <c r="AR2517" s="144" t="s">
        <v>436</v>
      </c>
      <c r="AT2517" s="144" t="s">
        <v>307</v>
      </c>
      <c r="AU2517" s="144" t="s">
        <v>88</v>
      </c>
      <c r="AY2517" s="18" t="s">
        <v>305</v>
      </c>
      <c r="BE2517" s="145">
        <f>IF(N2517="základní",J2517,0)</f>
        <v>0</v>
      </c>
      <c r="BF2517" s="145">
        <f>IF(N2517="snížená",J2517,0)</f>
        <v>0</v>
      </c>
      <c r="BG2517" s="145">
        <f>IF(N2517="zákl. přenesená",J2517,0)</f>
        <v>0</v>
      </c>
      <c r="BH2517" s="145">
        <f>IF(N2517="sníž. přenesená",J2517,0)</f>
        <v>0</v>
      </c>
      <c r="BI2517" s="145">
        <f>IF(N2517="nulová",J2517,0)</f>
        <v>0</v>
      </c>
      <c r="BJ2517" s="18" t="s">
        <v>86</v>
      </c>
      <c r="BK2517" s="145">
        <f>ROUND(I2517*H2517,2)</f>
        <v>0</v>
      </c>
      <c r="BL2517" s="18" t="s">
        <v>436</v>
      </c>
      <c r="BM2517" s="144" t="s">
        <v>3808</v>
      </c>
    </row>
    <row r="2518" spans="2:65" s="1" customFormat="1" ht="19.5">
      <c r="B2518" s="33"/>
      <c r="D2518" s="146" t="s">
        <v>313</v>
      </c>
      <c r="F2518" s="147" t="s">
        <v>3809</v>
      </c>
      <c r="I2518" s="148"/>
      <c r="L2518" s="33"/>
      <c r="M2518" s="149"/>
      <c r="T2518" s="54"/>
      <c r="AT2518" s="18" t="s">
        <v>313</v>
      </c>
      <c r="AU2518" s="18" t="s">
        <v>88</v>
      </c>
    </row>
    <row r="2519" spans="2:65" s="1" customFormat="1" ht="11.25">
      <c r="B2519" s="33"/>
      <c r="D2519" s="150" t="s">
        <v>315</v>
      </c>
      <c r="F2519" s="151" t="s">
        <v>3810</v>
      </c>
      <c r="I2519" s="148"/>
      <c r="L2519" s="33"/>
      <c r="M2519" s="149"/>
      <c r="T2519" s="54"/>
      <c r="AT2519" s="18" t="s">
        <v>315</v>
      </c>
      <c r="AU2519" s="18" t="s">
        <v>88</v>
      </c>
    </row>
    <row r="2520" spans="2:65" s="12" customFormat="1" ht="22.5">
      <c r="B2520" s="152"/>
      <c r="D2520" s="146" t="s">
        <v>317</v>
      </c>
      <c r="E2520" s="153" t="s">
        <v>42</v>
      </c>
      <c r="F2520" s="154" t="s">
        <v>3741</v>
      </c>
      <c r="H2520" s="153" t="s">
        <v>42</v>
      </c>
      <c r="I2520" s="155"/>
      <c r="L2520" s="152"/>
      <c r="M2520" s="156"/>
      <c r="T2520" s="157"/>
      <c r="AT2520" s="153" t="s">
        <v>317</v>
      </c>
      <c r="AU2520" s="153" t="s">
        <v>88</v>
      </c>
      <c r="AV2520" s="12" t="s">
        <v>86</v>
      </c>
      <c r="AW2520" s="12" t="s">
        <v>38</v>
      </c>
      <c r="AX2520" s="12" t="s">
        <v>79</v>
      </c>
      <c r="AY2520" s="153" t="s">
        <v>305</v>
      </c>
    </row>
    <row r="2521" spans="2:65" s="13" customFormat="1" ht="22.5">
      <c r="B2521" s="158"/>
      <c r="D2521" s="146" t="s">
        <v>317</v>
      </c>
      <c r="E2521" s="159" t="s">
        <v>42</v>
      </c>
      <c r="F2521" s="160" t="s">
        <v>3743</v>
      </c>
      <c r="H2521" s="161">
        <v>5.43</v>
      </c>
      <c r="I2521" s="162"/>
      <c r="L2521" s="158"/>
      <c r="M2521" s="163"/>
      <c r="T2521" s="164"/>
      <c r="AT2521" s="159" t="s">
        <v>317</v>
      </c>
      <c r="AU2521" s="159" t="s">
        <v>88</v>
      </c>
      <c r="AV2521" s="13" t="s">
        <v>88</v>
      </c>
      <c r="AW2521" s="13" t="s">
        <v>38</v>
      </c>
      <c r="AX2521" s="13" t="s">
        <v>79</v>
      </c>
      <c r="AY2521" s="159" t="s">
        <v>305</v>
      </c>
    </row>
    <row r="2522" spans="2:65" s="15" customFormat="1" ht="11.25">
      <c r="B2522" s="172"/>
      <c r="D2522" s="146" t="s">
        <v>317</v>
      </c>
      <c r="E2522" s="173" t="s">
        <v>42</v>
      </c>
      <c r="F2522" s="174" t="s">
        <v>339</v>
      </c>
      <c r="H2522" s="175">
        <v>5.43</v>
      </c>
      <c r="I2522" s="176"/>
      <c r="L2522" s="172"/>
      <c r="M2522" s="177"/>
      <c r="T2522" s="178"/>
      <c r="AT2522" s="173" t="s">
        <v>317</v>
      </c>
      <c r="AU2522" s="173" t="s">
        <v>88</v>
      </c>
      <c r="AV2522" s="15" t="s">
        <v>311</v>
      </c>
      <c r="AW2522" s="15" t="s">
        <v>38</v>
      </c>
      <c r="AX2522" s="15" t="s">
        <v>86</v>
      </c>
      <c r="AY2522" s="173" t="s">
        <v>305</v>
      </c>
    </row>
    <row r="2523" spans="2:65" s="1" customFormat="1" ht="24.2" customHeight="1">
      <c r="B2523" s="33"/>
      <c r="C2523" s="133" t="s">
        <v>3811</v>
      </c>
      <c r="D2523" s="133" t="s">
        <v>307</v>
      </c>
      <c r="E2523" s="134" t="s">
        <v>3812</v>
      </c>
      <c r="F2523" s="135" t="s">
        <v>3813</v>
      </c>
      <c r="G2523" s="136" t="s">
        <v>453</v>
      </c>
      <c r="H2523" s="137">
        <v>3.4119999999999999</v>
      </c>
      <c r="I2523" s="138"/>
      <c r="J2523" s="139">
        <f>ROUND(I2523*H2523,2)</f>
        <v>0</v>
      </c>
      <c r="K2523" s="135" t="s">
        <v>310</v>
      </c>
      <c r="L2523" s="33"/>
      <c r="M2523" s="140" t="s">
        <v>42</v>
      </c>
      <c r="N2523" s="141" t="s">
        <v>50</v>
      </c>
      <c r="P2523" s="142">
        <f>O2523*H2523</f>
        <v>0</v>
      </c>
      <c r="Q2523" s="142">
        <v>0</v>
      </c>
      <c r="R2523" s="142">
        <f>Q2523*H2523</f>
        <v>0</v>
      </c>
      <c r="S2523" s="142">
        <v>0</v>
      </c>
      <c r="T2523" s="143">
        <f>S2523*H2523</f>
        <v>0</v>
      </c>
      <c r="AR2523" s="144" t="s">
        <v>436</v>
      </c>
      <c r="AT2523" s="144" t="s">
        <v>307</v>
      </c>
      <c r="AU2523" s="144" t="s">
        <v>88</v>
      </c>
      <c r="AY2523" s="18" t="s">
        <v>305</v>
      </c>
      <c r="BE2523" s="145">
        <f>IF(N2523="základní",J2523,0)</f>
        <v>0</v>
      </c>
      <c r="BF2523" s="145">
        <f>IF(N2523="snížená",J2523,0)</f>
        <v>0</v>
      </c>
      <c r="BG2523" s="145">
        <f>IF(N2523="zákl. přenesená",J2523,0)</f>
        <v>0</v>
      </c>
      <c r="BH2523" s="145">
        <f>IF(N2523="sníž. přenesená",J2523,0)</f>
        <v>0</v>
      </c>
      <c r="BI2523" s="145">
        <f>IF(N2523="nulová",J2523,0)</f>
        <v>0</v>
      </c>
      <c r="BJ2523" s="18" t="s">
        <v>86</v>
      </c>
      <c r="BK2523" s="145">
        <f>ROUND(I2523*H2523,2)</f>
        <v>0</v>
      </c>
      <c r="BL2523" s="18" t="s">
        <v>436</v>
      </c>
      <c r="BM2523" s="144" t="s">
        <v>3814</v>
      </c>
    </row>
    <row r="2524" spans="2:65" s="1" customFormat="1" ht="29.25">
      <c r="B2524" s="33"/>
      <c r="D2524" s="146" t="s">
        <v>313</v>
      </c>
      <c r="F2524" s="147" t="s">
        <v>3815</v>
      </c>
      <c r="I2524" s="148"/>
      <c r="L2524" s="33"/>
      <c r="M2524" s="149"/>
      <c r="T2524" s="54"/>
      <c r="AT2524" s="18" t="s">
        <v>313</v>
      </c>
      <c r="AU2524" s="18" t="s">
        <v>88</v>
      </c>
    </row>
    <row r="2525" spans="2:65" s="1" customFormat="1" ht="11.25">
      <c r="B2525" s="33"/>
      <c r="D2525" s="150" t="s">
        <v>315</v>
      </c>
      <c r="F2525" s="151" t="s">
        <v>3816</v>
      </c>
      <c r="I2525" s="148"/>
      <c r="L2525" s="33"/>
      <c r="M2525" s="149"/>
      <c r="T2525" s="54"/>
      <c r="AT2525" s="18" t="s">
        <v>315</v>
      </c>
      <c r="AU2525" s="18" t="s">
        <v>88</v>
      </c>
    </row>
    <row r="2526" spans="2:65" s="11" customFormat="1" ht="22.9" customHeight="1">
      <c r="B2526" s="121"/>
      <c r="D2526" s="122" t="s">
        <v>78</v>
      </c>
      <c r="E2526" s="131" t="s">
        <v>3817</v>
      </c>
      <c r="F2526" s="131" t="s">
        <v>3818</v>
      </c>
      <c r="I2526" s="124"/>
      <c r="J2526" s="132">
        <f>BK2526</f>
        <v>0</v>
      </c>
      <c r="L2526" s="121"/>
      <c r="M2526" s="126"/>
      <c r="P2526" s="127">
        <f>SUM(P2527:P2575)</f>
        <v>0</v>
      </c>
      <c r="R2526" s="127">
        <f>SUM(R2527:R2575)</f>
        <v>40.200578999999998</v>
      </c>
      <c r="T2526" s="128">
        <f>SUM(T2527:T2575)</f>
        <v>0</v>
      </c>
      <c r="AR2526" s="122" t="s">
        <v>88</v>
      </c>
      <c r="AT2526" s="129" t="s">
        <v>78</v>
      </c>
      <c r="AU2526" s="129" t="s">
        <v>86</v>
      </c>
      <c r="AY2526" s="122" t="s">
        <v>305</v>
      </c>
      <c r="BK2526" s="130">
        <f>SUM(BK2527:BK2575)</f>
        <v>0</v>
      </c>
    </row>
    <row r="2527" spans="2:65" s="1" customFormat="1" ht="16.5" customHeight="1">
      <c r="B2527" s="33"/>
      <c r="C2527" s="133" t="s">
        <v>3819</v>
      </c>
      <c r="D2527" s="133" t="s">
        <v>307</v>
      </c>
      <c r="E2527" s="134" t="s">
        <v>3820</v>
      </c>
      <c r="F2527" s="135" t="s">
        <v>3821</v>
      </c>
      <c r="G2527" s="136" t="s">
        <v>199</v>
      </c>
      <c r="H2527" s="137">
        <v>1838.5</v>
      </c>
      <c r="I2527" s="138"/>
      <c r="J2527" s="139">
        <f>ROUND(I2527*H2527,2)</f>
        <v>0</v>
      </c>
      <c r="K2527" s="135" t="s">
        <v>310</v>
      </c>
      <c r="L2527" s="33"/>
      <c r="M2527" s="140" t="s">
        <v>42</v>
      </c>
      <c r="N2527" s="141" t="s">
        <v>50</v>
      </c>
      <c r="P2527" s="142">
        <f>O2527*H2527</f>
        <v>0</v>
      </c>
      <c r="Q2527" s="142">
        <v>0</v>
      </c>
      <c r="R2527" s="142">
        <f>Q2527*H2527</f>
        <v>0</v>
      </c>
      <c r="S2527" s="142">
        <v>0</v>
      </c>
      <c r="T2527" s="143">
        <f>S2527*H2527</f>
        <v>0</v>
      </c>
      <c r="AR2527" s="144" t="s">
        <v>436</v>
      </c>
      <c r="AT2527" s="144" t="s">
        <v>307</v>
      </c>
      <c r="AU2527" s="144" t="s">
        <v>88</v>
      </c>
      <c r="AY2527" s="18" t="s">
        <v>305</v>
      </c>
      <c r="BE2527" s="145">
        <f>IF(N2527="základní",J2527,0)</f>
        <v>0</v>
      </c>
      <c r="BF2527" s="145">
        <f>IF(N2527="snížená",J2527,0)</f>
        <v>0</v>
      </c>
      <c r="BG2527" s="145">
        <f>IF(N2527="zákl. přenesená",J2527,0)</f>
        <v>0</v>
      </c>
      <c r="BH2527" s="145">
        <f>IF(N2527="sníž. přenesená",J2527,0)</f>
        <v>0</v>
      </c>
      <c r="BI2527" s="145">
        <f>IF(N2527="nulová",J2527,0)</f>
        <v>0</v>
      </c>
      <c r="BJ2527" s="18" t="s">
        <v>86</v>
      </c>
      <c r="BK2527" s="145">
        <f>ROUND(I2527*H2527,2)</f>
        <v>0</v>
      </c>
      <c r="BL2527" s="18" t="s">
        <v>436</v>
      </c>
      <c r="BM2527" s="144" t="s">
        <v>3822</v>
      </c>
    </row>
    <row r="2528" spans="2:65" s="1" customFormat="1" ht="19.5">
      <c r="B2528" s="33"/>
      <c r="D2528" s="146" t="s">
        <v>313</v>
      </c>
      <c r="F2528" s="147" t="s">
        <v>3823</v>
      </c>
      <c r="I2528" s="148"/>
      <c r="L2528" s="33"/>
      <c r="M2528" s="149"/>
      <c r="T2528" s="54"/>
      <c r="AT2528" s="18" t="s">
        <v>313</v>
      </c>
      <c r="AU2528" s="18" t="s">
        <v>88</v>
      </c>
    </row>
    <row r="2529" spans="2:65" s="1" customFormat="1" ht="11.25">
      <c r="B2529" s="33"/>
      <c r="D2529" s="150" t="s">
        <v>315</v>
      </c>
      <c r="F2529" s="151" t="s">
        <v>3824</v>
      </c>
      <c r="I2529" s="148"/>
      <c r="L2529" s="33"/>
      <c r="M2529" s="149"/>
      <c r="T2529" s="54"/>
      <c r="AT2529" s="18" t="s">
        <v>315</v>
      </c>
      <c r="AU2529" s="18" t="s">
        <v>88</v>
      </c>
    </row>
    <row r="2530" spans="2:65" s="12" customFormat="1" ht="11.25">
      <c r="B2530" s="152"/>
      <c r="D2530" s="146" t="s">
        <v>317</v>
      </c>
      <c r="E2530" s="153" t="s">
        <v>42</v>
      </c>
      <c r="F2530" s="154" t="s">
        <v>3825</v>
      </c>
      <c r="H2530" s="153" t="s">
        <v>42</v>
      </c>
      <c r="I2530" s="155"/>
      <c r="L2530" s="152"/>
      <c r="M2530" s="156"/>
      <c r="T2530" s="157"/>
      <c r="AT2530" s="153" t="s">
        <v>317</v>
      </c>
      <c r="AU2530" s="153" t="s">
        <v>88</v>
      </c>
      <c r="AV2530" s="12" t="s">
        <v>86</v>
      </c>
      <c r="AW2530" s="12" t="s">
        <v>38</v>
      </c>
      <c r="AX2530" s="12" t="s">
        <v>79</v>
      </c>
      <c r="AY2530" s="153" t="s">
        <v>305</v>
      </c>
    </row>
    <row r="2531" spans="2:65" s="13" customFormat="1" ht="22.5">
      <c r="B2531" s="158"/>
      <c r="D2531" s="146" t="s">
        <v>317</v>
      </c>
      <c r="E2531" s="159" t="s">
        <v>42</v>
      </c>
      <c r="F2531" s="160" t="s">
        <v>3826</v>
      </c>
      <c r="H2531" s="161">
        <v>1838.5</v>
      </c>
      <c r="I2531" s="162"/>
      <c r="L2531" s="158"/>
      <c r="M2531" s="163"/>
      <c r="T2531" s="164"/>
      <c r="AT2531" s="159" t="s">
        <v>317</v>
      </c>
      <c r="AU2531" s="159" t="s">
        <v>88</v>
      </c>
      <c r="AV2531" s="13" t="s">
        <v>88</v>
      </c>
      <c r="AW2531" s="13" t="s">
        <v>38</v>
      </c>
      <c r="AX2531" s="13" t="s">
        <v>86</v>
      </c>
      <c r="AY2531" s="159" t="s">
        <v>305</v>
      </c>
    </row>
    <row r="2532" spans="2:65" s="1" customFormat="1" ht="16.5" customHeight="1">
      <c r="B2532" s="33"/>
      <c r="C2532" s="133" t="s">
        <v>3827</v>
      </c>
      <c r="D2532" s="133" t="s">
        <v>307</v>
      </c>
      <c r="E2532" s="134" t="s">
        <v>3828</v>
      </c>
      <c r="F2532" s="135" t="s">
        <v>3829</v>
      </c>
      <c r="G2532" s="136" t="s">
        <v>199</v>
      </c>
      <c r="H2532" s="137">
        <v>1838.5</v>
      </c>
      <c r="I2532" s="138"/>
      <c r="J2532" s="139">
        <f>ROUND(I2532*H2532,2)</f>
        <v>0</v>
      </c>
      <c r="K2532" s="135" t="s">
        <v>310</v>
      </c>
      <c r="L2532" s="33"/>
      <c r="M2532" s="140" t="s">
        <v>42</v>
      </c>
      <c r="N2532" s="141" t="s">
        <v>50</v>
      </c>
      <c r="P2532" s="142">
        <f>O2532*H2532</f>
        <v>0</v>
      </c>
      <c r="Q2532" s="142">
        <v>2.9999999999999997E-4</v>
      </c>
      <c r="R2532" s="142">
        <f>Q2532*H2532</f>
        <v>0.55154999999999998</v>
      </c>
      <c r="S2532" s="142">
        <v>0</v>
      </c>
      <c r="T2532" s="143">
        <f>S2532*H2532</f>
        <v>0</v>
      </c>
      <c r="AR2532" s="144" t="s">
        <v>436</v>
      </c>
      <c r="AT2532" s="144" t="s">
        <v>307</v>
      </c>
      <c r="AU2532" s="144" t="s">
        <v>88</v>
      </c>
      <c r="AY2532" s="18" t="s">
        <v>305</v>
      </c>
      <c r="BE2532" s="145">
        <f>IF(N2532="základní",J2532,0)</f>
        <v>0</v>
      </c>
      <c r="BF2532" s="145">
        <f>IF(N2532="snížená",J2532,0)</f>
        <v>0</v>
      </c>
      <c r="BG2532" s="145">
        <f>IF(N2532="zákl. přenesená",J2532,0)</f>
        <v>0</v>
      </c>
      <c r="BH2532" s="145">
        <f>IF(N2532="sníž. přenesená",J2532,0)</f>
        <v>0</v>
      </c>
      <c r="BI2532" s="145">
        <f>IF(N2532="nulová",J2532,0)</f>
        <v>0</v>
      </c>
      <c r="BJ2532" s="18" t="s">
        <v>86</v>
      </c>
      <c r="BK2532" s="145">
        <f>ROUND(I2532*H2532,2)</f>
        <v>0</v>
      </c>
      <c r="BL2532" s="18" t="s">
        <v>436</v>
      </c>
      <c r="BM2532" s="144" t="s">
        <v>3830</v>
      </c>
    </row>
    <row r="2533" spans="2:65" s="1" customFormat="1" ht="19.5">
      <c r="B2533" s="33"/>
      <c r="D2533" s="146" t="s">
        <v>313</v>
      </c>
      <c r="F2533" s="147" t="s">
        <v>3831</v>
      </c>
      <c r="I2533" s="148"/>
      <c r="L2533" s="33"/>
      <c r="M2533" s="149"/>
      <c r="T2533" s="54"/>
      <c r="AT2533" s="18" t="s">
        <v>313</v>
      </c>
      <c r="AU2533" s="18" t="s">
        <v>88</v>
      </c>
    </row>
    <row r="2534" spans="2:65" s="1" customFormat="1" ht="11.25">
      <c r="B2534" s="33"/>
      <c r="D2534" s="150" t="s">
        <v>315</v>
      </c>
      <c r="F2534" s="151" t="s">
        <v>3832</v>
      </c>
      <c r="I2534" s="148"/>
      <c r="L2534" s="33"/>
      <c r="M2534" s="149"/>
      <c r="T2534" s="54"/>
      <c r="AT2534" s="18" t="s">
        <v>315</v>
      </c>
      <c r="AU2534" s="18" t="s">
        <v>88</v>
      </c>
    </row>
    <row r="2535" spans="2:65" s="12" customFormat="1" ht="11.25">
      <c r="B2535" s="152"/>
      <c r="D2535" s="146" t="s">
        <v>317</v>
      </c>
      <c r="E2535" s="153" t="s">
        <v>42</v>
      </c>
      <c r="F2535" s="154" t="s">
        <v>3825</v>
      </c>
      <c r="H2535" s="153" t="s">
        <v>42</v>
      </c>
      <c r="I2535" s="155"/>
      <c r="L2535" s="152"/>
      <c r="M2535" s="156"/>
      <c r="T2535" s="157"/>
      <c r="AT2535" s="153" t="s">
        <v>317</v>
      </c>
      <c r="AU2535" s="153" t="s">
        <v>88</v>
      </c>
      <c r="AV2535" s="12" t="s">
        <v>86</v>
      </c>
      <c r="AW2535" s="12" t="s">
        <v>38</v>
      </c>
      <c r="AX2535" s="12" t="s">
        <v>79</v>
      </c>
      <c r="AY2535" s="153" t="s">
        <v>305</v>
      </c>
    </row>
    <row r="2536" spans="2:65" s="13" customFormat="1" ht="22.5">
      <c r="B2536" s="158"/>
      <c r="D2536" s="146" t="s">
        <v>317</v>
      </c>
      <c r="E2536" s="159" t="s">
        <v>42</v>
      </c>
      <c r="F2536" s="160" t="s">
        <v>3826</v>
      </c>
      <c r="H2536" s="161">
        <v>1838.5</v>
      </c>
      <c r="I2536" s="162"/>
      <c r="L2536" s="158"/>
      <c r="M2536" s="163"/>
      <c r="T2536" s="164"/>
      <c r="AT2536" s="159" t="s">
        <v>317</v>
      </c>
      <c r="AU2536" s="159" t="s">
        <v>88</v>
      </c>
      <c r="AV2536" s="13" t="s">
        <v>88</v>
      </c>
      <c r="AW2536" s="13" t="s">
        <v>38</v>
      </c>
      <c r="AX2536" s="13" t="s">
        <v>86</v>
      </c>
      <c r="AY2536" s="159" t="s">
        <v>305</v>
      </c>
    </row>
    <row r="2537" spans="2:65" s="1" customFormat="1" ht="24.2" customHeight="1">
      <c r="B2537" s="33"/>
      <c r="C2537" s="133" t="s">
        <v>3833</v>
      </c>
      <c r="D2537" s="133" t="s">
        <v>307</v>
      </c>
      <c r="E2537" s="134" t="s">
        <v>3834</v>
      </c>
      <c r="F2537" s="135" t="s">
        <v>3835</v>
      </c>
      <c r="G2537" s="136" t="s">
        <v>199</v>
      </c>
      <c r="H2537" s="137">
        <v>631.798</v>
      </c>
      <c r="I2537" s="138"/>
      <c r="J2537" s="139">
        <f>ROUND(I2537*H2537,2)</f>
        <v>0</v>
      </c>
      <c r="K2537" s="135" t="s">
        <v>310</v>
      </c>
      <c r="L2537" s="33"/>
      <c r="M2537" s="140" t="s">
        <v>42</v>
      </c>
      <c r="N2537" s="141" t="s">
        <v>50</v>
      </c>
      <c r="P2537" s="142">
        <f>O2537*H2537</f>
        <v>0</v>
      </c>
      <c r="Q2537" s="142">
        <v>1.5E-3</v>
      </c>
      <c r="R2537" s="142">
        <f>Q2537*H2537</f>
        <v>0.94769700000000001</v>
      </c>
      <c r="S2537" s="142">
        <v>0</v>
      </c>
      <c r="T2537" s="143">
        <f>S2537*H2537</f>
        <v>0</v>
      </c>
      <c r="AR2537" s="144" t="s">
        <v>436</v>
      </c>
      <c r="AT2537" s="144" t="s">
        <v>307</v>
      </c>
      <c r="AU2537" s="144" t="s">
        <v>88</v>
      </c>
      <c r="AY2537" s="18" t="s">
        <v>305</v>
      </c>
      <c r="BE2537" s="145">
        <f>IF(N2537="základní",J2537,0)</f>
        <v>0</v>
      </c>
      <c r="BF2537" s="145">
        <f>IF(N2537="snížená",J2537,0)</f>
        <v>0</v>
      </c>
      <c r="BG2537" s="145">
        <f>IF(N2537="zákl. přenesená",J2537,0)</f>
        <v>0</v>
      </c>
      <c r="BH2537" s="145">
        <f>IF(N2537="sníž. přenesená",J2537,0)</f>
        <v>0</v>
      </c>
      <c r="BI2537" s="145">
        <f>IF(N2537="nulová",J2537,0)</f>
        <v>0</v>
      </c>
      <c r="BJ2537" s="18" t="s">
        <v>86</v>
      </c>
      <c r="BK2537" s="145">
        <f>ROUND(I2537*H2537,2)</f>
        <v>0</v>
      </c>
      <c r="BL2537" s="18" t="s">
        <v>436</v>
      </c>
      <c r="BM2537" s="144" t="s">
        <v>3836</v>
      </c>
    </row>
    <row r="2538" spans="2:65" s="1" customFormat="1" ht="19.5">
      <c r="B2538" s="33"/>
      <c r="D2538" s="146" t="s">
        <v>313</v>
      </c>
      <c r="F2538" s="147" t="s">
        <v>3837</v>
      </c>
      <c r="I2538" s="148"/>
      <c r="L2538" s="33"/>
      <c r="M2538" s="149"/>
      <c r="T2538" s="54"/>
      <c r="AT2538" s="18" t="s">
        <v>313</v>
      </c>
      <c r="AU2538" s="18" t="s">
        <v>88</v>
      </c>
    </row>
    <row r="2539" spans="2:65" s="1" customFormat="1" ht="11.25">
      <c r="B2539" s="33"/>
      <c r="D2539" s="150" t="s">
        <v>315</v>
      </c>
      <c r="F2539" s="151" t="s">
        <v>3838</v>
      </c>
      <c r="I2539" s="148"/>
      <c r="L2539" s="33"/>
      <c r="M2539" s="149"/>
      <c r="T2539" s="54"/>
      <c r="AT2539" s="18" t="s">
        <v>315</v>
      </c>
      <c r="AU2539" s="18" t="s">
        <v>88</v>
      </c>
    </row>
    <row r="2540" spans="2:65" s="12" customFormat="1" ht="22.5">
      <c r="B2540" s="152"/>
      <c r="D2540" s="146" t="s">
        <v>317</v>
      </c>
      <c r="E2540" s="153" t="s">
        <v>42</v>
      </c>
      <c r="F2540" s="154" t="s">
        <v>3839</v>
      </c>
      <c r="H2540" s="153" t="s">
        <v>42</v>
      </c>
      <c r="I2540" s="155"/>
      <c r="L2540" s="152"/>
      <c r="M2540" s="156"/>
      <c r="T2540" s="157"/>
      <c r="AT2540" s="153" t="s">
        <v>317</v>
      </c>
      <c r="AU2540" s="153" t="s">
        <v>88</v>
      </c>
      <c r="AV2540" s="12" t="s">
        <v>86</v>
      </c>
      <c r="AW2540" s="12" t="s">
        <v>38</v>
      </c>
      <c r="AX2540" s="12" t="s">
        <v>79</v>
      </c>
      <c r="AY2540" s="153" t="s">
        <v>305</v>
      </c>
    </row>
    <row r="2541" spans="2:65" s="13" customFormat="1" ht="22.5">
      <c r="B2541" s="158"/>
      <c r="D2541" s="146" t="s">
        <v>317</v>
      </c>
      <c r="E2541" s="159" t="s">
        <v>42</v>
      </c>
      <c r="F2541" s="160" t="s">
        <v>3840</v>
      </c>
      <c r="H2541" s="161">
        <v>195.61799999999999</v>
      </c>
      <c r="I2541" s="162"/>
      <c r="L2541" s="158"/>
      <c r="M2541" s="163"/>
      <c r="T2541" s="164"/>
      <c r="AT2541" s="159" t="s">
        <v>317</v>
      </c>
      <c r="AU2541" s="159" t="s">
        <v>88</v>
      </c>
      <c r="AV2541" s="13" t="s">
        <v>88</v>
      </c>
      <c r="AW2541" s="13" t="s">
        <v>38</v>
      </c>
      <c r="AX2541" s="13" t="s">
        <v>79</v>
      </c>
      <c r="AY2541" s="159" t="s">
        <v>305</v>
      </c>
    </row>
    <row r="2542" spans="2:65" s="12" customFormat="1" ht="22.5">
      <c r="B2542" s="152"/>
      <c r="D2542" s="146" t="s">
        <v>317</v>
      </c>
      <c r="E2542" s="153" t="s">
        <v>42</v>
      </c>
      <c r="F2542" s="154" t="s">
        <v>3841</v>
      </c>
      <c r="H2542" s="153" t="s">
        <v>42</v>
      </c>
      <c r="I2542" s="155"/>
      <c r="L2542" s="152"/>
      <c r="M2542" s="156"/>
      <c r="T2542" s="157"/>
      <c r="AT2542" s="153" t="s">
        <v>317</v>
      </c>
      <c r="AU2542" s="153" t="s">
        <v>88</v>
      </c>
      <c r="AV2542" s="12" t="s">
        <v>86</v>
      </c>
      <c r="AW2542" s="12" t="s">
        <v>38</v>
      </c>
      <c r="AX2542" s="12" t="s">
        <v>79</v>
      </c>
      <c r="AY2542" s="153" t="s">
        <v>305</v>
      </c>
    </row>
    <row r="2543" spans="2:65" s="13" customFormat="1" ht="22.5">
      <c r="B2543" s="158"/>
      <c r="D2543" s="146" t="s">
        <v>317</v>
      </c>
      <c r="E2543" s="159" t="s">
        <v>42</v>
      </c>
      <c r="F2543" s="160" t="s">
        <v>3842</v>
      </c>
      <c r="H2543" s="161">
        <v>436.18</v>
      </c>
      <c r="I2543" s="162"/>
      <c r="L2543" s="158"/>
      <c r="M2543" s="163"/>
      <c r="T2543" s="164"/>
      <c r="AT2543" s="159" t="s">
        <v>317</v>
      </c>
      <c r="AU2543" s="159" t="s">
        <v>88</v>
      </c>
      <c r="AV2543" s="13" t="s">
        <v>88</v>
      </c>
      <c r="AW2543" s="13" t="s">
        <v>38</v>
      </c>
      <c r="AX2543" s="13" t="s">
        <v>79</v>
      </c>
      <c r="AY2543" s="159" t="s">
        <v>305</v>
      </c>
    </row>
    <row r="2544" spans="2:65" s="15" customFormat="1" ht="11.25">
      <c r="B2544" s="172"/>
      <c r="D2544" s="146" t="s">
        <v>317</v>
      </c>
      <c r="E2544" s="173" t="s">
        <v>42</v>
      </c>
      <c r="F2544" s="174" t="s">
        <v>339</v>
      </c>
      <c r="H2544" s="175">
        <v>631.798</v>
      </c>
      <c r="I2544" s="176"/>
      <c r="L2544" s="172"/>
      <c r="M2544" s="177"/>
      <c r="T2544" s="178"/>
      <c r="AT2544" s="173" t="s">
        <v>317</v>
      </c>
      <c r="AU2544" s="173" t="s">
        <v>88</v>
      </c>
      <c r="AV2544" s="15" t="s">
        <v>311</v>
      </c>
      <c r="AW2544" s="15" t="s">
        <v>38</v>
      </c>
      <c r="AX2544" s="15" t="s">
        <v>86</v>
      </c>
      <c r="AY2544" s="173" t="s">
        <v>305</v>
      </c>
    </row>
    <row r="2545" spans="2:65" s="1" customFormat="1" ht="16.5" customHeight="1">
      <c r="B2545" s="33"/>
      <c r="C2545" s="133" t="s">
        <v>3843</v>
      </c>
      <c r="D2545" s="133" t="s">
        <v>307</v>
      </c>
      <c r="E2545" s="134" t="s">
        <v>3844</v>
      </c>
      <c r="F2545" s="135" t="s">
        <v>3845</v>
      </c>
      <c r="G2545" s="136" t="s">
        <v>199</v>
      </c>
      <c r="H2545" s="137">
        <v>494.53</v>
      </c>
      <c r="I2545" s="138"/>
      <c r="J2545" s="139">
        <f>ROUND(I2545*H2545,2)</f>
        <v>0</v>
      </c>
      <c r="K2545" s="135" t="s">
        <v>310</v>
      </c>
      <c r="L2545" s="33"/>
      <c r="M2545" s="140" t="s">
        <v>42</v>
      </c>
      <c r="N2545" s="141" t="s">
        <v>50</v>
      </c>
      <c r="P2545" s="142">
        <f>O2545*H2545</f>
        <v>0</v>
      </c>
      <c r="Q2545" s="142">
        <v>4.4999999999999997E-3</v>
      </c>
      <c r="R2545" s="142">
        <f>Q2545*H2545</f>
        <v>2.2253849999999997</v>
      </c>
      <c r="S2545" s="142">
        <v>0</v>
      </c>
      <c r="T2545" s="143">
        <f>S2545*H2545</f>
        <v>0</v>
      </c>
      <c r="AR2545" s="144" t="s">
        <v>436</v>
      </c>
      <c r="AT2545" s="144" t="s">
        <v>307</v>
      </c>
      <c r="AU2545" s="144" t="s">
        <v>88</v>
      </c>
      <c r="AY2545" s="18" t="s">
        <v>305</v>
      </c>
      <c r="BE2545" s="145">
        <f>IF(N2545="základní",J2545,0)</f>
        <v>0</v>
      </c>
      <c r="BF2545" s="145">
        <f>IF(N2545="snížená",J2545,0)</f>
        <v>0</v>
      </c>
      <c r="BG2545" s="145">
        <f>IF(N2545="zákl. přenesená",J2545,0)</f>
        <v>0</v>
      </c>
      <c r="BH2545" s="145">
        <f>IF(N2545="sníž. přenesená",J2545,0)</f>
        <v>0</v>
      </c>
      <c r="BI2545" s="145">
        <f>IF(N2545="nulová",J2545,0)</f>
        <v>0</v>
      </c>
      <c r="BJ2545" s="18" t="s">
        <v>86</v>
      </c>
      <c r="BK2545" s="145">
        <f>ROUND(I2545*H2545,2)</f>
        <v>0</v>
      </c>
      <c r="BL2545" s="18" t="s">
        <v>436</v>
      </c>
      <c r="BM2545" s="144" t="s">
        <v>3846</v>
      </c>
    </row>
    <row r="2546" spans="2:65" s="1" customFormat="1" ht="19.5">
      <c r="B2546" s="33"/>
      <c r="D2546" s="146" t="s">
        <v>313</v>
      </c>
      <c r="F2546" s="147" t="s">
        <v>3847</v>
      </c>
      <c r="I2546" s="148"/>
      <c r="L2546" s="33"/>
      <c r="M2546" s="149"/>
      <c r="T2546" s="54"/>
      <c r="AT2546" s="18" t="s">
        <v>313</v>
      </c>
      <c r="AU2546" s="18" t="s">
        <v>88</v>
      </c>
    </row>
    <row r="2547" spans="2:65" s="1" customFormat="1" ht="11.25">
      <c r="B2547" s="33"/>
      <c r="D2547" s="150" t="s">
        <v>315</v>
      </c>
      <c r="F2547" s="151" t="s">
        <v>3848</v>
      </c>
      <c r="I2547" s="148"/>
      <c r="L2547" s="33"/>
      <c r="M2547" s="149"/>
      <c r="T2547" s="54"/>
      <c r="AT2547" s="18" t="s">
        <v>315</v>
      </c>
      <c r="AU2547" s="18" t="s">
        <v>88</v>
      </c>
    </row>
    <row r="2548" spans="2:65" s="12" customFormat="1" ht="11.25">
      <c r="B2548" s="152"/>
      <c r="D2548" s="146" t="s">
        <v>317</v>
      </c>
      <c r="E2548" s="153" t="s">
        <v>42</v>
      </c>
      <c r="F2548" s="154" t="s">
        <v>3825</v>
      </c>
      <c r="H2548" s="153" t="s">
        <v>42</v>
      </c>
      <c r="I2548" s="155"/>
      <c r="L2548" s="152"/>
      <c r="M2548" s="156"/>
      <c r="T2548" s="157"/>
      <c r="AT2548" s="153" t="s">
        <v>317</v>
      </c>
      <c r="AU2548" s="153" t="s">
        <v>88</v>
      </c>
      <c r="AV2548" s="12" t="s">
        <v>86</v>
      </c>
      <c r="AW2548" s="12" t="s">
        <v>38</v>
      </c>
      <c r="AX2548" s="12" t="s">
        <v>79</v>
      </c>
      <c r="AY2548" s="153" t="s">
        <v>305</v>
      </c>
    </row>
    <row r="2549" spans="2:65" s="12" customFormat="1" ht="22.5">
      <c r="B2549" s="152"/>
      <c r="D2549" s="146" t="s">
        <v>317</v>
      </c>
      <c r="E2549" s="153" t="s">
        <v>42</v>
      </c>
      <c r="F2549" s="154" t="s">
        <v>3849</v>
      </c>
      <c r="H2549" s="153" t="s">
        <v>42</v>
      </c>
      <c r="I2549" s="155"/>
      <c r="L2549" s="152"/>
      <c r="M2549" s="156"/>
      <c r="T2549" s="157"/>
      <c r="AT2549" s="153" t="s">
        <v>317</v>
      </c>
      <c r="AU2549" s="153" t="s">
        <v>88</v>
      </c>
      <c r="AV2549" s="12" t="s">
        <v>86</v>
      </c>
      <c r="AW2549" s="12" t="s">
        <v>38</v>
      </c>
      <c r="AX2549" s="12" t="s">
        <v>79</v>
      </c>
      <c r="AY2549" s="153" t="s">
        <v>305</v>
      </c>
    </row>
    <row r="2550" spans="2:65" s="13" customFormat="1" ht="11.25">
      <c r="B2550" s="158"/>
      <c r="D2550" s="146" t="s">
        <v>317</v>
      </c>
      <c r="E2550" s="159" t="s">
        <v>42</v>
      </c>
      <c r="F2550" s="160" t="s">
        <v>3850</v>
      </c>
      <c r="H2550" s="161">
        <v>226.12</v>
      </c>
      <c r="I2550" s="162"/>
      <c r="L2550" s="158"/>
      <c r="M2550" s="163"/>
      <c r="T2550" s="164"/>
      <c r="AT2550" s="159" t="s">
        <v>317</v>
      </c>
      <c r="AU2550" s="159" t="s">
        <v>88</v>
      </c>
      <c r="AV2550" s="13" t="s">
        <v>88</v>
      </c>
      <c r="AW2550" s="13" t="s">
        <v>38</v>
      </c>
      <c r="AX2550" s="13" t="s">
        <v>79</v>
      </c>
      <c r="AY2550" s="159" t="s">
        <v>305</v>
      </c>
    </row>
    <row r="2551" spans="2:65" s="13" customFormat="1" ht="11.25">
      <c r="B2551" s="158"/>
      <c r="D2551" s="146" t="s">
        <v>317</v>
      </c>
      <c r="E2551" s="159" t="s">
        <v>42</v>
      </c>
      <c r="F2551" s="160" t="s">
        <v>3851</v>
      </c>
      <c r="H2551" s="161">
        <v>268.41000000000003</v>
      </c>
      <c r="I2551" s="162"/>
      <c r="L2551" s="158"/>
      <c r="M2551" s="163"/>
      <c r="T2551" s="164"/>
      <c r="AT2551" s="159" t="s">
        <v>317</v>
      </c>
      <c r="AU2551" s="159" t="s">
        <v>88</v>
      </c>
      <c r="AV2551" s="13" t="s">
        <v>88</v>
      </c>
      <c r="AW2551" s="13" t="s">
        <v>38</v>
      </c>
      <c r="AX2551" s="13" t="s">
        <v>79</v>
      </c>
      <c r="AY2551" s="159" t="s">
        <v>305</v>
      </c>
    </row>
    <row r="2552" spans="2:65" s="15" customFormat="1" ht="11.25">
      <c r="B2552" s="172"/>
      <c r="D2552" s="146" t="s">
        <v>317</v>
      </c>
      <c r="E2552" s="173" t="s">
        <v>42</v>
      </c>
      <c r="F2552" s="174" t="s">
        <v>339</v>
      </c>
      <c r="H2552" s="175">
        <v>494.53</v>
      </c>
      <c r="I2552" s="176"/>
      <c r="L2552" s="172"/>
      <c r="M2552" s="177"/>
      <c r="T2552" s="178"/>
      <c r="AT2552" s="173" t="s">
        <v>317</v>
      </c>
      <c r="AU2552" s="173" t="s">
        <v>88</v>
      </c>
      <c r="AV2552" s="15" t="s">
        <v>311</v>
      </c>
      <c r="AW2552" s="15" t="s">
        <v>38</v>
      </c>
      <c r="AX2552" s="15" t="s">
        <v>86</v>
      </c>
      <c r="AY2552" s="173" t="s">
        <v>305</v>
      </c>
    </row>
    <row r="2553" spans="2:65" s="1" customFormat="1" ht="24.2" customHeight="1">
      <c r="B2553" s="33"/>
      <c r="C2553" s="133" t="s">
        <v>3852</v>
      </c>
      <c r="D2553" s="133" t="s">
        <v>307</v>
      </c>
      <c r="E2553" s="134" t="s">
        <v>3853</v>
      </c>
      <c r="F2553" s="135" t="s">
        <v>3854</v>
      </c>
      <c r="G2553" s="136" t="s">
        <v>199</v>
      </c>
      <c r="H2553" s="137">
        <v>989.06</v>
      </c>
      <c r="I2553" s="138"/>
      <c r="J2553" s="139">
        <f>ROUND(I2553*H2553,2)</f>
        <v>0</v>
      </c>
      <c r="K2553" s="135" t="s">
        <v>310</v>
      </c>
      <c r="L2553" s="33"/>
      <c r="M2553" s="140" t="s">
        <v>42</v>
      </c>
      <c r="N2553" s="141" t="s">
        <v>50</v>
      </c>
      <c r="P2553" s="142">
        <f>O2553*H2553</f>
        <v>0</v>
      </c>
      <c r="Q2553" s="142">
        <v>1.4499999999999999E-3</v>
      </c>
      <c r="R2553" s="142">
        <f>Q2553*H2553</f>
        <v>1.4341369999999998</v>
      </c>
      <c r="S2553" s="142">
        <v>0</v>
      </c>
      <c r="T2553" s="143">
        <f>S2553*H2553</f>
        <v>0</v>
      </c>
      <c r="AR2553" s="144" t="s">
        <v>436</v>
      </c>
      <c r="AT2553" s="144" t="s">
        <v>307</v>
      </c>
      <c r="AU2553" s="144" t="s">
        <v>88</v>
      </c>
      <c r="AY2553" s="18" t="s">
        <v>305</v>
      </c>
      <c r="BE2553" s="145">
        <f>IF(N2553="základní",J2553,0)</f>
        <v>0</v>
      </c>
      <c r="BF2553" s="145">
        <f>IF(N2553="snížená",J2553,0)</f>
        <v>0</v>
      </c>
      <c r="BG2553" s="145">
        <f>IF(N2553="zákl. přenesená",J2553,0)</f>
        <v>0</v>
      </c>
      <c r="BH2553" s="145">
        <f>IF(N2553="sníž. přenesená",J2553,0)</f>
        <v>0</v>
      </c>
      <c r="BI2553" s="145">
        <f>IF(N2553="nulová",J2553,0)</f>
        <v>0</v>
      </c>
      <c r="BJ2553" s="18" t="s">
        <v>86</v>
      </c>
      <c r="BK2553" s="145">
        <f>ROUND(I2553*H2553,2)</f>
        <v>0</v>
      </c>
      <c r="BL2553" s="18" t="s">
        <v>436</v>
      </c>
      <c r="BM2553" s="144" t="s">
        <v>3855</v>
      </c>
    </row>
    <row r="2554" spans="2:65" s="1" customFormat="1" ht="19.5">
      <c r="B2554" s="33"/>
      <c r="D2554" s="146" t="s">
        <v>313</v>
      </c>
      <c r="F2554" s="147" t="s">
        <v>3856</v>
      </c>
      <c r="I2554" s="148"/>
      <c r="L2554" s="33"/>
      <c r="M2554" s="149"/>
      <c r="T2554" s="54"/>
      <c r="AT2554" s="18" t="s">
        <v>313</v>
      </c>
      <c r="AU2554" s="18" t="s">
        <v>88</v>
      </c>
    </row>
    <row r="2555" spans="2:65" s="1" customFormat="1" ht="11.25">
      <c r="B2555" s="33"/>
      <c r="D2555" s="150" t="s">
        <v>315</v>
      </c>
      <c r="F2555" s="151" t="s">
        <v>3857</v>
      </c>
      <c r="I2555" s="148"/>
      <c r="L2555" s="33"/>
      <c r="M2555" s="149"/>
      <c r="T2555" s="54"/>
      <c r="AT2555" s="18" t="s">
        <v>315</v>
      </c>
      <c r="AU2555" s="18" t="s">
        <v>88</v>
      </c>
    </row>
    <row r="2556" spans="2:65" s="12" customFormat="1" ht="11.25">
      <c r="B2556" s="152"/>
      <c r="D2556" s="146" t="s">
        <v>317</v>
      </c>
      <c r="E2556" s="153" t="s">
        <v>42</v>
      </c>
      <c r="F2556" s="154" t="s">
        <v>3825</v>
      </c>
      <c r="H2556" s="153" t="s">
        <v>42</v>
      </c>
      <c r="I2556" s="155"/>
      <c r="L2556" s="152"/>
      <c r="M2556" s="156"/>
      <c r="T2556" s="157"/>
      <c r="AT2556" s="153" t="s">
        <v>317</v>
      </c>
      <c r="AU2556" s="153" t="s">
        <v>88</v>
      </c>
      <c r="AV2556" s="12" t="s">
        <v>86</v>
      </c>
      <c r="AW2556" s="12" t="s">
        <v>38</v>
      </c>
      <c r="AX2556" s="12" t="s">
        <v>79</v>
      </c>
      <c r="AY2556" s="153" t="s">
        <v>305</v>
      </c>
    </row>
    <row r="2557" spans="2:65" s="12" customFormat="1" ht="22.5">
      <c r="B2557" s="152"/>
      <c r="D2557" s="146" t="s">
        <v>317</v>
      </c>
      <c r="E2557" s="153" t="s">
        <v>42</v>
      </c>
      <c r="F2557" s="154" t="s">
        <v>3849</v>
      </c>
      <c r="H2557" s="153" t="s">
        <v>42</v>
      </c>
      <c r="I2557" s="155"/>
      <c r="L2557" s="152"/>
      <c r="M2557" s="156"/>
      <c r="T2557" s="157"/>
      <c r="AT2557" s="153" t="s">
        <v>317</v>
      </c>
      <c r="AU2557" s="153" t="s">
        <v>88</v>
      </c>
      <c r="AV2557" s="12" t="s">
        <v>86</v>
      </c>
      <c r="AW2557" s="12" t="s">
        <v>38</v>
      </c>
      <c r="AX2557" s="12" t="s">
        <v>79</v>
      </c>
      <c r="AY2557" s="153" t="s">
        <v>305</v>
      </c>
    </row>
    <row r="2558" spans="2:65" s="13" customFormat="1" ht="11.25">
      <c r="B2558" s="158"/>
      <c r="D2558" s="146" t="s">
        <v>317</v>
      </c>
      <c r="E2558" s="159" t="s">
        <v>42</v>
      </c>
      <c r="F2558" s="160" t="s">
        <v>3858</v>
      </c>
      <c r="H2558" s="161">
        <v>452.24</v>
      </c>
      <c r="I2558" s="162"/>
      <c r="L2558" s="158"/>
      <c r="M2558" s="163"/>
      <c r="T2558" s="164"/>
      <c r="AT2558" s="159" t="s">
        <v>317</v>
      </c>
      <c r="AU2558" s="159" t="s">
        <v>88</v>
      </c>
      <c r="AV2558" s="13" t="s">
        <v>88</v>
      </c>
      <c r="AW2558" s="13" t="s">
        <v>38</v>
      </c>
      <c r="AX2558" s="13" t="s">
        <v>79</v>
      </c>
      <c r="AY2558" s="159" t="s">
        <v>305</v>
      </c>
    </row>
    <row r="2559" spans="2:65" s="13" customFormat="1" ht="11.25">
      <c r="B2559" s="158"/>
      <c r="D2559" s="146" t="s">
        <v>317</v>
      </c>
      <c r="E2559" s="159" t="s">
        <v>42</v>
      </c>
      <c r="F2559" s="160" t="s">
        <v>3859</v>
      </c>
      <c r="H2559" s="161">
        <v>536.82000000000005</v>
      </c>
      <c r="I2559" s="162"/>
      <c r="L2559" s="158"/>
      <c r="M2559" s="163"/>
      <c r="T2559" s="164"/>
      <c r="AT2559" s="159" t="s">
        <v>317</v>
      </c>
      <c r="AU2559" s="159" t="s">
        <v>88</v>
      </c>
      <c r="AV2559" s="13" t="s">
        <v>88</v>
      </c>
      <c r="AW2559" s="13" t="s">
        <v>38</v>
      </c>
      <c r="AX2559" s="13" t="s">
        <v>79</v>
      </c>
      <c r="AY2559" s="159" t="s">
        <v>305</v>
      </c>
    </row>
    <row r="2560" spans="2:65" s="15" customFormat="1" ht="11.25">
      <c r="B2560" s="172"/>
      <c r="D2560" s="146" t="s">
        <v>317</v>
      </c>
      <c r="E2560" s="173" t="s">
        <v>42</v>
      </c>
      <c r="F2560" s="174" t="s">
        <v>339</v>
      </c>
      <c r="H2560" s="175">
        <v>989.06</v>
      </c>
      <c r="I2560" s="176"/>
      <c r="L2560" s="172"/>
      <c r="M2560" s="177"/>
      <c r="T2560" s="178"/>
      <c r="AT2560" s="173" t="s">
        <v>317</v>
      </c>
      <c r="AU2560" s="173" t="s">
        <v>88</v>
      </c>
      <c r="AV2560" s="15" t="s">
        <v>311</v>
      </c>
      <c r="AW2560" s="15" t="s">
        <v>38</v>
      </c>
      <c r="AX2560" s="15" t="s">
        <v>86</v>
      </c>
      <c r="AY2560" s="173" t="s">
        <v>305</v>
      </c>
    </row>
    <row r="2561" spans="2:65" s="1" customFormat="1" ht="33" customHeight="1">
      <c r="B2561" s="33"/>
      <c r="C2561" s="133" t="s">
        <v>3860</v>
      </c>
      <c r="D2561" s="133" t="s">
        <v>307</v>
      </c>
      <c r="E2561" s="134" t="s">
        <v>3861</v>
      </c>
      <c r="F2561" s="135" t="s">
        <v>3862</v>
      </c>
      <c r="G2561" s="136" t="s">
        <v>199</v>
      </c>
      <c r="H2561" s="137">
        <v>1838.5</v>
      </c>
      <c r="I2561" s="138"/>
      <c r="J2561" s="139">
        <f>ROUND(I2561*H2561,2)</f>
        <v>0</v>
      </c>
      <c r="K2561" s="135" t="s">
        <v>310</v>
      </c>
      <c r="L2561" s="33"/>
      <c r="M2561" s="140" t="s">
        <v>42</v>
      </c>
      <c r="N2561" s="141" t="s">
        <v>50</v>
      </c>
      <c r="P2561" s="142">
        <f>O2561*H2561</f>
        <v>0</v>
      </c>
      <c r="Q2561" s="142">
        <v>5.1999999999999998E-3</v>
      </c>
      <c r="R2561" s="142">
        <f>Q2561*H2561</f>
        <v>9.5602</v>
      </c>
      <c r="S2561" s="142">
        <v>0</v>
      </c>
      <c r="T2561" s="143">
        <f>S2561*H2561</f>
        <v>0</v>
      </c>
      <c r="AR2561" s="144" t="s">
        <v>436</v>
      </c>
      <c r="AT2561" s="144" t="s">
        <v>307</v>
      </c>
      <c r="AU2561" s="144" t="s">
        <v>88</v>
      </c>
      <c r="AY2561" s="18" t="s">
        <v>305</v>
      </c>
      <c r="BE2561" s="145">
        <f>IF(N2561="základní",J2561,0)</f>
        <v>0</v>
      </c>
      <c r="BF2561" s="145">
        <f>IF(N2561="snížená",J2561,0)</f>
        <v>0</v>
      </c>
      <c r="BG2561" s="145">
        <f>IF(N2561="zákl. přenesená",J2561,0)</f>
        <v>0</v>
      </c>
      <c r="BH2561" s="145">
        <f>IF(N2561="sníž. přenesená",J2561,0)</f>
        <v>0</v>
      </c>
      <c r="BI2561" s="145">
        <f>IF(N2561="nulová",J2561,0)</f>
        <v>0</v>
      </c>
      <c r="BJ2561" s="18" t="s">
        <v>86</v>
      </c>
      <c r="BK2561" s="145">
        <f>ROUND(I2561*H2561,2)</f>
        <v>0</v>
      </c>
      <c r="BL2561" s="18" t="s">
        <v>436</v>
      </c>
      <c r="BM2561" s="144" t="s">
        <v>3863</v>
      </c>
    </row>
    <row r="2562" spans="2:65" s="1" customFormat="1" ht="19.5">
      <c r="B2562" s="33"/>
      <c r="D2562" s="146" t="s">
        <v>313</v>
      </c>
      <c r="F2562" s="147" t="s">
        <v>3864</v>
      </c>
      <c r="I2562" s="148"/>
      <c r="L2562" s="33"/>
      <c r="M2562" s="149"/>
      <c r="T2562" s="54"/>
      <c r="AT2562" s="18" t="s">
        <v>313</v>
      </c>
      <c r="AU2562" s="18" t="s">
        <v>88</v>
      </c>
    </row>
    <row r="2563" spans="2:65" s="1" customFormat="1" ht="11.25">
      <c r="B2563" s="33"/>
      <c r="D2563" s="150" t="s">
        <v>315</v>
      </c>
      <c r="F2563" s="151" t="s">
        <v>3865</v>
      </c>
      <c r="I2563" s="148"/>
      <c r="L2563" s="33"/>
      <c r="M2563" s="149"/>
      <c r="T2563" s="54"/>
      <c r="AT2563" s="18" t="s">
        <v>315</v>
      </c>
      <c r="AU2563" s="18" t="s">
        <v>88</v>
      </c>
    </row>
    <row r="2564" spans="2:65" s="12" customFormat="1" ht="11.25">
      <c r="B2564" s="152"/>
      <c r="D2564" s="146" t="s">
        <v>317</v>
      </c>
      <c r="E2564" s="153" t="s">
        <v>42</v>
      </c>
      <c r="F2564" s="154" t="s">
        <v>3825</v>
      </c>
      <c r="H2564" s="153" t="s">
        <v>42</v>
      </c>
      <c r="I2564" s="155"/>
      <c r="L2564" s="152"/>
      <c r="M2564" s="156"/>
      <c r="T2564" s="157"/>
      <c r="AT2564" s="153" t="s">
        <v>317</v>
      </c>
      <c r="AU2564" s="153" t="s">
        <v>88</v>
      </c>
      <c r="AV2564" s="12" t="s">
        <v>86</v>
      </c>
      <c r="AW2564" s="12" t="s">
        <v>38</v>
      </c>
      <c r="AX2564" s="12" t="s">
        <v>79</v>
      </c>
      <c r="AY2564" s="153" t="s">
        <v>305</v>
      </c>
    </row>
    <row r="2565" spans="2:65" s="13" customFormat="1" ht="22.5">
      <c r="B2565" s="158"/>
      <c r="D2565" s="146" t="s">
        <v>317</v>
      </c>
      <c r="E2565" s="159" t="s">
        <v>42</v>
      </c>
      <c r="F2565" s="160" t="s">
        <v>3866</v>
      </c>
      <c r="H2565" s="161">
        <v>1838.5</v>
      </c>
      <c r="I2565" s="162"/>
      <c r="L2565" s="158"/>
      <c r="M2565" s="163"/>
      <c r="T2565" s="164"/>
      <c r="AT2565" s="159" t="s">
        <v>317</v>
      </c>
      <c r="AU2565" s="159" t="s">
        <v>88</v>
      </c>
      <c r="AV2565" s="13" t="s">
        <v>88</v>
      </c>
      <c r="AW2565" s="13" t="s">
        <v>38</v>
      </c>
      <c r="AX2565" s="13" t="s">
        <v>79</v>
      </c>
      <c r="AY2565" s="159" t="s">
        <v>305</v>
      </c>
    </row>
    <row r="2566" spans="2:65" s="14" customFormat="1" ht="11.25">
      <c r="B2566" s="165"/>
      <c r="D2566" s="146" t="s">
        <v>317</v>
      </c>
      <c r="E2566" s="166" t="s">
        <v>211</v>
      </c>
      <c r="F2566" s="167" t="s">
        <v>338</v>
      </c>
      <c r="H2566" s="168">
        <v>1838.5</v>
      </c>
      <c r="I2566" s="169"/>
      <c r="L2566" s="165"/>
      <c r="M2566" s="170"/>
      <c r="T2566" s="171"/>
      <c r="AT2566" s="166" t="s">
        <v>317</v>
      </c>
      <c r="AU2566" s="166" t="s">
        <v>88</v>
      </c>
      <c r="AV2566" s="14" t="s">
        <v>96</v>
      </c>
      <c r="AW2566" s="14" t="s">
        <v>38</v>
      </c>
      <c r="AX2566" s="14" t="s">
        <v>79</v>
      </c>
      <c r="AY2566" s="166" t="s">
        <v>305</v>
      </c>
    </row>
    <row r="2567" spans="2:65" s="15" customFormat="1" ht="11.25">
      <c r="B2567" s="172"/>
      <c r="D2567" s="146" t="s">
        <v>317</v>
      </c>
      <c r="E2567" s="173" t="s">
        <v>42</v>
      </c>
      <c r="F2567" s="174" t="s">
        <v>339</v>
      </c>
      <c r="H2567" s="175">
        <v>1838.5</v>
      </c>
      <c r="I2567" s="176"/>
      <c r="L2567" s="172"/>
      <c r="M2567" s="177"/>
      <c r="T2567" s="178"/>
      <c r="AT2567" s="173" t="s">
        <v>317</v>
      </c>
      <c r="AU2567" s="173" t="s">
        <v>88</v>
      </c>
      <c r="AV2567" s="15" t="s">
        <v>311</v>
      </c>
      <c r="AW2567" s="15" t="s">
        <v>38</v>
      </c>
      <c r="AX2567" s="15" t="s">
        <v>86</v>
      </c>
      <c r="AY2567" s="173" t="s">
        <v>305</v>
      </c>
    </row>
    <row r="2568" spans="2:65" s="1" customFormat="1" ht="16.5" customHeight="1">
      <c r="B2568" s="33"/>
      <c r="C2568" s="179" t="s">
        <v>3867</v>
      </c>
      <c r="D2568" s="179" t="s">
        <v>341</v>
      </c>
      <c r="E2568" s="180" t="s">
        <v>3868</v>
      </c>
      <c r="F2568" s="181" t="s">
        <v>3869</v>
      </c>
      <c r="G2568" s="182" t="s">
        <v>199</v>
      </c>
      <c r="H2568" s="183">
        <v>2022.35</v>
      </c>
      <c r="I2568" s="184"/>
      <c r="J2568" s="185">
        <f>ROUND(I2568*H2568,2)</f>
        <v>0</v>
      </c>
      <c r="K2568" s="181" t="s">
        <v>310</v>
      </c>
      <c r="L2568" s="186"/>
      <c r="M2568" s="187" t="s">
        <v>42</v>
      </c>
      <c r="N2568" s="188" t="s">
        <v>50</v>
      </c>
      <c r="P2568" s="142">
        <f>O2568*H2568</f>
        <v>0</v>
      </c>
      <c r="Q2568" s="142">
        <v>1.26E-2</v>
      </c>
      <c r="R2568" s="142">
        <f>Q2568*H2568</f>
        <v>25.48161</v>
      </c>
      <c r="S2568" s="142">
        <v>0</v>
      </c>
      <c r="T2568" s="143">
        <f>S2568*H2568</f>
        <v>0</v>
      </c>
      <c r="AR2568" s="144" t="s">
        <v>559</v>
      </c>
      <c r="AT2568" s="144" t="s">
        <v>341</v>
      </c>
      <c r="AU2568" s="144" t="s">
        <v>88</v>
      </c>
      <c r="AY2568" s="18" t="s">
        <v>305</v>
      </c>
      <c r="BE2568" s="145">
        <f>IF(N2568="základní",J2568,0)</f>
        <v>0</v>
      </c>
      <c r="BF2568" s="145">
        <f>IF(N2568="snížená",J2568,0)</f>
        <v>0</v>
      </c>
      <c r="BG2568" s="145">
        <f>IF(N2568="zákl. přenesená",J2568,0)</f>
        <v>0</v>
      </c>
      <c r="BH2568" s="145">
        <f>IF(N2568="sníž. přenesená",J2568,0)</f>
        <v>0</v>
      </c>
      <c r="BI2568" s="145">
        <f>IF(N2568="nulová",J2568,0)</f>
        <v>0</v>
      </c>
      <c r="BJ2568" s="18" t="s">
        <v>86</v>
      </c>
      <c r="BK2568" s="145">
        <f>ROUND(I2568*H2568,2)</f>
        <v>0</v>
      </c>
      <c r="BL2568" s="18" t="s">
        <v>436</v>
      </c>
      <c r="BM2568" s="144" t="s">
        <v>3870</v>
      </c>
    </row>
    <row r="2569" spans="2:65" s="1" customFormat="1" ht="11.25">
      <c r="B2569" s="33"/>
      <c r="D2569" s="146" t="s">
        <v>313</v>
      </c>
      <c r="F2569" s="147" t="s">
        <v>3869</v>
      </c>
      <c r="I2569" s="148"/>
      <c r="L2569" s="33"/>
      <c r="M2569" s="149"/>
      <c r="T2569" s="54"/>
      <c r="AT2569" s="18" t="s">
        <v>313</v>
      </c>
      <c r="AU2569" s="18" t="s">
        <v>88</v>
      </c>
    </row>
    <row r="2570" spans="2:65" s="12" customFormat="1" ht="11.25">
      <c r="B2570" s="152"/>
      <c r="D2570" s="146" t="s">
        <v>317</v>
      </c>
      <c r="E2570" s="153" t="s">
        <v>42</v>
      </c>
      <c r="F2570" s="154" t="s">
        <v>3825</v>
      </c>
      <c r="H2570" s="153" t="s">
        <v>42</v>
      </c>
      <c r="I2570" s="155"/>
      <c r="L2570" s="152"/>
      <c r="M2570" s="156"/>
      <c r="T2570" s="157"/>
      <c r="AT2570" s="153" t="s">
        <v>317</v>
      </c>
      <c r="AU2570" s="153" t="s">
        <v>88</v>
      </c>
      <c r="AV2570" s="12" t="s">
        <v>86</v>
      </c>
      <c r="AW2570" s="12" t="s">
        <v>38</v>
      </c>
      <c r="AX2570" s="12" t="s">
        <v>79</v>
      </c>
      <c r="AY2570" s="153" t="s">
        <v>305</v>
      </c>
    </row>
    <row r="2571" spans="2:65" s="13" customFormat="1" ht="22.5">
      <c r="B2571" s="158"/>
      <c r="D2571" s="146" t="s">
        <v>317</v>
      </c>
      <c r="E2571" s="159" t="s">
        <v>42</v>
      </c>
      <c r="F2571" s="160" t="s">
        <v>3826</v>
      </c>
      <c r="H2571" s="161">
        <v>1838.5</v>
      </c>
      <c r="I2571" s="162"/>
      <c r="L2571" s="158"/>
      <c r="M2571" s="163"/>
      <c r="T2571" s="164"/>
      <c r="AT2571" s="159" t="s">
        <v>317</v>
      </c>
      <c r="AU2571" s="159" t="s">
        <v>88</v>
      </c>
      <c r="AV2571" s="13" t="s">
        <v>88</v>
      </c>
      <c r="AW2571" s="13" t="s">
        <v>38</v>
      </c>
      <c r="AX2571" s="13" t="s">
        <v>86</v>
      </c>
      <c r="AY2571" s="159" t="s">
        <v>305</v>
      </c>
    </row>
    <row r="2572" spans="2:65" s="13" customFormat="1" ht="11.25">
      <c r="B2572" s="158"/>
      <c r="D2572" s="146" t="s">
        <v>317</v>
      </c>
      <c r="F2572" s="160" t="s">
        <v>3871</v>
      </c>
      <c r="H2572" s="161">
        <v>2022.35</v>
      </c>
      <c r="I2572" s="162"/>
      <c r="L2572" s="158"/>
      <c r="M2572" s="163"/>
      <c r="T2572" s="164"/>
      <c r="AT2572" s="159" t="s">
        <v>317</v>
      </c>
      <c r="AU2572" s="159" t="s">
        <v>88</v>
      </c>
      <c r="AV2572" s="13" t="s">
        <v>88</v>
      </c>
      <c r="AW2572" s="13" t="s">
        <v>4</v>
      </c>
      <c r="AX2572" s="13" t="s">
        <v>86</v>
      </c>
      <c r="AY2572" s="159" t="s">
        <v>305</v>
      </c>
    </row>
    <row r="2573" spans="2:65" s="1" customFormat="1" ht="24.2" customHeight="1">
      <c r="B2573" s="33"/>
      <c r="C2573" s="133" t="s">
        <v>3872</v>
      </c>
      <c r="D2573" s="133" t="s">
        <v>307</v>
      </c>
      <c r="E2573" s="134" t="s">
        <v>3873</v>
      </c>
      <c r="F2573" s="135" t="s">
        <v>3874</v>
      </c>
      <c r="G2573" s="136" t="s">
        <v>453</v>
      </c>
      <c r="H2573" s="137">
        <v>40.201000000000001</v>
      </c>
      <c r="I2573" s="138"/>
      <c r="J2573" s="139">
        <f>ROUND(I2573*H2573,2)</f>
        <v>0</v>
      </c>
      <c r="K2573" s="135" t="s">
        <v>310</v>
      </c>
      <c r="L2573" s="33"/>
      <c r="M2573" s="140" t="s">
        <v>42</v>
      </c>
      <c r="N2573" s="141" t="s">
        <v>50</v>
      </c>
      <c r="P2573" s="142">
        <f>O2573*H2573</f>
        <v>0</v>
      </c>
      <c r="Q2573" s="142">
        <v>0</v>
      </c>
      <c r="R2573" s="142">
        <f>Q2573*H2573</f>
        <v>0</v>
      </c>
      <c r="S2573" s="142">
        <v>0</v>
      </c>
      <c r="T2573" s="143">
        <f>S2573*H2573</f>
        <v>0</v>
      </c>
      <c r="AR2573" s="144" t="s">
        <v>436</v>
      </c>
      <c r="AT2573" s="144" t="s">
        <v>307</v>
      </c>
      <c r="AU2573" s="144" t="s">
        <v>88</v>
      </c>
      <c r="AY2573" s="18" t="s">
        <v>305</v>
      </c>
      <c r="BE2573" s="145">
        <f>IF(N2573="základní",J2573,0)</f>
        <v>0</v>
      </c>
      <c r="BF2573" s="145">
        <f>IF(N2573="snížená",J2573,0)</f>
        <v>0</v>
      </c>
      <c r="BG2573" s="145">
        <f>IF(N2573="zákl. přenesená",J2573,0)</f>
        <v>0</v>
      </c>
      <c r="BH2573" s="145">
        <f>IF(N2573="sníž. přenesená",J2573,0)</f>
        <v>0</v>
      </c>
      <c r="BI2573" s="145">
        <f>IF(N2573="nulová",J2573,0)</f>
        <v>0</v>
      </c>
      <c r="BJ2573" s="18" t="s">
        <v>86</v>
      </c>
      <c r="BK2573" s="145">
        <f>ROUND(I2573*H2573,2)</f>
        <v>0</v>
      </c>
      <c r="BL2573" s="18" t="s">
        <v>436</v>
      </c>
      <c r="BM2573" s="144" t="s">
        <v>3875</v>
      </c>
    </row>
    <row r="2574" spans="2:65" s="1" customFormat="1" ht="29.25">
      <c r="B2574" s="33"/>
      <c r="D2574" s="146" t="s">
        <v>313</v>
      </c>
      <c r="F2574" s="147" t="s">
        <v>3876</v>
      </c>
      <c r="I2574" s="148"/>
      <c r="L2574" s="33"/>
      <c r="M2574" s="149"/>
      <c r="T2574" s="54"/>
      <c r="AT2574" s="18" t="s">
        <v>313</v>
      </c>
      <c r="AU2574" s="18" t="s">
        <v>88</v>
      </c>
    </row>
    <row r="2575" spans="2:65" s="1" customFormat="1" ht="11.25">
      <c r="B2575" s="33"/>
      <c r="D2575" s="150" t="s">
        <v>315</v>
      </c>
      <c r="F2575" s="151" t="s">
        <v>3877</v>
      </c>
      <c r="I2575" s="148"/>
      <c r="L2575" s="33"/>
      <c r="M2575" s="149"/>
      <c r="T2575" s="54"/>
      <c r="AT2575" s="18" t="s">
        <v>315</v>
      </c>
      <c r="AU2575" s="18" t="s">
        <v>88</v>
      </c>
    </row>
    <row r="2576" spans="2:65" s="11" customFormat="1" ht="22.9" customHeight="1">
      <c r="B2576" s="121"/>
      <c r="D2576" s="122" t="s">
        <v>78</v>
      </c>
      <c r="E2576" s="131" t="s">
        <v>3878</v>
      </c>
      <c r="F2576" s="131" t="s">
        <v>3879</v>
      </c>
      <c r="I2576" s="124"/>
      <c r="J2576" s="132">
        <f>BK2576</f>
        <v>0</v>
      </c>
      <c r="L2576" s="121"/>
      <c r="M2576" s="126"/>
      <c r="P2576" s="127">
        <f>SUM(P2577:P2619)</f>
        <v>0</v>
      </c>
      <c r="R2576" s="127">
        <f>SUM(R2577:R2619)</f>
        <v>0.4171069</v>
      </c>
      <c r="T2576" s="128">
        <f>SUM(T2577:T2619)</f>
        <v>0</v>
      </c>
      <c r="AR2576" s="122" t="s">
        <v>88</v>
      </c>
      <c r="AT2576" s="129" t="s">
        <v>78</v>
      </c>
      <c r="AU2576" s="129" t="s">
        <v>86</v>
      </c>
      <c r="AY2576" s="122" t="s">
        <v>305</v>
      </c>
      <c r="BK2576" s="130">
        <f>SUM(BK2577:BK2619)</f>
        <v>0</v>
      </c>
    </row>
    <row r="2577" spans="2:65" s="1" customFormat="1" ht="16.5" customHeight="1">
      <c r="B2577" s="33"/>
      <c r="C2577" s="133" t="s">
        <v>3880</v>
      </c>
      <c r="D2577" s="133" t="s">
        <v>307</v>
      </c>
      <c r="E2577" s="134" t="s">
        <v>3881</v>
      </c>
      <c r="F2577" s="135" t="s">
        <v>3882</v>
      </c>
      <c r="G2577" s="136" t="s">
        <v>199</v>
      </c>
      <c r="H2577" s="137">
        <v>814.15</v>
      </c>
      <c r="I2577" s="138"/>
      <c r="J2577" s="139">
        <f>ROUND(I2577*H2577,2)</f>
        <v>0</v>
      </c>
      <c r="K2577" s="135" t="s">
        <v>310</v>
      </c>
      <c r="L2577" s="33"/>
      <c r="M2577" s="140" t="s">
        <v>42</v>
      </c>
      <c r="N2577" s="141" t="s">
        <v>50</v>
      </c>
      <c r="P2577" s="142">
        <f>O2577*H2577</f>
        <v>0</v>
      </c>
      <c r="Q2577" s="142">
        <v>0</v>
      </c>
      <c r="R2577" s="142">
        <f>Q2577*H2577</f>
        <v>0</v>
      </c>
      <c r="S2577" s="142">
        <v>0</v>
      </c>
      <c r="T2577" s="143">
        <f>S2577*H2577</f>
        <v>0</v>
      </c>
      <c r="AR2577" s="144" t="s">
        <v>436</v>
      </c>
      <c r="AT2577" s="144" t="s">
        <v>307</v>
      </c>
      <c r="AU2577" s="144" t="s">
        <v>88</v>
      </c>
      <c r="AY2577" s="18" t="s">
        <v>305</v>
      </c>
      <c r="BE2577" s="145">
        <f>IF(N2577="základní",J2577,0)</f>
        <v>0</v>
      </c>
      <c r="BF2577" s="145">
        <f>IF(N2577="snížená",J2577,0)</f>
        <v>0</v>
      </c>
      <c r="BG2577" s="145">
        <f>IF(N2577="zákl. přenesená",J2577,0)</f>
        <v>0</v>
      </c>
      <c r="BH2577" s="145">
        <f>IF(N2577="sníž. přenesená",J2577,0)</f>
        <v>0</v>
      </c>
      <c r="BI2577" s="145">
        <f>IF(N2577="nulová",J2577,0)</f>
        <v>0</v>
      </c>
      <c r="BJ2577" s="18" t="s">
        <v>86</v>
      </c>
      <c r="BK2577" s="145">
        <f>ROUND(I2577*H2577,2)</f>
        <v>0</v>
      </c>
      <c r="BL2577" s="18" t="s">
        <v>436</v>
      </c>
      <c r="BM2577" s="144" t="s">
        <v>3883</v>
      </c>
    </row>
    <row r="2578" spans="2:65" s="1" customFormat="1" ht="11.25">
      <c r="B2578" s="33"/>
      <c r="D2578" s="146" t="s">
        <v>313</v>
      </c>
      <c r="F2578" s="147" t="s">
        <v>3884</v>
      </c>
      <c r="I2578" s="148"/>
      <c r="L2578" s="33"/>
      <c r="M2578" s="149"/>
      <c r="T2578" s="54"/>
      <c r="AT2578" s="18" t="s">
        <v>313</v>
      </c>
      <c r="AU2578" s="18" t="s">
        <v>88</v>
      </c>
    </row>
    <row r="2579" spans="2:65" s="1" customFormat="1" ht="11.25">
      <c r="B2579" s="33"/>
      <c r="D2579" s="150" t="s">
        <v>315</v>
      </c>
      <c r="F2579" s="151" t="s">
        <v>3885</v>
      </c>
      <c r="I2579" s="148"/>
      <c r="L2579" s="33"/>
      <c r="M2579" s="149"/>
      <c r="T2579" s="54"/>
      <c r="AT2579" s="18" t="s">
        <v>315</v>
      </c>
      <c r="AU2579" s="18" t="s">
        <v>88</v>
      </c>
    </row>
    <row r="2580" spans="2:65" s="12" customFormat="1" ht="22.5">
      <c r="B2580" s="152"/>
      <c r="D2580" s="146" t="s">
        <v>317</v>
      </c>
      <c r="E2580" s="153" t="s">
        <v>42</v>
      </c>
      <c r="F2580" s="154" t="s">
        <v>3886</v>
      </c>
      <c r="H2580" s="153" t="s">
        <v>42</v>
      </c>
      <c r="I2580" s="155"/>
      <c r="L2580" s="152"/>
      <c r="M2580" s="156"/>
      <c r="T2580" s="157"/>
      <c r="AT2580" s="153" t="s">
        <v>317</v>
      </c>
      <c r="AU2580" s="153" t="s">
        <v>88</v>
      </c>
      <c r="AV2580" s="12" t="s">
        <v>86</v>
      </c>
      <c r="AW2580" s="12" t="s">
        <v>38</v>
      </c>
      <c r="AX2580" s="12" t="s">
        <v>79</v>
      </c>
      <c r="AY2580" s="153" t="s">
        <v>305</v>
      </c>
    </row>
    <row r="2581" spans="2:65" s="13" customFormat="1" ht="11.25">
      <c r="B2581" s="158"/>
      <c r="D2581" s="146" t="s">
        <v>317</v>
      </c>
      <c r="E2581" s="159" t="s">
        <v>42</v>
      </c>
      <c r="F2581" s="160" t="s">
        <v>3887</v>
      </c>
      <c r="H2581" s="161">
        <v>814.15</v>
      </c>
      <c r="I2581" s="162"/>
      <c r="L2581" s="158"/>
      <c r="M2581" s="163"/>
      <c r="T2581" s="164"/>
      <c r="AT2581" s="159" t="s">
        <v>317</v>
      </c>
      <c r="AU2581" s="159" t="s">
        <v>88</v>
      </c>
      <c r="AV2581" s="13" t="s">
        <v>88</v>
      </c>
      <c r="AW2581" s="13" t="s">
        <v>38</v>
      </c>
      <c r="AX2581" s="13" t="s">
        <v>86</v>
      </c>
      <c r="AY2581" s="159" t="s">
        <v>305</v>
      </c>
    </row>
    <row r="2582" spans="2:65" s="1" customFormat="1" ht="33" customHeight="1">
      <c r="B2582" s="33"/>
      <c r="C2582" s="133" t="s">
        <v>3888</v>
      </c>
      <c r="D2582" s="133" t="s">
        <v>307</v>
      </c>
      <c r="E2582" s="134" t="s">
        <v>3889</v>
      </c>
      <c r="F2582" s="135" t="s">
        <v>3890</v>
      </c>
      <c r="G2582" s="136" t="s">
        <v>199</v>
      </c>
      <c r="H2582" s="137">
        <v>48.53</v>
      </c>
      <c r="I2582" s="138"/>
      <c r="J2582" s="139">
        <f>ROUND(I2582*H2582,2)</f>
        <v>0</v>
      </c>
      <c r="K2582" s="135" t="s">
        <v>721</v>
      </c>
      <c r="L2582" s="33"/>
      <c r="M2582" s="140" t="s">
        <v>42</v>
      </c>
      <c r="N2582" s="141" t="s">
        <v>50</v>
      </c>
      <c r="P2582" s="142">
        <f>O2582*H2582</f>
        <v>0</v>
      </c>
      <c r="Q2582" s="142">
        <v>4.0999999999999999E-4</v>
      </c>
      <c r="R2582" s="142">
        <f>Q2582*H2582</f>
        <v>1.98973E-2</v>
      </c>
      <c r="S2582" s="142">
        <v>0</v>
      </c>
      <c r="T2582" s="143">
        <f>S2582*H2582</f>
        <v>0</v>
      </c>
      <c r="AR2582" s="144" t="s">
        <v>436</v>
      </c>
      <c r="AT2582" s="144" t="s">
        <v>307</v>
      </c>
      <c r="AU2582" s="144" t="s">
        <v>88</v>
      </c>
      <c r="AY2582" s="18" t="s">
        <v>305</v>
      </c>
      <c r="BE2582" s="145">
        <f>IF(N2582="základní",J2582,0)</f>
        <v>0</v>
      </c>
      <c r="BF2582" s="145">
        <f>IF(N2582="snížená",J2582,0)</f>
        <v>0</v>
      </c>
      <c r="BG2582" s="145">
        <f>IF(N2582="zákl. přenesená",J2582,0)</f>
        <v>0</v>
      </c>
      <c r="BH2582" s="145">
        <f>IF(N2582="sníž. přenesená",J2582,0)</f>
        <v>0</v>
      </c>
      <c r="BI2582" s="145">
        <f>IF(N2582="nulová",J2582,0)</f>
        <v>0</v>
      </c>
      <c r="BJ2582" s="18" t="s">
        <v>86</v>
      </c>
      <c r="BK2582" s="145">
        <f>ROUND(I2582*H2582,2)</f>
        <v>0</v>
      </c>
      <c r="BL2582" s="18" t="s">
        <v>436</v>
      </c>
      <c r="BM2582" s="144" t="s">
        <v>3891</v>
      </c>
    </row>
    <row r="2583" spans="2:65" s="1" customFormat="1" ht="19.5">
      <c r="B2583" s="33"/>
      <c r="D2583" s="146" t="s">
        <v>313</v>
      </c>
      <c r="F2583" s="147" t="s">
        <v>3890</v>
      </c>
      <c r="I2583" s="148"/>
      <c r="L2583" s="33"/>
      <c r="M2583" s="149"/>
      <c r="T2583" s="54"/>
      <c r="AT2583" s="18" t="s">
        <v>313</v>
      </c>
      <c r="AU2583" s="18" t="s">
        <v>88</v>
      </c>
    </row>
    <row r="2584" spans="2:65" s="1" customFormat="1" ht="29.25">
      <c r="B2584" s="33"/>
      <c r="D2584" s="146" t="s">
        <v>1012</v>
      </c>
      <c r="F2584" s="189" t="s">
        <v>3892</v>
      </c>
      <c r="I2584" s="148"/>
      <c r="L2584" s="33"/>
      <c r="M2584" s="149"/>
      <c r="T2584" s="54"/>
      <c r="AT2584" s="18" t="s">
        <v>1012</v>
      </c>
      <c r="AU2584" s="18" t="s">
        <v>88</v>
      </c>
    </row>
    <row r="2585" spans="2:65" s="12" customFormat="1" ht="11.25">
      <c r="B2585" s="152"/>
      <c r="D2585" s="146" t="s">
        <v>317</v>
      </c>
      <c r="E2585" s="153" t="s">
        <v>42</v>
      </c>
      <c r="F2585" s="154" t="s">
        <v>3893</v>
      </c>
      <c r="H2585" s="153" t="s">
        <v>42</v>
      </c>
      <c r="I2585" s="155"/>
      <c r="L2585" s="152"/>
      <c r="M2585" s="156"/>
      <c r="T2585" s="157"/>
      <c r="AT2585" s="153" t="s">
        <v>317</v>
      </c>
      <c r="AU2585" s="153" t="s">
        <v>88</v>
      </c>
      <c r="AV2585" s="12" t="s">
        <v>86</v>
      </c>
      <c r="AW2585" s="12" t="s">
        <v>38</v>
      </c>
      <c r="AX2585" s="12" t="s">
        <v>79</v>
      </c>
      <c r="AY2585" s="153" t="s">
        <v>305</v>
      </c>
    </row>
    <row r="2586" spans="2:65" s="13" customFormat="1" ht="22.5">
      <c r="B2586" s="158"/>
      <c r="D2586" s="146" t="s">
        <v>317</v>
      </c>
      <c r="E2586" s="159" t="s">
        <v>42</v>
      </c>
      <c r="F2586" s="160" t="s">
        <v>3894</v>
      </c>
      <c r="H2586" s="161">
        <v>48.53</v>
      </c>
      <c r="I2586" s="162"/>
      <c r="L2586" s="158"/>
      <c r="M2586" s="163"/>
      <c r="T2586" s="164"/>
      <c r="AT2586" s="159" t="s">
        <v>317</v>
      </c>
      <c r="AU2586" s="159" t="s">
        <v>88</v>
      </c>
      <c r="AV2586" s="13" t="s">
        <v>88</v>
      </c>
      <c r="AW2586" s="13" t="s">
        <v>38</v>
      </c>
      <c r="AX2586" s="13" t="s">
        <v>79</v>
      </c>
      <c r="AY2586" s="159" t="s">
        <v>305</v>
      </c>
    </row>
    <row r="2587" spans="2:65" s="15" customFormat="1" ht="11.25">
      <c r="B2587" s="172"/>
      <c r="D2587" s="146" t="s">
        <v>317</v>
      </c>
      <c r="E2587" s="173" t="s">
        <v>42</v>
      </c>
      <c r="F2587" s="174" t="s">
        <v>339</v>
      </c>
      <c r="H2587" s="175">
        <v>48.53</v>
      </c>
      <c r="I2587" s="176"/>
      <c r="L2587" s="172"/>
      <c r="M2587" s="177"/>
      <c r="T2587" s="178"/>
      <c r="AT2587" s="173" t="s">
        <v>317</v>
      </c>
      <c r="AU2587" s="173" t="s">
        <v>88</v>
      </c>
      <c r="AV2587" s="15" t="s">
        <v>311</v>
      </c>
      <c r="AW2587" s="15" t="s">
        <v>38</v>
      </c>
      <c r="AX2587" s="15" t="s">
        <v>86</v>
      </c>
      <c r="AY2587" s="173" t="s">
        <v>305</v>
      </c>
    </row>
    <row r="2588" spans="2:65" s="1" customFormat="1" ht="16.5" customHeight="1">
      <c r="B2588" s="33"/>
      <c r="C2588" s="133" t="s">
        <v>3895</v>
      </c>
      <c r="D2588" s="133" t="s">
        <v>307</v>
      </c>
      <c r="E2588" s="134" t="s">
        <v>3896</v>
      </c>
      <c r="F2588" s="135" t="s">
        <v>3897</v>
      </c>
      <c r="G2588" s="136" t="s">
        <v>199</v>
      </c>
      <c r="H2588" s="137">
        <v>37</v>
      </c>
      <c r="I2588" s="138"/>
      <c r="J2588" s="139">
        <f>ROUND(I2588*H2588,2)</f>
        <v>0</v>
      </c>
      <c r="K2588" s="135" t="s">
        <v>721</v>
      </c>
      <c r="L2588" s="33"/>
      <c r="M2588" s="140" t="s">
        <v>42</v>
      </c>
      <c r="N2588" s="141" t="s">
        <v>50</v>
      </c>
      <c r="P2588" s="142">
        <f>O2588*H2588</f>
        <v>0</v>
      </c>
      <c r="Q2588" s="142">
        <v>4.0999999999999999E-4</v>
      </c>
      <c r="R2588" s="142">
        <f>Q2588*H2588</f>
        <v>1.5169999999999999E-2</v>
      </c>
      <c r="S2588" s="142">
        <v>0</v>
      </c>
      <c r="T2588" s="143">
        <f>S2588*H2588</f>
        <v>0</v>
      </c>
      <c r="AR2588" s="144" t="s">
        <v>436</v>
      </c>
      <c r="AT2588" s="144" t="s">
        <v>307</v>
      </c>
      <c r="AU2588" s="144" t="s">
        <v>88</v>
      </c>
      <c r="AY2588" s="18" t="s">
        <v>305</v>
      </c>
      <c r="BE2588" s="145">
        <f>IF(N2588="základní",J2588,0)</f>
        <v>0</v>
      </c>
      <c r="BF2588" s="145">
        <f>IF(N2588="snížená",J2588,0)</f>
        <v>0</v>
      </c>
      <c r="BG2588" s="145">
        <f>IF(N2588="zákl. přenesená",J2588,0)</f>
        <v>0</v>
      </c>
      <c r="BH2588" s="145">
        <f>IF(N2588="sníž. přenesená",J2588,0)</f>
        <v>0</v>
      </c>
      <c r="BI2588" s="145">
        <f>IF(N2588="nulová",J2588,0)</f>
        <v>0</v>
      </c>
      <c r="BJ2588" s="18" t="s">
        <v>86</v>
      </c>
      <c r="BK2588" s="145">
        <f>ROUND(I2588*H2588,2)</f>
        <v>0</v>
      </c>
      <c r="BL2588" s="18" t="s">
        <v>436</v>
      </c>
      <c r="BM2588" s="144" t="s">
        <v>3898</v>
      </c>
    </row>
    <row r="2589" spans="2:65" s="1" customFormat="1" ht="11.25">
      <c r="B2589" s="33"/>
      <c r="D2589" s="146" t="s">
        <v>313</v>
      </c>
      <c r="F2589" s="147" t="s">
        <v>3897</v>
      </c>
      <c r="I2589" s="148"/>
      <c r="L2589" s="33"/>
      <c r="M2589" s="149"/>
      <c r="T2589" s="54"/>
      <c r="AT2589" s="18" t="s">
        <v>313</v>
      </c>
      <c r="AU2589" s="18" t="s">
        <v>88</v>
      </c>
    </row>
    <row r="2590" spans="2:65" s="1" customFormat="1" ht="29.25">
      <c r="B2590" s="33"/>
      <c r="D2590" s="146" t="s">
        <v>1012</v>
      </c>
      <c r="F2590" s="189" t="s">
        <v>3892</v>
      </c>
      <c r="I2590" s="148"/>
      <c r="L2590" s="33"/>
      <c r="M2590" s="149"/>
      <c r="T2590" s="54"/>
      <c r="AT2590" s="18" t="s">
        <v>1012</v>
      </c>
      <c r="AU2590" s="18" t="s">
        <v>88</v>
      </c>
    </row>
    <row r="2591" spans="2:65" s="12" customFormat="1" ht="11.25">
      <c r="B2591" s="152"/>
      <c r="D2591" s="146" t="s">
        <v>317</v>
      </c>
      <c r="E2591" s="153" t="s">
        <v>42</v>
      </c>
      <c r="F2591" s="154" t="s">
        <v>3899</v>
      </c>
      <c r="H2591" s="153" t="s">
        <v>42</v>
      </c>
      <c r="I2591" s="155"/>
      <c r="L2591" s="152"/>
      <c r="M2591" s="156"/>
      <c r="T2591" s="157"/>
      <c r="AT2591" s="153" t="s">
        <v>317</v>
      </c>
      <c r="AU2591" s="153" t="s">
        <v>88</v>
      </c>
      <c r="AV2591" s="12" t="s">
        <v>86</v>
      </c>
      <c r="AW2591" s="12" t="s">
        <v>38</v>
      </c>
      <c r="AX2591" s="12" t="s">
        <v>79</v>
      </c>
      <c r="AY2591" s="153" t="s">
        <v>305</v>
      </c>
    </row>
    <row r="2592" spans="2:65" s="13" customFormat="1" ht="11.25">
      <c r="B2592" s="158"/>
      <c r="D2592" s="146" t="s">
        <v>317</v>
      </c>
      <c r="E2592" s="159" t="s">
        <v>42</v>
      </c>
      <c r="F2592" s="160" t="s">
        <v>3900</v>
      </c>
      <c r="H2592" s="161">
        <v>37</v>
      </c>
      <c r="I2592" s="162"/>
      <c r="L2592" s="158"/>
      <c r="M2592" s="163"/>
      <c r="T2592" s="164"/>
      <c r="AT2592" s="159" t="s">
        <v>317</v>
      </c>
      <c r="AU2592" s="159" t="s">
        <v>88</v>
      </c>
      <c r="AV2592" s="13" t="s">
        <v>88</v>
      </c>
      <c r="AW2592" s="13" t="s">
        <v>38</v>
      </c>
      <c r="AX2592" s="13" t="s">
        <v>86</v>
      </c>
      <c r="AY2592" s="159" t="s">
        <v>305</v>
      </c>
    </row>
    <row r="2593" spans="2:65" s="1" customFormat="1" ht="24.2" customHeight="1">
      <c r="B2593" s="33"/>
      <c r="C2593" s="133" t="s">
        <v>3901</v>
      </c>
      <c r="D2593" s="133" t="s">
        <v>307</v>
      </c>
      <c r="E2593" s="134" t="s">
        <v>3902</v>
      </c>
      <c r="F2593" s="135" t="s">
        <v>3903</v>
      </c>
      <c r="G2593" s="136" t="s">
        <v>199</v>
      </c>
      <c r="H2593" s="137">
        <v>814.15</v>
      </c>
      <c r="I2593" s="138"/>
      <c r="J2593" s="139">
        <f>ROUND(I2593*H2593,2)</f>
        <v>0</v>
      </c>
      <c r="K2593" s="135" t="s">
        <v>310</v>
      </c>
      <c r="L2593" s="33"/>
      <c r="M2593" s="140" t="s">
        <v>42</v>
      </c>
      <c r="N2593" s="141" t="s">
        <v>50</v>
      </c>
      <c r="P2593" s="142">
        <f>O2593*H2593</f>
        <v>0</v>
      </c>
      <c r="Q2593" s="142">
        <v>3.3E-4</v>
      </c>
      <c r="R2593" s="142">
        <f>Q2593*H2593</f>
        <v>0.26866950000000001</v>
      </c>
      <c r="S2593" s="142">
        <v>0</v>
      </c>
      <c r="T2593" s="143">
        <f>S2593*H2593</f>
        <v>0</v>
      </c>
      <c r="AR2593" s="144" t="s">
        <v>436</v>
      </c>
      <c r="AT2593" s="144" t="s">
        <v>307</v>
      </c>
      <c r="AU2593" s="144" t="s">
        <v>88</v>
      </c>
      <c r="AY2593" s="18" t="s">
        <v>305</v>
      </c>
      <c r="BE2593" s="145">
        <f>IF(N2593="základní",J2593,0)</f>
        <v>0</v>
      </c>
      <c r="BF2593" s="145">
        <f>IF(N2593="snížená",J2593,0)</f>
        <v>0</v>
      </c>
      <c r="BG2593" s="145">
        <f>IF(N2593="zákl. přenesená",J2593,0)</f>
        <v>0</v>
      </c>
      <c r="BH2593" s="145">
        <f>IF(N2593="sníž. přenesená",J2593,0)</f>
        <v>0</v>
      </c>
      <c r="BI2593" s="145">
        <f>IF(N2593="nulová",J2593,0)</f>
        <v>0</v>
      </c>
      <c r="BJ2593" s="18" t="s">
        <v>86</v>
      </c>
      <c r="BK2593" s="145">
        <f>ROUND(I2593*H2593,2)</f>
        <v>0</v>
      </c>
      <c r="BL2593" s="18" t="s">
        <v>436</v>
      </c>
      <c r="BM2593" s="144" t="s">
        <v>3904</v>
      </c>
    </row>
    <row r="2594" spans="2:65" s="1" customFormat="1" ht="29.25">
      <c r="B2594" s="33"/>
      <c r="D2594" s="146" t="s">
        <v>313</v>
      </c>
      <c r="F2594" s="147" t="s">
        <v>3905</v>
      </c>
      <c r="I2594" s="148"/>
      <c r="L2594" s="33"/>
      <c r="M2594" s="149"/>
      <c r="T2594" s="54"/>
      <c r="AT2594" s="18" t="s">
        <v>313</v>
      </c>
      <c r="AU2594" s="18" t="s">
        <v>88</v>
      </c>
    </row>
    <row r="2595" spans="2:65" s="1" customFormat="1" ht="11.25">
      <c r="B2595" s="33"/>
      <c r="D2595" s="150" t="s">
        <v>315</v>
      </c>
      <c r="F2595" s="151" t="s">
        <v>3906</v>
      </c>
      <c r="I2595" s="148"/>
      <c r="L2595" s="33"/>
      <c r="M2595" s="149"/>
      <c r="T2595" s="54"/>
      <c r="AT2595" s="18" t="s">
        <v>315</v>
      </c>
      <c r="AU2595" s="18" t="s">
        <v>88</v>
      </c>
    </row>
    <row r="2596" spans="2:65" s="12" customFormat="1" ht="22.5">
      <c r="B2596" s="152"/>
      <c r="D2596" s="146" t="s">
        <v>317</v>
      </c>
      <c r="E2596" s="153" t="s">
        <v>42</v>
      </c>
      <c r="F2596" s="154" t="s">
        <v>3886</v>
      </c>
      <c r="H2596" s="153" t="s">
        <v>42</v>
      </c>
      <c r="I2596" s="155"/>
      <c r="L2596" s="152"/>
      <c r="M2596" s="156"/>
      <c r="T2596" s="157"/>
      <c r="AT2596" s="153" t="s">
        <v>317</v>
      </c>
      <c r="AU2596" s="153" t="s">
        <v>88</v>
      </c>
      <c r="AV2596" s="12" t="s">
        <v>86</v>
      </c>
      <c r="AW2596" s="12" t="s">
        <v>38</v>
      </c>
      <c r="AX2596" s="12" t="s">
        <v>79</v>
      </c>
      <c r="AY2596" s="153" t="s">
        <v>305</v>
      </c>
    </row>
    <row r="2597" spans="2:65" s="13" customFormat="1" ht="11.25">
      <c r="B2597" s="158"/>
      <c r="D2597" s="146" t="s">
        <v>317</v>
      </c>
      <c r="E2597" s="159" t="s">
        <v>42</v>
      </c>
      <c r="F2597" s="160" t="s">
        <v>3887</v>
      </c>
      <c r="H2597" s="161">
        <v>814.15</v>
      </c>
      <c r="I2597" s="162"/>
      <c r="L2597" s="158"/>
      <c r="M2597" s="163"/>
      <c r="T2597" s="164"/>
      <c r="AT2597" s="159" t="s">
        <v>317</v>
      </c>
      <c r="AU2597" s="159" t="s">
        <v>88</v>
      </c>
      <c r="AV2597" s="13" t="s">
        <v>88</v>
      </c>
      <c r="AW2597" s="13" t="s">
        <v>38</v>
      </c>
      <c r="AX2597" s="13" t="s">
        <v>86</v>
      </c>
      <c r="AY2597" s="159" t="s">
        <v>305</v>
      </c>
    </row>
    <row r="2598" spans="2:65" s="1" customFormat="1" ht="21.75" customHeight="1">
      <c r="B2598" s="33"/>
      <c r="C2598" s="133" t="s">
        <v>3907</v>
      </c>
      <c r="D2598" s="133" t="s">
        <v>307</v>
      </c>
      <c r="E2598" s="134" t="s">
        <v>3908</v>
      </c>
      <c r="F2598" s="135" t="s">
        <v>3909</v>
      </c>
      <c r="G2598" s="136" t="s">
        <v>199</v>
      </c>
      <c r="H2598" s="137">
        <v>168.44</v>
      </c>
      <c r="I2598" s="138"/>
      <c r="J2598" s="139">
        <f>ROUND(I2598*H2598,2)</f>
        <v>0</v>
      </c>
      <c r="K2598" s="135" t="s">
        <v>310</v>
      </c>
      <c r="L2598" s="33"/>
      <c r="M2598" s="140" t="s">
        <v>42</v>
      </c>
      <c r="N2598" s="141" t="s">
        <v>50</v>
      </c>
      <c r="P2598" s="142">
        <f>O2598*H2598</f>
        <v>0</v>
      </c>
      <c r="Q2598" s="142">
        <v>0</v>
      </c>
      <c r="R2598" s="142">
        <f>Q2598*H2598</f>
        <v>0</v>
      </c>
      <c r="S2598" s="142">
        <v>0</v>
      </c>
      <c r="T2598" s="143">
        <f>S2598*H2598</f>
        <v>0</v>
      </c>
      <c r="AR2598" s="144" t="s">
        <v>436</v>
      </c>
      <c r="AT2598" s="144" t="s">
        <v>307</v>
      </c>
      <c r="AU2598" s="144" t="s">
        <v>88</v>
      </c>
      <c r="AY2598" s="18" t="s">
        <v>305</v>
      </c>
      <c r="BE2598" s="145">
        <f>IF(N2598="základní",J2598,0)</f>
        <v>0</v>
      </c>
      <c r="BF2598" s="145">
        <f>IF(N2598="snížená",J2598,0)</f>
        <v>0</v>
      </c>
      <c r="BG2598" s="145">
        <f>IF(N2598="zákl. přenesená",J2598,0)</f>
        <v>0</v>
      </c>
      <c r="BH2598" s="145">
        <f>IF(N2598="sníž. přenesená",J2598,0)</f>
        <v>0</v>
      </c>
      <c r="BI2598" s="145">
        <f>IF(N2598="nulová",J2598,0)</f>
        <v>0</v>
      </c>
      <c r="BJ2598" s="18" t="s">
        <v>86</v>
      </c>
      <c r="BK2598" s="145">
        <f>ROUND(I2598*H2598,2)</f>
        <v>0</v>
      </c>
      <c r="BL2598" s="18" t="s">
        <v>436</v>
      </c>
      <c r="BM2598" s="144" t="s">
        <v>3910</v>
      </c>
    </row>
    <row r="2599" spans="2:65" s="1" customFormat="1" ht="19.5">
      <c r="B2599" s="33"/>
      <c r="D2599" s="146" t="s">
        <v>313</v>
      </c>
      <c r="F2599" s="147" t="s">
        <v>3911</v>
      </c>
      <c r="I2599" s="148"/>
      <c r="L2599" s="33"/>
      <c r="M2599" s="149"/>
      <c r="T2599" s="54"/>
      <c r="AT2599" s="18" t="s">
        <v>313</v>
      </c>
      <c r="AU2599" s="18" t="s">
        <v>88</v>
      </c>
    </row>
    <row r="2600" spans="2:65" s="1" customFormat="1" ht="11.25">
      <c r="B2600" s="33"/>
      <c r="D2600" s="150" t="s">
        <v>315</v>
      </c>
      <c r="F2600" s="151" t="s">
        <v>3912</v>
      </c>
      <c r="I2600" s="148"/>
      <c r="L2600" s="33"/>
      <c r="M2600" s="149"/>
      <c r="T2600" s="54"/>
      <c r="AT2600" s="18" t="s">
        <v>315</v>
      </c>
      <c r="AU2600" s="18" t="s">
        <v>88</v>
      </c>
    </row>
    <row r="2601" spans="2:65" s="12" customFormat="1" ht="11.25">
      <c r="B2601" s="152"/>
      <c r="D2601" s="146" t="s">
        <v>317</v>
      </c>
      <c r="E2601" s="153" t="s">
        <v>42</v>
      </c>
      <c r="F2601" s="154" t="s">
        <v>3913</v>
      </c>
      <c r="H2601" s="153" t="s">
        <v>42</v>
      </c>
      <c r="I2601" s="155"/>
      <c r="L2601" s="152"/>
      <c r="M2601" s="156"/>
      <c r="T2601" s="157"/>
      <c r="AT2601" s="153" t="s">
        <v>317</v>
      </c>
      <c r="AU2601" s="153" t="s">
        <v>88</v>
      </c>
      <c r="AV2601" s="12" t="s">
        <v>86</v>
      </c>
      <c r="AW2601" s="12" t="s">
        <v>38</v>
      </c>
      <c r="AX2601" s="12" t="s">
        <v>79</v>
      </c>
      <c r="AY2601" s="153" t="s">
        <v>305</v>
      </c>
    </row>
    <row r="2602" spans="2:65" s="13" customFormat="1" ht="11.25">
      <c r="B2602" s="158"/>
      <c r="D2602" s="146" t="s">
        <v>317</v>
      </c>
      <c r="E2602" s="159" t="s">
        <v>42</v>
      </c>
      <c r="F2602" s="160" t="s">
        <v>3914</v>
      </c>
      <c r="H2602" s="161">
        <v>163.30000000000001</v>
      </c>
      <c r="I2602" s="162"/>
      <c r="L2602" s="158"/>
      <c r="M2602" s="163"/>
      <c r="T2602" s="164"/>
      <c r="AT2602" s="159" t="s">
        <v>317</v>
      </c>
      <c r="AU2602" s="159" t="s">
        <v>88</v>
      </c>
      <c r="AV2602" s="13" t="s">
        <v>88</v>
      </c>
      <c r="AW2602" s="13" t="s">
        <v>38</v>
      </c>
      <c r="AX2602" s="13" t="s">
        <v>79</v>
      </c>
      <c r="AY2602" s="159" t="s">
        <v>305</v>
      </c>
    </row>
    <row r="2603" spans="2:65" s="13" customFormat="1" ht="11.25">
      <c r="B2603" s="158"/>
      <c r="D2603" s="146" t="s">
        <v>317</v>
      </c>
      <c r="E2603" s="159" t="s">
        <v>42</v>
      </c>
      <c r="F2603" s="160" t="s">
        <v>3915</v>
      </c>
      <c r="H2603" s="161">
        <v>5.14</v>
      </c>
      <c r="I2603" s="162"/>
      <c r="L2603" s="158"/>
      <c r="M2603" s="163"/>
      <c r="T2603" s="164"/>
      <c r="AT2603" s="159" t="s">
        <v>317</v>
      </c>
      <c r="AU2603" s="159" t="s">
        <v>88</v>
      </c>
      <c r="AV2603" s="13" t="s">
        <v>88</v>
      </c>
      <c r="AW2603" s="13" t="s">
        <v>38</v>
      </c>
      <c r="AX2603" s="13" t="s">
        <v>79</v>
      </c>
      <c r="AY2603" s="159" t="s">
        <v>305</v>
      </c>
    </row>
    <row r="2604" spans="2:65" s="15" customFormat="1" ht="11.25">
      <c r="B2604" s="172"/>
      <c r="D2604" s="146" t="s">
        <v>317</v>
      </c>
      <c r="E2604" s="173" t="s">
        <v>42</v>
      </c>
      <c r="F2604" s="174" t="s">
        <v>339</v>
      </c>
      <c r="H2604" s="175">
        <v>168.44</v>
      </c>
      <c r="I2604" s="176"/>
      <c r="L2604" s="172"/>
      <c r="M2604" s="177"/>
      <c r="T2604" s="178"/>
      <c r="AT2604" s="173" t="s">
        <v>317</v>
      </c>
      <c r="AU2604" s="173" t="s">
        <v>88</v>
      </c>
      <c r="AV2604" s="15" t="s">
        <v>311</v>
      </c>
      <c r="AW2604" s="15" t="s">
        <v>38</v>
      </c>
      <c r="AX2604" s="15" t="s">
        <v>86</v>
      </c>
      <c r="AY2604" s="173" t="s">
        <v>305</v>
      </c>
    </row>
    <row r="2605" spans="2:65" s="1" customFormat="1" ht="24.2" customHeight="1">
      <c r="B2605" s="33"/>
      <c r="C2605" s="133" t="s">
        <v>3916</v>
      </c>
      <c r="D2605" s="133" t="s">
        <v>307</v>
      </c>
      <c r="E2605" s="134" t="s">
        <v>3917</v>
      </c>
      <c r="F2605" s="135" t="s">
        <v>3918</v>
      </c>
      <c r="G2605" s="136" t="s">
        <v>199</v>
      </c>
      <c r="H2605" s="137">
        <v>182.85499999999999</v>
      </c>
      <c r="I2605" s="138"/>
      <c r="J2605" s="139">
        <f>ROUND(I2605*H2605,2)</f>
        <v>0</v>
      </c>
      <c r="K2605" s="135" t="s">
        <v>310</v>
      </c>
      <c r="L2605" s="33"/>
      <c r="M2605" s="140" t="s">
        <v>42</v>
      </c>
      <c r="N2605" s="141" t="s">
        <v>50</v>
      </c>
      <c r="P2605" s="142">
        <f>O2605*H2605</f>
        <v>0</v>
      </c>
      <c r="Q2605" s="142">
        <v>2.9E-4</v>
      </c>
      <c r="R2605" s="142">
        <f>Q2605*H2605</f>
        <v>5.3027949999999997E-2</v>
      </c>
      <c r="S2605" s="142">
        <v>0</v>
      </c>
      <c r="T2605" s="143">
        <f>S2605*H2605</f>
        <v>0</v>
      </c>
      <c r="AR2605" s="144" t="s">
        <v>436</v>
      </c>
      <c r="AT2605" s="144" t="s">
        <v>307</v>
      </c>
      <c r="AU2605" s="144" t="s">
        <v>88</v>
      </c>
      <c r="AY2605" s="18" t="s">
        <v>305</v>
      </c>
      <c r="BE2605" s="145">
        <f>IF(N2605="základní",J2605,0)</f>
        <v>0</v>
      </c>
      <c r="BF2605" s="145">
        <f>IF(N2605="snížená",J2605,0)</f>
        <v>0</v>
      </c>
      <c r="BG2605" s="145">
        <f>IF(N2605="zákl. přenesená",J2605,0)</f>
        <v>0</v>
      </c>
      <c r="BH2605" s="145">
        <f>IF(N2605="sníž. přenesená",J2605,0)</f>
        <v>0</v>
      </c>
      <c r="BI2605" s="145">
        <f>IF(N2605="nulová",J2605,0)</f>
        <v>0</v>
      </c>
      <c r="BJ2605" s="18" t="s">
        <v>86</v>
      </c>
      <c r="BK2605" s="145">
        <f>ROUND(I2605*H2605,2)</f>
        <v>0</v>
      </c>
      <c r="BL2605" s="18" t="s">
        <v>436</v>
      </c>
      <c r="BM2605" s="144" t="s">
        <v>3919</v>
      </c>
    </row>
    <row r="2606" spans="2:65" s="1" customFormat="1" ht="19.5">
      <c r="B2606" s="33"/>
      <c r="D2606" s="146" t="s">
        <v>313</v>
      </c>
      <c r="F2606" s="147" t="s">
        <v>3920</v>
      </c>
      <c r="I2606" s="148"/>
      <c r="L2606" s="33"/>
      <c r="M2606" s="149"/>
      <c r="T2606" s="54"/>
      <c r="AT2606" s="18" t="s">
        <v>313</v>
      </c>
      <c r="AU2606" s="18" t="s">
        <v>88</v>
      </c>
    </row>
    <row r="2607" spans="2:65" s="1" customFormat="1" ht="11.25">
      <c r="B2607" s="33"/>
      <c r="D2607" s="150" t="s">
        <v>315</v>
      </c>
      <c r="F2607" s="151" t="s">
        <v>3921</v>
      </c>
      <c r="I2607" s="148"/>
      <c r="L2607" s="33"/>
      <c r="M2607" s="149"/>
      <c r="T2607" s="54"/>
      <c r="AT2607" s="18" t="s">
        <v>315</v>
      </c>
      <c r="AU2607" s="18" t="s">
        <v>88</v>
      </c>
    </row>
    <row r="2608" spans="2:65" s="12" customFormat="1" ht="11.25">
      <c r="B2608" s="152"/>
      <c r="D2608" s="146" t="s">
        <v>317</v>
      </c>
      <c r="E2608" s="153" t="s">
        <v>42</v>
      </c>
      <c r="F2608" s="154" t="s">
        <v>3922</v>
      </c>
      <c r="H2608" s="153" t="s">
        <v>42</v>
      </c>
      <c r="I2608" s="155"/>
      <c r="L2608" s="152"/>
      <c r="M2608" s="156"/>
      <c r="T2608" s="157"/>
      <c r="AT2608" s="153" t="s">
        <v>317</v>
      </c>
      <c r="AU2608" s="153" t="s">
        <v>88</v>
      </c>
      <c r="AV2608" s="12" t="s">
        <v>86</v>
      </c>
      <c r="AW2608" s="12" t="s">
        <v>38</v>
      </c>
      <c r="AX2608" s="12" t="s">
        <v>79</v>
      </c>
      <c r="AY2608" s="153" t="s">
        <v>305</v>
      </c>
    </row>
    <row r="2609" spans="2:65" s="13" customFormat="1" ht="11.25">
      <c r="B2609" s="158"/>
      <c r="D2609" s="146" t="s">
        <v>317</v>
      </c>
      <c r="E2609" s="159" t="s">
        <v>42</v>
      </c>
      <c r="F2609" s="160" t="s">
        <v>3923</v>
      </c>
      <c r="H2609" s="161">
        <v>182.85499999999999</v>
      </c>
      <c r="I2609" s="162"/>
      <c r="L2609" s="158"/>
      <c r="M2609" s="163"/>
      <c r="T2609" s="164"/>
      <c r="AT2609" s="159" t="s">
        <v>317</v>
      </c>
      <c r="AU2609" s="159" t="s">
        <v>88</v>
      </c>
      <c r="AV2609" s="13" t="s">
        <v>88</v>
      </c>
      <c r="AW2609" s="13" t="s">
        <v>38</v>
      </c>
      <c r="AX2609" s="13" t="s">
        <v>79</v>
      </c>
      <c r="AY2609" s="159" t="s">
        <v>305</v>
      </c>
    </row>
    <row r="2610" spans="2:65" s="15" customFormat="1" ht="11.25">
      <c r="B2610" s="172"/>
      <c r="D2610" s="146" t="s">
        <v>317</v>
      </c>
      <c r="E2610" s="173" t="s">
        <v>42</v>
      </c>
      <c r="F2610" s="174" t="s">
        <v>339</v>
      </c>
      <c r="H2610" s="175">
        <v>182.85499999999999</v>
      </c>
      <c r="I2610" s="176"/>
      <c r="L2610" s="172"/>
      <c r="M2610" s="177"/>
      <c r="T2610" s="178"/>
      <c r="AT2610" s="173" t="s">
        <v>317</v>
      </c>
      <c r="AU2610" s="173" t="s">
        <v>88</v>
      </c>
      <c r="AV2610" s="15" t="s">
        <v>311</v>
      </c>
      <c r="AW2610" s="15" t="s">
        <v>38</v>
      </c>
      <c r="AX2610" s="15" t="s">
        <v>86</v>
      </c>
      <c r="AY2610" s="173" t="s">
        <v>305</v>
      </c>
    </row>
    <row r="2611" spans="2:65" s="1" customFormat="1" ht="24.2" customHeight="1">
      <c r="B2611" s="33"/>
      <c r="C2611" s="133" t="s">
        <v>3924</v>
      </c>
      <c r="D2611" s="133" t="s">
        <v>307</v>
      </c>
      <c r="E2611" s="134" t="s">
        <v>3925</v>
      </c>
      <c r="F2611" s="135" t="s">
        <v>3926</v>
      </c>
      <c r="G2611" s="136" t="s">
        <v>199</v>
      </c>
      <c r="H2611" s="137">
        <v>182.85499999999999</v>
      </c>
      <c r="I2611" s="138"/>
      <c r="J2611" s="139">
        <f>ROUND(I2611*H2611,2)</f>
        <v>0</v>
      </c>
      <c r="K2611" s="135" t="s">
        <v>310</v>
      </c>
      <c r="L2611" s="33"/>
      <c r="M2611" s="140" t="s">
        <v>42</v>
      </c>
      <c r="N2611" s="141" t="s">
        <v>50</v>
      </c>
      <c r="P2611" s="142">
        <f>O2611*H2611</f>
        <v>0</v>
      </c>
      <c r="Q2611" s="142">
        <v>3.3E-4</v>
      </c>
      <c r="R2611" s="142">
        <f>Q2611*H2611</f>
        <v>6.0342149999999997E-2</v>
      </c>
      <c r="S2611" s="142">
        <v>0</v>
      </c>
      <c r="T2611" s="143">
        <f>S2611*H2611</f>
        <v>0</v>
      </c>
      <c r="AR2611" s="144" t="s">
        <v>436</v>
      </c>
      <c r="AT2611" s="144" t="s">
        <v>307</v>
      </c>
      <c r="AU2611" s="144" t="s">
        <v>88</v>
      </c>
      <c r="AY2611" s="18" t="s">
        <v>305</v>
      </c>
      <c r="BE2611" s="145">
        <f>IF(N2611="základní",J2611,0)</f>
        <v>0</v>
      </c>
      <c r="BF2611" s="145">
        <f>IF(N2611="snížená",J2611,0)</f>
        <v>0</v>
      </c>
      <c r="BG2611" s="145">
        <f>IF(N2611="zákl. přenesená",J2611,0)</f>
        <v>0</v>
      </c>
      <c r="BH2611" s="145">
        <f>IF(N2611="sníž. přenesená",J2611,0)</f>
        <v>0</v>
      </c>
      <c r="BI2611" s="145">
        <f>IF(N2611="nulová",J2611,0)</f>
        <v>0</v>
      </c>
      <c r="BJ2611" s="18" t="s">
        <v>86</v>
      </c>
      <c r="BK2611" s="145">
        <f>ROUND(I2611*H2611,2)</f>
        <v>0</v>
      </c>
      <c r="BL2611" s="18" t="s">
        <v>436</v>
      </c>
      <c r="BM2611" s="144" t="s">
        <v>3927</v>
      </c>
    </row>
    <row r="2612" spans="2:65" s="1" customFormat="1" ht="19.5">
      <c r="B2612" s="33"/>
      <c r="D2612" s="146" t="s">
        <v>313</v>
      </c>
      <c r="F2612" s="147" t="s">
        <v>3928</v>
      </c>
      <c r="I2612" s="148"/>
      <c r="L2612" s="33"/>
      <c r="M2612" s="149"/>
      <c r="T2612" s="54"/>
      <c r="AT2612" s="18" t="s">
        <v>313</v>
      </c>
      <c r="AU2612" s="18" t="s">
        <v>88</v>
      </c>
    </row>
    <row r="2613" spans="2:65" s="1" customFormat="1" ht="11.25">
      <c r="B2613" s="33"/>
      <c r="D2613" s="150" t="s">
        <v>315</v>
      </c>
      <c r="F2613" s="151" t="s">
        <v>3929</v>
      </c>
      <c r="I2613" s="148"/>
      <c r="L2613" s="33"/>
      <c r="M2613" s="149"/>
      <c r="T2613" s="54"/>
      <c r="AT2613" s="18" t="s">
        <v>315</v>
      </c>
      <c r="AU2613" s="18" t="s">
        <v>88</v>
      </c>
    </row>
    <row r="2614" spans="2:65" s="12" customFormat="1" ht="11.25">
      <c r="B2614" s="152"/>
      <c r="D2614" s="146" t="s">
        <v>317</v>
      </c>
      <c r="E2614" s="153" t="s">
        <v>42</v>
      </c>
      <c r="F2614" s="154" t="s">
        <v>3913</v>
      </c>
      <c r="H2614" s="153" t="s">
        <v>42</v>
      </c>
      <c r="I2614" s="155"/>
      <c r="L2614" s="152"/>
      <c r="M2614" s="156"/>
      <c r="T2614" s="157"/>
      <c r="AT2614" s="153" t="s">
        <v>317</v>
      </c>
      <c r="AU2614" s="153" t="s">
        <v>88</v>
      </c>
      <c r="AV2614" s="12" t="s">
        <v>86</v>
      </c>
      <c r="AW2614" s="12" t="s">
        <v>38</v>
      </c>
      <c r="AX2614" s="12" t="s">
        <v>79</v>
      </c>
      <c r="AY2614" s="153" t="s">
        <v>305</v>
      </c>
    </row>
    <row r="2615" spans="2:65" s="13" customFormat="1" ht="11.25">
      <c r="B2615" s="158"/>
      <c r="D2615" s="146" t="s">
        <v>317</v>
      </c>
      <c r="E2615" s="159" t="s">
        <v>42</v>
      </c>
      <c r="F2615" s="160" t="s">
        <v>3914</v>
      </c>
      <c r="H2615" s="161">
        <v>163.30000000000001</v>
      </c>
      <c r="I2615" s="162"/>
      <c r="L2615" s="158"/>
      <c r="M2615" s="163"/>
      <c r="T2615" s="164"/>
      <c r="AT2615" s="159" t="s">
        <v>317</v>
      </c>
      <c r="AU2615" s="159" t="s">
        <v>88</v>
      </c>
      <c r="AV2615" s="13" t="s">
        <v>88</v>
      </c>
      <c r="AW2615" s="13" t="s">
        <v>38</v>
      </c>
      <c r="AX2615" s="13" t="s">
        <v>79</v>
      </c>
      <c r="AY2615" s="159" t="s">
        <v>305</v>
      </c>
    </row>
    <row r="2616" spans="2:65" s="13" customFormat="1" ht="22.5">
      <c r="B2616" s="158"/>
      <c r="D2616" s="146" t="s">
        <v>317</v>
      </c>
      <c r="E2616" s="159" t="s">
        <v>42</v>
      </c>
      <c r="F2616" s="160" t="s">
        <v>3930</v>
      </c>
      <c r="H2616" s="161">
        <v>12.055</v>
      </c>
      <c r="I2616" s="162"/>
      <c r="L2616" s="158"/>
      <c r="M2616" s="163"/>
      <c r="T2616" s="164"/>
      <c r="AT2616" s="159" t="s">
        <v>317</v>
      </c>
      <c r="AU2616" s="159" t="s">
        <v>88</v>
      </c>
      <c r="AV2616" s="13" t="s">
        <v>88</v>
      </c>
      <c r="AW2616" s="13" t="s">
        <v>38</v>
      </c>
      <c r="AX2616" s="13" t="s">
        <v>79</v>
      </c>
      <c r="AY2616" s="159" t="s">
        <v>305</v>
      </c>
    </row>
    <row r="2617" spans="2:65" s="13" customFormat="1" ht="11.25">
      <c r="B2617" s="158"/>
      <c r="D2617" s="146" t="s">
        <v>317</v>
      </c>
      <c r="E2617" s="159" t="s">
        <v>42</v>
      </c>
      <c r="F2617" s="160" t="s">
        <v>3915</v>
      </c>
      <c r="H2617" s="161">
        <v>5.14</v>
      </c>
      <c r="I2617" s="162"/>
      <c r="L2617" s="158"/>
      <c r="M2617" s="163"/>
      <c r="T2617" s="164"/>
      <c r="AT2617" s="159" t="s">
        <v>317</v>
      </c>
      <c r="AU2617" s="159" t="s">
        <v>88</v>
      </c>
      <c r="AV2617" s="13" t="s">
        <v>88</v>
      </c>
      <c r="AW2617" s="13" t="s">
        <v>38</v>
      </c>
      <c r="AX2617" s="13" t="s">
        <v>79</v>
      </c>
      <c r="AY2617" s="159" t="s">
        <v>305</v>
      </c>
    </row>
    <row r="2618" spans="2:65" s="13" customFormat="1" ht="22.5">
      <c r="B2618" s="158"/>
      <c r="D2618" s="146" t="s">
        <v>317</v>
      </c>
      <c r="E2618" s="159" t="s">
        <v>42</v>
      </c>
      <c r="F2618" s="160" t="s">
        <v>3931</v>
      </c>
      <c r="H2618" s="161">
        <v>2.36</v>
      </c>
      <c r="I2618" s="162"/>
      <c r="L2618" s="158"/>
      <c r="M2618" s="163"/>
      <c r="T2618" s="164"/>
      <c r="AT2618" s="159" t="s">
        <v>317</v>
      </c>
      <c r="AU2618" s="159" t="s">
        <v>88</v>
      </c>
      <c r="AV2618" s="13" t="s">
        <v>88</v>
      </c>
      <c r="AW2618" s="13" t="s">
        <v>38</v>
      </c>
      <c r="AX2618" s="13" t="s">
        <v>79</v>
      </c>
      <c r="AY2618" s="159" t="s">
        <v>305</v>
      </c>
    </row>
    <row r="2619" spans="2:65" s="15" customFormat="1" ht="11.25">
      <c r="B2619" s="172"/>
      <c r="D2619" s="146" t="s">
        <v>317</v>
      </c>
      <c r="E2619" s="173" t="s">
        <v>42</v>
      </c>
      <c r="F2619" s="174" t="s">
        <v>339</v>
      </c>
      <c r="H2619" s="175">
        <v>182.85499999999999</v>
      </c>
      <c r="I2619" s="176"/>
      <c r="L2619" s="172"/>
      <c r="M2619" s="177"/>
      <c r="T2619" s="178"/>
      <c r="AT2619" s="173" t="s">
        <v>317</v>
      </c>
      <c r="AU2619" s="173" t="s">
        <v>88</v>
      </c>
      <c r="AV2619" s="15" t="s">
        <v>311</v>
      </c>
      <c r="AW2619" s="15" t="s">
        <v>38</v>
      </c>
      <c r="AX2619" s="15" t="s">
        <v>86</v>
      </c>
      <c r="AY2619" s="173" t="s">
        <v>305</v>
      </c>
    </row>
    <row r="2620" spans="2:65" s="11" customFormat="1" ht="22.9" customHeight="1">
      <c r="B2620" s="121"/>
      <c r="D2620" s="122" t="s">
        <v>78</v>
      </c>
      <c r="E2620" s="131" t="s">
        <v>3932</v>
      </c>
      <c r="F2620" s="131" t="s">
        <v>3933</v>
      </c>
      <c r="I2620" s="124"/>
      <c r="J2620" s="132">
        <f>BK2620</f>
        <v>0</v>
      </c>
      <c r="L2620" s="121"/>
      <c r="M2620" s="126"/>
      <c r="P2620" s="127">
        <f>SUM(P2621:P2662)</f>
        <v>0</v>
      </c>
      <c r="R2620" s="127">
        <f>SUM(R2621:R2662)</f>
        <v>3.7609098999999997</v>
      </c>
      <c r="T2620" s="128">
        <f>SUM(T2621:T2662)</f>
        <v>0</v>
      </c>
      <c r="AR2620" s="122" t="s">
        <v>88</v>
      </c>
      <c r="AT2620" s="129" t="s">
        <v>78</v>
      </c>
      <c r="AU2620" s="129" t="s">
        <v>86</v>
      </c>
      <c r="AY2620" s="122" t="s">
        <v>305</v>
      </c>
      <c r="BK2620" s="130">
        <f>SUM(BK2621:BK2662)</f>
        <v>0</v>
      </c>
    </row>
    <row r="2621" spans="2:65" s="1" customFormat="1" ht="24.2" customHeight="1">
      <c r="B2621" s="33"/>
      <c r="C2621" s="133" t="s">
        <v>3934</v>
      </c>
      <c r="D2621" s="133" t="s">
        <v>307</v>
      </c>
      <c r="E2621" s="134" t="s">
        <v>3935</v>
      </c>
      <c r="F2621" s="135" t="s">
        <v>3936</v>
      </c>
      <c r="G2621" s="136" t="s">
        <v>199</v>
      </c>
      <c r="H2621" s="137">
        <v>11773.03</v>
      </c>
      <c r="I2621" s="138"/>
      <c r="J2621" s="139">
        <f>ROUND(I2621*H2621,2)</f>
        <v>0</v>
      </c>
      <c r="K2621" s="135" t="s">
        <v>310</v>
      </c>
      <c r="L2621" s="33"/>
      <c r="M2621" s="140" t="s">
        <v>42</v>
      </c>
      <c r="N2621" s="141" t="s">
        <v>50</v>
      </c>
      <c r="P2621" s="142">
        <f>O2621*H2621</f>
        <v>0</v>
      </c>
      <c r="Q2621" s="142">
        <v>0</v>
      </c>
      <c r="R2621" s="142">
        <f>Q2621*H2621</f>
        <v>0</v>
      </c>
      <c r="S2621" s="142">
        <v>0</v>
      </c>
      <c r="T2621" s="143">
        <f>S2621*H2621</f>
        <v>0</v>
      </c>
      <c r="AR2621" s="144" t="s">
        <v>436</v>
      </c>
      <c r="AT2621" s="144" t="s">
        <v>307</v>
      </c>
      <c r="AU2621" s="144" t="s">
        <v>88</v>
      </c>
      <c r="AY2621" s="18" t="s">
        <v>305</v>
      </c>
      <c r="BE2621" s="145">
        <f>IF(N2621="základní",J2621,0)</f>
        <v>0</v>
      </c>
      <c r="BF2621" s="145">
        <f>IF(N2621="snížená",J2621,0)</f>
        <v>0</v>
      </c>
      <c r="BG2621" s="145">
        <f>IF(N2621="zákl. přenesená",J2621,0)</f>
        <v>0</v>
      </c>
      <c r="BH2621" s="145">
        <f>IF(N2621="sníž. přenesená",J2621,0)</f>
        <v>0</v>
      </c>
      <c r="BI2621" s="145">
        <f>IF(N2621="nulová",J2621,0)</f>
        <v>0</v>
      </c>
      <c r="BJ2621" s="18" t="s">
        <v>86</v>
      </c>
      <c r="BK2621" s="145">
        <f>ROUND(I2621*H2621,2)</f>
        <v>0</v>
      </c>
      <c r="BL2621" s="18" t="s">
        <v>436</v>
      </c>
      <c r="BM2621" s="144" t="s">
        <v>3937</v>
      </c>
    </row>
    <row r="2622" spans="2:65" s="1" customFormat="1" ht="11.25">
      <c r="B2622" s="33"/>
      <c r="D2622" s="146" t="s">
        <v>313</v>
      </c>
      <c r="F2622" s="147" t="s">
        <v>3938</v>
      </c>
      <c r="I2622" s="148"/>
      <c r="L2622" s="33"/>
      <c r="M2622" s="149"/>
      <c r="T2622" s="54"/>
      <c r="AT2622" s="18" t="s">
        <v>313</v>
      </c>
      <c r="AU2622" s="18" t="s">
        <v>88</v>
      </c>
    </row>
    <row r="2623" spans="2:65" s="1" customFormat="1" ht="11.25">
      <c r="B2623" s="33"/>
      <c r="D2623" s="150" t="s">
        <v>315</v>
      </c>
      <c r="F2623" s="151" t="s">
        <v>3939</v>
      </c>
      <c r="I2623" s="148"/>
      <c r="L2623" s="33"/>
      <c r="M2623" s="149"/>
      <c r="T2623" s="54"/>
      <c r="AT2623" s="18" t="s">
        <v>315</v>
      </c>
      <c r="AU2623" s="18" t="s">
        <v>88</v>
      </c>
    </row>
    <row r="2624" spans="2:65" s="13" customFormat="1" ht="11.25">
      <c r="B2624" s="158"/>
      <c r="D2624" s="146" t="s">
        <v>317</v>
      </c>
      <c r="E2624" s="159" t="s">
        <v>42</v>
      </c>
      <c r="F2624" s="160" t="s">
        <v>3940</v>
      </c>
      <c r="H2624" s="161">
        <v>11773.03</v>
      </c>
      <c r="I2624" s="162"/>
      <c r="L2624" s="158"/>
      <c r="M2624" s="163"/>
      <c r="T2624" s="164"/>
      <c r="AT2624" s="159" t="s">
        <v>317</v>
      </c>
      <c r="AU2624" s="159" t="s">
        <v>88</v>
      </c>
      <c r="AV2624" s="13" t="s">
        <v>88</v>
      </c>
      <c r="AW2624" s="13" t="s">
        <v>38</v>
      </c>
      <c r="AX2624" s="13" t="s">
        <v>86</v>
      </c>
      <c r="AY2624" s="159" t="s">
        <v>305</v>
      </c>
    </row>
    <row r="2625" spans="2:65" s="1" customFormat="1" ht="24.2" customHeight="1">
      <c r="B2625" s="33"/>
      <c r="C2625" s="133" t="s">
        <v>3941</v>
      </c>
      <c r="D2625" s="133" t="s">
        <v>307</v>
      </c>
      <c r="E2625" s="134" t="s">
        <v>3942</v>
      </c>
      <c r="F2625" s="135" t="s">
        <v>3943</v>
      </c>
      <c r="G2625" s="136" t="s">
        <v>199</v>
      </c>
      <c r="H2625" s="137">
        <v>1953.94</v>
      </c>
      <c r="I2625" s="138"/>
      <c r="J2625" s="139">
        <f>ROUND(I2625*H2625,2)</f>
        <v>0</v>
      </c>
      <c r="K2625" s="135" t="s">
        <v>310</v>
      </c>
      <c r="L2625" s="33"/>
      <c r="M2625" s="140" t="s">
        <v>42</v>
      </c>
      <c r="N2625" s="141" t="s">
        <v>50</v>
      </c>
      <c r="P2625" s="142">
        <f>O2625*H2625</f>
        <v>0</v>
      </c>
      <c r="Q2625" s="142">
        <v>2.0000000000000001E-4</v>
      </c>
      <c r="R2625" s="142">
        <f>Q2625*H2625</f>
        <v>0.39078800000000002</v>
      </c>
      <c r="S2625" s="142">
        <v>0</v>
      </c>
      <c r="T2625" s="143">
        <f>S2625*H2625</f>
        <v>0</v>
      </c>
      <c r="AR2625" s="144" t="s">
        <v>436</v>
      </c>
      <c r="AT2625" s="144" t="s">
        <v>307</v>
      </c>
      <c r="AU2625" s="144" t="s">
        <v>88</v>
      </c>
      <c r="AY2625" s="18" t="s">
        <v>305</v>
      </c>
      <c r="BE2625" s="145">
        <f>IF(N2625="základní",J2625,0)</f>
        <v>0</v>
      </c>
      <c r="BF2625" s="145">
        <f>IF(N2625="snížená",J2625,0)</f>
        <v>0</v>
      </c>
      <c r="BG2625" s="145">
        <f>IF(N2625="zákl. přenesená",J2625,0)</f>
        <v>0</v>
      </c>
      <c r="BH2625" s="145">
        <f>IF(N2625="sníž. přenesená",J2625,0)</f>
        <v>0</v>
      </c>
      <c r="BI2625" s="145">
        <f>IF(N2625="nulová",J2625,0)</f>
        <v>0</v>
      </c>
      <c r="BJ2625" s="18" t="s">
        <v>86</v>
      </c>
      <c r="BK2625" s="145">
        <f>ROUND(I2625*H2625,2)</f>
        <v>0</v>
      </c>
      <c r="BL2625" s="18" t="s">
        <v>436</v>
      </c>
      <c r="BM2625" s="144" t="s">
        <v>3944</v>
      </c>
    </row>
    <row r="2626" spans="2:65" s="1" customFormat="1" ht="19.5">
      <c r="B2626" s="33"/>
      <c r="D2626" s="146" t="s">
        <v>313</v>
      </c>
      <c r="F2626" s="147" t="s">
        <v>3945</v>
      </c>
      <c r="I2626" s="148"/>
      <c r="L2626" s="33"/>
      <c r="M2626" s="149"/>
      <c r="T2626" s="54"/>
      <c r="AT2626" s="18" t="s">
        <v>313</v>
      </c>
      <c r="AU2626" s="18" t="s">
        <v>88</v>
      </c>
    </row>
    <row r="2627" spans="2:65" s="1" customFormat="1" ht="11.25">
      <c r="B2627" s="33"/>
      <c r="D2627" s="150" t="s">
        <v>315</v>
      </c>
      <c r="F2627" s="151" t="s">
        <v>3946</v>
      </c>
      <c r="I2627" s="148"/>
      <c r="L2627" s="33"/>
      <c r="M2627" s="149"/>
      <c r="T2627" s="54"/>
      <c r="AT2627" s="18" t="s">
        <v>315</v>
      </c>
      <c r="AU2627" s="18" t="s">
        <v>88</v>
      </c>
    </row>
    <row r="2628" spans="2:65" s="12" customFormat="1" ht="11.25">
      <c r="B2628" s="152"/>
      <c r="D2628" s="146" t="s">
        <v>317</v>
      </c>
      <c r="E2628" s="153" t="s">
        <v>42</v>
      </c>
      <c r="F2628" s="154" t="s">
        <v>3947</v>
      </c>
      <c r="H2628" s="153" t="s">
        <v>42</v>
      </c>
      <c r="I2628" s="155"/>
      <c r="L2628" s="152"/>
      <c r="M2628" s="156"/>
      <c r="T2628" s="157"/>
      <c r="AT2628" s="153" t="s">
        <v>317</v>
      </c>
      <c r="AU2628" s="153" t="s">
        <v>88</v>
      </c>
      <c r="AV2628" s="12" t="s">
        <v>86</v>
      </c>
      <c r="AW2628" s="12" t="s">
        <v>38</v>
      </c>
      <c r="AX2628" s="12" t="s">
        <v>79</v>
      </c>
      <c r="AY2628" s="153" t="s">
        <v>305</v>
      </c>
    </row>
    <row r="2629" spans="2:65" s="13" customFormat="1" ht="22.5">
      <c r="B2629" s="158"/>
      <c r="D2629" s="146" t="s">
        <v>317</v>
      </c>
      <c r="E2629" s="159" t="s">
        <v>42</v>
      </c>
      <c r="F2629" s="160" t="s">
        <v>3948</v>
      </c>
      <c r="H2629" s="161">
        <v>1953.94</v>
      </c>
      <c r="I2629" s="162"/>
      <c r="L2629" s="158"/>
      <c r="M2629" s="163"/>
      <c r="T2629" s="164"/>
      <c r="AT2629" s="159" t="s">
        <v>317</v>
      </c>
      <c r="AU2629" s="159" t="s">
        <v>88</v>
      </c>
      <c r="AV2629" s="13" t="s">
        <v>88</v>
      </c>
      <c r="AW2629" s="13" t="s">
        <v>38</v>
      </c>
      <c r="AX2629" s="13" t="s">
        <v>79</v>
      </c>
      <c r="AY2629" s="159" t="s">
        <v>305</v>
      </c>
    </row>
    <row r="2630" spans="2:65" s="15" customFormat="1" ht="11.25">
      <c r="B2630" s="172"/>
      <c r="D2630" s="146" t="s">
        <v>317</v>
      </c>
      <c r="E2630" s="173" t="s">
        <v>42</v>
      </c>
      <c r="F2630" s="174" t="s">
        <v>339</v>
      </c>
      <c r="H2630" s="175">
        <v>1953.94</v>
      </c>
      <c r="I2630" s="176"/>
      <c r="L2630" s="172"/>
      <c r="M2630" s="177"/>
      <c r="T2630" s="178"/>
      <c r="AT2630" s="173" t="s">
        <v>317</v>
      </c>
      <c r="AU2630" s="173" t="s">
        <v>88</v>
      </c>
      <c r="AV2630" s="15" t="s">
        <v>311</v>
      </c>
      <c r="AW2630" s="15" t="s">
        <v>38</v>
      </c>
      <c r="AX2630" s="15" t="s">
        <v>86</v>
      </c>
      <c r="AY2630" s="173" t="s">
        <v>305</v>
      </c>
    </row>
    <row r="2631" spans="2:65" s="1" customFormat="1" ht="33" customHeight="1">
      <c r="B2631" s="33"/>
      <c r="C2631" s="133" t="s">
        <v>3949</v>
      </c>
      <c r="D2631" s="133" t="s">
        <v>307</v>
      </c>
      <c r="E2631" s="134" t="s">
        <v>3950</v>
      </c>
      <c r="F2631" s="135" t="s">
        <v>3951</v>
      </c>
      <c r="G2631" s="136" t="s">
        <v>199</v>
      </c>
      <c r="H2631" s="137">
        <v>1468.56</v>
      </c>
      <c r="I2631" s="138"/>
      <c r="J2631" s="139">
        <f>ROUND(I2631*H2631,2)</f>
        <v>0</v>
      </c>
      <c r="K2631" s="135" t="s">
        <v>310</v>
      </c>
      <c r="L2631" s="33"/>
      <c r="M2631" s="140" t="s">
        <v>42</v>
      </c>
      <c r="N2631" s="141" t="s">
        <v>50</v>
      </c>
      <c r="P2631" s="142">
        <f>O2631*H2631</f>
        <v>0</v>
      </c>
      <c r="Q2631" s="142">
        <v>2.5999999999999998E-4</v>
      </c>
      <c r="R2631" s="142">
        <f>Q2631*H2631</f>
        <v>0.38182559999999993</v>
      </c>
      <c r="S2631" s="142">
        <v>0</v>
      </c>
      <c r="T2631" s="143">
        <f>S2631*H2631</f>
        <v>0</v>
      </c>
      <c r="AR2631" s="144" t="s">
        <v>436</v>
      </c>
      <c r="AT2631" s="144" t="s">
        <v>307</v>
      </c>
      <c r="AU2631" s="144" t="s">
        <v>88</v>
      </c>
      <c r="AY2631" s="18" t="s">
        <v>305</v>
      </c>
      <c r="BE2631" s="145">
        <f>IF(N2631="základní",J2631,0)</f>
        <v>0</v>
      </c>
      <c r="BF2631" s="145">
        <f>IF(N2631="snížená",J2631,0)</f>
        <v>0</v>
      </c>
      <c r="BG2631" s="145">
        <f>IF(N2631="zákl. přenesená",J2631,0)</f>
        <v>0</v>
      </c>
      <c r="BH2631" s="145">
        <f>IF(N2631="sníž. přenesená",J2631,0)</f>
        <v>0</v>
      </c>
      <c r="BI2631" s="145">
        <f>IF(N2631="nulová",J2631,0)</f>
        <v>0</v>
      </c>
      <c r="BJ2631" s="18" t="s">
        <v>86</v>
      </c>
      <c r="BK2631" s="145">
        <f>ROUND(I2631*H2631,2)</f>
        <v>0</v>
      </c>
      <c r="BL2631" s="18" t="s">
        <v>436</v>
      </c>
      <c r="BM2631" s="144" t="s">
        <v>3952</v>
      </c>
    </row>
    <row r="2632" spans="2:65" s="1" customFormat="1" ht="29.25">
      <c r="B2632" s="33"/>
      <c r="D2632" s="146" t="s">
        <v>313</v>
      </c>
      <c r="F2632" s="147" t="s">
        <v>3953</v>
      </c>
      <c r="I2632" s="148"/>
      <c r="L2632" s="33"/>
      <c r="M2632" s="149"/>
      <c r="T2632" s="54"/>
      <c r="AT2632" s="18" t="s">
        <v>313</v>
      </c>
      <c r="AU2632" s="18" t="s">
        <v>88</v>
      </c>
    </row>
    <row r="2633" spans="2:65" s="1" customFormat="1" ht="11.25">
      <c r="B2633" s="33"/>
      <c r="D2633" s="150" t="s">
        <v>315</v>
      </c>
      <c r="F2633" s="151" t="s">
        <v>3954</v>
      </c>
      <c r="I2633" s="148"/>
      <c r="L2633" s="33"/>
      <c r="M2633" s="149"/>
      <c r="T2633" s="54"/>
      <c r="AT2633" s="18" t="s">
        <v>315</v>
      </c>
      <c r="AU2633" s="18" t="s">
        <v>88</v>
      </c>
    </row>
    <row r="2634" spans="2:65" s="12" customFormat="1" ht="22.5">
      <c r="B2634" s="152"/>
      <c r="D2634" s="146" t="s">
        <v>317</v>
      </c>
      <c r="E2634" s="153" t="s">
        <v>42</v>
      </c>
      <c r="F2634" s="154" t="s">
        <v>3955</v>
      </c>
      <c r="H2634" s="153" t="s">
        <v>42</v>
      </c>
      <c r="I2634" s="155"/>
      <c r="L2634" s="152"/>
      <c r="M2634" s="156"/>
      <c r="T2634" s="157"/>
      <c r="AT2634" s="153" t="s">
        <v>317</v>
      </c>
      <c r="AU2634" s="153" t="s">
        <v>88</v>
      </c>
      <c r="AV2634" s="12" t="s">
        <v>86</v>
      </c>
      <c r="AW2634" s="12" t="s">
        <v>38</v>
      </c>
      <c r="AX2634" s="12" t="s">
        <v>79</v>
      </c>
      <c r="AY2634" s="153" t="s">
        <v>305</v>
      </c>
    </row>
    <row r="2635" spans="2:65" s="13" customFormat="1" ht="22.5">
      <c r="B2635" s="158"/>
      <c r="D2635" s="146" t="s">
        <v>317</v>
      </c>
      <c r="E2635" s="159" t="s">
        <v>42</v>
      </c>
      <c r="F2635" s="160" t="s">
        <v>3438</v>
      </c>
      <c r="H2635" s="161">
        <v>750.27</v>
      </c>
      <c r="I2635" s="162"/>
      <c r="L2635" s="158"/>
      <c r="M2635" s="163"/>
      <c r="T2635" s="164"/>
      <c r="AT2635" s="159" t="s">
        <v>317</v>
      </c>
      <c r="AU2635" s="159" t="s">
        <v>88</v>
      </c>
      <c r="AV2635" s="13" t="s">
        <v>88</v>
      </c>
      <c r="AW2635" s="13" t="s">
        <v>38</v>
      </c>
      <c r="AX2635" s="13" t="s">
        <v>79</v>
      </c>
      <c r="AY2635" s="159" t="s">
        <v>305</v>
      </c>
    </row>
    <row r="2636" spans="2:65" s="12" customFormat="1" ht="11.25">
      <c r="B2636" s="152"/>
      <c r="D2636" s="146" t="s">
        <v>317</v>
      </c>
      <c r="E2636" s="153" t="s">
        <v>42</v>
      </c>
      <c r="F2636" s="154" t="s">
        <v>3956</v>
      </c>
      <c r="H2636" s="153" t="s">
        <v>42</v>
      </c>
      <c r="I2636" s="155"/>
      <c r="L2636" s="152"/>
      <c r="M2636" s="156"/>
      <c r="T2636" s="157"/>
      <c r="AT2636" s="153" t="s">
        <v>317</v>
      </c>
      <c r="AU2636" s="153" t="s">
        <v>88</v>
      </c>
      <c r="AV2636" s="12" t="s">
        <v>86</v>
      </c>
      <c r="AW2636" s="12" t="s">
        <v>38</v>
      </c>
      <c r="AX2636" s="12" t="s">
        <v>79</v>
      </c>
      <c r="AY2636" s="153" t="s">
        <v>305</v>
      </c>
    </row>
    <row r="2637" spans="2:65" s="13" customFormat="1" ht="22.5">
      <c r="B2637" s="158"/>
      <c r="D2637" s="146" t="s">
        <v>317</v>
      </c>
      <c r="E2637" s="159" t="s">
        <v>42</v>
      </c>
      <c r="F2637" s="160" t="s">
        <v>3957</v>
      </c>
      <c r="H2637" s="161">
        <v>481.14</v>
      </c>
      <c r="I2637" s="162"/>
      <c r="L2637" s="158"/>
      <c r="M2637" s="163"/>
      <c r="T2637" s="164"/>
      <c r="AT2637" s="159" t="s">
        <v>317</v>
      </c>
      <c r="AU2637" s="159" t="s">
        <v>88</v>
      </c>
      <c r="AV2637" s="13" t="s">
        <v>88</v>
      </c>
      <c r="AW2637" s="13" t="s">
        <v>38</v>
      </c>
      <c r="AX2637" s="13" t="s">
        <v>79</v>
      </c>
      <c r="AY2637" s="159" t="s">
        <v>305</v>
      </c>
    </row>
    <row r="2638" spans="2:65" s="12" customFormat="1" ht="11.25">
      <c r="B2638" s="152"/>
      <c r="D2638" s="146" t="s">
        <v>317</v>
      </c>
      <c r="E2638" s="153" t="s">
        <v>42</v>
      </c>
      <c r="F2638" s="154" t="s">
        <v>3958</v>
      </c>
      <c r="H2638" s="153" t="s">
        <v>42</v>
      </c>
      <c r="I2638" s="155"/>
      <c r="L2638" s="152"/>
      <c r="M2638" s="156"/>
      <c r="T2638" s="157"/>
      <c r="AT2638" s="153" t="s">
        <v>317</v>
      </c>
      <c r="AU2638" s="153" t="s">
        <v>88</v>
      </c>
      <c r="AV2638" s="12" t="s">
        <v>86</v>
      </c>
      <c r="AW2638" s="12" t="s">
        <v>38</v>
      </c>
      <c r="AX2638" s="12" t="s">
        <v>79</v>
      </c>
      <c r="AY2638" s="153" t="s">
        <v>305</v>
      </c>
    </row>
    <row r="2639" spans="2:65" s="13" customFormat="1" ht="22.5">
      <c r="B2639" s="158"/>
      <c r="D2639" s="146" t="s">
        <v>317</v>
      </c>
      <c r="E2639" s="159" t="s">
        <v>42</v>
      </c>
      <c r="F2639" s="160" t="s">
        <v>3959</v>
      </c>
      <c r="H2639" s="161">
        <v>57.56</v>
      </c>
      <c r="I2639" s="162"/>
      <c r="L2639" s="158"/>
      <c r="M2639" s="163"/>
      <c r="T2639" s="164"/>
      <c r="AT2639" s="159" t="s">
        <v>317</v>
      </c>
      <c r="AU2639" s="159" t="s">
        <v>88</v>
      </c>
      <c r="AV2639" s="13" t="s">
        <v>88</v>
      </c>
      <c r="AW2639" s="13" t="s">
        <v>38</v>
      </c>
      <c r="AX2639" s="13" t="s">
        <v>79</v>
      </c>
      <c r="AY2639" s="159" t="s">
        <v>305</v>
      </c>
    </row>
    <row r="2640" spans="2:65" s="12" customFormat="1" ht="22.5">
      <c r="B2640" s="152"/>
      <c r="D2640" s="146" t="s">
        <v>317</v>
      </c>
      <c r="E2640" s="153" t="s">
        <v>42</v>
      </c>
      <c r="F2640" s="154" t="s">
        <v>3960</v>
      </c>
      <c r="H2640" s="153" t="s">
        <v>42</v>
      </c>
      <c r="I2640" s="155"/>
      <c r="L2640" s="152"/>
      <c r="M2640" s="156"/>
      <c r="T2640" s="157"/>
      <c r="AT2640" s="153" t="s">
        <v>317</v>
      </c>
      <c r="AU2640" s="153" t="s">
        <v>88</v>
      </c>
      <c r="AV2640" s="12" t="s">
        <v>86</v>
      </c>
      <c r="AW2640" s="12" t="s">
        <v>38</v>
      </c>
      <c r="AX2640" s="12" t="s">
        <v>79</v>
      </c>
      <c r="AY2640" s="153" t="s">
        <v>305</v>
      </c>
    </row>
    <row r="2641" spans="2:65" s="13" customFormat="1" ht="22.5">
      <c r="B2641" s="158"/>
      <c r="D2641" s="146" t="s">
        <v>317</v>
      </c>
      <c r="E2641" s="159" t="s">
        <v>42</v>
      </c>
      <c r="F2641" s="160" t="s">
        <v>3961</v>
      </c>
      <c r="H2641" s="161">
        <v>179.59</v>
      </c>
      <c r="I2641" s="162"/>
      <c r="L2641" s="158"/>
      <c r="M2641" s="163"/>
      <c r="T2641" s="164"/>
      <c r="AT2641" s="159" t="s">
        <v>317</v>
      </c>
      <c r="AU2641" s="159" t="s">
        <v>88</v>
      </c>
      <c r="AV2641" s="13" t="s">
        <v>88</v>
      </c>
      <c r="AW2641" s="13" t="s">
        <v>38</v>
      </c>
      <c r="AX2641" s="13" t="s">
        <v>79</v>
      </c>
      <c r="AY2641" s="159" t="s">
        <v>305</v>
      </c>
    </row>
    <row r="2642" spans="2:65" s="14" customFormat="1" ht="11.25">
      <c r="B2642" s="165"/>
      <c r="D2642" s="146" t="s">
        <v>317</v>
      </c>
      <c r="E2642" s="166" t="s">
        <v>208</v>
      </c>
      <c r="F2642" s="167" t="s">
        <v>338</v>
      </c>
      <c r="H2642" s="168">
        <v>1468.56</v>
      </c>
      <c r="I2642" s="169"/>
      <c r="L2642" s="165"/>
      <c r="M2642" s="170"/>
      <c r="T2642" s="171"/>
      <c r="AT2642" s="166" t="s">
        <v>317</v>
      </c>
      <c r="AU2642" s="166" t="s">
        <v>88</v>
      </c>
      <c r="AV2642" s="14" t="s">
        <v>96</v>
      </c>
      <c r="AW2642" s="14" t="s">
        <v>38</v>
      </c>
      <c r="AX2642" s="14" t="s">
        <v>79</v>
      </c>
      <c r="AY2642" s="166" t="s">
        <v>305</v>
      </c>
    </row>
    <row r="2643" spans="2:65" s="15" customFormat="1" ht="11.25">
      <c r="B2643" s="172"/>
      <c r="D2643" s="146" t="s">
        <v>317</v>
      </c>
      <c r="E2643" s="173" t="s">
        <v>42</v>
      </c>
      <c r="F2643" s="174" t="s">
        <v>339</v>
      </c>
      <c r="H2643" s="175">
        <v>1468.56</v>
      </c>
      <c r="I2643" s="176"/>
      <c r="L2643" s="172"/>
      <c r="M2643" s="177"/>
      <c r="T2643" s="178"/>
      <c r="AT2643" s="173" t="s">
        <v>317</v>
      </c>
      <c r="AU2643" s="173" t="s">
        <v>88</v>
      </c>
      <c r="AV2643" s="15" t="s">
        <v>311</v>
      </c>
      <c r="AW2643" s="15" t="s">
        <v>38</v>
      </c>
      <c r="AX2643" s="15" t="s">
        <v>86</v>
      </c>
      <c r="AY2643" s="173" t="s">
        <v>305</v>
      </c>
    </row>
    <row r="2644" spans="2:65" s="1" customFormat="1" ht="24.2" customHeight="1">
      <c r="B2644" s="33"/>
      <c r="C2644" s="133" t="s">
        <v>3962</v>
      </c>
      <c r="D2644" s="133" t="s">
        <v>307</v>
      </c>
      <c r="E2644" s="134" t="s">
        <v>3963</v>
      </c>
      <c r="F2644" s="135" t="s">
        <v>3964</v>
      </c>
      <c r="G2644" s="136" t="s">
        <v>199</v>
      </c>
      <c r="H2644" s="137">
        <v>10304.469999999999</v>
      </c>
      <c r="I2644" s="138"/>
      <c r="J2644" s="139">
        <f>ROUND(I2644*H2644,2)</f>
        <v>0</v>
      </c>
      <c r="K2644" s="135" t="s">
        <v>310</v>
      </c>
      <c r="L2644" s="33"/>
      <c r="M2644" s="140" t="s">
        <v>42</v>
      </c>
      <c r="N2644" s="141" t="s">
        <v>50</v>
      </c>
      <c r="P2644" s="142">
        <f>O2644*H2644</f>
        <v>0</v>
      </c>
      <c r="Q2644" s="142">
        <v>2.9E-4</v>
      </c>
      <c r="R2644" s="142">
        <f>Q2644*H2644</f>
        <v>2.9882963</v>
      </c>
      <c r="S2644" s="142">
        <v>0</v>
      </c>
      <c r="T2644" s="143">
        <f>S2644*H2644</f>
        <v>0</v>
      </c>
      <c r="AR2644" s="144" t="s">
        <v>436</v>
      </c>
      <c r="AT2644" s="144" t="s">
        <v>307</v>
      </c>
      <c r="AU2644" s="144" t="s">
        <v>88</v>
      </c>
      <c r="AY2644" s="18" t="s">
        <v>305</v>
      </c>
      <c r="BE2644" s="145">
        <f>IF(N2644="základní",J2644,0)</f>
        <v>0</v>
      </c>
      <c r="BF2644" s="145">
        <f>IF(N2644="snížená",J2644,0)</f>
        <v>0</v>
      </c>
      <c r="BG2644" s="145">
        <f>IF(N2644="zákl. přenesená",J2644,0)</f>
        <v>0</v>
      </c>
      <c r="BH2644" s="145">
        <f>IF(N2644="sníž. přenesená",J2644,0)</f>
        <v>0</v>
      </c>
      <c r="BI2644" s="145">
        <f>IF(N2644="nulová",J2644,0)</f>
        <v>0</v>
      </c>
      <c r="BJ2644" s="18" t="s">
        <v>86</v>
      </c>
      <c r="BK2644" s="145">
        <f>ROUND(I2644*H2644,2)</f>
        <v>0</v>
      </c>
      <c r="BL2644" s="18" t="s">
        <v>436</v>
      </c>
      <c r="BM2644" s="144" t="s">
        <v>3965</v>
      </c>
    </row>
    <row r="2645" spans="2:65" s="1" customFormat="1" ht="19.5">
      <c r="B2645" s="33"/>
      <c r="D2645" s="146" t="s">
        <v>313</v>
      </c>
      <c r="F2645" s="147" t="s">
        <v>3966</v>
      </c>
      <c r="I2645" s="148"/>
      <c r="L2645" s="33"/>
      <c r="M2645" s="149"/>
      <c r="T2645" s="54"/>
      <c r="AT2645" s="18" t="s">
        <v>313</v>
      </c>
      <c r="AU2645" s="18" t="s">
        <v>88</v>
      </c>
    </row>
    <row r="2646" spans="2:65" s="1" customFormat="1" ht="11.25">
      <c r="B2646" s="33"/>
      <c r="D2646" s="150" t="s">
        <v>315</v>
      </c>
      <c r="F2646" s="151" t="s">
        <v>3967</v>
      </c>
      <c r="I2646" s="148"/>
      <c r="L2646" s="33"/>
      <c r="M2646" s="149"/>
      <c r="T2646" s="54"/>
      <c r="AT2646" s="18" t="s">
        <v>315</v>
      </c>
      <c r="AU2646" s="18" t="s">
        <v>88</v>
      </c>
    </row>
    <row r="2647" spans="2:65" s="12" customFormat="1" ht="22.5">
      <c r="B2647" s="152"/>
      <c r="D2647" s="146" t="s">
        <v>317</v>
      </c>
      <c r="E2647" s="153" t="s">
        <v>42</v>
      </c>
      <c r="F2647" s="154" t="s">
        <v>3968</v>
      </c>
      <c r="H2647" s="153" t="s">
        <v>42</v>
      </c>
      <c r="I2647" s="155"/>
      <c r="L2647" s="152"/>
      <c r="M2647" s="156"/>
      <c r="T2647" s="157"/>
      <c r="AT2647" s="153" t="s">
        <v>317</v>
      </c>
      <c r="AU2647" s="153" t="s">
        <v>88</v>
      </c>
      <c r="AV2647" s="12" t="s">
        <v>86</v>
      </c>
      <c r="AW2647" s="12" t="s">
        <v>38</v>
      </c>
      <c r="AX2647" s="12" t="s">
        <v>79</v>
      </c>
      <c r="AY2647" s="153" t="s">
        <v>305</v>
      </c>
    </row>
    <row r="2648" spans="2:65" s="13" customFormat="1" ht="22.5">
      <c r="B2648" s="158"/>
      <c r="D2648" s="146" t="s">
        <v>317</v>
      </c>
      <c r="E2648" s="159" t="s">
        <v>42</v>
      </c>
      <c r="F2648" s="160" t="s">
        <v>3969</v>
      </c>
      <c r="H2648" s="161">
        <v>1254.3399999999999</v>
      </c>
      <c r="I2648" s="162"/>
      <c r="L2648" s="158"/>
      <c r="M2648" s="163"/>
      <c r="T2648" s="164"/>
      <c r="AT2648" s="159" t="s">
        <v>317</v>
      </c>
      <c r="AU2648" s="159" t="s">
        <v>88</v>
      </c>
      <c r="AV2648" s="13" t="s">
        <v>88</v>
      </c>
      <c r="AW2648" s="13" t="s">
        <v>38</v>
      </c>
      <c r="AX2648" s="13" t="s">
        <v>79</v>
      </c>
      <c r="AY2648" s="159" t="s">
        <v>305</v>
      </c>
    </row>
    <row r="2649" spans="2:65" s="12" customFormat="1" ht="22.5">
      <c r="B2649" s="152"/>
      <c r="D2649" s="146" t="s">
        <v>317</v>
      </c>
      <c r="E2649" s="153" t="s">
        <v>42</v>
      </c>
      <c r="F2649" s="154" t="s">
        <v>3970</v>
      </c>
      <c r="H2649" s="153" t="s">
        <v>42</v>
      </c>
      <c r="I2649" s="155"/>
      <c r="L2649" s="152"/>
      <c r="M2649" s="156"/>
      <c r="T2649" s="157"/>
      <c r="AT2649" s="153" t="s">
        <v>317</v>
      </c>
      <c r="AU2649" s="153" t="s">
        <v>88</v>
      </c>
      <c r="AV2649" s="12" t="s">
        <v>86</v>
      </c>
      <c r="AW2649" s="12" t="s">
        <v>38</v>
      </c>
      <c r="AX2649" s="12" t="s">
        <v>79</v>
      </c>
      <c r="AY2649" s="153" t="s">
        <v>305</v>
      </c>
    </row>
    <row r="2650" spans="2:65" s="13" customFormat="1" ht="22.5">
      <c r="B2650" s="158"/>
      <c r="D2650" s="146" t="s">
        <v>317</v>
      </c>
      <c r="E2650" s="159" t="s">
        <v>42</v>
      </c>
      <c r="F2650" s="160" t="s">
        <v>3971</v>
      </c>
      <c r="H2650" s="161">
        <v>188.94</v>
      </c>
      <c r="I2650" s="162"/>
      <c r="L2650" s="158"/>
      <c r="M2650" s="163"/>
      <c r="T2650" s="164"/>
      <c r="AT2650" s="159" t="s">
        <v>317</v>
      </c>
      <c r="AU2650" s="159" t="s">
        <v>88</v>
      </c>
      <c r="AV2650" s="13" t="s">
        <v>88</v>
      </c>
      <c r="AW2650" s="13" t="s">
        <v>38</v>
      </c>
      <c r="AX2650" s="13" t="s">
        <v>79</v>
      </c>
      <c r="AY2650" s="159" t="s">
        <v>305</v>
      </c>
    </row>
    <row r="2651" spans="2:65" s="12" customFormat="1" ht="11.25">
      <c r="B2651" s="152"/>
      <c r="D2651" s="146" t="s">
        <v>317</v>
      </c>
      <c r="E2651" s="153" t="s">
        <v>42</v>
      </c>
      <c r="F2651" s="154" t="s">
        <v>3972</v>
      </c>
      <c r="H2651" s="153" t="s">
        <v>42</v>
      </c>
      <c r="I2651" s="155"/>
      <c r="L2651" s="152"/>
      <c r="M2651" s="156"/>
      <c r="T2651" s="157"/>
      <c r="AT2651" s="153" t="s">
        <v>317</v>
      </c>
      <c r="AU2651" s="153" t="s">
        <v>88</v>
      </c>
      <c r="AV2651" s="12" t="s">
        <v>86</v>
      </c>
      <c r="AW2651" s="12" t="s">
        <v>38</v>
      </c>
      <c r="AX2651" s="12" t="s">
        <v>79</v>
      </c>
      <c r="AY2651" s="153" t="s">
        <v>305</v>
      </c>
    </row>
    <row r="2652" spans="2:65" s="13" customFormat="1" ht="22.5">
      <c r="B2652" s="158"/>
      <c r="D2652" s="146" t="s">
        <v>317</v>
      </c>
      <c r="E2652" s="159" t="s">
        <v>42</v>
      </c>
      <c r="F2652" s="160" t="s">
        <v>3973</v>
      </c>
      <c r="H2652" s="161">
        <v>2200.98</v>
      </c>
      <c r="I2652" s="162"/>
      <c r="L2652" s="158"/>
      <c r="M2652" s="163"/>
      <c r="T2652" s="164"/>
      <c r="AT2652" s="159" t="s">
        <v>317</v>
      </c>
      <c r="AU2652" s="159" t="s">
        <v>88</v>
      </c>
      <c r="AV2652" s="13" t="s">
        <v>88</v>
      </c>
      <c r="AW2652" s="13" t="s">
        <v>38</v>
      </c>
      <c r="AX2652" s="13" t="s">
        <v>79</v>
      </c>
      <c r="AY2652" s="159" t="s">
        <v>305</v>
      </c>
    </row>
    <row r="2653" spans="2:65" s="12" customFormat="1" ht="11.25">
      <c r="B2653" s="152"/>
      <c r="D2653" s="146" t="s">
        <v>317</v>
      </c>
      <c r="E2653" s="153" t="s">
        <v>42</v>
      </c>
      <c r="F2653" s="154" t="s">
        <v>3974</v>
      </c>
      <c r="H2653" s="153" t="s">
        <v>42</v>
      </c>
      <c r="I2653" s="155"/>
      <c r="L2653" s="152"/>
      <c r="M2653" s="156"/>
      <c r="T2653" s="157"/>
      <c r="AT2653" s="153" t="s">
        <v>317</v>
      </c>
      <c r="AU2653" s="153" t="s">
        <v>88</v>
      </c>
      <c r="AV2653" s="12" t="s">
        <v>86</v>
      </c>
      <c r="AW2653" s="12" t="s">
        <v>38</v>
      </c>
      <c r="AX2653" s="12" t="s">
        <v>79</v>
      </c>
      <c r="AY2653" s="153" t="s">
        <v>305</v>
      </c>
    </row>
    <row r="2654" spans="2:65" s="13" customFormat="1" ht="22.5">
      <c r="B2654" s="158"/>
      <c r="D2654" s="146" t="s">
        <v>317</v>
      </c>
      <c r="E2654" s="159" t="s">
        <v>42</v>
      </c>
      <c r="F2654" s="160" t="s">
        <v>3975</v>
      </c>
      <c r="H2654" s="161">
        <v>3675.91</v>
      </c>
      <c r="I2654" s="162"/>
      <c r="L2654" s="158"/>
      <c r="M2654" s="163"/>
      <c r="T2654" s="164"/>
      <c r="AT2654" s="159" t="s">
        <v>317</v>
      </c>
      <c r="AU2654" s="159" t="s">
        <v>88</v>
      </c>
      <c r="AV2654" s="13" t="s">
        <v>88</v>
      </c>
      <c r="AW2654" s="13" t="s">
        <v>38</v>
      </c>
      <c r="AX2654" s="13" t="s">
        <v>79</v>
      </c>
      <c r="AY2654" s="159" t="s">
        <v>305</v>
      </c>
    </row>
    <row r="2655" spans="2:65" s="12" customFormat="1" ht="11.25">
      <c r="B2655" s="152"/>
      <c r="D2655" s="146" t="s">
        <v>317</v>
      </c>
      <c r="E2655" s="153" t="s">
        <v>42</v>
      </c>
      <c r="F2655" s="154" t="s">
        <v>3976</v>
      </c>
      <c r="H2655" s="153" t="s">
        <v>42</v>
      </c>
      <c r="I2655" s="155"/>
      <c r="L2655" s="152"/>
      <c r="M2655" s="156"/>
      <c r="T2655" s="157"/>
      <c r="AT2655" s="153" t="s">
        <v>317</v>
      </c>
      <c r="AU2655" s="153" t="s">
        <v>88</v>
      </c>
      <c r="AV2655" s="12" t="s">
        <v>86</v>
      </c>
      <c r="AW2655" s="12" t="s">
        <v>38</v>
      </c>
      <c r="AX2655" s="12" t="s">
        <v>79</v>
      </c>
      <c r="AY2655" s="153" t="s">
        <v>305</v>
      </c>
    </row>
    <row r="2656" spans="2:65" s="13" customFormat="1" ht="22.5">
      <c r="B2656" s="158"/>
      <c r="D2656" s="146" t="s">
        <v>317</v>
      </c>
      <c r="E2656" s="159" t="s">
        <v>42</v>
      </c>
      <c r="F2656" s="160" t="s">
        <v>3977</v>
      </c>
      <c r="H2656" s="161">
        <v>1859.6</v>
      </c>
      <c r="I2656" s="162"/>
      <c r="L2656" s="158"/>
      <c r="M2656" s="163"/>
      <c r="T2656" s="164"/>
      <c r="AT2656" s="159" t="s">
        <v>317</v>
      </c>
      <c r="AU2656" s="159" t="s">
        <v>88</v>
      </c>
      <c r="AV2656" s="13" t="s">
        <v>88</v>
      </c>
      <c r="AW2656" s="13" t="s">
        <v>38</v>
      </c>
      <c r="AX2656" s="13" t="s">
        <v>79</v>
      </c>
      <c r="AY2656" s="159" t="s">
        <v>305</v>
      </c>
    </row>
    <row r="2657" spans="2:51" s="12" customFormat="1" ht="22.5">
      <c r="B2657" s="152"/>
      <c r="D2657" s="146" t="s">
        <v>317</v>
      </c>
      <c r="E2657" s="153" t="s">
        <v>42</v>
      </c>
      <c r="F2657" s="154" t="s">
        <v>3978</v>
      </c>
      <c r="H2657" s="153" t="s">
        <v>42</v>
      </c>
      <c r="I2657" s="155"/>
      <c r="L2657" s="152"/>
      <c r="M2657" s="156"/>
      <c r="T2657" s="157"/>
      <c r="AT2657" s="153" t="s">
        <v>317</v>
      </c>
      <c r="AU2657" s="153" t="s">
        <v>88</v>
      </c>
      <c r="AV2657" s="12" t="s">
        <v>86</v>
      </c>
      <c r="AW2657" s="12" t="s">
        <v>38</v>
      </c>
      <c r="AX2657" s="12" t="s">
        <v>79</v>
      </c>
      <c r="AY2657" s="153" t="s">
        <v>305</v>
      </c>
    </row>
    <row r="2658" spans="2:51" s="13" customFormat="1" ht="22.5">
      <c r="B2658" s="158"/>
      <c r="D2658" s="146" t="s">
        <v>317</v>
      </c>
      <c r="E2658" s="159" t="s">
        <v>42</v>
      </c>
      <c r="F2658" s="160" t="s">
        <v>623</v>
      </c>
      <c r="H2658" s="161">
        <v>99.85</v>
      </c>
      <c r="I2658" s="162"/>
      <c r="L2658" s="158"/>
      <c r="M2658" s="163"/>
      <c r="T2658" s="164"/>
      <c r="AT2658" s="159" t="s">
        <v>317</v>
      </c>
      <c r="AU2658" s="159" t="s">
        <v>88</v>
      </c>
      <c r="AV2658" s="13" t="s">
        <v>88</v>
      </c>
      <c r="AW2658" s="13" t="s">
        <v>38</v>
      </c>
      <c r="AX2658" s="13" t="s">
        <v>79</v>
      </c>
      <c r="AY2658" s="159" t="s">
        <v>305</v>
      </c>
    </row>
    <row r="2659" spans="2:51" s="12" customFormat="1" ht="22.5">
      <c r="B2659" s="152"/>
      <c r="D2659" s="146" t="s">
        <v>317</v>
      </c>
      <c r="E2659" s="153" t="s">
        <v>42</v>
      </c>
      <c r="F2659" s="154" t="s">
        <v>3979</v>
      </c>
      <c r="H2659" s="153" t="s">
        <v>42</v>
      </c>
      <c r="I2659" s="155"/>
      <c r="L2659" s="152"/>
      <c r="M2659" s="156"/>
      <c r="T2659" s="157"/>
      <c r="AT2659" s="153" t="s">
        <v>317</v>
      </c>
      <c r="AU2659" s="153" t="s">
        <v>88</v>
      </c>
      <c r="AV2659" s="12" t="s">
        <v>86</v>
      </c>
      <c r="AW2659" s="12" t="s">
        <v>38</v>
      </c>
      <c r="AX2659" s="12" t="s">
        <v>79</v>
      </c>
      <c r="AY2659" s="153" t="s">
        <v>305</v>
      </c>
    </row>
    <row r="2660" spans="2:51" s="13" customFormat="1" ht="22.5">
      <c r="B2660" s="158"/>
      <c r="D2660" s="146" t="s">
        <v>317</v>
      </c>
      <c r="E2660" s="159" t="s">
        <v>42</v>
      </c>
      <c r="F2660" s="160" t="s">
        <v>3980</v>
      </c>
      <c r="H2660" s="161">
        <v>1024.8499999999999</v>
      </c>
      <c r="I2660" s="162"/>
      <c r="L2660" s="158"/>
      <c r="M2660" s="163"/>
      <c r="T2660" s="164"/>
      <c r="AT2660" s="159" t="s">
        <v>317</v>
      </c>
      <c r="AU2660" s="159" t="s">
        <v>88</v>
      </c>
      <c r="AV2660" s="13" t="s">
        <v>88</v>
      </c>
      <c r="AW2660" s="13" t="s">
        <v>38</v>
      </c>
      <c r="AX2660" s="13" t="s">
        <v>79</v>
      </c>
      <c r="AY2660" s="159" t="s">
        <v>305</v>
      </c>
    </row>
    <row r="2661" spans="2:51" s="14" customFormat="1" ht="11.25">
      <c r="B2661" s="165"/>
      <c r="D2661" s="146" t="s">
        <v>317</v>
      </c>
      <c r="E2661" s="166" t="s">
        <v>205</v>
      </c>
      <c r="F2661" s="167" t="s">
        <v>338</v>
      </c>
      <c r="H2661" s="168">
        <v>10304.469999999999</v>
      </c>
      <c r="I2661" s="169"/>
      <c r="L2661" s="165"/>
      <c r="M2661" s="170"/>
      <c r="T2661" s="171"/>
      <c r="AT2661" s="166" t="s">
        <v>317</v>
      </c>
      <c r="AU2661" s="166" t="s">
        <v>88</v>
      </c>
      <c r="AV2661" s="14" t="s">
        <v>96</v>
      </c>
      <c r="AW2661" s="14" t="s">
        <v>38</v>
      </c>
      <c r="AX2661" s="14" t="s">
        <v>79</v>
      </c>
      <c r="AY2661" s="166" t="s">
        <v>305</v>
      </c>
    </row>
    <row r="2662" spans="2:51" s="15" customFormat="1" ht="11.25">
      <c r="B2662" s="172"/>
      <c r="D2662" s="146" t="s">
        <v>317</v>
      </c>
      <c r="E2662" s="173" t="s">
        <v>42</v>
      </c>
      <c r="F2662" s="174" t="s">
        <v>339</v>
      </c>
      <c r="H2662" s="175">
        <v>10304.469999999999</v>
      </c>
      <c r="I2662" s="176"/>
      <c r="L2662" s="172"/>
      <c r="M2662" s="190"/>
      <c r="N2662" s="191"/>
      <c r="O2662" s="191"/>
      <c r="P2662" s="191"/>
      <c r="Q2662" s="191"/>
      <c r="R2662" s="191"/>
      <c r="S2662" s="191"/>
      <c r="T2662" s="192"/>
      <c r="AT2662" s="173" t="s">
        <v>317</v>
      </c>
      <c r="AU2662" s="173" t="s">
        <v>88</v>
      </c>
      <c r="AV2662" s="15" t="s">
        <v>311</v>
      </c>
      <c r="AW2662" s="15" t="s">
        <v>38</v>
      </c>
      <c r="AX2662" s="15" t="s">
        <v>86</v>
      </c>
      <c r="AY2662" s="173" t="s">
        <v>305</v>
      </c>
    </row>
    <row r="2663" spans="2:51" s="1" customFormat="1" ht="6.95" customHeight="1">
      <c r="B2663" s="42"/>
      <c r="C2663" s="43"/>
      <c r="D2663" s="43"/>
      <c r="E2663" s="43"/>
      <c r="F2663" s="43"/>
      <c r="G2663" s="43"/>
      <c r="H2663" s="43"/>
      <c r="I2663" s="43"/>
      <c r="J2663" s="43"/>
      <c r="K2663" s="43"/>
      <c r="L2663" s="33"/>
    </row>
  </sheetData>
  <sheetProtection algorithmName="SHA-512" hashValue="GqJMDff99VIcnnpyv5vv4GTBJ/GkIfyL5TxesCUxchBA5iGJ8n21EC7KCVB2YS1awKJZEbuLpFg/bOX7eggUKA==" saltValue="m9uNlEjqfDQRLEHqhEdbEWnPUjZ81cbgYUmeuHmHl2lEYlmiabUkBmGBCn2bDh+qI63oFIACCv5oHOAbNCJaaQ==" spinCount="100000" sheet="1" objects="1" scenarios="1" formatColumns="0" formatRows="0" autoFilter="0"/>
  <autoFilter ref="C130:K2662" xr:uid="{00000000-0009-0000-0000-000001000000}"/>
  <mergeCells count="15">
    <mergeCell ref="E117:H117"/>
    <mergeCell ref="E121:H121"/>
    <mergeCell ref="E119:H119"/>
    <mergeCell ref="E123:H123"/>
    <mergeCell ref="L2:V2"/>
    <mergeCell ref="E31:H31"/>
    <mergeCell ref="E52:H52"/>
    <mergeCell ref="E56:H56"/>
    <mergeCell ref="E54:H54"/>
    <mergeCell ref="E58:H58"/>
    <mergeCell ref="E7:H7"/>
    <mergeCell ref="E11:H11"/>
    <mergeCell ref="E9:H9"/>
    <mergeCell ref="E13:H13"/>
    <mergeCell ref="E22:H22"/>
  </mergeCells>
  <hyperlinks>
    <hyperlink ref="F136" r:id="rId1" xr:uid="{00000000-0004-0000-0100-000000000000}"/>
    <hyperlink ref="F141" r:id="rId2" xr:uid="{00000000-0004-0000-0100-000001000000}"/>
    <hyperlink ref="F146" r:id="rId3" xr:uid="{00000000-0004-0000-0100-000002000000}"/>
    <hyperlink ref="F151" r:id="rId4" xr:uid="{00000000-0004-0000-0100-000003000000}"/>
    <hyperlink ref="F163" r:id="rId5" xr:uid="{00000000-0004-0000-0100-000004000000}"/>
    <hyperlink ref="F169" r:id="rId6" xr:uid="{00000000-0004-0000-0100-000005000000}"/>
    <hyperlink ref="F178" r:id="rId7" xr:uid="{00000000-0004-0000-0100-000006000000}"/>
    <hyperlink ref="F187" r:id="rId8" xr:uid="{00000000-0004-0000-0100-000007000000}"/>
    <hyperlink ref="F195" r:id="rId9" xr:uid="{00000000-0004-0000-0100-000008000000}"/>
    <hyperlink ref="F200" r:id="rId10" xr:uid="{00000000-0004-0000-0100-000009000000}"/>
    <hyperlink ref="F205" r:id="rId11" xr:uid="{00000000-0004-0000-0100-00000A000000}"/>
    <hyperlink ref="F213" r:id="rId12" xr:uid="{00000000-0004-0000-0100-00000B000000}"/>
    <hyperlink ref="F218" r:id="rId13" xr:uid="{00000000-0004-0000-0100-00000C000000}"/>
    <hyperlink ref="F226" r:id="rId14" xr:uid="{00000000-0004-0000-0100-00000D000000}"/>
    <hyperlink ref="F231" r:id="rId15" xr:uid="{00000000-0004-0000-0100-00000E000000}"/>
    <hyperlink ref="F236" r:id="rId16" xr:uid="{00000000-0004-0000-0100-00000F000000}"/>
    <hyperlink ref="F239" r:id="rId17" xr:uid="{00000000-0004-0000-0100-000010000000}"/>
    <hyperlink ref="F244" r:id="rId18" xr:uid="{00000000-0004-0000-0100-000011000000}"/>
    <hyperlink ref="F250" r:id="rId19" xr:uid="{00000000-0004-0000-0100-000012000000}"/>
    <hyperlink ref="F255" r:id="rId20" xr:uid="{00000000-0004-0000-0100-000013000000}"/>
    <hyperlink ref="F260" r:id="rId21" xr:uid="{00000000-0004-0000-0100-000014000000}"/>
    <hyperlink ref="F265" r:id="rId22" xr:uid="{00000000-0004-0000-0100-000015000000}"/>
    <hyperlink ref="F270" r:id="rId23" xr:uid="{00000000-0004-0000-0100-000016000000}"/>
    <hyperlink ref="F276" r:id="rId24" xr:uid="{00000000-0004-0000-0100-000017000000}"/>
    <hyperlink ref="F284" r:id="rId25" xr:uid="{00000000-0004-0000-0100-000018000000}"/>
    <hyperlink ref="F291" r:id="rId26" xr:uid="{00000000-0004-0000-0100-000019000000}"/>
    <hyperlink ref="F301" r:id="rId27" xr:uid="{00000000-0004-0000-0100-00001A000000}"/>
    <hyperlink ref="F312" r:id="rId28" xr:uid="{00000000-0004-0000-0100-00001B000000}"/>
    <hyperlink ref="F318" r:id="rId29" xr:uid="{00000000-0004-0000-0100-00001C000000}"/>
    <hyperlink ref="F327" r:id="rId30" xr:uid="{00000000-0004-0000-0100-00001D000000}"/>
    <hyperlink ref="F332" r:id="rId31" xr:uid="{00000000-0004-0000-0100-00001E000000}"/>
    <hyperlink ref="F339" r:id="rId32" xr:uid="{00000000-0004-0000-0100-00001F000000}"/>
    <hyperlink ref="F345" r:id="rId33" xr:uid="{00000000-0004-0000-0100-000020000000}"/>
    <hyperlink ref="F356" r:id="rId34" xr:uid="{00000000-0004-0000-0100-000021000000}"/>
    <hyperlink ref="F366" r:id="rId35" xr:uid="{00000000-0004-0000-0100-000022000000}"/>
    <hyperlink ref="F375" r:id="rId36" xr:uid="{00000000-0004-0000-0100-000023000000}"/>
    <hyperlink ref="F380" r:id="rId37" xr:uid="{00000000-0004-0000-0100-000024000000}"/>
    <hyperlink ref="F385" r:id="rId38" xr:uid="{00000000-0004-0000-0100-000025000000}"/>
    <hyperlink ref="F395" r:id="rId39" xr:uid="{00000000-0004-0000-0100-000026000000}"/>
    <hyperlink ref="F413" r:id="rId40" xr:uid="{00000000-0004-0000-0100-000027000000}"/>
    <hyperlink ref="F421" r:id="rId41" xr:uid="{00000000-0004-0000-0100-000028000000}"/>
    <hyperlink ref="F431" r:id="rId42" xr:uid="{00000000-0004-0000-0100-000029000000}"/>
    <hyperlink ref="F441" r:id="rId43" xr:uid="{00000000-0004-0000-0100-00002A000000}"/>
    <hyperlink ref="F453" r:id="rId44" xr:uid="{00000000-0004-0000-0100-00002B000000}"/>
    <hyperlink ref="F458" r:id="rId45" xr:uid="{00000000-0004-0000-0100-00002C000000}"/>
    <hyperlink ref="F468" r:id="rId46" xr:uid="{00000000-0004-0000-0100-00002D000000}"/>
    <hyperlink ref="F478" r:id="rId47" xr:uid="{00000000-0004-0000-0100-00002E000000}"/>
    <hyperlink ref="F488" r:id="rId48" xr:uid="{00000000-0004-0000-0100-00002F000000}"/>
    <hyperlink ref="F508" r:id="rId49" xr:uid="{00000000-0004-0000-0100-000030000000}"/>
    <hyperlink ref="F518" r:id="rId50" xr:uid="{00000000-0004-0000-0100-000031000000}"/>
    <hyperlink ref="F523" r:id="rId51" xr:uid="{00000000-0004-0000-0100-000032000000}"/>
    <hyperlink ref="F528" r:id="rId52" xr:uid="{00000000-0004-0000-0100-000033000000}"/>
    <hyperlink ref="F541" r:id="rId53" xr:uid="{00000000-0004-0000-0100-000034000000}"/>
    <hyperlink ref="F550" r:id="rId54" xr:uid="{00000000-0004-0000-0100-000035000000}"/>
    <hyperlink ref="F555" r:id="rId55" xr:uid="{00000000-0004-0000-0100-000036000000}"/>
    <hyperlink ref="F560" r:id="rId56" xr:uid="{00000000-0004-0000-0100-000037000000}"/>
    <hyperlink ref="F565" r:id="rId57" xr:uid="{00000000-0004-0000-0100-000038000000}"/>
    <hyperlink ref="F571" r:id="rId58" xr:uid="{00000000-0004-0000-0100-000039000000}"/>
    <hyperlink ref="F576" r:id="rId59" xr:uid="{00000000-0004-0000-0100-00003A000000}"/>
    <hyperlink ref="F581" r:id="rId60" xr:uid="{00000000-0004-0000-0100-00003B000000}"/>
    <hyperlink ref="F589" r:id="rId61" xr:uid="{00000000-0004-0000-0100-00003C000000}"/>
    <hyperlink ref="F597" r:id="rId62" xr:uid="{00000000-0004-0000-0100-00003D000000}"/>
    <hyperlink ref="F600" r:id="rId63" xr:uid="{00000000-0004-0000-0100-00003E000000}"/>
    <hyperlink ref="F609" r:id="rId64" xr:uid="{00000000-0004-0000-0100-00003F000000}"/>
    <hyperlink ref="F619" r:id="rId65" xr:uid="{00000000-0004-0000-0100-000040000000}"/>
    <hyperlink ref="F624" r:id="rId66" xr:uid="{00000000-0004-0000-0100-000041000000}"/>
    <hyperlink ref="F639" r:id="rId67" xr:uid="{00000000-0004-0000-0100-000042000000}"/>
    <hyperlink ref="F652" r:id="rId68" xr:uid="{00000000-0004-0000-0100-000043000000}"/>
    <hyperlink ref="F657" r:id="rId69" xr:uid="{00000000-0004-0000-0100-000044000000}"/>
    <hyperlink ref="F662" r:id="rId70" xr:uid="{00000000-0004-0000-0100-000045000000}"/>
    <hyperlink ref="F679" r:id="rId71" xr:uid="{00000000-0004-0000-0100-000046000000}"/>
    <hyperlink ref="F684" r:id="rId72" xr:uid="{00000000-0004-0000-0100-000047000000}"/>
    <hyperlink ref="F689" r:id="rId73" xr:uid="{00000000-0004-0000-0100-000048000000}"/>
    <hyperlink ref="F694" r:id="rId74" xr:uid="{00000000-0004-0000-0100-000049000000}"/>
    <hyperlink ref="F702" r:id="rId75" xr:uid="{00000000-0004-0000-0100-00004A000000}"/>
    <hyperlink ref="F710" r:id="rId76" xr:uid="{00000000-0004-0000-0100-00004B000000}"/>
    <hyperlink ref="F715" r:id="rId77" xr:uid="{00000000-0004-0000-0100-00004C000000}"/>
    <hyperlink ref="F720" r:id="rId78" xr:uid="{00000000-0004-0000-0100-00004D000000}"/>
    <hyperlink ref="F725" r:id="rId79" xr:uid="{00000000-0004-0000-0100-00004E000000}"/>
    <hyperlink ref="F734" r:id="rId80" xr:uid="{00000000-0004-0000-0100-00004F000000}"/>
    <hyperlink ref="F739" r:id="rId81" xr:uid="{00000000-0004-0000-0100-000050000000}"/>
    <hyperlink ref="F746" r:id="rId82" xr:uid="{00000000-0004-0000-0100-000051000000}"/>
    <hyperlink ref="F761" r:id="rId83" xr:uid="{00000000-0004-0000-0100-000052000000}"/>
    <hyperlink ref="F773" r:id="rId84" xr:uid="{00000000-0004-0000-0100-000053000000}"/>
    <hyperlink ref="F802" r:id="rId85" xr:uid="{00000000-0004-0000-0100-000054000000}"/>
    <hyperlink ref="F807" r:id="rId86" xr:uid="{00000000-0004-0000-0100-000055000000}"/>
    <hyperlink ref="F813" r:id="rId87" xr:uid="{00000000-0004-0000-0100-000056000000}"/>
    <hyperlink ref="F822" r:id="rId88" xr:uid="{00000000-0004-0000-0100-000057000000}"/>
    <hyperlink ref="F832" r:id="rId89" xr:uid="{00000000-0004-0000-0100-000058000000}"/>
    <hyperlink ref="F842" r:id="rId90" xr:uid="{00000000-0004-0000-0100-000059000000}"/>
    <hyperlink ref="F852" r:id="rId91" xr:uid="{00000000-0004-0000-0100-00005A000000}"/>
    <hyperlink ref="F856" r:id="rId92" xr:uid="{00000000-0004-0000-0100-00005B000000}"/>
    <hyperlink ref="F872" r:id="rId93" xr:uid="{00000000-0004-0000-0100-00005C000000}"/>
    <hyperlink ref="F882" r:id="rId94" xr:uid="{00000000-0004-0000-0100-00005D000000}"/>
    <hyperlink ref="F907" r:id="rId95" xr:uid="{00000000-0004-0000-0100-00005E000000}"/>
    <hyperlink ref="F917" r:id="rId96" xr:uid="{00000000-0004-0000-0100-00005F000000}"/>
    <hyperlink ref="F927" r:id="rId97" xr:uid="{00000000-0004-0000-0100-000060000000}"/>
    <hyperlink ref="F937" r:id="rId98" xr:uid="{00000000-0004-0000-0100-000061000000}"/>
    <hyperlink ref="F961" r:id="rId99" xr:uid="{00000000-0004-0000-0100-000062000000}"/>
    <hyperlink ref="F969" r:id="rId100" xr:uid="{00000000-0004-0000-0100-000063000000}"/>
    <hyperlink ref="F977" r:id="rId101" xr:uid="{00000000-0004-0000-0100-000064000000}"/>
    <hyperlink ref="F987" r:id="rId102" xr:uid="{00000000-0004-0000-0100-000065000000}"/>
    <hyperlink ref="F997" r:id="rId103" xr:uid="{00000000-0004-0000-0100-000066000000}"/>
    <hyperlink ref="F1008" r:id="rId104" xr:uid="{00000000-0004-0000-0100-000067000000}"/>
    <hyperlink ref="F1018" r:id="rId105" xr:uid="{00000000-0004-0000-0100-000068000000}"/>
    <hyperlink ref="F1027" r:id="rId106" xr:uid="{00000000-0004-0000-0100-000069000000}"/>
    <hyperlink ref="F1037" r:id="rId107" xr:uid="{00000000-0004-0000-0100-00006A000000}"/>
    <hyperlink ref="F1041" r:id="rId108" xr:uid="{00000000-0004-0000-0100-00006B000000}"/>
    <hyperlink ref="F1119" r:id="rId109" xr:uid="{00000000-0004-0000-0100-00006C000000}"/>
    <hyperlink ref="F1167" r:id="rId110" xr:uid="{00000000-0004-0000-0100-00006D000000}"/>
    <hyperlink ref="F1230" r:id="rId111" xr:uid="{00000000-0004-0000-0100-00006E000000}"/>
    <hyperlink ref="F1275" r:id="rId112" xr:uid="{00000000-0004-0000-0100-00006F000000}"/>
    <hyperlink ref="F1291" r:id="rId113" xr:uid="{00000000-0004-0000-0100-000070000000}"/>
    <hyperlink ref="F1303" r:id="rId114" xr:uid="{00000000-0004-0000-0100-000071000000}"/>
    <hyperlink ref="F1312" r:id="rId115" xr:uid="{00000000-0004-0000-0100-000072000000}"/>
    <hyperlink ref="F1316" r:id="rId116" xr:uid="{00000000-0004-0000-0100-000073000000}"/>
    <hyperlink ref="F1324" r:id="rId117" xr:uid="{00000000-0004-0000-0100-000074000000}"/>
    <hyperlink ref="F1334" r:id="rId118" xr:uid="{00000000-0004-0000-0100-000075000000}"/>
    <hyperlink ref="F1344" r:id="rId119" xr:uid="{00000000-0004-0000-0100-000076000000}"/>
    <hyperlink ref="F1348" r:id="rId120" xr:uid="{00000000-0004-0000-0100-000077000000}"/>
    <hyperlink ref="F1354" r:id="rId121" xr:uid="{00000000-0004-0000-0100-000078000000}"/>
    <hyperlink ref="F2052" r:id="rId122" xr:uid="{00000000-0004-0000-0100-000079000000}"/>
    <hyperlink ref="F2058" r:id="rId123" xr:uid="{00000000-0004-0000-0100-00007A000000}"/>
    <hyperlink ref="F2062" r:id="rId124" xr:uid="{00000000-0004-0000-0100-00007B000000}"/>
    <hyperlink ref="F2067" r:id="rId125" xr:uid="{00000000-0004-0000-0100-00007C000000}"/>
    <hyperlink ref="F2095" r:id="rId126" xr:uid="{00000000-0004-0000-0100-00007D000000}"/>
    <hyperlink ref="F2104" r:id="rId127" xr:uid="{00000000-0004-0000-0100-00007E000000}"/>
    <hyperlink ref="F2132" r:id="rId128" xr:uid="{00000000-0004-0000-0100-00007F000000}"/>
    <hyperlink ref="F2137" r:id="rId129" xr:uid="{00000000-0004-0000-0100-000080000000}"/>
    <hyperlink ref="F2154" r:id="rId130" xr:uid="{00000000-0004-0000-0100-000081000000}"/>
    <hyperlink ref="F2200" r:id="rId131" xr:uid="{00000000-0004-0000-0100-000082000000}"/>
    <hyperlink ref="F2205" r:id="rId132" xr:uid="{00000000-0004-0000-0100-000083000000}"/>
    <hyperlink ref="F2218" r:id="rId133" xr:uid="{00000000-0004-0000-0100-000084000000}"/>
    <hyperlink ref="F2223" r:id="rId134" xr:uid="{00000000-0004-0000-0100-000085000000}"/>
    <hyperlink ref="F2228" r:id="rId135" xr:uid="{00000000-0004-0000-0100-000086000000}"/>
    <hyperlink ref="F2233" r:id="rId136" xr:uid="{00000000-0004-0000-0100-000087000000}"/>
    <hyperlink ref="F2238" r:id="rId137" xr:uid="{00000000-0004-0000-0100-000088000000}"/>
    <hyperlink ref="F2246" r:id="rId138" xr:uid="{00000000-0004-0000-0100-000089000000}"/>
    <hyperlink ref="F2251" r:id="rId139" xr:uid="{00000000-0004-0000-0100-00008A000000}"/>
    <hyperlink ref="F2260" r:id="rId140" xr:uid="{00000000-0004-0000-0100-00008B000000}"/>
    <hyperlink ref="F2264" r:id="rId141" xr:uid="{00000000-0004-0000-0100-00008C000000}"/>
    <hyperlink ref="F2272" r:id="rId142" xr:uid="{00000000-0004-0000-0100-00008D000000}"/>
    <hyperlink ref="F2280" r:id="rId143" xr:uid="{00000000-0004-0000-0100-00008E000000}"/>
    <hyperlink ref="F2300" r:id="rId144" xr:uid="{00000000-0004-0000-0100-00008F000000}"/>
    <hyperlink ref="F2320" r:id="rId145" xr:uid="{00000000-0004-0000-0100-000090000000}"/>
    <hyperlink ref="F2326" r:id="rId146" xr:uid="{00000000-0004-0000-0100-000091000000}"/>
    <hyperlink ref="F2330" r:id="rId147" xr:uid="{00000000-0004-0000-0100-000092000000}"/>
    <hyperlink ref="F2336" r:id="rId148" xr:uid="{00000000-0004-0000-0100-000093000000}"/>
    <hyperlink ref="F2345" r:id="rId149" xr:uid="{00000000-0004-0000-0100-000094000000}"/>
    <hyperlink ref="F2349" r:id="rId150" xr:uid="{00000000-0004-0000-0100-000095000000}"/>
    <hyperlink ref="F2352" r:id="rId151" xr:uid="{00000000-0004-0000-0100-000096000000}"/>
    <hyperlink ref="F2355" r:id="rId152" xr:uid="{00000000-0004-0000-0100-000097000000}"/>
    <hyperlink ref="F2365" r:id="rId153" xr:uid="{00000000-0004-0000-0100-000098000000}"/>
    <hyperlink ref="F2371" r:id="rId154" xr:uid="{00000000-0004-0000-0100-000099000000}"/>
    <hyperlink ref="F2374" r:id="rId155" xr:uid="{00000000-0004-0000-0100-00009A000000}"/>
    <hyperlink ref="F2377" r:id="rId156" xr:uid="{00000000-0004-0000-0100-00009B000000}"/>
    <hyperlink ref="F2380" r:id="rId157" xr:uid="{00000000-0004-0000-0100-00009C000000}"/>
    <hyperlink ref="F2384" r:id="rId158" xr:uid="{00000000-0004-0000-0100-00009D000000}"/>
    <hyperlink ref="F2390" r:id="rId159" xr:uid="{00000000-0004-0000-0100-00009E000000}"/>
    <hyperlink ref="F2396" r:id="rId160" xr:uid="{00000000-0004-0000-0100-00009F000000}"/>
    <hyperlink ref="F2408" r:id="rId161" xr:uid="{00000000-0004-0000-0100-0000A0000000}"/>
    <hyperlink ref="F2420" r:id="rId162" xr:uid="{00000000-0004-0000-0100-0000A1000000}"/>
    <hyperlink ref="F2424" r:id="rId163" xr:uid="{00000000-0004-0000-0100-0000A2000000}"/>
    <hyperlink ref="F2430" r:id="rId164" xr:uid="{00000000-0004-0000-0100-0000A3000000}"/>
    <hyperlink ref="F2437" r:id="rId165" xr:uid="{00000000-0004-0000-0100-0000A4000000}"/>
    <hyperlink ref="F2444" r:id="rId166" xr:uid="{00000000-0004-0000-0100-0000A5000000}"/>
    <hyperlink ref="F2450" r:id="rId167" xr:uid="{00000000-0004-0000-0100-0000A6000000}"/>
    <hyperlink ref="F2457" r:id="rId168" xr:uid="{00000000-0004-0000-0100-0000A7000000}"/>
    <hyperlink ref="F2463" r:id="rId169" xr:uid="{00000000-0004-0000-0100-0000A8000000}"/>
    <hyperlink ref="F2470" r:id="rId170" xr:uid="{00000000-0004-0000-0100-0000A9000000}"/>
    <hyperlink ref="F2480" r:id="rId171" xr:uid="{00000000-0004-0000-0100-0000AA000000}"/>
    <hyperlink ref="F2493" r:id="rId172" xr:uid="{00000000-0004-0000-0100-0000AB000000}"/>
    <hyperlink ref="F2500" r:id="rId173" xr:uid="{00000000-0004-0000-0100-0000AC000000}"/>
    <hyperlink ref="F2506" r:id="rId174" xr:uid="{00000000-0004-0000-0100-0000AD000000}"/>
    <hyperlink ref="F2513" r:id="rId175" xr:uid="{00000000-0004-0000-0100-0000AE000000}"/>
    <hyperlink ref="F2519" r:id="rId176" xr:uid="{00000000-0004-0000-0100-0000AF000000}"/>
    <hyperlink ref="F2525" r:id="rId177" xr:uid="{00000000-0004-0000-0100-0000B0000000}"/>
    <hyperlink ref="F2529" r:id="rId178" xr:uid="{00000000-0004-0000-0100-0000B1000000}"/>
    <hyperlink ref="F2534" r:id="rId179" xr:uid="{00000000-0004-0000-0100-0000B2000000}"/>
    <hyperlink ref="F2539" r:id="rId180" xr:uid="{00000000-0004-0000-0100-0000B3000000}"/>
    <hyperlink ref="F2547" r:id="rId181" xr:uid="{00000000-0004-0000-0100-0000B4000000}"/>
    <hyperlink ref="F2555" r:id="rId182" xr:uid="{00000000-0004-0000-0100-0000B5000000}"/>
    <hyperlink ref="F2563" r:id="rId183" xr:uid="{00000000-0004-0000-0100-0000B6000000}"/>
    <hyperlink ref="F2575" r:id="rId184" xr:uid="{00000000-0004-0000-0100-0000B7000000}"/>
    <hyperlink ref="F2579" r:id="rId185" xr:uid="{00000000-0004-0000-0100-0000B8000000}"/>
    <hyperlink ref="F2595" r:id="rId186" xr:uid="{00000000-0004-0000-0100-0000B9000000}"/>
    <hyperlink ref="F2600" r:id="rId187" xr:uid="{00000000-0004-0000-0100-0000BA000000}"/>
    <hyperlink ref="F2607" r:id="rId188" xr:uid="{00000000-0004-0000-0100-0000BB000000}"/>
    <hyperlink ref="F2613" r:id="rId189" xr:uid="{00000000-0004-0000-0100-0000BC000000}"/>
    <hyperlink ref="F2623" r:id="rId190" xr:uid="{00000000-0004-0000-0100-0000BD000000}"/>
    <hyperlink ref="F2627" r:id="rId191" xr:uid="{00000000-0004-0000-0100-0000BE000000}"/>
    <hyperlink ref="F2633" r:id="rId192" xr:uid="{00000000-0004-0000-0100-0000BF000000}"/>
    <hyperlink ref="F2646" r:id="rId193" xr:uid="{00000000-0004-0000-0100-0000C0000000}"/>
  </hyperlinks>
  <pageMargins left="0.39374999999999999" right="0.39374999999999999" top="0.39374999999999999" bottom="0.39374999999999999" header="0" footer="0"/>
  <pageSetup paperSize="9" scale="76" fitToHeight="100" orientation="portrait" blackAndWhite="1" r:id="rId194"/>
  <headerFooter>
    <oddFooter>&amp;CStrana &amp;P z &amp;N</oddFooter>
  </headerFooter>
  <drawing r:id="rId19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BM259"/>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95"/>
      <c r="M2" s="295"/>
      <c r="N2" s="295"/>
      <c r="O2" s="295"/>
      <c r="P2" s="295"/>
      <c r="Q2" s="295"/>
      <c r="R2" s="295"/>
      <c r="S2" s="295"/>
      <c r="T2" s="295"/>
      <c r="U2" s="295"/>
      <c r="V2" s="295"/>
      <c r="AT2" s="18" t="s">
        <v>163</v>
      </c>
    </row>
    <row r="3" spans="2:46" ht="6.95" customHeight="1">
      <c r="B3" s="19"/>
      <c r="C3" s="20"/>
      <c r="D3" s="20"/>
      <c r="E3" s="20"/>
      <c r="F3" s="20"/>
      <c r="G3" s="20"/>
      <c r="H3" s="20"/>
      <c r="I3" s="20"/>
      <c r="J3" s="20"/>
      <c r="K3" s="20"/>
      <c r="L3" s="21"/>
      <c r="AT3" s="18" t="s">
        <v>88</v>
      </c>
    </row>
    <row r="4" spans="2:46" ht="24.95" customHeight="1">
      <c r="B4" s="21"/>
      <c r="D4" s="22" t="s">
        <v>204</v>
      </c>
      <c r="L4" s="21"/>
      <c r="M4" s="92" t="s">
        <v>10</v>
      </c>
      <c r="AT4" s="18" t="s">
        <v>4</v>
      </c>
    </row>
    <row r="5" spans="2:46" ht="6.95" customHeight="1">
      <c r="B5" s="21"/>
      <c r="L5" s="21"/>
    </row>
    <row r="6" spans="2:46" ht="12" customHeight="1">
      <c r="B6" s="21"/>
      <c r="D6" s="28" t="s">
        <v>16</v>
      </c>
      <c r="L6" s="21"/>
    </row>
    <row r="7" spans="2:46" ht="16.5" customHeight="1">
      <c r="B7" s="21"/>
      <c r="E7" s="333" t="str">
        <f>'Rekapitulace stavby'!K6</f>
        <v>Domov pro seniory v Litomyšli</v>
      </c>
      <c r="F7" s="334"/>
      <c r="G7" s="334"/>
      <c r="H7" s="334"/>
      <c r="L7" s="21"/>
    </row>
    <row r="8" spans="2:46" ht="12" customHeight="1">
      <c r="B8" s="21"/>
      <c r="D8" s="28" t="s">
        <v>217</v>
      </c>
      <c r="L8" s="21"/>
    </row>
    <row r="9" spans="2:46" s="1" customFormat="1" ht="16.5" customHeight="1">
      <c r="B9" s="33"/>
      <c r="E9" s="333" t="s">
        <v>9147</v>
      </c>
      <c r="F9" s="335"/>
      <c r="G9" s="335"/>
      <c r="H9" s="335"/>
      <c r="L9" s="33"/>
    </row>
    <row r="10" spans="2:46" s="1" customFormat="1" ht="12" customHeight="1">
      <c r="B10" s="33"/>
      <c r="D10" s="28" t="s">
        <v>224</v>
      </c>
      <c r="L10" s="33"/>
    </row>
    <row r="11" spans="2:46" s="1" customFormat="1" ht="16.5" customHeight="1">
      <c r="B11" s="33"/>
      <c r="E11" s="316" t="s">
        <v>9540</v>
      </c>
      <c r="F11" s="335"/>
      <c r="G11" s="335"/>
      <c r="H11" s="335"/>
      <c r="L11" s="33"/>
    </row>
    <row r="12" spans="2:46" s="1" customFormat="1" ht="11.25">
      <c r="B12" s="33"/>
      <c r="L12" s="33"/>
    </row>
    <row r="13" spans="2:46" s="1" customFormat="1" ht="12" customHeight="1">
      <c r="B13" s="33"/>
      <c r="D13" s="28" t="s">
        <v>18</v>
      </c>
      <c r="F13" s="26" t="s">
        <v>42</v>
      </c>
      <c r="I13" s="28" t="s">
        <v>20</v>
      </c>
      <c r="J13" s="26" t="s">
        <v>42</v>
      </c>
      <c r="L13" s="33"/>
    </row>
    <row r="14" spans="2:46" s="1" customFormat="1" ht="12" customHeight="1">
      <c r="B14" s="33"/>
      <c r="D14" s="28" t="s">
        <v>22</v>
      </c>
      <c r="F14" s="26" t="s">
        <v>23</v>
      </c>
      <c r="I14" s="28" t="s">
        <v>24</v>
      </c>
      <c r="J14" s="50" t="str">
        <f>'Rekapitulace stavby'!AN8</f>
        <v>20. 1. 2025</v>
      </c>
      <c r="L14" s="33"/>
    </row>
    <row r="15" spans="2:46" s="1" customFormat="1" ht="10.9" customHeight="1">
      <c r="B15" s="33"/>
      <c r="L15" s="33"/>
    </row>
    <row r="16" spans="2:46" s="1" customFormat="1" ht="12" customHeight="1">
      <c r="B16" s="33"/>
      <c r="D16" s="28" t="s">
        <v>26</v>
      </c>
      <c r="I16" s="28" t="s">
        <v>27</v>
      </c>
      <c r="J16" s="26" t="s">
        <v>42</v>
      </c>
      <c r="L16" s="33"/>
    </row>
    <row r="17" spans="2:12" s="1" customFormat="1" ht="18" customHeight="1">
      <c r="B17" s="33"/>
      <c r="E17" s="26" t="s">
        <v>29</v>
      </c>
      <c r="I17" s="28" t="s">
        <v>30</v>
      </c>
      <c r="J17" s="26" t="s">
        <v>42</v>
      </c>
      <c r="L17" s="33"/>
    </row>
    <row r="18" spans="2:12" s="1" customFormat="1" ht="6.95" customHeight="1">
      <c r="B18" s="33"/>
      <c r="L18" s="33"/>
    </row>
    <row r="19" spans="2:12" s="1" customFormat="1" ht="12" customHeight="1">
      <c r="B19" s="33"/>
      <c r="D19" s="28" t="s">
        <v>32</v>
      </c>
      <c r="I19" s="28" t="s">
        <v>27</v>
      </c>
      <c r="J19" s="29" t="str">
        <f>'Rekapitulace stavby'!AN13</f>
        <v>Vyplň údaj</v>
      </c>
      <c r="L19" s="33"/>
    </row>
    <row r="20" spans="2:12" s="1" customFormat="1" ht="18" customHeight="1">
      <c r="B20" s="33"/>
      <c r="E20" s="336" t="str">
        <f>'Rekapitulace stavby'!E14</f>
        <v>Vyplň údaj</v>
      </c>
      <c r="F20" s="294"/>
      <c r="G20" s="294"/>
      <c r="H20" s="294"/>
      <c r="I20" s="28" t="s">
        <v>30</v>
      </c>
      <c r="J20" s="29" t="str">
        <f>'Rekapitulace stavby'!AN14</f>
        <v>Vyplň údaj</v>
      </c>
      <c r="L20" s="33"/>
    </row>
    <row r="21" spans="2:12" s="1" customFormat="1" ht="6.95" customHeight="1">
      <c r="B21" s="33"/>
      <c r="L21" s="33"/>
    </row>
    <row r="22" spans="2:12" s="1" customFormat="1" ht="12" customHeight="1">
      <c r="B22" s="33"/>
      <c r="D22" s="28" t="s">
        <v>34</v>
      </c>
      <c r="I22" s="28" t="s">
        <v>27</v>
      </c>
      <c r="J22" s="26" t="s">
        <v>42</v>
      </c>
      <c r="L22" s="33"/>
    </row>
    <row r="23" spans="2:12" s="1" customFormat="1" ht="18" customHeight="1">
      <c r="B23" s="33"/>
      <c r="E23" s="26" t="s">
        <v>4955</v>
      </c>
      <c r="I23" s="28" t="s">
        <v>30</v>
      </c>
      <c r="J23" s="26" t="s">
        <v>42</v>
      </c>
      <c r="L23" s="33"/>
    </row>
    <row r="24" spans="2:12" s="1" customFormat="1" ht="6.95" customHeight="1">
      <c r="B24" s="33"/>
      <c r="L24" s="33"/>
    </row>
    <row r="25" spans="2:12" s="1" customFormat="1" ht="12" customHeight="1">
      <c r="B25" s="33"/>
      <c r="D25" s="28" t="s">
        <v>39</v>
      </c>
      <c r="I25" s="28" t="s">
        <v>27</v>
      </c>
      <c r="J25" s="26" t="str">
        <f>IF('Rekapitulace stavby'!AN19="","",'Rekapitulace stavby'!AN19)</f>
        <v>63243393</v>
      </c>
      <c r="L25" s="33"/>
    </row>
    <row r="26" spans="2:12" s="1" customFormat="1" ht="18" customHeight="1">
      <c r="B26" s="33"/>
      <c r="E26" s="26" t="str">
        <f>IF('Rekapitulace stavby'!E20="","",'Rekapitulace stavby'!E20)</f>
        <v>Ing.Štefan Sivák</v>
      </c>
      <c r="I26" s="28" t="s">
        <v>30</v>
      </c>
      <c r="J26" s="26" t="str">
        <f>IF('Rekapitulace stavby'!AN20="","",'Rekapitulace stavby'!AN20)</f>
        <v/>
      </c>
      <c r="L26" s="33"/>
    </row>
    <row r="27" spans="2:12" s="1" customFormat="1" ht="6.95" customHeight="1">
      <c r="B27" s="33"/>
      <c r="L27" s="33"/>
    </row>
    <row r="28" spans="2:12" s="1" customFormat="1" ht="12" customHeight="1">
      <c r="B28" s="33"/>
      <c r="D28" s="28" t="s">
        <v>43</v>
      </c>
      <c r="L28" s="33"/>
    </row>
    <row r="29" spans="2:12" s="7" customFormat="1" ht="16.5" customHeight="1">
      <c r="B29" s="93"/>
      <c r="E29" s="299" t="s">
        <v>42</v>
      </c>
      <c r="F29" s="299"/>
      <c r="G29" s="299"/>
      <c r="H29" s="299"/>
      <c r="L29" s="93"/>
    </row>
    <row r="30" spans="2:12" s="1" customFormat="1" ht="6.95" customHeight="1">
      <c r="B30" s="33"/>
      <c r="L30" s="33"/>
    </row>
    <row r="31" spans="2:12" s="1" customFormat="1" ht="6.95" customHeight="1">
      <c r="B31" s="33"/>
      <c r="D31" s="51"/>
      <c r="E31" s="51"/>
      <c r="F31" s="51"/>
      <c r="G31" s="51"/>
      <c r="H31" s="51"/>
      <c r="I31" s="51"/>
      <c r="J31" s="51"/>
      <c r="K31" s="51"/>
      <c r="L31" s="33"/>
    </row>
    <row r="32" spans="2:12" s="1" customFormat="1" ht="25.35" customHeight="1">
      <c r="B32" s="33"/>
      <c r="D32" s="94" t="s">
        <v>45</v>
      </c>
      <c r="J32" s="64">
        <f>ROUND(J92, 2)</f>
        <v>0</v>
      </c>
      <c r="L32" s="33"/>
    </row>
    <row r="33" spans="2:12" s="1" customFormat="1" ht="6.95" customHeight="1">
      <c r="B33" s="33"/>
      <c r="D33" s="51"/>
      <c r="E33" s="51"/>
      <c r="F33" s="51"/>
      <c r="G33" s="51"/>
      <c r="H33" s="51"/>
      <c r="I33" s="51"/>
      <c r="J33" s="51"/>
      <c r="K33" s="51"/>
      <c r="L33" s="33"/>
    </row>
    <row r="34" spans="2:12" s="1" customFormat="1" ht="14.45" customHeight="1">
      <c r="B34" s="33"/>
      <c r="F34" s="36" t="s">
        <v>47</v>
      </c>
      <c r="I34" s="36" t="s">
        <v>46</v>
      </c>
      <c r="J34" s="36" t="s">
        <v>48</v>
      </c>
      <c r="L34" s="33"/>
    </row>
    <row r="35" spans="2:12" s="1" customFormat="1" ht="14.45" customHeight="1">
      <c r="B35" s="33"/>
      <c r="D35" s="53" t="s">
        <v>49</v>
      </c>
      <c r="E35" s="28" t="s">
        <v>50</v>
      </c>
      <c r="F35" s="83">
        <f>ROUND((SUM(BE92:BE258)),  2)</f>
        <v>0</v>
      </c>
      <c r="I35" s="95">
        <v>0.21</v>
      </c>
      <c r="J35" s="83">
        <f>ROUND(((SUM(BE92:BE258))*I35),  2)</f>
        <v>0</v>
      </c>
      <c r="L35" s="33"/>
    </row>
    <row r="36" spans="2:12" s="1" customFormat="1" ht="14.45" customHeight="1">
      <c r="B36" s="33"/>
      <c r="E36" s="28" t="s">
        <v>51</v>
      </c>
      <c r="F36" s="83">
        <f>ROUND((SUM(BF92:BF258)),  2)</f>
        <v>0</v>
      </c>
      <c r="I36" s="95">
        <v>0.12</v>
      </c>
      <c r="J36" s="83">
        <f>ROUND(((SUM(BF92:BF258))*I36),  2)</f>
        <v>0</v>
      </c>
      <c r="L36" s="33"/>
    </row>
    <row r="37" spans="2:12" s="1" customFormat="1" ht="14.45" hidden="1" customHeight="1">
      <c r="B37" s="33"/>
      <c r="E37" s="28" t="s">
        <v>52</v>
      </c>
      <c r="F37" s="83">
        <f>ROUND((SUM(BG92:BG258)),  2)</f>
        <v>0</v>
      </c>
      <c r="I37" s="95">
        <v>0.21</v>
      </c>
      <c r="J37" s="83">
        <f>0</f>
        <v>0</v>
      </c>
      <c r="L37" s="33"/>
    </row>
    <row r="38" spans="2:12" s="1" customFormat="1" ht="14.45" hidden="1" customHeight="1">
      <c r="B38" s="33"/>
      <c r="E38" s="28" t="s">
        <v>53</v>
      </c>
      <c r="F38" s="83">
        <f>ROUND((SUM(BH92:BH258)),  2)</f>
        <v>0</v>
      </c>
      <c r="I38" s="95">
        <v>0.12</v>
      </c>
      <c r="J38" s="83">
        <f>0</f>
        <v>0</v>
      </c>
      <c r="L38" s="33"/>
    </row>
    <row r="39" spans="2:12" s="1" customFormat="1" ht="14.45" hidden="1" customHeight="1">
      <c r="B39" s="33"/>
      <c r="E39" s="28" t="s">
        <v>54</v>
      </c>
      <c r="F39" s="83">
        <f>ROUND((SUM(BI92:BI258)),  2)</f>
        <v>0</v>
      </c>
      <c r="I39" s="95">
        <v>0</v>
      </c>
      <c r="J39" s="83">
        <f>0</f>
        <v>0</v>
      </c>
      <c r="L39" s="33"/>
    </row>
    <row r="40" spans="2:12" s="1" customFormat="1" ht="6.95" customHeight="1">
      <c r="B40" s="33"/>
      <c r="L40" s="33"/>
    </row>
    <row r="41" spans="2:12" s="1" customFormat="1" ht="25.35" customHeight="1">
      <c r="B41" s="33"/>
      <c r="C41" s="96"/>
      <c r="D41" s="97" t="s">
        <v>55</v>
      </c>
      <c r="E41" s="55"/>
      <c r="F41" s="55"/>
      <c r="G41" s="98" t="s">
        <v>56</v>
      </c>
      <c r="H41" s="99" t="s">
        <v>57</v>
      </c>
      <c r="I41" s="55"/>
      <c r="J41" s="100">
        <f>SUM(J32:J39)</f>
        <v>0</v>
      </c>
      <c r="K41" s="101"/>
      <c r="L41" s="33"/>
    </row>
    <row r="42" spans="2:12" s="1" customFormat="1" ht="14.45" customHeight="1">
      <c r="B42" s="42"/>
      <c r="C42" s="43"/>
      <c r="D42" s="43"/>
      <c r="E42" s="43"/>
      <c r="F42" s="43"/>
      <c r="G42" s="43"/>
      <c r="H42" s="43"/>
      <c r="I42" s="43"/>
      <c r="J42" s="43"/>
      <c r="K42" s="43"/>
      <c r="L42" s="33"/>
    </row>
    <row r="46" spans="2:12" s="1" customFormat="1" ht="6.95" customHeight="1">
      <c r="B46" s="44"/>
      <c r="C46" s="45"/>
      <c r="D46" s="45"/>
      <c r="E46" s="45"/>
      <c r="F46" s="45"/>
      <c r="G46" s="45"/>
      <c r="H46" s="45"/>
      <c r="I46" s="45"/>
      <c r="J46" s="45"/>
      <c r="K46" s="45"/>
      <c r="L46" s="33"/>
    </row>
    <row r="47" spans="2:12" s="1" customFormat="1" ht="24.95" customHeight="1">
      <c r="B47" s="33"/>
      <c r="C47" s="22" t="s">
        <v>246</v>
      </c>
      <c r="L47" s="33"/>
    </row>
    <row r="48" spans="2:12" s="1" customFormat="1" ht="6.95" customHeight="1">
      <c r="B48" s="33"/>
      <c r="L48" s="33"/>
    </row>
    <row r="49" spans="2:47" s="1" customFormat="1" ht="12" customHeight="1">
      <c r="B49" s="33"/>
      <c r="C49" s="28" t="s">
        <v>16</v>
      </c>
      <c r="L49" s="33"/>
    </row>
    <row r="50" spans="2:47" s="1" customFormat="1" ht="16.5" customHeight="1">
      <c r="B50" s="33"/>
      <c r="E50" s="333" t="str">
        <f>E7</f>
        <v>Domov pro seniory v Litomyšli</v>
      </c>
      <c r="F50" s="334"/>
      <c r="G50" s="334"/>
      <c r="H50" s="334"/>
      <c r="L50" s="33"/>
    </row>
    <row r="51" spans="2:47" ht="12" customHeight="1">
      <c r="B51" s="21"/>
      <c r="C51" s="28" t="s">
        <v>217</v>
      </c>
      <c r="L51" s="21"/>
    </row>
    <row r="52" spans="2:47" s="1" customFormat="1" ht="16.5" customHeight="1">
      <c r="B52" s="33"/>
      <c r="E52" s="333" t="s">
        <v>9147</v>
      </c>
      <c r="F52" s="335"/>
      <c r="G52" s="335"/>
      <c r="H52" s="335"/>
      <c r="L52" s="33"/>
    </row>
    <row r="53" spans="2:47" s="1" customFormat="1" ht="12" customHeight="1">
      <c r="B53" s="33"/>
      <c r="C53" s="28" t="s">
        <v>224</v>
      </c>
      <c r="L53" s="33"/>
    </row>
    <row r="54" spans="2:47" s="1" customFormat="1" ht="16.5" customHeight="1">
      <c r="B54" s="33"/>
      <c r="E54" s="316" t="str">
        <f>E11</f>
        <v>SO 421 - Přípojka splaškové kanalizace</v>
      </c>
      <c r="F54" s="335"/>
      <c r="G54" s="335"/>
      <c r="H54" s="335"/>
      <c r="L54" s="33"/>
    </row>
    <row r="55" spans="2:47" s="1" customFormat="1" ht="6.95" customHeight="1">
      <c r="B55" s="33"/>
      <c r="L55" s="33"/>
    </row>
    <row r="56" spans="2:47" s="1" customFormat="1" ht="12" customHeight="1">
      <c r="B56" s="33"/>
      <c r="C56" s="28" t="s">
        <v>22</v>
      </c>
      <c r="F56" s="26" t="str">
        <f>F14</f>
        <v>Z.Kopala, 570 01 Litomyšl</v>
      </c>
      <c r="I56" s="28" t="s">
        <v>24</v>
      </c>
      <c r="J56" s="50" t="str">
        <f>IF(J14="","",J14)</f>
        <v>20. 1. 2025</v>
      </c>
      <c r="L56" s="33"/>
    </row>
    <row r="57" spans="2:47" s="1" customFormat="1" ht="6.95" customHeight="1">
      <c r="B57" s="33"/>
      <c r="L57" s="33"/>
    </row>
    <row r="58" spans="2:47" s="1" customFormat="1" ht="15.2" customHeight="1">
      <c r="B58" s="33"/>
      <c r="C58" s="28" t="s">
        <v>26</v>
      </c>
      <c r="F58" s="26" t="str">
        <f>E17</f>
        <v>Město Litomyšl</v>
      </c>
      <c r="I58" s="28" t="s">
        <v>34</v>
      </c>
      <c r="J58" s="31" t="str">
        <f>E23</f>
        <v>Deltaplan Praha s.r.o.</v>
      </c>
      <c r="L58" s="33"/>
    </row>
    <row r="59" spans="2:47" s="1" customFormat="1" ht="15.2" customHeight="1">
      <c r="B59" s="33"/>
      <c r="C59" s="28" t="s">
        <v>32</v>
      </c>
      <c r="F59" s="26" t="str">
        <f>IF(E20="","",E20)</f>
        <v>Vyplň údaj</v>
      </c>
      <c r="I59" s="28" t="s">
        <v>39</v>
      </c>
      <c r="J59" s="31" t="str">
        <f>E26</f>
        <v>Ing.Štefan Sivák</v>
      </c>
      <c r="L59" s="33"/>
    </row>
    <row r="60" spans="2:47" s="1" customFormat="1" ht="10.35" customHeight="1">
      <c r="B60" s="33"/>
      <c r="L60" s="33"/>
    </row>
    <row r="61" spans="2:47" s="1" customFormat="1" ht="29.25" customHeight="1">
      <c r="B61" s="33"/>
      <c r="C61" s="102" t="s">
        <v>247</v>
      </c>
      <c r="D61" s="96"/>
      <c r="E61" s="96"/>
      <c r="F61" s="96"/>
      <c r="G61" s="96"/>
      <c r="H61" s="96"/>
      <c r="I61" s="96"/>
      <c r="J61" s="103" t="s">
        <v>248</v>
      </c>
      <c r="K61" s="96"/>
      <c r="L61" s="33"/>
    </row>
    <row r="62" spans="2:47" s="1" customFormat="1" ht="10.35" customHeight="1">
      <c r="B62" s="33"/>
      <c r="L62" s="33"/>
    </row>
    <row r="63" spans="2:47" s="1" customFormat="1" ht="22.9" customHeight="1">
      <c r="B63" s="33"/>
      <c r="C63" s="104" t="s">
        <v>77</v>
      </c>
      <c r="J63" s="64">
        <f>J92</f>
        <v>0</v>
      </c>
      <c r="L63" s="33"/>
      <c r="AU63" s="18" t="s">
        <v>249</v>
      </c>
    </row>
    <row r="64" spans="2:47" s="8" customFormat="1" ht="24.95" customHeight="1">
      <c r="B64" s="105"/>
      <c r="D64" s="106" t="s">
        <v>250</v>
      </c>
      <c r="E64" s="107"/>
      <c r="F64" s="107"/>
      <c r="G64" s="107"/>
      <c r="H64" s="107"/>
      <c r="I64" s="107"/>
      <c r="J64" s="108">
        <f>J93</f>
        <v>0</v>
      </c>
      <c r="L64" s="105"/>
    </row>
    <row r="65" spans="2:12" s="9" customFormat="1" ht="19.899999999999999" customHeight="1">
      <c r="B65" s="109"/>
      <c r="D65" s="110" t="s">
        <v>251</v>
      </c>
      <c r="E65" s="111"/>
      <c r="F65" s="111"/>
      <c r="G65" s="111"/>
      <c r="H65" s="111"/>
      <c r="I65" s="111"/>
      <c r="J65" s="112">
        <f>J94</f>
        <v>0</v>
      </c>
      <c r="L65" s="109"/>
    </row>
    <row r="66" spans="2:12" s="9" customFormat="1" ht="19.899999999999999" customHeight="1">
      <c r="B66" s="109"/>
      <c r="D66" s="110" t="s">
        <v>252</v>
      </c>
      <c r="E66" s="111"/>
      <c r="F66" s="111"/>
      <c r="G66" s="111"/>
      <c r="H66" s="111"/>
      <c r="I66" s="111"/>
      <c r="J66" s="112">
        <f>J165</f>
        <v>0</v>
      </c>
      <c r="L66" s="109"/>
    </row>
    <row r="67" spans="2:12" s="9" customFormat="1" ht="19.899999999999999" customHeight="1">
      <c r="B67" s="109"/>
      <c r="D67" s="110" t="s">
        <v>253</v>
      </c>
      <c r="E67" s="111"/>
      <c r="F67" s="111"/>
      <c r="G67" s="111"/>
      <c r="H67" s="111"/>
      <c r="I67" s="111"/>
      <c r="J67" s="112">
        <f>J170</f>
        <v>0</v>
      </c>
      <c r="L67" s="109"/>
    </row>
    <row r="68" spans="2:12" s="9" customFormat="1" ht="19.899999999999999" customHeight="1">
      <c r="B68" s="109"/>
      <c r="D68" s="110" t="s">
        <v>254</v>
      </c>
      <c r="E68" s="111"/>
      <c r="F68" s="111"/>
      <c r="G68" s="111"/>
      <c r="H68" s="111"/>
      <c r="I68" s="111"/>
      <c r="J68" s="112">
        <f>J175</f>
        <v>0</v>
      </c>
      <c r="L68" s="109"/>
    </row>
    <row r="69" spans="2:12" s="9" customFormat="1" ht="19.899999999999999" customHeight="1">
      <c r="B69" s="109"/>
      <c r="D69" s="110" t="s">
        <v>7908</v>
      </c>
      <c r="E69" s="111"/>
      <c r="F69" s="111"/>
      <c r="G69" s="111"/>
      <c r="H69" s="111"/>
      <c r="I69" s="111"/>
      <c r="J69" s="112">
        <f>J209</f>
        <v>0</v>
      </c>
      <c r="L69" s="109"/>
    </row>
    <row r="70" spans="2:12" s="9" customFormat="1" ht="19.899999999999999" customHeight="1">
      <c r="B70" s="109"/>
      <c r="D70" s="110" t="s">
        <v>258</v>
      </c>
      <c r="E70" s="111"/>
      <c r="F70" s="111"/>
      <c r="G70" s="111"/>
      <c r="H70" s="111"/>
      <c r="I70" s="111"/>
      <c r="J70" s="112">
        <f>J254</f>
        <v>0</v>
      </c>
      <c r="L70" s="109"/>
    </row>
    <row r="71" spans="2:12" s="1" customFormat="1" ht="21.75" customHeight="1">
      <c r="B71" s="33"/>
      <c r="L71" s="33"/>
    </row>
    <row r="72" spans="2:12" s="1" customFormat="1" ht="6.95" customHeight="1">
      <c r="B72" s="42"/>
      <c r="C72" s="43"/>
      <c r="D72" s="43"/>
      <c r="E72" s="43"/>
      <c r="F72" s="43"/>
      <c r="G72" s="43"/>
      <c r="H72" s="43"/>
      <c r="I72" s="43"/>
      <c r="J72" s="43"/>
      <c r="K72" s="43"/>
      <c r="L72" s="33"/>
    </row>
    <row r="76" spans="2:12" s="1" customFormat="1" ht="6.95" customHeight="1">
      <c r="B76" s="44"/>
      <c r="C76" s="45"/>
      <c r="D76" s="45"/>
      <c r="E76" s="45"/>
      <c r="F76" s="45"/>
      <c r="G76" s="45"/>
      <c r="H76" s="45"/>
      <c r="I76" s="45"/>
      <c r="J76" s="45"/>
      <c r="K76" s="45"/>
      <c r="L76" s="33"/>
    </row>
    <row r="77" spans="2:12" s="1" customFormat="1" ht="24.95" customHeight="1">
      <c r="B77" s="33"/>
      <c r="C77" s="22" t="s">
        <v>290</v>
      </c>
      <c r="L77" s="33"/>
    </row>
    <row r="78" spans="2:12" s="1" customFormat="1" ht="6.95" customHeight="1">
      <c r="B78" s="33"/>
      <c r="L78" s="33"/>
    </row>
    <row r="79" spans="2:12" s="1" customFormat="1" ht="12" customHeight="1">
      <c r="B79" s="33"/>
      <c r="C79" s="28" t="s">
        <v>16</v>
      </c>
      <c r="L79" s="33"/>
    </row>
    <row r="80" spans="2:12" s="1" customFormat="1" ht="16.5" customHeight="1">
      <c r="B80" s="33"/>
      <c r="E80" s="333" t="str">
        <f>E7</f>
        <v>Domov pro seniory v Litomyšli</v>
      </c>
      <c r="F80" s="334"/>
      <c r="G80" s="334"/>
      <c r="H80" s="334"/>
      <c r="L80" s="33"/>
    </row>
    <row r="81" spans="2:65" ht="12" customHeight="1">
      <c r="B81" s="21"/>
      <c r="C81" s="28" t="s">
        <v>217</v>
      </c>
      <c r="L81" s="21"/>
    </row>
    <row r="82" spans="2:65" s="1" customFormat="1" ht="16.5" customHeight="1">
      <c r="B82" s="33"/>
      <c r="E82" s="333" t="s">
        <v>9147</v>
      </c>
      <c r="F82" s="335"/>
      <c r="G82" s="335"/>
      <c r="H82" s="335"/>
      <c r="L82" s="33"/>
    </row>
    <row r="83" spans="2:65" s="1" customFormat="1" ht="12" customHeight="1">
      <c r="B83" s="33"/>
      <c r="C83" s="28" t="s">
        <v>224</v>
      </c>
      <c r="L83" s="33"/>
    </row>
    <row r="84" spans="2:65" s="1" customFormat="1" ht="16.5" customHeight="1">
      <c r="B84" s="33"/>
      <c r="E84" s="316" t="str">
        <f>E11</f>
        <v>SO 421 - Přípojka splaškové kanalizace</v>
      </c>
      <c r="F84" s="335"/>
      <c r="G84" s="335"/>
      <c r="H84" s="335"/>
      <c r="L84" s="33"/>
    </row>
    <row r="85" spans="2:65" s="1" customFormat="1" ht="6.95" customHeight="1">
      <c r="B85" s="33"/>
      <c r="L85" s="33"/>
    </row>
    <row r="86" spans="2:65" s="1" customFormat="1" ht="12" customHeight="1">
      <c r="B86" s="33"/>
      <c r="C86" s="28" t="s">
        <v>22</v>
      </c>
      <c r="F86" s="26" t="str">
        <f>F14</f>
        <v>Z.Kopala, 570 01 Litomyšl</v>
      </c>
      <c r="I86" s="28" t="s">
        <v>24</v>
      </c>
      <c r="J86" s="50" t="str">
        <f>IF(J14="","",J14)</f>
        <v>20. 1. 2025</v>
      </c>
      <c r="L86" s="33"/>
    </row>
    <row r="87" spans="2:65" s="1" customFormat="1" ht="6.95" customHeight="1">
      <c r="B87" s="33"/>
      <c r="L87" s="33"/>
    </row>
    <row r="88" spans="2:65" s="1" customFormat="1" ht="15.2" customHeight="1">
      <c r="B88" s="33"/>
      <c r="C88" s="28" t="s">
        <v>26</v>
      </c>
      <c r="F88" s="26" t="str">
        <f>E17</f>
        <v>Město Litomyšl</v>
      </c>
      <c r="I88" s="28" t="s">
        <v>34</v>
      </c>
      <c r="J88" s="31" t="str">
        <f>E23</f>
        <v>Deltaplan Praha s.r.o.</v>
      </c>
      <c r="L88" s="33"/>
    </row>
    <row r="89" spans="2:65" s="1" customFormat="1" ht="15.2" customHeight="1">
      <c r="B89" s="33"/>
      <c r="C89" s="28" t="s">
        <v>32</v>
      </c>
      <c r="F89" s="26" t="str">
        <f>IF(E20="","",E20)</f>
        <v>Vyplň údaj</v>
      </c>
      <c r="I89" s="28" t="s">
        <v>39</v>
      </c>
      <c r="J89" s="31" t="str">
        <f>E26</f>
        <v>Ing.Štefan Sivák</v>
      </c>
      <c r="L89" s="33"/>
    </row>
    <row r="90" spans="2:65" s="1" customFormat="1" ht="10.35" customHeight="1">
      <c r="B90" s="33"/>
      <c r="L90" s="33"/>
    </row>
    <row r="91" spans="2:65" s="10" customFormat="1" ht="29.25" customHeight="1">
      <c r="B91" s="113"/>
      <c r="C91" s="114" t="s">
        <v>291</v>
      </c>
      <c r="D91" s="115" t="s">
        <v>64</v>
      </c>
      <c r="E91" s="115" t="s">
        <v>60</v>
      </c>
      <c r="F91" s="115" t="s">
        <v>61</v>
      </c>
      <c r="G91" s="115" t="s">
        <v>292</v>
      </c>
      <c r="H91" s="115" t="s">
        <v>293</v>
      </c>
      <c r="I91" s="115" t="s">
        <v>294</v>
      </c>
      <c r="J91" s="115" t="s">
        <v>248</v>
      </c>
      <c r="K91" s="116" t="s">
        <v>295</v>
      </c>
      <c r="L91" s="113"/>
      <c r="M91" s="57" t="s">
        <v>42</v>
      </c>
      <c r="N91" s="58" t="s">
        <v>49</v>
      </c>
      <c r="O91" s="58" t="s">
        <v>296</v>
      </c>
      <c r="P91" s="58" t="s">
        <v>297</v>
      </c>
      <c r="Q91" s="58" t="s">
        <v>298</v>
      </c>
      <c r="R91" s="58" t="s">
        <v>299</v>
      </c>
      <c r="S91" s="58" t="s">
        <v>300</v>
      </c>
      <c r="T91" s="59" t="s">
        <v>301</v>
      </c>
    </row>
    <row r="92" spans="2:65" s="1" customFormat="1" ht="22.9" customHeight="1">
      <c r="B92" s="33"/>
      <c r="C92" s="62" t="s">
        <v>302</v>
      </c>
      <c r="J92" s="117">
        <f>BK92</f>
        <v>0</v>
      </c>
      <c r="L92" s="33"/>
      <c r="M92" s="60"/>
      <c r="N92" s="51"/>
      <c r="O92" s="51"/>
      <c r="P92" s="118">
        <f>P93</f>
        <v>0</v>
      </c>
      <c r="Q92" s="51"/>
      <c r="R92" s="118">
        <f>R93</f>
        <v>453.17346551529999</v>
      </c>
      <c r="S92" s="51"/>
      <c r="T92" s="119">
        <f>T93</f>
        <v>0</v>
      </c>
      <c r="AT92" s="18" t="s">
        <v>78</v>
      </c>
      <c r="AU92" s="18" t="s">
        <v>249</v>
      </c>
      <c r="BK92" s="120">
        <f>BK93</f>
        <v>0</v>
      </c>
    </row>
    <row r="93" spans="2:65" s="11" customFormat="1" ht="25.9" customHeight="1">
      <c r="B93" s="121"/>
      <c r="D93" s="122" t="s">
        <v>78</v>
      </c>
      <c r="E93" s="123" t="s">
        <v>303</v>
      </c>
      <c r="F93" s="123" t="s">
        <v>304</v>
      </c>
      <c r="I93" s="124"/>
      <c r="J93" s="125">
        <f>BK93</f>
        <v>0</v>
      </c>
      <c r="L93" s="121"/>
      <c r="M93" s="126"/>
      <c r="P93" s="127">
        <f>P94+P165+P170+P175+P209+P254</f>
        <v>0</v>
      </c>
      <c r="R93" s="127">
        <f>R94+R165+R170+R175+R209+R254</f>
        <v>453.17346551529999</v>
      </c>
      <c r="T93" s="128">
        <f>T94+T165+T170+T175+T209+T254</f>
        <v>0</v>
      </c>
      <c r="AR93" s="122" t="s">
        <v>86</v>
      </c>
      <c r="AT93" s="129" t="s">
        <v>78</v>
      </c>
      <c r="AU93" s="129" t="s">
        <v>79</v>
      </c>
      <c r="AY93" s="122" t="s">
        <v>305</v>
      </c>
      <c r="BK93" s="130">
        <f>BK94+BK165+BK170+BK175+BK209+BK254</f>
        <v>0</v>
      </c>
    </row>
    <row r="94" spans="2:65" s="11" customFormat="1" ht="22.9" customHeight="1">
      <c r="B94" s="121"/>
      <c r="D94" s="122" t="s">
        <v>78</v>
      </c>
      <c r="E94" s="131" t="s">
        <v>86</v>
      </c>
      <c r="F94" s="131" t="s">
        <v>306</v>
      </c>
      <c r="I94" s="124"/>
      <c r="J94" s="132">
        <f>BK94</f>
        <v>0</v>
      </c>
      <c r="L94" s="121"/>
      <c r="M94" s="126"/>
      <c r="P94" s="127">
        <f>SUM(P95:P164)</f>
        <v>0</v>
      </c>
      <c r="R94" s="127">
        <f>SUM(R95:R164)</f>
        <v>377.01994844559999</v>
      </c>
      <c r="T94" s="128">
        <f>SUM(T95:T164)</f>
        <v>0</v>
      </c>
      <c r="AR94" s="122" t="s">
        <v>86</v>
      </c>
      <c r="AT94" s="129" t="s">
        <v>78</v>
      </c>
      <c r="AU94" s="129" t="s">
        <v>86</v>
      </c>
      <c r="AY94" s="122" t="s">
        <v>305</v>
      </c>
      <c r="BK94" s="130">
        <f>SUM(BK95:BK164)</f>
        <v>0</v>
      </c>
    </row>
    <row r="95" spans="2:65" s="1" customFormat="1" ht="24.2" customHeight="1">
      <c r="B95" s="33"/>
      <c r="C95" s="133" t="s">
        <v>86</v>
      </c>
      <c r="D95" s="133" t="s">
        <v>307</v>
      </c>
      <c r="E95" s="134" t="s">
        <v>8126</v>
      </c>
      <c r="F95" s="135" t="s">
        <v>8127</v>
      </c>
      <c r="G95" s="136" t="s">
        <v>5560</v>
      </c>
      <c r="H95" s="137">
        <v>240</v>
      </c>
      <c r="I95" s="138"/>
      <c r="J95" s="139">
        <f>ROUND(I95*H95,2)</f>
        <v>0</v>
      </c>
      <c r="K95" s="135" t="s">
        <v>310</v>
      </c>
      <c r="L95" s="33"/>
      <c r="M95" s="140" t="s">
        <v>42</v>
      </c>
      <c r="N95" s="141" t="s">
        <v>50</v>
      </c>
      <c r="P95" s="142">
        <f>O95*H95</f>
        <v>0</v>
      </c>
      <c r="Q95" s="142">
        <v>3.2634E-5</v>
      </c>
      <c r="R95" s="142">
        <f>Q95*H95</f>
        <v>7.8321599999999995E-3</v>
      </c>
      <c r="S95" s="142">
        <v>0</v>
      </c>
      <c r="T95" s="143">
        <f>S95*H95</f>
        <v>0</v>
      </c>
      <c r="AR95" s="144" t="s">
        <v>311</v>
      </c>
      <c r="AT95" s="144" t="s">
        <v>307</v>
      </c>
      <c r="AU95" s="144" t="s">
        <v>88</v>
      </c>
      <c r="AY95" s="18" t="s">
        <v>305</v>
      </c>
      <c r="BE95" s="145">
        <f>IF(N95="základní",J95,0)</f>
        <v>0</v>
      </c>
      <c r="BF95" s="145">
        <f>IF(N95="snížená",J95,0)</f>
        <v>0</v>
      </c>
      <c r="BG95" s="145">
        <f>IF(N95="zákl. přenesená",J95,0)</f>
        <v>0</v>
      </c>
      <c r="BH95" s="145">
        <f>IF(N95="sníž. přenesená",J95,0)</f>
        <v>0</v>
      </c>
      <c r="BI95" s="145">
        <f>IF(N95="nulová",J95,0)</f>
        <v>0</v>
      </c>
      <c r="BJ95" s="18" t="s">
        <v>86</v>
      </c>
      <c r="BK95" s="145">
        <f>ROUND(I95*H95,2)</f>
        <v>0</v>
      </c>
      <c r="BL95" s="18" t="s">
        <v>311</v>
      </c>
      <c r="BM95" s="144" t="s">
        <v>9541</v>
      </c>
    </row>
    <row r="96" spans="2:65" s="1" customFormat="1" ht="19.5">
      <c r="B96" s="33"/>
      <c r="D96" s="146" t="s">
        <v>313</v>
      </c>
      <c r="F96" s="147" t="s">
        <v>8129</v>
      </c>
      <c r="I96" s="148"/>
      <c r="L96" s="33"/>
      <c r="M96" s="149"/>
      <c r="T96" s="54"/>
      <c r="AT96" s="18" t="s">
        <v>313</v>
      </c>
      <c r="AU96" s="18" t="s">
        <v>88</v>
      </c>
    </row>
    <row r="97" spans="2:65" s="1" customFormat="1" ht="11.25">
      <c r="B97" s="33"/>
      <c r="D97" s="150" t="s">
        <v>315</v>
      </c>
      <c r="F97" s="151" t="s">
        <v>8130</v>
      </c>
      <c r="I97" s="148"/>
      <c r="L97" s="33"/>
      <c r="M97" s="149"/>
      <c r="T97" s="54"/>
      <c r="AT97" s="18" t="s">
        <v>315</v>
      </c>
      <c r="AU97" s="18" t="s">
        <v>88</v>
      </c>
    </row>
    <row r="98" spans="2:65" s="1" customFormat="1" ht="302.25">
      <c r="B98" s="33"/>
      <c r="D98" s="146" t="s">
        <v>4036</v>
      </c>
      <c r="F98" s="189" t="s">
        <v>9169</v>
      </c>
      <c r="I98" s="148"/>
      <c r="L98" s="33"/>
      <c r="M98" s="149"/>
      <c r="T98" s="54"/>
      <c r="AT98" s="18" t="s">
        <v>4036</v>
      </c>
      <c r="AU98" s="18" t="s">
        <v>88</v>
      </c>
    </row>
    <row r="99" spans="2:65" s="13" customFormat="1" ht="11.25">
      <c r="B99" s="158"/>
      <c r="D99" s="146" t="s">
        <v>317</v>
      </c>
      <c r="E99" s="159" t="s">
        <v>42</v>
      </c>
      <c r="F99" s="160" t="s">
        <v>9542</v>
      </c>
      <c r="H99" s="161">
        <v>240</v>
      </c>
      <c r="I99" s="162"/>
      <c r="L99" s="158"/>
      <c r="M99" s="163"/>
      <c r="T99" s="164"/>
      <c r="AT99" s="159" t="s">
        <v>317</v>
      </c>
      <c r="AU99" s="159" t="s">
        <v>88</v>
      </c>
      <c r="AV99" s="13" t="s">
        <v>88</v>
      </c>
      <c r="AW99" s="13" t="s">
        <v>38</v>
      </c>
      <c r="AX99" s="13" t="s">
        <v>86</v>
      </c>
      <c r="AY99" s="159" t="s">
        <v>305</v>
      </c>
    </row>
    <row r="100" spans="2:65" s="1" customFormat="1" ht="24.2" customHeight="1">
      <c r="B100" s="33"/>
      <c r="C100" s="133" t="s">
        <v>88</v>
      </c>
      <c r="D100" s="133" t="s">
        <v>307</v>
      </c>
      <c r="E100" s="134" t="s">
        <v>8132</v>
      </c>
      <c r="F100" s="135" t="s">
        <v>8133</v>
      </c>
      <c r="G100" s="136" t="s">
        <v>8134</v>
      </c>
      <c r="H100" s="137">
        <v>30</v>
      </c>
      <c r="I100" s="138"/>
      <c r="J100" s="139">
        <f>ROUND(I100*H100,2)</f>
        <v>0</v>
      </c>
      <c r="K100" s="135" t="s">
        <v>310</v>
      </c>
      <c r="L100" s="33"/>
      <c r="M100" s="140" t="s">
        <v>42</v>
      </c>
      <c r="N100" s="141" t="s">
        <v>50</v>
      </c>
      <c r="P100" s="142">
        <f>O100*H100</f>
        <v>0</v>
      </c>
      <c r="Q100" s="142">
        <v>0</v>
      </c>
      <c r="R100" s="142">
        <f>Q100*H100</f>
        <v>0</v>
      </c>
      <c r="S100" s="142">
        <v>0</v>
      </c>
      <c r="T100" s="143">
        <f>S100*H100</f>
        <v>0</v>
      </c>
      <c r="AR100" s="144" t="s">
        <v>311</v>
      </c>
      <c r="AT100" s="144" t="s">
        <v>307</v>
      </c>
      <c r="AU100" s="144" t="s">
        <v>88</v>
      </c>
      <c r="AY100" s="18" t="s">
        <v>305</v>
      </c>
      <c r="BE100" s="145">
        <f>IF(N100="základní",J100,0)</f>
        <v>0</v>
      </c>
      <c r="BF100" s="145">
        <f>IF(N100="snížená",J100,0)</f>
        <v>0</v>
      </c>
      <c r="BG100" s="145">
        <f>IF(N100="zákl. přenesená",J100,0)</f>
        <v>0</v>
      </c>
      <c r="BH100" s="145">
        <f>IF(N100="sníž. přenesená",J100,0)</f>
        <v>0</v>
      </c>
      <c r="BI100" s="145">
        <f>IF(N100="nulová",J100,0)</f>
        <v>0</v>
      </c>
      <c r="BJ100" s="18" t="s">
        <v>86</v>
      </c>
      <c r="BK100" s="145">
        <f>ROUND(I100*H100,2)</f>
        <v>0</v>
      </c>
      <c r="BL100" s="18" t="s">
        <v>311</v>
      </c>
      <c r="BM100" s="144" t="s">
        <v>9543</v>
      </c>
    </row>
    <row r="101" spans="2:65" s="1" customFormat="1" ht="19.5">
      <c r="B101" s="33"/>
      <c r="D101" s="146" t="s">
        <v>313</v>
      </c>
      <c r="F101" s="147" t="s">
        <v>8136</v>
      </c>
      <c r="I101" s="148"/>
      <c r="L101" s="33"/>
      <c r="M101" s="149"/>
      <c r="T101" s="54"/>
      <c r="AT101" s="18" t="s">
        <v>313</v>
      </c>
      <c r="AU101" s="18" t="s">
        <v>88</v>
      </c>
    </row>
    <row r="102" spans="2:65" s="1" customFormat="1" ht="11.25">
      <c r="B102" s="33"/>
      <c r="D102" s="150" t="s">
        <v>315</v>
      </c>
      <c r="F102" s="151" t="s">
        <v>8137</v>
      </c>
      <c r="I102" s="148"/>
      <c r="L102" s="33"/>
      <c r="M102" s="149"/>
      <c r="T102" s="54"/>
      <c r="AT102" s="18" t="s">
        <v>315</v>
      </c>
      <c r="AU102" s="18" t="s">
        <v>88</v>
      </c>
    </row>
    <row r="103" spans="2:65" s="1" customFormat="1" ht="185.25">
      <c r="B103" s="33"/>
      <c r="D103" s="146" t="s">
        <v>4036</v>
      </c>
      <c r="F103" s="189" t="s">
        <v>9172</v>
      </c>
      <c r="I103" s="148"/>
      <c r="L103" s="33"/>
      <c r="M103" s="149"/>
      <c r="T103" s="54"/>
      <c r="AT103" s="18" t="s">
        <v>4036</v>
      </c>
      <c r="AU103" s="18" t="s">
        <v>88</v>
      </c>
    </row>
    <row r="104" spans="2:65" s="1" customFormat="1" ht="16.5" customHeight="1">
      <c r="B104" s="33"/>
      <c r="C104" s="133" t="s">
        <v>96</v>
      </c>
      <c r="D104" s="133" t="s">
        <v>307</v>
      </c>
      <c r="E104" s="134" t="s">
        <v>9544</v>
      </c>
      <c r="F104" s="135" t="s">
        <v>9545</v>
      </c>
      <c r="G104" s="136" t="s">
        <v>402</v>
      </c>
      <c r="H104" s="137">
        <v>6</v>
      </c>
      <c r="I104" s="138"/>
      <c r="J104" s="139">
        <f>ROUND(I104*H104,2)</f>
        <v>0</v>
      </c>
      <c r="K104" s="135" t="s">
        <v>310</v>
      </c>
      <c r="L104" s="33"/>
      <c r="M104" s="140" t="s">
        <v>42</v>
      </c>
      <c r="N104" s="141" t="s">
        <v>50</v>
      </c>
      <c r="P104" s="142">
        <f>O104*H104</f>
        <v>0</v>
      </c>
      <c r="Q104" s="142">
        <v>3.6904300000000001E-2</v>
      </c>
      <c r="R104" s="142">
        <f>Q104*H104</f>
        <v>0.22142580000000001</v>
      </c>
      <c r="S104" s="142">
        <v>0</v>
      </c>
      <c r="T104" s="143">
        <f>S104*H104</f>
        <v>0</v>
      </c>
      <c r="AR104" s="144" t="s">
        <v>311</v>
      </c>
      <c r="AT104" s="144" t="s">
        <v>307</v>
      </c>
      <c r="AU104" s="144" t="s">
        <v>88</v>
      </c>
      <c r="AY104" s="18" t="s">
        <v>305</v>
      </c>
      <c r="BE104" s="145">
        <f>IF(N104="základní",J104,0)</f>
        <v>0</v>
      </c>
      <c r="BF104" s="145">
        <f>IF(N104="snížená",J104,0)</f>
        <v>0</v>
      </c>
      <c r="BG104" s="145">
        <f>IF(N104="zákl. přenesená",J104,0)</f>
        <v>0</v>
      </c>
      <c r="BH104" s="145">
        <f>IF(N104="sníž. přenesená",J104,0)</f>
        <v>0</v>
      </c>
      <c r="BI104" s="145">
        <f>IF(N104="nulová",J104,0)</f>
        <v>0</v>
      </c>
      <c r="BJ104" s="18" t="s">
        <v>86</v>
      </c>
      <c r="BK104" s="145">
        <f>ROUND(I104*H104,2)</f>
        <v>0</v>
      </c>
      <c r="BL104" s="18" t="s">
        <v>311</v>
      </c>
      <c r="BM104" s="144" t="s">
        <v>9546</v>
      </c>
    </row>
    <row r="105" spans="2:65" s="1" customFormat="1" ht="58.5">
      <c r="B105" s="33"/>
      <c r="D105" s="146" t="s">
        <v>313</v>
      </c>
      <c r="F105" s="147" t="s">
        <v>9547</v>
      </c>
      <c r="I105" s="148"/>
      <c r="L105" s="33"/>
      <c r="M105" s="149"/>
      <c r="T105" s="54"/>
      <c r="AT105" s="18" t="s">
        <v>313</v>
      </c>
      <c r="AU105" s="18" t="s">
        <v>88</v>
      </c>
    </row>
    <row r="106" spans="2:65" s="1" customFormat="1" ht="11.25">
      <c r="B106" s="33"/>
      <c r="D106" s="150" t="s">
        <v>315</v>
      </c>
      <c r="F106" s="151" t="s">
        <v>9548</v>
      </c>
      <c r="I106" s="148"/>
      <c r="L106" s="33"/>
      <c r="M106" s="149"/>
      <c r="T106" s="54"/>
      <c r="AT106" s="18" t="s">
        <v>315</v>
      </c>
      <c r="AU106" s="18" t="s">
        <v>88</v>
      </c>
    </row>
    <row r="107" spans="2:65" s="1" customFormat="1" ht="87.75">
      <c r="B107" s="33"/>
      <c r="D107" s="146" t="s">
        <v>4036</v>
      </c>
      <c r="F107" s="189" t="s">
        <v>9178</v>
      </c>
      <c r="I107" s="148"/>
      <c r="L107" s="33"/>
      <c r="M107" s="149"/>
      <c r="T107" s="54"/>
      <c r="AT107" s="18" t="s">
        <v>4036</v>
      </c>
      <c r="AU107" s="18" t="s">
        <v>88</v>
      </c>
    </row>
    <row r="108" spans="2:65" s="13" customFormat="1" ht="11.25">
      <c r="B108" s="158"/>
      <c r="D108" s="146" t="s">
        <v>317</v>
      </c>
      <c r="E108" s="159" t="s">
        <v>42</v>
      </c>
      <c r="F108" s="160" t="s">
        <v>347</v>
      </c>
      <c r="H108" s="161">
        <v>6</v>
      </c>
      <c r="I108" s="162"/>
      <c r="L108" s="158"/>
      <c r="M108" s="163"/>
      <c r="T108" s="164"/>
      <c r="AT108" s="159" t="s">
        <v>317</v>
      </c>
      <c r="AU108" s="159" t="s">
        <v>88</v>
      </c>
      <c r="AV108" s="13" t="s">
        <v>88</v>
      </c>
      <c r="AW108" s="13" t="s">
        <v>38</v>
      </c>
      <c r="AX108" s="13" t="s">
        <v>86</v>
      </c>
      <c r="AY108" s="159" t="s">
        <v>305</v>
      </c>
    </row>
    <row r="109" spans="2:65" s="1" customFormat="1" ht="24.2" customHeight="1">
      <c r="B109" s="33"/>
      <c r="C109" s="133" t="s">
        <v>311</v>
      </c>
      <c r="D109" s="133" t="s">
        <v>307</v>
      </c>
      <c r="E109" s="134" t="s">
        <v>9179</v>
      </c>
      <c r="F109" s="135" t="s">
        <v>9180</v>
      </c>
      <c r="G109" s="136" t="s">
        <v>402</v>
      </c>
      <c r="H109" s="137">
        <v>1</v>
      </c>
      <c r="I109" s="138"/>
      <c r="J109" s="139">
        <f>ROUND(I109*H109,2)</f>
        <v>0</v>
      </c>
      <c r="K109" s="135" t="s">
        <v>310</v>
      </c>
      <c r="L109" s="33"/>
      <c r="M109" s="140" t="s">
        <v>42</v>
      </c>
      <c r="N109" s="141" t="s">
        <v>50</v>
      </c>
      <c r="P109" s="142">
        <f>O109*H109</f>
        <v>0</v>
      </c>
      <c r="Q109" s="142">
        <v>3.6904300000000001E-2</v>
      </c>
      <c r="R109" s="142">
        <f>Q109*H109</f>
        <v>3.6904300000000001E-2</v>
      </c>
      <c r="S109" s="142">
        <v>0</v>
      </c>
      <c r="T109" s="143">
        <f>S109*H109</f>
        <v>0</v>
      </c>
      <c r="AR109" s="144" t="s">
        <v>311</v>
      </c>
      <c r="AT109" s="144" t="s">
        <v>307</v>
      </c>
      <c r="AU109" s="144" t="s">
        <v>88</v>
      </c>
      <c r="AY109" s="18" t="s">
        <v>305</v>
      </c>
      <c r="BE109" s="145">
        <f>IF(N109="základní",J109,0)</f>
        <v>0</v>
      </c>
      <c r="BF109" s="145">
        <f>IF(N109="snížená",J109,0)</f>
        <v>0</v>
      </c>
      <c r="BG109" s="145">
        <f>IF(N109="zákl. přenesená",J109,0)</f>
        <v>0</v>
      </c>
      <c r="BH109" s="145">
        <f>IF(N109="sníž. přenesená",J109,0)</f>
        <v>0</v>
      </c>
      <c r="BI109" s="145">
        <f>IF(N109="nulová",J109,0)</f>
        <v>0</v>
      </c>
      <c r="BJ109" s="18" t="s">
        <v>86</v>
      </c>
      <c r="BK109" s="145">
        <f>ROUND(I109*H109,2)</f>
        <v>0</v>
      </c>
      <c r="BL109" s="18" t="s">
        <v>311</v>
      </c>
      <c r="BM109" s="144" t="s">
        <v>9549</v>
      </c>
    </row>
    <row r="110" spans="2:65" s="1" customFormat="1" ht="58.5">
      <c r="B110" s="33"/>
      <c r="D110" s="146" t="s">
        <v>313</v>
      </c>
      <c r="F110" s="147" t="s">
        <v>9182</v>
      </c>
      <c r="I110" s="148"/>
      <c r="L110" s="33"/>
      <c r="M110" s="149"/>
      <c r="T110" s="54"/>
      <c r="AT110" s="18" t="s">
        <v>313</v>
      </c>
      <c r="AU110" s="18" t="s">
        <v>88</v>
      </c>
    </row>
    <row r="111" spans="2:65" s="1" customFormat="1" ht="11.25">
      <c r="B111" s="33"/>
      <c r="D111" s="150" t="s">
        <v>315</v>
      </c>
      <c r="F111" s="151" t="s">
        <v>9183</v>
      </c>
      <c r="I111" s="148"/>
      <c r="L111" s="33"/>
      <c r="M111" s="149"/>
      <c r="T111" s="54"/>
      <c r="AT111" s="18" t="s">
        <v>315</v>
      </c>
      <c r="AU111" s="18" t="s">
        <v>88</v>
      </c>
    </row>
    <row r="112" spans="2:65" s="1" customFormat="1" ht="87.75">
      <c r="B112" s="33"/>
      <c r="D112" s="146" t="s">
        <v>4036</v>
      </c>
      <c r="F112" s="189" t="s">
        <v>9178</v>
      </c>
      <c r="I112" s="148"/>
      <c r="L112" s="33"/>
      <c r="M112" s="149"/>
      <c r="T112" s="54"/>
      <c r="AT112" s="18" t="s">
        <v>4036</v>
      </c>
      <c r="AU112" s="18" t="s">
        <v>88</v>
      </c>
    </row>
    <row r="113" spans="2:65" s="13" customFormat="1" ht="11.25">
      <c r="B113" s="158"/>
      <c r="D113" s="146" t="s">
        <v>317</v>
      </c>
      <c r="E113" s="159" t="s">
        <v>42</v>
      </c>
      <c r="F113" s="160" t="s">
        <v>86</v>
      </c>
      <c r="H113" s="161">
        <v>1</v>
      </c>
      <c r="I113" s="162"/>
      <c r="L113" s="158"/>
      <c r="M113" s="163"/>
      <c r="T113" s="164"/>
      <c r="AT113" s="159" t="s">
        <v>317</v>
      </c>
      <c r="AU113" s="159" t="s">
        <v>88</v>
      </c>
      <c r="AV113" s="13" t="s">
        <v>88</v>
      </c>
      <c r="AW113" s="13" t="s">
        <v>38</v>
      </c>
      <c r="AX113" s="13" t="s">
        <v>86</v>
      </c>
      <c r="AY113" s="159" t="s">
        <v>305</v>
      </c>
    </row>
    <row r="114" spans="2:65" s="1" customFormat="1" ht="24.2" customHeight="1">
      <c r="B114" s="33"/>
      <c r="C114" s="133" t="s">
        <v>340</v>
      </c>
      <c r="D114" s="133" t="s">
        <v>307</v>
      </c>
      <c r="E114" s="134" t="s">
        <v>9185</v>
      </c>
      <c r="F114" s="135" t="s">
        <v>9186</v>
      </c>
      <c r="G114" s="136" t="s">
        <v>244</v>
      </c>
      <c r="H114" s="137">
        <v>28.35</v>
      </c>
      <c r="I114" s="138"/>
      <c r="J114" s="139">
        <f>ROUND(I114*H114,2)</f>
        <v>0</v>
      </c>
      <c r="K114" s="135" t="s">
        <v>310</v>
      </c>
      <c r="L114" s="33"/>
      <c r="M114" s="140" t="s">
        <v>42</v>
      </c>
      <c r="N114" s="141" t="s">
        <v>50</v>
      </c>
      <c r="P114" s="142">
        <f>O114*H114</f>
        <v>0</v>
      </c>
      <c r="Q114" s="142">
        <v>0</v>
      </c>
      <c r="R114" s="142">
        <f>Q114*H114</f>
        <v>0</v>
      </c>
      <c r="S114" s="142">
        <v>0</v>
      </c>
      <c r="T114" s="143">
        <f>S114*H114</f>
        <v>0</v>
      </c>
      <c r="AR114" s="144" t="s">
        <v>311</v>
      </c>
      <c r="AT114" s="144" t="s">
        <v>307</v>
      </c>
      <c r="AU114" s="144" t="s">
        <v>88</v>
      </c>
      <c r="AY114" s="18" t="s">
        <v>305</v>
      </c>
      <c r="BE114" s="145">
        <f>IF(N114="základní",J114,0)</f>
        <v>0</v>
      </c>
      <c r="BF114" s="145">
        <f>IF(N114="snížená",J114,0)</f>
        <v>0</v>
      </c>
      <c r="BG114" s="145">
        <f>IF(N114="zákl. přenesená",J114,0)</f>
        <v>0</v>
      </c>
      <c r="BH114" s="145">
        <f>IF(N114="sníž. přenesená",J114,0)</f>
        <v>0</v>
      </c>
      <c r="BI114" s="145">
        <f>IF(N114="nulová",J114,0)</f>
        <v>0</v>
      </c>
      <c r="BJ114" s="18" t="s">
        <v>86</v>
      </c>
      <c r="BK114" s="145">
        <f>ROUND(I114*H114,2)</f>
        <v>0</v>
      </c>
      <c r="BL114" s="18" t="s">
        <v>311</v>
      </c>
      <c r="BM114" s="144" t="s">
        <v>9550</v>
      </c>
    </row>
    <row r="115" spans="2:65" s="1" customFormat="1" ht="29.25">
      <c r="B115" s="33"/>
      <c r="D115" s="146" t="s">
        <v>313</v>
      </c>
      <c r="F115" s="147" t="s">
        <v>9188</v>
      </c>
      <c r="I115" s="148"/>
      <c r="L115" s="33"/>
      <c r="M115" s="149"/>
      <c r="T115" s="54"/>
      <c r="AT115" s="18" t="s">
        <v>313</v>
      </c>
      <c r="AU115" s="18" t="s">
        <v>88</v>
      </c>
    </row>
    <row r="116" spans="2:65" s="1" customFormat="1" ht="11.25">
      <c r="B116" s="33"/>
      <c r="D116" s="150" t="s">
        <v>315</v>
      </c>
      <c r="F116" s="151" t="s">
        <v>9189</v>
      </c>
      <c r="I116" s="148"/>
      <c r="L116" s="33"/>
      <c r="M116" s="149"/>
      <c r="T116" s="54"/>
      <c r="AT116" s="18" t="s">
        <v>315</v>
      </c>
      <c r="AU116" s="18" t="s">
        <v>88</v>
      </c>
    </row>
    <row r="117" spans="2:65" s="1" customFormat="1" ht="409.5">
      <c r="B117" s="33"/>
      <c r="D117" s="146" t="s">
        <v>4036</v>
      </c>
      <c r="F117" s="189" t="s">
        <v>9190</v>
      </c>
      <c r="I117" s="148"/>
      <c r="L117" s="33"/>
      <c r="M117" s="149"/>
      <c r="T117" s="54"/>
      <c r="AT117" s="18" t="s">
        <v>4036</v>
      </c>
      <c r="AU117" s="18" t="s">
        <v>88</v>
      </c>
    </row>
    <row r="118" spans="2:65" s="13" customFormat="1" ht="11.25">
      <c r="B118" s="158"/>
      <c r="D118" s="146" t="s">
        <v>317</v>
      </c>
      <c r="E118" s="159" t="s">
        <v>42</v>
      </c>
      <c r="F118" s="160" t="s">
        <v>9551</v>
      </c>
      <c r="H118" s="161">
        <v>28.35</v>
      </c>
      <c r="I118" s="162"/>
      <c r="L118" s="158"/>
      <c r="M118" s="163"/>
      <c r="T118" s="164"/>
      <c r="AT118" s="159" t="s">
        <v>317</v>
      </c>
      <c r="AU118" s="159" t="s">
        <v>88</v>
      </c>
      <c r="AV118" s="13" t="s">
        <v>88</v>
      </c>
      <c r="AW118" s="13" t="s">
        <v>38</v>
      </c>
      <c r="AX118" s="13" t="s">
        <v>86</v>
      </c>
      <c r="AY118" s="159" t="s">
        <v>305</v>
      </c>
    </row>
    <row r="119" spans="2:65" s="1" customFormat="1" ht="33" customHeight="1">
      <c r="B119" s="33"/>
      <c r="C119" s="133" t="s">
        <v>347</v>
      </c>
      <c r="D119" s="133" t="s">
        <v>307</v>
      </c>
      <c r="E119" s="134" t="s">
        <v>9552</v>
      </c>
      <c r="F119" s="135" t="s">
        <v>9553</v>
      </c>
      <c r="G119" s="136" t="s">
        <v>244</v>
      </c>
      <c r="H119" s="137">
        <v>268.92</v>
      </c>
      <c r="I119" s="138"/>
      <c r="J119" s="139">
        <f>ROUND(I119*H119,2)</f>
        <v>0</v>
      </c>
      <c r="K119" s="135" t="s">
        <v>310</v>
      </c>
      <c r="L119" s="33"/>
      <c r="M119" s="140" t="s">
        <v>42</v>
      </c>
      <c r="N119" s="141" t="s">
        <v>50</v>
      </c>
      <c r="P119" s="142">
        <f>O119*H119</f>
        <v>0</v>
      </c>
      <c r="Q119" s="142">
        <v>0</v>
      </c>
      <c r="R119" s="142">
        <f>Q119*H119</f>
        <v>0</v>
      </c>
      <c r="S119" s="142">
        <v>0</v>
      </c>
      <c r="T119" s="143">
        <f>S119*H119</f>
        <v>0</v>
      </c>
      <c r="AR119" s="144" t="s">
        <v>311</v>
      </c>
      <c r="AT119" s="144" t="s">
        <v>307</v>
      </c>
      <c r="AU119" s="144" t="s">
        <v>88</v>
      </c>
      <c r="AY119" s="18" t="s">
        <v>305</v>
      </c>
      <c r="BE119" s="145">
        <f>IF(N119="základní",J119,0)</f>
        <v>0</v>
      </c>
      <c r="BF119" s="145">
        <f>IF(N119="snížená",J119,0)</f>
        <v>0</v>
      </c>
      <c r="BG119" s="145">
        <f>IF(N119="zákl. přenesená",J119,0)</f>
        <v>0</v>
      </c>
      <c r="BH119" s="145">
        <f>IF(N119="sníž. přenesená",J119,0)</f>
        <v>0</v>
      </c>
      <c r="BI119" s="145">
        <f>IF(N119="nulová",J119,0)</f>
        <v>0</v>
      </c>
      <c r="BJ119" s="18" t="s">
        <v>86</v>
      </c>
      <c r="BK119" s="145">
        <f>ROUND(I119*H119,2)</f>
        <v>0</v>
      </c>
      <c r="BL119" s="18" t="s">
        <v>311</v>
      </c>
      <c r="BM119" s="144" t="s">
        <v>9554</v>
      </c>
    </row>
    <row r="120" spans="2:65" s="1" customFormat="1" ht="29.25">
      <c r="B120" s="33"/>
      <c r="D120" s="146" t="s">
        <v>313</v>
      </c>
      <c r="F120" s="147" t="s">
        <v>9555</v>
      </c>
      <c r="I120" s="148"/>
      <c r="L120" s="33"/>
      <c r="M120" s="149"/>
      <c r="T120" s="54"/>
      <c r="AT120" s="18" t="s">
        <v>313</v>
      </c>
      <c r="AU120" s="18" t="s">
        <v>88</v>
      </c>
    </row>
    <row r="121" spans="2:65" s="1" customFormat="1" ht="11.25">
      <c r="B121" s="33"/>
      <c r="D121" s="150" t="s">
        <v>315</v>
      </c>
      <c r="F121" s="151" t="s">
        <v>9556</v>
      </c>
      <c r="I121" s="148"/>
      <c r="L121" s="33"/>
      <c r="M121" s="149"/>
      <c r="T121" s="54"/>
      <c r="AT121" s="18" t="s">
        <v>315</v>
      </c>
      <c r="AU121" s="18" t="s">
        <v>88</v>
      </c>
    </row>
    <row r="122" spans="2:65" s="1" customFormat="1" ht="58.5">
      <c r="B122" s="33"/>
      <c r="D122" s="146" t="s">
        <v>4036</v>
      </c>
      <c r="F122" s="189" t="s">
        <v>9204</v>
      </c>
      <c r="I122" s="148"/>
      <c r="L122" s="33"/>
      <c r="M122" s="149"/>
      <c r="T122" s="54"/>
      <c r="AT122" s="18" t="s">
        <v>4036</v>
      </c>
      <c r="AU122" s="18" t="s">
        <v>88</v>
      </c>
    </row>
    <row r="123" spans="2:65" s="13" customFormat="1" ht="11.25">
      <c r="B123" s="158"/>
      <c r="D123" s="146" t="s">
        <v>317</v>
      </c>
      <c r="E123" s="159" t="s">
        <v>42</v>
      </c>
      <c r="F123" s="160" t="s">
        <v>9557</v>
      </c>
      <c r="H123" s="161">
        <v>268.92</v>
      </c>
      <c r="I123" s="162"/>
      <c r="L123" s="158"/>
      <c r="M123" s="163"/>
      <c r="T123" s="164"/>
      <c r="AT123" s="159" t="s">
        <v>317</v>
      </c>
      <c r="AU123" s="159" t="s">
        <v>88</v>
      </c>
      <c r="AV123" s="13" t="s">
        <v>88</v>
      </c>
      <c r="AW123" s="13" t="s">
        <v>38</v>
      </c>
      <c r="AX123" s="13" t="s">
        <v>86</v>
      </c>
      <c r="AY123" s="159" t="s">
        <v>305</v>
      </c>
    </row>
    <row r="124" spans="2:65" s="1" customFormat="1" ht="24.2" customHeight="1">
      <c r="B124" s="33"/>
      <c r="C124" s="133" t="s">
        <v>357</v>
      </c>
      <c r="D124" s="133" t="s">
        <v>307</v>
      </c>
      <c r="E124" s="134" t="s">
        <v>9206</v>
      </c>
      <c r="F124" s="135" t="s">
        <v>9207</v>
      </c>
      <c r="G124" s="136" t="s">
        <v>199</v>
      </c>
      <c r="H124" s="137">
        <v>448.2</v>
      </c>
      <c r="I124" s="138"/>
      <c r="J124" s="139">
        <f>ROUND(I124*H124,2)</f>
        <v>0</v>
      </c>
      <c r="K124" s="135" t="s">
        <v>310</v>
      </c>
      <c r="L124" s="33"/>
      <c r="M124" s="140" t="s">
        <v>42</v>
      </c>
      <c r="N124" s="141" t="s">
        <v>50</v>
      </c>
      <c r="P124" s="142">
        <f>O124*H124</f>
        <v>0</v>
      </c>
      <c r="Q124" s="142">
        <v>5.9300800000000001E-4</v>
      </c>
      <c r="R124" s="142">
        <f>Q124*H124</f>
        <v>0.2657861856</v>
      </c>
      <c r="S124" s="142">
        <v>0</v>
      </c>
      <c r="T124" s="143">
        <f>S124*H124</f>
        <v>0</v>
      </c>
      <c r="AR124" s="144" t="s">
        <v>311</v>
      </c>
      <c r="AT124" s="144" t="s">
        <v>307</v>
      </c>
      <c r="AU124" s="144" t="s">
        <v>88</v>
      </c>
      <c r="AY124" s="18" t="s">
        <v>305</v>
      </c>
      <c r="BE124" s="145">
        <f>IF(N124="základní",J124,0)</f>
        <v>0</v>
      </c>
      <c r="BF124" s="145">
        <f>IF(N124="snížená",J124,0)</f>
        <v>0</v>
      </c>
      <c r="BG124" s="145">
        <f>IF(N124="zákl. přenesená",J124,0)</f>
        <v>0</v>
      </c>
      <c r="BH124" s="145">
        <f>IF(N124="sníž. přenesená",J124,0)</f>
        <v>0</v>
      </c>
      <c r="BI124" s="145">
        <f>IF(N124="nulová",J124,0)</f>
        <v>0</v>
      </c>
      <c r="BJ124" s="18" t="s">
        <v>86</v>
      </c>
      <c r="BK124" s="145">
        <f>ROUND(I124*H124,2)</f>
        <v>0</v>
      </c>
      <c r="BL124" s="18" t="s">
        <v>311</v>
      </c>
      <c r="BM124" s="144" t="s">
        <v>9558</v>
      </c>
    </row>
    <row r="125" spans="2:65" s="1" customFormat="1" ht="19.5">
      <c r="B125" s="33"/>
      <c r="D125" s="146" t="s">
        <v>313</v>
      </c>
      <c r="F125" s="147" t="s">
        <v>9209</v>
      </c>
      <c r="I125" s="148"/>
      <c r="L125" s="33"/>
      <c r="M125" s="149"/>
      <c r="T125" s="54"/>
      <c r="AT125" s="18" t="s">
        <v>313</v>
      </c>
      <c r="AU125" s="18" t="s">
        <v>88</v>
      </c>
    </row>
    <row r="126" spans="2:65" s="1" customFormat="1" ht="11.25">
      <c r="B126" s="33"/>
      <c r="D126" s="150" t="s">
        <v>315</v>
      </c>
      <c r="F126" s="151" t="s">
        <v>9210</v>
      </c>
      <c r="I126" s="148"/>
      <c r="L126" s="33"/>
      <c r="M126" s="149"/>
      <c r="T126" s="54"/>
      <c r="AT126" s="18" t="s">
        <v>315</v>
      </c>
      <c r="AU126" s="18" t="s">
        <v>88</v>
      </c>
    </row>
    <row r="127" spans="2:65" s="1" customFormat="1" ht="39">
      <c r="B127" s="33"/>
      <c r="D127" s="146" t="s">
        <v>4036</v>
      </c>
      <c r="F127" s="189" t="s">
        <v>9211</v>
      </c>
      <c r="I127" s="148"/>
      <c r="L127" s="33"/>
      <c r="M127" s="149"/>
      <c r="T127" s="54"/>
      <c r="AT127" s="18" t="s">
        <v>4036</v>
      </c>
      <c r="AU127" s="18" t="s">
        <v>88</v>
      </c>
    </row>
    <row r="128" spans="2:65" s="13" customFormat="1" ht="11.25">
      <c r="B128" s="158"/>
      <c r="D128" s="146" t="s">
        <v>317</v>
      </c>
      <c r="E128" s="159" t="s">
        <v>42</v>
      </c>
      <c r="F128" s="160" t="s">
        <v>9559</v>
      </c>
      <c r="H128" s="161">
        <v>448.2</v>
      </c>
      <c r="I128" s="162"/>
      <c r="L128" s="158"/>
      <c r="M128" s="163"/>
      <c r="T128" s="164"/>
      <c r="AT128" s="159" t="s">
        <v>317</v>
      </c>
      <c r="AU128" s="159" t="s">
        <v>88</v>
      </c>
      <c r="AV128" s="13" t="s">
        <v>88</v>
      </c>
      <c r="AW128" s="13" t="s">
        <v>38</v>
      </c>
      <c r="AX128" s="13" t="s">
        <v>86</v>
      </c>
      <c r="AY128" s="159" t="s">
        <v>305</v>
      </c>
    </row>
    <row r="129" spans="2:65" s="1" customFormat="1" ht="24.2" customHeight="1">
      <c r="B129" s="33"/>
      <c r="C129" s="133" t="s">
        <v>344</v>
      </c>
      <c r="D129" s="133" t="s">
        <v>307</v>
      </c>
      <c r="E129" s="134" t="s">
        <v>9219</v>
      </c>
      <c r="F129" s="135" t="s">
        <v>9220</v>
      </c>
      <c r="G129" s="136" t="s">
        <v>199</v>
      </c>
      <c r="H129" s="137">
        <v>448.2</v>
      </c>
      <c r="I129" s="138"/>
      <c r="J129" s="139">
        <f>ROUND(I129*H129,2)</f>
        <v>0</v>
      </c>
      <c r="K129" s="135" t="s">
        <v>310</v>
      </c>
      <c r="L129" s="33"/>
      <c r="M129" s="140" t="s">
        <v>42</v>
      </c>
      <c r="N129" s="141" t="s">
        <v>50</v>
      </c>
      <c r="P129" s="142">
        <f>O129*H129</f>
        <v>0</v>
      </c>
      <c r="Q129" s="142">
        <v>0</v>
      </c>
      <c r="R129" s="142">
        <f>Q129*H129</f>
        <v>0</v>
      </c>
      <c r="S129" s="142">
        <v>0</v>
      </c>
      <c r="T129" s="143">
        <f>S129*H129</f>
        <v>0</v>
      </c>
      <c r="AR129" s="144" t="s">
        <v>311</v>
      </c>
      <c r="AT129" s="144" t="s">
        <v>307</v>
      </c>
      <c r="AU129" s="144" t="s">
        <v>88</v>
      </c>
      <c r="AY129" s="18" t="s">
        <v>305</v>
      </c>
      <c r="BE129" s="145">
        <f>IF(N129="základní",J129,0)</f>
        <v>0</v>
      </c>
      <c r="BF129" s="145">
        <f>IF(N129="snížená",J129,0)</f>
        <v>0</v>
      </c>
      <c r="BG129" s="145">
        <f>IF(N129="zákl. přenesená",J129,0)</f>
        <v>0</v>
      </c>
      <c r="BH129" s="145">
        <f>IF(N129="sníž. přenesená",J129,0)</f>
        <v>0</v>
      </c>
      <c r="BI129" s="145">
        <f>IF(N129="nulová",J129,0)</f>
        <v>0</v>
      </c>
      <c r="BJ129" s="18" t="s">
        <v>86</v>
      </c>
      <c r="BK129" s="145">
        <f>ROUND(I129*H129,2)</f>
        <v>0</v>
      </c>
      <c r="BL129" s="18" t="s">
        <v>311</v>
      </c>
      <c r="BM129" s="144" t="s">
        <v>9560</v>
      </c>
    </row>
    <row r="130" spans="2:65" s="1" customFormat="1" ht="19.5">
      <c r="B130" s="33"/>
      <c r="D130" s="146" t="s">
        <v>313</v>
      </c>
      <c r="F130" s="147" t="s">
        <v>9222</v>
      </c>
      <c r="I130" s="148"/>
      <c r="L130" s="33"/>
      <c r="M130" s="149"/>
      <c r="T130" s="54"/>
      <c r="AT130" s="18" t="s">
        <v>313</v>
      </c>
      <c r="AU130" s="18" t="s">
        <v>88</v>
      </c>
    </row>
    <row r="131" spans="2:65" s="1" customFormat="1" ht="11.25">
      <c r="B131" s="33"/>
      <c r="D131" s="150" t="s">
        <v>315</v>
      </c>
      <c r="F131" s="151" t="s">
        <v>9223</v>
      </c>
      <c r="I131" s="148"/>
      <c r="L131" s="33"/>
      <c r="M131" s="149"/>
      <c r="T131" s="54"/>
      <c r="AT131" s="18" t="s">
        <v>315</v>
      </c>
      <c r="AU131" s="18" t="s">
        <v>88</v>
      </c>
    </row>
    <row r="132" spans="2:65" s="1" customFormat="1" ht="37.9" customHeight="1">
      <c r="B132" s="33"/>
      <c r="C132" s="133" t="s">
        <v>377</v>
      </c>
      <c r="D132" s="133" t="s">
        <v>307</v>
      </c>
      <c r="E132" s="134" t="s">
        <v>9229</v>
      </c>
      <c r="F132" s="135" t="s">
        <v>9230</v>
      </c>
      <c r="G132" s="136" t="s">
        <v>244</v>
      </c>
      <c r="H132" s="137">
        <v>268.92</v>
      </c>
      <c r="I132" s="138"/>
      <c r="J132" s="139">
        <f>ROUND(I132*H132,2)</f>
        <v>0</v>
      </c>
      <c r="K132" s="135" t="s">
        <v>310</v>
      </c>
      <c r="L132" s="33"/>
      <c r="M132" s="140" t="s">
        <v>42</v>
      </c>
      <c r="N132" s="141" t="s">
        <v>50</v>
      </c>
      <c r="P132" s="142">
        <f>O132*H132</f>
        <v>0</v>
      </c>
      <c r="Q132" s="142">
        <v>0</v>
      </c>
      <c r="R132" s="142">
        <f>Q132*H132</f>
        <v>0</v>
      </c>
      <c r="S132" s="142">
        <v>0</v>
      </c>
      <c r="T132" s="143">
        <f>S132*H132</f>
        <v>0</v>
      </c>
      <c r="AR132" s="144" t="s">
        <v>311</v>
      </c>
      <c r="AT132" s="144" t="s">
        <v>307</v>
      </c>
      <c r="AU132" s="144" t="s">
        <v>88</v>
      </c>
      <c r="AY132" s="18" t="s">
        <v>305</v>
      </c>
      <c r="BE132" s="145">
        <f>IF(N132="základní",J132,0)</f>
        <v>0</v>
      </c>
      <c r="BF132" s="145">
        <f>IF(N132="snížená",J132,0)</f>
        <v>0</v>
      </c>
      <c r="BG132" s="145">
        <f>IF(N132="zákl. přenesená",J132,0)</f>
        <v>0</v>
      </c>
      <c r="BH132" s="145">
        <f>IF(N132="sníž. přenesená",J132,0)</f>
        <v>0</v>
      </c>
      <c r="BI132" s="145">
        <f>IF(N132="nulová",J132,0)</f>
        <v>0</v>
      </c>
      <c r="BJ132" s="18" t="s">
        <v>86</v>
      </c>
      <c r="BK132" s="145">
        <f>ROUND(I132*H132,2)</f>
        <v>0</v>
      </c>
      <c r="BL132" s="18" t="s">
        <v>311</v>
      </c>
      <c r="BM132" s="144" t="s">
        <v>9561</v>
      </c>
    </row>
    <row r="133" spans="2:65" s="1" customFormat="1" ht="39">
      <c r="B133" s="33"/>
      <c r="D133" s="146" t="s">
        <v>313</v>
      </c>
      <c r="F133" s="147" t="s">
        <v>9232</v>
      </c>
      <c r="I133" s="148"/>
      <c r="L133" s="33"/>
      <c r="M133" s="149"/>
      <c r="T133" s="54"/>
      <c r="AT133" s="18" t="s">
        <v>313</v>
      </c>
      <c r="AU133" s="18" t="s">
        <v>88</v>
      </c>
    </row>
    <row r="134" spans="2:65" s="1" customFormat="1" ht="11.25">
      <c r="B134" s="33"/>
      <c r="D134" s="150" t="s">
        <v>315</v>
      </c>
      <c r="F134" s="151" t="s">
        <v>9233</v>
      </c>
      <c r="I134" s="148"/>
      <c r="L134" s="33"/>
      <c r="M134" s="149"/>
      <c r="T134" s="54"/>
      <c r="AT134" s="18" t="s">
        <v>315</v>
      </c>
      <c r="AU134" s="18" t="s">
        <v>88</v>
      </c>
    </row>
    <row r="135" spans="2:65" s="1" customFormat="1" ht="78">
      <c r="B135" s="33"/>
      <c r="D135" s="146" t="s">
        <v>4036</v>
      </c>
      <c r="F135" s="189" t="s">
        <v>4037</v>
      </c>
      <c r="I135" s="148"/>
      <c r="L135" s="33"/>
      <c r="M135" s="149"/>
      <c r="T135" s="54"/>
      <c r="AT135" s="18" t="s">
        <v>4036</v>
      </c>
      <c r="AU135" s="18" t="s">
        <v>88</v>
      </c>
    </row>
    <row r="136" spans="2:65" s="1" customFormat="1" ht="37.9" customHeight="1">
      <c r="B136" s="33"/>
      <c r="C136" s="133" t="s">
        <v>386</v>
      </c>
      <c r="D136" s="133" t="s">
        <v>307</v>
      </c>
      <c r="E136" s="134" t="s">
        <v>9235</v>
      </c>
      <c r="F136" s="135" t="s">
        <v>9236</v>
      </c>
      <c r="G136" s="136" t="s">
        <v>244</v>
      </c>
      <c r="H136" s="137">
        <v>2151.36</v>
      </c>
      <c r="I136" s="138"/>
      <c r="J136" s="139">
        <f>ROUND(I136*H136,2)</f>
        <v>0</v>
      </c>
      <c r="K136" s="135" t="s">
        <v>310</v>
      </c>
      <c r="L136" s="33"/>
      <c r="M136" s="140" t="s">
        <v>42</v>
      </c>
      <c r="N136" s="141" t="s">
        <v>50</v>
      </c>
      <c r="P136" s="142">
        <f>O136*H136</f>
        <v>0</v>
      </c>
      <c r="Q136" s="142">
        <v>0</v>
      </c>
      <c r="R136" s="142">
        <f>Q136*H136</f>
        <v>0</v>
      </c>
      <c r="S136" s="142">
        <v>0</v>
      </c>
      <c r="T136" s="143">
        <f>S136*H136</f>
        <v>0</v>
      </c>
      <c r="AR136" s="144" t="s">
        <v>311</v>
      </c>
      <c r="AT136" s="144" t="s">
        <v>307</v>
      </c>
      <c r="AU136" s="144" t="s">
        <v>88</v>
      </c>
      <c r="AY136" s="18" t="s">
        <v>305</v>
      </c>
      <c r="BE136" s="145">
        <f>IF(N136="základní",J136,0)</f>
        <v>0</v>
      </c>
      <c r="BF136" s="145">
        <f>IF(N136="snížená",J136,0)</f>
        <v>0</v>
      </c>
      <c r="BG136" s="145">
        <f>IF(N136="zákl. přenesená",J136,0)</f>
        <v>0</v>
      </c>
      <c r="BH136" s="145">
        <f>IF(N136="sníž. přenesená",J136,0)</f>
        <v>0</v>
      </c>
      <c r="BI136" s="145">
        <f>IF(N136="nulová",J136,0)</f>
        <v>0</v>
      </c>
      <c r="BJ136" s="18" t="s">
        <v>86</v>
      </c>
      <c r="BK136" s="145">
        <f>ROUND(I136*H136,2)</f>
        <v>0</v>
      </c>
      <c r="BL136" s="18" t="s">
        <v>311</v>
      </c>
      <c r="BM136" s="144" t="s">
        <v>9562</v>
      </c>
    </row>
    <row r="137" spans="2:65" s="1" customFormat="1" ht="48.75">
      <c r="B137" s="33"/>
      <c r="D137" s="146" t="s">
        <v>313</v>
      </c>
      <c r="F137" s="147" t="s">
        <v>9238</v>
      </c>
      <c r="I137" s="148"/>
      <c r="L137" s="33"/>
      <c r="M137" s="149"/>
      <c r="T137" s="54"/>
      <c r="AT137" s="18" t="s">
        <v>313</v>
      </c>
      <c r="AU137" s="18" t="s">
        <v>88</v>
      </c>
    </row>
    <row r="138" spans="2:65" s="1" customFormat="1" ht="11.25">
      <c r="B138" s="33"/>
      <c r="D138" s="150" t="s">
        <v>315</v>
      </c>
      <c r="F138" s="151" t="s">
        <v>9239</v>
      </c>
      <c r="I138" s="148"/>
      <c r="L138" s="33"/>
      <c r="M138" s="149"/>
      <c r="T138" s="54"/>
      <c r="AT138" s="18" t="s">
        <v>315</v>
      </c>
      <c r="AU138" s="18" t="s">
        <v>88</v>
      </c>
    </row>
    <row r="139" spans="2:65" s="1" customFormat="1" ht="78">
      <c r="B139" s="33"/>
      <c r="D139" s="146" t="s">
        <v>4036</v>
      </c>
      <c r="F139" s="189" t="s">
        <v>4037</v>
      </c>
      <c r="I139" s="148"/>
      <c r="L139" s="33"/>
      <c r="M139" s="149"/>
      <c r="T139" s="54"/>
      <c r="AT139" s="18" t="s">
        <v>4036</v>
      </c>
      <c r="AU139" s="18" t="s">
        <v>88</v>
      </c>
    </row>
    <row r="140" spans="2:65" s="13" customFormat="1" ht="11.25">
      <c r="B140" s="158"/>
      <c r="D140" s="146" t="s">
        <v>317</v>
      </c>
      <c r="E140" s="159" t="s">
        <v>42</v>
      </c>
      <c r="F140" s="160" t="s">
        <v>9563</v>
      </c>
      <c r="H140" s="161">
        <v>2151.36</v>
      </c>
      <c r="I140" s="162"/>
      <c r="L140" s="158"/>
      <c r="M140" s="163"/>
      <c r="T140" s="164"/>
      <c r="AT140" s="159" t="s">
        <v>317</v>
      </c>
      <c r="AU140" s="159" t="s">
        <v>88</v>
      </c>
      <c r="AV140" s="13" t="s">
        <v>88</v>
      </c>
      <c r="AW140" s="13" t="s">
        <v>38</v>
      </c>
      <c r="AX140" s="13" t="s">
        <v>86</v>
      </c>
      <c r="AY140" s="159" t="s">
        <v>305</v>
      </c>
    </row>
    <row r="141" spans="2:65" s="1" customFormat="1" ht="24.2" customHeight="1">
      <c r="B141" s="33"/>
      <c r="C141" s="133" t="s">
        <v>394</v>
      </c>
      <c r="D141" s="133" t="s">
        <v>307</v>
      </c>
      <c r="E141" s="134" t="s">
        <v>4048</v>
      </c>
      <c r="F141" s="135" t="s">
        <v>4049</v>
      </c>
      <c r="G141" s="136" t="s">
        <v>453</v>
      </c>
      <c r="H141" s="137">
        <v>484.05599999999998</v>
      </c>
      <c r="I141" s="138"/>
      <c r="J141" s="139">
        <f>ROUND(I141*H141,2)</f>
        <v>0</v>
      </c>
      <c r="K141" s="135" t="s">
        <v>310</v>
      </c>
      <c r="L141" s="33"/>
      <c r="M141" s="140" t="s">
        <v>42</v>
      </c>
      <c r="N141" s="141" t="s">
        <v>50</v>
      </c>
      <c r="P141" s="142">
        <f>O141*H141</f>
        <v>0</v>
      </c>
      <c r="Q141" s="142">
        <v>0</v>
      </c>
      <c r="R141" s="142">
        <f>Q141*H141</f>
        <v>0</v>
      </c>
      <c r="S141" s="142">
        <v>0</v>
      </c>
      <c r="T141" s="143">
        <f>S141*H141</f>
        <v>0</v>
      </c>
      <c r="AR141" s="144" t="s">
        <v>311</v>
      </c>
      <c r="AT141" s="144" t="s">
        <v>307</v>
      </c>
      <c r="AU141" s="144" t="s">
        <v>88</v>
      </c>
      <c r="AY141" s="18" t="s">
        <v>305</v>
      </c>
      <c r="BE141" s="145">
        <f>IF(N141="základní",J141,0)</f>
        <v>0</v>
      </c>
      <c r="BF141" s="145">
        <f>IF(N141="snížená",J141,0)</f>
        <v>0</v>
      </c>
      <c r="BG141" s="145">
        <f>IF(N141="zákl. přenesená",J141,0)</f>
        <v>0</v>
      </c>
      <c r="BH141" s="145">
        <f>IF(N141="sníž. přenesená",J141,0)</f>
        <v>0</v>
      </c>
      <c r="BI141" s="145">
        <f>IF(N141="nulová",J141,0)</f>
        <v>0</v>
      </c>
      <c r="BJ141" s="18" t="s">
        <v>86</v>
      </c>
      <c r="BK141" s="145">
        <f>ROUND(I141*H141,2)</f>
        <v>0</v>
      </c>
      <c r="BL141" s="18" t="s">
        <v>311</v>
      </c>
      <c r="BM141" s="144" t="s">
        <v>9564</v>
      </c>
    </row>
    <row r="142" spans="2:65" s="1" customFormat="1" ht="29.25">
      <c r="B142" s="33"/>
      <c r="D142" s="146" t="s">
        <v>313</v>
      </c>
      <c r="F142" s="147" t="s">
        <v>4051</v>
      </c>
      <c r="I142" s="148"/>
      <c r="L142" s="33"/>
      <c r="M142" s="149"/>
      <c r="T142" s="54"/>
      <c r="AT142" s="18" t="s">
        <v>313</v>
      </c>
      <c r="AU142" s="18" t="s">
        <v>88</v>
      </c>
    </row>
    <row r="143" spans="2:65" s="1" customFormat="1" ht="11.25">
      <c r="B143" s="33"/>
      <c r="D143" s="150" t="s">
        <v>315</v>
      </c>
      <c r="F143" s="151" t="s">
        <v>4052</v>
      </c>
      <c r="I143" s="148"/>
      <c r="L143" s="33"/>
      <c r="M143" s="149"/>
      <c r="T143" s="54"/>
      <c r="AT143" s="18" t="s">
        <v>315</v>
      </c>
      <c r="AU143" s="18" t="s">
        <v>88</v>
      </c>
    </row>
    <row r="144" spans="2:65" s="1" customFormat="1" ht="58.5">
      <c r="B144" s="33"/>
      <c r="D144" s="146" t="s">
        <v>4036</v>
      </c>
      <c r="F144" s="189" t="s">
        <v>9242</v>
      </c>
      <c r="I144" s="148"/>
      <c r="L144" s="33"/>
      <c r="M144" s="149"/>
      <c r="T144" s="54"/>
      <c r="AT144" s="18" t="s">
        <v>4036</v>
      </c>
      <c r="AU144" s="18" t="s">
        <v>88</v>
      </c>
    </row>
    <row r="145" spans="2:65" s="13" customFormat="1" ht="11.25">
      <c r="B145" s="158"/>
      <c r="D145" s="146" t="s">
        <v>317</v>
      </c>
      <c r="E145" s="159" t="s">
        <v>42</v>
      </c>
      <c r="F145" s="160" t="s">
        <v>9565</v>
      </c>
      <c r="H145" s="161">
        <v>484.05599999999998</v>
      </c>
      <c r="I145" s="162"/>
      <c r="L145" s="158"/>
      <c r="M145" s="163"/>
      <c r="T145" s="164"/>
      <c r="AT145" s="159" t="s">
        <v>317</v>
      </c>
      <c r="AU145" s="159" t="s">
        <v>88</v>
      </c>
      <c r="AV145" s="13" t="s">
        <v>88</v>
      </c>
      <c r="AW145" s="13" t="s">
        <v>38</v>
      </c>
      <c r="AX145" s="13" t="s">
        <v>86</v>
      </c>
      <c r="AY145" s="159" t="s">
        <v>305</v>
      </c>
    </row>
    <row r="146" spans="2:65" s="1" customFormat="1" ht="16.5" customHeight="1">
      <c r="B146" s="33"/>
      <c r="C146" s="133" t="s">
        <v>8</v>
      </c>
      <c r="D146" s="133" t="s">
        <v>307</v>
      </c>
      <c r="E146" s="134" t="s">
        <v>4057</v>
      </c>
      <c r="F146" s="135" t="s">
        <v>4043</v>
      </c>
      <c r="G146" s="136" t="s">
        <v>244</v>
      </c>
      <c r="H146" s="137">
        <v>268.92</v>
      </c>
      <c r="I146" s="138"/>
      <c r="J146" s="139">
        <f>ROUND(I146*H146,2)</f>
        <v>0</v>
      </c>
      <c r="K146" s="135" t="s">
        <v>310</v>
      </c>
      <c r="L146" s="33"/>
      <c r="M146" s="140" t="s">
        <v>42</v>
      </c>
      <c r="N146" s="141" t="s">
        <v>50</v>
      </c>
      <c r="P146" s="142">
        <f>O146*H146</f>
        <v>0</v>
      </c>
      <c r="Q146" s="142">
        <v>0</v>
      </c>
      <c r="R146" s="142">
        <f>Q146*H146</f>
        <v>0</v>
      </c>
      <c r="S146" s="142">
        <v>0</v>
      </c>
      <c r="T146" s="143">
        <f>S146*H146</f>
        <v>0</v>
      </c>
      <c r="AR146" s="144" t="s">
        <v>311</v>
      </c>
      <c r="AT146" s="144" t="s">
        <v>307</v>
      </c>
      <c r="AU146" s="144" t="s">
        <v>88</v>
      </c>
      <c r="AY146" s="18" t="s">
        <v>305</v>
      </c>
      <c r="BE146" s="145">
        <f>IF(N146="základní",J146,0)</f>
        <v>0</v>
      </c>
      <c r="BF146" s="145">
        <f>IF(N146="snížená",J146,0)</f>
        <v>0</v>
      </c>
      <c r="BG146" s="145">
        <f>IF(N146="zákl. přenesená",J146,0)</f>
        <v>0</v>
      </c>
      <c r="BH146" s="145">
        <f>IF(N146="sníž. přenesená",J146,0)</f>
        <v>0</v>
      </c>
      <c r="BI146" s="145">
        <f>IF(N146="nulová",J146,0)</f>
        <v>0</v>
      </c>
      <c r="BJ146" s="18" t="s">
        <v>86</v>
      </c>
      <c r="BK146" s="145">
        <f>ROUND(I146*H146,2)</f>
        <v>0</v>
      </c>
      <c r="BL146" s="18" t="s">
        <v>311</v>
      </c>
      <c r="BM146" s="144" t="s">
        <v>9566</v>
      </c>
    </row>
    <row r="147" spans="2:65" s="1" customFormat="1" ht="19.5">
      <c r="B147" s="33"/>
      <c r="D147" s="146" t="s">
        <v>313</v>
      </c>
      <c r="F147" s="147" t="s">
        <v>4045</v>
      </c>
      <c r="I147" s="148"/>
      <c r="L147" s="33"/>
      <c r="M147" s="149"/>
      <c r="T147" s="54"/>
      <c r="AT147" s="18" t="s">
        <v>313</v>
      </c>
      <c r="AU147" s="18" t="s">
        <v>88</v>
      </c>
    </row>
    <row r="148" spans="2:65" s="1" customFormat="1" ht="11.25">
      <c r="B148" s="33"/>
      <c r="D148" s="150" t="s">
        <v>315</v>
      </c>
      <c r="F148" s="151" t="s">
        <v>4059</v>
      </c>
      <c r="I148" s="148"/>
      <c r="L148" s="33"/>
      <c r="M148" s="149"/>
      <c r="T148" s="54"/>
      <c r="AT148" s="18" t="s">
        <v>315</v>
      </c>
      <c r="AU148" s="18" t="s">
        <v>88</v>
      </c>
    </row>
    <row r="149" spans="2:65" s="1" customFormat="1" ht="24.2" customHeight="1">
      <c r="B149" s="33"/>
      <c r="C149" s="133" t="s">
        <v>410</v>
      </c>
      <c r="D149" s="133" t="s">
        <v>307</v>
      </c>
      <c r="E149" s="134" t="s">
        <v>8224</v>
      </c>
      <c r="F149" s="135" t="s">
        <v>4999</v>
      </c>
      <c r="G149" s="136" t="s">
        <v>244</v>
      </c>
      <c r="H149" s="137">
        <v>160.56</v>
      </c>
      <c r="I149" s="138"/>
      <c r="J149" s="139">
        <f>ROUND(I149*H149,2)</f>
        <v>0</v>
      </c>
      <c r="K149" s="135" t="s">
        <v>310</v>
      </c>
      <c r="L149" s="33"/>
      <c r="M149" s="140" t="s">
        <v>42</v>
      </c>
      <c r="N149" s="141" t="s">
        <v>50</v>
      </c>
      <c r="P149" s="142">
        <f>O149*H149</f>
        <v>0</v>
      </c>
      <c r="Q149" s="142">
        <v>0</v>
      </c>
      <c r="R149" s="142">
        <f>Q149*H149</f>
        <v>0</v>
      </c>
      <c r="S149" s="142">
        <v>0</v>
      </c>
      <c r="T149" s="143">
        <f>S149*H149</f>
        <v>0</v>
      </c>
      <c r="AR149" s="144" t="s">
        <v>311</v>
      </c>
      <c r="AT149" s="144" t="s">
        <v>307</v>
      </c>
      <c r="AU149" s="144" t="s">
        <v>88</v>
      </c>
      <c r="AY149" s="18" t="s">
        <v>305</v>
      </c>
      <c r="BE149" s="145">
        <f>IF(N149="základní",J149,0)</f>
        <v>0</v>
      </c>
      <c r="BF149" s="145">
        <f>IF(N149="snížená",J149,0)</f>
        <v>0</v>
      </c>
      <c r="BG149" s="145">
        <f>IF(N149="zákl. přenesená",J149,0)</f>
        <v>0</v>
      </c>
      <c r="BH149" s="145">
        <f>IF(N149="sníž. přenesená",J149,0)</f>
        <v>0</v>
      </c>
      <c r="BI149" s="145">
        <f>IF(N149="nulová",J149,0)</f>
        <v>0</v>
      </c>
      <c r="BJ149" s="18" t="s">
        <v>86</v>
      </c>
      <c r="BK149" s="145">
        <f>ROUND(I149*H149,2)</f>
        <v>0</v>
      </c>
      <c r="BL149" s="18" t="s">
        <v>311</v>
      </c>
      <c r="BM149" s="144" t="s">
        <v>9567</v>
      </c>
    </row>
    <row r="150" spans="2:65" s="1" customFormat="1" ht="29.25">
      <c r="B150" s="33"/>
      <c r="D150" s="146" t="s">
        <v>313</v>
      </c>
      <c r="F150" s="147" t="s">
        <v>5001</v>
      </c>
      <c r="I150" s="148"/>
      <c r="L150" s="33"/>
      <c r="M150" s="149"/>
      <c r="T150" s="54"/>
      <c r="AT150" s="18" t="s">
        <v>313</v>
      </c>
      <c r="AU150" s="18" t="s">
        <v>88</v>
      </c>
    </row>
    <row r="151" spans="2:65" s="1" customFormat="1" ht="11.25">
      <c r="B151" s="33"/>
      <c r="D151" s="150" t="s">
        <v>315</v>
      </c>
      <c r="F151" s="151" t="s">
        <v>8226</v>
      </c>
      <c r="I151" s="148"/>
      <c r="L151" s="33"/>
      <c r="M151" s="149"/>
      <c r="T151" s="54"/>
      <c r="AT151" s="18" t="s">
        <v>315</v>
      </c>
      <c r="AU151" s="18" t="s">
        <v>88</v>
      </c>
    </row>
    <row r="152" spans="2:65" s="13" customFormat="1" ht="11.25">
      <c r="B152" s="158"/>
      <c r="D152" s="146" t="s">
        <v>317</v>
      </c>
      <c r="E152" s="159" t="s">
        <v>42</v>
      </c>
      <c r="F152" s="160" t="s">
        <v>9568</v>
      </c>
      <c r="H152" s="161">
        <v>160.56</v>
      </c>
      <c r="I152" s="162"/>
      <c r="L152" s="158"/>
      <c r="M152" s="163"/>
      <c r="T152" s="164"/>
      <c r="AT152" s="159" t="s">
        <v>317</v>
      </c>
      <c r="AU152" s="159" t="s">
        <v>88</v>
      </c>
      <c r="AV152" s="13" t="s">
        <v>88</v>
      </c>
      <c r="AW152" s="13" t="s">
        <v>38</v>
      </c>
      <c r="AX152" s="13" t="s">
        <v>86</v>
      </c>
      <c r="AY152" s="159" t="s">
        <v>305</v>
      </c>
    </row>
    <row r="153" spans="2:65" s="1" customFormat="1" ht="16.5" customHeight="1">
      <c r="B153" s="33"/>
      <c r="C153" s="179" t="s">
        <v>418</v>
      </c>
      <c r="D153" s="179" t="s">
        <v>341</v>
      </c>
      <c r="E153" s="180" t="s">
        <v>9248</v>
      </c>
      <c r="F153" s="181" t="s">
        <v>9249</v>
      </c>
      <c r="G153" s="182" t="s">
        <v>453</v>
      </c>
      <c r="H153" s="183">
        <v>289.00799999999998</v>
      </c>
      <c r="I153" s="184"/>
      <c r="J153" s="185">
        <f>ROUND(I153*H153,2)</f>
        <v>0</v>
      </c>
      <c r="K153" s="181" t="s">
        <v>310</v>
      </c>
      <c r="L153" s="186"/>
      <c r="M153" s="187" t="s">
        <v>42</v>
      </c>
      <c r="N153" s="188" t="s">
        <v>50</v>
      </c>
      <c r="P153" s="142">
        <f>O153*H153</f>
        <v>0</v>
      </c>
      <c r="Q153" s="142">
        <v>1</v>
      </c>
      <c r="R153" s="142">
        <f>Q153*H153</f>
        <v>289.00799999999998</v>
      </c>
      <c r="S153" s="142">
        <v>0</v>
      </c>
      <c r="T153" s="143">
        <f>S153*H153</f>
        <v>0</v>
      </c>
      <c r="AR153" s="144" t="s">
        <v>344</v>
      </c>
      <c r="AT153" s="144" t="s">
        <v>341</v>
      </c>
      <c r="AU153" s="144" t="s">
        <v>88</v>
      </c>
      <c r="AY153" s="18" t="s">
        <v>305</v>
      </c>
      <c r="BE153" s="145">
        <f>IF(N153="základní",J153,0)</f>
        <v>0</v>
      </c>
      <c r="BF153" s="145">
        <f>IF(N153="snížená",J153,0)</f>
        <v>0</v>
      </c>
      <c r="BG153" s="145">
        <f>IF(N153="zákl. přenesená",J153,0)</f>
        <v>0</v>
      </c>
      <c r="BH153" s="145">
        <f>IF(N153="sníž. přenesená",J153,0)</f>
        <v>0</v>
      </c>
      <c r="BI153" s="145">
        <f>IF(N153="nulová",J153,0)</f>
        <v>0</v>
      </c>
      <c r="BJ153" s="18" t="s">
        <v>86</v>
      </c>
      <c r="BK153" s="145">
        <f>ROUND(I153*H153,2)</f>
        <v>0</v>
      </c>
      <c r="BL153" s="18" t="s">
        <v>311</v>
      </c>
      <c r="BM153" s="144" t="s">
        <v>9569</v>
      </c>
    </row>
    <row r="154" spans="2:65" s="1" customFormat="1" ht="11.25">
      <c r="B154" s="33"/>
      <c r="D154" s="146" t="s">
        <v>313</v>
      </c>
      <c r="F154" s="147" t="s">
        <v>9249</v>
      </c>
      <c r="I154" s="148"/>
      <c r="L154" s="33"/>
      <c r="M154" s="149"/>
      <c r="T154" s="54"/>
      <c r="AT154" s="18" t="s">
        <v>313</v>
      </c>
      <c r="AU154" s="18" t="s">
        <v>88</v>
      </c>
    </row>
    <row r="155" spans="2:65" s="13" customFormat="1" ht="11.25">
      <c r="B155" s="158"/>
      <c r="D155" s="146" t="s">
        <v>317</v>
      </c>
      <c r="E155" s="159" t="s">
        <v>42</v>
      </c>
      <c r="F155" s="160" t="s">
        <v>9570</v>
      </c>
      <c r="H155" s="161">
        <v>289.00799999999998</v>
      </c>
      <c r="I155" s="162"/>
      <c r="L155" s="158"/>
      <c r="M155" s="163"/>
      <c r="T155" s="164"/>
      <c r="AT155" s="159" t="s">
        <v>317</v>
      </c>
      <c r="AU155" s="159" t="s">
        <v>88</v>
      </c>
      <c r="AV155" s="13" t="s">
        <v>88</v>
      </c>
      <c r="AW155" s="13" t="s">
        <v>38</v>
      </c>
      <c r="AX155" s="13" t="s">
        <v>86</v>
      </c>
      <c r="AY155" s="159" t="s">
        <v>305</v>
      </c>
    </row>
    <row r="156" spans="2:65" s="1" customFormat="1" ht="24.2" customHeight="1">
      <c r="B156" s="33"/>
      <c r="C156" s="133" t="s">
        <v>428</v>
      </c>
      <c r="D156" s="133" t="s">
        <v>307</v>
      </c>
      <c r="E156" s="134" t="s">
        <v>5004</v>
      </c>
      <c r="F156" s="135" t="s">
        <v>5005</v>
      </c>
      <c r="G156" s="136" t="s">
        <v>244</v>
      </c>
      <c r="H156" s="137">
        <v>48.6</v>
      </c>
      <c r="I156" s="138"/>
      <c r="J156" s="139">
        <f>ROUND(I156*H156,2)</f>
        <v>0</v>
      </c>
      <c r="K156" s="135" t="s">
        <v>310</v>
      </c>
      <c r="L156" s="33"/>
      <c r="M156" s="140" t="s">
        <v>42</v>
      </c>
      <c r="N156" s="141" t="s">
        <v>50</v>
      </c>
      <c r="P156" s="142">
        <f>O156*H156</f>
        <v>0</v>
      </c>
      <c r="Q156" s="142">
        <v>0</v>
      </c>
      <c r="R156" s="142">
        <f>Q156*H156</f>
        <v>0</v>
      </c>
      <c r="S156" s="142">
        <v>0</v>
      </c>
      <c r="T156" s="143">
        <f>S156*H156</f>
        <v>0</v>
      </c>
      <c r="AR156" s="144" t="s">
        <v>311</v>
      </c>
      <c r="AT156" s="144" t="s">
        <v>307</v>
      </c>
      <c r="AU156" s="144" t="s">
        <v>88</v>
      </c>
      <c r="AY156" s="18" t="s">
        <v>305</v>
      </c>
      <c r="BE156" s="145">
        <f>IF(N156="základní",J156,0)</f>
        <v>0</v>
      </c>
      <c r="BF156" s="145">
        <f>IF(N156="snížená",J156,0)</f>
        <v>0</v>
      </c>
      <c r="BG156" s="145">
        <f>IF(N156="zákl. přenesená",J156,0)</f>
        <v>0</v>
      </c>
      <c r="BH156" s="145">
        <f>IF(N156="sníž. přenesená",J156,0)</f>
        <v>0</v>
      </c>
      <c r="BI156" s="145">
        <f>IF(N156="nulová",J156,0)</f>
        <v>0</v>
      </c>
      <c r="BJ156" s="18" t="s">
        <v>86</v>
      </c>
      <c r="BK156" s="145">
        <f>ROUND(I156*H156,2)</f>
        <v>0</v>
      </c>
      <c r="BL156" s="18" t="s">
        <v>311</v>
      </c>
      <c r="BM156" s="144" t="s">
        <v>9571</v>
      </c>
    </row>
    <row r="157" spans="2:65" s="1" customFormat="1" ht="39">
      <c r="B157" s="33"/>
      <c r="D157" s="146" t="s">
        <v>313</v>
      </c>
      <c r="F157" s="147" t="s">
        <v>5007</v>
      </c>
      <c r="I157" s="148"/>
      <c r="L157" s="33"/>
      <c r="M157" s="149"/>
      <c r="T157" s="54"/>
      <c r="AT157" s="18" t="s">
        <v>313</v>
      </c>
      <c r="AU157" s="18" t="s">
        <v>88</v>
      </c>
    </row>
    <row r="158" spans="2:65" s="1" customFormat="1" ht="11.25">
      <c r="B158" s="33"/>
      <c r="D158" s="150" t="s">
        <v>315</v>
      </c>
      <c r="F158" s="151" t="s">
        <v>5008</v>
      </c>
      <c r="I158" s="148"/>
      <c r="L158" s="33"/>
      <c r="M158" s="149"/>
      <c r="T158" s="54"/>
      <c r="AT158" s="18" t="s">
        <v>315</v>
      </c>
      <c r="AU158" s="18" t="s">
        <v>88</v>
      </c>
    </row>
    <row r="159" spans="2:65" s="13" customFormat="1" ht="11.25">
      <c r="B159" s="158"/>
      <c r="D159" s="146" t="s">
        <v>317</v>
      </c>
      <c r="E159" s="159" t="s">
        <v>42</v>
      </c>
      <c r="F159" s="160" t="s">
        <v>9572</v>
      </c>
      <c r="H159" s="161">
        <v>37.799999999999997</v>
      </c>
      <c r="I159" s="162"/>
      <c r="L159" s="158"/>
      <c r="M159" s="163"/>
      <c r="T159" s="164"/>
      <c r="AT159" s="159" t="s">
        <v>317</v>
      </c>
      <c r="AU159" s="159" t="s">
        <v>88</v>
      </c>
      <c r="AV159" s="13" t="s">
        <v>88</v>
      </c>
      <c r="AW159" s="13" t="s">
        <v>38</v>
      </c>
      <c r="AX159" s="13" t="s">
        <v>79</v>
      </c>
      <c r="AY159" s="159" t="s">
        <v>305</v>
      </c>
    </row>
    <row r="160" spans="2:65" s="13" customFormat="1" ht="11.25">
      <c r="B160" s="158"/>
      <c r="D160" s="146" t="s">
        <v>317</v>
      </c>
      <c r="E160" s="159" t="s">
        <v>42</v>
      </c>
      <c r="F160" s="160" t="s">
        <v>9573</v>
      </c>
      <c r="H160" s="161">
        <v>10.8</v>
      </c>
      <c r="I160" s="162"/>
      <c r="L160" s="158"/>
      <c r="M160" s="163"/>
      <c r="T160" s="164"/>
      <c r="AT160" s="159" t="s">
        <v>317</v>
      </c>
      <c r="AU160" s="159" t="s">
        <v>88</v>
      </c>
      <c r="AV160" s="13" t="s">
        <v>88</v>
      </c>
      <c r="AW160" s="13" t="s">
        <v>38</v>
      </c>
      <c r="AX160" s="13" t="s">
        <v>79</v>
      </c>
      <c r="AY160" s="159" t="s">
        <v>305</v>
      </c>
    </row>
    <row r="161" spans="2:65" s="15" customFormat="1" ht="11.25">
      <c r="B161" s="172"/>
      <c r="D161" s="146" t="s">
        <v>317</v>
      </c>
      <c r="E161" s="173" t="s">
        <v>42</v>
      </c>
      <c r="F161" s="174" t="s">
        <v>339</v>
      </c>
      <c r="H161" s="175">
        <v>48.6</v>
      </c>
      <c r="I161" s="176"/>
      <c r="L161" s="172"/>
      <c r="M161" s="177"/>
      <c r="T161" s="178"/>
      <c r="AT161" s="173" t="s">
        <v>317</v>
      </c>
      <c r="AU161" s="173" t="s">
        <v>88</v>
      </c>
      <c r="AV161" s="15" t="s">
        <v>311</v>
      </c>
      <c r="AW161" s="15" t="s">
        <v>38</v>
      </c>
      <c r="AX161" s="15" t="s">
        <v>86</v>
      </c>
      <c r="AY161" s="173" t="s">
        <v>305</v>
      </c>
    </row>
    <row r="162" spans="2:65" s="1" customFormat="1" ht="16.5" customHeight="1">
      <c r="B162" s="33"/>
      <c r="C162" s="179" t="s">
        <v>436</v>
      </c>
      <c r="D162" s="179" t="s">
        <v>341</v>
      </c>
      <c r="E162" s="180" t="s">
        <v>9254</v>
      </c>
      <c r="F162" s="181" t="s">
        <v>9255</v>
      </c>
      <c r="G162" s="182" t="s">
        <v>453</v>
      </c>
      <c r="H162" s="183">
        <v>87.48</v>
      </c>
      <c r="I162" s="184"/>
      <c r="J162" s="185">
        <f>ROUND(I162*H162,2)</f>
        <v>0</v>
      </c>
      <c r="K162" s="181" t="s">
        <v>9256</v>
      </c>
      <c r="L162" s="186"/>
      <c r="M162" s="187" t="s">
        <v>42</v>
      </c>
      <c r="N162" s="188" t="s">
        <v>50</v>
      </c>
      <c r="P162" s="142">
        <f>O162*H162</f>
        <v>0</v>
      </c>
      <c r="Q162" s="142">
        <v>1</v>
      </c>
      <c r="R162" s="142">
        <f>Q162*H162</f>
        <v>87.48</v>
      </c>
      <c r="S162" s="142">
        <v>0</v>
      </c>
      <c r="T162" s="143">
        <f>S162*H162</f>
        <v>0</v>
      </c>
      <c r="AR162" s="144" t="s">
        <v>344</v>
      </c>
      <c r="AT162" s="144" t="s">
        <v>341</v>
      </c>
      <c r="AU162" s="144" t="s">
        <v>88</v>
      </c>
      <c r="AY162" s="18" t="s">
        <v>305</v>
      </c>
      <c r="BE162" s="145">
        <f>IF(N162="základní",J162,0)</f>
        <v>0</v>
      </c>
      <c r="BF162" s="145">
        <f>IF(N162="snížená",J162,0)</f>
        <v>0</v>
      </c>
      <c r="BG162" s="145">
        <f>IF(N162="zákl. přenesená",J162,0)</f>
        <v>0</v>
      </c>
      <c r="BH162" s="145">
        <f>IF(N162="sníž. přenesená",J162,0)</f>
        <v>0</v>
      </c>
      <c r="BI162" s="145">
        <f>IF(N162="nulová",J162,0)</f>
        <v>0</v>
      </c>
      <c r="BJ162" s="18" t="s">
        <v>86</v>
      </c>
      <c r="BK162" s="145">
        <f>ROUND(I162*H162,2)</f>
        <v>0</v>
      </c>
      <c r="BL162" s="18" t="s">
        <v>311</v>
      </c>
      <c r="BM162" s="144" t="s">
        <v>9574</v>
      </c>
    </row>
    <row r="163" spans="2:65" s="1" customFormat="1" ht="11.25">
      <c r="B163" s="33"/>
      <c r="D163" s="146" t="s">
        <v>313</v>
      </c>
      <c r="F163" s="147" t="s">
        <v>9255</v>
      </c>
      <c r="I163" s="148"/>
      <c r="L163" s="33"/>
      <c r="M163" s="149"/>
      <c r="T163" s="54"/>
      <c r="AT163" s="18" t="s">
        <v>313</v>
      </c>
      <c r="AU163" s="18" t="s">
        <v>88</v>
      </c>
    </row>
    <row r="164" spans="2:65" s="13" customFormat="1" ht="11.25">
      <c r="B164" s="158"/>
      <c r="D164" s="146" t="s">
        <v>317</v>
      </c>
      <c r="E164" s="159" t="s">
        <v>42</v>
      </c>
      <c r="F164" s="160" t="s">
        <v>9575</v>
      </c>
      <c r="H164" s="161">
        <v>87.48</v>
      </c>
      <c r="I164" s="162"/>
      <c r="L164" s="158"/>
      <c r="M164" s="163"/>
      <c r="T164" s="164"/>
      <c r="AT164" s="159" t="s">
        <v>317</v>
      </c>
      <c r="AU164" s="159" t="s">
        <v>88</v>
      </c>
      <c r="AV164" s="13" t="s">
        <v>88</v>
      </c>
      <c r="AW164" s="13" t="s">
        <v>38</v>
      </c>
      <c r="AX164" s="13" t="s">
        <v>86</v>
      </c>
      <c r="AY164" s="159" t="s">
        <v>305</v>
      </c>
    </row>
    <row r="165" spans="2:65" s="11" customFormat="1" ht="22.9" customHeight="1">
      <c r="B165" s="121"/>
      <c r="D165" s="122" t="s">
        <v>78</v>
      </c>
      <c r="E165" s="131" t="s">
        <v>88</v>
      </c>
      <c r="F165" s="131" t="s">
        <v>385</v>
      </c>
      <c r="I165" s="124"/>
      <c r="J165" s="132">
        <f>BK165</f>
        <v>0</v>
      </c>
      <c r="L165" s="121"/>
      <c r="M165" s="126"/>
      <c r="P165" s="127">
        <f>SUM(P166:P169)</f>
        <v>0</v>
      </c>
      <c r="R165" s="127">
        <f>SUM(R166:R169)</f>
        <v>17.5861056</v>
      </c>
      <c r="T165" s="128">
        <f>SUM(T166:T169)</f>
        <v>0</v>
      </c>
      <c r="AR165" s="122" t="s">
        <v>86</v>
      </c>
      <c r="AT165" s="129" t="s">
        <v>78</v>
      </c>
      <c r="AU165" s="129" t="s">
        <v>86</v>
      </c>
      <c r="AY165" s="122" t="s">
        <v>305</v>
      </c>
      <c r="BK165" s="130">
        <f>SUM(BK166:BK169)</f>
        <v>0</v>
      </c>
    </row>
    <row r="166" spans="2:65" s="1" customFormat="1" ht="37.9" customHeight="1">
      <c r="B166" s="33"/>
      <c r="C166" s="133" t="s">
        <v>444</v>
      </c>
      <c r="D166" s="133" t="s">
        <v>307</v>
      </c>
      <c r="E166" s="134" t="s">
        <v>9576</v>
      </c>
      <c r="F166" s="135" t="s">
        <v>9577</v>
      </c>
      <c r="G166" s="136" t="s">
        <v>402</v>
      </c>
      <c r="H166" s="137">
        <v>86</v>
      </c>
      <c r="I166" s="138"/>
      <c r="J166" s="139">
        <f>ROUND(I166*H166,2)</f>
        <v>0</v>
      </c>
      <c r="K166" s="135" t="s">
        <v>310</v>
      </c>
      <c r="L166" s="33"/>
      <c r="M166" s="140" t="s">
        <v>42</v>
      </c>
      <c r="N166" s="141" t="s">
        <v>50</v>
      </c>
      <c r="P166" s="142">
        <f>O166*H166</f>
        <v>0</v>
      </c>
      <c r="Q166" s="142">
        <v>0.20448959999999999</v>
      </c>
      <c r="R166" s="142">
        <f>Q166*H166</f>
        <v>17.5861056</v>
      </c>
      <c r="S166" s="142">
        <v>0</v>
      </c>
      <c r="T166" s="143">
        <f>S166*H166</f>
        <v>0</v>
      </c>
      <c r="AR166" s="144" t="s">
        <v>311</v>
      </c>
      <c r="AT166" s="144" t="s">
        <v>307</v>
      </c>
      <c r="AU166" s="144" t="s">
        <v>88</v>
      </c>
      <c r="AY166" s="18" t="s">
        <v>305</v>
      </c>
      <c r="BE166" s="145">
        <f>IF(N166="základní",J166,0)</f>
        <v>0</v>
      </c>
      <c r="BF166" s="145">
        <f>IF(N166="snížená",J166,0)</f>
        <v>0</v>
      </c>
      <c r="BG166" s="145">
        <f>IF(N166="zákl. přenesená",J166,0)</f>
        <v>0</v>
      </c>
      <c r="BH166" s="145">
        <f>IF(N166="sníž. přenesená",J166,0)</f>
        <v>0</v>
      </c>
      <c r="BI166" s="145">
        <f>IF(N166="nulová",J166,0)</f>
        <v>0</v>
      </c>
      <c r="BJ166" s="18" t="s">
        <v>86</v>
      </c>
      <c r="BK166" s="145">
        <f>ROUND(I166*H166,2)</f>
        <v>0</v>
      </c>
      <c r="BL166" s="18" t="s">
        <v>311</v>
      </c>
      <c r="BM166" s="144" t="s">
        <v>9578</v>
      </c>
    </row>
    <row r="167" spans="2:65" s="1" customFormat="1" ht="39">
      <c r="B167" s="33"/>
      <c r="D167" s="146" t="s">
        <v>313</v>
      </c>
      <c r="F167" s="147" t="s">
        <v>9579</v>
      </c>
      <c r="I167" s="148"/>
      <c r="L167" s="33"/>
      <c r="M167" s="149"/>
      <c r="T167" s="54"/>
      <c r="AT167" s="18" t="s">
        <v>313</v>
      </c>
      <c r="AU167" s="18" t="s">
        <v>88</v>
      </c>
    </row>
    <row r="168" spans="2:65" s="1" customFormat="1" ht="11.25">
      <c r="B168" s="33"/>
      <c r="D168" s="150" t="s">
        <v>315</v>
      </c>
      <c r="F168" s="151" t="s">
        <v>9580</v>
      </c>
      <c r="I168" s="148"/>
      <c r="L168" s="33"/>
      <c r="M168" s="149"/>
      <c r="T168" s="54"/>
      <c r="AT168" s="18" t="s">
        <v>315</v>
      </c>
      <c r="AU168" s="18" t="s">
        <v>88</v>
      </c>
    </row>
    <row r="169" spans="2:65" s="1" customFormat="1" ht="126.75">
      <c r="B169" s="33"/>
      <c r="D169" s="146" t="s">
        <v>4036</v>
      </c>
      <c r="F169" s="189" t="s">
        <v>9581</v>
      </c>
      <c r="I169" s="148"/>
      <c r="L169" s="33"/>
      <c r="M169" s="149"/>
      <c r="T169" s="54"/>
      <c r="AT169" s="18" t="s">
        <v>4036</v>
      </c>
      <c r="AU169" s="18" t="s">
        <v>88</v>
      </c>
    </row>
    <row r="170" spans="2:65" s="11" customFormat="1" ht="22.9" customHeight="1">
      <c r="B170" s="121"/>
      <c r="D170" s="122" t="s">
        <v>78</v>
      </c>
      <c r="E170" s="131" t="s">
        <v>96</v>
      </c>
      <c r="F170" s="131" t="s">
        <v>466</v>
      </c>
      <c r="I170" s="124"/>
      <c r="J170" s="132">
        <f>BK170</f>
        <v>0</v>
      </c>
      <c r="L170" s="121"/>
      <c r="M170" s="126"/>
      <c r="P170" s="127">
        <f>SUM(P171:P174)</f>
        <v>0</v>
      </c>
      <c r="R170" s="127">
        <f>SUM(R171:R174)</f>
        <v>0</v>
      </c>
      <c r="T170" s="128">
        <f>SUM(T171:T174)</f>
        <v>0</v>
      </c>
      <c r="AR170" s="122" t="s">
        <v>86</v>
      </c>
      <c r="AT170" s="129" t="s">
        <v>78</v>
      </c>
      <c r="AU170" s="129" t="s">
        <v>86</v>
      </c>
      <c r="AY170" s="122" t="s">
        <v>305</v>
      </c>
      <c r="BK170" s="130">
        <f>SUM(BK171:BK174)</f>
        <v>0</v>
      </c>
    </row>
    <row r="171" spans="2:65" s="1" customFormat="1" ht="21.75" customHeight="1">
      <c r="B171" s="33"/>
      <c r="C171" s="133" t="s">
        <v>450</v>
      </c>
      <c r="D171" s="133" t="s">
        <v>307</v>
      </c>
      <c r="E171" s="134" t="s">
        <v>9582</v>
      </c>
      <c r="F171" s="135" t="s">
        <v>9583</v>
      </c>
      <c r="G171" s="136" t="s">
        <v>402</v>
      </c>
      <c r="H171" s="137">
        <v>86</v>
      </c>
      <c r="I171" s="138"/>
      <c r="J171" s="139">
        <f>ROUND(I171*H171,2)</f>
        <v>0</v>
      </c>
      <c r="K171" s="135" t="s">
        <v>310</v>
      </c>
      <c r="L171" s="33"/>
      <c r="M171" s="140" t="s">
        <v>42</v>
      </c>
      <c r="N171" s="141" t="s">
        <v>50</v>
      </c>
      <c r="P171" s="142">
        <f>O171*H171</f>
        <v>0</v>
      </c>
      <c r="Q171" s="142">
        <v>0</v>
      </c>
      <c r="R171" s="142">
        <f>Q171*H171</f>
        <v>0</v>
      </c>
      <c r="S171" s="142">
        <v>0</v>
      </c>
      <c r="T171" s="143">
        <f>S171*H171</f>
        <v>0</v>
      </c>
      <c r="AR171" s="144" t="s">
        <v>311</v>
      </c>
      <c r="AT171" s="144" t="s">
        <v>307</v>
      </c>
      <c r="AU171" s="144" t="s">
        <v>88</v>
      </c>
      <c r="AY171" s="18" t="s">
        <v>305</v>
      </c>
      <c r="BE171" s="145">
        <f>IF(N171="základní",J171,0)</f>
        <v>0</v>
      </c>
      <c r="BF171" s="145">
        <f>IF(N171="snížená",J171,0)</f>
        <v>0</v>
      </c>
      <c r="BG171" s="145">
        <f>IF(N171="zákl. přenesená",J171,0)</f>
        <v>0</v>
      </c>
      <c r="BH171" s="145">
        <f>IF(N171="sníž. přenesená",J171,0)</f>
        <v>0</v>
      </c>
      <c r="BI171" s="145">
        <f>IF(N171="nulová",J171,0)</f>
        <v>0</v>
      </c>
      <c r="BJ171" s="18" t="s">
        <v>86</v>
      </c>
      <c r="BK171" s="145">
        <f>ROUND(I171*H171,2)</f>
        <v>0</v>
      </c>
      <c r="BL171" s="18" t="s">
        <v>311</v>
      </c>
      <c r="BM171" s="144" t="s">
        <v>9584</v>
      </c>
    </row>
    <row r="172" spans="2:65" s="1" customFormat="1" ht="19.5">
      <c r="B172" s="33"/>
      <c r="D172" s="146" t="s">
        <v>313</v>
      </c>
      <c r="F172" s="147" t="s">
        <v>9585</v>
      </c>
      <c r="I172" s="148"/>
      <c r="L172" s="33"/>
      <c r="M172" s="149"/>
      <c r="T172" s="54"/>
      <c r="AT172" s="18" t="s">
        <v>313</v>
      </c>
      <c r="AU172" s="18" t="s">
        <v>88</v>
      </c>
    </row>
    <row r="173" spans="2:65" s="1" customFormat="1" ht="11.25">
      <c r="B173" s="33"/>
      <c r="D173" s="150" t="s">
        <v>315</v>
      </c>
      <c r="F173" s="151" t="s">
        <v>9586</v>
      </c>
      <c r="I173" s="148"/>
      <c r="L173" s="33"/>
      <c r="M173" s="149"/>
      <c r="T173" s="54"/>
      <c r="AT173" s="18" t="s">
        <v>315</v>
      </c>
      <c r="AU173" s="18" t="s">
        <v>88</v>
      </c>
    </row>
    <row r="174" spans="2:65" s="1" customFormat="1" ht="39">
      <c r="B174" s="33"/>
      <c r="D174" s="146" t="s">
        <v>4036</v>
      </c>
      <c r="F174" s="189" t="s">
        <v>9587</v>
      </c>
      <c r="I174" s="148"/>
      <c r="L174" s="33"/>
      <c r="M174" s="149"/>
      <c r="T174" s="54"/>
      <c r="AT174" s="18" t="s">
        <v>4036</v>
      </c>
      <c r="AU174" s="18" t="s">
        <v>88</v>
      </c>
    </row>
    <row r="175" spans="2:65" s="11" customFormat="1" ht="22.9" customHeight="1">
      <c r="B175" s="121"/>
      <c r="D175" s="122" t="s">
        <v>78</v>
      </c>
      <c r="E175" s="131" t="s">
        <v>311</v>
      </c>
      <c r="F175" s="131" t="s">
        <v>506</v>
      </c>
      <c r="I175" s="124"/>
      <c r="J175" s="132">
        <f>BK175</f>
        <v>0</v>
      </c>
      <c r="L175" s="121"/>
      <c r="M175" s="126"/>
      <c r="P175" s="127">
        <f>SUM(P176:P208)</f>
        <v>0</v>
      </c>
      <c r="R175" s="127">
        <f>SUM(R176:R208)</f>
        <v>25.887954200000003</v>
      </c>
      <c r="T175" s="128">
        <f>SUM(T176:T208)</f>
        <v>0</v>
      </c>
      <c r="AR175" s="122" t="s">
        <v>86</v>
      </c>
      <c r="AT175" s="129" t="s">
        <v>78</v>
      </c>
      <c r="AU175" s="129" t="s">
        <v>86</v>
      </c>
      <c r="AY175" s="122" t="s">
        <v>305</v>
      </c>
      <c r="BK175" s="130">
        <f>SUM(BK176:BK208)</f>
        <v>0</v>
      </c>
    </row>
    <row r="176" spans="2:65" s="1" customFormat="1" ht="16.5" customHeight="1">
      <c r="B176" s="33"/>
      <c r="C176" s="133" t="s">
        <v>459</v>
      </c>
      <c r="D176" s="133" t="s">
        <v>307</v>
      </c>
      <c r="E176" s="134" t="s">
        <v>9259</v>
      </c>
      <c r="F176" s="135" t="s">
        <v>9260</v>
      </c>
      <c r="G176" s="136" t="s">
        <v>244</v>
      </c>
      <c r="H176" s="137">
        <v>2.0249999999999999</v>
      </c>
      <c r="I176" s="138"/>
      <c r="J176" s="139">
        <f>ROUND(I176*H176,2)</f>
        <v>0</v>
      </c>
      <c r="K176" s="135" t="s">
        <v>310</v>
      </c>
      <c r="L176" s="33"/>
      <c r="M176" s="140" t="s">
        <v>42</v>
      </c>
      <c r="N176" s="141" t="s">
        <v>50</v>
      </c>
      <c r="P176" s="142">
        <f>O176*H176</f>
        <v>0</v>
      </c>
      <c r="Q176" s="142">
        <v>1.7034</v>
      </c>
      <c r="R176" s="142">
        <f>Q176*H176</f>
        <v>3.4493849999999999</v>
      </c>
      <c r="S176" s="142">
        <v>0</v>
      </c>
      <c r="T176" s="143">
        <f>S176*H176</f>
        <v>0</v>
      </c>
      <c r="AR176" s="144" t="s">
        <v>311</v>
      </c>
      <c r="AT176" s="144" t="s">
        <v>307</v>
      </c>
      <c r="AU176" s="144" t="s">
        <v>88</v>
      </c>
      <c r="AY176" s="18" t="s">
        <v>305</v>
      </c>
      <c r="BE176" s="145">
        <f>IF(N176="základní",J176,0)</f>
        <v>0</v>
      </c>
      <c r="BF176" s="145">
        <f>IF(N176="snížená",J176,0)</f>
        <v>0</v>
      </c>
      <c r="BG176" s="145">
        <f>IF(N176="zákl. přenesená",J176,0)</f>
        <v>0</v>
      </c>
      <c r="BH176" s="145">
        <f>IF(N176="sníž. přenesená",J176,0)</f>
        <v>0</v>
      </c>
      <c r="BI176" s="145">
        <f>IF(N176="nulová",J176,0)</f>
        <v>0</v>
      </c>
      <c r="BJ176" s="18" t="s">
        <v>86</v>
      </c>
      <c r="BK176" s="145">
        <f>ROUND(I176*H176,2)</f>
        <v>0</v>
      </c>
      <c r="BL176" s="18" t="s">
        <v>311</v>
      </c>
      <c r="BM176" s="144" t="s">
        <v>9588</v>
      </c>
    </row>
    <row r="177" spans="2:65" s="1" customFormat="1" ht="19.5">
      <c r="B177" s="33"/>
      <c r="D177" s="146" t="s">
        <v>313</v>
      </c>
      <c r="F177" s="147" t="s">
        <v>9262</v>
      </c>
      <c r="I177" s="148"/>
      <c r="L177" s="33"/>
      <c r="M177" s="149"/>
      <c r="T177" s="54"/>
      <c r="AT177" s="18" t="s">
        <v>313</v>
      </c>
      <c r="AU177" s="18" t="s">
        <v>88</v>
      </c>
    </row>
    <row r="178" spans="2:65" s="1" customFormat="1" ht="11.25">
      <c r="B178" s="33"/>
      <c r="D178" s="150" t="s">
        <v>315</v>
      </c>
      <c r="F178" s="151" t="s">
        <v>9263</v>
      </c>
      <c r="I178" s="148"/>
      <c r="L178" s="33"/>
      <c r="M178" s="149"/>
      <c r="T178" s="54"/>
      <c r="AT178" s="18" t="s">
        <v>315</v>
      </c>
      <c r="AU178" s="18" t="s">
        <v>88</v>
      </c>
    </row>
    <row r="179" spans="2:65" s="1" customFormat="1" ht="58.5">
      <c r="B179" s="33"/>
      <c r="D179" s="146" t="s">
        <v>4036</v>
      </c>
      <c r="F179" s="189" t="s">
        <v>9264</v>
      </c>
      <c r="I179" s="148"/>
      <c r="L179" s="33"/>
      <c r="M179" s="149"/>
      <c r="T179" s="54"/>
      <c r="AT179" s="18" t="s">
        <v>4036</v>
      </c>
      <c r="AU179" s="18" t="s">
        <v>88</v>
      </c>
    </row>
    <row r="180" spans="2:65" s="13" customFormat="1" ht="11.25">
      <c r="B180" s="158"/>
      <c r="D180" s="146" t="s">
        <v>317</v>
      </c>
      <c r="E180" s="159" t="s">
        <v>42</v>
      </c>
      <c r="F180" s="160" t="s">
        <v>9589</v>
      </c>
      <c r="H180" s="161">
        <v>2.0249999999999999</v>
      </c>
      <c r="I180" s="162"/>
      <c r="L180" s="158"/>
      <c r="M180" s="163"/>
      <c r="T180" s="164"/>
      <c r="AT180" s="159" t="s">
        <v>317</v>
      </c>
      <c r="AU180" s="159" t="s">
        <v>88</v>
      </c>
      <c r="AV180" s="13" t="s">
        <v>88</v>
      </c>
      <c r="AW180" s="13" t="s">
        <v>38</v>
      </c>
      <c r="AX180" s="13" t="s">
        <v>86</v>
      </c>
      <c r="AY180" s="159" t="s">
        <v>305</v>
      </c>
    </row>
    <row r="181" spans="2:65" s="1" customFormat="1" ht="16.5" customHeight="1">
      <c r="B181" s="33"/>
      <c r="C181" s="133" t="s">
        <v>467</v>
      </c>
      <c r="D181" s="133" t="s">
        <v>307</v>
      </c>
      <c r="E181" s="134" t="s">
        <v>5014</v>
      </c>
      <c r="F181" s="135" t="s">
        <v>5015</v>
      </c>
      <c r="G181" s="136" t="s">
        <v>244</v>
      </c>
      <c r="H181" s="137">
        <v>9.9600000000000009</v>
      </c>
      <c r="I181" s="138"/>
      <c r="J181" s="139">
        <f>ROUND(I181*H181,2)</f>
        <v>0</v>
      </c>
      <c r="K181" s="135" t="s">
        <v>310</v>
      </c>
      <c r="L181" s="33"/>
      <c r="M181" s="140" t="s">
        <v>42</v>
      </c>
      <c r="N181" s="141" t="s">
        <v>50</v>
      </c>
      <c r="P181" s="142">
        <f>O181*H181</f>
        <v>0</v>
      </c>
      <c r="Q181" s="142">
        <v>1.8907700000000001</v>
      </c>
      <c r="R181" s="142">
        <f>Q181*H181</f>
        <v>18.832069200000003</v>
      </c>
      <c r="S181" s="142">
        <v>0</v>
      </c>
      <c r="T181" s="143">
        <f>S181*H181</f>
        <v>0</v>
      </c>
      <c r="AR181" s="144" t="s">
        <v>311</v>
      </c>
      <c r="AT181" s="144" t="s">
        <v>307</v>
      </c>
      <c r="AU181" s="144" t="s">
        <v>88</v>
      </c>
      <c r="AY181" s="18" t="s">
        <v>305</v>
      </c>
      <c r="BE181" s="145">
        <f>IF(N181="základní",J181,0)</f>
        <v>0</v>
      </c>
      <c r="BF181" s="145">
        <f>IF(N181="snížená",J181,0)</f>
        <v>0</v>
      </c>
      <c r="BG181" s="145">
        <f>IF(N181="zákl. přenesená",J181,0)</f>
        <v>0</v>
      </c>
      <c r="BH181" s="145">
        <f>IF(N181="sníž. přenesená",J181,0)</f>
        <v>0</v>
      </c>
      <c r="BI181" s="145">
        <f>IF(N181="nulová",J181,0)</f>
        <v>0</v>
      </c>
      <c r="BJ181" s="18" t="s">
        <v>86</v>
      </c>
      <c r="BK181" s="145">
        <f>ROUND(I181*H181,2)</f>
        <v>0</v>
      </c>
      <c r="BL181" s="18" t="s">
        <v>311</v>
      </c>
      <c r="BM181" s="144" t="s">
        <v>9590</v>
      </c>
    </row>
    <row r="182" spans="2:65" s="1" customFormat="1" ht="19.5">
      <c r="B182" s="33"/>
      <c r="D182" s="146" t="s">
        <v>313</v>
      </c>
      <c r="F182" s="147" t="s">
        <v>5017</v>
      </c>
      <c r="I182" s="148"/>
      <c r="L182" s="33"/>
      <c r="M182" s="149"/>
      <c r="T182" s="54"/>
      <c r="AT182" s="18" t="s">
        <v>313</v>
      </c>
      <c r="AU182" s="18" t="s">
        <v>88</v>
      </c>
    </row>
    <row r="183" spans="2:65" s="1" customFormat="1" ht="11.25">
      <c r="B183" s="33"/>
      <c r="D183" s="150" t="s">
        <v>315</v>
      </c>
      <c r="F183" s="151" t="s">
        <v>5018</v>
      </c>
      <c r="I183" s="148"/>
      <c r="L183" s="33"/>
      <c r="M183" s="149"/>
      <c r="T183" s="54"/>
      <c r="AT183" s="18" t="s">
        <v>315</v>
      </c>
      <c r="AU183" s="18" t="s">
        <v>88</v>
      </c>
    </row>
    <row r="184" spans="2:65" s="1" customFormat="1" ht="58.5">
      <c r="B184" s="33"/>
      <c r="D184" s="146" t="s">
        <v>4036</v>
      </c>
      <c r="F184" s="189" t="s">
        <v>9264</v>
      </c>
      <c r="I184" s="148"/>
      <c r="L184" s="33"/>
      <c r="M184" s="149"/>
      <c r="T184" s="54"/>
      <c r="AT184" s="18" t="s">
        <v>4036</v>
      </c>
      <c r="AU184" s="18" t="s">
        <v>88</v>
      </c>
    </row>
    <row r="185" spans="2:65" s="13" customFormat="1" ht="11.25">
      <c r="B185" s="158"/>
      <c r="D185" s="146" t="s">
        <v>317</v>
      </c>
      <c r="E185" s="159" t="s">
        <v>42</v>
      </c>
      <c r="F185" s="160" t="s">
        <v>9591</v>
      </c>
      <c r="H185" s="161">
        <v>9.9600000000000009</v>
      </c>
      <c r="I185" s="162"/>
      <c r="L185" s="158"/>
      <c r="M185" s="163"/>
      <c r="T185" s="164"/>
      <c r="AT185" s="159" t="s">
        <v>317</v>
      </c>
      <c r="AU185" s="159" t="s">
        <v>88</v>
      </c>
      <c r="AV185" s="13" t="s">
        <v>88</v>
      </c>
      <c r="AW185" s="13" t="s">
        <v>38</v>
      </c>
      <c r="AX185" s="13" t="s">
        <v>86</v>
      </c>
      <c r="AY185" s="159" t="s">
        <v>305</v>
      </c>
    </row>
    <row r="186" spans="2:65" s="1" customFormat="1" ht="21.75" customHeight="1">
      <c r="B186" s="33"/>
      <c r="C186" s="133" t="s">
        <v>7</v>
      </c>
      <c r="D186" s="133" t="s">
        <v>307</v>
      </c>
      <c r="E186" s="134" t="s">
        <v>9592</v>
      </c>
      <c r="F186" s="135" t="s">
        <v>9593</v>
      </c>
      <c r="G186" s="136" t="s">
        <v>350</v>
      </c>
      <c r="H186" s="137">
        <v>9</v>
      </c>
      <c r="I186" s="138"/>
      <c r="J186" s="139">
        <f>ROUND(I186*H186,2)</f>
        <v>0</v>
      </c>
      <c r="K186" s="135" t="s">
        <v>310</v>
      </c>
      <c r="L186" s="33"/>
      <c r="M186" s="140" t="s">
        <v>42</v>
      </c>
      <c r="N186" s="141" t="s">
        <v>50</v>
      </c>
      <c r="P186" s="142">
        <f>O186*H186</f>
        <v>0</v>
      </c>
      <c r="Q186" s="142">
        <v>6.6E-3</v>
      </c>
      <c r="R186" s="142">
        <f>Q186*H186</f>
        <v>5.9400000000000001E-2</v>
      </c>
      <c r="S186" s="142">
        <v>0</v>
      </c>
      <c r="T186" s="143">
        <f>S186*H186</f>
        <v>0</v>
      </c>
      <c r="AR186" s="144" t="s">
        <v>311</v>
      </c>
      <c r="AT186" s="144" t="s">
        <v>307</v>
      </c>
      <c r="AU186" s="144" t="s">
        <v>88</v>
      </c>
      <c r="AY186" s="18" t="s">
        <v>305</v>
      </c>
      <c r="BE186" s="145">
        <f>IF(N186="základní",J186,0)</f>
        <v>0</v>
      </c>
      <c r="BF186" s="145">
        <f>IF(N186="snížená",J186,0)</f>
        <v>0</v>
      </c>
      <c r="BG186" s="145">
        <f>IF(N186="zákl. přenesená",J186,0)</f>
        <v>0</v>
      </c>
      <c r="BH186" s="145">
        <f>IF(N186="sníž. přenesená",J186,0)</f>
        <v>0</v>
      </c>
      <c r="BI186" s="145">
        <f>IF(N186="nulová",J186,0)</f>
        <v>0</v>
      </c>
      <c r="BJ186" s="18" t="s">
        <v>86</v>
      </c>
      <c r="BK186" s="145">
        <f>ROUND(I186*H186,2)</f>
        <v>0</v>
      </c>
      <c r="BL186" s="18" t="s">
        <v>311</v>
      </c>
      <c r="BM186" s="144" t="s">
        <v>9594</v>
      </c>
    </row>
    <row r="187" spans="2:65" s="1" customFormat="1" ht="19.5">
      <c r="B187" s="33"/>
      <c r="D187" s="146" t="s">
        <v>313</v>
      </c>
      <c r="F187" s="147" t="s">
        <v>9595</v>
      </c>
      <c r="I187" s="148"/>
      <c r="L187" s="33"/>
      <c r="M187" s="149"/>
      <c r="T187" s="54"/>
      <c r="AT187" s="18" t="s">
        <v>313</v>
      </c>
      <c r="AU187" s="18" t="s">
        <v>88</v>
      </c>
    </row>
    <row r="188" spans="2:65" s="1" customFormat="1" ht="11.25">
      <c r="B188" s="33"/>
      <c r="D188" s="150" t="s">
        <v>315</v>
      </c>
      <c r="F188" s="151" t="s">
        <v>9596</v>
      </c>
      <c r="I188" s="148"/>
      <c r="L188" s="33"/>
      <c r="M188" s="149"/>
      <c r="T188" s="54"/>
      <c r="AT188" s="18" t="s">
        <v>315</v>
      </c>
      <c r="AU188" s="18" t="s">
        <v>88</v>
      </c>
    </row>
    <row r="189" spans="2:65" s="1" customFormat="1" ht="39">
      <c r="B189" s="33"/>
      <c r="D189" s="146" t="s">
        <v>4036</v>
      </c>
      <c r="F189" s="189" t="s">
        <v>9597</v>
      </c>
      <c r="I189" s="148"/>
      <c r="L189" s="33"/>
      <c r="M189" s="149"/>
      <c r="T189" s="54"/>
      <c r="AT189" s="18" t="s">
        <v>4036</v>
      </c>
      <c r="AU189" s="18" t="s">
        <v>88</v>
      </c>
    </row>
    <row r="190" spans="2:65" s="1" customFormat="1" ht="24.2" customHeight="1">
      <c r="B190" s="33"/>
      <c r="C190" s="179" t="s">
        <v>482</v>
      </c>
      <c r="D190" s="179" t="s">
        <v>341</v>
      </c>
      <c r="E190" s="180" t="s">
        <v>9598</v>
      </c>
      <c r="F190" s="181" t="s">
        <v>9599</v>
      </c>
      <c r="G190" s="182" t="s">
        <v>350</v>
      </c>
      <c r="H190" s="183">
        <v>3</v>
      </c>
      <c r="I190" s="184"/>
      <c r="J190" s="185">
        <f>ROUND(I190*H190,2)</f>
        <v>0</v>
      </c>
      <c r="K190" s="181" t="s">
        <v>310</v>
      </c>
      <c r="L190" s="186"/>
      <c r="M190" s="187" t="s">
        <v>42</v>
      </c>
      <c r="N190" s="188" t="s">
        <v>50</v>
      </c>
      <c r="P190" s="142">
        <f>O190*H190</f>
        <v>0</v>
      </c>
      <c r="Q190" s="142">
        <v>5.5E-2</v>
      </c>
      <c r="R190" s="142">
        <f>Q190*H190</f>
        <v>0.16500000000000001</v>
      </c>
      <c r="S190" s="142">
        <v>0</v>
      </c>
      <c r="T190" s="143">
        <f>S190*H190</f>
        <v>0</v>
      </c>
      <c r="AR190" s="144" t="s">
        <v>344</v>
      </c>
      <c r="AT190" s="144" t="s">
        <v>341</v>
      </c>
      <c r="AU190" s="144" t="s">
        <v>88</v>
      </c>
      <c r="AY190" s="18" t="s">
        <v>305</v>
      </c>
      <c r="BE190" s="145">
        <f>IF(N190="základní",J190,0)</f>
        <v>0</v>
      </c>
      <c r="BF190" s="145">
        <f>IF(N190="snížená",J190,0)</f>
        <v>0</v>
      </c>
      <c r="BG190" s="145">
        <f>IF(N190="zákl. přenesená",J190,0)</f>
        <v>0</v>
      </c>
      <c r="BH190" s="145">
        <f>IF(N190="sníž. přenesená",J190,0)</f>
        <v>0</v>
      </c>
      <c r="BI190" s="145">
        <f>IF(N190="nulová",J190,0)</f>
        <v>0</v>
      </c>
      <c r="BJ190" s="18" t="s">
        <v>86</v>
      </c>
      <c r="BK190" s="145">
        <f>ROUND(I190*H190,2)</f>
        <v>0</v>
      </c>
      <c r="BL190" s="18" t="s">
        <v>311</v>
      </c>
      <c r="BM190" s="144" t="s">
        <v>9600</v>
      </c>
    </row>
    <row r="191" spans="2:65" s="1" customFormat="1" ht="11.25">
      <c r="B191" s="33"/>
      <c r="D191" s="146" t="s">
        <v>313</v>
      </c>
      <c r="F191" s="147" t="s">
        <v>9599</v>
      </c>
      <c r="I191" s="148"/>
      <c r="L191" s="33"/>
      <c r="M191" s="149"/>
      <c r="T191" s="54"/>
      <c r="AT191" s="18" t="s">
        <v>313</v>
      </c>
      <c r="AU191" s="18" t="s">
        <v>88</v>
      </c>
    </row>
    <row r="192" spans="2:65" s="1" customFormat="1" ht="24.2" customHeight="1">
      <c r="B192" s="33"/>
      <c r="C192" s="179" t="s">
        <v>490</v>
      </c>
      <c r="D192" s="179" t="s">
        <v>341</v>
      </c>
      <c r="E192" s="180" t="s">
        <v>9601</v>
      </c>
      <c r="F192" s="181" t="s">
        <v>9602</v>
      </c>
      <c r="G192" s="182" t="s">
        <v>350</v>
      </c>
      <c r="H192" s="183">
        <v>3</v>
      </c>
      <c r="I192" s="184"/>
      <c r="J192" s="185">
        <f>ROUND(I192*H192,2)</f>
        <v>0</v>
      </c>
      <c r="K192" s="181" t="s">
        <v>310</v>
      </c>
      <c r="L192" s="186"/>
      <c r="M192" s="187" t="s">
        <v>42</v>
      </c>
      <c r="N192" s="188" t="s">
        <v>50</v>
      </c>
      <c r="P192" s="142">
        <f>O192*H192</f>
        <v>0</v>
      </c>
      <c r="Q192" s="142">
        <v>4.3999999999999997E-2</v>
      </c>
      <c r="R192" s="142">
        <f>Q192*H192</f>
        <v>0.13200000000000001</v>
      </c>
      <c r="S192" s="142">
        <v>0</v>
      </c>
      <c r="T192" s="143">
        <f>S192*H192</f>
        <v>0</v>
      </c>
      <c r="AR192" s="144" t="s">
        <v>344</v>
      </c>
      <c r="AT192" s="144" t="s">
        <v>341</v>
      </c>
      <c r="AU192" s="144" t="s">
        <v>88</v>
      </c>
      <c r="AY192" s="18" t="s">
        <v>305</v>
      </c>
      <c r="BE192" s="145">
        <f>IF(N192="základní",J192,0)</f>
        <v>0</v>
      </c>
      <c r="BF192" s="145">
        <f>IF(N192="snížená",J192,0)</f>
        <v>0</v>
      </c>
      <c r="BG192" s="145">
        <f>IF(N192="zákl. přenesená",J192,0)</f>
        <v>0</v>
      </c>
      <c r="BH192" s="145">
        <f>IF(N192="sníž. přenesená",J192,0)</f>
        <v>0</v>
      </c>
      <c r="BI192" s="145">
        <f>IF(N192="nulová",J192,0)</f>
        <v>0</v>
      </c>
      <c r="BJ192" s="18" t="s">
        <v>86</v>
      </c>
      <c r="BK192" s="145">
        <f>ROUND(I192*H192,2)</f>
        <v>0</v>
      </c>
      <c r="BL192" s="18" t="s">
        <v>311</v>
      </c>
      <c r="BM192" s="144" t="s">
        <v>9603</v>
      </c>
    </row>
    <row r="193" spans="2:65" s="1" customFormat="1" ht="11.25">
      <c r="B193" s="33"/>
      <c r="D193" s="146" t="s">
        <v>313</v>
      </c>
      <c r="F193" s="147" t="s">
        <v>9602</v>
      </c>
      <c r="I193" s="148"/>
      <c r="L193" s="33"/>
      <c r="M193" s="149"/>
      <c r="T193" s="54"/>
      <c r="AT193" s="18" t="s">
        <v>313</v>
      </c>
      <c r="AU193" s="18" t="s">
        <v>88</v>
      </c>
    </row>
    <row r="194" spans="2:65" s="1" customFormat="1" ht="24.2" customHeight="1">
      <c r="B194" s="33"/>
      <c r="C194" s="179" t="s">
        <v>498</v>
      </c>
      <c r="D194" s="179" t="s">
        <v>341</v>
      </c>
      <c r="E194" s="180" t="s">
        <v>9604</v>
      </c>
      <c r="F194" s="181" t="s">
        <v>9605</v>
      </c>
      <c r="G194" s="182" t="s">
        <v>350</v>
      </c>
      <c r="H194" s="183">
        <v>2</v>
      </c>
      <c r="I194" s="184"/>
      <c r="J194" s="185">
        <f>ROUND(I194*H194,2)</f>
        <v>0</v>
      </c>
      <c r="K194" s="181" t="s">
        <v>310</v>
      </c>
      <c r="L194" s="186"/>
      <c r="M194" s="187" t="s">
        <v>42</v>
      </c>
      <c r="N194" s="188" t="s">
        <v>50</v>
      </c>
      <c r="P194" s="142">
        <f>O194*H194</f>
        <v>0</v>
      </c>
      <c r="Q194" s="142">
        <v>3.3000000000000002E-2</v>
      </c>
      <c r="R194" s="142">
        <f>Q194*H194</f>
        <v>6.6000000000000003E-2</v>
      </c>
      <c r="S194" s="142">
        <v>0</v>
      </c>
      <c r="T194" s="143">
        <f>S194*H194</f>
        <v>0</v>
      </c>
      <c r="AR194" s="144" t="s">
        <v>344</v>
      </c>
      <c r="AT194" s="144" t="s">
        <v>341</v>
      </c>
      <c r="AU194" s="144" t="s">
        <v>88</v>
      </c>
      <c r="AY194" s="18" t="s">
        <v>305</v>
      </c>
      <c r="BE194" s="145">
        <f>IF(N194="základní",J194,0)</f>
        <v>0</v>
      </c>
      <c r="BF194" s="145">
        <f>IF(N194="snížená",J194,0)</f>
        <v>0</v>
      </c>
      <c r="BG194" s="145">
        <f>IF(N194="zákl. přenesená",J194,0)</f>
        <v>0</v>
      </c>
      <c r="BH194" s="145">
        <f>IF(N194="sníž. přenesená",J194,0)</f>
        <v>0</v>
      </c>
      <c r="BI194" s="145">
        <f>IF(N194="nulová",J194,0)</f>
        <v>0</v>
      </c>
      <c r="BJ194" s="18" t="s">
        <v>86</v>
      </c>
      <c r="BK194" s="145">
        <f>ROUND(I194*H194,2)</f>
        <v>0</v>
      </c>
      <c r="BL194" s="18" t="s">
        <v>311</v>
      </c>
      <c r="BM194" s="144" t="s">
        <v>9606</v>
      </c>
    </row>
    <row r="195" spans="2:65" s="1" customFormat="1" ht="11.25">
      <c r="B195" s="33"/>
      <c r="D195" s="146" t="s">
        <v>313</v>
      </c>
      <c r="F195" s="147" t="s">
        <v>9605</v>
      </c>
      <c r="I195" s="148"/>
      <c r="L195" s="33"/>
      <c r="M195" s="149"/>
      <c r="T195" s="54"/>
      <c r="AT195" s="18" t="s">
        <v>313</v>
      </c>
      <c r="AU195" s="18" t="s">
        <v>88</v>
      </c>
    </row>
    <row r="196" spans="2:65" s="1" customFormat="1" ht="24.2" customHeight="1">
      <c r="B196" s="33"/>
      <c r="C196" s="179" t="s">
        <v>507</v>
      </c>
      <c r="D196" s="179" t="s">
        <v>341</v>
      </c>
      <c r="E196" s="180" t="s">
        <v>9607</v>
      </c>
      <c r="F196" s="181" t="s">
        <v>9608</v>
      </c>
      <c r="G196" s="182" t="s">
        <v>350</v>
      </c>
      <c r="H196" s="183">
        <v>1</v>
      </c>
      <c r="I196" s="184"/>
      <c r="J196" s="185">
        <f>ROUND(I196*H196,2)</f>
        <v>0</v>
      </c>
      <c r="K196" s="181" t="s">
        <v>310</v>
      </c>
      <c r="L196" s="186"/>
      <c r="M196" s="187" t="s">
        <v>42</v>
      </c>
      <c r="N196" s="188" t="s">
        <v>50</v>
      </c>
      <c r="P196" s="142">
        <f>O196*H196</f>
        <v>0</v>
      </c>
      <c r="Q196" s="142">
        <v>2.3E-2</v>
      </c>
      <c r="R196" s="142">
        <f>Q196*H196</f>
        <v>2.3E-2</v>
      </c>
      <c r="S196" s="142">
        <v>0</v>
      </c>
      <c r="T196" s="143">
        <f>S196*H196</f>
        <v>0</v>
      </c>
      <c r="AR196" s="144" t="s">
        <v>344</v>
      </c>
      <c r="AT196" s="144" t="s">
        <v>341</v>
      </c>
      <c r="AU196" s="144" t="s">
        <v>88</v>
      </c>
      <c r="AY196" s="18" t="s">
        <v>305</v>
      </c>
      <c r="BE196" s="145">
        <f>IF(N196="základní",J196,0)</f>
        <v>0</v>
      </c>
      <c r="BF196" s="145">
        <f>IF(N196="snížená",J196,0)</f>
        <v>0</v>
      </c>
      <c r="BG196" s="145">
        <f>IF(N196="zákl. přenesená",J196,0)</f>
        <v>0</v>
      </c>
      <c r="BH196" s="145">
        <f>IF(N196="sníž. přenesená",J196,0)</f>
        <v>0</v>
      </c>
      <c r="BI196" s="145">
        <f>IF(N196="nulová",J196,0)</f>
        <v>0</v>
      </c>
      <c r="BJ196" s="18" t="s">
        <v>86</v>
      </c>
      <c r="BK196" s="145">
        <f>ROUND(I196*H196,2)</f>
        <v>0</v>
      </c>
      <c r="BL196" s="18" t="s">
        <v>311</v>
      </c>
      <c r="BM196" s="144" t="s">
        <v>9609</v>
      </c>
    </row>
    <row r="197" spans="2:65" s="1" customFormat="1" ht="11.25">
      <c r="B197" s="33"/>
      <c r="D197" s="146" t="s">
        <v>313</v>
      </c>
      <c r="F197" s="147" t="s">
        <v>9608</v>
      </c>
      <c r="I197" s="148"/>
      <c r="L197" s="33"/>
      <c r="M197" s="149"/>
      <c r="T197" s="54"/>
      <c r="AT197" s="18" t="s">
        <v>313</v>
      </c>
      <c r="AU197" s="18" t="s">
        <v>88</v>
      </c>
    </row>
    <row r="198" spans="2:65" s="1" customFormat="1" ht="21.75" customHeight="1">
      <c r="B198" s="33"/>
      <c r="C198" s="133" t="s">
        <v>517</v>
      </c>
      <c r="D198" s="133" t="s">
        <v>307</v>
      </c>
      <c r="E198" s="134" t="s">
        <v>9610</v>
      </c>
      <c r="F198" s="135" t="s">
        <v>9611</v>
      </c>
      <c r="G198" s="136" t="s">
        <v>350</v>
      </c>
      <c r="H198" s="137">
        <v>2</v>
      </c>
      <c r="I198" s="138"/>
      <c r="J198" s="139">
        <f>ROUND(I198*H198,2)</f>
        <v>0</v>
      </c>
      <c r="K198" s="135" t="s">
        <v>310</v>
      </c>
      <c r="L198" s="33"/>
      <c r="M198" s="140" t="s">
        <v>42</v>
      </c>
      <c r="N198" s="141" t="s">
        <v>50</v>
      </c>
      <c r="P198" s="142">
        <f>O198*H198</f>
        <v>0</v>
      </c>
      <c r="Q198" s="142">
        <v>6.6E-3</v>
      </c>
      <c r="R198" s="142">
        <f>Q198*H198</f>
        <v>1.32E-2</v>
      </c>
      <c r="S198" s="142">
        <v>0</v>
      </c>
      <c r="T198" s="143">
        <f>S198*H198</f>
        <v>0</v>
      </c>
      <c r="AR198" s="144" t="s">
        <v>311</v>
      </c>
      <c r="AT198" s="144" t="s">
        <v>307</v>
      </c>
      <c r="AU198" s="144" t="s">
        <v>88</v>
      </c>
      <c r="AY198" s="18" t="s">
        <v>305</v>
      </c>
      <c r="BE198" s="145">
        <f>IF(N198="základní",J198,0)</f>
        <v>0</v>
      </c>
      <c r="BF198" s="145">
        <f>IF(N198="snížená",J198,0)</f>
        <v>0</v>
      </c>
      <c r="BG198" s="145">
        <f>IF(N198="zákl. přenesená",J198,0)</f>
        <v>0</v>
      </c>
      <c r="BH198" s="145">
        <f>IF(N198="sníž. přenesená",J198,0)</f>
        <v>0</v>
      </c>
      <c r="BI198" s="145">
        <f>IF(N198="nulová",J198,0)</f>
        <v>0</v>
      </c>
      <c r="BJ198" s="18" t="s">
        <v>86</v>
      </c>
      <c r="BK198" s="145">
        <f>ROUND(I198*H198,2)</f>
        <v>0</v>
      </c>
      <c r="BL198" s="18" t="s">
        <v>311</v>
      </c>
      <c r="BM198" s="144" t="s">
        <v>9612</v>
      </c>
    </row>
    <row r="199" spans="2:65" s="1" customFormat="1" ht="19.5">
      <c r="B199" s="33"/>
      <c r="D199" s="146" t="s">
        <v>313</v>
      </c>
      <c r="F199" s="147" t="s">
        <v>9613</v>
      </c>
      <c r="I199" s="148"/>
      <c r="L199" s="33"/>
      <c r="M199" s="149"/>
      <c r="T199" s="54"/>
      <c r="AT199" s="18" t="s">
        <v>313</v>
      </c>
      <c r="AU199" s="18" t="s">
        <v>88</v>
      </c>
    </row>
    <row r="200" spans="2:65" s="1" customFormat="1" ht="11.25">
      <c r="B200" s="33"/>
      <c r="D200" s="150" t="s">
        <v>315</v>
      </c>
      <c r="F200" s="151" t="s">
        <v>9614</v>
      </c>
      <c r="I200" s="148"/>
      <c r="L200" s="33"/>
      <c r="M200" s="149"/>
      <c r="T200" s="54"/>
      <c r="AT200" s="18" t="s">
        <v>315</v>
      </c>
      <c r="AU200" s="18" t="s">
        <v>88</v>
      </c>
    </row>
    <row r="201" spans="2:65" s="1" customFormat="1" ht="39">
      <c r="B201" s="33"/>
      <c r="D201" s="146" t="s">
        <v>4036</v>
      </c>
      <c r="F201" s="189" t="s">
        <v>9597</v>
      </c>
      <c r="I201" s="148"/>
      <c r="L201" s="33"/>
      <c r="M201" s="149"/>
      <c r="T201" s="54"/>
      <c r="AT201" s="18" t="s">
        <v>4036</v>
      </c>
      <c r="AU201" s="18" t="s">
        <v>88</v>
      </c>
    </row>
    <row r="202" spans="2:65" s="1" customFormat="1" ht="24.2" customHeight="1">
      <c r="B202" s="33"/>
      <c r="C202" s="179" t="s">
        <v>525</v>
      </c>
      <c r="D202" s="179" t="s">
        <v>341</v>
      </c>
      <c r="E202" s="180" t="s">
        <v>9615</v>
      </c>
      <c r="F202" s="181" t="s">
        <v>9616</v>
      </c>
      <c r="G202" s="182" t="s">
        <v>350</v>
      </c>
      <c r="H202" s="183">
        <v>2</v>
      </c>
      <c r="I202" s="184"/>
      <c r="J202" s="185">
        <f>ROUND(I202*H202,2)</f>
        <v>0</v>
      </c>
      <c r="K202" s="181" t="s">
        <v>310</v>
      </c>
      <c r="L202" s="186"/>
      <c r="M202" s="187" t="s">
        <v>42</v>
      </c>
      <c r="N202" s="188" t="s">
        <v>50</v>
      </c>
      <c r="P202" s="142">
        <f>O202*H202</f>
        <v>0</v>
      </c>
      <c r="Q202" s="142">
        <v>6.6000000000000003E-2</v>
      </c>
      <c r="R202" s="142">
        <f>Q202*H202</f>
        <v>0.13200000000000001</v>
      </c>
      <c r="S202" s="142">
        <v>0</v>
      </c>
      <c r="T202" s="143">
        <f>S202*H202</f>
        <v>0</v>
      </c>
      <c r="AR202" s="144" t="s">
        <v>344</v>
      </c>
      <c r="AT202" s="144" t="s">
        <v>341</v>
      </c>
      <c r="AU202" s="144" t="s">
        <v>88</v>
      </c>
      <c r="AY202" s="18" t="s">
        <v>305</v>
      </c>
      <c r="BE202" s="145">
        <f>IF(N202="základní",J202,0)</f>
        <v>0</v>
      </c>
      <c r="BF202" s="145">
        <f>IF(N202="snížená",J202,0)</f>
        <v>0</v>
      </c>
      <c r="BG202" s="145">
        <f>IF(N202="zákl. přenesená",J202,0)</f>
        <v>0</v>
      </c>
      <c r="BH202" s="145">
        <f>IF(N202="sníž. přenesená",J202,0)</f>
        <v>0</v>
      </c>
      <c r="BI202" s="145">
        <f>IF(N202="nulová",J202,0)</f>
        <v>0</v>
      </c>
      <c r="BJ202" s="18" t="s">
        <v>86</v>
      </c>
      <c r="BK202" s="145">
        <f>ROUND(I202*H202,2)</f>
        <v>0</v>
      </c>
      <c r="BL202" s="18" t="s">
        <v>311</v>
      </c>
      <c r="BM202" s="144" t="s">
        <v>9617</v>
      </c>
    </row>
    <row r="203" spans="2:65" s="1" customFormat="1" ht="11.25">
      <c r="B203" s="33"/>
      <c r="D203" s="146" t="s">
        <v>313</v>
      </c>
      <c r="F203" s="147" t="s">
        <v>9616</v>
      </c>
      <c r="I203" s="148"/>
      <c r="L203" s="33"/>
      <c r="M203" s="149"/>
      <c r="T203" s="54"/>
      <c r="AT203" s="18" t="s">
        <v>313</v>
      </c>
      <c r="AU203" s="18" t="s">
        <v>88</v>
      </c>
    </row>
    <row r="204" spans="2:65" s="1" customFormat="1" ht="24.2" customHeight="1">
      <c r="B204" s="33"/>
      <c r="C204" s="133" t="s">
        <v>533</v>
      </c>
      <c r="D204" s="133" t="s">
        <v>307</v>
      </c>
      <c r="E204" s="134" t="s">
        <v>9268</v>
      </c>
      <c r="F204" s="135" t="s">
        <v>9269</v>
      </c>
      <c r="G204" s="136" t="s">
        <v>244</v>
      </c>
      <c r="H204" s="137">
        <v>1.35</v>
      </c>
      <c r="I204" s="138"/>
      <c r="J204" s="139">
        <f>ROUND(I204*H204,2)</f>
        <v>0</v>
      </c>
      <c r="K204" s="135" t="s">
        <v>310</v>
      </c>
      <c r="L204" s="33"/>
      <c r="M204" s="140" t="s">
        <v>42</v>
      </c>
      <c r="N204" s="141" t="s">
        <v>50</v>
      </c>
      <c r="P204" s="142">
        <f>O204*H204</f>
        <v>0</v>
      </c>
      <c r="Q204" s="142">
        <v>2.234</v>
      </c>
      <c r="R204" s="142">
        <f>Q204*H204</f>
        <v>3.0159000000000002</v>
      </c>
      <c r="S204" s="142">
        <v>0</v>
      </c>
      <c r="T204" s="143">
        <f>S204*H204</f>
        <v>0</v>
      </c>
      <c r="AR204" s="144" t="s">
        <v>311</v>
      </c>
      <c r="AT204" s="144" t="s">
        <v>307</v>
      </c>
      <c r="AU204" s="144" t="s">
        <v>88</v>
      </c>
      <c r="AY204" s="18" t="s">
        <v>305</v>
      </c>
      <c r="BE204" s="145">
        <f>IF(N204="základní",J204,0)</f>
        <v>0</v>
      </c>
      <c r="BF204" s="145">
        <f>IF(N204="snížená",J204,0)</f>
        <v>0</v>
      </c>
      <c r="BG204" s="145">
        <f>IF(N204="zákl. přenesená",J204,0)</f>
        <v>0</v>
      </c>
      <c r="BH204" s="145">
        <f>IF(N204="sníž. přenesená",J204,0)</f>
        <v>0</v>
      </c>
      <c r="BI204" s="145">
        <f>IF(N204="nulová",J204,0)</f>
        <v>0</v>
      </c>
      <c r="BJ204" s="18" t="s">
        <v>86</v>
      </c>
      <c r="BK204" s="145">
        <f>ROUND(I204*H204,2)</f>
        <v>0</v>
      </c>
      <c r="BL204" s="18" t="s">
        <v>311</v>
      </c>
      <c r="BM204" s="144" t="s">
        <v>9618</v>
      </c>
    </row>
    <row r="205" spans="2:65" s="1" customFormat="1" ht="29.25">
      <c r="B205" s="33"/>
      <c r="D205" s="146" t="s">
        <v>313</v>
      </c>
      <c r="F205" s="147" t="s">
        <v>9271</v>
      </c>
      <c r="I205" s="148"/>
      <c r="L205" s="33"/>
      <c r="M205" s="149"/>
      <c r="T205" s="54"/>
      <c r="AT205" s="18" t="s">
        <v>313</v>
      </c>
      <c r="AU205" s="18" t="s">
        <v>88</v>
      </c>
    </row>
    <row r="206" spans="2:65" s="1" customFormat="1" ht="11.25">
      <c r="B206" s="33"/>
      <c r="D206" s="150" t="s">
        <v>315</v>
      </c>
      <c r="F206" s="151" t="s">
        <v>9272</v>
      </c>
      <c r="I206" s="148"/>
      <c r="L206" s="33"/>
      <c r="M206" s="149"/>
      <c r="T206" s="54"/>
      <c r="AT206" s="18" t="s">
        <v>315</v>
      </c>
      <c r="AU206" s="18" t="s">
        <v>88</v>
      </c>
    </row>
    <row r="207" spans="2:65" s="1" customFormat="1" ht="58.5">
      <c r="B207" s="33"/>
      <c r="D207" s="146" t="s">
        <v>4036</v>
      </c>
      <c r="F207" s="189" t="s">
        <v>9273</v>
      </c>
      <c r="I207" s="148"/>
      <c r="L207" s="33"/>
      <c r="M207" s="149"/>
      <c r="T207" s="54"/>
      <c r="AT207" s="18" t="s">
        <v>4036</v>
      </c>
      <c r="AU207" s="18" t="s">
        <v>88</v>
      </c>
    </row>
    <row r="208" spans="2:65" s="13" customFormat="1" ht="11.25">
      <c r="B208" s="158"/>
      <c r="D208" s="146" t="s">
        <v>317</v>
      </c>
      <c r="E208" s="159" t="s">
        <v>42</v>
      </c>
      <c r="F208" s="160" t="s">
        <v>9619</v>
      </c>
      <c r="H208" s="161">
        <v>1.35</v>
      </c>
      <c r="I208" s="162"/>
      <c r="L208" s="158"/>
      <c r="M208" s="163"/>
      <c r="T208" s="164"/>
      <c r="AT208" s="159" t="s">
        <v>317</v>
      </c>
      <c r="AU208" s="159" t="s">
        <v>88</v>
      </c>
      <c r="AV208" s="13" t="s">
        <v>88</v>
      </c>
      <c r="AW208" s="13" t="s">
        <v>38</v>
      </c>
      <c r="AX208" s="13" t="s">
        <v>86</v>
      </c>
      <c r="AY208" s="159" t="s">
        <v>305</v>
      </c>
    </row>
    <row r="209" spans="2:65" s="11" customFormat="1" ht="22.9" customHeight="1">
      <c r="B209" s="121"/>
      <c r="D209" s="122" t="s">
        <v>78</v>
      </c>
      <c r="E209" s="131" t="s">
        <v>344</v>
      </c>
      <c r="F209" s="131" t="s">
        <v>7974</v>
      </c>
      <c r="I209" s="124"/>
      <c r="J209" s="132">
        <f>BK209</f>
        <v>0</v>
      </c>
      <c r="L209" s="121"/>
      <c r="M209" s="126"/>
      <c r="P209" s="127">
        <f>SUM(P210:P253)</f>
        <v>0</v>
      </c>
      <c r="R209" s="127">
        <f>SUM(R210:R253)</f>
        <v>32.679457269699995</v>
      </c>
      <c r="T209" s="128">
        <f>SUM(T210:T253)</f>
        <v>0</v>
      </c>
      <c r="AR209" s="122" t="s">
        <v>86</v>
      </c>
      <c r="AT209" s="129" t="s">
        <v>78</v>
      </c>
      <c r="AU209" s="129" t="s">
        <v>86</v>
      </c>
      <c r="AY209" s="122" t="s">
        <v>305</v>
      </c>
      <c r="BK209" s="130">
        <f>SUM(BK210:BK253)</f>
        <v>0</v>
      </c>
    </row>
    <row r="210" spans="2:65" s="1" customFormat="1" ht="24.2" customHeight="1">
      <c r="B210" s="33"/>
      <c r="C210" s="133" t="s">
        <v>538</v>
      </c>
      <c r="D210" s="133" t="s">
        <v>307</v>
      </c>
      <c r="E210" s="134" t="s">
        <v>1869</v>
      </c>
      <c r="F210" s="135" t="s">
        <v>9620</v>
      </c>
      <c r="G210" s="136" t="s">
        <v>2158</v>
      </c>
      <c r="H210" s="137">
        <v>1</v>
      </c>
      <c r="I210" s="138"/>
      <c r="J210" s="139">
        <f>ROUND(I210*H210,2)</f>
        <v>0</v>
      </c>
      <c r="K210" s="135" t="s">
        <v>721</v>
      </c>
      <c r="L210" s="33"/>
      <c r="M210" s="140" t="s">
        <v>42</v>
      </c>
      <c r="N210" s="141" t="s">
        <v>50</v>
      </c>
      <c r="P210" s="142">
        <f>O210*H210</f>
        <v>0</v>
      </c>
      <c r="Q210" s="142">
        <v>0</v>
      </c>
      <c r="R210" s="142">
        <f>Q210*H210</f>
        <v>0</v>
      </c>
      <c r="S210" s="142">
        <v>0</v>
      </c>
      <c r="T210" s="143">
        <f>S210*H210</f>
        <v>0</v>
      </c>
      <c r="AR210" s="144" t="s">
        <v>311</v>
      </c>
      <c r="AT210" s="144" t="s">
        <v>307</v>
      </c>
      <c r="AU210" s="144" t="s">
        <v>88</v>
      </c>
      <c r="AY210" s="18" t="s">
        <v>305</v>
      </c>
      <c r="BE210" s="145">
        <f>IF(N210="základní",J210,0)</f>
        <v>0</v>
      </c>
      <c r="BF210" s="145">
        <f>IF(N210="snížená",J210,0)</f>
        <v>0</v>
      </c>
      <c r="BG210" s="145">
        <f>IF(N210="zákl. přenesená",J210,0)</f>
        <v>0</v>
      </c>
      <c r="BH210" s="145">
        <f>IF(N210="sníž. přenesená",J210,0)</f>
        <v>0</v>
      </c>
      <c r="BI210" s="145">
        <f>IF(N210="nulová",J210,0)</f>
        <v>0</v>
      </c>
      <c r="BJ210" s="18" t="s">
        <v>86</v>
      </c>
      <c r="BK210" s="145">
        <f>ROUND(I210*H210,2)</f>
        <v>0</v>
      </c>
      <c r="BL210" s="18" t="s">
        <v>311</v>
      </c>
      <c r="BM210" s="144" t="s">
        <v>9621</v>
      </c>
    </row>
    <row r="211" spans="2:65" s="1" customFormat="1" ht="11.25">
      <c r="B211" s="33"/>
      <c r="D211" s="146" t="s">
        <v>313</v>
      </c>
      <c r="F211" s="147" t="s">
        <v>9622</v>
      </c>
      <c r="I211" s="148"/>
      <c r="L211" s="33"/>
      <c r="M211" s="149"/>
      <c r="T211" s="54"/>
      <c r="AT211" s="18" t="s">
        <v>313</v>
      </c>
      <c r="AU211" s="18" t="s">
        <v>88</v>
      </c>
    </row>
    <row r="212" spans="2:65" s="1" customFormat="1" ht="33" customHeight="1">
      <c r="B212" s="33"/>
      <c r="C212" s="133" t="s">
        <v>545</v>
      </c>
      <c r="D212" s="133" t="s">
        <v>307</v>
      </c>
      <c r="E212" s="134" t="s">
        <v>9623</v>
      </c>
      <c r="F212" s="135" t="s">
        <v>9624</v>
      </c>
      <c r="G212" s="136" t="s">
        <v>402</v>
      </c>
      <c r="H212" s="137">
        <v>20</v>
      </c>
      <c r="I212" s="138"/>
      <c r="J212" s="139">
        <f>ROUND(I212*H212,2)</f>
        <v>0</v>
      </c>
      <c r="K212" s="135" t="s">
        <v>310</v>
      </c>
      <c r="L212" s="33"/>
      <c r="M212" s="140" t="s">
        <v>42</v>
      </c>
      <c r="N212" s="141" t="s">
        <v>50</v>
      </c>
      <c r="P212" s="142">
        <f>O212*H212</f>
        <v>0</v>
      </c>
      <c r="Q212" s="142">
        <v>1.1E-5</v>
      </c>
      <c r="R212" s="142">
        <f>Q212*H212</f>
        <v>2.1999999999999998E-4</v>
      </c>
      <c r="S212" s="142">
        <v>0</v>
      </c>
      <c r="T212" s="143">
        <f>S212*H212</f>
        <v>0</v>
      </c>
      <c r="AR212" s="144" t="s">
        <v>311</v>
      </c>
      <c r="AT212" s="144" t="s">
        <v>307</v>
      </c>
      <c r="AU212" s="144" t="s">
        <v>88</v>
      </c>
      <c r="AY212" s="18" t="s">
        <v>305</v>
      </c>
      <c r="BE212" s="145">
        <f>IF(N212="základní",J212,0)</f>
        <v>0</v>
      </c>
      <c r="BF212" s="145">
        <f>IF(N212="snížená",J212,0)</f>
        <v>0</v>
      </c>
      <c r="BG212" s="145">
        <f>IF(N212="zákl. přenesená",J212,0)</f>
        <v>0</v>
      </c>
      <c r="BH212" s="145">
        <f>IF(N212="sníž. přenesená",J212,0)</f>
        <v>0</v>
      </c>
      <c r="BI212" s="145">
        <f>IF(N212="nulová",J212,0)</f>
        <v>0</v>
      </c>
      <c r="BJ212" s="18" t="s">
        <v>86</v>
      </c>
      <c r="BK212" s="145">
        <f>ROUND(I212*H212,2)</f>
        <v>0</v>
      </c>
      <c r="BL212" s="18" t="s">
        <v>311</v>
      </c>
      <c r="BM212" s="144" t="s">
        <v>9625</v>
      </c>
    </row>
    <row r="213" spans="2:65" s="1" customFormat="1" ht="29.25">
      <c r="B213" s="33"/>
      <c r="D213" s="146" t="s">
        <v>313</v>
      </c>
      <c r="F213" s="147" t="s">
        <v>9626</v>
      </c>
      <c r="I213" s="148"/>
      <c r="L213" s="33"/>
      <c r="M213" s="149"/>
      <c r="T213" s="54"/>
      <c r="AT213" s="18" t="s">
        <v>313</v>
      </c>
      <c r="AU213" s="18" t="s">
        <v>88</v>
      </c>
    </row>
    <row r="214" spans="2:65" s="1" customFormat="1" ht="11.25">
      <c r="B214" s="33"/>
      <c r="D214" s="150" t="s">
        <v>315</v>
      </c>
      <c r="F214" s="151" t="s">
        <v>9627</v>
      </c>
      <c r="I214" s="148"/>
      <c r="L214" s="33"/>
      <c r="M214" s="149"/>
      <c r="T214" s="54"/>
      <c r="AT214" s="18" t="s">
        <v>315</v>
      </c>
      <c r="AU214" s="18" t="s">
        <v>88</v>
      </c>
    </row>
    <row r="215" spans="2:65" s="1" customFormat="1" ht="107.25">
      <c r="B215" s="33"/>
      <c r="D215" s="146" t="s">
        <v>4036</v>
      </c>
      <c r="F215" s="189" t="s">
        <v>9628</v>
      </c>
      <c r="I215" s="148"/>
      <c r="L215" s="33"/>
      <c r="M215" s="149"/>
      <c r="T215" s="54"/>
      <c r="AT215" s="18" t="s">
        <v>4036</v>
      </c>
      <c r="AU215" s="18" t="s">
        <v>88</v>
      </c>
    </row>
    <row r="216" spans="2:65" s="1" customFormat="1" ht="21.75" customHeight="1">
      <c r="B216" s="33"/>
      <c r="C216" s="179" t="s">
        <v>551</v>
      </c>
      <c r="D216" s="179" t="s">
        <v>341</v>
      </c>
      <c r="E216" s="180" t="s">
        <v>9629</v>
      </c>
      <c r="F216" s="181" t="s">
        <v>9630</v>
      </c>
      <c r="G216" s="182" t="s">
        <v>402</v>
      </c>
      <c r="H216" s="183">
        <v>20.6</v>
      </c>
      <c r="I216" s="184"/>
      <c r="J216" s="185">
        <f>ROUND(I216*H216,2)</f>
        <v>0</v>
      </c>
      <c r="K216" s="181" t="s">
        <v>310</v>
      </c>
      <c r="L216" s="186"/>
      <c r="M216" s="187" t="s">
        <v>42</v>
      </c>
      <c r="N216" s="188" t="s">
        <v>50</v>
      </c>
      <c r="P216" s="142">
        <f>O216*H216</f>
        <v>0</v>
      </c>
      <c r="Q216" s="142">
        <v>4.3099999999999996E-3</v>
      </c>
      <c r="R216" s="142">
        <f>Q216*H216</f>
        <v>8.8786000000000004E-2</v>
      </c>
      <c r="S216" s="142">
        <v>0</v>
      </c>
      <c r="T216" s="143">
        <f>S216*H216</f>
        <v>0</v>
      </c>
      <c r="AR216" s="144" t="s">
        <v>344</v>
      </c>
      <c r="AT216" s="144" t="s">
        <v>341</v>
      </c>
      <c r="AU216" s="144" t="s">
        <v>88</v>
      </c>
      <c r="AY216" s="18" t="s">
        <v>305</v>
      </c>
      <c r="BE216" s="145">
        <f>IF(N216="základní",J216,0)</f>
        <v>0</v>
      </c>
      <c r="BF216" s="145">
        <f>IF(N216="snížená",J216,0)</f>
        <v>0</v>
      </c>
      <c r="BG216" s="145">
        <f>IF(N216="zákl. přenesená",J216,0)</f>
        <v>0</v>
      </c>
      <c r="BH216" s="145">
        <f>IF(N216="sníž. přenesená",J216,0)</f>
        <v>0</v>
      </c>
      <c r="BI216" s="145">
        <f>IF(N216="nulová",J216,0)</f>
        <v>0</v>
      </c>
      <c r="BJ216" s="18" t="s">
        <v>86</v>
      </c>
      <c r="BK216" s="145">
        <f>ROUND(I216*H216,2)</f>
        <v>0</v>
      </c>
      <c r="BL216" s="18" t="s">
        <v>311</v>
      </c>
      <c r="BM216" s="144" t="s">
        <v>9631</v>
      </c>
    </row>
    <row r="217" spans="2:65" s="1" customFormat="1" ht="11.25">
      <c r="B217" s="33"/>
      <c r="D217" s="146" t="s">
        <v>313</v>
      </c>
      <c r="F217" s="147" t="s">
        <v>9630</v>
      </c>
      <c r="I217" s="148"/>
      <c r="L217" s="33"/>
      <c r="M217" s="149"/>
      <c r="T217" s="54"/>
      <c r="AT217" s="18" t="s">
        <v>313</v>
      </c>
      <c r="AU217" s="18" t="s">
        <v>88</v>
      </c>
    </row>
    <row r="218" spans="2:65" s="13" customFormat="1" ht="11.25">
      <c r="B218" s="158"/>
      <c r="D218" s="146" t="s">
        <v>317</v>
      </c>
      <c r="E218" s="159" t="s">
        <v>42</v>
      </c>
      <c r="F218" s="160" t="s">
        <v>467</v>
      </c>
      <c r="H218" s="161">
        <v>20</v>
      </c>
      <c r="I218" s="162"/>
      <c r="L218" s="158"/>
      <c r="M218" s="163"/>
      <c r="T218" s="164"/>
      <c r="AT218" s="159" t="s">
        <v>317</v>
      </c>
      <c r="AU218" s="159" t="s">
        <v>88</v>
      </c>
      <c r="AV218" s="13" t="s">
        <v>88</v>
      </c>
      <c r="AW218" s="13" t="s">
        <v>38</v>
      </c>
      <c r="AX218" s="13" t="s">
        <v>86</v>
      </c>
      <c r="AY218" s="159" t="s">
        <v>305</v>
      </c>
    </row>
    <row r="219" spans="2:65" s="13" customFormat="1" ht="11.25">
      <c r="B219" s="158"/>
      <c r="D219" s="146" t="s">
        <v>317</v>
      </c>
      <c r="F219" s="160" t="s">
        <v>9632</v>
      </c>
      <c r="H219" s="161">
        <v>20.6</v>
      </c>
      <c r="I219" s="162"/>
      <c r="L219" s="158"/>
      <c r="M219" s="163"/>
      <c r="T219" s="164"/>
      <c r="AT219" s="159" t="s">
        <v>317</v>
      </c>
      <c r="AU219" s="159" t="s">
        <v>88</v>
      </c>
      <c r="AV219" s="13" t="s">
        <v>88</v>
      </c>
      <c r="AW219" s="13" t="s">
        <v>4</v>
      </c>
      <c r="AX219" s="13" t="s">
        <v>86</v>
      </c>
      <c r="AY219" s="159" t="s">
        <v>305</v>
      </c>
    </row>
    <row r="220" spans="2:65" s="1" customFormat="1" ht="24.2" customHeight="1">
      <c r="B220" s="33"/>
      <c r="C220" s="133" t="s">
        <v>559</v>
      </c>
      <c r="D220" s="133" t="s">
        <v>307</v>
      </c>
      <c r="E220" s="134" t="s">
        <v>9633</v>
      </c>
      <c r="F220" s="135" t="s">
        <v>9634</v>
      </c>
      <c r="G220" s="136" t="s">
        <v>402</v>
      </c>
      <c r="H220" s="137">
        <v>63</v>
      </c>
      <c r="I220" s="138"/>
      <c r="J220" s="139">
        <f>ROUND(I220*H220,2)</f>
        <v>0</v>
      </c>
      <c r="K220" s="135" t="s">
        <v>310</v>
      </c>
      <c r="L220" s="33"/>
      <c r="M220" s="140" t="s">
        <v>42</v>
      </c>
      <c r="N220" s="141" t="s">
        <v>50</v>
      </c>
      <c r="P220" s="142">
        <f>O220*H220</f>
        <v>0</v>
      </c>
      <c r="Q220" s="142">
        <v>6.5564239000000003E-3</v>
      </c>
      <c r="R220" s="142">
        <f>Q220*H220</f>
        <v>0.41305470570000002</v>
      </c>
      <c r="S220" s="142">
        <v>0</v>
      </c>
      <c r="T220" s="143">
        <f>S220*H220</f>
        <v>0</v>
      </c>
      <c r="AR220" s="144" t="s">
        <v>311</v>
      </c>
      <c r="AT220" s="144" t="s">
        <v>307</v>
      </c>
      <c r="AU220" s="144" t="s">
        <v>88</v>
      </c>
      <c r="AY220" s="18" t="s">
        <v>305</v>
      </c>
      <c r="BE220" s="145">
        <f>IF(N220="základní",J220,0)</f>
        <v>0</v>
      </c>
      <c r="BF220" s="145">
        <f>IF(N220="snížená",J220,0)</f>
        <v>0</v>
      </c>
      <c r="BG220" s="145">
        <f>IF(N220="zákl. přenesená",J220,0)</f>
        <v>0</v>
      </c>
      <c r="BH220" s="145">
        <f>IF(N220="sníž. přenesená",J220,0)</f>
        <v>0</v>
      </c>
      <c r="BI220" s="145">
        <f>IF(N220="nulová",J220,0)</f>
        <v>0</v>
      </c>
      <c r="BJ220" s="18" t="s">
        <v>86</v>
      </c>
      <c r="BK220" s="145">
        <f>ROUND(I220*H220,2)</f>
        <v>0</v>
      </c>
      <c r="BL220" s="18" t="s">
        <v>311</v>
      </c>
      <c r="BM220" s="144" t="s">
        <v>9635</v>
      </c>
    </row>
    <row r="221" spans="2:65" s="1" customFormat="1" ht="29.25">
      <c r="B221" s="33"/>
      <c r="D221" s="146" t="s">
        <v>313</v>
      </c>
      <c r="F221" s="147" t="s">
        <v>9636</v>
      </c>
      <c r="I221" s="148"/>
      <c r="L221" s="33"/>
      <c r="M221" s="149"/>
      <c r="T221" s="54"/>
      <c r="AT221" s="18" t="s">
        <v>313</v>
      </c>
      <c r="AU221" s="18" t="s">
        <v>88</v>
      </c>
    </row>
    <row r="222" spans="2:65" s="1" customFormat="1" ht="11.25">
      <c r="B222" s="33"/>
      <c r="D222" s="150" t="s">
        <v>315</v>
      </c>
      <c r="F222" s="151" t="s">
        <v>9637</v>
      </c>
      <c r="I222" s="148"/>
      <c r="L222" s="33"/>
      <c r="M222" s="149"/>
      <c r="T222" s="54"/>
      <c r="AT222" s="18" t="s">
        <v>315</v>
      </c>
      <c r="AU222" s="18" t="s">
        <v>88</v>
      </c>
    </row>
    <row r="223" spans="2:65" s="1" customFormat="1" ht="156">
      <c r="B223" s="33"/>
      <c r="D223" s="146" t="s">
        <v>4036</v>
      </c>
      <c r="F223" s="189" t="s">
        <v>9638</v>
      </c>
      <c r="I223" s="148"/>
      <c r="L223" s="33"/>
      <c r="M223" s="149"/>
      <c r="T223" s="54"/>
      <c r="AT223" s="18" t="s">
        <v>4036</v>
      </c>
      <c r="AU223" s="18" t="s">
        <v>88</v>
      </c>
    </row>
    <row r="224" spans="2:65" s="13" customFormat="1" ht="11.25">
      <c r="B224" s="158"/>
      <c r="D224" s="146" t="s">
        <v>317</v>
      </c>
      <c r="E224" s="159" t="s">
        <v>42</v>
      </c>
      <c r="F224" s="160" t="s">
        <v>786</v>
      </c>
      <c r="H224" s="161">
        <v>63</v>
      </c>
      <c r="I224" s="162"/>
      <c r="L224" s="158"/>
      <c r="M224" s="163"/>
      <c r="T224" s="164"/>
      <c r="AT224" s="159" t="s">
        <v>317</v>
      </c>
      <c r="AU224" s="159" t="s">
        <v>88</v>
      </c>
      <c r="AV224" s="13" t="s">
        <v>88</v>
      </c>
      <c r="AW224" s="13" t="s">
        <v>38</v>
      </c>
      <c r="AX224" s="13" t="s">
        <v>86</v>
      </c>
      <c r="AY224" s="159" t="s">
        <v>305</v>
      </c>
    </row>
    <row r="225" spans="2:65" s="1" customFormat="1" ht="21.75" customHeight="1">
      <c r="B225" s="33"/>
      <c r="C225" s="179" t="s">
        <v>569</v>
      </c>
      <c r="D225" s="179" t="s">
        <v>341</v>
      </c>
      <c r="E225" s="180" t="s">
        <v>9639</v>
      </c>
      <c r="F225" s="181" t="s">
        <v>9640</v>
      </c>
      <c r="G225" s="182" t="s">
        <v>402</v>
      </c>
      <c r="H225" s="183">
        <v>64.89</v>
      </c>
      <c r="I225" s="184"/>
      <c r="J225" s="185">
        <f>ROUND(I225*H225,2)</f>
        <v>0</v>
      </c>
      <c r="K225" s="181" t="s">
        <v>310</v>
      </c>
      <c r="L225" s="186"/>
      <c r="M225" s="187" t="s">
        <v>42</v>
      </c>
      <c r="N225" s="188" t="s">
        <v>50</v>
      </c>
      <c r="P225" s="142">
        <f>O225*H225</f>
        <v>0</v>
      </c>
      <c r="Q225" s="142">
        <v>6.7299999999999999E-3</v>
      </c>
      <c r="R225" s="142">
        <f>Q225*H225</f>
        <v>0.43670969999999998</v>
      </c>
      <c r="S225" s="142">
        <v>0</v>
      </c>
      <c r="T225" s="143">
        <f>S225*H225</f>
        <v>0</v>
      </c>
      <c r="AR225" s="144" t="s">
        <v>344</v>
      </c>
      <c r="AT225" s="144" t="s">
        <v>341</v>
      </c>
      <c r="AU225" s="144" t="s">
        <v>88</v>
      </c>
      <c r="AY225" s="18" t="s">
        <v>305</v>
      </c>
      <c r="BE225" s="145">
        <f>IF(N225="základní",J225,0)</f>
        <v>0</v>
      </c>
      <c r="BF225" s="145">
        <f>IF(N225="snížená",J225,0)</f>
        <v>0</v>
      </c>
      <c r="BG225" s="145">
        <f>IF(N225="zákl. přenesená",J225,0)</f>
        <v>0</v>
      </c>
      <c r="BH225" s="145">
        <f>IF(N225="sníž. přenesená",J225,0)</f>
        <v>0</v>
      </c>
      <c r="BI225" s="145">
        <f>IF(N225="nulová",J225,0)</f>
        <v>0</v>
      </c>
      <c r="BJ225" s="18" t="s">
        <v>86</v>
      </c>
      <c r="BK225" s="145">
        <f>ROUND(I225*H225,2)</f>
        <v>0</v>
      </c>
      <c r="BL225" s="18" t="s">
        <v>311</v>
      </c>
      <c r="BM225" s="144" t="s">
        <v>9641</v>
      </c>
    </row>
    <row r="226" spans="2:65" s="1" customFormat="1" ht="11.25">
      <c r="B226" s="33"/>
      <c r="D226" s="146" t="s">
        <v>313</v>
      </c>
      <c r="F226" s="147" t="s">
        <v>9640</v>
      </c>
      <c r="I226" s="148"/>
      <c r="L226" s="33"/>
      <c r="M226" s="149"/>
      <c r="T226" s="54"/>
      <c r="AT226" s="18" t="s">
        <v>313</v>
      </c>
      <c r="AU226" s="18" t="s">
        <v>88</v>
      </c>
    </row>
    <row r="227" spans="2:65" s="13" customFormat="1" ht="11.25">
      <c r="B227" s="158"/>
      <c r="D227" s="146" t="s">
        <v>317</v>
      </c>
      <c r="E227" s="159" t="s">
        <v>42</v>
      </c>
      <c r="F227" s="160" t="s">
        <v>786</v>
      </c>
      <c r="H227" s="161">
        <v>63</v>
      </c>
      <c r="I227" s="162"/>
      <c r="L227" s="158"/>
      <c r="M227" s="163"/>
      <c r="T227" s="164"/>
      <c r="AT227" s="159" t="s">
        <v>317</v>
      </c>
      <c r="AU227" s="159" t="s">
        <v>88</v>
      </c>
      <c r="AV227" s="13" t="s">
        <v>88</v>
      </c>
      <c r="AW227" s="13" t="s">
        <v>38</v>
      </c>
      <c r="AX227" s="13" t="s">
        <v>86</v>
      </c>
      <c r="AY227" s="159" t="s">
        <v>305</v>
      </c>
    </row>
    <row r="228" spans="2:65" s="13" customFormat="1" ht="11.25">
      <c r="B228" s="158"/>
      <c r="D228" s="146" t="s">
        <v>317</v>
      </c>
      <c r="F228" s="160" t="s">
        <v>9642</v>
      </c>
      <c r="H228" s="161">
        <v>64.89</v>
      </c>
      <c r="I228" s="162"/>
      <c r="L228" s="158"/>
      <c r="M228" s="163"/>
      <c r="T228" s="164"/>
      <c r="AT228" s="159" t="s">
        <v>317</v>
      </c>
      <c r="AU228" s="159" t="s">
        <v>88</v>
      </c>
      <c r="AV228" s="13" t="s">
        <v>88</v>
      </c>
      <c r="AW228" s="13" t="s">
        <v>4</v>
      </c>
      <c r="AX228" s="13" t="s">
        <v>86</v>
      </c>
      <c r="AY228" s="159" t="s">
        <v>305</v>
      </c>
    </row>
    <row r="229" spans="2:65" s="1" customFormat="1" ht="24.2" customHeight="1">
      <c r="B229" s="33"/>
      <c r="C229" s="133" t="s">
        <v>577</v>
      </c>
      <c r="D229" s="133" t="s">
        <v>307</v>
      </c>
      <c r="E229" s="134" t="s">
        <v>9643</v>
      </c>
      <c r="F229" s="135" t="s">
        <v>9644</v>
      </c>
      <c r="G229" s="136" t="s">
        <v>9645</v>
      </c>
      <c r="H229" s="137">
        <v>6</v>
      </c>
      <c r="I229" s="138"/>
      <c r="J229" s="139">
        <f>ROUND(I229*H229,2)</f>
        <v>0</v>
      </c>
      <c r="K229" s="135" t="s">
        <v>310</v>
      </c>
      <c r="L229" s="33"/>
      <c r="M229" s="140" t="s">
        <v>42</v>
      </c>
      <c r="N229" s="141" t="s">
        <v>50</v>
      </c>
      <c r="P229" s="142">
        <f>O229*H229</f>
        <v>0</v>
      </c>
      <c r="Q229" s="142">
        <v>1.7819999999999999E-4</v>
      </c>
      <c r="R229" s="142">
        <f>Q229*H229</f>
        <v>1.0692E-3</v>
      </c>
      <c r="S229" s="142">
        <v>0</v>
      </c>
      <c r="T229" s="143">
        <f>S229*H229</f>
        <v>0</v>
      </c>
      <c r="AR229" s="144" t="s">
        <v>311</v>
      </c>
      <c r="AT229" s="144" t="s">
        <v>307</v>
      </c>
      <c r="AU229" s="144" t="s">
        <v>88</v>
      </c>
      <c r="AY229" s="18" t="s">
        <v>305</v>
      </c>
      <c r="BE229" s="145">
        <f>IF(N229="základní",J229,0)</f>
        <v>0</v>
      </c>
      <c r="BF229" s="145">
        <f>IF(N229="snížená",J229,0)</f>
        <v>0</v>
      </c>
      <c r="BG229" s="145">
        <f>IF(N229="zákl. přenesená",J229,0)</f>
        <v>0</v>
      </c>
      <c r="BH229" s="145">
        <f>IF(N229="sníž. přenesená",J229,0)</f>
        <v>0</v>
      </c>
      <c r="BI229" s="145">
        <f>IF(N229="nulová",J229,0)</f>
        <v>0</v>
      </c>
      <c r="BJ229" s="18" t="s">
        <v>86</v>
      </c>
      <c r="BK229" s="145">
        <f>ROUND(I229*H229,2)</f>
        <v>0</v>
      </c>
      <c r="BL229" s="18" t="s">
        <v>311</v>
      </c>
      <c r="BM229" s="144" t="s">
        <v>9646</v>
      </c>
    </row>
    <row r="230" spans="2:65" s="1" customFormat="1" ht="11.25">
      <c r="B230" s="33"/>
      <c r="D230" s="146" t="s">
        <v>313</v>
      </c>
      <c r="F230" s="147" t="s">
        <v>9647</v>
      </c>
      <c r="I230" s="148"/>
      <c r="L230" s="33"/>
      <c r="M230" s="149"/>
      <c r="T230" s="54"/>
      <c r="AT230" s="18" t="s">
        <v>313</v>
      </c>
      <c r="AU230" s="18" t="s">
        <v>88</v>
      </c>
    </row>
    <row r="231" spans="2:65" s="1" customFormat="1" ht="11.25">
      <c r="B231" s="33"/>
      <c r="D231" s="150" t="s">
        <v>315</v>
      </c>
      <c r="F231" s="151" t="s">
        <v>9648</v>
      </c>
      <c r="I231" s="148"/>
      <c r="L231" s="33"/>
      <c r="M231" s="149"/>
      <c r="T231" s="54"/>
      <c r="AT231" s="18" t="s">
        <v>315</v>
      </c>
      <c r="AU231" s="18" t="s">
        <v>88</v>
      </c>
    </row>
    <row r="232" spans="2:65" s="1" customFormat="1" ht="117">
      <c r="B232" s="33"/>
      <c r="D232" s="146" t="s">
        <v>4036</v>
      </c>
      <c r="F232" s="189" t="s">
        <v>9649</v>
      </c>
      <c r="I232" s="148"/>
      <c r="L232" s="33"/>
      <c r="M232" s="149"/>
      <c r="T232" s="54"/>
      <c r="AT232" s="18" t="s">
        <v>4036</v>
      </c>
      <c r="AU232" s="18" t="s">
        <v>88</v>
      </c>
    </row>
    <row r="233" spans="2:65" s="1" customFormat="1" ht="33" customHeight="1">
      <c r="B233" s="33"/>
      <c r="C233" s="133" t="s">
        <v>585</v>
      </c>
      <c r="D233" s="133" t="s">
        <v>307</v>
      </c>
      <c r="E233" s="134" t="s">
        <v>9650</v>
      </c>
      <c r="F233" s="135" t="s">
        <v>9651</v>
      </c>
      <c r="G233" s="136" t="s">
        <v>350</v>
      </c>
      <c r="H233" s="137">
        <v>6</v>
      </c>
      <c r="I233" s="138"/>
      <c r="J233" s="139">
        <f>ROUND(I233*H233,2)</f>
        <v>0</v>
      </c>
      <c r="K233" s="135" t="s">
        <v>310</v>
      </c>
      <c r="L233" s="33"/>
      <c r="M233" s="140" t="s">
        <v>42</v>
      </c>
      <c r="N233" s="141" t="s">
        <v>50</v>
      </c>
      <c r="P233" s="142">
        <f>O233*H233</f>
        <v>0</v>
      </c>
      <c r="Q233" s="142">
        <v>2.1167649439999998</v>
      </c>
      <c r="R233" s="142">
        <f>Q233*H233</f>
        <v>12.700589663999999</v>
      </c>
      <c r="S233" s="142">
        <v>0</v>
      </c>
      <c r="T233" s="143">
        <f>S233*H233</f>
        <v>0</v>
      </c>
      <c r="AR233" s="144" t="s">
        <v>311</v>
      </c>
      <c r="AT233" s="144" t="s">
        <v>307</v>
      </c>
      <c r="AU233" s="144" t="s">
        <v>88</v>
      </c>
      <c r="AY233" s="18" t="s">
        <v>305</v>
      </c>
      <c r="BE233" s="145">
        <f>IF(N233="základní",J233,0)</f>
        <v>0</v>
      </c>
      <c r="BF233" s="145">
        <f>IF(N233="snížená",J233,0)</f>
        <v>0</v>
      </c>
      <c r="BG233" s="145">
        <f>IF(N233="zákl. přenesená",J233,0)</f>
        <v>0</v>
      </c>
      <c r="BH233" s="145">
        <f>IF(N233="sníž. přenesená",J233,0)</f>
        <v>0</v>
      </c>
      <c r="BI233" s="145">
        <f>IF(N233="nulová",J233,0)</f>
        <v>0</v>
      </c>
      <c r="BJ233" s="18" t="s">
        <v>86</v>
      </c>
      <c r="BK233" s="145">
        <f>ROUND(I233*H233,2)</f>
        <v>0</v>
      </c>
      <c r="BL233" s="18" t="s">
        <v>311</v>
      </c>
      <c r="BM233" s="144" t="s">
        <v>9652</v>
      </c>
    </row>
    <row r="234" spans="2:65" s="1" customFormat="1" ht="29.25">
      <c r="B234" s="33"/>
      <c r="D234" s="146" t="s">
        <v>313</v>
      </c>
      <c r="F234" s="147" t="s">
        <v>9653</v>
      </c>
      <c r="I234" s="148"/>
      <c r="L234" s="33"/>
      <c r="M234" s="149"/>
      <c r="T234" s="54"/>
      <c r="AT234" s="18" t="s">
        <v>313</v>
      </c>
      <c r="AU234" s="18" t="s">
        <v>88</v>
      </c>
    </row>
    <row r="235" spans="2:65" s="1" customFormat="1" ht="11.25">
      <c r="B235" s="33"/>
      <c r="D235" s="150" t="s">
        <v>315</v>
      </c>
      <c r="F235" s="151" t="s">
        <v>9654</v>
      </c>
      <c r="I235" s="148"/>
      <c r="L235" s="33"/>
      <c r="M235" s="149"/>
      <c r="T235" s="54"/>
      <c r="AT235" s="18" t="s">
        <v>315</v>
      </c>
      <c r="AU235" s="18" t="s">
        <v>88</v>
      </c>
    </row>
    <row r="236" spans="2:65" s="1" customFormat="1" ht="156">
      <c r="B236" s="33"/>
      <c r="D236" s="146" t="s">
        <v>4036</v>
      </c>
      <c r="F236" s="189" t="s">
        <v>9655</v>
      </c>
      <c r="I236" s="148"/>
      <c r="L236" s="33"/>
      <c r="M236" s="149"/>
      <c r="T236" s="54"/>
      <c r="AT236" s="18" t="s">
        <v>4036</v>
      </c>
      <c r="AU236" s="18" t="s">
        <v>88</v>
      </c>
    </row>
    <row r="237" spans="2:65" s="1" customFormat="1" ht="24.2" customHeight="1">
      <c r="B237" s="33"/>
      <c r="C237" s="179" t="s">
        <v>593</v>
      </c>
      <c r="D237" s="179" t="s">
        <v>341</v>
      </c>
      <c r="E237" s="180" t="s">
        <v>9656</v>
      </c>
      <c r="F237" s="181" t="s">
        <v>9657</v>
      </c>
      <c r="G237" s="182" t="s">
        <v>350</v>
      </c>
      <c r="H237" s="183">
        <v>14</v>
      </c>
      <c r="I237" s="184"/>
      <c r="J237" s="185">
        <f>ROUND(I237*H237,2)</f>
        <v>0</v>
      </c>
      <c r="K237" s="181" t="s">
        <v>310</v>
      </c>
      <c r="L237" s="186"/>
      <c r="M237" s="187" t="s">
        <v>42</v>
      </c>
      <c r="N237" s="188" t="s">
        <v>50</v>
      </c>
      <c r="P237" s="142">
        <f>O237*H237</f>
        <v>0</v>
      </c>
      <c r="Q237" s="142">
        <v>2E-3</v>
      </c>
      <c r="R237" s="142">
        <f>Q237*H237</f>
        <v>2.8000000000000001E-2</v>
      </c>
      <c r="S237" s="142">
        <v>0</v>
      </c>
      <c r="T237" s="143">
        <f>S237*H237</f>
        <v>0</v>
      </c>
      <c r="AR237" s="144" t="s">
        <v>344</v>
      </c>
      <c r="AT237" s="144" t="s">
        <v>341</v>
      </c>
      <c r="AU237" s="144" t="s">
        <v>88</v>
      </c>
      <c r="AY237" s="18" t="s">
        <v>305</v>
      </c>
      <c r="BE237" s="145">
        <f>IF(N237="základní",J237,0)</f>
        <v>0</v>
      </c>
      <c r="BF237" s="145">
        <f>IF(N237="snížená",J237,0)</f>
        <v>0</v>
      </c>
      <c r="BG237" s="145">
        <f>IF(N237="zákl. přenesená",J237,0)</f>
        <v>0</v>
      </c>
      <c r="BH237" s="145">
        <f>IF(N237="sníž. přenesená",J237,0)</f>
        <v>0</v>
      </c>
      <c r="BI237" s="145">
        <f>IF(N237="nulová",J237,0)</f>
        <v>0</v>
      </c>
      <c r="BJ237" s="18" t="s">
        <v>86</v>
      </c>
      <c r="BK237" s="145">
        <f>ROUND(I237*H237,2)</f>
        <v>0</v>
      </c>
      <c r="BL237" s="18" t="s">
        <v>311</v>
      </c>
      <c r="BM237" s="144" t="s">
        <v>9658</v>
      </c>
    </row>
    <row r="238" spans="2:65" s="1" customFormat="1" ht="11.25">
      <c r="B238" s="33"/>
      <c r="D238" s="146" t="s">
        <v>313</v>
      </c>
      <c r="F238" s="147" t="s">
        <v>9657</v>
      </c>
      <c r="I238" s="148"/>
      <c r="L238" s="33"/>
      <c r="M238" s="149"/>
      <c r="T238" s="54"/>
      <c r="AT238" s="18" t="s">
        <v>313</v>
      </c>
      <c r="AU238" s="18" t="s">
        <v>88</v>
      </c>
    </row>
    <row r="239" spans="2:65" s="1" customFormat="1" ht="24.2" customHeight="1">
      <c r="B239" s="33"/>
      <c r="C239" s="179" t="s">
        <v>605</v>
      </c>
      <c r="D239" s="179" t="s">
        <v>341</v>
      </c>
      <c r="E239" s="180" t="s">
        <v>9659</v>
      </c>
      <c r="F239" s="181" t="s">
        <v>9660</v>
      </c>
      <c r="G239" s="182" t="s">
        <v>350</v>
      </c>
      <c r="H239" s="183">
        <v>6</v>
      </c>
      <c r="I239" s="184"/>
      <c r="J239" s="185">
        <f>ROUND(I239*H239,2)</f>
        <v>0</v>
      </c>
      <c r="K239" s="181" t="s">
        <v>310</v>
      </c>
      <c r="L239" s="186"/>
      <c r="M239" s="187" t="s">
        <v>42</v>
      </c>
      <c r="N239" s="188" t="s">
        <v>50</v>
      </c>
      <c r="P239" s="142">
        <f>O239*H239</f>
        <v>0</v>
      </c>
      <c r="Q239" s="142">
        <v>1.363</v>
      </c>
      <c r="R239" s="142">
        <f>Q239*H239</f>
        <v>8.1780000000000008</v>
      </c>
      <c r="S239" s="142">
        <v>0</v>
      </c>
      <c r="T239" s="143">
        <f>S239*H239</f>
        <v>0</v>
      </c>
      <c r="AR239" s="144" t="s">
        <v>344</v>
      </c>
      <c r="AT239" s="144" t="s">
        <v>341</v>
      </c>
      <c r="AU239" s="144" t="s">
        <v>88</v>
      </c>
      <c r="AY239" s="18" t="s">
        <v>305</v>
      </c>
      <c r="BE239" s="145">
        <f>IF(N239="základní",J239,0)</f>
        <v>0</v>
      </c>
      <c r="BF239" s="145">
        <f>IF(N239="snížená",J239,0)</f>
        <v>0</v>
      </c>
      <c r="BG239" s="145">
        <f>IF(N239="zákl. přenesená",J239,0)</f>
        <v>0</v>
      </c>
      <c r="BH239" s="145">
        <f>IF(N239="sníž. přenesená",J239,0)</f>
        <v>0</v>
      </c>
      <c r="BI239" s="145">
        <f>IF(N239="nulová",J239,0)</f>
        <v>0</v>
      </c>
      <c r="BJ239" s="18" t="s">
        <v>86</v>
      </c>
      <c r="BK239" s="145">
        <f>ROUND(I239*H239,2)</f>
        <v>0</v>
      </c>
      <c r="BL239" s="18" t="s">
        <v>311</v>
      </c>
      <c r="BM239" s="144" t="s">
        <v>9661</v>
      </c>
    </row>
    <row r="240" spans="2:65" s="1" customFormat="1" ht="19.5">
      <c r="B240" s="33"/>
      <c r="D240" s="146" t="s">
        <v>313</v>
      </c>
      <c r="F240" s="147" t="s">
        <v>9660</v>
      </c>
      <c r="I240" s="148"/>
      <c r="L240" s="33"/>
      <c r="M240" s="149"/>
      <c r="T240" s="54"/>
      <c r="AT240" s="18" t="s">
        <v>313</v>
      </c>
      <c r="AU240" s="18" t="s">
        <v>88</v>
      </c>
    </row>
    <row r="241" spans="2:65" s="1" customFormat="1" ht="24.2" customHeight="1">
      <c r="B241" s="33"/>
      <c r="C241" s="179" t="s">
        <v>614</v>
      </c>
      <c r="D241" s="179" t="s">
        <v>341</v>
      </c>
      <c r="E241" s="180" t="s">
        <v>9662</v>
      </c>
      <c r="F241" s="181" t="s">
        <v>9663</v>
      </c>
      <c r="G241" s="182" t="s">
        <v>350</v>
      </c>
      <c r="H241" s="183">
        <v>6</v>
      </c>
      <c r="I241" s="184"/>
      <c r="J241" s="185">
        <f>ROUND(I241*H241,2)</f>
        <v>0</v>
      </c>
      <c r="K241" s="181" t="s">
        <v>310</v>
      </c>
      <c r="L241" s="186"/>
      <c r="M241" s="187" t="s">
        <v>42</v>
      </c>
      <c r="N241" s="188" t="s">
        <v>50</v>
      </c>
      <c r="P241" s="142">
        <f>O241*H241</f>
        <v>0</v>
      </c>
      <c r="Q241" s="142">
        <v>0.54800000000000004</v>
      </c>
      <c r="R241" s="142">
        <f>Q241*H241</f>
        <v>3.2880000000000003</v>
      </c>
      <c r="S241" s="142">
        <v>0</v>
      </c>
      <c r="T241" s="143">
        <f>S241*H241</f>
        <v>0</v>
      </c>
      <c r="AR241" s="144" t="s">
        <v>344</v>
      </c>
      <c r="AT241" s="144" t="s">
        <v>341</v>
      </c>
      <c r="AU241" s="144" t="s">
        <v>88</v>
      </c>
      <c r="AY241" s="18" t="s">
        <v>305</v>
      </c>
      <c r="BE241" s="145">
        <f>IF(N241="základní",J241,0)</f>
        <v>0</v>
      </c>
      <c r="BF241" s="145">
        <f>IF(N241="snížená",J241,0)</f>
        <v>0</v>
      </c>
      <c r="BG241" s="145">
        <f>IF(N241="zákl. přenesená",J241,0)</f>
        <v>0</v>
      </c>
      <c r="BH241" s="145">
        <f>IF(N241="sníž. přenesená",J241,0)</f>
        <v>0</v>
      </c>
      <c r="BI241" s="145">
        <f>IF(N241="nulová",J241,0)</f>
        <v>0</v>
      </c>
      <c r="BJ241" s="18" t="s">
        <v>86</v>
      </c>
      <c r="BK241" s="145">
        <f>ROUND(I241*H241,2)</f>
        <v>0</v>
      </c>
      <c r="BL241" s="18" t="s">
        <v>311</v>
      </c>
      <c r="BM241" s="144" t="s">
        <v>9664</v>
      </c>
    </row>
    <row r="242" spans="2:65" s="1" customFormat="1" ht="19.5">
      <c r="B242" s="33"/>
      <c r="D242" s="146" t="s">
        <v>313</v>
      </c>
      <c r="F242" s="147" t="s">
        <v>9663</v>
      </c>
      <c r="I242" s="148"/>
      <c r="L242" s="33"/>
      <c r="M242" s="149"/>
      <c r="T242" s="54"/>
      <c r="AT242" s="18" t="s">
        <v>313</v>
      </c>
      <c r="AU242" s="18" t="s">
        <v>88</v>
      </c>
    </row>
    <row r="243" spans="2:65" s="1" customFormat="1" ht="24.2" customHeight="1">
      <c r="B243" s="33"/>
      <c r="C243" s="179" t="s">
        <v>624</v>
      </c>
      <c r="D243" s="179" t="s">
        <v>341</v>
      </c>
      <c r="E243" s="180" t="s">
        <v>9665</v>
      </c>
      <c r="F243" s="181" t="s">
        <v>9666</v>
      </c>
      <c r="G243" s="182" t="s">
        <v>350</v>
      </c>
      <c r="H243" s="183">
        <v>2</v>
      </c>
      <c r="I243" s="184"/>
      <c r="J243" s="185">
        <f>ROUND(I243*H243,2)</f>
        <v>0</v>
      </c>
      <c r="K243" s="181" t="s">
        <v>310</v>
      </c>
      <c r="L243" s="186"/>
      <c r="M243" s="187" t="s">
        <v>42</v>
      </c>
      <c r="N243" s="188" t="s">
        <v>50</v>
      </c>
      <c r="P243" s="142">
        <f>O243*H243</f>
        <v>0</v>
      </c>
      <c r="Q243" s="142">
        <v>0.254</v>
      </c>
      <c r="R243" s="142">
        <f>Q243*H243</f>
        <v>0.50800000000000001</v>
      </c>
      <c r="S243" s="142">
        <v>0</v>
      </c>
      <c r="T243" s="143">
        <f>S243*H243</f>
        <v>0</v>
      </c>
      <c r="AR243" s="144" t="s">
        <v>344</v>
      </c>
      <c r="AT243" s="144" t="s">
        <v>341</v>
      </c>
      <c r="AU243" s="144" t="s">
        <v>88</v>
      </c>
      <c r="AY243" s="18" t="s">
        <v>305</v>
      </c>
      <c r="BE243" s="145">
        <f>IF(N243="základní",J243,0)</f>
        <v>0</v>
      </c>
      <c r="BF243" s="145">
        <f>IF(N243="snížená",J243,0)</f>
        <v>0</v>
      </c>
      <c r="BG243" s="145">
        <f>IF(N243="zákl. přenesená",J243,0)</f>
        <v>0</v>
      </c>
      <c r="BH243" s="145">
        <f>IF(N243="sníž. přenesená",J243,0)</f>
        <v>0</v>
      </c>
      <c r="BI243" s="145">
        <f>IF(N243="nulová",J243,0)</f>
        <v>0</v>
      </c>
      <c r="BJ243" s="18" t="s">
        <v>86</v>
      </c>
      <c r="BK243" s="145">
        <f>ROUND(I243*H243,2)</f>
        <v>0</v>
      </c>
      <c r="BL243" s="18" t="s">
        <v>311</v>
      </c>
      <c r="BM243" s="144" t="s">
        <v>9667</v>
      </c>
    </row>
    <row r="244" spans="2:65" s="1" customFormat="1" ht="19.5">
      <c r="B244" s="33"/>
      <c r="D244" s="146" t="s">
        <v>313</v>
      </c>
      <c r="F244" s="147" t="s">
        <v>9666</v>
      </c>
      <c r="I244" s="148"/>
      <c r="L244" s="33"/>
      <c r="M244" s="149"/>
      <c r="T244" s="54"/>
      <c r="AT244" s="18" t="s">
        <v>313</v>
      </c>
      <c r="AU244" s="18" t="s">
        <v>88</v>
      </c>
    </row>
    <row r="245" spans="2:65" s="1" customFormat="1" ht="24.2" customHeight="1">
      <c r="B245" s="33"/>
      <c r="C245" s="179" t="s">
        <v>630</v>
      </c>
      <c r="D245" s="179" t="s">
        <v>341</v>
      </c>
      <c r="E245" s="180" t="s">
        <v>9668</v>
      </c>
      <c r="F245" s="181" t="s">
        <v>9669</v>
      </c>
      <c r="G245" s="182" t="s">
        <v>350</v>
      </c>
      <c r="H245" s="183">
        <v>3</v>
      </c>
      <c r="I245" s="184"/>
      <c r="J245" s="185">
        <f>ROUND(I245*H245,2)</f>
        <v>0</v>
      </c>
      <c r="K245" s="181" t="s">
        <v>310</v>
      </c>
      <c r="L245" s="186"/>
      <c r="M245" s="187" t="s">
        <v>42</v>
      </c>
      <c r="N245" s="188" t="s">
        <v>50</v>
      </c>
      <c r="P245" s="142">
        <f>O245*H245</f>
        <v>0</v>
      </c>
      <c r="Q245" s="142">
        <v>0.50600000000000001</v>
      </c>
      <c r="R245" s="142">
        <f>Q245*H245</f>
        <v>1.518</v>
      </c>
      <c r="S245" s="142">
        <v>0</v>
      </c>
      <c r="T245" s="143">
        <f>S245*H245</f>
        <v>0</v>
      </c>
      <c r="AR245" s="144" t="s">
        <v>344</v>
      </c>
      <c r="AT245" s="144" t="s">
        <v>341</v>
      </c>
      <c r="AU245" s="144" t="s">
        <v>88</v>
      </c>
      <c r="AY245" s="18" t="s">
        <v>305</v>
      </c>
      <c r="BE245" s="145">
        <f>IF(N245="základní",J245,0)</f>
        <v>0</v>
      </c>
      <c r="BF245" s="145">
        <f>IF(N245="snížená",J245,0)</f>
        <v>0</v>
      </c>
      <c r="BG245" s="145">
        <f>IF(N245="zákl. přenesená",J245,0)</f>
        <v>0</v>
      </c>
      <c r="BH245" s="145">
        <f>IF(N245="sníž. přenesená",J245,0)</f>
        <v>0</v>
      </c>
      <c r="BI245" s="145">
        <f>IF(N245="nulová",J245,0)</f>
        <v>0</v>
      </c>
      <c r="BJ245" s="18" t="s">
        <v>86</v>
      </c>
      <c r="BK245" s="145">
        <f>ROUND(I245*H245,2)</f>
        <v>0</v>
      </c>
      <c r="BL245" s="18" t="s">
        <v>311</v>
      </c>
      <c r="BM245" s="144" t="s">
        <v>9670</v>
      </c>
    </row>
    <row r="246" spans="2:65" s="1" customFormat="1" ht="19.5">
      <c r="B246" s="33"/>
      <c r="D246" s="146" t="s">
        <v>313</v>
      </c>
      <c r="F246" s="147" t="s">
        <v>9669</v>
      </c>
      <c r="I246" s="148"/>
      <c r="L246" s="33"/>
      <c r="M246" s="149"/>
      <c r="T246" s="54"/>
      <c r="AT246" s="18" t="s">
        <v>313</v>
      </c>
      <c r="AU246" s="18" t="s">
        <v>88</v>
      </c>
    </row>
    <row r="247" spans="2:65" s="1" customFormat="1" ht="24.2" customHeight="1">
      <c r="B247" s="33"/>
      <c r="C247" s="179" t="s">
        <v>638</v>
      </c>
      <c r="D247" s="179" t="s">
        <v>341</v>
      </c>
      <c r="E247" s="180" t="s">
        <v>9671</v>
      </c>
      <c r="F247" s="181" t="s">
        <v>9672</v>
      </c>
      <c r="G247" s="182" t="s">
        <v>350</v>
      </c>
      <c r="H247" s="183">
        <v>3</v>
      </c>
      <c r="I247" s="184"/>
      <c r="J247" s="185">
        <f>ROUND(I247*H247,2)</f>
        <v>0</v>
      </c>
      <c r="K247" s="181" t="s">
        <v>310</v>
      </c>
      <c r="L247" s="186"/>
      <c r="M247" s="187" t="s">
        <v>42</v>
      </c>
      <c r="N247" s="188" t="s">
        <v>50</v>
      </c>
      <c r="P247" s="142">
        <f>O247*H247</f>
        <v>0</v>
      </c>
      <c r="Q247" s="142">
        <v>1.0129999999999999</v>
      </c>
      <c r="R247" s="142">
        <f>Q247*H247</f>
        <v>3.0389999999999997</v>
      </c>
      <c r="S247" s="142">
        <v>0</v>
      </c>
      <c r="T247" s="143">
        <f>S247*H247</f>
        <v>0</v>
      </c>
      <c r="AR247" s="144" t="s">
        <v>344</v>
      </c>
      <c r="AT247" s="144" t="s">
        <v>341</v>
      </c>
      <c r="AU247" s="144" t="s">
        <v>88</v>
      </c>
      <c r="AY247" s="18" t="s">
        <v>305</v>
      </c>
      <c r="BE247" s="145">
        <f>IF(N247="základní",J247,0)</f>
        <v>0</v>
      </c>
      <c r="BF247" s="145">
        <f>IF(N247="snížená",J247,0)</f>
        <v>0</v>
      </c>
      <c r="BG247" s="145">
        <f>IF(N247="zákl. přenesená",J247,0)</f>
        <v>0</v>
      </c>
      <c r="BH247" s="145">
        <f>IF(N247="sníž. přenesená",J247,0)</f>
        <v>0</v>
      </c>
      <c r="BI247" s="145">
        <f>IF(N247="nulová",J247,0)</f>
        <v>0</v>
      </c>
      <c r="BJ247" s="18" t="s">
        <v>86</v>
      </c>
      <c r="BK247" s="145">
        <f>ROUND(I247*H247,2)</f>
        <v>0</v>
      </c>
      <c r="BL247" s="18" t="s">
        <v>311</v>
      </c>
      <c r="BM247" s="144" t="s">
        <v>9673</v>
      </c>
    </row>
    <row r="248" spans="2:65" s="1" customFormat="1" ht="19.5">
      <c r="B248" s="33"/>
      <c r="D248" s="146" t="s">
        <v>313</v>
      </c>
      <c r="F248" s="147" t="s">
        <v>9672</v>
      </c>
      <c r="I248" s="148"/>
      <c r="L248" s="33"/>
      <c r="M248" s="149"/>
      <c r="T248" s="54"/>
      <c r="AT248" s="18" t="s">
        <v>313</v>
      </c>
      <c r="AU248" s="18" t="s">
        <v>88</v>
      </c>
    </row>
    <row r="249" spans="2:65" s="1" customFormat="1" ht="24.2" customHeight="1">
      <c r="B249" s="33"/>
      <c r="C249" s="133" t="s">
        <v>646</v>
      </c>
      <c r="D249" s="133" t="s">
        <v>307</v>
      </c>
      <c r="E249" s="134" t="s">
        <v>9674</v>
      </c>
      <c r="F249" s="135" t="s">
        <v>9675</v>
      </c>
      <c r="G249" s="136" t="s">
        <v>350</v>
      </c>
      <c r="H249" s="137">
        <v>6</v>
      </c>
      <c r="I249" s="138"/>
      <c r="J249" s="139">
        <f>ROUND(I249*H249,2)</f>
        <v>0</v>
      </c>
      <c r="K249" s="135" t="s">
        <v>310</v>
      </c>
      <c r="L249" s="33"/>
      <c r="M249" s="140" t="s">
        <v>42</v>
      </c>
      <c r="N249" s="141" t="s">
        <v>50</v>
      </c>
      <c r="P249" s="142">
        <f>O249*H249</f>
        <v>0</v>
      </c>
      <c r="Q249" s="142">
        <v>0.217338</v>
      </c>
      <c r="R249" s="142">
        <f>Q249*H249</f>
        <v>1.304028</v>
      </c>
      <c r="S249" s="142">
        <v>0</v>
      </c>
      <c r="T249" s="143">
        <f>S249*H249</f>
        <v>0</v>
      </c>
      <c r="AR249" s="144" t="s">
        <v>311</v>
      </c>
      <c r="AT249" s="144" t="s">
        <v>307</v>
      </c>
      <c r="AU249" s="144" t="s">
        <v>88</v>
      </c>
      <c r="AY249" s="18" t="s">
        <v>305</v>
      </c>
      <c r="BE249" s="145">
        <f>IF(N249="základní",J249,0)</f>
        <v>0</v>
      </c>
      <c r="BF249" s="145">
        <f>IF(N249="snížená",J249,0)</f>
        <v>0</v>
      </c>
      <c r="BG249" s="145">
        <f>IF(N249="zákl. přenesená",J249,0)</f>
        <v>0</v>
      </c>
      <c r="BH249" s="145">
        <f>IF(N249="sníž. přenesená",J249,0)</f>
        <v>0</v>
      </c>
      <c r="BI249" s="145">
        <f>IF(N249="nulová",J249,0)</f>
        <v>0</v>
      </c>
      <c r="BJ249" s="18" t="s">
        <v>86</v>
      </c>
      <c r="BK249" s="145">
        <f>ROUND(I249*H249,2)</f>
        <v>0</v>
      </c>
      <c r="BL249" s="18" t="s">
        <v>311</v>
      </c>
      <c r="BM249" s="144" t="s">
        <v>9676</v>
      </c>
    </row>
    <row r="250" spans="2:65" s="1" customFormat="1" ht="19.5">
      <c r="B250" s="33"/>
      <c r="D250" s="146" t="s">
        <v>313</v>
      </c>
      <c r="F250" s="147" t="s">
        <v>9677</v>
      </c>
      <c r="I250" s="148"/>
      <c r="L250" s="33"/>
      <c r="M250" s="149"/>
      <c r="T250" s="54"/>
      <c r="AT250" s="18" t="s">
        <v>313</v>
      </c>
      <c r="AU250" s="18" t="s">
        <v>88</v>
      </c>
    </row>
    <row r="251" spans="2:65" s="1" customFormat="1" ht="11.25">
      <c r="B251" s="33"/>
      <c r="D251" s="150" t="s">
        <v>315</v>
      </c>
      <c r="F251" s="151" t="s">
        <v>9678</v>
      </c>
      <c r="I251" s="148"/>
      <c r="L251" s="33"/>
      <c r="M251" s="149"/>
      <c r="T251" s="54"/>
      <c r="AT251" s="18" t="s">
        <v>315</v>
      </c>
      <c r="AU251" s="18" t="s">
        <v>88</v>
      </c>
    </row>
    <row r="252" spans="2:65" s="1" customFormat="1" ht="24.2" customHeight="1">
      <c r="B252" s="33"/>
      <c r="C252" s="179" t="s">
        <v>651</v>
      </c>
      <c r="D252" s="179" t="s">
        <v>341</v>
      </c>
      <c r="E252" s="180" t="s">
        <v>9679</v>
      </c>
      <c r="F252" s="181" t="s">
        <v>9680</v>
      </c>
      <c r="G252" s="182" t="s">
        <v>350</v>
      </c>
      <c r="H252" s="183">
        <v>6</v>
      </c>
      <c r="I252" s="184"/>
      <c r="J252" s="185">
        <f>ROUND(I252*H252,2)</f>
        <v>0</v>
      </c>
      <c r="K252" s="181" t="s">
        <v>721</v>
      </c>
      <c r="L252" s="186"/>
      <c r="M252" s="187" t="s">
        <v>42</v>
      </c>
      <c r="N252" s="188" t="s">
        <v>50</v>
      </c>
      <c r="P252" s="142">
        <f>O252*H252</f>
        <v>0</v>
      </c>
      <c r="Q252" s="142">
        <v>0.19600000000000001</v>
      </c>
      <c r="R252" s="142">
        <f>Q252*H252</f>
        <v>1.1760000000000002</v>
      </c>
      <c r="S252" s="142">
        <v>0</v>
      </c>
      <c r="T252" s="143">
        <f>S252*H252</f>
        <v>0</v>
      </c>
      <c r="AR252" s="144" t="s">
        <v>344</v>
      </c>
      <c r="AT252" s="144" t="s">
        <v>341</v>
      </c>
      <c r="AU252" s="144" t="s">
        <v>88</v>
      </c>
      <c r="AY252" s="18" t="s">
        <v>305</v>
      </c>
      <c r="BE252" s="145">
        <f>IF(N252="základní",J252,0)</f>
        <v>0</v>
      </c>
      <c r="BF252" s="145">
        <f>IF(N252="snížená",J252,0)</f>
        <v>0</v>
      </c>
      <c r="BG252" s="145">
        <f>IF(N252="zákl. přenesená",J252,0)</f>
        <v>0</v>
      </c>
      <c r="BH252" s="145">
        <f>IF(N252="sníž. přenesená",J252,0)</f>
        <v>0</v>
      </c>
      <c r="BI252" s="145">
        <f>IF(N252="nulová",J252,0)</f>
        <v>0</v>
      </c>
      <c r="BJ252" s="18" t="s">
        <v>86</v>
      </c>
      <c r="BK252" s="145">
        <f>ROUND(I252*H252,2)</f>
        <v>0</v>
      </c>
      <c r="BL252" s="18" t="s">
        <v>311</v>
      </c>
      <c r="BM252" s="144" t="s">
        <v>9681</v>
      </c>
    </row>
    <row r="253" spans="2:65" s="1" customFormat="1" ht="19.5">
      <c r="B253" s="33"/>
      <c r="D253" s="146" t="s">
        <v>313</v>
      </c>
      <c r="F253" s="147" t="s">
        <v>9682</v>
      </c>
      <c r="I253" s="148"/>
      <c r="L253" s="33"/>
      <c r="M253" s="149"/>
      <c r="T253" s="54"/>
      <c r="AT253" s="18" t="s">
        <v>313</v>
      </c>
      <c r="AU253" s="18" t="s">
        <v>88</v>
      </c>
    </row>
    <row r="254" spans="2:65" s="11" customFormat="1" ht="22.9" customHeight="1">
      <c r="B254" s="121"/>
      <c r="D254" s="122" t="s">
        <v>78</v>
      </c>
      <c r="E254" s="131" t="s">
        <v>1094</v>
      </c>
      <c r="F254" s="131" t="s">
        <v>1095</v>
      </c>
      <c r="I254" s="124"/>
      <c r="J254" s="132">
        <f>BK254</f>
        <v>0</v>
      </c>
      <c r="L254" s="121"/>
      <c r="M254" s="126"/>
      <c r="P254" s="127">
        <f>SUM(P255:P258)</f>
        <v>0</v>
      </c>
      <c r="R254" s="127">
        <f>SUM(R255:R258)</f>
        <v>0</v>
      </c>
      <c r="T254" s="128">
        <f>SUM(T255:T258)</f>
        <v>0</v>
      </c>
      <c r="AR254" s="122" t="s">
        <v>86</v>
      </c>
      <c r="AT254" s="129" t="s">
        <v>78</v>
      </c>
      <c r="AU254" s="129" t="s">
        <v>86</v>
      </c>
      <c r="AY254" s="122" t="s">
        <v>305</v>
      </c>
      <c r="BK254" s="130">
        <f>SUM(BK255:BK258)</f>
        <v>0</v>
      </c>
    </row>
    <row r="255" spans="2:65" s="1" customFormat="1" ht="24.2" customHeight="1">
      <c r="B255" s="33"/>
      <c r="C255" s="133" t="s">
        <v>661</v>
      </c>
      <c r="D255" s="133" t="s">
        <v>307</v>
      </c>
      <c r="E255" s="134" t="s">
        <v>9534</v>
      </c>
      <c r="F255" s="135" t="s">
        <v>9535</v>
      </c>
      <c r="G255" s="136" t="s">
        <v>453</v>
      </c>
      <c r="H255" s="137">
        <v>453.173</v>
      </c>
      <c r="I255" s="138"/>
      <c r="J255" s="139">
        <f>ROUND(I255*H255,2)</f>
        <v>0</v>
      </c>
      <c r="K255" s="135" t="s">
        <v>310</v>
      </c>
      <c r="L255" s="33"/>
      <c r="M255" s="140" t="s">
        <v>42</v>
      </c>
      <c r="N255" s="141" t="s">
        <v>50</v>
      </c>
      <c r="P255" s="142">
        <f>O255*H255</f>
        <v>0</v>
      </c>
      <c r="Q255" s="142">
        <v>0</v>
      </c>
      <c r="R255" s="142">
        <f>Q255*H255</f>
        <v>0</v>
      </c>
      <c r="S255" s="142">
        <v>0</v>
      </c>
      <c r="T255" s="143">
        <f>S255*H255</f>
        <v>0</v>
      </c>
      <c r="AR255" s="144" t="s">
        <v>311</v>
      </c>
      <c r="AT255" s="144" t="s">
        <v>307</v>
      </c>
      <c r="AU255" s="144" t="s">
        <v>88</v>
      </c>
      <c r="AY255" s="18" t="s">
        <v>305</v>
      </c>
      <c r="BE255" s="145">
        <f>IF(N255="základní",J255,0)</f>
        <v>0</v>
      </c>
      <c r="BF255" s="145">
        <f>IF(N255="snížená",J255,0)</f>
        <v>0</v>
      </c>
      <c r="BG255" s="145">
        <f>IF(N255="zákl. přenesená",J255,0)</f>
        <v>0</v>
      </c>
      <c r="BH255" s="145">
        <f>IF(N255="sníž. přenesená",J255,0)</f>
        <v>0</v>
      </c>
      <c r="BI255" s="145">
        <f>IF(N255="nulová",J255,0)</f>
        <v>0</v>
      </c>
      <c r="BJ255" s="18" t="s">
        <v>86</v>
      </c>
      <c r="BK255" s="145">
        <f>ROUND(I255*H255,2)</f>
        <v>0</v>
      </c>
      <c r="BL255" s="18" t="s">
        <v>311</v>
      </c>
      <c r="BM255" s="144" t="s">
        <v>9683</v>
      </c>
    </row>
    <row r="256" spans="2:65" s="1" customFormat="1" ht="29.25">
      <c r="B256" s="33"/>
      <c r="D256" s="146" t="s">
        <v>313</v>
      </c>
      <c r="F256" s="147" t="s">
        <v>9537</v>
      </c>
      <c r="I256" s="148"/>
      <c r="L256" s="33"/>
      <c r="M256" s="149"/>
      <c r="T256" s="54"/>
      <c r="AT256" s="18" t="s">
        <v>313</v>
      </c>
      <c r="AU256" s="18" t="s">
        <v>88</v>
      </c>
    </row>
    <row r="257" spans="2:47" s="1" customFormat="1" ht="11.25">
      <c r="B257" s="33"/>
      <c r="D257" s="150" t="s">
        <v>315</v>
      </c>
      <c r="F257" s="151" t="s">
        <v>9538</v>
      </c>
      <c r="I257" s="148"/>
      <c r="L257" s="33"/>
      <c r="M257" s="149"/>
      <c r="T257" s="54"/>
      <c r="AT257" s="18" t="s">
        <v>315</v>
      </c>
      <c r="AU257" s="18" t="s">
        <v>88</v>
      </c>
    </row>
    <row r="258" spans="2:47" s="1" customFormat="1" ht="58.5">
      <c r="B258" s="33"/>
      <c r="D258" s="146" t="s">
        <v>4036</v>
      </c>
      <c r="F258" s="189" t="s">
        <v>9539</v>
      </c>
      <c r="I258" s="148"/>
      <c r="L258" s="33"/>
      <c r="M258" s="194"/>
      <c r="N258" s="195"/>
      <c r="O258" s="195"/>
      <c r="P258" s="195"/>
      <c r="Q258" s="195"/>
      <c r="R258" s="195"/>
      <c r="S258" s="195"/>
      <c r="T258" s="196"/>
      <c r="AT258" s="18" t="s">
        <v>4036</v>
      </c>
      <c r="AU258" s="18" t="s">
        <v>88</v>
      </c>
    </row>
    <row r="259" spans="2:47" s="1" customFormat="1" ht="6.95" customHeight="1">
      <c r="B259" s="42"/>
      <c r="C259" s="43"/>
      <c r="D259" s="43"/>
      <c r="E259" s="43"/>
      <c r="F259" s="43"/>
      <c r="G259" s="43"/>
      <c r="H259" s="43"/>
      <c r="I259" s="43"/>
      <c r="J259" s="43"/>
      <c r="K259" s="43"/>
      <c r="L259" s="33"/>
    </row>
  </sheetData>
  <sheetProtection algorithmName="SHA-512" hashValue="d+LoI/1NuK1TasqKj9smmJRvxp4fYpXsEvcDCoaTTqTt5w8UhSz+C8kguJbloXWnxTPaJNSs1qYzqVx903d+Xw==" saltValue="BhHr8LyMqGkZKKWJXxChFRKC7QdHdVMO703+Dg2k/tT5suIwqNLkiL10QxLHjIS6g1D6H/tf2BJ5w1xRrQW72w==" spinCount="100000" sheet="1" objects="1" scenarios="1" formatColumns="0" formatRows="0" autoFilter="0"/>
  <autoFilter ref="C91:K258" xr:uid="{00000000-0009-0000-0000-000013000000}"/>
  <mergeCells count="12">
    <mergeCell ref="E84:H84"/>
    <mergeCell ref="L2:V2"/>
    <mergeCell ref="E50:H50"/>
    <mergeCell ref="E52:H52"/>
    <mergeCell ref="E54:H54"/>
    <mergeCell ref="E80:H80"/>
    <mergeCell ref="E82:H82"/>
    <mergeCell ref="E7:H7"/>
    <mergeCell ref="E9:H9"/>
    <mergeCell ref="E11:H11"/>
    <mergeCell ref="E20:H20"/>
    <mergeCell ref="E29:H29"/>
  </mergeCells>
  <hyperlinks>
    <hyperlink ref="F97" r:id="rId1" xr:uid="{00000000-0004-0000-1300-000000000000}"/>
    <hyperlink ref="F102" r:id="rId2" xr:uid="{00000000-0004-0000-1300-000001000000}"/>
    <hyperlink ref="F106" r:id="rId3" xr:uid="{00000000-0004-0000-1300-000002000000}"/>
    <hyperlink ref="F111" r:id="rId4" xr:uid="{00000000-0004-0000-1300-000003000000}"/>
    <hyperlink ref="F116" r:id="rId5" xr:uid="{00000000-0004-0000-1300-000004000000}"/>
    <hyperlink ref="F121" r:id="rId6" xr:uid="{00000000-0004-0000-1300-000005000000}"/>
    <hyperlink ref="F126" r:id="rId7" xr:uid="{00000000-0004-0000-1300-000006000000}"/>
    <hyperlink ref="F131" r:id="rId8" xr:uid="{00000000-0004-0000-1300-000007000000}"/>
    <hyperlink ref="F134" r:id="rId9" xr:uid="{00000000-0004-0000-1300-000008000000}"/>
    <hyperlink ref="F138" r:id="rId10" xr:uid="{00000000-0004-0000-1300-000009000000}"/>
    <hyperlink ref="F143" r:id="rId11" xr:uid="{00000000-0004-0000-1300-00000A000000}"/>
    <hyperlink ref="F148" r:id="rId12" xr:uid="{00000000-0004-0000-1300-00000B000000}"/>
    <hyperlink ref="F151" r:id="rId13" xr:uid="{00000000-0004-0000-1300-00000C000000}"/>
    <hyperlink ref="F158" r:id="rId14" xr:uid="{00000000-0004-0000-1300-00000D000000}"/>
    <hyperlink ref="F168" r:id="rId15" xr:uid="{00000000-0004-0000-1300-00000E000000}"/>
    <hyperlink ref="F173" r:id="rId16" xr:uid="{00000000-0004-0000-1300-00000F000000}"/>
    <hyperlink ref="F178" r:id="rId17" xr:uid="{00000000-0004-0000-1300-000010000000}"/>
    <hyperlink ref="F183" r:id="rId18" xr:uid="{00000000-0004-0000-1300-000011000000}"/>
    <hyperlink ref="F188" r:id="rId19" xr:uid="{00000000-0004-0000-1300-000012000000}"/>
    <hyperlink ref="F200" r:id="rId20" xr:uid="{00000000-0004-0000-1300-000013000000}"/>
    <hyperlink ref="F206" r:id="rId21" xr:uid="{00000000-0004-0000-1300-000014000000}"/>
    <hyperlink ref="F214" r:id="rId22" xr:uid="{00000000-0004-0000-1300-000015000000}"/>
    <hyperlink ref="F222" r:id="rId23" xr:uid="{00000000-0004-0000-1300-000016000000}"/>
    <hyperlink ref="F231" r:id="rId24" xr:uid="{00000000-0004-0000-1300-000017000000}"/>
    <hyperlink ref="F235" r:id="rId25" xr:uid="{00000000-0004-0000-1300-000018000000}"/>
    <hyperlink ref="F251" r:id="rId26" xr:uid="{00000000-0004-0000-1300-000019000000}"/>
    <hyperlink ref="F257" r:id="rId27" xr:uid="{00000000-0004-0000-1300-00001A000000}"/>
  </hyperlinks>
  <pageMargins left="0.39374999999999999" right="0.39374999999999999" top="0.39374999999999999" bottom="0.39374999999999999" header="0" footer="0"/>
  <pageSetup paperSize="9" scale="76" fitToHeight="100" orientation="portrait" blackAndWhite="1" r:id="rId28"/>
  <headerFooter>
    <oddFooter>&amp;CStrana &amp;P z &amp;N</oddFooter>
  </headerFooter>
  <drawing r:id="rId29"/>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BM311"/>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95"/>
      <c r="M2" s="295"/>
      <c r="N2" s="295"/>
      <c r="O2" s="295"/>
      <c r="P2" s="295"/>
      <c r="Q2" s="295"/>
      <c r="R2" s="295"/>
      <c r="S2" s="295"/>
      <c r="T2" s="295"/>
      <c r="U2" s="295"/>
      <c r="V2" s="295"/>
      <c r="AT2" s="18" t="s">
        <v>166</v>
      </c>
    </row>
    <row r="3" spans="2:46" ht="6.95" customHeight="1">
      <c r="B3" s="19"/>
      <c r="C3" s="20"/>
      <c r="D3" s="20"/>
      <c r="E3" s="20"/>
      <c r="F3" s="20"/>
      <c r="G3" s="20"/>
      <c r="H3" s="20"/>
      <c r="I3" s="20"/>
      <c r="J3" s="20"/>
      <c r="K3" s="20"/>
      <c r="L3" s="21"/>
      <c r="AT3" s="18" t="s">
        <v>88</v>
      </c>
    </row>
    <row r="4" spans="2:46" ht="24.95" customHeight="1">
      <c r="B4" s="21"/>
      <c r="D4" s="22" t="s">
        <v>204</v>
      </c>
      <c r="L4" s="21"/>
      <c r="M4" s="92" t="s">
        <v>10</v>
      </c>
      <c r="AT4" s="18" t="s">
        <v>4</v>
      </c>
    </row>
    <row r="5" spans="2:46" ht="6.95" customHeight="1">
      <c r="B5" s="21"/>
      <c r="L5" s="21"/>
    </row>
    <row r="6" spans="2:46" ht="12" customHeight="1">
      <c r="B6" s="21"/>
      <c r="D6" s="28" t="s">
        <v>16</v>
      </c>
      <c r="L6" s="21"/>
    </row>
    <row r="7" spans="2:46" ht="16.5" customHeight="1">
      <c r="B7" s="21"/>
      <c r="E7" s="333" t="str">
        <f>'Rekapitulace stavby'!K6</f>
        <v>Domov pro seniory v Litomyšli</v>
      </c>
      <c r="F7" s="334"/>
      <c r="G7" s="334"/>
      <c r="H7" s="334"/>
      <c r="L7" s="21"/>
    </row>
    <row r="8" spans="2:46" ht="12" customHeight="1">
      <c r="B8" s="21"/>
      <c r="D8" s="28" t="s">
        <v>217</v>
      </c>
      <c r="L8" s="21"/>
    </row>
    <row r="9" spans="2:46" s="1" customFormat="1" ht="16.5" customHeight="1">
      <c r="B9" s="33"/>
      <c r="E9" s="333" t="s">
        <v>9147</v>
      </c>
      <c r="F9" s="335"/>
      <c r="G9" s="335"/>
      <c r="H9" s="335"/>
      <c r="L9" s="33"/>
    </row>
    <row r="10" spans="2:46" s="1" customFormat="1" ht="12" customHeight="1">
      <c r="B10" s="33"/>
      <c r="D10" s="28" t="s">
        <v>224</v>
      </c>
      <c r="L10" s="33"/>
    </row>
    <row r="11" spans="2:46" s="1" customFormat="1" ht="16.5" customHeight="1">
      <c r="B11" s="33"/>
      <c r="E11" s="316" t="s">
        <v>9684</v>
      </c>
      <c r="F11" s="335"/>
      <c r="G11" s="335"/>
      <c r="H11" s="335"/>
      <c r="L11" s="33"/>
    </row>
    <row r="12" spans="2:46" s="1" customFormat="1" ht="11.25">
      <c r="B12" s="33"/>
      <c r="L12" s="33"/>
    </row>
    <row r="13" spans="2:46" s="1" customFormat="1" ht="12" customHeight="1">
      <c r="B13" s="33"/>
      <c r="D13" s="28" t="s">
        <v>18</v>
      </c>
      <c r="F13" s="26" t="s">
        <v>42</v>
      </c>
      <c r="I13" s="28" t="s">
        <v>20</v>
      </c>
      <c r="J13" s="26" t="s">
        <v>42</v>
      </c>
      <c r="L13" s="33"/>
    </row>
    <row r="14" spans="2:46" s="1" customFormat="1" ht="12" customHeight="1">
      <c r="B14" s="33"/>
      <c r="D14" s="28" t="s">
        <v>22</v>
      </c>
      <c r="F14" s="26" t="s">
        <v>23</v>
      </c>
      <c r="I14" s="28" t="s">
        <v>24</v>
      </c>
      <c r="J14" s="50" t="str">
        <f>'Rekapitulace stavby'!AN8</f>
        <v>20. 1. 2025</v>
      </c>
      <c r="L14" s="33"/>
    </row>
    <row r="15" spans="2:46" s="1" customFormat="1" ht="10.9" customHeight="1">
      <c r="B15" s="33"/>
      <c r="L15" s="33"/>
    </row>
    <row r="16" spans="2:46" s="1" customFormat="1" ht="12" customHeight="1">
      <c r="B16" s="33"/>
      <c r="D16" s="28" t="s">
        <v>26</v>
      </c>
      <c r="I16" s="28" t="s">
        <v>27</v>
      </c>
      <c r="J16" s="26" t="s">
        <v>42</v>
      </c>
      <c r="L16" s="33"/>
    </row>
    <row r="17" spans="2:12" s="1" customFormat="1" ht="18" customHeight="1">
      <c r="B17" s="33"/>
      <c r="E17" s="26" t="s">
        <v>29</v>
      </c>
      <c r="I17" s="28" t="s">
        <v>30</v>
      </c>
      <c r="J17" s="26" t="s">
        <v>42</v>
      </c>
      <c r="L17" s="33"/>
    </row>
    <row r="18" spans="2:12" s="1" customFormat="1" ht="6.95" customHeight="1">
      <c r="B18" s="33"/>
      <c r="L18" s="33"/>
    </row>
    <row r="19" spans="2:12" s="1" customFormat="1" ht="12" customHeight="1">
      <c r="B19" s="33"/>
      <c r="D19" s="28" t="s">
        <v>32</v>
      </c>
      <c r="I19" s="28" t="s">
        <v>27</v>
      </c>
      <c r="J19" s="29" t="str">
        <f>'Rekapitulace stavby'!AN13</f>
        <v>Vyplň údaj</v>
      </c>
      <c r="L19" s="33"/>
    </row>
    <row r="20" spans="2:12" s="1" customFormat="1" ht="18" customHeight="1">
      <c r="B20" s="33"/>
      <c r="E20" s="336" t="str">
        <f>'Rekapitulace stavby'!E14</f>
        <v>Vyplň údaj</v>
      </c>
      <c r="F20" s="294"/>
      <c r="G20" s="294"/>
      <c r="H20" s="294"/>
      <c r="I20" s="28" t="s">
        <v>30</v>
      </c>
      <c r="J20" s="29" t="str">
        <f>'Rekapitulace stavby'!AN14</f>
        <v>Vyplň údaj</v>
      </c>
      <c r="L20" s="33"/>
    </row>
    <row r="21" spans="2:12" s="1" customFormat="1" ht="6.95" customHeight="1">
      <c r="B21" s="33"/>
      <c r="L21" s="33"/>
    </row>
    <row r="22" spans="2:12" s="1" customFormat="1" ht="12" customHeight="1">
      <c r="B22" s="33"/>
      <c r="D22" s="28" t="s">
        <v>34</v>
      </c>
      <c r="I22" s="28" t="s">
        <v>27</v>
      </c>
      <c r="J22" s="26" t="s">
        <v>42</v>
      </c>
      <c r="L22" s="33"/>
    </row>
    <row r="23" spans="2:12" s="1" customFormat="1" ht="18" customHeight="1">
      <c r="B23" s="33"/>
      <c r="E23" s="26" t="s">
        <v>4955</v>
      </c>
      <c r="I23" s="28" t="s">
        <v>30</v>
      </c>
      <c r="J23" s="26" t="s">
        <v>42</v>
      </c>
      <c r="L23" s="33"/>
    </row>
    <row r="24" spans="2:12" s="1" customFormat="1" ht="6.95" customHeight="1">
      <c r="B24" s="33"/>
      <c r="L24" s="33"/>
    </row>
    <row r="25" spans="2:12" s="1" customFormat="1" ht="12" customHeight="1">
      <c r="B25" s="33"/>
      <c r="D25" s="28" t="s">
        <v>39</v>
      </c>
      <c r="I25" s="28" t="s">
        <v>27</v>
      </c>
      <c r="J25" s="26" t="str">
        <f>IF('Rekapitulace stavby'!AN19="","",'Rekapitulace stavby'!AN19)</f>
        <v>63243393</v>
      </c>
      <c r="L25" s="33"/>
    </row>
    <row r="26" spans="2:12" s="1" customFormat="1" ht="18" customHeight="1">
      <c r="B26" s="33"/>
      <c r="E26" s="26" t="str">
        <f>IF('Rekapitulace stavby'!E20="","",'Rekapitulace stavby'!E20)</f>
        <v>Ing.Štefan Sivák</v>
      </c>
      <c r="I26" s="28" t="s">
        <v>30</v>
      </c>
      <c r="J26" s="26" t="str">
        <f>IF('Rekapitulace stavby'!AN20="","",'Rekapitulace stavby'!AN20)</f>
        <v/>
      </c>
      <c r="L26" s="33"/>
    </row>
    <row r="27" spans="2:12" s="1" customFormat="1" ht="6.95" customHeight="1">
      <c r="B27" s="33"/>
      <c r="L27" s="33"/>
    </row>
    <row r="28" spans="2:12" s="1" customFormat="1" ht="12" customHeight="1">
      <c r="B28" s="33"/>
      <c r="D28" s="28" t="s">
        <v>43</v>
      </c>
      <c r="L28" s="33"/>
    </row>
    <row r="29" spans="2:12" s="7" customFormat="1" ht="16.5" customHeight="1">
      <c r="B29" s="93"/>
      <c r="E29" s="299" t="s">
        <v>42</v>
      </c>
      <c r="F29" s="299"/>
      <c r="G29" s="299"/>
      <c r="H29" s="299"/>
      <c r="L29" s="93"/>
    </row>
    <row r="30" spans="2:12" s="1" customFormat="1" ht="6.95" customHeight="1">
      <c r="B30" s="33"/>
      <c r="L30" s="33"/>
    </row>
    <row r="31" spans="2:12" s="1" customFormat="1" ht="6.95" customHeight="1">
      <c r="B31" s="33"/>
      <c r="D31" s="51"/>
      <c r="E31" s="51"/>
      <c r="F31" s="51"/>
      <c r="G31" s="51"/>
      <c r="H31" s="51"/>
      <c r="I31" s="51"/>
      <c r="J31" s="51"/>
      <c r="K31" s="51"/>
      <c r="L31" s="33"/>
    </row>
    <row r="32" spans="2:12" s="1" customFormat="1" ht="25.35" customHeight="1">
      <c r="B32" s="33"/>
      <c r="D32" s="94" t="s">
        <v>45</v>
      </c>
      <c r="J32" s="64">
        <f>ROUND(J93, 2)</f>
        <v>0</v>
      </c>
      <c r="L32" s="33"/>
    </row>
    <row r="33" spans="2:12" s="1" customFormat="1" ht="6.95" customHeight="1">
      <c r="B33" s="33"/>
      <c r="D33" s="51"/>
      <c r="E33" s="51"/>
      <c r="F33" s="51"/>
      <c r="G33" s="51"/>
      <c r="H33" s="51"/>
      <c r="I33" s="51"/>
      <c r="J33" s="51"/>
      <c r="K33" s="51"/>
      <c r="L33" s="33"/>
    </row>
    <row r="34" spans="2:12" s="1" customFormat="1" ht="14.45" customHeight="1">
      <c r="B34" s="33"/>
      <c r="F34" s="36" t="s">
        <v>47</v>
      </c>
      <c r="I34" s="36" t="s">
        <v>46</v>
      </c>
      <c r="J34" s="36" t="s">
        <v>48</v>
      </c>
      <c r="L34" s="33"/>
    </row>
    <row r="35" spans="2:12" s="1" customFormat="1" ht="14.45" customHeight="1">
      <c r="B35" s="33"/>
      <c r="D35" s="53" t="s">
        <v>49</v>
      </c>
      <c r="E35" s="28" t="s">
        <v>50</v>
      </c>
      <c r="F35" s="83">
        <f>ROUND((SUM(BE93:BE310)),  2)</f>
        <v>0</v>
      </c>
      <c r="I35" s="95">
        <v>0.21</v>
      </c>
      <c r="J35" s="83">
        <f>ROUND(((SUM(BE93:BE310))*I35),  2)</f>
        <v>0</v>
      </c>
      <c r="L35" s="33"/>
    </row>
    <row r="36" spans="2:12" s="1" customFormat="1" ht="14.45" customHeight="1">
      <c r="B36" s="33"/>
      <c r="E36" s="28" t="s">
        <v>51</v>
      </c>
      <c r="F36" s="83">
        <f>ROUND((SUM(BF93:BF310)),  2)</f>
        <v>0</v>
      </c>
      <c r="I36" s="95">
        <v>0.12</v>
      </c>
      <c r="J36" s="83">
        <f>ROUND(((SUM(BF93:BF310))*I36),  2)</f>
        <v>0</v>
      </c>
      <c r="L36" s="33"/>
    </row>
    <row r="37" spans="2:12" s="1" customFormat="1" ht="14.45" hidden="1" customHeight="1">
      <c r="B37" s="33"/>
      <c r="E37" s="28" t="s">
        <v>52</v>
      </c>
      <c r="F37" s="83">
        <f>ROUND((SUM(BG93:BG310)),  2)</f>
        <v>0</v>
      </c>
      <c r="I37" s="95">
        <v>0.21</v>
      </c>
      <c r="J37" s="83">
        <f>0</f>
        <v>0</v>
      </c>
      <c r="L37" s="33"/>
    </row>
    <row r="38" spans="2:12" s="1" customFormat="1" ht="14.45" hidden="1" customHeight="1">
      <c r="B38" s="33"/>
      <c r="E38" s="28" t="s">
        <v>53</v>
      </c>
      <c r="F38" s="83">
        <f>ROUND((SUM(BH93:BH310)),  2)</f>
        <v>0</v>
      </c>
      <c r="I38" s="95">
        <v>0.12</v>
      </c>
      <c r="J38" s="83">
        <f>0</f>
        <v>0</v>
      </c>
      <c r="L38" s="33"/>
    </row>
    <row r="39" spans="2:12" s="1" customFormat="1" ht="14.45" hidden="1" customHeight="1">
      <c r="B39" s="33"/>
      <c r="E39" s="28" t="s">
        <v>54</v>
      </c>
      <c r="F39" s="83">
        <f>ROUND((SUM(BI93:BI310)),  2)</f>
        <v>0</v>
      </c>
      <c r="I39" s="95">
        <v>0</v>
      </c>
      <c r="J39" s="83">
        <f>0</f>
        <v>0</v>
      </c>
      <c r="L39" s="33"/>
    </row>
    <row r="40" spans="2:12" s="1" customFormat="1" ht="6.95" customHeight="1">
      <c r="B40" s="33"/>
      <c r="L40" s="33"/>
    </row>
    <row r="41" spans="2:12" s="1" customFormat="1" ht="25.35" customHeight="1">
      <c r="B41" s="33"/>
      <c r="C41" s="96"/>
      <c r="D41" s="97" t="s">
        <v>55</v>
      </c>
      <c r="E41" s="55"/>
      <c r="F41" s="55"/>
      <c r="G41" s="98" t="s">
        <v>56</v>
      </c>
      <c r="H41" s="99" t="s">
        <v>57</v>
      </c>
      <c r="I41" s="55"/>
      <c r="J41" s="100">
        <f>SUM(J32:J39)</f>
        <v>0</v>
      </c>
      <c r="K41" s="101"/>
      <c r="L41" s="33"/>
    </row>
    <row r="42" spans="2:12" s="1" customFormat="1" ht="14.45" customHeight="1">
      <c r="B42" s="42"/>
      <c r="C42" s="43"/>
      <c r="D42" s="43"/>
      <c r="E42" s="43"/>
      <c r="F42" s="43"/>
      <c r="G42" s="43"/>
      <c r="H42" s="43"/>
      <c r="I42" s="43"/>
      <c r="J42" s="43"/>
      <c r="K42" s="43"/>
      <c r="L42" s="33"/>
    </row>
    <row r="46" spans="2:12" s="1" customFormat="1" ht="6.95" customHeight="1">
      <c r="B46" s="44"/>
      <c r="C46" s="45"/>
      <c r="D46" s="45"/>
      <c r="E46" s="45"/>
      <c r="F46" s="45"/>
      <c r="G46" s="45"/>
      <c r="H46" s="45"/>
      <c r="I46" s="45"/>
      <c r="J46" s="45"/>
      <c r="K46" s="45"/>
      <c r="L46" s="33"/>
    </row>
    <row r="47" spans="2:12" s="1" customFormat="1" ht="24.95" customHeight="1">
      <c r="B47" s="33"/>
      <c r="C47" s="22" t="s">
        <v>246</v>
      </c>
      <c r="L47" s="33"/>
    </row>
    <row r="48" spans="2:12" s="1" customFormat="1" ht="6.95" customHeight="1">
      <c r="B48" s="33"/>
      <c r="L48" s="33"/>
    </row>
    <row r="49" spans="2:47" s="1" customFormat="1" ht="12" customHeight="1">
      <c r="B49" s="33"/>
      <c r="C49" s="28" t="s">
        <v>16</v>
      </c>
      <c r="L49" s="33"/>
    </row>
    <row r="50" spans="2:47" s="1" customFormat="1" ht="16.5" customHeight="1">
      <c r="B50" s="33"/>
      <c r="E50" s="333" t="str">
        <f>E7</f>
        <v>Domov pro seniory v Litomyšli</v>
      </c>
      <c r="F50" s="334"/>
      <c r="G50" s="334"/>
      <c r="H50" s="334"/>
      <c r="L50" s="33"/>
    </row>
    <row r="51" spans="2:47" ht="12" customHeight="1">
      <c r="B51" s="21"/>
      <c r="C51" s="28" t="s">
        <v>217</v>
      </c>
      <c r="L51" s="21"/>
    </row>
    <row r="52" spans="2:47" s="1" customFormat="1" ht="16.5" customHeight="1">
      <c r="B52" s="33"/>
      <c r="E52" s="333" t="s">
        <v>9147</v>
      </c>
      <c r="F52" s="335"/>
      <c r="G52" s="335"/>
      <c r="H52" s="335"/>
      <c r="L52" s="33"/>
    </row>
    <row r="53" spans="2:47" s="1" customFormat="1" ht="12" customHeight="1">
      <c r="B53" s="33"/>
      <c r="C53" s="28" t="s">
        <v>224</v>
      </c>
      <c r="L53" s="33"/>
    </row>
    <row r="54" spans="2:47" s="1" customFormat="1" ht="16.5" customHeight="1">
      <c r="B54" s="33"/>
      <c r="E54" s="316" t="str">
        <f>E11</f>
        <v>SO 431 - Přeložka sběrače dešťových vod</v>
      </c>
      <c r="F54" s="335"/>
      <c r="G54" s="335"/>
      <c r="H54" s="335"/>
      <c r="L54" s="33"/>
    </row>
    <row r="55" spans="2:47" s="1" customFormat="1" ht="6.95" customHeight="1">
      <c r="B55" s="33"/>
      <c r="L55" s="33"/>
    </row>
    <row r="56" spans="2:47" s="1" customFormat="1" ht="12" customHeight="1">
      <c r="B56" s="33"/>
      <c r="C56" s="28" t="s">
        <v>22</v>
      </c>
      <c r="F56" s="26" t="str">
        <f>F14</f>
        <v>Z.Kopala, 570 01 Litomyšl</v>
      </c>
      <c r="I56" s="28" t="s">
        <v>24</v>
      </c>
      <c r="J56" s="50" t="str">
        <f>IF(J14="","",J14)</f>
        <v>20. 1. 2025</v>
      </c>
      <c r="L56" s="33"/>
    </row>
    <row r="57" spans="2:47" s="1" customFormat="1" ht="6.95" customHeight="1">
      <c r="B57" s="33"/>
      <c r="L57" s="33"/>
    </row>
    <row r="58" spans="2:47" s="1" customFormat="1" ht="15.2" customHeight="1">
      <c r="B58" s="33"/>
      <c r="C58" s="28" t="s">
        <v>26</v>
      </c>
      <c r="F58" s="26" t="str">
        <f>E17</f>
        <v>Město Litomyšl</v>
      </c>
      <c r="I58" s="28" t="s">
        <v>34</v>
      </c>
      <c r="J58" s="31" t="str">
        <f>E23</f>
        <v>Deltaplan Praha s.r.o.</v>
      </c>
      <c r="L58" s="33"/>
    </row>
    <row r="59" spans="2:47" s="1" customFormat="1" ht="15.2" customHeight="1">
      <c r="B59" s="33"/>
      <c r="C59" s="28" t="s">
        <v>32</v>
      </c>
      <c r="F59" s="26" t="str">
        <f>IF(E20="","",E20)</f>
        <v>Vyplň údaj</v>
      </c>
      <c r="I59" s="28" t="s">
        <v>39</v>
      </c>
      <c r="J59" s="31" t="str">
        <f>E26</f>
        <v>Ing.Štefan Sivák</v>
      </c>
      <c r="L59" s="33"/>
    </row>
    <row r="60" spans="2:47" s="1" customFormat="1" ht="10.35" customHeight="1">
      <c r="B60" s="33"/>
      <c r="L60" s="33"/>
    </row>
    <row r="61" spans="2:47" s="1" customFormat="1" ht="29.25" customHeight="1">
      <c r="B61" s="33"/>
      <c r="C61" s="102" t="s">
        <v>247</v>
      </c>
      <c r="D61" s="96"/>
      <c r="E61" s="96"/>
      <c r="F61" s="96"/>
      <c r="G61" s="96"/>
      <c r="H61" s="96"/>
      <c r="I61" s="96"/>
      <c r="J61" s="103" t="s">
        <v>248</v>
      </c>
      <c r="K61" s="96"/>
      <c r="L61" s="33"/>
    </row>
    <row r="62" spans="2:47" s="1" customFormat="1" ht="10.35" customHeight="1">
      <c r="B62" s="33"/>
      <c r="L62" s="33"/>
    </row>
    <row r="63" spans="2:47" s="1" customFormat="1" ht="22.9" customHeight="1">
      <c r="B63" s="33"/>
      <c r="C63" s="104" t="s">
        <v>77</v>
      </c>
      <c r="J63" s="64">
        <f>J93</f>
        <v>0</v>
      </c>
      <c r="L63" s="33"/>
      <c r="AU63" s="18" t="s">
        <v>249</v>
      </c>
    </row>
    <row r="64" spans="2:47" s="8" customFormat="1" ht="24.95" customHeight="1">
      <c r="B64" s="105"/>
      <c r="D64" s="106" t="s">
        <v>250</v>
      </c>
      <c r="E64" s="107"/>
      <c r="F64" s="107"/>
      <c r="G64" s="107"/>
      <c r="H64" s="107"/>
      <c r="I64" s="107"/>
      <c r="J64" s="108">
        <f>J94</f>
        <v>0</v>
      </c>
      <c r="L64" s="105"/>
    </row>
    <row r="65" spans="2:12" s="9" customFormat="1" ht="19.899999999999999" customHeight="1">
      <c r="B65" s="109"/>
      <c r="D65" s="110" t="s">
        <v>251</v>
      </c>
      <c r="E65" s="111"/>
      <c r="F65" s="111"/>
      <c r="G65" s="111"/>
      <c r="H65" s="111"/>
      <c r="I65" s="111"/>
      <c r="J65" s="112">
        <f>J95</f>
        <v>0</v>
      </c>
      <c r="L65" s="109"/>
    </row>
    <row r="66" spans="2:12" s="9" customFormat="1" ht="19.899999999999999" customHeight="1">
      <c r="B66" s="109"/>
      <c r="D66" s="110" t="s">
        <v>253</v>
      </c>
      <c r="E66" s="111"/>
      <c r="F66" s="111"/>
      <c r="G66" s="111"/>
      <c r="H66" s="111"/>
      <c r="I66" s="111"/>
      <c r="J66" s="112">
        <f>J178</f>
        <v>0</v>
      </c>
      <c r="L66" s="109"/>
    </row>
    <row r="67" spans="2:12" s="9" customFormat="1" ht="19.899999999999999" customHeight="1">
      <c r="B67" s="109"/>
      <c r="D67" s="110" t="s">
        <v>254</v>
      </c>
      <c r="E67" s="111"/>
      <c r="F67" s="111"/>
      <c r="G67" s="111"/>
      <c r="H67" s="111"/>
      <c r="I67" s="111"/>
      <c r="J67" s="112">
        <f>J183</f>
        <v>0</v>
      </c>
      <c r="L67" s="109"/>
    </row>
    <row r="68" spans="2:12" s="9" customFormat="1" ht="19.899999999999999" customHeight="1">
      <c r="B68" s="109"/>
      <c r="D68" s="110" t="s">
        <v>255</v>
      </c>
      <c r="E68" s="111"/>
      <c r="F68" s="111"/>
      <c r="G68" s="111"/>
      <c r="H68" s="111"/>
      <c r="I68" s="111"/>
      <c r="J68" s="112">
        <f>J210</f>
        <v>0</v>
      </c>
      <c r="L68" s="109"/>
    </row>
    <row r="69" spans="2:12" s="9" customFormat="1" ht="19.899999999999999" customHeight="1">
      <c r="B69" s="109"/>
      <c r="D69" s="110" t="s">
        <v>7908</v>
      </c>
      <c r="E69" s="111"/>
      <c r="F69" s="111"/>
      <c r="G69" s="111"/>
      <c r="H69" s="111"/>
      <c r="I69" s="111"/>
      <c r="J69" s="112">
        <f>J219</f>
        <v>0</v>
      </c>
      <c r="L69" s="109"/>
    </row>
    <row r="70" spans="2:12" s="9" customFormat="1" ht="19.899999999999999" customHeight="1">
      <c r="B70" s="109"/>
      <c r="D70" s="110" t="s">
        <v>4029</v>
      </c>
      <c r="E70" s="111"/>
      <c r="F70" s="111"/>
      <c r="G70" s="111"/>
      <c r="H70" s="111"/>
      <c r="I70" s="111"/>
      <c r="J70" s="112">
        <f>J287</f>
        <v>0</v>
      </c>
      <c r="L70" s="109"/>
    </row>
    <row r="71" spans="2:12" s="9" customFormat="1" ht="19.899999999999999" customHeight="1">
      <c r="B71" s="109"/>
      <c r="D71" s="110" t="s">
        <v>258</v>
      </c>
      <c r="E71" s="111"/>
      <c r="F71" s="111"/>
      <c r="G71" s="111"/>
      <c r="H71" s="111"/>
      <c r="I71" s="111"/>
      <c r="J71" s="112">
        <f>J306</f>
        <v>0</v>
      </c>
      <c r="L71" s="109"/>
    </row>
    <row r="72" spans="2:12" s="1" customFormat="1" ht="21.75" customHeight="1">
      <c r="B72" s="33"/>
      <c r="L72" s="33"/>
    </row>
    <row r="73" spans="2:12" s="1" customFormat="1" ht="6.95" customHeight="1">
      <c r="B73" s="42"/>
      <c r="C73" s="43"/>
      <c r="D73" s="43"/>
      <c r="E73" s="43"/>
      <c r="F73" s="43"/>
      <c r="G73" s="43"/>
      <c r="H73" s="43"/>
      <c r="I73" s="43"/>
      <c r="J73" s="43"/>
      <c r="K73" s="43"/>
      <c r="L73" s="33"/>
    </row>
    <row r="77" spans="2:12" s="1" customFormat="1" ht="6.95" customHeight="1">
      <c r="B77" s="44"/>
      <c r="C77" s="45"/>
      <c r="D77" s="45"/>
      <c r="E77" s="45"/>
      <c r="F77" s="45"/>
      <c r="G77" s="45"/>
      <c r="H77" s="45"/>
      <c r="I77" s="45"/>
      <c r="J77" s="45"/>
      <c r="K77" s="45"/>
      <c r="L77" s="33"/>
    </row>
    <row r="78" spans="2:12" s="1" customFormat="1" ht="24.95" customHeight="1">
      <c r="B78" s="33"/>
      <c r="C78" s="22" t="s">
        <v>290</v>
      </c>
      <c r="L78" s="33"/>
    </row>
    <row r="79" spans="2:12" s="1" customFormat="1" ht="6.95" customHeight="1">
      <c r="B79" s="33"/>
      <c r="L79" s="33"/>
    </row>
    <row r="80" spans="2:12" s="1" customFormat="1" ht="12" customHeight="1">
      <c r="B80" s="33"/>
      <c r="C80" s="28" t="s">
        <v>16</v>
      </c>
      <c r="L80" s="33"/>
    </row>
    <row r="81" spans="2:65" s="1" customFormat="1" ht="16.5" customHeight="1">
      <c r="B81" s="33"/>
      <c r="E81" s="333" t="str">
        <f>E7</f>
        <v>Domov pro seniory v Litomyšli</v>
      </c>
      <c r="F81" s="334"/>
      <c r="G81" s="334"/>
      <c r="H81" s="334"/>
      <c r="L81" s="33"/>
    </row>
    <row r="82" spans="2:65" ht="12" customHeight="1">
      <c r="B82" s="21"/>
      <c r="C82" s="28" t="s">
        <v>217</v>
      </c>
      <c r="L82" s="21"/>
    </row>
    <row r="83" spans="2:65" s="1" customFormat="1" ht="16.5" customHeight="1">
      <c r="B83" s="33"/>
      <c r="E83" s="333" t="s">
        <v>9147</v>
      </c>
      <c r="F83" s="335"/>
      <c r="G83" s="335"/>
      <c r="H83" s="335"/>
      <c r="L83" s="33"/>
    </row>
    <row r="84" spans="2:65" s="1" customFormat="1" ht="12" customHeight="1">
      <c r="B84" s="33"/>
      <c r="C84" s="28" t="s">
        <v>224</v>
      </c>
      <c r="L84" s="33"/>
    </row>
    <row r="85" spans="2:65" s="1" customFormat="1" ht="16.5" customHeight="1">
      <c r="B85" s="33"/>
      <c r="E85" s="316" t="str">
        <f>E11</f>
        <v>SO 431 - Přeložka sběrače dešťových vod</v>
      </c>
      <c r="F85" s="335"/>
      <c r="G85" s="335"/>
      <c r="H85" s="335"/>
      <c r="L85" s="33"/>
    </row>
    <row r="86" spans="2:65" s="1" customFormat="1" ht="6.95" customHeight="1">
      <c r="B86" s="33"/>
      <c r="L86" s="33"/>
    </row>
    <row r="87" spans="2:65" s="1" customFormat="1" ht="12" customHeight="1">
      <c r="B87" s="33"/>
      <c r="C87" s="28" t="s">
        <v>22</v>
      </c>
      <c r="F87" s="26" t="str">
        <f>F14</f>
        <v>Z.Kopala, 570 01 Litomyšl</v>
      </c>
      <c r="I87" s="28" t="s">
        <v>24</v>
      </c>
      <c r="J87" s="50" t="str">
        <f>IF(J14="","",J14)</f>
        <v>20. 1. 2025</v>
      </c>
      <c r="L87" s="33"/>
    </row>
    <row r="88" spans="2:65" s="1" customFormat="1" ht="6.95" customHeight="1">
      <c r="B88" s="33"/>
      <c r="L88" s="33"/>
    </row>
    <row r="89" spans="2:65" s="1" customFormat="1" ht="15.2" customHeight="1">
      <c r="B89" s="33"/>
      <c r="C89" s="28" t="s">
        <v>26</v>
      </c>
      <c r="F89" s="26" t="str">
        <f>E17</f>
        <v>Město Litomyšl</v>
      </c>
      <c r="I89" s="28" t="s">
        <v>34</v>
      </c>
      <c r="J89" s="31" t="str">
        <f>E23</f>
        <v>Deltaplan Praha s.r.o.</v>
      </c>
      <c r="L89" s="33"/>
    </row>
    <row r="90" spans="2:65" s="1" customFormat="1" ht="15.2" customHeight="1">
      <c r="B90" s="33"/>
      <c r="C90" s="28" t="s">
        <v>32</v>
      </c>
      <c r="F90" s="26" t="str">
        <f>IF(E20="","",E20)</f>
        <v>Vyplň údaj</v>
      </c>
      <c r="I90" s="28" t="s">
        <v>39</v>
      </c>
      <c r="J90" s="31" t="str">
        <f>E26</f>
        <v>Ing.Štefan Sivák</v>
      </c>
      <c r="L90" s="33"/>
    </row>
    <row r="91" spans="2:65" s="1" customFormat="1" ht="10.35" customHeight="1">
      <c r="B91" s="33"/>
      <c r="L91" s="33"/>
    </row>
    <row r="92" spans="2:65" s="10" customFormat="1" ht="29.25" customHeight="1">
      <c r="B92" s="113"/>
      <c r="C92" s="114" t="s">
        <v>291</v>
      </c>
      <c r="D92" s="115" t="s">
        <v>64</v>
      </c>
      <c r="E92" s="115" t="s">
        <v>60</v>
      </c>
      <c r="F92" s="115" t="s">
        <v>61</v>
      </c>
      <c r="G92" s="115" t="s">
        <v>292</v>
      </c>
      <c r="H92" s="115" t="s">
        <v>293</v>
      </c>
      <c r="I92" s="115" t="s">
        <v>294</v>
      </c>
      <c r="J92" s="115" t="s">
        <v>248</v>
      </c>
      <c r="K92" s="116" t="s">
        <v>295</v>
      </c>
      <c r="L92" s="113"/>
      <c r="M92" s="57" t="s">
        <v>42</v>
      </c>
      <c r="N92" s="58" t="s">
        <v>49</v>
      </c>
      <c r="O92" s="58" t="s">
        <v>296</v>
      </c>
      <c r="P92" s="58" t="s">
        <v>297</v>
      </c>
      <c r="Q92" s="58" t="s">
        <v>298</v>
      </c>
      <c r="R92" s="58" t="s">
        <v>299</v>
      </c>
      <c r="S92" s="58" t="s">
        <v>300</v>
      </c>
      <c r="T92" s="59" t="s">
        <v>301</v>
      </c>
    </row>
    <row r="93" spans="2:65" s="1" customFormat="1" ht="22.9" customHeight="1">
      <c r="B93" s="33"/>
      <c r="C93" s="62" t="s">
        <v>302</v>
      </c>
      <c r="J93" s="117">
        <f>BK93</f>
        <v>0</v>
      </c>
      <c r="L93" s="33"/>
      <c r="M93" s="60"/>
      <c r="N93" s="51"/>
      <c r="O93" s="51"/>
      <c r="P93" s="118">
        <f>P94</f>
        <v>0</v>
      </c>
      <c r="Q93" s="51"/>
      <c r="R93" s="118">
        <f>R94</f>
        <v>302.8493554982</v>
      </c>
      <c r="S93" s="51"/>
      <c r="T93" s="119">
        <f>T94</f>
        <v>27.687999999999999</v>
      </c>
      <c r="AT93" s="18" t="s">
        <v>78</v>
      </c>
      <c r="AU93" s="18" t="s">
        <v>249</v>
      </c>
      <c r="BK93" s="120">
        <f>BK94</f>
        <v>0</v>
      </c>
    </row>
    <row r="94" spans="2:65" s="11" customFormat="1" ht="25.9" customHeight="1">
      <c r="B94" s="121"/>
      <c r="D94" s="122" t="s">
        <v>78</v>
      </c>
      <c r="E94" s="123" t="s">
        <v>303</v>
      </c>
      <c r="F94" s="123" t="s">
        <v>304</v>
      </c>
      <c r="I94" s="124"/>
      <c r="J94" s="125">
        <f>BK94</f>
        <v>0</v>
      </c>
      <c r="L94" s="121"/>
      <c r="M94" s="126"/>
      <c r="P94" s="127">
        <f>P95+P178+P183+P210+P219+P287+P306</f>
        <v>0</v>
      </c>
      <c r="R94" s="127">
        <f>R95+R178+R183+R210+R219+R287+R306</f>
        <v>302.8493554982</v>
      </c>
      <c r="T94" s="128">
        <f>T95+T178+T183+T210+T219+T287+T306</f>
        <v>27.687999999999999</v>
      </c>
      <c r="AR94" s="122" t="s">
        <v>86</v>
      </c>
      <c r="AT94" s="129" t="s">
        <v>78</v>
      </c>
      <c r="AU94" s="129" t="s">
        <v>79</v>
      </c>
      <c r="AY94" s="122" t="s">
        <v>305</v>
      </c>
      <c r="BK94" s="130">
        <f>BK95+BK178+BK183+BK210+BK219+BK287+BK306</f>
        <v>0</v>
      </c>
    </row>
    <row r="95" spans="2:65" s="11" customFormat="1" ht="22.9" customHeight="1">
      <c r="B95" s="121"/>
      <c r="D95" s="122" t="s">
        <v>78</v>
      </c>
      <c r="E95" s="131" t="s">
        <v>86</v>
      </c>
      <c r="F95" s="131" t="s">
        <v>306</v>
      </c>
      <c r="I95" s="124"/>
      <c r="J95" s="132">
        <f>BK95</f>
        <v>0</v>
      </c>
      <c r="L95" s="121"/>
      <c r="M95" s="126"/>
      <c r="P95" s="127">
        <f>SUM(P96:P177)</f>
        <v>0</v>
      </c>
      <c r="R95" s="127">
        <f>SUM(R96:R177)</f>
        <v>268.73831146480001</v>
      </c>
      <c r="T95" s="128">
        <f>SUM(T96:T177)</f>
        <v>0</v>
      </c>
      <c r="AR95" s="122" t="s">
        <v>86</v>
      </c>
      <c r="AT95" s="129" t="s">
        <v>78</v>
      </c>
      <c r="AU95" s="129" t="s">
        <v>86</v>
      </c>
      <c r="AY95" s="122" t="s">
        <v>305</v>
      </c>
      <c r="BK95" s="130">
        <f>SUM(BK96:BK177)</f>
        <v>0</v>
      </c>
    </row>
    <row r="96" spans="2:65" s="1" customFormat="1" ht="24.2" customHeight="1">
      <c r="B96" s="33"/>
      <c r="C96" s="133" t="s">
        <v>86</v>
      </c>
      <c r="D96" s="133" t="s">
        <v>307</v>
      </c>
      <c r="E96" s="134" t="s">
        <v>8126</v>
      </c>
      <c r="F96" s="135" t="s">
        <v>8127</v>
      </c>
      <c r="G96" s="136" t="s">
        <v>5560</v>
      </c>
      <c r="H96" s="137">
        <v>80</v>
      </c>
      <c r="I96" s="138"/>
      <c r="J96" s="139">
        <f>ROUND(I96*H96,2)</f>
        <v>0</v>
      </c>
      <c r="K96" s="135" t="s">
        <v>310</v>
      </c>
      <c r="L96" s="33"/>
      <c r="M96" s="140" t="s">
        <v>42</v>
      </c>
      <c r="N96" s="141" t="s">
        <v>50</v>
      </c>
      <c r="P96" s="142">
        <f>O96*H96</f>
        <v>0</v>
      </c>
      <c r="Q96" s="142">
        <v>3.2634E-5</v>
      </c>
      <c r="R96" s="142">
        <f>Q96*H96</f>
        <v>2.61072E-3</v>
      </c>
      <c r="S96" s="142">
        <v>0</v>
      </c>
      <c r="T96" s="143">
        <f>S96*H96</f>
        <v>0</v>
      </c>
      <c r="AR96" s="144" t="s">
        <v>311</v>
      </c>
      <c r="AT96" s="144" t="s">
        <v>307</v>
      </c>
      <c r="AU96" s="144" t="s">
        <v>88</v>
      </c>
      <c r="AY96" s="18" t="s">
        <v>305</v>
      </c>
      <c r="BE96" s="145">
        <f>IF(N96="základní",J96,0)</f>
        <v>0</v>
      </c>
      <c r="BF96" s="145">
        <f>IF(N96="snížená",J96,0)</f>
        <v>0</v>
      </c>
      <c r="BG96" s="145">
        <f>IF(N96="zákl. přenesená",J96,0)</f>
        <v>0</v>
      </c>
      <c r="BH96" s="145">
        <f>IF(N96="sníž. přenesená",J96,0)</f>
        <v>0</v>
      </c>
      <c r="BI96" s="145">
        <f>IF(N96="nulová",J96,0)</f>
        <v>0</v>
      </c>
      <c r="BJ96" s="18" t="s">
        <v>86</v>
      </c>
      <c r="BK96" s="145">
        <f>ROUND(I96*H96,2)</f>
        <v>0</v>
      </c>
      <c r="BL96" s="18" t="s">
        <v>311</v>
      </c>
      <c r="BM96" s="144" t="s">
        <v>9685</v>
      </c>
    </row>
    <row r="97" spans="2:65" s="1" customFormat="1" ht="19.5">
      <c r="B97" s="33"/>
      <c r="D97" s="146" t="s">
        <v>313</v>
      </c>
      <c r="F97" s="147" t="s">
        <v>8129</v>
      </c>
      <c r="I97" s="148"/>
      <c r="L97" s="33"/>
      <c r="M97" s="149"/>
      <c r="T97" s="54"/>
      <c r="AT97" s="18" t="s">
        <v>313</v>
      </c>
      <c r="AU97" s="18" t="s">
        <v>88</v>
      </c>
    </row>
    <row r="98" spans="2:65" s="1" customFormat="1" ht="11.25">
      <c r="B98" s="33"/>
      <c r="D98" s="150" t="s">
        <v>315</v>
      </c>
      <c r="F98" s="151" t="s">
        <v>8130</v>
      </c>
      <c r="I98" s="148"/>
      <c r="L98" s="33"/>
      <c r="M98" s="149"/>
      <c r="T98" s="54"/>
      <c r="AT98" s="18" t="s">
        <v>315</v>
      </c>
      <c r="AU98" s="18" t="s">
        <v>88</v>
      </c>
    </row>
    <row r="99" spans="2:65" s="1" customFormat="1" ht="302.25">
      <c r="B99" s="33"/>
      <c r="D99" s="146" t="s">
        <v>4036</v>
      </c>
      <c r="F99" s="189" t="s">
        <v>9169</v>
      </c>
      <c r="I99" s="148"/>
      <c r="L99" s="33"/>
      <c r="M99" s="149"/>
      <c r="T99" s="54"/>
      <c r="AT99" s="18" t="s">
        <v>4036</v>
      </c>
      <c r="AU99" s="18" t="s">
        <v>88</v>
      </c>
    </row>
    <row r="100" spans="2:65" s="13" customFormat="1" ht="11.25">
      <c r="B100" s="158"/>
      <c r="D100" s="146" t="s">
        <v>317</v>
      </c>
      <c r="E100" s="159" t="s">
        <v>42</v>
      </c>
      <c r="F100" s="160" t="s">
        <v>9170</v>
      </c>
      <c r="H100" s="161">
        <v>80</v>
      </c>
      <c r="I100" s="162"/>
      <c r="L100" s="158"/>
      <c r="M100" s="163"/>
      <c r="T100" s="164"/>
      <c r="AT100" s="159" t="s">
        <v>317</v>
      </c>
      <c r="AU100" s="159" t="s">
        <v>88</v>
      </c>
      <c r="AV100" s="13" t="s">
        <v>88</v>
      </c>
      <c r="AW100" s="13" t="s">
        <v>38</v>
      </c>
      <c r="AX100" s="13" t="s">
        <v>86</v>
      </c>
      <c r="AY100" s="159" t="s">
        <v>305</v>
      </c>
    </row>
    <row r="101" spans="2:65" s="1" customFormat="1" ht="24.2" customHeight="1">
      <c r="B101" s="33"/>
      <c r="C101" s="133" t="s">
        <v>88</v>
      </c>
      <c r="D101" s="133" t="s">
        <v>307</v>
      </c>
      <c r="E101" s="134" t="s">
        <v>8132</v>
      </c>
      <c r="F101" s="135" t="s">
        <v>8133</v>
      </c>
      <c r="G101" s="136" t="s">
        <v>8134</v>
      </c>
      <c r="H101" s="137">
        <v>10</v>
      </c>
      <c r="I101" s="138"/>
      <c r="J101" s="139">
        <f>ROUND(I101*H101,2)</f>
        <v>0</v>
      </c>
      <c r="K101" s="135" t="s">
        <v>310</v>
      </c>
      <c r="L101" s="33"/>
      <c r="M101" s="140" t="s">
        <v>42</v>
      </c>
      <c r="N101" s="141" t="s">
        <v>50</v>
      </c>
      <c r="P101" s="142">
        <f>O101*H101</f>
        <v>0</v>
      </c>
      <c r="Q101" s="142">
        <v>0</v>
      </c>
      <c r="R101" s="142">
        <f>Q101*H101</f>
        <v>0</v>
      </c>
      <c r="S101" s="142">
        <v>0</v>
      </c>
      <c r="T101" s="143">
        <f>S101*H101</f>
        <v>0</v>
      </c>
      <c r="AR101" s="144" t="s">
        <v>311</v>
      </c>
      <c r="AT101" s="144" t="s">
        <v>307</v>
      </c>
      <c r="AU101" s="144" t="s">
        <v>88</v>
      </c>
      <c r="AY101" s="18" t="s">
        <v>305</v>
      </c>
      <c r="BE101" s="145">
        <f>IF(N101="základní",J101,0)</f>
        <v>0</v>
      </c>
      <c r="BF101" s="145">
        <f>IF(N101="snížená",J101,0)</f>
        <v>0</v>
      </c>
      <c r="BG101" s="145">
        <f>IF(N101="zákl. přenesená",J101,0)</f>
        <v>0</v>
      </c>
      <c r="BH101" s="145">
        <f>IF(N101="sníž. přenesená",J101,0)</f>
        <v>0</v>
      </c>
      <c r="BI101" s="145">
        <f>IF(N101="nulová",J101,0)</f>
        <v>0</v>
      </c>
      <c r="BJ101" s="18" t="s">
        <v>86</v>
      </c>
      <c r="BK101" s="145">
        <f>ROUND(I101*H101,2)</f>
        <v>0</v>
      </c>
      <c r="BL101" s="18" t="s">
        <v>311</v>
      </c>
      <c r="BM101" s="144" t="s">
        <v>9686</v>
      </c>
    </row>
    <row r="102" spans="2:65" s="1" customFormat="1" ht="19.5">
      <c r="B102" s="33"/>
      <c r="D102" s="146" t="s">
        <v>313</v>
      </c>
      <c r="F102" s="147" t="s">
        <v>8136</v>
      </c>
      <c r="I102" s="148"/>
      <c r="L102" s="33"/>
      <c r="M102" s="149"/>
      <c r="T102" s="54"/>
      <c r="AT102" s="18" t="s">
        <v>313</v>
      </c>
      <c r="AU102" s="18" t="s">
        <v>88</v>
      </c>
    </row>
    <row r="103" spans="2:65" s="1" customFormat="1" ht="11.25">
      <c r="B103" s="33"/>
      <c r="D103" s="150" t="s">
        <v>315</v>
      </c>
      <c r="F103" s="151" t="s">
        <v>8137</v>
      </c>
      <c r="I103" s="148"/>
      <c r="L103" s="33"/>
      <c r="M103" s="149"/>
      <c r="T103" s="54"/>
      <c r="AT103" s="18" t="s">
        <v>315</v>
      </c>
      <c r="AU103" s="18" t="s">
        <v>88</v>
      </c>
    </row>
    <row r="104" spans="2:65" s="1" customFormat="1" ht="185.25">
      <c r="B104" s="33"/>
      <c r="D104" s="146" t="s">
        <v>4036</v>
      </c>
      <c r="F104" s="189" t="s">
        <v>9172</v>
      </c>
      <c r="I104" s="148"/>
      <c r="L104" s="33"/>
      <c r="M104" s="149"/>
      <c r="T104" s="54"/>
      <c r="AT104" s="18" t="s">
        <v>4036</v>
      </c>
      <c r="AU104" s="18" t="s">
        <v>88</v>
      </c>
    </row>
    <row r="105" spans="2:65" s="1" customFormat="1" ht="24.2" customHeight="1">
      <c r="B105" s="33"/>
      <c r="C105" s="133" t="s">
        <v>96</v>
      </c>
      <c r="D105" s="133" t="s">
        <v>307</v>
      </c>
      <c r="E105" s="134" t="s">
        <v>9179</v>
      </c>
      <c r="F105" s="135" t="s">
        <v>9180</v>
      </c>
      <c r="G105" s="136" t="s">
        <v>402</v>
      </c>
      <c r="H105" s="137">
        <v>1</v>
      </c>
      <c r="I105" s="138"/>
      <c r="J105" s="139">
        <f>ROUND(I105*H105,2)</f>
        <v>0</v>
      </c>
      <c r="K105" s="135" t="s">
        <v>310</v>
      </c>
      <c r="L105" s="33"/>
      <c r="M105" s="140" t="s">
        <v>42</v>
      </c>
      <c r="N105" s="141" t="s">
        <v>50</v>
      </c>
      <c r="P105" s="142">
        <f>O105*H105</f>
        <v>0</v>
      </c>
      <c r="Q105" s="142">
        <v>3.6904300000000001E-2</v>
      </c>
      <c r="R105" s="142">
        <f>Q105*H105</f>
        <v>3.6904300000000001E-2</v>
      </c>
      <c r="S105" s="142">
        <v>0</v>
      </c>
      <c r="T105" s="143">
        <f>S105*H105</f>
        <v>0</v>
      </c>
      <c r="AR105" s="144" t="s">
        <v>311</v>
      </c>
      <c r="AT105" s="144" t="s">
        <v>307</v>
      </c>
      <c r="AU105" s="144" t="s">
        <v>88</v>
      </c>
      <c r="AY105" s="18" t="s">
        <v>305</v>
      </c>
      <c r="BE105" s="145">
        <f>IF(N105="základní",J105,0)</f>
        <v>0</v>
      </c>
      <c r="BF105" s="145">
        <f>IF(N105="snížená",J105,0)</f>
        <v>0</v>
      </c>
      <c r="BG105" s="145">
        <f>IF(N105="zákl. přenesená",J105,0)</f>
        <v>0</v>
      </c>
      <c r="BH105" s="145">
        <f>IF(N105="sníž. přenesená",J105,0)</f>
        <v>0</v>
      </c>
      <c r="BI105" s="145">
        <f>IF(N105="nulová",J105,0)</f>
        <v>0</v>
      </c>
      <c r="BJ105" s="18" t="s">
        <v>86</v>
      </c>
      <c r="BK105" s="145">
        <f>ROUND(I105*H105,2)</f>
        <v>0</v>
      </c>
      <c r="BL105" s="18" t="s">
        <v>311</v>
      </c>
      <c r="BM105" s="144" t="s">
        <v>9687</v>
      </c>
    </row>
    <row r="106" spans="2:65" s="1" customFormat="1" ht="58.5">
      <c r="B106" s="33"/>
      <c r="D106" s="146" t="s">
        <v>313</v>
      </c>
      <c r="F106" s="147" t="s">
        <v>9182</v>
      </c>
      <c r="I106" s="148"/>
      <c r="L106" s="33"/>
      <c r="M106" s="149"/>
      <c r="T106" s="54"/>
      <c r="AT106" s="18" t="s">
        <v>313</v>
      </c>
      <c r="AU106" s="18" t="s">
        <v>88</v>
      </c>
    </row>
    <row r="107" spans="2:65" s="1" customFormat="1" ht="11.25">
      <c r="B107" s="33"/>
      <c r="D107" s="150" t="s">
        <v>315</v>
      </c>
      <c r="F107" s="151" t="s">
        <v>9183</v>
      </c>
      <c r="I107" s="148"/>
      <c r="L107" s="33"/>
      <c r="M107" s="149"/>
      <c r="T107" s="54"/>
      <c r="AT107" s="18" t="s">
        <v>315</v>
      </c>
      <c r="AU107" s="18" t="s">
        <v>88</v>
      </c>
    </row>
    <row r="108" spans="2:65" s="1" customFormat="1" ht="87.75">
      <c r="B108" s="33"/>
      <c r="D108" s="146" t="s">
        <v>4036</v>
      </c>
      <c r="F108" s="189" t="s">
        <v>9178</v>
      </c>
      <c r="I108" s="148"/>
      <c r="L108" s="33"/>
      <c r="M108" s="149"/>
      <c r="T108" s="54"/>
      <c r="AT108" s="18" t="s">
        <v>4036</v>
      </c>
      <c r="AU108" s="18" t="s">
        <v>88</v>
      </c>
    </row>
    <row r="109" spans="2:65" s="13" customFormat="1" ht="11.25">
      <c r="B109" s="158"/>
      <c r="D109" s="146" t="s">
        <v>317</v>
      </c>
      <c r="E109" s="159" t="s">
        <v>42</v>
      </c>
      <c r="F109" s="160" t="s">
        <v>86</v>
      </c>
      <c r="H109" s="161">
        <v>1</v>
      </c>
      <c r="I109" s="162"/>
      <c r="L109" s="158"/>
      <c r="M109" s="163"/>
      <c r="T109" s="164"/>
      <c r="AT109" s="159" t="s">
        <v>317</v>
      </c>
      <c r="AU109" s="159" t="s">
        <v>88</v>
      </c>
      <c r="AV109" s="13" t="s">
        <v>88</v>
      </c>
      <c r="AW109" s="13" t="s">
        <v>38</v>
      </c>
      <c r="AX109" s="13" t="s">
        <v>86</v>
      </c>
      <c r="AY109" s="159" t="s">
        <v>305</v>
      </c>
    </row>
    <row r="110" spans="2:65" s="1" customFormat="1" ht="24.2" customHeight="1">
      <c r="B110" s="33"/>
      <c r="C110" s="133" t="s">
        <v>311</v>
      </c>
      <c r="D110" s="133" t="s">
        <v>307</v>
      </c>
      <c r="E110" s="134" t="s">
        <v>9185</v>
      </c>
      <c r="F110" s="135" t="s">
        <v>9186</v>
      </c>
      <c r="G110" s="136" t="s">
        <v>244</v>
      </c>
      <c r="H110" s="137">
        <v>1.95</v>
      </c>
      <c r="I110" s="138"/>
      <c r="J110" s="139">
        <f>ROUND(I110*H110,2)</f>
        <v>0</v>
      </c>
      <c r="K110" s="135" t="s">
        <v>310</v>
      </c>
      <c r="L110" s="33"/>
      <c r="M110" s="140" t="s">
        <v>42</v>
      </c>
      <c r="N110" s="141" t="s">
        <v>50</v>
      </c>
      <c r="P110" s="142">
        <f>O110*H110</f>
        <v>0</v>
      </c>
      <c r="Q110" s="142">
        <v>0</v>
      </c>
      <c r="R110" s="142">
        <f>Q110*H110</f>
        <v>0</v>
      </c>
      <c r="S110" s="142">
        <v>0</v>
      </c>
      <c r="T110" s="143">
        <f>S110*H110</f>
        <v>0</v>
      </c>
      <c r="AR110" s="144" t="s">
        <v>311</v>
      </c>
      <c r="AT110" s="144" t="s">
        <v>307</v>
      </c>
      <c r="AU110" s="144" t="s">
        <v>88</v>
      </c>
      <c r="AY110" s="18" t="s">
        <v>305</v>
      </c>
      <c r="BE110" s="145">
        <f>IF(N110="základní",J110,0)</f>
        <v>0</v>
      </c>
      <c r="BF110" s="145">
        <f>IF(N110="snížená",J110,0)</f>
        <v>0</v>
      </c>
      <c r="BG110" s="145">
        <f>IF(N110="zákl. přenesená",J110,0)</f>
        <v>0</v>
      </c>
      <c r="BH110" s="145">
        <f>IF(N110="sníž. přenesená",J110,0)</f>
        <v>0</v>
      </c>
      <c r="BI110" s="145">
        <f>IF(N110="nulová",J110,0)</f>
        <v>0</v>
      </c>
      <c r="BJ110" s="18" t="s">
        <v>86</v>
      </c>
      <c r="BK110" s="145">
        <f>ROUND(I110*H110,2)</f>
        <v>0</v>
      </c>
      <c r="BL110" s="18" t="s">
        <v>311</v>
      </c>
      <c r="BM110" s="144" t="s">
        <v>9688</v>
      </c>
    </row>
    <row r="111" spans="2:65" s="1" customFormat="1" ht="29.25">
      <c r="B111" s="33"/>
      <c r="D111" s="146" t="s">
        <v>313</v>
      </c>
      <c r="F111" s="147" t="s">
        <v>9188</v>
      </c>
      <c r="I111" s="148"/>
      <c r="L111" s="33"/>
      <c r="M111" s="149"/>
      <c r="T111" s="54"/>
      <c r="AT111" s="18" t="s">
        <v>313</v>
      </c>
      <c r="AU111" s="18" t="s">
        <v>88</v>
      </c>
    </row>
    <row r="112" spans="2:65" s="1" customFormat="1" ht="11.25">
      <c r="B112" s="33"/>
      <c r="D112" s="150" t="s">
        <v>315</v>
      </c>
      <c r="F112" s="151" t="s">
        <v>9189</v>
      </c>
      <c r="I112" s="148"/>
      <c r="L112" s="33"/>
      <c r="M112" s="149"/>
      <c r="T112" s="54"/>
      <c r="AT112" s="18" t="s">
        <v>315</v>
      </c>
      <c r="AU112" s="18" t="s">
        <v>88</v>
      </c>
    </row>
    <row r="113" spans="2:65" s="1" customFormat="1" ht="409.5">
      <c r="B113" s="33"/>
      <c r="D113" s="146" t="s">
        <v>4036</v>
      </c>
      <c r="F113" s="189" t="s">
        <v>9190</v>
      </c>
      <c r="I113" s="148"/>
      <c r="L113" s="33"/>
      <c r="M113" s="149"/>
      <c r="T113" s="54"/>
      <c r="AT113" s="18" t="s">
        <v>4036</v>
      </c>
      <c r="AU113" s="18" t="s">
        <v>88</v>
      </c>
    </row>
    <row r="114" spans="2:65" s="13" customFormat="1" ht="11.25">
      <c r="B114" s="158"/>
      <c r="D114" s="146" t="s">
        <v>317</v>
      </c>
      <c r="E114" s="159" t="s">
        <v>42</v>
      </c>
      <c r="F114" s="160" t="s">
        <v>9689</v>
      </c>
      <c r="H114" s="161">
        <v>1.95</v>
      </c>
      <c r="I114" s="162"/>
      <c r="L114" s="158"/>
      <c r="M114" s="163"/>
      <c r="T114" s="164"/>
      <c r="AT114" s="159" t="s">
        <v>317</v>
      </c>
      <c r="AU114" s="159" t="s">
        <v>88</v>
      </c>
      <c r="AV114" s="13" t="s">
        <v>88</v>
      </c>
      <c r="AW114" s="13" t="s">
        <v>38</v>
      </c>
      <c r="AX114" s="13" t="s">
        <v>86</v>
      </c>
      <c r="AY114" s="159" t="s">
        <v>305</v>
      </c>
    </row>
    <row r="115" spans="2:65" s="1" customFormat="1" ht="33" customHeight="1">
      <c r="B115" s="33"/>
      <c r="C115" s="133" t="s">
        <v>340</v>
      </c>
      <c r="D115" s="133" t="s">
        <v>307</v>
      </c>
      <c r="E115" s="134" t="s">
        <v>9552</v>
      </c>
      <c r="F115" s="135" t="s">
        <v>9553</v>
      </c>
      <c r="G115" s="136" t="s">
        <v>244</v>
      </c>
      <c r="H115" s="137">
        <v>175.56</v>
      </c>
      <c r="I115" s="138"/>
      <c r="J115" s="139">
        <f>ROUND(I115*H115,2)</f>
        <v>0</v>
      </c>
      <c r="K115" s="135" t="s">
        <v>310</v>
      </c>
      <c r="L115" s="33"/>
      <c r="M115" s="140" t="s">
        <v>42</v>
      </c>
      <c r="N115" s="141" t="s">
        <v>50</v>
      </c>
      <c r="P115" s="142">
        <f>O115*H115</f>
        <v>0</v>
      </c>
      <c r="Q115" s="142">
        <v>0</v>
      </c>
      <c r="R115" s="142">
        <f>Q115*H115</f>
        <v>0</v>
      </c>
      <c r="S115" s="142">
        <v>0</v>
      </c>
      <c r="T115" s="143">
        <f>S115*H115</f>
        <v>0</v>
      </c>
      <c r="AR115" s="144" t="s">
        <v>311</v>
      </c>
      <c r="AT115" s="144" t="s">
        <v>307</v>
      </c>
      <c r="AU115" s="144" t="s">
        <v>88</v>
      </c>
      <c r="AY115" s="18" t="s">
        <v>305</v>
      </c>
      <c r="BE115" s="145">
        <f>IF(N115="základní",J115,0)</f>
        <v>0</v>
      </c>
      <c r="BF115" s="145">
        <f>IF(N115="snížená",J115,0)</f>
        <v>0</v>
      </c>
      <c r="BG115" s="145">
        <f>IF(N115="zákl. přenesená",J115,0)</f>
        <v>0</v>
      </c>
      <c r="BH115" s="145">
        <f>IF(N115="sníž. přenesená",J115,0)</f>
        <v>0</v>
      </c>
      <c r="BI115" s="145">
        <f>IF(N115="nulová",J115,0)</f>
        <v>0</v>
      </c>
      <c r="BJ115" s="18" t="s">
        <v>86</v>
      </c>
      <c r="BK115" s="145">
        <f>ROUND(I115*H115,2)</f>
        <v>0</v>
      </c>
      <c r="BL115" s="18" t="s">
        <v>311</v>
      </c>
      <c r="BM115" s="144" t="s">
        <v>9690</v>
      </c>
    </row>
    <row r="116" spans="2:65" s="1" customFormat="1" ht="29.25">
      <c r="B116" s="33"/>
      <c r="D116" s="146" t="s">
        <v>313</v>
      </c>
      <c r="F116" s="147" t="s">
        <v>9555</v>
      </c>
      <c r="I116" s="148"/>
      <c r="L116" s="33"/>
      <c r="M116" s="149"/>
      <c r="T116" s="54"/>
      <c r="AT116" s="18" t="s">
        <v>313</v>
      </c>
      <c r="AU116" s="18" t="s">
        <v>88</v>
      </c>
    </row>
    <row r="117" spans="2:65" s="1" customFormat="1" ht="11.25">
      <c r="B117" s="33"/>
      <c r="D117" s="150" t="s">
        <v>315</v>
      </c>
      <c r="F117" s="151" t="s">
        <v>9556</v>
      </c>
      <c r="I117" s="148"/>
      <c r="L117" s="33"/>
      <c r="M117" s="149"/>
      <c r="T117" s="54"/>
      <c r="AT117" s="18" t="s">
        <v>315</v>
      </c>
      <c r="AU117" s="18" t="s">
        <v>88</v>
      </c>
    </row>
    <row r="118" spans="2:65" s="1" customFormat="1" ht="58.5">
      <c r="B118" s="33"/>
      <c r="D118" s="146" t="s">
        <v>4036</v>
      </c>
      <c r="F118" s="189" t="s">
        <v>9204</v>
      </c>
      <c r="I118" s="148"/>
      <c r="L118" s="33"/>
      <c r="M118" s="149"/>
      <c r="T118" s="54"/>
      <c r="AT118" s="18" t="s">
        <v>4036</v>
      </c>
      <c r="AU118" s="18" t="s">
        <v>88</v>
      </c>
    </row>
    <row r="119" spans="2:65" s="13" customFormat="1" ht="11.25">
      <c r="B119" s="158"/>
      <c r="D119" s="146" t="s">
        <v>317</v>
      </c>
      <c r="E119" s="159" t="s">
        <v>42</v>
      </c>
      <c r="F119" s="160" t="s">
        <v>9691</v>
      </c>
      <c r="H119" s="161">
        <v>63.96</v>
      </c>
      <c r="I119" s="162"/>
      <c r="L119" s="158"/>
      <c r="M119" s="163"/>
      <c r="T119" s="164"/>
      <c r="AT119" s="159" t="s">
        <v>317</v>
      </c>
      <c r="AU119" s="159" t="s">
        <v>88</v>
      </c>
      <c r="AV119" s="13" t="s">
        <v>88</v>
      </c>
      <c r="AW119" s="13" t="s">
        <v>38</v>
      </c>
      <c r="AX119" s="13" t="s">
        <v>79</v>
      </c>
      <c r="AY119" s="159" t="s">
        <v>305</v>
      </c>
    </row>
    <row r="120" spans="2:65" s="13" customFormat="1" ht="11.25">
      <c r="B120" s="158"/>
      <c r="D120" s="146" t="s">
        <v>317</v>
      </c>
      <c r="E120" s="159" t="s">
        <v>42</v>
      </c>
      <c r="F120" s="160" t="s">
        <v>9692</v>
      </c>
      <c r="H120" s="161">
        <v>111.6</v>
      </c>
      <c r="I120" s="162"/>
      <c r="L120" s="158"/>
      <c r="M120" s="163"/>
      <c r="T120" s="164"/>
      <c r="AT120" s="159" t="s">
        <v>317</v>
      </c>
      <c r="AU120" s="159" t="s">
        <v>88</v>
      </c>
      <c r="AV120" s="13" t="s">
        <v>88</v>
      </c>
      <c r="AW120" s="13" t="s">
        <v>38</v>
      </c>
      <c r="AX120" s="13" t="s">
        <v>79</v>
      </c>
      <c r="AY120" s="159" t="s">
        <v>305</v>
      </c>
    </row>
    <row r="121" spans="2:65" s="15" customFormat="1" ht="11.25">
      <c r="B121" s="172"/>
      <c r="D121" s="146" t="s">
        <v>317</v>
      </c>
      <c r="E121" s="173" t="s">
        <v>42</v>
      </c>
      <c r="F121" s="174" t="s">
        <v>339</v>
      </c>
      <c r="H121" s="175">
        <v>175.56</v>
      </c>
      <c r="I121" s="176"/>
      <c r="L121" s="172"/>
      <c r="M121" s="177"/>
      <c r="T121" s="178"/>
      <c r="AT121" s="173" t="s">
        <v>317</v>
      </c>
      <c r="AU121" s="173" t="s">
        <v>88</v>
      </c>
      <c r="AV121" s="15" t="s">
        <v>311</v>
      </c>
      <c r="AW121" s="15" t="s">
        <v>38</v>
      </c>
      <c r="AX121" s="15" t="s">
        <v>86</v>
      </c>
      <c r="AY121" s="173" t="s">
        <v>305</v>
      </c>
    </row>
    <row r="122" spans="2:65" s="1" customFormat="1" ht="24.2" customHeight="1">
      <c r="B122" s="33"/>
      <c r="C122" s="133" t="s">
        <v>347</v>
      </c>
      <c r="D122" s="133" t="s">
        <v>307</v>
      </c>
      <c r="E122" s="134" t="s">
        <v>9206</v>
      </c>
      <c r="F122" s="135" t="s">
        <v>9207</v>
      </c>
      <c r="G122" s="136" t="s">
        <v>199</v>
      </c>
      <c r="H122" s="137">
        <v>80.599999999999994</v>
      </c>
      <c r="I122" s="138"/>
      <c r="J122" s="139">
        <f>ROUND(I122*H122,2)</f>
        <v>0</v>
      </c>
      <c r="K122" s="135" t="s">
        <v>310</v>
      </c>
      <c r="L122" s="33"/>
      <c r="M122" s="140" t="s">
        <v>42</v>
      </c>
      <c r="N122" s="141" t="s">
        <v>50</v>
      </c>
      <c r="P122" s="142">
        <f>O122*H122</f>
        <v>0</v>
      </c>
      <c r="Q122" s="142">
        <v>5.9300800000000001E-4</v>
      </c>
      <c r="R122" s="142">
        <f>Q122*H122</f>
        <v>4.7796444799999997E-2</v>
      </c>
      <c r="S122" s="142">
        <v>0</v>
      </c>
      <c r="T122" s="143">
        <f>S122*H122</f>
        <v>0</v>
      </c>
      <c r="AR122" s="144" t="s">
        <v>311</v>
      </c>
      <c r="AT122" s="144" t="s">
        <v>307</v>
      </c>
      <c r="AU122" s="144" t="s">
        <v>88</v>
      </c>
      <c r="AY122" s="18" t="s">
        <v>305</v>
      </c>
      <c r="BE122" s="145">
        <f>IF(N122="základní",J122,0)</f>
        <v>0</v>
      </c>
      <c r="BF122" s="145">
        <f>IF(N122="snížená",J122,0)</f>
        <v>0</v>
      </c>
      <c r="BG122" s="145">
        <f>IF(N122="zákl. přenesená",J122,0)</f>
        <v>0</v>
      </c>
      <c r="BH122" s="145">
        <f>IF(N122="sníž. přenesená",J122,0)</f>
        <v>0</v>
      </c>
      <c r="BI122" s="145">
        <f>IF(N122="nulová",J122,0)</f>
        <v>0</v>
      </c>
      <c r="BJ122" s="18" t="s">
        <v>86</v>
      </c>
      <c r="BK122" s="145">
        <f>ROUND(I122*H122,2)</f>
        <v>0</v>
      </c>
      <c r="BL122" s="18" t="s">
        <v>311</v>
      </c>
      <c r="BM122" s="144" t="s">
        <v>9693</v>
      </c>
    </row>
    <row r="123" spans="2:65" s="1" customFormat="1" ht="19.5">
      <c r="B123" s="33"/>
      <c r="D123" s="146" t="s">
        <v>313</v>
      </c>
      <c r="F123" s="147" t="s">
        <v>9209</v>
      </c>
      <c r="I123" s="148"/>
      <c r="L123" s="33"/>
      <c r="M123" s="149"/>
      <c r="T123" s="54"/>
      <c r="AT123" s="18" t="s">
        <v>313</v>
      </c>
      <c r="AU123" s="18" t="s">
        <v>88</v>
      </c>
    </row>
    <row r="124" spans="2:65" s="1" customFormat="1" ht="11.25">
      <c r="B124" s="33"/>
      <c r="D124" s="150" t="s">
        <v>315</v>
      </c>
      <c r="F124" s="151" t="s">
        <v>9210</v>
      </c>
      <c r="I124" s="148"/>
      <c r="L124" s="33"/>
      <c r="M124" s="149"/>
      <c r="T124" s="54"/>
      <c r="AT124" s="18" t="s">
        <v>315</v>
      </c>
      <c r="AU124" s="18" t="s">
        <v>88</v>
      </c>
    </row>
    <row r="125" spans="2:65" s="1" customFormat="1" ht="39">
      <c r="B125" s="33"/>
      <c r="D125" s="146" t="s">
        <v>4036</v>
      </c>
      <c r="F125" s="189" t="s">
        <v>9211</v>
      </c>
      <c r="I125" s="148"/>
      <c r="L125" s="33"/>
      <c r="M125" s="149"/>
      <c r="T125" s="54"/>
      <c r="AT125" s="18" t="s">
        <v>4036</v>
      </c>
      <c r="AU125" s="18" t="s">
        <v>88</v>
      </c>
    </row>
    <row r="126" spans="2:65" s="13" customFormat="1" ht="11.25">
      <c r="B126" s="158"/>
      <c r="D126" s="146" t="s">
        <v>317</v>
      </c>
      <c r="E126" s="159" t="s">
        <v>42</v>
      </c>
      <c r="F126" s="160" t="s">
        <v>9694</v>
      </c>
      <c r="H126" s="161">
        <v>80.599999999999994</v>
      </c>
      <c r="I126" s="162"/>
      <c r="L126" s="158"/>
      <c r="M126" s="163"/>
      <c r="T126" s="164"/>
      <c r="AT126" s="159" t="s">
        <v>317</v>
      </c>
      <c r="AU126" s="159" t="s">
        <v>88</v>
      </c>
      <c r="AV126" s="13" t="s">
        <v>88</v>
      </c>
      <c r="AW126" s="13" t="s">
        <v>38</v>
      </c>
      <c r="AX126" s="13" t="s">
        <v>86</v>
      </c>
      <c r="AY126" s="159" t="s">
        <v>305</v>
      </c>
    </row>
    <row r="127" spans="2:65" s="1" customFormat="1" ht="24.2" customHeight="1">
      <c r="B127" s="33"/>
      <c r="C127" s="133" t="s">
        <v>357</v>
      </c>
      <c r="D127" s="133" t="s">
        <v>307</v>
      </c>
      <c r="E127" s="134" t="s">
        <v>9219</v>
      </c>
      <c r="F127" s="135" t="s">
        <v>9220</v>
      </c>
      <c r="G127" s="136" t="s">
        <v>199</v>
      </c>
      <c r="H127" s="137">
        <v>80.599999999999994</v>
      </c>
      <c r="I127" s="138"/>
      <c r="J127" s="139">
        <f>ROUND(I127*H127,2)</f>
        <v>0</v>
      </c>
      <c r="K127" s="135" t="s">
        <v>310</v>
      </c>
      <c r="L127" s="33"/>
      <c r="M127" s="140" t="s">
        <v>42</v>
      </c>
      <c r="N127" s="141" t="s">
        <v>50</v>
      </c>
      <c r="P127" s="142">
        <f>O127*H127</f>
        <v>0</v>
      </c>
      <c r="Q127" s="142">
        <v>0</v>
      </c>
      <c r="R127" s="142">
        <f>Q127*H127</f>
        <v>0</v>
      </c>
      <c r="S127" s="142">
        <v>0</v>
      </c>
      <c r="T127" s="143">
        <f>S127*H127</f>
        <v>0</v>
      </c>
      <c r="AR127" s="144" t="s">
        <v>311</v>
      </c>
      <c r="AT127" s="144" t="s">
        <v>307</v>
      </c>
      <c r="AU127" s="144" t="s">
        <v>88</v>
      </c>
      <c r="AY127" s="18" t="s">
        <v>305</v>
      </c>
      <c r="BE127" s="145">
        <f>IF(N127="základní",J127,0)</f>
        <v>0</v>
      </c>
      <c r="BF127" s="145">
        <f>IF(N127="snížená",J127,0)</f>
        <v>0</v>
      </c>
      <c r="BG127" s="145">
        <f>IF(N127="zákl. přenesená",J127,0)</f>
        <v>0</v>
      </c>
      <c r="BH127" s="145">
        <f>IF(N127="sníž. přenesená",J127,0)</f>
        <v>0</v>
      </c>
      <c r="BI127" s="145">
        <f>IF(N127="nulová",J127,0)</f>
        <v>0</v>
      </c>
      <c r="BJ127" s="18" t="s">
        <v>86</v>
      </c>
      <c r="BK127" s="145">
        <f>ROUND(I127*H127,2)</f>
        <v>0</v>
      </c>
      <c r="BL127" s="18" t="s">
        <v>311</v>
      </c>
      <c r="BM127" s="144" t="s">
        <v>9695</v>
      </c>
    </row>
    <row r="128" spans="2:65" s="1" customFormat="1" ht="19.5">
      <c r="B128" s="33"/>
      <c r="D128" s="146" t="s">
        <v>313</v>
      </c>
      <c r="F128" s="147" t="s">
        <v>9222</v>
      </c>
      <c r="I128" s="148"/>
      <c r="L128" s="33"/>
      <c r="M128" s="149"/>
      <c r="T128" s="54"/>
      <c r="AT128" s="18" t="s">
        <v>313</v>
      </c>
      <c r="AU128" s="18" t="s">
        <v>88</v>
      </c>
    </row>
    <row r="129" spans="2:65" s="1" customFormat="1" ht="11.25">
      <c r="B129" s="33"/>
      <c r="D129" s="150" t="s">
        <v>315</v>
      </c>
      <c r="F129" s="151" t="s">
        <v>9223</v>
      </c>
      <c r="I129" s="148"/>
      <c r="L129" s="33"/>
      <c r="M129" s="149"/>
      <c r="T129" s="54"/>
      <c r="AT129" s="18" t="s">
        <v>315</v>
      </c>
      <c r="AU129" s="18" t="s">
        <v>88</v>
      </c>
    </row>
    <row r="130" spans="2:65" s="1" customFormat="1" ht="37.9" customHeight="1">
      <c r="B130" s="33"/>
      <c r="C130" s="133" t="s">
        <v>344</v>
      </c>
      <c r="D130" s="133" t="s">
        <v>307</v>
      </c>
      <c r="E130" s="134" t="s">
        <v>9696</v>
      </c>
      <c r="F130" s="135" t="s">
        <v>9697</v>
      </c>
      <c r="G130" s="136" t="s">
        <v>244</v>
      </c>
      <c r="H130" s="137">
        <v>21.388999999999999</v>
      </c>
      <c r="I130" s="138"/>
      <c r="J130" s="139">
        <f>ROUND(I130*H130,2)</f>
        <v>0</v>
      </c>
      <c r="K130" s="135" t="s">
        <v>310</v>
      </c>
      <c r="L130" s="33"/>
      <c r="M130" s="140" t="s">
        <v>42</v>
      </c>
      <c r="N130" s="141" t="s">
        <v>50</v>
      </c>
      <c r="P130" s="142">
        <f>O130*H130</f>
        <v>0</v>
      </c>
      <c r="Q130" s="142">
        <v>0</v>
      </c>
      <c r="R130" s="142">
        <f>Q130*H130</f>
        <v>0</v>
      </c>
      <c r="S130" s="142">
        <v>0</v>
      </c>
      <c r="T130" s="143">
        <f>S130*H130</f>
        <v>0</v>
      </c>
      <c r="AR130" s="144" t="s">
        <v>311</v>
      </c>
      <c r="AT130" s="144" t="s">
        <v>307</v>
      </c>
      <c r="AU130" s="144" t="s">
        <v>88</v>
      </c>
      <c r="AY130" s="18" t="s">
        <v>305</v>
      </c>
      <c r="BE130" s="145">
        <f>IF(N130="základní",J130,0)</f>
        <v>0</v>
      </c>
      <c r="BF130" s="145">
        <f>IF(N130="snížená",J130,0)</f>
        <v>0</v>
      </c>
      <c r="BG130" s="145">
        <f>IF(N130="zákl. přenesená",J130,0)</f>
        <v>0</v>
      </c>
      <c r="BH130" s="145">
        <f>IF(N130="sníž. přenesená",J130,0)</f>
        <v>0</v>
      </c>
      <c r="BI130" s="145">
        <f>IF(N130="nulová",J130,0)</f>
        <v>0</v>
      </c>
      <c r="BJ130" s="18" t="s">
        <v>86</v>
      </c>
      <c r="BK130" s="145">
        <f>ROUND(I130*H130,2)</f>
        <v>0</v>
      </c>
      <c r="BL130" s="18" t="s">
        <v>311</v>
      </c>
      <c r="BM130" s="144" t="s">
        <v>9698</v>
      </c>
    </row>
    <row r="131" spans="2:65" s="1" customFormat="1" ht="39">
      <c r="B131" s="33"/>
      <c r="D131" s="146" t="s">
        <v>313</v>
      </c>
      <c r="F131" s="147" t="s">
        <v>9699</v>
      </c>
      <c r="I131" s="148"/>
      <c r="L131" s="33"/>
      <c r="M131" s="149"/>
      <c r="T131" s="54"/>
      <c r="AT131" s="18" t="s">
        <v>313</v>
      </c>
      <c r="AU131" s="18" t="s">
        <v>88</v>
      </c>
    </row>
    <row r="132" spans="2:65" s="1" customFormat="1" ht="11.25">
      <c r="B132" s="33"/>
      <c r="D132" s="150" t="s">
        <v>315</v>
      </c>
      <c r="F132" s="151" t="s">
        <v>9700</v>
      </c>
      <c r="I132" s="148"/>
      <c r="L132" s="33"/>
      <c r="M132" s="149"/>
      <c r="T132" s="54"/>
      <c r="AT132" s="18" t="s">
        <v>315</v>
      </c>
      <c r="AU132" s="18" t="s">
        <v>88</v>
      </c>
    </row>
    <row r="133" spans="2:65" s="1" customFormat="1" ht="78">
      <c r="B133" s="33"/>
      <c r="D133" s="146" t="s">
        <v>4036</v>
      </c>
      <c r="F133" s="189" t="s">
        <v>4037</v>
      </c>
      <c r="I133" s="148"/>
      <c r="L133" s="33"/>
      <c r="M133" s="149"/>
      <c r="T133" s="54"/>
      <c r="AT133" s="18" t="s">
        <v>4036</v>
      </c>
      <c r="AU133" s="18" t="s">
        <v>88</v>
      </c>
    </row>
    <row r="134" spans="2:65" s="13" customFormat="1" ht="11.25">
      <c r="B134" s="158"/>
      <c r="D134" s="146" t="s">
        <v>317</v>
      </c>
      <c r="E134" s="159" t="s">
        <v>42</v>
      </c>
      <c r="F134" s="160" t="s">
        <v>9701</v>
      </c>
      <c r="H134" s="161">
        <v>21.388999999999999</v>
      </c>
      <c r="I134" s="162"/>
      <c r="L134" s="158"/>
      <c r="M134" s="163"/>
      <c r="T134" s="164"/>
      <c r="AT134" s="159" t="s">
        <v>317</v>
      </c>
      <c r="AU134" s="159" t="s">
        <v>88</v>
      </c>
      <c r="AV134" s="13" t="s">
        <v>88</v>
      </c>
      <c r="AW134" s="13" t="s">
        <v>38</v>
      </c>
      <c r="AX134" s="13" t="s">
        <v>86</v>
      </c>
      <c r="AY134" s="159" t="s">
        <v>305</v>
      </c>
    </row>
    <row r="135" spans="2:65" s="1" customFormat="1" ht="37.9" customHeight="1">
      <c r="B135" s="33"/>
      <c r="C135" s="133" t="s">
        <v>377</v>
      </c>
      <c r="D135" s="133" t="s">
        <v>307</v>
      </c>
      <c r="E135" s="134" t="s">
        <v>9229</v>
      </c>
      <c r="F135" s="135" t="s">
        <v>9230</v>
      </c>
      <c r="G135" s="136" t="s">
        <v>244</v>
      </c>
      <c r="H135" s="137">
        <v>154.17099999999999</v>
      </c>
      <c r="I135" s="138"/>
      <c r="J135" s="139">
        <f>ROUND(I135*H135,2)</f>
        <v>0</v>
      </c>
      <c r="K135" s="135" t="s">
        <v>310</v>
      </c>
      <c r="L135" s="33"/>
      <c r="M135" s="140" t="s">
        <v>42</v>
      </c>
      <c r="N135" s="141" t="s">
        <v>50</v>
      </c>
      <c r="P135" s="142">
        <f>O135*H135</f>
        <v>0</v>
      </c>
      <c r="Q135" s="142">
        <v>0</v>
      </c>
      <c r="R135" s="142">
        <f>Q135*H135</f>
        <v>0</v>
      </c>
      <c r="S135" s="142">
        <v>0</v>
      </c>
      <c r="T135" s="143">
        <f>S135*H135</f>
        <v>0</v>
      </c>
      <c r="AR135" s="144" t="s">
        <v>311</v>
      </c>
      <c r="AT135" s="144" t="s">
        <v>307</v>
      </c>
      <c r="AU135" s="144" t="s">
        <v>88</v>
      </c>
      <c r="AY135" s="18" t="s">
        <v>305</v>
      </c>
      <c r="BE135" s="145">
        <f>IF(N135="základní",J135,0)</f>
        <v>0</v>
      </c>
      <c r="BF135" s="145">
        <f>IF(N135="snížená",J135,0)</f>
        <v>0</v>
      </c>
      <c r="BG135" s="145">
        <f>IF(N135="zákl. přenesená",J135,0)</f>
        <v>0</v>
      </c>
      <c r="BH135" s="145">
        <f>IF(N135="sníž. přenesená",J135,0)</f>
        <v>0</v>
      </c>
      <c r="BI135" s="145">
        <f>IF(N135="nulová",J135,0)</f>
        <v>0</v>
      </c>
      <c r="BJ135" s="18" t="s">
        <v>86</v>
      </c>
      <c r="BK135" s="145">
        <f>ROUND(I135*H135,2)</f>
        <v>0</v>
      </c>
      <c r="BL135" s="18" t="s">
        <v>311</v>
      </c>
      <c r="BM135" s="144" t="s">
        <v>9702</v>
      </c>
    </row>
    <row r="136" spans="2:65" s="1" customFormat="1" ht="39">
      <c r="B136" s="33"/>
      <c r="D136" s="146" t="s">
        <v>313</v>
      </c>
      <c r="F136" s="147" t="s">
        <v>9232</v>
      </c>
      <c r="I136" s="148"/>
      <c r="L136" s="33"/>
      <c r="M136" s="149"/>
      <c r="T136" s="54"/>
      <c r="AT136" s="18" t="s">
        <v>313</v>
      </c>
      <c r="AU136" s="18" t="s">
        <v>88</v>
      </c>
    </row>
    <row r="137" spans="2:65" s="1" customFormat="1" ht="11.25">
      <c r="B137" s="33"/>
      <c r="D137" s="150" t="s">
        <v>315</v>
      </c>
      <c r="F137" s="151" t="s">
        <v>9233</v>
      </c>
      <c r="I137" s="148"/>
      <c r="L137" s="33"/>
      <c r="M137" s="149"/>
      <c r="T137" s="54"/>
      <c r="AT137" s="18" t="s">
        <v>315</v>
      </c>
      <c r="AU137" s="18" t="s">
        <v>88</v>
      </c>
    </row>
    <row r="138" spans="2:65" s="1" customFormat="1" ht="78">
      <c r="B138" s="33"/>
      <c r="D138" s="146" t="s">
        <v>4036</v>
      </c>
      <c r="F138" s="189" t="s">
        <v>4037</v>
      </c>
      <c r="I138" s="148"/>
      <c r="L138" s="33"/>
      <c r="M138" s="149"/>
      <c r="T138" s="54"/>
      <c r="AT138" s="18" t="s">
        <v>4036</v>
      </c>
      <c r="AU138" s="18" t="s">
        <v>88</v>
      </c>
    </row>
    <row r="139" spans="2:65" s="13" customFormat="1" ht="11.25">
      <c r="B139" s="158"/>
      <c r="D139" s="146" t="s">
        <v>317</v>
      </c>
      <c r="E139" s="159" t="s">
        <v>42</v>
      </c>
      <c r="F139" s="160" t="s">
        <v>9703</v>
      </c>
      <c r="H139" s="161">
        <v>154.17099999999999</v>
      </c>
      <c r="I139" s="162"/>
      <c r="L139" s="158"/>
      <c r="M139" s="163"/>
      <c r="T139" s="164"/>
      <c r="AT139" s="159" t="s">
        <v>317</v>
      </c>
      <c r="AU139" s="159" t="s">
        <v>88</v>
      </c>
      <c r="AV139" s="13" t="s">
        <v>88</v>
      </c>
      <c r="AW139" s="13" t="s">
        <v>38</v>
      </c>
      <c r="AX139" s="13" t="s">
        <v>86</v>
      </c>
      <c r="AY139" s="159" t="s">
        <v>305</v>
      </c>
    </row>
    <row r="140" spans="2:65" s="1" customFormat="1" ht="37.9" customHeight="1">
      <c r="B140" s="33"/>
      <c r="C140" s="133" t="s">
        <v>386</v>
      </c>
      <c r="D140" s="133" t="s">
        <v>307</v>
      </c>
      <c r="E140" s="134" t="s">
        <v>9235</v>
      </c>
      <c r="F140" s="135" t="s">
        <v>9236</v>
      </c>
      <c r="G140" s="136" t="s">
        <v>244</v>
      </c>
      <c r="H140" s="137">
        <v>1233.3679999999999</v>
      </c>
      <c r="I140" s="138"/>
      <c r="J140" s="139">
        <f>ROUND(I140*H140,2)</f>
        <v>0</v>
      </c>
      <c r="K140" s="135" t="s">
        <v>310</v>
      </c>
      <c r="L140" s="33"/>
      <c r="M140" s="140" t="s">
        <v>42</v>
      </c>
      <c r="N140" s="141" t="s">
        <v>50</v>
      </c>
      <c r="P140" s="142">
        <f>O140*H140</f>
        <v>0</v>
      </c>
      <c r="Q140" s="142">
        <v>0</v>
      </c>
      <c r="R140" s="142">
        <f>Q140*H140</f>
        <v>0</v>
      </c>
      <c r="S140" s="142">
        <v>0</v>
      </c>
      <c r="T140" s="143">
        <f>S140*H140</f>
        <v>0</v>
      </c>
      <c r="AR140" s="144" t="s">
        <v>311</v>
      </c>
      <c r="AT140" s="144" t="s">
        <v>307</v>
      </c>
      <c r="AU140" s="144" t="s">
        <v>88</v>
      </c>
      <c r="AY140" s="18" t="s">
        <v>305</v>
      </c>
      <c r="BE140" s="145">
        <f>IF(N140="základní",J140,0)</f>
        <v>0</v>
      </c>
      <c r="BF140" s="145">
        <f>IF(N140="snížená",J140,0)</f>
        <v>0</v>
      </c>
      <c r="BG140" s="145">
        <f>IF(N140="zákl. přenesená",J140,0)</f>
        <v>0</v>
      </c>
      <c r="BH140" s="145">
        <f>IF(N140="sníž. přenesená",J140,0)</f>
        <v>0</v>
      </c>
      <c r="BI140" s="145">
        <f>IF(N140="nulová",J140,0)</f>
        <v>0</v>
      </c>
      <c r="BJ140" s="18" t="s">
        <v>86</v>
      </c>
      <c r="BK140" s="145">
        <f>ROUND(I140*H140,2)</f>
        <v>0</v>
      </c>
      <c r="BL140" s="18" t="s">
        <v>311</v>
      </c>
      <c r="BM140" s="144" t="s">
        <v>9704</v>
      </c>
    </row>
    <row r="141" spans="2:65" s="1" customFormat="1" ht="48.75">
      <c r="B141" s="33"/>
      <c r="D141" s="146" t="s">
        <v>313</v>
      </c>
      <c r="F141" s="147" t="s">
        <v>9238</v>
      </c>
      <c r="I141" s="148"/>
      <c r="L141" s="33"/>
      <c r="M141" s="149"/>
      <c r="T141" s="54"/>
      <c r="AT141" s="18" t="s">
        <v>313</v>
      </c>
      <c r="AU141" s="18" t="s">
        <v>88</v>
      </c>
    </row>
    <row r="142" spans="2:65" s="1" customFormat="1" ht="11.25">
      <c r="B142" s="33"/>
      <c r="D142" s="150" t="s">
        <v>315</v>
      </c>
      <c r="F142" s="151" t="s">
        <v>9239</v>
      </c>
      <c r="I142" s="148"/>
      <c r="L142" s="33"/>
      <c r="M142" s="149"/>
      <c r="T142" s="54"/>
      <c r="AT142" s="18" t="s">
        <v>315</v>
      </c>
      <c r="AU142" s="18" t="s">
        <v>88</v>
      </c>
    </row>
    <row r="143" spans="2:65" s="1" customFormat="1" ht="78">
      <c r="B143" s="33"/>
      <c r="D143" s="146" t="s">
        <v>4036</v>
      </c>
      <c r="F143" s="189" t="s">
        <v>4037</v>
      </c>
      <c r="I143" s="148"/>
      <c r="L143" s="33"/>
      <c r="M143" s="149"/>
      <c r="T143" s="54"/>
      <c r="AT143" s="18" t="s">
        <v>4036</v>
      </c>
      <c r="AU143" s="18" t="s">
        <v>88</v>
      </c>
    </row>
    <row r="144" spans="2:65" s="13" customFormat="1" ht="11.25">
      <c r="B144" s="158"/>
      <c r="D144" s="146" t="s">
        <v>317</v>
      </c>
      <c r="E144" s="159" t="s">
        <v>42</v>
      </c>
      <c r="F144" s="160" t="s">
        <v>9705</v>
      </c>
      <c r="H144" s="161">
        <v>1233.3679999999999</v>
      </c>
      <c r="I144" s="162"/>
      <c r="L144" s="158"/>
      <c r="M144" s="163"/>
      <c r="T144" s="164"/>
      <c r="AT144" s="159" t="s">
        <v>317</v>
      </c>
      <c r="AU144" s="159" t="s">
        <v>88</v>
      </c>
      <c r="AV144" s="13" t="s">
        <v>88</v>
      </c>
      <c r="AW144" s="13" t="s">
        <v>38</v>
      </c>
      <c r="AX144" s="13" t="s">
        <v>86</v>
      </c>
      <c r="AY144" s="159" t="s">
        <v>305</v>
      </c>
    </row>
    <row r="145" spans="2:65" s="1" customFormat="1" ht="24.2" customHeight="1">
      <c r="B145" s="33"/>
      <c r="C145" s="133" t="s">
        <v>394</v>
      </c>
      <c r="D145" s="133" t="s">
        <v>307</v>
      </c>
      <c r="E145" s="134" t="s">
        <v>9706</v>
      </c>
      <c r="F145" s="135" t="s">
        <v>9707</v>
      </c>
      <c r="G145" s="136" t="s">
        <v>244</v>
      </c>
      <c r="H145" s="137">
        <v>21.388999999999999</v>
      </c>
      <c r="I145" s="138"/>
      <c r="J145" s="139">
        <f>ROUND(I145*H145,2)</f>
        <v>0</v>
      </c>
      <c r="K145" s="135" t="s">
        <v>310</v>
      </c>
      <c r="L145" s="33"/>
      <c r="M145" s="140" t="s">
        <v>42</v>
      </c>
      <c r="N145" s="141" t="s">
        <v>50</v>
      </c>
      <c r="P145" s="142">
        <f>O145*H145</f>
        <v>0</v>
      </c>
      <c r="Q145" s="142">
        <v>0</v>
      </c>
      <c r="R145" s="142">
        <f>Q145*H145</f>
        <v>0</v>
      </c>
      <c r="S145" s="142">
        <v>0</v>
      </c>
      <c r="T145" s="143">
        <f>S145*H145</f>
        <v>0</v>
      </c>
      <c r="AR145" s="144" t="s">
        <v>311</v>
      </c>
      <c r="AT145" s="144" t="s">
        <v>307</v>
      </c>
      <c r="AU145" s="144" t="s">
        <v>88</v>
      </c>
      <c r="AY145" s="18" t="s">
        <v>305</v>
      </c>
      <c r="BE145" s="145">
        <f>IF(N145="základní",J145,0)</f>
        <v>0</v>
      </c>
      <c r="BF145" s="145">
        <f>IF(N145="snížená",J145,0)</f>
        <v>0</v>
      </c>
      <c r="BG145" s="145">
        <f>IF(N145="zákl. přenesená",J145,0)</f>
        <v>0</v>
      </c>
      <c r="BH145" s="145">
        <f>IF(N145="sníž. přenesená",J145,0)</f>
        <v>0</v>
      </c>
      <c r="BI145" s="145">
        <f>IF(N145="nulová",J145,0)</f>
        <v>0</v>
      </c>
      <c r="BJ145" s="18" t="s">
        <v>86</v>
      </c>
      <c r="BK145" s="145">
        <f>ROUND(I145*H145,2)</f>
        <v>0</v>
      </c>
      <c r="BL145" s="18" t="s">
        <v>311</v>
      </c>
      <c r="BM145" s="144" t="s">
        <v>9708</v>
      </c>
    </row>
    <row r="146" spans="2:65" s="1" customFormat="1" ht="29.25">
      <c r="B146" s="33"/>
      <c r="D146" s="146" t="s">
        <v>313</v>
      </c>
      <c r="F146" s="147" t="s">
        <v>9709</v>
      </c>
      <c r="I146" s="148"/>
      <c r="L146" s="33"/>
      <c r="M146" s="149"/>
      <c r="T146" s="54"/>
      <c r="AT146" s="18" t="s">
        <v>313</v>
      </c>
      <c r="AU146" s="18" t="s">
        <v>88</v>
      </c>
    </row>
    <row r="147" spans="2:65" s="1" customFormat="1" ht="11.25">
      <c r="B147" s="33"/>
      <c r="D147" s="150" t="s">
        <v>315</v>
      </c>
      <c r="F147" s="151" t="s">
        <v>9710</v>
      </c>
      <c r="I147" s="148"/>
      <c r="L147" s="33"/>
      <c r="M147" s="149"/>
      <c r="T147" s="54"/>
      <c r="AT147" s="18" t="s">
        <v>315</v>
      </c>
      <c r="AU147" s="18" t="s">
        <v>88</v>
      </c>
    </row>
    <row r="148" spans="2:65" s="1" customFormat="1" ht="136.5">
      <c r="B148" s="33"/>
      <c r="D148" s="146" t="s">
        <v>4036</v>
      </c>
      <c r="F148" s="189" t="s">
        <v>9711</v>
      </c>
      <c r="I148" s="148"/>
      <c r="L148" s="33"/>
      <c r="M148" s="149"/>
      <c r="T148" s="54"/>
      <c r="AT148" s="18" t="s">
        <v>4036</v>
      </c>
      <c r="AU148" s="18" t="s">
        <v>88</v>
      </c>
    </row>
    <row r="149" spans="2:65" s="1" customFormat="1" ht="24.2" customHeight="1">
      <c r="B149" s="33"/>
      <c r="C149" s="133" t="s">
        <v>8</v>
      </c>
      <c r="D149" s="133" t="s">
        <v>307</v>
      </c>
      <c r="E149" s="134" t="s">
        <v>4048</v>
      </c>
      <c r="F149" s="135" t="s">
        <v>4049</v>
      </c>
      <c r="G149" s="136" t="s">
        <v>453</v>
      </c>
      <c r="H149" s="137">
        <v>277.50799999999998</v>
      </c>
      <c r="I149" s="138"/>
      <c r="J149" s="139">
        <f>ROUND(I149*H149,2)</f>
        <v>0</v>
      </c>
      <c r="K149" s="135" t="s">
        <v>310</v>
      </c>
      <c r="L149" s="33"/>
      <c r="M149" s="140" t="s">
        <v>42</v>
      </c>
      <c r="N149" s="141" t="s">
        <v>50</v>
      </c>
      <c r="P149" s="142">
        <f>O149*H149</f>
        <v>0</v>
      </c>
      <c r="Q149" s="142">
        <v>0</v>
      </c>
      <c r="R149" s="142">
        <f>Q149*H149</f>
        <v>0</v>
      </c>
      <c r="S149" s="142">
        <v>0</v>
      </c>
      <c r="T149" s="143">
        <f>S149*H149</f>
        <v>0</v>
      </c>
      <c r="AR149" s="144" t="s">
        <v>311</v>
      </c>
      <c r="AT149" s="144" t="s">
        <v>307</v>
      </c>
      <c r="AU149" s="144" t="s">
        <v>88</v>
      </c>
      <c r="AY149" s="18" t="s">
        <v>305</v>
      </c>
      <c r="BE149" s="145">
        <f>IF(N149="základní",J149,0)</f>
        <v>0</v>
      </c>
      <c r="BF149" s="145">
        <f>IF(N149="snížená",J149,0)</f>
        <v>0</v>
      </c>
      <c r="BG149" s="145">
        <f>IF(N149="zákl. přenesená",J149,0)</f>
        <v>0</v>
      </c>
      <c r="BH149" s="145">
        <f>IF(N149="sníž. přenesená",J149,0)</f>
        <v>0</v>
      </c>
      <c r="BI149" s="145">
        <f>IF(N149="nulová",J149,0)</f>
        <v>0</v>
      </c>
      <c r="BJ149" s="18" t="s">
        <v>86</v>
      </c>
      <c r="BK149" s="145">
        <f>ROUND(I149*H149,2)</f>
        <v>0</v>
      </c>
      <c r="BL149" s="18" t="s">
        <v>311</v>
      </c>
      <c r="BM149" s="144" t="s">
        <v>9712</v>
      </c>
    </row>
    <row r="150" spans="2:65" s="1" customFormat="1" ht="29.25">
      <c r="B150" s="33"/>
      <c r="D150" s="146" t="s">
        <v>313</v>
      </c>
      <c r="F150" s="147" t="s">
        <v>4051</v>
      </c>
      <c r="I150" s="148"/>
      <c r="L150" s="33"/>
      <c r="M150" s="149"/>
      <c r="T150" s="54"/>
      <c r="AT150" s="18" t="s">
        <v>313</v>
      </c>
      <c r="AU150" s="18" t="s">
        <v>88</v>
      </c>
    </row>
    <row r="151" spans="2:65" s="1" customFormat="1" ht="11.25">
      <c r="B151" s="33"/>
      <c r="D151" s="150" t="s">
        <v>315</v>
      </c>
      <c r="F151" s="151" t="s">
        <v>4052</v>
      </c>
      <c r="I151" s="148"/>
      <c r="L151" s="33"/>
      <c r="M151" s="149"/>
      <c r="T151" s="54"/>
      <c r="AT151" s="18" t="s">
        <v>315</v>
      </c>
      <c r="AU151" s="18" t="s">
        <v>88</v>
      </c>
    </row>
    <row r="152" spans="2:65" s="1" customFormat="1" ht="58.5">
      <c r="B152" s="33"/>
      <c r="D152" s="146" t="s">
        <v>4036</v>
      </c>
      <c r="F152" s="189" t="s">
        <v>9242</v>
      </c>
      <c r="I152" s="148"/>
      <c r="L152" s="33"/>
      <c r="M152" s="149"/>
      <c r="T152" s="54"/>
      <c r="AT152" s="18" t="s">
        <v>4036</v>
      </c>
      <c r="AU152" s="18" t="s">
        <v>88</v>
      </c>
    </row>
    <row r="153" spans="2:65" s="13" customFormat="1" ht="11.25">
      <c r="B153" s="158"/>
      <c r="D153" s="146" t="s">
        <v>317</v>
      </c>
      <c r="E153" s="159" t="s">
        <v>42</v>
      </c>
      <c r="F153" s="160" t="s">
        <v>9713</v>
      </c>
      <c r="H153" s="161">
        <v>277.50799999999998</v>
      </c>
      <c r="I153" s="162"/>
      <c r="L153" s="158"/>
      <c r="M153" s="163"/>
      <c r="T153" s="164"/>
      <c r="AT153" s="159" t="s">
        <v>317</v>
      </c>
      <c r="AU153" s="159" t="s">
        <v>88</v>
      </c>
      <c r="AV153" s="13" t="s">
        <v>88</v>
      </c>
      <c r="AW153" s="13" t="s">
        <v>38</v>
      </c>
      <c r="AX153" s="13" t="s">
        <v>86</v>
      </c>
      <c r="AY153" s="159" t="s">
        <v>305</v>
      </c>
    </row>
    <row r="154" spans="2:65" s="1" customFormat="1" ht="16.5" customHeight="1">
      <c r="B154" s="33"/>
      <c r="C154" s="133" t="s">
        <v>410</v>
      </c>
      <c r="D154" s="133" t="s">
        <v>307</v>
      </c>
      <c r="E154" s="134" t="s">
        <v>4057</v>
      </c>
      <c r="F154" s="135" t="s">
        <v>4043</v>
      </c>
      <c r="G154" s="136" t="s">
        <v>244</v>
      </c>
      <c r="H154" s="137">
        <v>175.56</v>
      </c>
      <c r="I154" s="138"/>
      <c r="J154" s="139">
        <f>ROUND(I154*H154,2)</f>
        <v>0</v>
      </c>
      <c r="K154" s="135" t="s">
        <v>310</v>
      </c>
      <c r="L154" s="33"/>
      <c r="M154" s="140" t="s">
        <v>42</v>
      </c>
      <c r="N154" s="141" t="s">
        <v>50</v>
      </c>
      <c r="P154" s="142">
        <f>O154*H154</f>
        <v>0</v>
      </c>
      <c r="Q154" s="142">
        <v>0</v>
      </c>
      <c r="R154" s="142">
        <f>Q154*H154</f>
        <v>0</v>
      </c>
      <c r="S154" s="142">
        <v>0</v>
      </c>
      <c r="T154" s="143">
        <f>S154*H154</f>
        <v>0</v>
      </c>
      <c r="AR154" s="144" t="s">
        <v>311</v>
      </c>
      <c r="AT154" s="144" t="s">
        <v>307</v>
      </c>
      <c r="AU154" s="144" t="s">
        <v>88</v>
      </c>
      <c r="AY154" s="18" t="s">
        <v>305</v>
      </c>
      <c r="BE154" s="145">
        <f>IF(N154="základní",J154,0)</f>
        <v>0</v>
      </c>
      <c r="BF154" s="145">
        <f>IF(N154="snížená",J154,0)</f>
        <v>0</v>
      </c>
      <c r="BG154" s="145">
        <f>IF(N154="zákl. přenesená",J154,0)</f>
        <v>0</v>
      </c>
      <c r="BH154" s="145">
        <f>IF(N154="sníž. přenesená",J154,0)</f>
        <v>0</v>
      </c>
      <c r="BI154" s="145">
        <f>IF(N154="nulová",J154,0)</f>
        <v>0</v>
      </c>
      <c r="BJ154" s="18" t="s">
        <v>86</v>
      </c>
      <c r="BK154" s="145">
        <f>ROUND(I154*H154,2)</f>
        <v>0</v>
      </c>
      <c r="BL154" s="18" t="s">
        <v>311</v>
      </c>
      <c r="BM154" s="144" t="s">
        <v>9714</v>
      </c>
    </row>
    <row r="155" spans="2:65" s="1" customFormat="1" ht="19.5">
      <c r="B155" s="33"/>
      <c r="D155" s="146" t="s">
        <v>313</v>
      </c>
      <c r="F155" s="147" t="s">
        <v>4045</v>
      </c>
      <c r="I155" s="148"/>
      <c r="L155" s="33"/>
      <c r="M155" s="149"/>
      <c r="T155" s="54"/>
      <c r="AT155" s="18" t="s">
        <v>313</v>
      </c>
      <c r="AU155" s="18" t="s">
        <v>88</v>
      </c>
    </row>
    <row r="156" spans="2:65" s="1" customFormat="1" ht="11.25">
      <c r="B156" s="33"/>
      <c r="D156" s="150" t="s">
        <v>315</v>
      </c>
      <c r="F156" s="151" t="s">
        <v>4059</v>
      </c>
      <c r="I156" s="148"/>
      <c r="L156" s="33"/>
      <c r="M156" s="149"/>
      <c r="T156" s="54"/>
      <c r="AT156" s="18" t="s">
        <v>315</v>
      </c>
      <c r="AU156" s="18" t="s">
        <v>88</v>
      </c>
    </row>
    <row r="157" spans="2:65" s="13" customFormat="1" ht="11.25">
      <c r="B157" s="158"/>
      <c r="D157" s="146" t="s">
        <v>317</v>
      </c>
      <c r="E157" s="159" t="s">
        <v>42</v>
      </c>
      <c r="F157" s="160" t="s">
        <v>9715</v>
      </c>
      <c r="H157" s="161">
        <v>175.56</v>
      </c>
      <c r="I157" s="162"/>
      <c r="L157" s="158"/>
      <c r="M157" s="163"/>
      <c r="T157" s="164"/>
      <c r="AT157" s="159" t="s">
        <v>317</v>
      </c>
      <c r="AU157" s="159" t="s">
        <v>88</v>
      </c>
      <c r="AV157" s="13" t="s">
        <v>88</v>
      </c>
      <c r="AW157" s="13" t="s">
        <v>38</v>
      </c>
      <c r="AX157" s="13" t="s">
        <v>86</v>
      </c>
      <c r="AY157" s="159" t="s">
        <v>305</v>
      </c>
    </row>
    <row r="158" spans="2:65" s="1" customFormat="1" ht="24.2" customHeight="1">
      <c r="B158" s="33"/>
      <c r="C158" s="133" t="s">
        <v>418</v>
      </c>
      <c r="D158" s="133" t="s">
        <v>307</v>
      </c>
      <c r="E158" s="134" t="s">
        <v>8224</v>
      </c>
      <c r="F158" s="135" t="s">
        <v>4999</v>
      </c>
      <c r="G158" s="136" t="s">
        <v>244</v>
      </c>
      <c r="H158" s="137">
        <v>135.36600000000001</v>
      </c>
      <c r="I158" s="138"/>
      <c r="J158" s="139">
        <f>ROUND(I158*H158,2)</f>
        <v>0</v>
      </c>
      <c r="K158" s="135" t="s">
        <v>310</v>
      </c>
      <c r="L158" s="33"/>
      <c r="M158" s="140" t="s">
        <v>42</v>
      </c>
      <c r="N158" s="141" t="s">
        <v>50</v>
      </c>
      <c r="P158" s="142">
        <f>O158*H158</f>
        <v>0</v>
      </c>
      <c r="Q158" s="142">
        <v>0</v>
      </c>
      <c r="R158" s="142">
        <f>Q158*H158</f>
        <v>0</v>
      </c>
      <c r="S158" s="142">
        <v>0</v>
      </c>
      <c r="T158" s="143">
        <f>S158*H158</f>
        <v>0</v>
      </c>
      <c r="AR158" s="144" t="s">
        <v>311</v>
      </c>
      <c r="AT158" s="144" t="s">
        <v>307</v>
      </c>
      <c r="AU158" s="144" t="s">
        <v>88</v>
      </c>
      <c r="AY158" s="18" t="s">
        <v>305</v>
      </c>
      <c r="BE158" s="145">
        <f>IF(N158="základní",J158,0)</f>
        <v>0</v>
      </c>
      <c r="BF158" s="145">
        <f>IF(N158="snížená",J158,0)</f>
        <v>0</v>
      </c>
      <c r="BG158" s="145">
        <f>IF(N158="zákl. přenesená",J158,0)</f>
        <v>0</v>
      </c>
      <c r="BH158" s="145">
        <f>IF(N158="sníž. přenesená",J158,0)</f>
        <v>0</v>
      </c>
      <c r="BI158" s="145">
        <f>IF(N158="nulová",J158,0)</f>
        <v>0</v>
      </c>
      <c r="BJ158" s="18" t="s">
        <v>86</v>
      </c>
      <c r="BK158" s="145">
        <f>ROUND(I158*H158,2)</f>
        <v>0</v>
      </c>
      <c r="BL158" s="18" t="s">
        <v>311</v>
      </c>
      <c r="BM158" s="144" t="s">
        <v>9716</v>
      </c>
    </row>
    <row r="159" spans="2:65" s="1" customFormat="1" ht="29.25">
      <c r="B159" s="33"/>
      <c r="D159" s="146" t="s">
        <v>313</v>
      </c>
      <c r="F159" s="147" t="s">
        <v>5001</v>
      </c>
      <c r="I159" s="148"/>
      <c r="L159" s="33"/>
      <c r="M159" s="149"/>
      <c r="T159" s="54"/>
      <c r="AT159" s="18" t="s">
        <v>313</v>
      </c>
      <c r="AU159" s="18" t="s">
        <v>88</v>
      </c>
    </row>
    <row r="160" spans="2:65" s="1" customFormat="1" ht="11.25">
      <c r="B160" s="33"/>
      <c r="D160" s="150" t="s">
        <v>315</v>
      </c>
      <c r="F160" s="151" t="s">
        <v>8226</v>
      </c>
      <c r="I160" s="148"/>
      <c r="L160" s="33"/>
      <c r="M160" s="149"/>
      <c r="T160" s="54"/>
      <c r="AT160" s="18" t="s">
        <v>315</v>
      </c>
      <c r="AU160" s="18" t="s">
        <v>88</v>
      </c>
    </row>
    <row r="161" spans="2:65" s="13" customFormat="1" ht="11.25">
      <c r="B161" s="158"/>
      <c r="D161" s="146" t="s">
        <v>317</v>
      </c>
      <c r="E161" s="159" t="s">
        <v>42</v>
      </c>
      <c r="F161" s="160" t="s">
        <v>9717</v>
      </c>
      <c r="H161" s="161">
        <v>23.765999999999998</v>
      </c>
      <c r="I161" s="162"/>
      <c r="L161" s="158"/>
      <c r="M161" s="163"/>
      <c r="T161" s="164"/>
      <c r="AT161" s="159" t="s">
        <v>317</v>
      </c>
      <c r="AU161" s="159" t="s">
        <v>88</v>
      </c>
      <c r="AV161" s="13" t="s">
        <v>88</v>
      </c>
      <c r="AW161" s="13" t="s">
        <v>38</v>
      </c>
      <c r="AX161" s="13" t="s">
        <v>79</v>
      </c>
      <c r="AY161" s="159" t="s">
        <v>305</v>
      </c>
    </row>
    <row r="162" spans="2:65" s="13" customFormat="1" ht="11.25">
      <c r="B162" s="158"/>
      <c r="D162" s="146" t="s">
        <v>317</v>
      </c>
      <c r="E162" s="159" t="s">
        <v>42</v>
      </c>
      <c r="F162" s="160" t="s">
        <v>9718</v>
      </c>
      <c r="H162" s="161">
        <v>111.6</v>
      </c>
      <c r="I162" s="162"/>
      <c r="L162" s="158"/>
      <c r="M162" s="163"/>
      <c r="T162" s="164"/>
      <c r="AT162" s="159" t="s">
        <v>317</v>
      </c>
      <c r="AU162" s="159" t="s">
        <v>88</v>
      </c>
      <c r="AV162" s="13" t="s">
        <v>88</v>
      </c>
      <c r="AW162" s="13" t="s">
        <v>38</v>
      </c>
      <c r="AX162" s="13" t="s">
        <v>79</v>
      </c>
      <c r="AY162" s="159" t="s">
        <v>305</v>
      </c>
    </row>
    <row r="163" spans="2:65" s="15" customFormat="1" ht="11.25">
      <c r="B163" s="172"/>
      <c r="D163" s="146" t="s">
        <v>317</v>
      </c>
      <c r="E163" s="173" t="s">
        <v>42</v>
      </c>
      <c r="F163" s="174" t="s">
        <v>339</v>
      </c>
      <c r="H163" s="175">
        <v>135.36600000000001</v>
      </c>
      <c r="I163" s="176"/>
      <c r="L163" s="172"/>
      <c r="M163" s="177"/>
      <c r="T163" s="178"/>
      <c r="AT163" s="173" t="s">
        <v>317</v>
      </c>
      <c r="AU163" s="173" t="s">
        <v>88</v>
      </c>
      <c r="AV163" s="15" t="s">
        <v>311</v>
      </c>
      <c r="AW163" s="15" t="s">
        <v>38</v>
      </c>
      <c r="AX163" s="15" t="s">
        <v>86</v>
      </c>
      <c r="AY163" s="173" t="s">
        <v>305</v>
      </c>
    </row>
    <row r="164" spans="2:65" s="1" customFormat="1" ht="16.5" customHeight="1">
      <c r="B164" s="33"/>
      <c r="C164" s="179" t="s">
        <v>428</v>
      </c>
      <c r="D164" s="179" t="s">
        <v>341</v>
      </c>
      <c r="E164" s="180" t="s">
        <v>9248</v>
      </c>
      <c r="F164" s="181" t="s">
        <v>9249</v>
      </c>
      <c r="G164" s="182" t="s">
        <v>453</v>
      </c>
      <c r="H164" s="183">
        <v>205.15799999999999</v>
      </c>
      <c r="I164" s="184"/>
      <c r="J164" s="185">
        <f>ROUND(I164*H164,2)</f>
        <v>0</v>
      </c>
      <c r="K164" s="181" t="s">
        <v>310</v>
      </c>
      <c r="L164" s="186"/>
      <c r="M164" s="187" t="s">
        <v>42</v>
      </c>
      <c r="N164" s="188" t="s">
        <v>50</v>
      </c>
      <c r="P164" s="142">
        <f>O164*H164</f>
        <v>0</v>
      </c>
      <c r="Q164" s="142">
        <v>1</v>
      </c>
      <c r="R164" s="142">
        <f>Q164*H164</f>
        <v>205.15799999999999</v>
      </c>
      <c r="S164" s="142">
        <v>0</v>
      </c>
      <c r="T164" s="143">
        <f>S164*H164</f>
        <v>0</v>
      </c>
      <c r="AR164" s="144" t="s">
        <v>344</v>
      </c>
      <c r="AT164" s="144" t="s">
        <v>341</v>
      </c>
      <c r="AU164" s="144" t="s">
        <v>88</v>
      </c>
      <c r="AY164" s="18" t="s">
        <v>305</v>
      </c>
      <c r="BE164" s="145">
        <f>IF(N164="základní",J164,0)</f>
        <v>0</v>
      </c>
      <c r="BF164" s="145">
        <f>IF(N164="snížená",J164,0)</f>
        <v>0</v>
      </c>
      <c r="BG164" s="145">
        <f>IF(N164="zákl. přenesená",J164,0)</f>
        <v>0</v>
      </c>
      <c r="BH164" s="145">
        <f>IF(N164="sníž. přenesená",J164,0)</f>
        <v>0</v>
      </c>
      <c r="BI164" s="145">
        <f>IF(N164="nulová",J164,0)</f>
        <v>0</v>
      </c>
      <c r="BJ164" s="18" t="s">
        <v>86</v>
      </c>
      <c r="BK164" s="145">
        <f>ROUND(I164*H164,2)</f>
        <v>0</v>
      </c>
      <c r="BL164" s="18" t="s">
        <v>311</v>
      </c>
      <c r="BM164" s="144" t="s">
        <v>9719</v>
      </c>
    </row>
    <row r="165" spans="2:65" s="1" customFormat="1" ht="11.25">
      <c r="B165" s="33"/>
      <c r="D165" s="146" t="s">
        <v>313</v>
      </c>
      <c r="F165" s="147" t="s">
        <v>9249</v>
      </c>
      <c r="I165" s="148"/>
      <c r="L165" s="33"/>
      <c r="M165" s="149"/>
      <c r="T165" s="54"/>
      <c r="AT165" s="18" t="s">
        <v>313</v>
      </c>
      <c r="AU165" s="18" t="s">
        <v>88</v>
      </c>
    </row>
    <row r="166" spans="2:65" s="13" customFormat="1" ht="11.25">
      <c r="B166" s="158"/>
      <c r="D166" s="146" t="s">
        <v>317</v>
      </c>
      <c r="E166" s="159" t="s">
        <v>42</v>
      </c>
      <c r="F166" s="160" t="s">
        <v>9720</v>
      </c>
      <c r="H166" s="161">
        <v>4.2779999999999996</v>
      </c>
      <c r="I166" s="162"/>
      <c r="L166" s="158"/>
      <c r="M166" s="163"/>
      <c r="T166" s="164"/>
      <c r="AT166" s="159" t="s">
        <v>317</v>
      </c>
      <c r="AU166" s="159" t="s">
        <v>88</v>
      </c>
      <c r="AV166" s="13" t="s">
        <v>88</v>
      </c>
      <c r="AW166" s="13" t="s">
        <v>38</v>
      </c>
      <c r="AX166" s="13" t="s">
        <v>79</v>
      </c>
      <c r="AY166" s="159" t="s">
        <v>305</v>
      </c>
    </row>
    <row r="167" spans="2:65" s="13" customFormat="1" ht="11.25">
      <c r="B167" s="158"/>
      <c r="D167" s="146" t="s">
        <v>317</v>
      </c>
      <c r="E167" s="159" t="s">
        <v>42</v>
      </c>
      <c r="F167" s="160" t="s">
        <v>9721</v>
      </c>
      <c r="H167" s="161">
        <v>200.88</v>
      </c>
      <c r="I167" s="162"/>
      <c r="L167" s="158"/>
      <c r="M167" s="163"/>
      <c r="T167" s="164"/>
      <c r="AT167" s="159" t="s">
        <v>317</v>
      </c>
      <c r="AU167" s="159" t="s">
        <v>88</v>
      </c>
      <c r="AV167" s="13" t="s">
        <v>88</v>
      </c>
      <c r="AW167" s="13" t="s">
        <v>38</v>
      </c>
      <c r="AX167" s="13" t="s">
        <v>79</v>
      </c>
      <c r="AY167" s="159" t="s">
        <v>305</v>
      </c>
    </row>
    <row r="168" spans="2:65" s="15" customFormat="1" ht="11.25">
      <c r="B168" s="172"/>
      <c r="D168" s="146" t="s">
        <v>317</v>
      </c>
      <c r="E168" s="173" t="s">
        <v>42</v>
      </c>
      <c r="F168" s="174" t="s">
        <v>339</v>
      </c>
      <c r="H168" s="175">
        <v>205.15799999999999</v>
      </c>
      <c r="I168" s="176"/>
      <c r="L168" s="172"/>
      <c r="M168" s="177"/>
      <c r="T168" s="178"/>
      <c r="AT168" s="173" t="s">
        <v>317</v>
      </c>
      <c r="AU168" s="173" t="s">
        <v>88</v>
      </c>
      <c r="AV168" s="15" t="s">
        <v>311</v>
      </c>
      <c r="AW168" s="15" t="s">
        <v>38</v>
      </c>
      <c r="AX168" s="15" t="s">
        <v>86</v>
      </c>
      <c r="AY168" s="173" t="s">
        <v>305</v>
      </c>
    </row>
    <row r="169" spans="2:65" s="1" customFormat="1" ht="24.2" customHeight="1">
      <c r="B169" s="33"/>
      <c r="C169" s="133" t="s">
        <v>436</v>
      </c>
      <c r="D169" s="133" t="s">
        <v>307</v>
      </c>
      <c r="E169" s="134" t="s">
        <v>5004</v>
      </c>
      <c r="F169" s="135" t="s">
        <v>5005</v>
      </c>
      <c r="G169" s="136" t="s">
        <v>244</v>
      </c>
      <c r="H169" s="137">
        <v>35.274000000000001</v>
      </c>
      <c r="I169" s="138"/>
      <c r="J169" s="139">
        <f>ROUND(I169*H169,2)</f>
        <v>0</v>
      </c>
      <c r="K169" s="135" t="s">
        <v>310</v>
      </c>
      <c r="L169" s="33"/>
      <c r="M169" s="140" t="s">
        <v>42</v>
      </c>
      <c r="N169" s="141" t="s">
        <v>50</v>
      </c>
      <c r="P169" s="142">
        <f>O169*H169</f>
        <v>0</v>
      </c>
      <c r="Q169" s="142">
        <v>0</v>
      </c>
      <c r="R169" s="142">
        <f>Q169*H169</f>
        <v>0</v>
      </c>
      <c r="S169" s="142">
        <v>0</v>
      </c>
      <c r="T169" s="143">
        <f>S169*H169</f>
        <v>0</v>
      </c>
      <c r="AR169" s="144" t="s">
        <v>311</v>
      </c>
      <c r="AT169" s="144" t="s">
        <v>307</v>
      </c>
      <c r="AU169" s="144" t="s">
        <v>88</v>
      </c>
      <c r="AY169" s="18" t="s">
        <v>305</v>
      </c>
      <c r="BE169" s="145">
        <f>IF(N169="základní",J169,0)</f>
        <v>0</v>
      </c>
      <c r="BF169" s="145">
        <f>IF(N169="snížená",J169,0)</f>
        <v>0</v>
      </c>
      <c r="BG169" s="145">
        <f>IF(N169="zákl. přenesená",J169,0)</f>
        <v>0</v>
      </c>
      <c r="BH169" s="145">
        <f>IF(N169="sníž. přenesená",J169,0)</f>
        <v>0</v>
      </c>
      <c r="BI169" s="145">
        <f>IF(N169="nulová",J169,0)</f>
        <v>0</v>
      </c>
      <c r="BJ169" s="18" t="s">
        <v>86</v>
      </c>
      <c r="BK169" s="145">
        <f>ROUND(I169*H169,2)</f>
        <v>0</v>
      </c>
      <c r="BL169" s="18" t="s">
        <v>311</v>
      </c>
      <c r="BM169" s="144" t="s">
        <v>9722</v>
      </c>
    </row>
    <row r="170" spans="2:65" s="1" customFormat="1" ht="39">
      <c r="B170" s="33"/>
      <c r="D170" s="146" t="s">
        <v>313</v>
      </c>
      <c r="F170" s="147" t="s">
        <v>5007</v>
      </c>
      <c r="I170" s="148"/>
      <c r="L170" s="33"/>
      <c r="M170" s="149"/>
      <c r="T170" s="54"/>
      <c r="AT170" s="18" t="s">
        <v>313</v>
      </c>
      <c r="AU170" s="18" t="s">
        <v>88</v>
      </c>
    </row>
    <row r="171" spans="2:65" s="1" customFormat="1" ht="11.25">
      <c r="B171" s="33"/>
      <c r="D171" s="150" t="s">
        <v>315</v>
      </c>
      <c r="F171" s="151" t="s">
        <v>5008</v>
      </c>
      <c r="I171" s="148"/>
      <c r="L171" s="33"/>
      <c r="M171" s="149"/>
      <c r="T171" s="54"/>
      <c r="AT171" s="18" t="s">
        <v>315</v>
      </c>
      <c r="AU171" s="18" t="s">
        <v>88</v>
      </c>
    </row>
    <row r="172" spans="2:65" s="13" customFormat="1" ht="11.25">
      <c r="B172" s="158"/>
      <c r="D172" s="146" t="s">
        <v>317</v>
      </c>
      <c r="E172" s="159" t="s">
        <v>42</v>
      </c>
      <c r="F172" s="160" t="s">
        <v>9723</v>
      </c>
      <c r="H172" s="161">
        <v>33.564999999999998</v>
      </c>
      <c r="I172" s="162"/>
      <c r="L172" s="158"/>
      <c r="M172" s="163"/>
      <c r="T172" s="164"/>
      <c r="AT172" s="159" t="s">
        <v>317</v>
      </c>
      <c r="AU172" s="159" t="s">
        <v>88</v>
      </c>
      <c r="AV172" s="13" t="s">
        <v>88</v>
      </c>
      <c r="AW172" s="13" t="s">
        <v>38</v>
      </c>
      <c r="AX172" s="13" t="s">
        <v>79</v>
      </c>
      <c r="AY172" s="159" t="s">
        <v>305</v>
      </c>
    </row>
    <row r="173" spans="2:65" s="13" customFormat="1" ht="11.25">
      <c r="B173" s="158"/>
      <c r="D173" s="146" t="s">
        <v>317</v>
      </c>
      <c r="E173" s="159" t="s">
        <v>42</v>
      </c>
      <c r="F173" s="160" t="s">
        <v>9724</v>
      </c>
      <c r="H173" s="161">
        <v>1.7090000000000001</v>
      </c>
      <c r="I173" s="162"/>
      <c r="L173" s="158"/>
      <c r="M173" s="163"/>
      <c r="T173" s="164"/>
      <c r="AT173" s="159" t="s">
        <v>317</v>
      </c>
      <c r="AU173" s="159" t="s">
        <v>88</v>
      </c>
      <c r="AV173" s="13" t="s">
        <v>88</v>
      </c>
      <c r="AW173" s="13" t="s">
        <v>38</v>
      </c>
      <c r="AX173" s="13" t="s">
        <v>79</v>
      </c>
      <c r="AY173" s="159" t="s">
        <v>305</v>
      </c>
    </row>
    <row r="174" spans="2:65" s="15" customFormat="1" ht="11.25">
      <c r="B174" s="172"/>
      <c r="D174" s="146" t="s">
        <v>317</v>
      </c>
      <c r="E174" s="173" t="s">
        <v>42</v>
      </c>
      <c r="F174" s="174" t="s">
        <v>339</v>
      </c>
      <c r="H174" s="175">
        <v>35.274000000000001</v>
      </c>
      <c r="I174" s="176"/>
      <c r="L174" s="172"/>
      <c r="M174" s="177"/>
      <c r="T174" s="178"/>
      <c r="AT174" s="173" t="s">
        <v>317</v>
      </c>
      <c r="AU174" s="173" t="s">
        <v>88</v>
      </c>
      <c r="AV174" s="15" t="s">
        <v>311</v>
      </c>
      <c r="AW174" s="15" t="s">
        <v>38</v>
      </c>
      <c r="AX174" s="15" t="s">
        <v>86</v>
      </c>
      <c r="AY174" s="173" t="s">
        <v>305</v>
      </c>
    </row>
    <row r="175" spans="2:65" s="1" customFormat="1" ht="16.5" customHeight="1">
      <c r="B175" s="33"/>
      <c r="C175" s="179" t="s">
        <v>444</v>
      </c>
      <c r="D175" s="179" t="s">
        <v>341</v>
      </c>
      <c r="E175" s="180" t="s">
        <v>9254</v>
      </c>
      <c r="F175" s="181" t="s">
        <v>9255</v>
      </c>
      <c r="G175" s="182" t="s">
        <v>453</v>
      </c>
      <c r="H175" s="183">
        <v>63.493000000000002</v>
      </c>
      <c r="I175" s="184"/>
      <c r="J175" s="185">
        <f>ROUND(I175*H175,2)</f>
        <v>0</v>
      </c>
      <c r="K175" s="181" t="s">
        <v>9256</v>
      </c>
      <c r="L175" s="186"/>
      <c r="M175" s="187" t="s">
        <v>42</v>
      </c>
      <c r="N175" s="188" t="s">
        <v>50</v>
      </c>
      <c r="P175" s="142">
        <f>O175*H175</f>
        <v>0</v>
      </c>
      <c r="Q175" s="142">
        <v>1</v>
      </c>
      <c r="R175" s="142">
        <f>Q175*H175</f>
        <v>63.493000000000002</v>
      </c>
      <c r="S175" s="142">
        <v>0</v>
      </c>
      <c r="T175" s="143">
        <f>S175*H175</f>
        <v>0</v>
      </c>
      <c r="AR175" s="144" t="s">
        <v>344</v>
      </c>
      <c r="AT175" s="144" t="s">
        <v>341</v>
      </c>
      <c r="AU175" s="144" t="s">
        <v>88</v>
      </c>
      <c r="AY175" s="18" t="s">
        <v>305</v>
      </c>
      <c r="BE175" s="145">
        <f>IF(N175="základní",J175,0)</f>
        <v>0</v>
      </c>
      <c r="BF175" s="145">
        <f>IF(N175="snížená",J175,0)</f>
        <v>0</v>
      </c>
      <c r="BG175" s="145">
        <f>IF(N175="zákl. přenesená",J175,0)</f>
        <v>0</v>
      </c>
      <c r="BH175" s="145">
        <f>IF(N175="sníž. přenesená",J175,0)</f>
        <v>0</v>
      </c>
      <c r="BI175" s="145">
        <f>IF(N175="nulová",J175,0)</f>
        <v>0</v>
      </c>
      <c r="BJ175" s="18" t="s">
        <v>86</v>
      </c>
      <c r="BK175" s="145">
        <f>ROUND(I175*H175,2)</f>
        <v>0</v>
      </c>
      <c r="BL175" s="18" t="s">
        <v>311</v>
      </c>
      <c r="BM175" s="144" t="s">
        <v>9725</v>
      </c>
    </row>
    <row r="176" spans="2:65" s="1" customFormat="1" ht="11.25">
      <c r="B176" s="33"/>
      <c r="D176" s="146" t="s">
        <v>313</v>
      </c>
      <c r="F176" s="147" t="s">
        <v>9255</v>
      </c>
      <c r="I176" s="148"/>
      <c r="L176" s="33"/>
      <c r="M176" s="149"/>
      <c r="T176" s="54"/>
      <c r="AT176" s="18" t="s">
        <v>313</v>
      </c>
      <c r="AU176" s="18" t="s">
        <v>88</v>
      </c>
    </row>
    <row r="177" spans="2:65" s="13" customFormat="1" ht="11.25">
      <c r="B177" s="158"/>
      <c r="D177" s="146" t="s">
        <v>317</v>
      </c>
      <c r="E177" s="159" t="s">
        <v>42</v>
      </c>
      <c r="F177" s="160" t="s">
        <v>9726</v>
      </c>
      <c r="H177" s="161">
        <v>63.493000000000002</v>
      </c>
      <c r="I177" s="162"/>
      <c r="L177" s="158"/>
      <c r="M177" s="163"/>
      <c r="T177" s="164"/>
      <c r="AT177" s="159" t="s">
        <v>317</v>
      </c>
      <c r="AU177" s="159" t="s">
        <v>88</v>
      </c>
      <c r="AV177" s="13" t="s">
        <v>88</v>
      </c>
      <c r="AW177" s="13" t="s">
        <v>38</v>
      </c>
      <c r="AX177" s="13" t="s">
        <v>86</v>
      </c>
      <c r="AY177" s="159" t="s">
        <v>305</v>
      </c>
    </row>
    <row r="178" spans="2:65" s="11" customFormat="1" ht="22.9" customHeight="1">
      <c r="B178" s="121"/>
      <c r="D178" s="122" t="s">
        <v>78</v>
      </c>
      <c r="E178" s="131" t="s">
        <v>96</v>
      </c>
      <c r="F178" s="131" t="s">
        <v>466</v>
      </c>
      <c r="I178" s="124"/>
      <c r="J178" s="132">
        <f>BK178</f>
        <v>0</v>
      </c>
      <c r="L178" s="121"/>
      <c r="M178" s="126"/>
      <c r="P178" s="127">
        <f>SUM(P179:P182)</f>
        <v>0</v>
      </c>
      <c r="R178" s="127">
        <f>SUM(R179:R182)</f>
        <v>0</v>
      </c>
      <c r="T178" s="128">
        <f>SUM(T179:T182)</f>
        <v>0</v>
      </c>
      <c r="AR178" s="122" t="s">
        <v>86</v>
      </c>
      <c r="AT178" s="129" t="s">
        <v>78</v>
      </c>
      <c r="AU178" s="129" t="s">
        <v>86</v>
      </c>
      <c r="AY178" s="122" t="s">
        <v>305</v>
      </c>
      <c r="BK178" s="130">
        <f>SUM(BK179:BK182)</f>
        <v>0</v>
      </c>
    </row>
    <row r="179" spans="2:65" s="1" customFormat="1" ht="21.75" customHeight="1">
      <c r="B179" s="33"/>
      <c r="C179" s="133" t="s">
        <v>450</v>
      </c>
      <c r="D179" s="133" t="s">
        <v>307</v>
      </c>
      <c r="E179" s="134" t="s">
        <v>9582</v>
      </c>
      <c r="F179" s="135" t="s">
        <v>9583</v>
      </c>
      <c r="G179" s="136" t="s">
        <v>402</v>
      </c>
      <c r="H179" s="137">
        <v>29</v>
      </c>
      <c r="I179" s="138"/>
      <c r="J179" s="139">
        <f>ROUND(I179*H179,2)</f>
        <v>0</v>
      </c>
      <c r="K179" s="135" t="s">
        <v>310</v>
      </c>
      <c r="L179" s="33"/>
      <c r="M179" s="140" t="s">
        <v>42</v>
      </c>
      <c r="N179" s="141" t="s">
        <v>50</v>
      </c>
      <c r="P179" s="142">
        <f>O179*H179</f>
        <v>0</v>
      </c>
      <c r="Q179" s="142">
        <v>0</v>
      </c>
      <c r="R179" s="142">
        <f>Q179*H179</f>
        <v>0</v>
      </c>
      <c r="S179" s="142">
        <v>0</v>
      </c>
      <c r="T179" s="143">
        <f>S179*H179</f>
        <v>0</v>
      </c>
      <c r="AR179" s="144" t="s">
        <v>311</v>
      </c>
      <c r="AT179" s="144" t="s">
        <v>307</v>
      </c>
      <c r="AU179" s="144" t="s">
        <v>88</v>
      </c>
      <c r="AY179" s="18" t="s">
        <v>305</v>
      </c>
      <c r="BE179" s="145">
        <f>IF(N179="základní",J179,0)</f>
        <v>0</v>
      </c>
      <c r="BF179" s="145">
        <f>IF(N179="snížená",J179,0)</f>
        <v>0</v>
      </c>
      <c r="BG179" s="145">
        <f>IF(N179="zákl. přenesená",J179,0)</f>
        <v>0</v>
      </c>
      <c r="BH179" s="145">
        <f>IF(N179="sníž. přenesená",J179,0)</f>
        <v>0</v>
      </c>
      <c r="BI179" s="145">
        <f>IF(N179="nulová",J179,0)</f>
        <v>0</v>
      </c>
      <c r="BJ179" s="18" t="s">
        <v>86</v>
      </c>
      <c r="BK179" s="145">
        <f>ROUND(I179*H179,2)</f>
        <v>0</v>
      </c>
      <c r="BL179" s="18" t="s">
        <v>311</v>
      </c>
      <c r="BM179" s="144" t="s">
        <v>9727</v>
      </c>
    </row>
    <row r="180" spans="2:65" s="1" customFormat="1" ht="19.5">
      <c r="B180" s="33"/>
      <c r="D180" s="146" t="s">
        <v>313</v>
      </c>
      <c r="F180" s="147" t="s">
        <v>9585</v>
      </c>
      <c r="I180" s="148"/>
      <c r="L180" s="33"/>
      <c r="M180" s="149"/>
      <c r="T180" s="54"/>
      <c r="AT180" s="18" t="s">
        <v>313</v>
      </c>
      <c r="AU180" s="18" t="s">
        <v>88</v>
      </c>
    </row>
    <row r="181" spans="2:65" s="1" customFormat="1" ht="11.25">
      <c r="B181" s="33"/>
      <c r="D181" s="150" t="s">
        <v>315</v>
      </c>
      <c r="F181" s="151" t="s">
        <v>9586</v>
      </c>
      <c r="I181" s="148"/>
      <c r="L181" s="33"/>
      <c r="M181" s="149"/>
      <c r="T181" s="54"/>
      <c r="AT181" s="18" t="s">
        <v>315</v>
      </c>
      <c r="AU181" s="18" t="s">
        <v>88</v>
      </c>
    </row>
    <row r="182" spans="2:65" s="1" customFormat="1" ht="39">
      <c r="B182" s="33"/>
      <c r="D182" s="146" t="s">
        <v>4036</v>
      </c>
      <c r="F182" s="189" t="s">
        <v>9587</v>
      </c>
      <c r="I182" s="148"/>
      <c r="L182" s="33"/>
      <c r="M182" s="149"/>
      <c r="T182" s="54"/>
      <c r="AT182" s="18" t="s">
        <v>4036</v>
      </c>
      <c r="AU182" s="18" t="s">
        <v>88</v>
      </c>
    </row>
    <row r="183" spans="2:65" s="11" customFormat="1" ht="22.9" customHeight="1">
      <c r="B183" s="121"/>
      <c r="D183" s="122" t="s">
        <v>78</v>
      </c>
      <c r="E183" s="131" t="s">
        <v>311</v>
      </c>
      <c r="F183" s="131" t="s">
        <v>506</v>
      </c>
      <c r="I183" s="124"/>
      <c r="J183" s="132">
        <f>BK183</f>
        <v>0</v>
      </c>
      <c r="L183" s="121"/>
      <c r="M183" s="126"/>
      <c r="P183" s="127">
        <f>SUM(P184:P209)</f>
        <v>0</v>
      </c>
      <c r="R183" s="127">
        <f>SUM(R184:R209)</f>
        <v>12.6616704</v>
      </c>
      <c r="T183" s="128">
        <f>SUM(T184:T209)</f>
        <v>0</v>
      </c>
      <c r="AR183" s="122" t="s">
        <v>86</v>
      </c>
      <c r="AT183" s="129" t="s">
        <v>78</v>
      </c>
      <c r="AU183" s="129" t="s">
        <v>86</v>
      </c>
      <c r="AY183" s="122" t="s">
        <v>305</v>
      </c>
      <c r="BK183" s="130">
        <f>SUM(BK184:BK209)</f>
        <v>0</v>
      </c>
    </row>
    <row r="184" spans="2:65" s="1" customFormat="1" ht="16.5" customHeight="1">
      <c r="B184" s="33"/>
      <c r="C184" s="133" t="s">
        <v>459</v>
      </c>
      <c r="D184" s="133" t="s">
        <v>307</v>
      </c>
      <c r="E184" s="134" t="s">
        <v>9259</v>
      </c>
      <c r="F184" s="135" t="s">
        <v>9260</v>
      </c>
      <c r="G184" s="136" t="s">
        <v>244</v>
      </c>
      <c r="H184" s="137">
        <v>0.45</v>
      </c>
      <c r="I184" s="138"/>
      <c r="J184" s="139">
        <f>ROUND(I184*H184,2)</f>
        <v>0</v>
      </c>
      <c r="K184" s="135" t="s">
        <v>310</v>
      </c>
      <c r="L184" s="33"/>
      <c r="M184" s="140" t="s">
        <v>42</v>
      </c>
      <c r="N184" s="141" t="s">
        <v>50</v>
      </c>
      <c r="P184" s="142">
        <f>O184*H184</f>
        <v>0</v>
      </c>
      <c r="Q184" s="142">
        <v>1.7034</v>
      </c>
      <c r="R184" s="142">
        <f>Q184*H184</f>
        <v>0.76653000000000004</v>
      </c>
      <c r="S184" s="142">
        <v>0</v>
      </c>
      <c r="T184" s="143">
        <f>S184*H184</f>
        <v>0</v>
      </c>
      <c r="AR184" s="144" t="s">
        <v>311</v>
      </c>
      <c r="AT184" s="144" t="s">
        <v>307</v>
      </c>
      <c r="AU184" s="144" t="s">
        <v>88</v>
      </c>
      <c r="AY184" s="18" t="s">
        <v>305</v>
      </c>
      <c r="BE184" s="145">
        <f>IF(N184="základní",J184,0)</f>
        <v>0</v>
      </c>
      <c r="BF184" s="145">
        <f>IF(N184="snížená",J184,0)</f>
        <v>0</v>
      </c>
      <c r="BG184" s="145">
        <f>IF(N184="zákl. přenesená",J184,0)</f>
        <v>0</v>
      </c>
      <c r="BH184" s="145">
        <f>IF(N184="sníž. přenesená",J184,0)</f>
        <v>0</v>
      </c>
      <c r="BI184" s="145">
        <f>IF(N184="nulová",J184,0)</f>
        <v>0</v>
      </c>
      <c r="BJ184" s="18" t="s">
        <v>86</v>
      </c>
      <c r="BK184" s="145">
        <f>ROUND(I184*H184,2)</f>
        <v>0</v>
      </c>
      <c r="BL184" s="18" t="s">
        <v>311</v>
      </c>
      <c r="BM184" s="144" t="s">
        <v>9728</v>
      </c>
    </row>
    <row r="185" spans="2:65" s="1" customFormat="1" ht="19.5">
      <c r="B185" s="33"/>
      <c r="D185" s="146" t="s">
        <v>313</v>
      </c>
      <c r="F185" s="147" t="s">
        <v>9262</v>
      </c>
      <c r="I185" s="148"/>
      <c r="L185" s="33"/>
      <c r="M185" s="149"/>
      <c r="T185" s="54"/>
      <c r="AT185" s="18" t="s">
        <v>313</v>
      </c>
      <c r="AU185" s="18" t="s">
        <v>88</v>
      </c>
    </row>
    <row r="186" spans="2:65" s="1" customFormat="1" ht="11.25">
      <c r="B186" s="33"/>
      <c r="D186" s="150" t="s">
        <v>315</v>
      </c>
      <c r="F186" s="151" t="s">
        <v>9263</v>
      </c>
      <c r="I186" s="148"/>
      <c r="L186" s="33"/>
      <c r="M186" s="149"/>
      <c r="T186" s="54"/>
      <c r="AT186" s="18" t="s">
        <v>315</v>
      </c>
      <c r="AU186" s="18" t="s">
        <v>88</v>
      </c>
    </row>
    <row r="187" spans="2:65" s="1" customFormat="1" ht="58.5">
      <c r="B187" s="33"/>
      <c r="D187" s="146" t="s">
        <v>4036</v>
      </c>
      <c r="F187" s="189" t="s">
        <v>9264</v>
      </c>
      <c r="I187" s="148"/>
      <c r="L187" s="33"/>
      <c r="M187" s="149"/>
      <c r="T187" s="54"/>
      <c r="AT187" s="18" t="s">
        <v>4036</v>
      </c>
      <c r="AU187" s="18" t="s">
        <v>88</v>
      </c>
    </row>
    <row r="188" spans="2:65" s="13" customFormat="1" ht="11.25">
      <c r="B188" s="158"/>
      <c r="D188" s="146" t="s">
        <v>317</v>
      </c>
      <c r="E188" s="159" t="s">
        <v>42</v>
      </c>
      <c r="F188" s="160" t="s">
        <v>9729</v>
      </c>
      <c r="H188" s="161">
        <v>0.22500000000000001</v>
      </c>
      <c r="I188" s="162"/>
      <c r="L188" s="158"/>
      <c r="M188" s="163"/>
      <c r="T188" s="164"/>
      <c r="AT188" s="159" t="s">
        <v>317</v>
      </c>
      <c r="AU188" s="159" t="s">
        <v>88</v>
      </c>
      <c r="AV188" s="13" t="s">
        <v>88</v>
      </c>
      <c r="AW188" s="13" t="s">
        <v>38</v>
      </c>
      <c r="AX188" s="13" t="s">
        <v>79</v>
      </c>
      <c r="AY188" s="159" t="s">
        <v>305</v>
      </c>
    </row>
    <row r="189" spans="2:65" s="13" customFormat="1" ht="11.25">
      <c r="B189" s="158"/>
      <c r="D189" s="146" t="s">
        <v>317</v>
      </c>
      <c r="E189" s="159" t="s">
        <v>42</v>
      </c>
      <c r="F189" s="160" t="s">
        <v>9730</v>
      </c>
      <c r="H189" s="161">
        <v>0.22500000000000001</v>
      </c>
      <c r="I189" s="162"/>
      <c r="L189" s="158"/>
      <c r="M189" s="163"/>
      <c r="T189" s="164"/>
      <c r="AT189" s="159" t="s">
        <v>317</v>
      </c>
      <c r="AU189" s="159" t="s">
        <v>88</v>
      </c>
      <c r="AV189" s="13" t="s">
        <v>88</v>
      </c>
      <c r="AW189" s="13" t="s">
        <v>38</v>
      </c>
      <c r="AX189" s="13" t="s">
        <v>79</v>
      </c>
      <c r="AY189" s="159" t="s">
        <v>305</v>
      </c>
    </row>
    <row r="190" spans="2:65" s="15" customFormat="1" ht="11.25">
      <c r="B190" s="172"/>
      <c r="D190" s="146" t="s">
        <v>317</v>
      </c>
      <c r="E190" s="173" t="s">
        <v>42</v>
      </c>
      <c r="F190" s="174" t="s">
        <v>339</v>
      </c>
      <c r="H190" s="175">
        <v>0.45</v>
      </c>
      <c r="I190" s="176"/>
      <c r="L190" s="172"/>
      <c r="M190" s="177"/>
      <c r="T190" s="178"/>
      <c r="AT190" s="173" t="s">
        <v>317</v>
      </c>
      <c r="AU190" s="173" t="s">
        <v>88</v>
      </c>
      <c r="AV190" s="15" t="s">
        <v>311</v>
      </c>
      <c r="AW190" s="15" t="s">
        <v>38</v>
      </c>
      <c r="AX190" s="15" t="s">
        <v>86</v>
      </c>
      <c r="AY190" s="173" t="s">
        <v>305</v>
      </c>
    </row>
    <row r="191" spans="2:65" s="1" customFormat="1" ht="16.5" customHeight="1">
      <c r="B191" s="33"/>
      <c r="C191" s="133" t="s">
        <v>467</v>
      </c>
      <c r="D191" s="133" t="s">
        <v>307</v>
      </c>
      <c r="E191" s="134" t="s">
        <v>5014</v>
      </c>
      <c r="F191" s="135" t="s">
        <v>5015</v>
      </c>
      <c r="G191" s="136" t="s">
        <v>244</v>
      </c>
      <c r="H191" s="137">
        <v>4.92</v>
      </c>
      <c r="I191" s="138"/>
      <c r="J191" s="139">
        <f>ROUND(I191*H191,2)</f>
        <v>0</v>
      </c>
      <c r="K191" s="135" t="s">
        <v>310</v>
      </c>
      <c r="L191" s="33"/>
      <c r="M191" s="140" t="s">
        <v>42</v>
      </c>
      <c r="N191" s="141" t="s">
        <v>50</v>
      </c>
      <c r="P191" s="142">
        <f>O191*H191</f>
        <v>0</v>
      </c>
      <c r="Q191" s="142">
        <v>1.8907700000000001</v>
      </c>
      <c r="R191" s="142">
        <f>Q191*H191</f>
        <v>9.3025883999999994</v>
      </c>
      <c r="S191" s="142">
        <v>0</v>
      </c>
      <c r="T191" s="143">
        <f>S191*H191</f>
        <v>0</v>
      </c>
      <c r="AR191" s="144" t="s">
        <v>311</v>
      </c>
      <c r="AT191" s="144" t="s">
        <v>307</v>
      </c>
      <c r="AU191" s="144" t="s">
        <v>88</v>
      </c>
      <c r="AY191" s="18" t="s">
        <v>305</v>
      </c>
      <c r="BE191" s="145">
        <f>IF(N191="základní",J191,0)</f>
        <v>0</v>
      </c>
      <c r="BF191" s="145">
        <f>IF(N191="snížená",J191,0)</f>
        <v>0</v>
      </c>
      <c r="BG191" s="145">
        <f>IF(N191="zákl. přenesená",J191,0)</f>
        <v>0</v>
      </c>
      <c r="BH191" s="145">
        <f>IF(N191="sníž. přenesená",J191,0)</f>
        <v>0</v>
      </c>
      <c r="BI191" s="145">
        <f>IF(N191="nulová",J191,0)</f>
        <v>0</v>
      </c>
      <c r="BJ191" s="18" t="s">
        <v>86</v>
      </c>
      <c r="BK191" s="145">
        <f>ROUND(I191*H191,2)</f>
        <v>0</v>
      </c>
      <c r="BL191" s="18" t="s">
        <v>311</v>
      </c>
      <c r="BM191" s="144" t="s">
        <v>9731</v>
      </c>
    </row>
    <row r="192" spans="2:65" s="1" customFormat="1" ht="19.5">
      <c r="B192" s="33"/>
      <c r="D192" s="146" t="s">
        <v>313</v>
      </c>
      <c r="F192" s="147" t="s">
        <v>5017</v>
      </c>
      <c r="I192" s="148"/>
      <c r="L192" s="33"/>
      <c r="M192" s="149"/>
      <c r="T192" s="54"/>
      <c r="AT192" s="18" t="s">
        <v>313</v>
      </c>
      <c r="AU192" s="18" t="s">
        <v>88</v>
      </c>
    </row>
    <row r="193" spans="2:65" s="1" customFormat="1" ht="11.25">
      <c r="B193" s="33"/>
      <c r="D193" s="150" t="s">
        <v>315</v>
      </c>
      <c r="F193" s="151" t="s">
        <v>5018</v>
      </c>
      <c r="I193" s="148"/>
      <c r="L193" s="33"/>
      <c r="M193" s="149"/>
      <c r="T193" s="54"/>
      <c r="AT193" s="18" t="s">
        <v>315</v>
      </c>
      <c r="AU193" s="18" t="s">
        <v>88</v>
      </c>
    </row>
    <row r="194" spans="2:65" s="1" customFormat="1" ht="58.5">
      <c r="B194" s="33"/>
      <c r="D194" s="146" t="s">
        <v>4036</v>
      </c>
      <c r="F194" s="189" t="s">
        <v>9264</v>
      </c>
      <c r="I194" s="148"/>
      <c r="L194" s="33"/>
      <c r="M194" s="149"/>
      <c r="T194" s="54"/>
      <c r="AT194" s="18" t="s">
        <v>4036</v>
      </c>
      <c r="AU194" s="18" t="s">
        <v>88</v>
      </c>
    </row>
    <row r="195" spans="2:65" s="13" customFormat="1" ht="11.25">
      <c r="B195" s="158"/>
      <c r="D195" s="146" t="s">
        <v>317</v>
      </c>
      <c r="E195" s="159" t="s">
        <v>42</v>
      </c>
      <c r="F195" s="160" t="s">
        <v>9732</v>
      </c>
      <c r="H195" s="161">
        <v>4.92</v>
      </c>
      <c r="I195" s="162"/>
      <c r="L195" s="158"/>
      <c r="M195" s="163"/>
      <c r="T195" s="164"/>
      <c r="AT195" s="159" t="s">
        <v>317</v>
      </c>
      <c r="AU195" s="159" t="s">
        <v>88</v>
      </c>
      <c r="AV195" s="13" t="s">
        <v>88</v>
      </c>
      <c r="AW195" s="13" t="s">
        <v>38</v>
      </c>
      <c r="AX195" s="13" t="s">
        <v>86</v>
      </c>
      <c r="AY195" s="159" t="s">
        <v>305</v>
      </c>
    </row>
    <row r="196" spans="2:65" s="1" customFormat="1" ht="21.75" customHeight="1">
      <c r="B196" s="33"/>
      <c r="C196" s="133" t="s">
        <v>7</v>
      </c>
      <c r="D196" s="133" t="s">
        <v>307</v>
      </c>
      <c r="E196" s="134" t="s">
        <v>9610</v>
      </c>
      <c r="F196" s="135" t="s">
        <v>9611</v>
      </c>
      <c r="G196" s="136" t="s">
        <v>350</v>
      </c>
      <c r="H196" s="137">
        <v>1</v>
      </c>
      <c r="I196" s="138"/>
      <c r="J196" s="139">
        <f>ROUND(I196*H196,2)</f>
        <v>0</v>
      </c>
      <c r="K196" s="135" t="s">
        <v>310</v>
      </c>
      <c r="L196" s="33"/>
      <c r="M196" s="140" t="s">
        <v>42</v>
      </c>
      <c r="N196" s="141" t="s">
        <v>50</v>
      </c>
      <c r="P196" s="142">
        <f>O196*H196</f>
        <v>0</v>
      </c>
      <c r="Q196" s="142">
        <v>6.6E-3</v>
      </c>
      <c r="R196" s="142">
        <f>Q196*H196</f>
        <v>6.6E-3</v>
      </c>
      <c r="S196" s="142">
        <v>0</v>
      </c>
      <c r="T196" s="143">
        <f>S196*H196</f>
        <v>0</v>
      </c>
      <c r="AR196" s="144" t="s">
        <v>311</v>
      </c>
      <c r="AT196" s="144" t="s">
        <v>307</v>
      </c>
      <c r="AU196" s="144" t="s">
        <v>88</v>
      </c>
      <c r="AY196" s="18" t="s">
        <v>305</v>
      </c>
      <c r="BE196" s="145">
        <f>IF(N196="základní",J196,0)</f>
        <v>0</v>
      </c>
      <c r="BF196" s="145">
        <f>IF(N196="snížená",J196,0)</f>
        <v>0</v>
      </c>
      <c r="BG196" s="145">
        <f>IF(N196="zákl. přenesená",J196,0)</f>
        <v>0</v>
      </c>
      <c r="BH196" s="145">
        <f>IF(N196="sníž. přenesená",J196,0)</f>
        <v>0</v>
      </c>
      <c r="BI196" s="145">
        <f>IF(N196="nulová",J196,0)</f>
        <v>0</v>
      </c>
      <c r="BJ196" s="18" t="s">
        <v>86</v>
      </c>
      <c r="BK196" s="145">
        <f>ROUND(I196*H196,2)</f>
        <v>0</v>
      </c>
      <c r="BL196" s="18" t="s">
        <v>311</v>
      </c>
      <c r="BM196" s="144" t="s">
        <v>9733</v>
      </c>
    </row>
    <row r="197" spans="2:65" s="1" customFormat="1" ht="19.5">
      <c r="B197" s="33"/>
      <c r="D197" s="146" t="s">
        <v>313</v>
      </c>
      <c r="F197" s="147" t="s">
        <v>9613</v>
      </c>
      <c r="I197" s="148"/>
      <c r="L197" s="33"/>
      <c r="M197" s="149"/>
      <c r="T197" s="54"/>
      <c r="AT197" s="18" t="s">
        <v>313</v>
      </c>
      <c r="AU197" s="18" t="s">
        <v>88</v>
      </c>
    </row>
    <row r="198" spans="2:65" s="1" customFormat="1" ht="11.25">
      <c r="B198" s="33"/>
      <c r="D198" s="150" t="s">
        <v>315</v>
      </c>
      <c r="F198" s="151" t="s">
        <v>9614</v>
      </c>
      <c r="I198" s="148"/>
      <c r="L198" s="33"/>
      <c r="M198" s="149"/>
      <c r="T198" s="54"/>
      <c r="AT198" s="18" t="s">
        <v>315</v>
      </c>
      <c r="AU198" s="18" t="s">
        <v>88</v>
      </c>
    </row>
    <row r="199" spans="2:65" s="1" customFormat="1" ht="39">
      <c r="B199" s="33"/>
      <c r="D199" s="146" t="s">
        <v>4036</v>
      </c>
      <c r="F199" s="189" t="s">
        <v>9597</v>
      </c>
      <c r="I199" s="148"/>
      <c r="L199" s="33"/>
      <c r="M199" s="149"/>
      <c r="T199" s="54"/>
      <c r="AT199" s="18" t="s">
        <v>4036</v>
      </c>
      <c r="AU199" s="18" t="s">
        <v>88</v>
      </c>
    </row>
    <row r="200" spans="2:65" s="1" customFormat="1" ht="24.2" customHeight="1">
      <c r="B200" s="33"/>
      <c r="C200" s="179" t="s">
        <v>482</v>
      </c>
      <c r="D200" s="179" t="s">
        <v>341</v>
      </c>
      <c r="E200" s="180" t="s">
        <v>9615</v>
      </c>
      <c r="F200" s="181" t="s">
        <v>9616</v>
      </c>
      <c r="G200" s="182" t="s">
        <v>350</v>
      </c>
      <c r="H200" s="183">
        <v>1</v>
      </c>
      <c r="I200" s="184"/>
      <c r="J200" s="185">
        <f>ROUND(I200*H200,2)</f>
        <v>0</v>
      </c>
      <c r="K200" s="181" t="s">
        <v>310</v>
      </c>
      <c r="L200" s="186"/>
      <c r="M200" s="187" t="s">
        <v>42</v>
      </c>
      <c r="N200" s="188" t="s">
        <v>50</v>
      </c>
      <c r="P200" s="142">
        <f>O200*H200</f>
        <v>0</v>
      </c>
      <c r="Q200" s="142">
        <v>6.6000000000000003E-2</v>
      </c>
      <c r="R200" s="142">
        <f>Q200*H200</f>
        <v>6.6000000000000003E-2</v>
      </c>
      <c r="S200" s="142">
        <v>0</v>
      </c>
      <c r="T200" s="143">
        <f>S200*H200</f>
        <v>0</v>
      </c>
      <c r="AR200" s="144" t="s">
        <v>344</v>
      </c>
      <c r="AT200" s="144" t="s">
        <v>341</v>
      </c>
      <c r="AU200" s="144" t="s">
        <v>88</v>
      </c>
      <c r="AY200" s="18" t="s">
        <v>305</v>
      </c>
      <c r="BE200" s="145">
        <f>IF(N200="základní",J200,0)</f>
        <v>0</v>
      </c>
      <c r="BF200" s="145">
        <f>IF(N200="snížená",J200,0)</f>
        <v>0</v>
      </c>
      <c r="BG200" s="145">
        <f>IF(N200="zákl. přenesená",J200,0)</f>
        <v>0</v>
      </c>
      <c r="BH200" s="145">
        <f>IF(N200="sníž. přenesená",J200,0)</f>
        <v>0</v>
      </c>
      <c r="BI200" s="145">
        <f>IF(N200="nulová",J200,0)</f>
        <v>0</v>
      </c>
      <c r="BJ200" s="18" t="s">
        <v>86</v>
      </c>
      <c r="BK200" s="145">
        <f>ROUND(I200*H200,2)</f>
        <v>0</v>
      </c>
      <c r="BL200" s="18" t="s">
        <v>311</v>
      </c>
      <c r="BM200" s="144" t="s">
        <v>9734</v>
      </c>
    </row>
    <row r="201" spans="2:65" s="1" customFormat="1" ht="11.25">
      <c r="B201" s="33"/>
      <c r="D201" s="146" t="s">
        <v>313</v>
      </c>
      <c r="F201" s="147" t="s">
        <v>9616</v>
      </c>
      <c r="I201" s="148"/>
      <c r="L201" s="33"/>
      <c r="M201" s="149"/>
      <c r="T201" s="54"/>
      <c r="AT201" s="18" t="s">
        <v>313</v>
      </c>
      <c r="AU201" s="18" t="s">
        <v>88</v>
      </c>
    </row>
    <row r="202" spans="2:65" s="1" customFormat="1" ht="24.2" customHeight="1">
      <c r="B202" s="33"/>
      <c r="C202" s="133" t="s">
        <v>490</v>
      </c>
      <c r="D202" s="133" t="s">
        <v>307</v>
      </c>
      <c r="E202" s="134" t="s">
        <v>9268</v>
      </c>
      <c r="F202" s="135" t="s">
        <v>9269</v>
      </c>
      <c r="G202" s="136" t="s">
        <v>244</v>
      </c>
      <c r="H202" s="137">
        <v>1.1279999999999999</v>
      </c>
      <c r="I202" s="138"/>
      <c r="J202" s="139">
        <f>ROUND(I202*H202,2)</f>
        <v>0</v>
      </c>
      <c r="K202" s="135" t="s">
        <v>310</v>
      </c>
      <c r="L202" s="33"/>
      <c r="M202" s="140" t="s">
        <v>42</v>
      </c>
      <c r="N202" s="141" t="s">
        <v>50</v>
      </c>
      <c r="P202" s="142">
        <f>O202*H202</f>
        <v>0</v>
      </c>
      <c r="Q202" s="142">
        <v>2.234</v>
      </c>
      <c r="R202" s="142">
        <f>Q202*H202</f>
        <v>2.5199519999999995</v>
      </c>
      <c r="S202" s="142">
        <v>0</v>
      </c>
      <c r="T202" s="143">
        <f>S202*H202</f>
        <v>0</v>
      </c>
      <c r="AR202" s="144" t="s">
        <v>311</v>
      </c>
      <c r="AT202" s="144" t="s">
        <v>307</v>
      </c>
      <c r="AU202" s="144" t="s">
        <v>88</v>
      </c>
      <c r="AY202" s="18" t="s">
        <v>305</v>
      </c>
      <c r="BE202" s="145">
        <f>IF(N202="základní",J202,0)</f>
        <v>0</v>
      </c>
      <c r="BF202" s="145">
        <f>IF(N202="snížená",J202,0)</f>
        <v>0</v>
      </c>
      <c r="BG202" s="145">
        <f>IF(N202="zákl. přenesená",J202,0)</f>
        <v>0</v>
      </c>
      <c r="BH202" s="145">
        <f>IF(N202="sníž. přenesená",J202,0)</f>
        <v>0</v>
      </c>
      <c r="BI202" s="145">
        <f>IF(N202="nulová",J202,0)</f>
        <v>0</v>
      </c>
      <c r="BJ202" s="18" t="s">
        <v>86</v>
      </c>
      <c r="BK202" s="145">
        <f>ROUND(I202*H202,2)</f>
        <v>0</v>
      </c>
      <c r="BL202" s="18" t="s">
        <v>311</v>
      </c>
      <c r="BM202" s="144" t="s">
        <v>9735</v>
      </c>
    </row>
    <row r="203" spans="2:65" s="1" customFormat="1" ht="29.25">
      <c r="B203" s="33"/>
      <c r="D203" s="146" t="s">
        <v>313</v>
      </c>
      <c r="F203" s="147" t="s">
        <v>9271</v>
      </c>
      <c r="I203" s="148"/>
      <c r="L203" s="33"/>
      <c r="M203" s="149"/>
      <c r="T203" s="54"/>
      <c r="AT203" s="18" t="s">
        <v>313</v>
      </c>
      <c r="AU203" s="18" t="s">
        <v>88</v>
      </c>
    </row>
    <row r="204" spans="2:65" s="1" customFormat="1" ht="11.25">
      <c r="B204" s="33"/>
      <c r="D204" s="150" t="s">
        <v>315</v>
      </c>
      <c r="F204" s="151" t="s">
        <v>9272</v>
      </c>
      <c r="I204" s="148"/>
      <c r="L204" s="33"/>
      <c r="M204" s="149"/>
      <c r="T204" s="54"/>
      <c r="AT204" s="18" t="s">
        <v>315</v>
      </c>
      <c r="AU204" s="18" t="s">
        <v>88</v>
      </c>
    </row>
    <row r="205" spans="2:65" s="1" customFormat="1" ht="58.5">
      <c r="B205" s="33"/>
      <c r="D205" s="146" t="s">
        <v>4036</v>
      </c>
      <c r="F205" s="189" t="s">
        <v>9273</v>
      </c>
      <c r="I205" s="148"/>
      <c r="L205" s="33"/>
      <c r="M205" s="149"/>
      <c r="T205" s="54"/>
      <c r="AT205" s="18" t="s">
        <v>4036</v>
      </c>
      <c r="AU205" s="18" t="s">
        <v>88</v>
      </c>
    </row>
    <row r="206" spans="2:65" s="13" customFormat="1" ht="11.25">
      <c r="B206" s="158"/>
      <c r="D206" s="146" t="s">
        <v>317</v>
      </c>
      <c r="E206" s="159" t="s">
        <v>42</v>
      </c>
      <c r="F206" s="160" t="s">
        <v>9729</v>
      </c>
      <c r="H206" s="161">
        <v>0.22500000000000001</v>
      </c>
      <c r="I206" s="162"/>
      <c r="L206" s="158"/>
      <c r="M206" s="163"/>
      <c r="T206" s="164"/>
      <c r="AT206" s="159" t="s">
        <v>317</v>
      </c>
      <c r="AU206" s="159" t="s">
        <v>88</v>
      </c>
      <c r="AV206" s="13" t="s">
        <v>88</v>
      </c>
      <c r="AW206" s="13" t="s">
        <v>38</v>
      </c>
      <c r="AX206" s="13" t="s">
        <v>79</v>
      </c>
      <c r="AY206" s="159" t="s">
        <v>305</v>
      </c>
    </row>
    <row r="207" spans="2:65" s="13" customFormat="1" ht="11.25">
      <c r="B207" s="158"/>
      <c r="D207" s="146" t="s">
        <v>317</v>
      </c>
      <c r="E207" s="159" t="s">
        <v>42</v>
      </c>
      <c r="F207" s="160" t="s">
        <v>9736</v>
      </c>
      <c r="H207" s="161">
        <v>0.22500000000000001</v>
      </c>
      <c r="I207" s="162"/>
      <c r="L207" s="158"/>
      <c r="M207" s="163"/>
      <c r="T207" s="164"/>
      <c r="AT207" s="159" t="s">
        <v>317</v>
      </c>
      <c r="AU207" s="159" t="s">
        <v>88</v>
      </c>
      <c r="AV207" s="13" t="s">
        <v>88</v>
      </c>
      <c r="AW207" s="13" t="s">
        <v>38</v>
      </c>
      <c r="AX207" s="13" t="s">
        <v>79</v>
      </c>
      <c r="AY207" s="159" t="s">
        <v>305</v>
      </c>
    </row>
    <row r="208" spans="2:65" s="13" customFormat="1" ht="11.25">
      <c r="B208" s="158"/>
      <c r="D208" s="146" t="s">
        <v>317</v>
      </c>
      <c r="E208" s="159" t="s">
        <v>42</v>
      </c>
      <c r="F208" s="160" t="s">
        <v>9737</v>
      </c>
      <c r="H208" s="161">
        <v>0.67800000000000005</v>
      </c>
      <c r="I208" s="162"/>
      <c r="L208" s="158"/>
      <c r="M208" s="163"/>
      <c r="T208" s="164"/>
      <c r="AT208" s="159" t="s">
        <v>317</v>
      </c>
      <c r="AU208" s="159" t="s">
        <v>88</v>
      </c>
      <c r="AV208" s="13" t="s">
        <v>88</v>
      </c>
      <c r="AW208" s="13" t="s">
        <v>38</v>
      </c>
      <c r="AX208" s="13" t="s">
        <v>79</v>
      </c>
      <c r="AY208" s="159" t="s">
        <v>305</v>
      </c>
    </row>
    <row r="209" spans="2:65" s="15" customFormat="1" ht="11.25">
      <c r="B209" s="172"/>
      <c r="D209" s="146" t="s">
        <v>317</v>
      </c>
      <c r="E209" s="173" t="s">
        <v>42</v>
      </c>
      <c r="F209" s="174" t="s">
        <v>339</v>
      </c>
      <c r="H209" s="175">
        <v>1.1279999999999999</v>
      </c>
      <c r="I209" s="176"/>
      <c r="L209" s="172"/>
      <c r="M209" s="177"/>
      <c r="T209" s="178"/>
      <c r="AT209" s="173" t="s">
        <v>317</v>
      </c>
      <c r="AU209" s="173" t="s">
        <v>88</v>
      </c>
      <c r="AV209" s="15" t="s">
        <v>311</v>
      </c>
      <c r="AW209" s="15" t="s">
        <v>38</v>
      </c>
      <c r="AX209" s="15" t="s">
        <v>86</v>
      </c>
      <c r="AY209" s="173" t="s">
        <v>305</v>
      </c>
    </row>
    <row r="210" spans="2:65" s="11" customFormat="1" ht="22.9" customHeight="1">
      <c r="B210" s="121"/>
      <c r="D210" s="122" t="s">
        <v>78</v>
      </c>
      <c r="E210" s="131" t="s">
        <v>340</v>
      </c>
      <c r="F210" s="131" t="s">
        <v>524</v>
      </c>
      <c r="I210" s="124"/>
      <c r="J210" s="132">
        <f>BK210</f>
        <v>0</v>
      </c>
      <c r="L210" s="121"/>
      <c r="M210" s="126"/>
      <c r="P210" s="127">
        <f>SUM(P211:P218)</f>
        <v>0</v>
      </c>
      <c r="R210" s="127">
        <f>SUM(R211:R218)</f>
        <v>9.2920099999999994</v>
      </c>
      <c r="T210" s="128">
        <f>SUM(T211:T218)</f>
        <v>0</v>
      </c>
      <c r="AR210" s="122" t="s">
        <v>86</v>
      </c>
      <c r="AT210" s="129" t="s">
        <v>78</v>
      </c>
      <c r="AU210" s="129" t="s">
        <v>86</v>
      </c>
      <c r="AY210" s="122" t="s">
        <v>305</v>
      </c>
      <c r="BK210" s="130">
        <f>SUM(BK211:BK218)</f>
        <v>0</v>
      </c>
    </row>
    <row r="211" spans="2:65" s="1" customFormat="1" ht="21.75" customHeight="1">
      <c r="B211" s="33"/>
      <c r="C211" s="133" t="s">
        <v>498</v>
      </c>
      <c r="D211" s="133" t="s">
        <v>307</v>
      </c>
      <c r="E211" s="134" t="s">
        <v>9738</v>
      </c>
      <c r="F211" s="135" t="s">
        <v>9739</v>
      </c>
      <c r="G211" s="136" t="s">
        <v>199</v>
      </c>
      <c r="H211" s="137">
        <v>6.75</v>
      </c>
      <c r="I211" s="138"/>
      <c r="J211" s="139">
        <f>ROUND(I211*H211,2)</f>
        <v>0</v>
      </c>
      <c r="K211" s="135" t="s">
        <v>310</v>
      </c>
      <c r="L211" s="33"/>
      <c r="M211" s="140" t="s">
        <v>42</v>
      </c>
      <c r="N211" s="141" t="s">
        <v>50</v>
      </c>
      <c r="P211" s="142">
        <f>O211*H211</f>
        <v>0</v>
      </c>
      <c r="Q211" s="142">
        <v>0.62651999999999997</v>
      </c>
      <c r="R211" s="142">
        <f>Q211*H211</f>
        <v>4.2290099999999997</v>
      </c>
      <c r="S211" s="142">
        <v>0</v>
      </c>
      <c r="T211" s="143">
        <f>S211*H211</f>
        <v>0</v>
      </c>
      <c r="AR211" s="144" t="s">
        <v>311</v>
      </c>
      <c r="AT211" s="144" t="s">
        <v>307</v>
      </c>
      <c r="AU211" s="144" t="s">
        <v>88</v>
      </c>
      <c r="AY211" s="18" t="s">
        <v>305</v>
      </c>
      <c r="BE211" s="145">
        <f>IF(N211="základní",J211,0)</f>
        <v>0</v>
      </c>
      <c r="BF211" s="145">
        <f>IF(N211="snížená",J211,0)</f>
        <v>0</v>
      </c>
      <c r="BG211" s="145">
        <f>IF(N211="zákl. přenesená",J211,0)</f>
        <v>0</v>
      </c>
      <c r="BH211" s="145">
        <f>IF(N211="sníž. přenesená",J211,0)</f>
        <v>0</v>
      </c>
      <c r="BI211" s="145">
        <f>IF(N211="nulová",J211,0)</f>
        <v>0</v>
      </c>
      <c r="BJ211" s="18" t="s">
        <v>86</v>
      </c>
      <c r="BK211" s="145">
        <f>ROUND(I211*H211,2)</f>
        <v>0</v>
      </c>
      <c r="BL211" s="18" t="s">
        <v>311</v>
      </c>
      <c r="BM211" s="144" t="s">
        <v>9740</v>
      </c>
    </row>
    <row r="212" spans="2:65" s="1" customFormat="1" ht="29.25">
      <c r="B212" s="33"/>
      <c r="D212" s="146" t="s">
        <v>313</v>
      </c>
      <c r="F212" s="147" t="s">
        <v>9741</v>
      </c>
      <c r="I212" s="148"/>
      <c r="L212" s="33"/>
      <c r="M212" s="149"/>
      <c r="T212" s="54"/>
      <c r="AT212" s="18" t="s">
        <v>313</v>
      </c>
      <c r="AU212" s="18" t="s">
        <v>88</v>
      </c>
    </row>
    <row r="213" spans="2:65" s="1" customFormat="1" ht="11.25">
      <c r="B213" s="33"/>
      <c r="D213" s="150" t="s">
        <v>315</v>
      </c>
      <c r="F213" s="151" t="s">
        <v>9742</v>
      </c>
      <c r="I213" s="148"/>
      <c r="L213" s="33"/>
      <c r="M213" s="149"/>
      <c r="T213" s="54"/>
      <c r="AT213" s="18" t="s">
        <v>315</v>
      </c>
      <c r="AU213" s="18" t="s">
        <v>88</v>
      </c>
    </row>
    <row r="214" spans="2:65" s="1" customFormat="1" ht="273">
      <c r="B214" s="33"/>
      <c r="D214" s="146" t="s">
        <v>4036</v>
      </c>
      <c r="F214" s="189" t="s">
        <v>9743</v>
      </c>
      <c r="I214" s="148"/>
      <c r="L214" s="33"/>
      <c r="M214" s="149"/>
      <c r="T214" s="54"/>
      <c r="AT214" s="18" t="s">
        <v>4036</v>
      </c>
      <c r="AU214" s="18" t="s">
        <v>88</v>
      </c>
    </row>
    <row r="215" spans="2:65" s="13" customFormat="1" ht="11.25">
      <c r="B215" s="158"/>
      <c r="D215" s="146" t="s">
        <v>317</v>
      </c>
      <c r="E215" s="159" t="s">
        <v>42</v>
      </c>
      <c r="F215" s="160" t="s">
        <v>9744</v>
      </c>
      <c r="H215" s="161">
        <v>6.75</v>
      </c>
      <c r="I215" s="162"/>
      <c r="L215" s="158"/>
      <c r="M215" s="163"/>
      <c r="T215" s="164"/>
      <c r="AT215" s="159" t="s">
        <v>317</v>
      </c>
      <c r="AU215" s="159" t="s">
        <v>88</v>
      </c>
      <c r="AV215" s="13" t="s">
        <v>88</v>
      </c>
      <c r="AW215" s="13" t="s">
        <v>38</v>
      </c>
      <c r="AX215" s="13" t="s">
        <v>86</v>
      </c>
      <c r="AY215" s="159" t="s">
        <v>305</v>
      </c>
    </row>
    <row r="216" spans="2:65" s="1" customFormat="1" ht="24.2" customHeight="1">
      <c r="B216" s="33"/>
      <c r="C216" s="179" t="s">
        <v>507</v>
      </c>
      <c r="D216" s="179" t="s">
        <v>341</v>
      </c>
      <c r="E216" s="180" t="s">
        <v>9745</v>
      </c>
      <c r="F216" s="181" t="s">
        <v>9746</v>
      </c>
      <c r="G216" s="182" t="s">
        <v>453</v>
      </c>
      <c r="H216" s="183">
        <v>5.0629999999999997</v>
      </c>
      <c r="I216" s="184"/>
      <c r="J216" s="185">
        <f>ROUND(I216*H216,2)</f>
        <v>0</v>
      </c>
      <c r="K216" s="181" t="s">
        <v>310</v>
      </c>
      <c r="L216" s="186"/>
      <c r="M216" s="187" t="s">
        <v>42</v>
      </c>
      <c r="N216" s="188" t="s">
        <v>50</v>
      </c>
      <c r="P216" s="142">
        <f>O216*H216</f>
        <v>0</v>
      </c>
      <c r="Q216" s="142">
        <v>1</v>
      </c>
      <c r="R216" s="142">
        <f>Q216*H216</f>
        <v>5.0629999999999997</v>
      </c>
      <c r="S216" s="142">
        <v>0</v>
      </c>
      <c r="T216" s="143">
        <f>S216*H216</f>
        <v>0</v>
      </c>
      <c r="AR216" s="144" t="s">
        <v>344</v>
      </c>
      <c r="AT216" s="144" t="s">
        <v>341</v>
      </c>
      <c r="AU216" s="144" t="s">
        <v>88</v>
      </c>
      <c r="AY216" s="18" t="s">
        <v>305</v>
      </c>
      <c r="BE216" s="145">
        <f>IF(N216="základní",J216,0)</f>
        <v>0</v>
      </c>
      <c r="BF216" s="145">
        <f>IF(N216="snížená",J216,0)</f>
        <v>0</v>
      </c>
      <c r="BG216" s="145">
        <f>IF(N216="zákl. přenesená",J216,0)</f>
        <v>0</v>
      </c>
      <c r="BH216" s="145">
        <f>IF(N216="sníž. přenesená",J216,0)</f>
        <v>0</v>
      </c>
      <c r="BI216" s="145">
        <f>IF(N216="nulová",J216,0)</f>
        <v>0</v>
      </c>
      <c r="BJ216" s="18" t="s">
        <v>86</v>
      </c>
      <c r="BK216" s="145">
        <f>ROUND(I216*H216,2)</f>
        <v>0</v>
      </c>
      <c r="BL216" s="18" t="s">
        <v>311</v>
      </c>
      <c r="BM216" s="144" t="s">
        <v>9747</v>
      </c>
    </row>
    <row r="217" spans="2:65" s="1" customFormat="1" ht="11.25">
      <c r="B217" s="33"/>
      <c r="D217" s="146" t="s">
        <v>313</v>
      </c>
      <c r="F217" s="147" t="s">
        <v>9746</v>
      </c>
      <c r="I217" s="148"/>
      <c r="L217" s="33"/>
      <c r="M217" s="149"/>
      <c r="T217" s="54"/>
      <c r="AT217" s="18" t="s">
        <v>313</v>
      </c>
      <c r="AU217" s="18" t="s">
        <v>88</v>
      </c>
    </row>
    <row r="218" spans="2:65" s="13" customFormat="1" ht="11.25">
      <c r="B218" s="158"/>
      <c r="D218" s="146" t="s">
        <v>317</v>
      </c>
      <c r="E218" s="159" t="s">
        <v>42</v>
      </c>
      <c r="F218" s="160" t="s">
        <v>9748</v>
      </c>
      <c r="H218" s="161">
        <v>5.0629999999999997</v>
      </c>
      <c r="I218" s="162"/>
      <c r="L218" s="158"/>
      <c r="M218" s="163"/>
      <c r="T218" s="164"/>
      <c r="AT218" s="159" t="s">
        <v>317</v>
      </c>
      <c r="AU218" s="159" t="s">
        <v>88</v>
      </c>
      <c r="AV218" s="13" t="s">
        <v>88</v>
      </c>
      <c r="AW218" s="13" t="s">
        <v>38</v>
      </c>
      <c r="AX218" s="13" t="s">
        <v>86</v>
      </c>
      <c r="AY218" s="159" t="s">
        <v>305</v>
      </c>
    </row>
    <row r="219" spans="2:65" s="11" customFormat="1" ht="22.9" customHeight="1">
      <c r="B219" s="121"/>
      <c r="D219" s="122" t="s">
        <v>78</v>
      </c>
      <c r="E219" s="131" t="s">
        <v>344</v>
      </c>
      <c r="F219" s="131" t="s">
        <v>7974</v>
      </c>
      <c r="I219" s="124"/>
      <c r="J219" s="132">
        <f>BK219</f>
        <v>0</v>
      </c>
      <c r="L219" s="121"/>
      <c r="M219" s="126"/>
      <c r="P219" s="127">
        <f>SUM(P220:P286)</f>
        <v>0</v>
      </c>
      <c r="R219" s="127">
        <f>SUM(R220:R286)</f>
        <v>12.157363633399999</v>
      </c>
      <c r="T219" s="128">
        <f>SUM(T220:T286)</f>
        <v>27.687999999999999</v>
      </c>
      <c r="AR219" s="122" t="s">
        <v>86</v>
      </c>
      <c r="AT219" s="129" t="s">
        <v>78</v>
      </c>
      <c r="AU219" s="129" t="s">
        <v>86</v>
      </c>
      <c r="AY219" s="122" t="s">
        <v>305</v>
      </c>
      <c r="BK219" s="130">
        <f>SUM(BK220:BK286)</f>
        <v>0</v>
      </c>
    </row>
    <row r="220" spans="2:65" s="1" customFormat="1" ht="24.2" customHeight="1">
      <c r="B220" s="33"/>
      <c r="C220" s="133" t="s">
        <v>517</v>
      </c>
      <c r="D220" s="133" t="s">
        <v>307</v>
      </c>
      <c r="E220" s="134" t="s">
        <v>1865</v>
      </c>
      <c r="F220" s="135" t="s">
        <v>9749</v>
      </c>
      <c r="G220" s="136" t="s">
        <v>2158</v>
      </c>
      <c r="H220" s="137">
        <v>2</v>
      </c>
      <c r="I220" s="138"/>
      <c r="J220" s="139">
        <f>ROUND(I220*H220,2)</f>
        <v>0</v>
      </c>
      <c r="K220" s="135" t="s">
        <v>721</v>
      </c>
      <c r="L220" s="33"/>
      <c r="M220" s="140" t="s">
        <v>42</v>
      </c>
      <c r="N220" s="141" t="s">
        <v>50</v>
      </c>
      <c r="P220" s="142">
        <f>O220*H220</f>
        <v>0</v>
      </c>
      <c r="Q220" s="142">
        <v>0</v>
      </c>
      <c r="R220" s="142">
        <f>Q220*H220</f>
        <v>0</v>
      </c>
      <c r="S220" s="142">
        <v>0</v>
      </c>
      <c r="T220" s="143">
        <f>S220*H220</f>
        <v>0</v>
      </c>
      <c r="AR220" s="144" t="s">
        <v>311</v>
      </c>
      <c r="AT220" s="144" t="s">
        <v>307</v>
      </c>
      <c r="AU220" s="144" t="s">
        <v>88</v>
      </c>
      <c r="AY220" s="18" t="s">
        <v>305</v>
      </c>
      <c r="BE220" s="145">
        <f>IF(N220="základní",J220,0)</f>
        <v>0</v>
      </c>
      <c r="BF220" s="145">
        <f>IF(N220="snížená",J220,0)</f>
        <v>0</v>
      </c>
      <c r="BG220" s="145">
        <f>IF(N220="zákl. přenesená",J220,0)</f>
        <v>0</v>
      </c>
      <c r="BH220" s="145">
        <f>IF(N220="sníž. přenesená",J220,0)</f>
        <v>0</v>
      </c>
      <c r="BI220" s="145">
        <f>IF(N220="nulová",J220,0)</f>
        <v>0</v>
      </c>
      <c r="BJ220" s="18" t="s">
        <v>86</v>
      </c>
      <c r="BK220" s="145">
        <f>ROUND(I220*H220,2)</f>
        <v>0</v>
      </c>
      <c r="BL220" s="18" t="s">
        <v>311</v>
      </c>
      <c r="BM220" s="144" t="s">
        <v>9750</v>
      </c>
    </row>
    <row r="221" spans="2:65" s="1" customFormat="1" ht="11.25">
      <c r="B221" s="33"/>
      <c r="D221" s="146" t="s">
        <v>313</v>
      </c>
      <c r="F221" s="147" t="s">
        <v>9622</v>
      </c>
      <c r="I221" s="148"/>
      <c r="L221" s="33"/>
      <c r="M221" s="149"/>
      <c r="T221" s="54"/>
      <c r="AT221" s="18" t="s">
        <v>313</v>
      </c>
      <c r="AU221" s="18" t="s">
        <v>88</v>
      </c>
    </row>
    <row r="222" spans="2:65" s="1" customFormat="1" ht="24.2" customHeight="1">
      <c r="B222" s="33"/>
      <c r="C222" s="133" t="s">
        <v>525</v>
      </c>
      <c r="D222" s="133" t="s">
        <v>307</v>
      </c>
      <c r="E222" s="134" t="s">
        <v>9751</v>
      </c>
      <c r="F222" s="135" t="s">
        <v>9752</v>
      </c>
      <c r="G222" s="136" t="s">
        <v>402</v>
      </c>
      <c r="H222" s="137">
        <v>3</v>
      </c>
      <c r="I222" s="138"/>
      <c r="J222" s="139">
        <f>ROUND(I222*H222,2)</f>
        <v>0</v>
      </c>
      <c r="K222" s="135" t="s">
        <v>310</v>
      </c>
      <c r="L222" s="33"/>
      <c r="M222" s="140" t="s">
        <v>42</v>
      </c>
      <c r="N222" s="141" t="s">
        <v>50</v>
      </c>
      <c r="P222" s="142">
        <f>O222*H222</f>
        <v>0</v>
      </c>
      <c r="Q222" s="142">
        <v>0</v>
      </c>
      <c r="R222" s="142">
        <f>Q222*H222</f>
        <v>0</v>
      </c>
      <c r="S222" s="142">
        <v>0.32</v>
      </c>
      <c r="T222" s="143">
        <f>S222*H222</f>
        <v>0.96</v>
      </c>
      <c r="AR222" s="144" t="s">
        <v>311</v>
      </c>
      <c r="AT222" s="144" t="s">
        <v>307</v>
      </c>
      <c r="AU222" s="144" t="s">
        <v>88</v>
      </c>
      <c r="AY222" s="18" t="s">
        <v>305</v>
      </c>
      <c r="BE222" s="145">
        <f>IF(N222="základní",J222,0)</f>
        <v>0</v>
      </c>
      <c r="BF222" s="145">
        <f>IF(N222="snížená",J222,0)</f>
        <v>0</v>
      </c>
      <c r="BG222" s="145">
        <f>IF(N222="zákl. přenesená",J222,0)</f>
        <v>0</v>
      </c>
      <c r="BH222" s="145">
        <f>IF(N222="sníž. přenesená",J222,0)</f>
        <v>0</v>
      </c>
      <c r="BI222" s="145">
        <f>IF(N222="nulová",J222,0)</f>
        <v>0</v>
      </c>
      <c r="BJ222" s="18" t="s">
        <v>86</v>
      </c>
      <c r="BK222" s="145">
        <f>ROUND(I222*H222,2)</f>
        <v>0</v>
      </c>
      <c r="BL222" s="18" t="s">
        <v>311</v>
      </c>
      <c r="BM222" s="144" t="s">
        <v>9753</v>
      </c>
    </row>
    <row r="223" spans="2:65" s="1" customFormat="1" ht="19.5">
      <c r="B223" s="33"/>
      <c r="D223" s="146" t="s">
        <v>313</v>
      </c>
      <c r="F223" s="147" t="s">
        <v>9754</v>
      </c>
      <c r="I223" s="148"/>
      <c r="L223" s="33"/>
      <c r="M223" s="149"/>
      <c r="T223" s="54"/>
      <c r="AT223" s="18" t="s">
        <v>313</v>
      </c>
      <c r="AU223" s="18" t="s">
        <v>88</v>
      </c>
    </row>
    <row r="224" spans="2:65" s="1" customFormat="1" ht="11.25">
      <c r="B224" s="33"/>
      <c r="D224" s="150" t="s">
        <v>315</v>
      </c>
      <c r="F224" s="151" t="s">
        <v>9755</v>
      </c>
      <c r="I224" s="148"/>
      <c r="L224" s="33"/>
      <c r="M224" s="149"/>
      <c r="T224" s="54"/>
      <c r="AT224" s="18" t="s">
        <v>315</v>
      </c>
      <c r="AU224" s="18" t="s">
        <v>88</v>
      </c>
    </row>
    <row r="225" spans="2:65" s="1" customFormat="1" ht="58.5">
      <c r="B225" s="33"/>
      <c r="D225" s="146" t="s">
        <v>4036</v>
      </c>
      <c r="F225" s="189" t="s">
        <v>9756</v>
      </c>
      <c r="I225" s="148"/>
      <c r="L225" s="33"/>
      <c r="M225" s="149"/>
      <c r="T225" s="54"/>
      <c r="AT225" s="18" t="s">
        <v>4036</v>
      </c>
      <c r="AU225" s="18" t="s">
        <v>88</v>
      </c>
    </row>
    <row r="226" spans="2:65" s="1" customFormat="1" ht="24.2" customHeight="1">
      <c r="B226" s="33"/>
      <c r="C226" s="133" t="s">
        <v>533</v>
      </c>
      <c r="D226" s="133" t="s">
        <v>307</v>
      </c>
      <c r="E226" s="134" t="s">
        <v>7975</v>
      </c>
      <c r="F226" s="135" t="s">
        <v>7976</v>
      </c>
      <c r="G226" s="136" t="s">
        <v>402</v>
      </c>
      <c r="H226" s="137">
        <v>28</v>
      </c>
      <c r="I226" s="138"/>
      <c r="J226" s="139">
        <f>ROUND(I226*H226,2)</f>
        <v>0</v>
      </c>
      <c r="K226" s="135" t="s">
        <v>310</v>
      </c>
      <c r="L226" s="33"/>
      <c r="M226" s="140" t="s">
        <v>42</v>
      </c>
      <c r="N226" s="141" t="s">
        <v>50</v>
      </c>
      <c r="P226" s="142">
        <f>O226*H226</f>
        <v>0</v>
      </c>
      <c r="Q226" s="142">
        <v>0</v>
      </c>
      <c r="R226" s="142">
        <f>Q226*H226</f>
        <v>0</v>
      </c>
      <c r="S226" s="142">
        <v>0.7</v>
      </c>
      <c r="T226" s="143">
        <f>S226*H226</f>
        <v>19.599999999999998</v>
      </c>
      <c r="AR226" s="144" t="s">
        <v>311</v>
      </c>
      <c r="AT226" s="144" t="s">
        <v>307</v>
      </c>
      <c r="AU226" s="144" t="s">
        <v>88</v>
      </c>
      <c r="AY226" s="18" t="s">
        <v>305</v>
      </c>
      <c r="BE226" s="145">
        <f>IF(N226="základní",J226,0)</f>
        <v>0</v>
      </c>
      <c r="BF226" s="145">
        <f>IF(N226="snížená",J226,0)</f>
        <v>0</v>
      </c>
      <c r="BG226" s="145">
        <f>IF(N226="zákl. přenesená",J226,0)</f>
        <v>0</v>
      </c>
      <c r="BH226" s="145">
        <f>IF(N226="sníž. přenesená",J226,0)</f>
        <v>0</v>
      </c>
      <c r="BI226" s="145">
        <f>IF(N226="nulová",J226,0)</f>
        <v>0</v>
      </c>
      <c r="BJ226" s="18" t="s">
        <v>86</v>
      </c>
      <c r="BK226" s="145">
        <f>ROUND(I226*H226,2)</f>
        <v>0</v>
      </c>
      <c r="BL226" s="18" t="s">
        <v>311</v>
      </c>
      <c r="BM226" s="144" t="s">
        <v>9757</v>
      </c>
    </row>
    <row r="227" spans="2:65" s="1" customFormat="1" ht="19.5">
      <c r="B227" s="33"/>
      <c r="D227" s="146" t="s">
        <v>313</v>
      </c>
      <c r="F227" s="147" t="s">
        <v>7978</v>
      </c>
      <c r="I227" s="148"/>
      <c r="L227" s="33"/>
      <c r="M227" s="149"/>
      <c r="T227" s="54"/>
      <c r="AT227" s="18" t="s">
        <v>313</v>
      </c>
      <c r="AU227" s="18" t="s">
        <v>88</v>
      </c>
    </row>
    <row r="228" spans="2:65" s="1" customFormat="1" ht="11.25">
      <c r="B228" s="33"/>
      <c r="D228" s="150" t="s">
        <v>315</v>
      </c>
      <c r="F228" s="151" t="s">
        <v>7979</v>
      </c>
      <c r="I228" s="148"/>
      <c r="L228" s="33"/>
      <c r="M228" s="149"/>
      <c r="T228" s="54"/>
      <c r="AT228" s="18" t="s">
        <v>315</v>
      </c>
      <c r="AU228" s="18" t="s">
        <v>88</v>
      </c>
    </row>
    <row r="229" spans="2:65" s="1" customFormat="1" ht="58.5">
      <c r="B229" s="33"/>
      <c r="D229" s="146" t="s">
        <v>4036</v>
      </c>
      <c r="F229" s="189" t="s">
        <v>9756</v>
      </c>
      <c r="I229" s="148"/>
      <c r="L229" s="33"/>
      <c r="M229" s="149"/>
      <c r="T229" s="54"/>
      <c r="AT229" s="18" t="s">
        <v>4036</v>
      </c>
      <c r="AU229" s="18" t="s">
        <v>88</v>
      </c>
    </row>
    <row r="230" spans="2:65" s="1" customFormat="1" ht="24.2" customHeight="1">
      <c r="B230" s="33"/>
      <c r="C230" s="133" t="s">
        <v>538</v>
      </c>
      <c r="D230" s="133" t="s">
        <v>307</v>
      </c>
      <c r="E230" s="134" t="s">
        <v>9758</v>
      </c>
      <c r="F230" s="135" t="s">
        <v>9759</v>
      </c>
      <c r="G230" s="136" t="s">
        <v>402</v>
      </c>
      <c r="H230" s="137">
        <v>29</v>
      </c>
      <c r="I230" s="138"/>
      <c r="J230" s="139">
        <f>ROUND(I230*H230,2)</f>
        <v>0</v>
      </c>
      <c r="K230" s="135" t="s">
        <v>310</v>
      </c>
      <c r="L230" s="33"/>
      <c r="M230" s="140" t="s">
        <v>42</v>
      </c>
      <c r="N230" s="141" t="s">
        <v>50</v>
      </c>
      <c r="P230" s="142">
        <f>O230*H230</f>
        <v>0</v>
      </c>
      <c r="Q230" s="142">
        <v>2.6492418399999999E-2</v>
      </c>
      <c r="R230" s="142">
        <f>Q230*H230</f>
        <v>0.76828013359999991</v>
      </c>
      <c r="S230" s="142">
        <v>0</v>
      </c>
      <c r="T230" s="143">
        <f>S230*H230</f>
        <v>0</v>
      </c>
      <c r="AR230" s="144" t="s">
        <v>311</v>
      </c>
      <c r="AT230" s="144" t="s">
        <v>307</v>
      </c>
      <c r="AU230" s="144" t="s">
        <v>88</v>
      </c>
      <c r="AY230" s="18" t="s">
        <v>305</v>
      </c>
      <c r="BE230" s="145">
        <f>IF(N230="základní",J230,0)</f>
        <v>0</v>
      </c>
      <c r="BF230" s="145">
        <f>IF(N230="snížená",J230,0)</f>
        <v>0</v>
      </c>
      <c r="BG230" s="145">
        <f>IF(N230="zákl. přenesená",J230,0)</f>
        <v>0</v>
      </c>
      <c r="BH230" s="145">
        <f>IF(N230="sníž. přenesená",J230,0)</f>
        <v>0</v>
      </c>
      <c r="BI230" s="145">
        <f>IF(N230="nulová",J230,0)</f>
        <v>0</v>
      </c>
      <c r="BJ230" s="18" t="s">
        <v>86</v>
      </c>
      <c r="BK230" s="145">
        <f>ROUND(I230*H230,2)</f>
        <v>0</v>
      </c>
      <c r="BL230" s="18" t="s">
        <v>311</v>
      </c>
      <c r="BM230" s="144" t="s">
        <v>9760</v>
      </c>
    </row>
    <row r="231" spans="2:65" s="1" customFormat="1" ht="29.25">
      <c r="B231" s="33"/>
      <c r="D231" s="146" t="s">
        <v>313</v>
      </c>
      <c r="F231" s="147" t="s">
        <v>9761</v>
      </c>
      <c r="I231" s="148"/>
      <c r="L231" s="33"/>
      <c r="M231" s="149"/>
      <c r="T231" s="54"/>
      <c r="AT231" s="18" t="s">
        <v>313</v>
      </c>
      <c r="AU231" s="18" t="s">
        <v>88</v>
      </c>
    </row>
    <row r="232" spans="2:65" s="1" customFormat="1" ht="11.25">
      <c r="B232" s="33"/>
      <c r="D232" s="150" t="s">
        <v>315</v>
      </c>
      <c r="F232" s="151" t="s">
        <v>9762</v>
      </c>
      <c r="I232" s="148"/>
      <c r="L232" s="33"/>
      <c r="M232" s="149"/>
      <c r="T232" s="54"/>
      <c r="AT232" s="18" t="s">
        <v>315</v>
      </c>
      <c r="AU232" s="18" t="s">
        <v>88</v>
      </c>
    </row>
    <row r="233" spans="2:65" s="1" customFormat="1" ht="156">
      <c r="B233" s="33"/>
      <c r="D233" s="146" t="s">
        <v>4036</v>
      </c>
      <c r="F233" s="189" t="s">
        <v>9638</v>
      </c>
      <c r="I233" s="148"/>
      <c r="L233" s="33"/>
      <c r="M233" s="149"/>
      <c r="T233" s="54"/>
      <c r="AT233" s="18" t="s">
        <v>4036</v>
      </c>
      <c r="AU233" s="18" t="s">
        <v>88</v>
      </c>
    </row>
    <row r="234" spans="2:65" s="1" customFormat="1" ht="21.75" customHeight="1">
      <c r="B234" s="33"/>
      <c r="C234" s="179" t="s">
        <v>545</v>
      </c>
      <c r="D234" s="179" t="s">
        <v>341</v>
      </c>
      <c r="E234" s="180" t="s">
        <v>9763</v>
      </c>
      <c r="F234" s="181" t="s">
        <v>9764</v>
      </c>
      <c r="G234" s="182" t="s">
        <v>402</v>
      </c>
      <c r="H234" s="183">
        <v>29.87</v>
      </c>
      <c r="I234" s="184"/>
      <c r="J234" s="185">
        <f>ROUND(I234*H234,2)</f>
        <v>0</v>
      </c>
      <c r="K234" s="181" t="s">
        <v>310</v>
      </c>
      <c r="L234" s="186"/>
      <c r="M234" s="187" t="s">
        <v>42</v>
      </c>
      <c r="N234" s="188" t="s">
        <v>50</v>
      </c>
      <c r="P234" s="142">
        <f>O234*H234</f>
        <v>0</v>
      </c>
      <c r="Q234" s="142">
        <v>0.08</v>
      </c>
      <c r="R234" s="142">
        <f>Q234*H234</f>
        <v>2.3896000000000002</v>
      </c>
      <c r="S234" s="142">
        <v>0</v>
      </c>
      <c r="T234" s="143">
        <f>S234*H234</f>
        <v>0</v>
      </c>
      <c r="AR234" s="144" t="s">
        <v>344</v>
      </c>
      <c r="AT234" s="144" t="s">
        <v>341</v>
      </c>
      <c r="AU234" s="144" t="s">
        <v>88</v>
      </c>
      <c r="AY234" s="18" t="s">
        <v>305</v>
      </c>
      <c r="BE234" s="145">
        <f>IF(N234="základní",J234,0)</f>
        <v>0</v>
      </c>
      <c r="BF234" s="145">
        <f>IF(N234="snížená",J234,0)</f>
        <v>0</v>
      </c>
      <c r="BG234" s="145">
        <f>IF(N234="zákl. přenesená",J234,0)</f>
        <v>0</v>
      </c>
      <c r="BH234" s="145">
        <f>IF(N234="sníž. přenesená",J234,0)</f>
        <v>0</v>
      </c>
      <c r="BI234" s="145">
        <f>IF(N234="nulová",J234,0)</f>
        <v>0</v>
      </c>
      <c r="BJ234" s="18" t="s">
        <v>86</v>
      </c>
      <c r="BK234" s="145">
        <f>ROUND(I234*H234,2)</f>
        <v>0</v>
      </c>
      <c r="BL234" s="18" t="s">
        <v>311</v>
      </c>
      <c r="BM234" s="144" t="s">
        <v>9765</v>
      </c>
    </row>
    <row r="235" spans="2:65" s="1" customFormat="1" ht="11.25">
      <c r="B235" s="33"/>
      <c r="D235" s="146" t="s">
        <v>313</v>
      </c>
      <c r="F235" s="147" t="s">
        <v>9764</v>
      </c>
      <c r="I235" s="148"/>
      <c r="L235" s="33"/>
      <c r="M235" s="149"/>
      <c r="T235" s="54"/>
      <c r="AT235" s="18" t="s">
        <v>313</v>
      </c>
      <c r="AU235" s="18" t="s">
        <v>88</v>
      </c>
    </row>
    <row r="236" spans="2:65" s="13" customFormat="1" ht="11.25">
      <c r="B236" s="158"/>
      <c r="D236" s="146" t="s">
        <v>317</v>
      </c>
      <c r="E236" s="159" t="s">
        <v>42</v>
      </c>
      <c r="F236" s="160" t="s">
        <v>538</v>
      </c>
      <c r="H236" s="161">
        <v>29</v>
      </c>
      <c r="I236" s="162"/>
      <c r="L236" s="158"/>
      <c r="M236" s="163"/>
      <c r="T236" s="164"/>
      <c r="AT236" s="159" t="s">
        <v>317</v>
      </c>
      <c r="AU236" s="159" t="s">
        <v>88</v>
      </c>
      <c r="AV236" s="13" t="s">
        <v>88</v>
      </c>
      <c r="AW236" s="13" t="s">
        <v>38</v>
      </c>
      <c r="AX236" s="13" t="s">
        <v>86</v>
      </c>
      <c r="AY236" s="159" t="s">
        <v>305</v>
      </c>
    </row>
    <row r="237" spans="2:65" s="13" customFormat="1" ht="11.25">
      <c r="B237" s="158"/>
      <c r="D237" s="146" t="s">
        <v>317</v>
      </c>
      <c r="F237" s="160" t="s">
        <v>9766</v>
      </c>
      <c r="H237" s="161">
        <v>29.87</v>
      </c>
      <c r="I237" s="162"/>
      <c r="L237" s="158"/>
      <c r="M237" s="163"/>
      <c r="T237" s="164"/>
      <c r="AT237" s="159" t="s">
        <v>317</v>
      </c>
      <c r="AU237" s="159" t="s">
        <v>88</v>
      </c>
      <c r="AV237" s="13" t="s">
        <v>88</v>
      </c>
      <c r="AW237" s="13" t="s">
        <v>4</v>
      </c>
      <c r="AX237" s="13" t="s">
        <v>86</v>
      </c>
      <c r="AY237" s="159" t="s">
        <v>305</v>
      </c>
    </row>
    <row r="238" spans="2:65" s="1" customFormat="1" ht="24.2" customHeight="1">
      <c r="B238" s="33"/>
      <c r="C238" s="133" t="s">
        <v>551</v>
      </c>
      <c r="D238" s="133" t="s">
        <v>307</v>
      </c>
      <c r="E238" s="134" t="s">
        <v>9767</v>
      </c>
      <c r="F238" s="135" t="s">
        <v>9759</v>
      </c>
      <c r="G238" s="136" t="s">
        <v>402</v>
      </c>
      <c r="H238" s="137">
        <v>2</v>
      </c>
      <c r="I238" s="138"/>
      <c r="J238" s="139">
        <f>ROUND(I238*H238,2)</f>
        <v>0</v>
      </c>
      <c r="K238" s="135" t="s">
        <v>310</v>
      </c>
      <c r="L238" s="33"/>
      <c r="M238" s="140" t="s">
        <v>42</v>
      </c>
      <c r="N238" s="141" t="s">
        <v>50</v>
      </c>
      <c r="P238" s="142">
        <f>O238*H238</f>
        <v>0</v>
      </c>
      <c r="Q238" s="142">
        <v>2.6492418399999999E-2</v>
      </c>
      <c r="R238" s="142">
        <f>Q238*H238</f>
        <v>5.2984836799999997E-2</v>
      </c>
      <c r="S238" s="142">
        <v>0</v>
      </c>
      <c r="T238" s="143">
        <f>S238*H238</f>
        <v>0</v>
      </c>
      <c r="AR238" s="144" t="s">
        <v>311</v>
      </c>
      <c r="AT238" s="144" t="s">
        <v>307</v>
      </c>
      <c r="AU238" s="144" t="s">
        <v>88</v>
      </c>
      <c r="AY238" s="18" t="s">
        <v>305</v>
      </c>
      <c r="BE238" s="145">
        <f>IF(N238="základní",J238,0)</f>
        <v>0</v>
      </c>
      <c r="BF238" s="145">
        <f>IF(N238="snížená",J238,0)</f>
        <v>0</v>
      </c>
      <c r="BG238" s="145">
        <f>IF(N238="zákl. přenesená",J238,0)</f>
        <v>0</v>
      </c>
      <c r="BH238" s="145">
        <f>IF(N238="sníž. přenesená",J238,0)</f>
        <v>0</v>
      </c>
      <c r="BI238" s="145">
        <f>IF(N238="nulová",J238,0)</f>
        <v>0</v>
      </c>
      <c r="BJ238" s="18" t="s">
        <v>86</v>
      </c>
      <c r="BK238" s="145">
        <f>ROUND(I238*H238,2)</f>
        <v>0</v>
      </c>
      <c r="BL238" s="18" t="s">
        <v>311</v>
      </c>
      <c r="BM238" s="144" t="s">
        <v>9768</v>
      </c>
    </row>
    <row r="239" spans="2:65" s="1" customFormat="1" ht="29.25">
      <c r="B239" s="33"/>
      <c r="D239" s="146" t="s">
        <v>313</v>
      </c>
      <c r="F239" s="147" t="s">
        <v>9761</v>
      </c>
      <c r="I239" s="148"/>
      <c r="L239" s="33"/>
      <c r="M239" s="149"/>
      <c r="T239" s="54"/>
      <c r="AT239" s="18" t="s">
        <v>313</v>
      </c>
      <c r="AU239" s="18" t="s">
        <v>88</v>
      </c>
    </row>
    <row r="240" spans="2:65" s="1" customFormat="1" ht="11.25">
      <c r="B240" s="33"/>
      <c r="D240" s="150" t="s">
        <v>315</v>
      </c>
      <c r="F240" s="151" t="s">
        <v>9769</v>
      </c>
      <c r="I240" s="148"/>
      <c r="L240" s="33"/>
      <c r="M240" s="149"/>
      <c r="T240" s="54"/>
      <c r="AT240" s="18" t="s">
        <v>315</v>
      </c>
      <c r="AU240" s="18" t="s">
        <v>88</v>
      </c>
    </row>
    <row r="241" spans="2:65" s="1" customFormat="1" ht="156">
      <c r="B241" s="33"/>
      <c r="D241" s="146" t="s">
        <v>4036</v>
      </c>
      <c r="F241" s="189" t="s">
        <v>9638</v>
      </c>
      <c r="I241" s="148"/>
      <c r="L241" s="33"/>
      <c r="M241" s="149"/>
      <c r="T241" s="54"/>
      <c r="AT241" s="18" t="s">
        <v>4036</v>
      </c>
      <c r="AU241" s="18" t="s">
        <v>88</v>
      </c>
    </row>
    <row r="242" spans="2:65" s="1" customFormat="1" ht="21.75" customHeight="1">
      <c r="B242" s="33"/>
      <c r="C242" s="179" t="s">
        <v>559</v>
      </c>
      <c r="D242" s="179" t="s">
        <v>341</v>
      </c>
      <c r="E242" s="180" t="s">
        <v>9770</v>
      </c>
      <c r="F242" s="181" t="s">
        <v>9771</v>
      </c>
      <c r="G242" s="182" t="s">
        <v>402</v>
      </c>
      <c r="H242" s="183">
        <v>2.06</v>
      </c>
      <c r="I242" s="184"/>
      <c r="J242" s="185">
        <f>ROUND(I242*H242,2)</f>
        <v>0</v>
      </c>
      <c r="K242" s="181" t="s">
        <v>310</v>
      </c>
      <c r="L242" s="186"/>
      <c r="M242" s="187" t="s">
        <v>42</v>
      </c>
      <c r="N242" s="188" t="s">
        <v>50</v>
      </c>
      <c r="P242" s="142">
        <f>O242*H242</f>
        <v>0</v>
      </c>
      <c r="Q242" s="142">
        <v>2.683E-2</v>
      </c>
      <c r="R242" s="142">
        <f>Q242*H242</f>
        <v>5.5269800000000001E-2</v>
      </c>
      <c r="S242" s="142">
        <v>0</v>
      </c>
      <c r="T242" s="143">
        <f>S242*H242</f>
        <v>0</v>
      </c>
      <c r="AR242" s="144" t="s">
        <v>344</v>
      </c>
      <c r="AT242" s="144" t="s">
        <v>341</v>
      </c>
      <c r="AU242" s="144" t="s">
        <v>88</v>
      </c>
      <c r="AY242" s="18" t="s">
        <v>305</v>
      </c>
      <c r="BE242" s="145">
        <f>IF(N242="základní",J242,0)</f>
        <v>0</v>
      </c>
      <c r="BF242" s="145">
        <f>IF(N242="snížená",J242,0)</f>
        <v>0</v>
      </c>
      <c r="BG242" s="145">
        <f>IF(N242="zákl. přenesená",J242,0)</f>
        <v>0</v>
      </c>
      <c r="BH242" s="145">
        <f>IF(N242="sníž. přenesená",J242,0)</f>
        <v>0</v>
      </c>
      <c r="BI242" s="145">
        <f>IF(N242="nulová",J242,0)</f>
        <v>0</v>
      </c>
      <c r="BJ242" s="18" t="s">
        <v>86</v>
      </c>
      <c r="BK242" s="145">
        <f>ROUND(I242*H242,2)</f>
        <v>0</v>
      </c>
      <c r="BL242" s="18" t="s">
        <v>311</v>
      </c>
      <c r="BM242" s="144" t="s">
        <v>9772</v>
      </c>
    </row>
    <row r="243" spans="2:65" s="1" customFormat="1" ht="11.25">
      <c r="B243" s="33"/>
      <c r="D243" s="146" t="s">
        <v>313</v>
      </c>
      <c r="F243" s="147" t="s">
        <v>9771</v>
      </c>
      <c r="I243" s="148"/>
      <c r="L243" s="33"/>
      <c r="M243" s="149"/>
      <c r="T243" s="54"/>
      <c r="AT243" s="18" t="s">
        <v>313</v>
      </c>
      <c r="AU243" s="18" t="s">
        <v>88</v>
      </c>
    </row>
    <row r="244" spans="2:65" s="13" customFormat="1" ht="11.25">
      <c r="B244" s="158"/>
      <c r="D244" s="146" t="s">
        <v>317</v>
      </c>
      <c r="E244" s="159" t="s">
        <v>42</v>
      </c>
      <c r="F244" s="160" t="s">
        <v>88</v>
      </c>
      <c r="H244" s="161">
        <v>2</v>
      </c>
      <c r="I244" s="162"/>
      <c r="L244" s="158"/>
      <c r="M244" s="163"/>
      <c r="T244" s="164"/>
      <c r="AT244" s="159" t="s">
        <v>317</v>
      </c>
      <c r="AU244" s="159" t="s">
        <v>88</v>
      </c>
      <c r="AV244" s="13" t="s">
        <v>88</v>
      </c>
      <c r="AW244" s="13" t="s">
        <v>38</v>
      </c>
      <c r="AX244" s="13" t="s">
        <v>86</v>
      </c>
      <c r="AY244" s="159" t="s">
        <v>305</v>
      </c>
    </row>
    <row r="245" spans="2:65" s="13" customFormat="1" ht="11.25">
      <c r="B245" s="158"/>
      <c r="D245" s="146" t="s">
        <v>317</v>
      </c>
      <c r="F245" s="160" t="s">
        <v>9773</v>
      </c>
      <c r="H245" s="161">
        <v>2.06</v>
      </c>
      <c r="I245" s="162"/>
      <c r="L245" s="158"/>
      <c r="M245" s="163"/>
      <c r="T245" s="164"/>
      <c r="AT245" s="159" t="s">
        <v>317</v>
      </c>
      <c r="AU245" s="159" t="s">
        <v>88</v>
      </c>
      <c r="AV245" s="13" t="s">
        <v>88</v>
      </c>
      <c r="AW245" s="13" t="s">
        <v>4</v>
      </c>
      <c r="AX245" s="13" t="s">
        <v>86</v>
      </c>
      <c r="AY245" s="159" t="s">
        <v>305</v>
      </c>
    </row>
    <row r="246" spans="2:65" s="1" customFormat="1" ht="24.2" customHeight="1">
      <c r="B246" s="33"/>
      <c r="C246" s="133" t="s">
        <v>569</v>
      </c>
      <c r="D246" s="133" t="s">
        <v>307</v>
      </c>
      <c r="E246" s="134" t="s">
        <v>9774</v>
      </c>
      <c r="F246" s="135" t="s">
        <v>9775</v>
      </c>
      <c r="G246" s="136" t="s">
        <v>350</v>
      </c>
      <c r="H246" s="137">
        <v>1</v>
      </c>
      <c r="I246" s="138"/>
      <c r="J246" s="139">
        <f>ROUND(I246*H246,2)</f>
        <v>0</v>
      </c>
      <c r="K246" s="135" t="s">
        <v>310</v>
      </c>
      <c r="L246" s="33"/>
      <c r="M246" s="140" t="s">
        <v>42</v>
      </c>
      <c r="N246" s="141" t="s">
        <v>50</v>
      </c>
      <c r="P246" s="142">
        <f>O246*H246</f>
        <v>0</v>
      </c>
      <c r="Q246" s="142">
        <v>1.2099999999999999E-5</v>
      </c>
      <c r="R246" s="142">
        <f>Q246*H246</f>
        <v>1.2099999999999999E-5</v>
      </c>
      <c r="S246" s="142">
        <v>0</v>
      </c>
      <c r="T246" s="143">
        <f>S246*H246</f>
        <v>0</v>
      </c>
      <c r="AR246" s="144" t="s">
        <v>311</v>
      </c>
      <c r="AT246" s="144" t="s">
        <v>307</v>
      </c>
      <c r="AU246" s="144" t="s">
        <v>88</v>
      </c>
      <c r="AY246" s="18" t="s">
        <v>305</v>
      </c>
      <c r="BE246" s="145">
        <f>IF(N246="základní",J246,0)</f>
        <v>0</v>
      </c>
      <c r="BF246" s="145">
        <f>IF(N246="snížená",J246,0)</f>
        <v>0</v>
      </c>
      <c r="BG246" s="145">
        <f>IF(N246="zákl. přenesená",J246,0)</f>
        <v>0</v>
      </c>
      <c r="BH246" s="145">
        <f>IF(N246="sníž. přenesená",J246,0)</f>
        <v>0</v>
      </c>
      <c r="BI246" s="145">
        <f>IF(N246="nulová",J246,0)</f>
        <v>0</v>
      </c>
      <c r="BJ246" s="18" t="s">
        <v>86</v>
      </c>
      <c r="BK246" s="145">
        <f>ROUND(I246*H246,2)</f>
        <v>0</v>
      </c>
      <c r="BL246" s="18" t="s">
        <v>311</v>
      </c>
      <c r="BM246" s="144" t="s">
        <v>9776</v>
      </c>
    </row>
    <row r="247" spans="2:65" s="1" customFormat="1" ht="19.5">
      <c r="B247" s="33"/>
      <c r="D247" s="146" t="s">
        <v>313</v>
      </c>
      <c r="F247" s="147" t="s">
        <v>9777</v>
      </c>
      <c r="I247" s="148"/>
      <c r="L247" s="33"/>
      <c r="M247" s="149"/>
      <c r="T247" s="54"/>
      <c r="AT247" s="18" t="s">
        <v>313</v>
      </c>
      <c r="AU247" s="18" t="s">
        <v>88</v>
      </c>
    </row>
    <row r="248" spans="2:65" s="1" customFormat="1" ht="11.25">
      <c r="B248" s="33"/>
      <c r="D248" s="150" t="s">
        <v>315</v>
      </c>
      <c r="F248" s="151" t="s">
        <v>9778</v>
      </c>
      <c r="I248" s="148"/>
      <c r="L248" s="33"/>
      <c r="M248" s="149"/>
      <c r="T248" s="54"/>
      <c r="AT248" s="18" t="s">
        <v>315</v>
      </c>
      <c r="AU248" s="18" t="s">
        <v>88</v>
      </c>
    </row>
    <row r="249" spans="2:65" s="1" customFormat="1" ht="58.5">
      <c r="B249" s="33"/>
      <c r="D249" s="146" t="s">
        <v>4036</v>
      </c>
      <c r="F249" s="189" t="s">
        <v>9779</v>
      </c>
      <c r="I249" s="148"/>
      <c r="L249" s="33"/>
      <c r="M249" s="149"/>
      <c r="T249" s="54"/>
      <c r="AT249" s="18" t="s">
        <v>4036</v>
      </c>
      <c r="AU249" s="18" t="s">
        <v>88</v>
      </c>
    </row>
    <row r="250" spans="2:65" s="1" customFormat="1" ht="24.2" customHeight="1">
      <c r="B250" s="33"/>
      <c r="C250" s="179" t="s">
        <v>577</v>
      </c>
      <c r="D250" s="179" t="s">
        <v>341</v>
      </c>
      <c r="E250" s="180" t="s">
        <v>9780</v>
      </c>
      <c r="F250" s="181" t="s">
        <v>9781</v>
      </c>
      <c r="G250" s="182" t="s">
        <v>350</v>
      </c>
      <c r="H250" s="183">
        <v>1</v>
      </c>
      <c r="I250" s="184"/>
      <c r="J250" s="185">
        <f>ROUND(I250*H250,2)</f>
        <v>0</v>
      </c>
      <c r="K250" s="181" t="s">
        <v>310</v>
      </c>
      <c r="L250" s="186"/>
      <c r="M250" s="187" t="s">
        <v>42</v>
      </c>
      <c r="N250" s="188" t="s">
        <v>50</v>
      </c>
      <c r="P250" s="142">
        <f>O250*H250</f>
        <v>0</v>
      </c>
      <c r="Q250" s="142">
        <v>4.0300000000000002E-2</v>
      </c>
      <c r="R250" s="142">
        <f>Q250*H250</f>
        <v>4.0300000000000002E-2</v>
      </c>
      <c r="S250" s="142">
        <v>0</v>
      </c>
      <c r="T250" s="143">
        <f>S250*H250</f>
        <v>0</v>
      </c>
      <c r="AR250" s="144" t="s">
        <v>344</v>
      </c>
      <c r="AT250" s="144" t="s">
        <v>341</v>
      </c>
      <c r="AU250" s="144" t="s">
        <v>88</v>
      </c>
      <c r="AY250" s="18" t="s">
        <v>305</v>
      </c>
      <c r="BE250" s="145">
        <f>IF(N250="základní",J250,0)</f>
        <v>0</v>
      </c>
      <c r="BF250" s="145">
        <f>IF(N250="snížená",J250,0)</f>
        <v>0</v>
      </c>
      <c r="BG250" s="145">
        <f>IF(N250="zákl. přenesená",J250,0)</f>
        <v>0</v>
      </c>
      <c r="BH250" s="145">
        <f>IF(N250="sníž. přenesená",J250,0)</f>
        <v>0</v>
      </c>
      <c r="BI250" s="145">
        <f>IF(N250="nulová",J250,0)</f>
        <v>0</v>
      </c>
      <c r="BJ250" s="18" t="s">
        <v>86</v>
      </c>
      <c r="BK250" s="145">
        <f>ROUND(I250*H250,2)</f>
        <v>0</v>
      </c>
      <c r="BL250" s="18" t="s">
        <v>311</v>
      </c>
      <c r="BM250" s="144" t="s">
        <v>9782</v>
      </c>
    </row>
    <row r="251" spans="2:65" s="1" customFormat="1" ht="11.25">
      <c r="B251" s="33"/>
      <c r="D251" s="146" t="s">
        <v>313</v>
      </c>
      <c r="F251" s="147" t="s">
        <v>9781</v>
      </c>
      <c r="I251" s="148"/>
      <c r="L251" s="33"/>
      <c r="M251" s="149"/>
      <c r="T251" s="54"/>
      <c r="AT251" s="18" t="s">
        <v>313</v>
      </c>
      <c r="AU251" s="18" t="s">
        <v>88</v>
      </c>
    </row>
    <row r="252" spans="2:65" s="1" customFormat="1" ht="24.2" customHeight="1">
      <c r="B252" s="33"/>
      <c r="C252" s="133" t="s">
        <v>585</v>
      </c>
      <c r="D252" s="133" t="s">
        <v>307</v>
      </c>
      <c r="E252" s="134" t="s">
        <v>9783</v>
      </c>
      <c r="F252" s="135" t="s">
        <v>9784</v>
      </c>
      <c r="G252" s="136" t="s">
        <v>244</v>
      </c>
      <c r="H252" s="137">
        <v>4.05</v>
      </c>
      <c r="I252" s="138"/>
      <c r="J252" s="139">
        <f>ROUND(I252*H252,2)</f>
        <v>0</v>
      </c>
      <c r="K252" s="135" t="s">
        <v>310</v>
      </c>
      <c r="L252" s="33"/>
      <c r="M252" s="140" t="s">
        <v>42</v>
      </c>
      <c r="N252" s="141" t="s">
        <v>50</v>
      </c>
      <c r="P252" s="142">
        <f>O252*H252</f>
        <v>0</v>
      </c>
      <c r="Q252" s="142">
        <v>0</v>
      </c>
      <c r="R252" s="142">
        <f>Q252*H252</f>
        <v>0</v>
      </c>
      <c r="S252" s="142">
        <v>1.76</v>
      </c>
      <c r="T252" s="143">
        <f>S252*H252</f>
        <v>7.1280000000000001</v>
      </c>
      <c r="AR252" s="144" t="s">
        <v>311</v>
      </c>
      <c r="AT252" s="144" t="s">
        <v>307</v>
      </c>
      <c r="AU252" s="144" t="s">
        <v>88</v>
      </c>
      <c r="AY252" s="18" t="s">
        <v>305</v>
      </c>
      <c r="BE252" s="145">
        <f>IF(N252="základní",J252,0)</f>
        <v>0</v>
      </c>
      <c r="BF252" s="145">
        <f>IF(N252="snížená",J252,0)</f>
        <v>0</v>
      </c>
      <c r="BG252" s="145">
        <f>IF(N252="zákl. přenesená",J252,0)</f>
        <v>0</v>
      </c>
      <c r="BH252" s="145">
        <f>IF(N252="sníž. přenesená",J252,0)</f>
        <v>0</v>
      </c>
      <c r="BI252" s="145">
        <f>IF(N252="nulová",J252,0)</f>
        <v>0</v>
      </c>
      <c r="BJ252" s="18" t="s">
        <v>86</v>
      </c>
      <c r="BK252" s="145">
        <f>ROUND(I252*H252,2)</f>
        <v>0</v>
      </c>
      <c r="BL252" s="18" t="s">
        <v>311</v>
      </c>
      <c r="BM252" s="144" t="s">
        <v>9785</v>
      </c>
    </row>
    <row r="253" spans="2:65" s="1" customFormat="1" ht="19.5">
      <c r="B253" s="33"/>
      <c r="D253" s="146" t="s">
        <v>313</v>
      </c>
      <c r="F253" s="147" t="s">
        <v>9786</v>
      </c>
      <c r="I253" s="148"/>
      <c r="L253" s="33"/>
      <c r="M253" s="149"/>
      <c r="T253" s="54"/>
      <c r="AT253" s="18" t="s">
        <v>313</v>
      </c>
      <c r="AU253" s="18" t="s">
        <v>88</v>
      </c>
    </row>
    <row r="254" spans="2:65" s="1" customFormat="1" ht="11.25">
      <c r="B254" s="33"/>
      <c r="D254" s="150" t="s">
        <v>315</v>
      </c>
      <c r="F254" s="151" t="s">
        <v>9787</v>
      </c>
      <c r="I254" s="148"/>
      <c r="L254" s="33"/>
      <c r="M254" s="149"/>
      <c r="T254" s="54"/>
      <c r="AT254" s="18" t="s">
        <v>315</v>
      </c>
      <c r="AU254" s="18" t="s">
        <v>88</v>
      </c>
    </row>
    <row r="255" spans="2:65" s="1" customFormat="1" ht="68.25">
      <c r="B255" s="33"/>
      <c r="D255" s="146" t="s">
        <v>4036</v>
      </c>
      <c r="F255" s="189" t="s">
        <v>9788</v>
      </c>
      <c r="I255" s="148"/>
      <c r="L255" s="33"/>
      <c r="M255" s="149"/>
      <c r="T255" s="54"/>
      <c r="AT255" s="18" t="s">
        <v>4036</v>
      </c>
      <c r="AU255" s="18" t="s">
        <v>88</v>
      </c>
    </row>
    <row r="256" spans="2:65" s="13" customFormat="1" ht="11.25">
      <c r="B256" s="158"/>
      <c r="D256" s="146" t="s">
        <v>317</v>
      </c>
      <c r="E256" s="159" t="s">
        <v>42</v>
      </c>
      <c r="F256" s="160" t="s">
        <v>9789</v>
      </c>
      <c r="H256" s="161">
        <v>1.35</v>
      </c>
      <c r="I256" s="162"/>
      <c r="L256" s="158"/>
      <c r="M256" s="163"/>
      <c r="T256" s="164"/>
      <c r="AT256" s="159" t="s">
        <v>317</v>
      </c>
      <c r="AU256" s="159" t="s">
        <v>88</v>
      </c>
      <c r="AV256" s="13" t="s">
        <v>88</v>
      </c>
      <c r="AW256" s="13" t="s">
        <v>38</v>
      </c>
      <c r="AX256" s="13" t="s">
        <v>79</v>
      </c>
      <c r="AY256" s="159" t="s">
        <v>305</v>
      </c>
    </row>
    <row r="257" spans="2:65" s="13" customFormat="1" ht="11.25">
      <c r="B257" s="158"/>
      <c r="D257" s="146" t="s">
        <v>317</v>
      </c>
      <c r="E257" s="159" t="s">
        <v>42</v>
      </c>
      <c r="F257" s="160" t="s">
        <v>9790</v>
      </c>
      <c r="H257" s="161">
        <v>2.7</v>
      </c>
      <c r="I257" s="162"/>
      <c r="L257" s="158"/>
      <c r="M257" s="163"/>
      <c r="T257" s="164"/>
      <c r="AT257" s="159" t="s">
        <v>317</v>
      </c>
      <c r="AU257" s="159" t="s">
        <v>88</v>
      </c>
      <c r="AV257" s="13" t="s">
        <v>88</v>
      </c>
      <c r="AW257" s="13" t="s">
        <v>38</v>
      </c>
      <c r="AX257" s="13" t="s">
        <v>79</v>
      </c>
      <c r="AY257" s="159" t="s">
        <v>305</v>
      </c>
    </row>
    <row r="258" spans="2:65" s="15" customFormat="1" ht="11.25">
      <c r="B258" s="172"/>
      <c r="D258" s="146" t="s">
        <v>317</v>
      </c>
      <c r="E258" s="173" t="s">
        <v>42</v>
      </c>
      <c r="F258" s="174" t="s">
        <v>339</v>
      </c>
      <c r="H258" s="175">
        <v>4.05</v>
      </c>
      <c r="I258" s="176"/>
      <c r="L258" s="172"/>
      <c r="M258" s="177"/>
      <c r="T258" s="178"/>
      <c r="AT258" s="173" t="s">
        <v>317</v>
      </c>
      <c r="AU258" s="173" t="s">
        <v>88</v>
      </c>
      <c r="AV258" s="15" t="s">
        <v>311</v>
      </c>
      <c r="AW258" s="15" t="s">
        <v>38</v>
      </c>
      <c r="AX258" s="15" t="s">
        <v>86</v>
      </c>
      <c r="AY258" s="173" t="s">
        <v>305</v>
      </c>
    </row>
    <row r="259" spans="2:65" s="1" customFormat="1" ht="24.2" customHeight="1">
      <c r="B259" s="33"/>
      <c r="C259" s="133" t="s">
        <v>593</v>
      </c>
      <c r="D259" s="133" t="s">
        <v>307</v>
      </c>
      <c r="E259" s="134" t="s">
        <v>9791</v>
      </c>
      <c r="F259" s="135" t="s">
        <v>9792</v>
      </c>
      <c r="G259" s="136" t="s">
        <v>9645</v>
      </c>
      <c r="H259" s="137">
        <v>1</v>
      </c>
      <c r="I259" s="138"/>
      <c r="J259" s="139">
        <f>ROUND(I259*H259,2)</f>
        <v>0</v>
      </c>
      <c r="K259" s="135" t="s">
        <v>310</v>
      </c>
      <c r="L259" s="33"/>
      <c r="M259" s="140" t="s">
        <v>42</v>
      </c>
      <c r="N259" s="141" t="s">
        <v>50</v>
      </c>
      <c r="P259" s="142">
        <f>O259*H259</f>
        <v>0</v>
      </c>
      <c r="Q259" s="142">
        <v>4.3001999999999998E-4</v>
      </c>
      <c r="R259" s="142">
        <f>Q259*H259</f>
        <v>4.3001999999999998E-4</v>
      </c>
      <c r="S259" s="142">
        <v>0</v>
      </c>
      <c r="T259" s="143">
        <f>S259*H259</f>
        <v>0</v>
      </c>
      <c r="AR259" s="144" t="s">
        <v>311</v>
      </c>
      <c r="AT259" s="144" t="s">
        <v>307</v>
      </c>
      <c r="AU259" s="144" t="s">
        <v>88</v>
      </c>
      <c r="AY259" s="18" t="s">
        <v>305</v>
      </c>
      <c r="BE259" s="145">
        <f>IF(N259="základní",J259,0)</f>
        <v>0</v>
      </c>
      <c r="BF259" s="145">
        <f>IF(N259="snížená",J259,0)</f>
        <v>0</v>
      </c>
      <c r="BG259" s="145">
        <f>IF(N259="zákl. přenesená",J259,0)</f>
        <v>0</v>
      </c>
      <c r="BH259" s="145">
        <f>IF(N259="sníž. přenesená",J259,0)</f>
        <v>0</v>
      </c>
      <c r="BI259" s="145">
        <f>IF(N259="nulová",J259,0)</f>
        <v>0</v>
      </c>
      <c r="BJ259" s="18" t="s">
        <v>86</v>
      </c>
      <c r="BK259" s="145">
        <f>ROUND(I259*H259,2)</f>
        <v>0</v>
      </c>
      <c r="BL259" s="18" t="s">
        <v>311</v>
      </c>
      <c r="BM259" s="144" t="s">
        <v>9793</v>
      </c>
    </row>
    <row r="260" spans="2:65" s="1" customFormat="1" ht="11.25">
      <c r="B260" s="33"/>
      <c r="D260" s="146" t="s">
        <v>313</v>
      </c>
      <c r="F260" s="147" t="s">
        <v>9794</v>
      </c>
      <c r="I260" s="148"/>
      <c r="L260" s="33"/>
      <c r="M260" s="149"/>
      <c r="T260" s="54"/>
      <c r="AT260" s="18" t="s">
        <v>313</v>
      </c>
      <c r="AU260" s="18" t="s">
        <v>88</v>
      </c>
    </row>
    <row r="261" spans="2:65" s="1" customFormat="1" ht="11.25">
      <c r="B261" s="33"/>
      <c r="D261" s="150" t="s">
        <v>315</v>
      </c>
      <c r="F261" s="151" t="s">
        <v>9795</v>
      </c>
      <c r="I261" s="148"/>
      <c r="L261" s="33"/>
      <c r="M261" s="149"/>
      <c r="T261" s="54"/>
      <c r="AT261" s="18" t="s">
        <v>315</v>
      </c>
      <c r="AU261" s="18" t="s">
        <v>88</v>
      </c>
    </row>
    <row r="262" spans="2:65" s="1" customFormat="1" ht="117">
      <c r="B262" s="33"/>
      <c r="D262" s="146" t="s">
        <v>4036</v>
      </c>
      <c r="F262" s="189" t="s">
        <v>9649</v>
      </c>
      <c r="I262" s="148"/>
      <c r="L262" s="33"/>
      <c r="M262" s="149"/>
      <c r="T262" s="54"/>
      <c r="AT262" s="18" t="s">
        <v>4036</v>
      </c>
      <c r="AU262" s="18" t="s">
        <v>88</v>
      </c>
    </row>
    <row r="263" spans="2:65" s="1" customFormat="1" ht="24.2" customHeight="1">
      <c r="B263" s="33"/>
      <c r="C263" s="133" t="s">
        <v>605</v>
      </c>
      <c r="D263" s="133" t="s">
        <v>307</v>
      </c>
      <c r="E263" s="134" t="s">
        <v>9796</v>
      </c>
      <c r="F263" s="135" t="s">
        <v>9797</v>
      </c>
      <c r="G263" s="136" t="s">
        <v>350</v>
      </c>
      <c r="H263" s="137">
        <v>1</v>
      </c>
      <c r="I263" s="138"/>
      <c r="J263" s="139">
        <f>ROUND(I263*H263,2)</f>
        <v>0</v>
      </c>
      <c r="K263" s="135" t="s">
        <v>310</v>
      </c>
      <c r="L263" s="33"/>
      <c r="M263" s="140" t="s">
        <v>42</v>
      </c>
      <c r="N263" s="141" t="s">
        <v>50</v>
      </c>
      <c r="P263" s="142">
        <f>O263*H263</f>
        <v>0</v>
      </c>
      <c r="Q263" s="142">
        <v>2.420930458</v>
      </c>
      <c r="R263" s="142">
        <f>Q263*H263</f>
        <v>2.420930458</v>
      </c>
      <c r="S263" s="142">
        <v>0</v>
      </c>
      <c r="T263" s="143">
        <f>S263*H263</f>
        <v>0</v>
      </c>
      <c r="AR263" s="144" t="s">
        <v>311</v>
      </c>
      <c r="AT263" s="144" t="s">
        <v>307</v>
      </c>
      <c r="AU263" s="144" t="s">
        <v>88</v>
      </c>
      <c r="AY263" s="18" t="s">
        <v>305</v>
      </c>
      <c r="BE263" s="145">
        <f>IF(N263="základní",J263,0)</f>
        <v>0</v>
      </c>
      <c r="BF263" s="145">
        <f>IF(N263="snížená",J263,0)</f>
        <v>0</v>
      </c>
      <c r="BG263" s="145">
        <f>IF(N263="zákl. přenesená",J263,0)</f>
        <v>0</v>
      </c>
      <c r="BH263" s="145">
        <f>IF(N263="sníž. přenesená",J263,0)</f>
        <v>0</v>
      </c>
      <c r="BI263" s="145">
        <f>IF(N263="nulová",J263,0)</f>
        <v>0</v>
      </c>
      <c r="BJ263" s="18" t="s">
        <v>86</v>
      </c>
      <c r="BK263" s="145">
        <f>ROUND(I263*H263,2)</f>
        <v>0</v>
      </c>
      <c r="BL263" s="18" t="s">
        <v>311</v>
      </c>
      <c r="BM263" s="144" t="s">
        <v>9798</v>
      </c>
    </row>
    <row r="264" spans="2:65" s="1" customFormat="1" ht="19.5">
      <c r="B264" s="33"/>
      <c r="D264" s="146" t="s">
        <v>313</v>
      </c>
      <c r="F264" s="147" t="s">
        <v>9799</v>
      </c>
      <c r="I264" s="148"/>
      <c r="L264" s="33"/>
      <c r="M264" s="149"/>
      <c r="T264" s="54"/>
      <c r="AT264" s="18" t="s">
        <v>313</v>
      </c>
      <c r="AU264" s="18" t="s">
        <v>88</v>
      </c>
    </row>
    <row r="265" spans="2:65" s="1" customFormat="1" ht="11.25">
      <c r="B265" s="33"/>
      <c r="D265" s="150" t="s">
        <v>315</v>
      </c>
      <c r="F265" s="151" t="s">
        <v>9800</v>
      </c>
      <c r="I265" s="148"/>
      <c r="L265" s="33"/>
      <c r="M265" s="149"/>
      <c r="T265" s="54"/>
      <c r="AT265" s="18" t="s">
        <v>315</v>
      </c>
      <c r="AU265" s="18" t="s">
        <v>88</v>
      </c>
    </row>
    <row r="266" spans="2:65" s="1" customFormat="1" ht="156">
      <c r="B266" s="33"/>
      <c r="D266" s="146" t="s">
        <v>4036</v>
      </c>
      <c r="F266" s="189" t="s">
        <v>9655</v>
      </c>
      <c r="I266" s="148"/>
      <c r="L266" s="33"/>
      <c r="M266" s="149"/>
      <c r="T266" s="54"/>
      <c r="AT266" s="18" t="s">
        <v>4036</v>
      </c>
      <c r="AU266" s="18" t="s">
        <v>88</v>
      </c>
    </row>
    <row r="267" spans="2:65" s="1" customFormat="1" ht="24.2" customHeight="1">
      <c r="B267" s="33"/>
      <c r="C267" s="179" t="s">
        <v>614</v>
      </c>
      <c r="D267" s="179" t="s">
        <v>341</v>
      </c>
      <c r="E267" s="180" t="s">
        <v>9656</v>
      </c>
      <c r="F267" s="181" t="s">
        <v>9657</v>
      </c>
      <c r="G267" s="182" t="s">
        <v>350</v>
      </c>
      <c r="H267" s="183">
        <v>1</v>
      </c>
      <c r="I267" s="184"/>
      <c r="J267" s="185">
        <f>ROUND(I267*H267,2)</f>
        <v>0</v>
      </c>
      <c r="K267" s="181" t="s">
        <v>310</v>
      </c>
      <c r="L267" s="186"/>
      <c r="M267" s="187" t="s">
        <v>42</v>
      </c>
      <c r="N267" s="188" t="s">
        <v>50</v>
      </c>
      <c r="P267" s="142">
        <f>O267*H267</f>
        <v>0</v>
      </c>
      <c r="Q267" s="142">
        <v>2E-3</v>
      </c>
      <c r="R267" s="142">
        <f>Q267*H267</f>
        <v>2E-3</v>
      </c>
      <c r="S267" s="142">
        <v>0</v>
      </c>
      <c r="T267" s="143">
        <f>S267*H267</f>
        <v>0</v>
      </c>
      <c r="AR267" s="144" t="s">
        <v>344</v>
      </c>
      <c r="AT267" s="144" t="s">
        <v>341</v>
      </c>
      <c r="AU267" s="144" t="s">
        <v>88</v>
      </c>
      <c r="AY267" s="18" t="s">
        <v>305</v>
      </c>
      <c r="BE267" s="145">
        <f>IF(N267="základní",J267,0)</f>
        <v>0</v>
      </c>
      <c r="BF267" s="145">
        <f>IF(N267="snížená",J267,0)</f>
        <v>0</v>
      </c>
      <c r="BG267" s="145">
        <f>IF(N267="zákl. přenesená",J267,0)</f>
        <v>0</v>
      </c>
      <c r="BH267" s="145">
        <f>IF(N267="sníž. přenesená",J267,0)</f>
        <v>0</v>
      </c>
      <c r="BI267" s="145">
        <f>IF(N267="nulová",J267,0)</f>
        <v>0</v>
      </c>
      <c r="BJ267" s="18" t="s">
        <v>86</v>
      </c>
      <c r="BK267" s="145">
        <f>ROUND(I267*H267,2)</f>
        <v>0</v>
      </c>
      <c r="BL267" s="18" t="s">
        <v>311</v>
      </c>
      <c r="BM267" s="144" t="s">
        <v>9801</v>
      </c>
    </row>
    <row r="268" spans="2:65" s="1" customFormat="1" ht="11.25">
      <c r="B268" s="33"/>
      <c r="D268" s="146" t="s">
        <v>313</v>
      </c>
      <c r="F268" s="147" t="s">
        <v>9657</v>
      </c>
      <c r="I268" s="148"/>
      <c r="L268" s="33"/>
      <c r="M268" s="149"/>
      <c r="T268" s="54"/>
      <c r="AT268" s="18" t="s">
        <v>313</v>
      </c>
      <c r="AU268" s="18" t="s">
        <v>88</v>
      </c>
    </row>
    <row r="269" spans="2:65" s="1" customFormat="1" ht="24.2" customHeight="1">
      <c r="B269" s="33"/>
      <c r="C269" s="179" t="s">
        <v>624</v>
      </c>
      <c r="D269" s="179" t="s">
        <v>341</v>
      </c>
      <c r="E269" s="180" t="s">
        <v>9802</v>
      </c>
      <c r="F269" s="181" t="s">
        <v>9803</v>
      </c>
      <c r="G269" s="182" t="s">
        <v>350</v>
      </c>
      <c r="H269" s="183">
        <v>1</v>
      </c>
      <c r="I269" s="184"/>
      <c r="J269" s="185">
        <f>ROUND(I269*H269,2)</f>
        <v>0</v>
      </c>
      <c r="K269" s="181" t="s">
        <v>310</v>
      </c>
      <c r="L269" s="186"/>
      <c r="M269" s="187" t="s">
        <v>42</v>
      </c>
      <c r="N269" s="188" t="s">
        <v>50</v>
      </c>
      <c r="P269" s="142">
        <f>O269*H269</f>
        <v>0</v>
      </c>
      <c r="Q269" s="142">
        <v>0.52100000000000002</v>
      </c>
      <c r="R269" s="142">
        <f>Q269*H269</f>
        <v>0.52100000000000002</v>
      </c>
      <c r="S269" s="142">
        <v>0</v>
      </c>
      <c r="T269" s="143">
        <f>S269*H269</f>
        <v>0</v>
      </c>
      <c r="AR269" s="144" t="s">
        <v>344</v>
      </c>
      <c r="AT269" s="144" t="s">
        <v>341</v>
      </c>
      <c r="AU269" s="144" t="s">
        <v>88</v>
      </c>
      <c r="AY269" s="18" t="s">
        <v>305</v>
      </c>
      <c r="BE269" s="145">
        <f>IF(N269="základní",J269,0)</f>
        <v>0</v>
      </c>
      <c r="BF269" s="145">
        <f>IF(N269="snížená",J269,0)</f>
        <v>0</v>
      </c>
      <c r="BG269" s="145">
        <f>IF(N269="zákl. přenesená",J269,0)</f>
        <v>0</v>
      </c>
      <c r="BH269" s="145">
        <f>IF(N269="sníž. přenesená",J269,0)</f>
        <v>0</v>
      </c>
      <c r="BI269" s="145">
        <f>IF(N269="nulová",J269,0)</f>
        <v>0</v>
      </c>
      <c r="BJ269" s="18" t="s">
        <v>86</v>
      </c>
      <c r="BK269" s="145">
        <f>ROUND(I269*H269,2)</f>
        <v>0</v>
      </c>
      <c r="BL269" s="18" t="s">
        <v>311</v>
      </c>
      <c r="BM269" s="144" t="s">
        <v>9804</v>
      </c>
    </row>
    <row r="270" spans="2:65" s="1" customFormat="1" ht="11.25">
      <c r="B270" s="33"/>
      <c r="D270" s="146" t="s">
        <v>313</v>
      </c>
      <c r="F270" s="147" t="s">
        <v>9803</v>
      </c>
      <c r="I270" s="148"/>
      <c r="L270" s="33"/>
      <c r="M270" s="149"/>
      <c r="T270" s="54"/>
      <c r="AT270" s="18" t="s">
        <v>313</v>
      </c>
      <c r="AU270" s="18" t="s">
        <v>88</v>
      </c>
    </row>
    <row r="271" spans="2:65" s="1" customFormat="1" ht="24.2" customHeight="1">
      <c r="B271" s="33"/>
      <c r="C271" s="179" t="s">
        <v>630</v>
      </c>
      <c r="D271" s="179" t="s">
        <v>341</v>
      </c>
      <c r="E271" s="180" t="s">
        <v>9805</v>
      </c>
      <c r="F271" s="181" t="s">
        <v>9806</v>
      </c>
      <c r="G271" s="182" t="s">
        <v>350</v>
      </c>
      <c r="H271" s="183">
        <v>1</v>
      </c>
      <c r="I271" s="184"/>
      <c r="J271" s="185">
        <f>ROUND(I271*H271,2)</f>
        <v>0</v>
      </c>
      <c r="K271" s="181" t="s">
        <v>310</v>
      </c>
      <c r="L271" s="186"/>
      <c r="M271" s="187" t="s">
        <v>42</v>
      </c>
      <c r="N271" s="188" t="s">
        <v>50</v>
      </c>
      <c r="P271" s="142">
        <f>O271*H271</f>
        <v>0</v>
      </c>
      <c r="Q271" s="142">
        <v>2.661</v>
      </c>
      <c r="R271" s="142">
        <f>Q271*H271</f>
        <v>2.661</v>
      </c>
      <c r="S271" s="142">
        <v>0</v>
      </c>
      <c r="T271" s="143">
        <f>S271*H271</f>
        <v>0</v>
      </c>
      <c r="AR271" s="144" t="s">
        <v>344</v>
      </c>
      <c r="AT271" s="144" t="s">
        <v>341</v>
      </c>
      <c r="AU271" s="144" t="s">
        <v>88</v>
      </c>
      <c r="AY271" s="18" t="s">
        <v>305</v>
      </c>
      <c r="BE271" s="145">
        <f>IF(N271="základní",J271,0)</f>
        <v>0</v>
      </c>
      <c r="BF271" s="145">
        <f>IF(N271="snížená",J271,0)</f>
        <v>0</v>
      </c>
      <c r="BG271" s="145">
        <f>IF(N271="zákl. přenesená",J271,0)</f>
        <v>0</v>
      </c>
      <c r="BH271" s="145">
        <f>IF(N271="sníž. přenesená",J271,0)</f>
        <v>0</v>
      </c>
      <c r="BI271" s="145">
        <f>IF(N271="nulová",J271,0)</f>
        <v>0</v>
      </c>
      <c r="BJ271" s="18" t="s">
        <v>86</v>
      </c>
      <c r="BK271" s="145">
        <f>ROUND(I271*H271,2)</f>
        <v>0</v>
      </c>
      <c r="BL271" s="18" t="s">
        <v>311</v>
      </c>
      <c r="BM271" s="144" t="s">
        <v>9807</v>
      </c>
    </row>
    <row r="272" spans="2:65" s="1" customFormat="1" ht="19.5">
      <c r="B272" s="33"/>
      <c r="D272" s="146" t="s">
        <v>313</v>
      </c>
      <c r="F272" s="147" t="s">
        <v>9806</v>
      </c>
      <c r="I272" s="148"/>
      <c r="L272" s="33"/>
      <c r="M272" s="149"/>
      <c r="T272" s="54"/>
      <c r="AT272" s="18" t="s">
        <v>313</v>
      </c>
      <c r="AU272" s="18" t="s">
        <v>88</v>
      </c>
    </row>
    <row r="273" spans="2:65" s="1" customFormat="1" ht="24.2" customHeight="1">
      <c r="B273" s="33"/>
      <c r="C273" s="133" t="s">
        <v>638</v>
      </c>
      <c r="D273" s="133" t="s">
        <v>307</v>
      </c>
      <c r="E273" s="134" t="s">
        <v>9674</v>
      </c>
      <c r="F273" s="135" t="s">
        <v>9675</v>
      </c>
      <c r="G273" s="136" t="s">
        <v>350</v>
      </c>
      <c r="H273" s="137">
        <v>1</v>
      </c>
      <c r="I273" s="138"/>
      <c r="J273" s="139">
        <f>ROUND(I273*H273,2)</f>
        <v>0</v>
      </c>
      <c r="K273" s="135" t="s">
        <v>310</v>
      </c>
      <c r="L273" s="33"/>
      <c r="M273" s="140" t="s">
        <v>42</v>
      </c>
      <c r="N273" s="141" t="s">
        <v>50</v>
      </c>
      <c r="P273" s="142">
        <f>O273*H273</f>
        <v>0</v>
      </c>
      <c r="Q273" s="142">
        <v>0.217338</v>
      </c>
      <c r="R273" s="142">
        <f>Q273*H273</f>
        <v>0.217338</v>
      </c>
      <c r="S273" s="142">
        <v>0</v>
      </c>
      <c r="T273" s="143">
        <f>S273*H273</f>
        <v>0</v>
      </c>
      <c r="AR273" s="144" t="s">
        <v>311</v>
      </c>
      <c r="AT273" s="144" t="s">
        <v>307</v>
      </c>
      <c r="AU273" s="144" t="s">
        <v>88</v>
      </c>
      <c r="AY273" s="18" t="s">
        <v>305</v>
      </c>
      <c r="BE273" s="145">
        <f>IF(N273="základní",J273,0)</f>
        <v>0</v>
      </c>
      <c r="BF273" s="145">
        <f>IF(N273="snížená",J273,0)</f>
        <v>0</v>
      </c>
      <c r="BG273" s="145">
        <f>IF(N273="zákl. přenesená",J273,0)</f>
        <v>0</v>
      </c>
      <c r="BH273" s="145">
        <f>IF(N273="sníž. přenesená",J273,0)</f>
        <v>0</v>
      </c>
      <c r="BI273" s="145">
        <f>IF(N273="nulová",J273,0)</f>
        <v>0</v>
      </c>
      <c r="BJ273" s="18" t="s">
        <v>86</v>
      </c>
      <c r="BK273" s="145">
        <f>ROUND(I273*H273,2)</f>
        <v>0</v>
      </c>
      <c r="BL273" s="18" t="s">
        <v>311</v>
      </c>
      <c r="BM273" s="144" t="s">
        <v>9808</v>
      </c>
    </row>
    <row r="274" spans="2:65" s="1" customFormat="1" ht="19.5">
      <c r="B274" s="33"/>
      <c r="D274" s="146" t="s">
        <v>313</v>
      </c>
      <c r="F274" s="147" t="s">
        <v>9677</v>
      </c>
      <c r="I274" s="148"/>
      <c r="L274" s="33"/>
      <c r="M274" s="149"/>
      <c r="T274" s="54"/>
      <c r="AT274" s="18" t="s">
        <v>313</v>
      </c>
      <c r="AU274" s="18" t="s">
        <v>88</v>
      </c>
    </row>
    <row r="275" spans="2:65" s="1" customFormat="1" ht="11.25">
      <c r="B275" s="33"/>
      <c r="D275" s="150" t="s">
        <v>315</v>
      </c>
      <c r="F275" s="151" t="s">
        <v>9678</v>
      </c>
      <c r="I275" s="148"/>
      <c r="L275" s="33"/>
      <c r="M275" s="149"/>
      <c r="T275" s="54"/>
      <c r="AT275" s="18" t="s">
        <v>315</v>
      </c>
      <c r="AU275" s="18" t="s">
        <v>88</v>
      </c>
    </row>
    <row r="276" spans="2:65" s="1" customFormat="1" ht="21.75" customHeight="1">
      <c r="B276" s="33"/>
      <c r="C276" s="179" t="s">
        <v>646</v>
      </c>
      <c r="D276" s="179" t="s">
        <v>341</v>
      </c>
      <c r="E276" s="180" t="s">
        <v>9809</v>
      </c>
      <c r="F276" s="181" t="s">
        <v>9810</v>
      </c>
      <c r="G276" s="182" t="s">
        <v>350</v>
      </c>
      <c r="H276" s="183">
        <v>1</v>
      </c>
      <c r="I276" s="184"/>
      <c r="J276" s="185">
        <f>ROUND(I276*H276,2)</f>
        <v>0</v>
      </c>
      <c r="K276" s="181" t="s">
        <v>310</v>
      </c>
      <c r="L276" s="186"/>
      <c r="M276" s="187" t="s">
        <v>42</v>
      </c>
      <c r="N276" s="188" t="s">
        <v>50</v>
      </c>
      <c r="P276" s="142">
        <f>O276*H276</f>
        <v>0</v>
      </c>
      <c r="Q276" s="142">
        <v>0.19600000000000001</v>
      </c>
      <c r="R276" s="142">
        <f>Q276*H276</f>
        <v>0.19600000000000001</v>
      </c>
      <c r="S276" s="142">
        <v>0</v>
      </c>
      <c r="T276" s="143">
        <f>S276*H276</f>
        <v>0</v>
      </c>
      <c r="AR276" s="144" t="s">
        <v>344</v>
      </c>
      <c r="AT276" s="144" t="s">
        <v>341</v>
      </c>
      <c r="AU276" s="144" t="s">
        <v>88</v>
      </c>
      <c r="AY276" s="18" t="s">
        <v>305</v>
      </c>
      <c r="BE276" s="145">
        <f>IF(N276="základní",J276,0)</f>
        <v>0</v>
      </c>
      <c r="BF276" s="145">
        <f>IF(N276="snížená",J276,0)</f>
        <v>0</v>
      </c>
      <c r="BG276" s="145">
        <f>IF(N276="zákl. přenesená",J276,0)</f>
        <v>0</v>
      </c>
      <c r="BH276" s="145">
        <f>IF(N276="sníž. přenesená",J276,0)</f>
        <v>0</v>
      </c>
      <c r="BI276" s="145">
        <f>IF(N276="nulová",J276,0)</f>
        <v>0</v>
      </c>
      <c r="BJ276" s="18" t="s">
        <v>86</v>
      </c>
      <c r="BK276" s="145">
        <f>ROUND(I276*H276,2)</f>
        <v>0</v>
      </c>
      <c r="BL276" s="18" t="s">
        <v>311</v>
      </c>
      <c r="BM276" s="144" t="s">
        <v>9811</v>
      </c>
    </row>
    <row r="277" spans="2:65" s="1" customFormat="1" ht="11.25">
      <c r="B277" s="33"/>
      <c r="D277" s="146" t="s">
        <v>313</v>
      </c>
      <c r="F277" s="147" t="s">
        <v>9810</v>
      </c>
      <c r="I277" s="148"/>
      <c r="L277" s="33"/>
      <c r="M277" s="149"/>
      <c r="T277" s="54"/>
      <c r="AT277" s="18" t="s">
        <v>313</v>
      </c>
      <c r="AU277" s="18" t="s">
        <v>88</v>
      </c>
    </row>
    <row r="278" spans="2:65" s="1" customFormat="1" ht="24.2" customHeight="1">
      <c r="B278" s="33"/>
      <c r="C278" s="133" t="s">
        <v>651</v>
      </c>
      <c r="D278" s="133" t="s">
        <v>307</v>
      </c>
      <c r="E278" s="134" t="s">
        <v>9812</v>
      </c>
      <c r="F278" s="135" t="s">
        <v>9813</v>
      </c>
      <c r="G278" s="136" t="s">
        <v>350</v>
      </c>
      <c r="H278" s="137">
        <v>1</v>
      </c>
      <c r="I278" s="138"/>
      <c r="J278" s="139">
        <f>ROUND(I278*H278,2)</f>
        <v>0</v>
      </c>
      <c r="K278" s="135" t="s">
        <v>310</v>
      </c>
      <c r="L278" s="33"/>
      <c r="M278" s="140" t="s">
        <v>42</v>
      </c>
      <c r="N278" s="141" t="s">
        <v>50</v>
      </c>
      <c r="P278" s="142">
        <f>O278*H278</f>
        <v>0</v>
      </c>
      <c r="Q278" s="142">
        <v>2.6148782850000001</v>
      </c>
      <c r="R278" s="142">
        <f>Q278*H278</f>
        <v>2.6148782850000001</v>
      </c>
      <c r="S278" s="142">
        <v>0</v>
      </c>
      <c r="T278" s="143">
        <f>S278*H278</f>
        <v>0</v>
      </c>
      <c r="AR278" s="144" t="s">
        <v>311</v>
      </c>
      <c r="AT278" s="144" t="s">
        <v>307</v>
      </c>
      <c r="AU278" s="144" t="s">
        <v>88</v>
      </c>
      <c r="AY278" s="18" t="s">
        <v>305</v>
      </c>
      <c r="BE278" s="145">
        <f>IF(N278="základní",J278,0)</f>
        <v>0</v>
      </c>
      <c r="BF278" s="145">
        <f>IF(N278="snížená",J278,0)</f>
        <v>0</v>
      </c>
      <c r="BG278" s="145">
        <f>IF(N278="zákl. přenesená",J278,0)</f>
        <v>0</v>
      </c>
      <c r="BH278" s="145">
        <f>IF(N278="sníž. přenesená",J278,0)</f>
        <v>0</v>
      </c>
      <c r="BI278" s="145">
        <f>IF(N278="nulová",J278,0)</f>
        <v>0</v>
      </c>
      <c r="BJ278" s="18" t="s">
        <v>86</v>
      </c>
      <c r="BK278" s="145">
        <f>ROUND(I278*H278,2)</f>
        <v>0</v>
      </c>
      <c r="BL278" s="18" t="s">
        <v>311</v>
      </c>
      <c r="BM278" s="144" t="s">
        <v>9814</v>
      </c>
    </row>
    <row r="279" spans="2:65" s="1" customFormat="1" ht="19.5">
      <c r="B279" s="33"/>
      <c r="D279" s="146" t="s">
        <v>313</v>
      </c>
      <c r="F279" s="147" t="s">
        <v>9815</v>
      </c>
      <c r="I279" s="148"/>
      <c r="L279" s="33"/>
      <c r="M279" s="149"/>
      <c r="T279" s="54"/>
      <c r="AT279" s="18" t="s">
        <v>313</v>
      </c>
      <c r="AU279" s="18" t="s">
        <v>88</v>
      </c>
    </row>
    <row r="280" spans="2:65" s="1" customFormat="1" ht="11.25">
      <c r="B280" s="33"/>
      <c r="D280" s="150" t="s">
        <v>315</v>
      </c>
      <c r="F280" s="151" t="s">
        <v>9816</v>
      </c>
      <c r="I280" s="148"/>
      <c r="L280" s="33"/>
      <c r="M280" s="149"/>
      <c r="T280" s="54"/>
      <c r="AT280" s="18" t="s">
        <v>315</v>
      </c>
      <c r="AU280" s="18" t="s">
        <v>88</v>
      </c>
    </row>
    <row r="281" spans="2:65" s="1" customFormat="1" ht="136.5">
      <c r="B281" s="33"/>
      <c r="D281" s="146" t="s">
        <v>4036</v>
      </c>
      <c r="F281" s="189" t="s">
        <v>9817</v>
      </c>
      <c r="I281" s="148"/>
      <c r="L281" s="33"/>
      <c r="M281" s="149"/>
      <c r="T281" s="54"/>
      <c r="AT281" s="18" t="s">
        <v>4036</v>
      </c>
      <c r="AU281" s="18" t="s">
        <v>88</v>
      </c>
    </row>
    <row r="282" spans="2:65" s="1" customFormat="1" ht="24.2" customHeight="1">
      <c r="B282" s="33"/>
      <c r="C282" s="133" t="s">
        <v>661</v>
      </c>
      <c r="D282" s="133" t="s">
        <v>307</v>
      </c>
      <c r="E282" s="134" t="s">
        <v>9818</v>
      </c>
      <c r="F282" s="135" t="s">
        <v>9819</v>
      </c>
      <c r="G282" s="136" t="s">
        <v>350</v>
      </c>
      <c r="H282" s="137">
        <v>1</v>
      </c>
      <c r="I282" s="138"/>
      <c r="J282" s="139">
        <f>ROUND(I282*H282,2)</f>
        <v>0</v>
      </c>
      <c r="K282" s="135" t="s">
        <v>721</v>
      </c>
      <c r="L282" s="33"/>
      <c r="M282" s="140" t="s">
        <v>42</v>
      </c>
      <c r="N282" s="141" t="s">
        <v>50</v>
      </c>
      <c r="P282" s="142">
        <f>O282*H282</f>
        <v>0</v>
      </c>
      <c r="Q282" s="142">
        <v>0.21734000000000001</v>
      </c>
      <c r="R282" s="142">
        <f>Q282*H282</f>
        <v>0.21734000000000001</v>
      </c>
      <c r="S282" s="142">
        <v>0</v>
      </c>
      <c r="T282" s="143">
        <f>S282*H282</f>
        <v>0</v>
      </c>
      <c r="AR282" s="144" t="s">
        <v>311</v>
      </c>
      <c r="AT282" s="144" t="s">
        <v>307</v>
      </c>
      <c r="AU282" s="144" t="s">
        <v>88</v>
      </c>
      <c r="AY282" s="18" t="s">
        <v>305</v>
      </c>
      <c r="BE282" s="145">
        <f>IF(N282="základní",J282,0)</f>
        <v>0</v>
      </c>
      <c r="BF282" s="145">
        <f>IF(N282="snížená",J282,0)</f>
        <v>0</v>
      </c>
      <c r="BG282" s="145">
        <f>IF(N282="zákl. přenesená",J282,0)</f>
        <v>0</v>
      </c>
      <c r="BH282" s="145">
        <f>IF(N282="sníž. přenesená",J282,0)</f>
        <v>0</v>
      </c>
      <c r="BI282" s="145">
        <f>IF(N282="nulová",J282,0)</f>
        <v>0</v>
      </c>
      <c r="BJ282" s="18" t="s">
        <v>86</v>
      </c>
      <c r="BK282" s="145">
        <f>ROUND(I282*H282,2)</f>
        <v>0</v>
      </c>
      <c r="BL282" s="18" t="s">
        <v>311</v>
      </c>
      <c r="BM282" s="144" t="s">
        <v>9820</v>
      </c>
    </row>
    <row r="283" spans="2:65" s="1" customFormat="1" ht="19.5">
      <c r="B283" s="33"/>
      <c r="D283" s="146" t="s">
        <v>313</v>
      </c>
      <c r="F283" s="147" t="s">
        <v>9821</v>
      </c>
      <c r="I283" s="148"/>
      <c r="L283" s="33"/>
      <c r="M283" s="149"/>
      <c r="T283" s="54"/>
      <c r="AT283" s="18" t="s">
        <v>313</v>
      </c>
      <c r="AU283" s="18" t="s">
        <v>88</v>
      </c>
    </row>
    <row r="284" spans="2:65" s="1" customFormat="1" ht="39">
      <c r="B284" s="33"/>
      <c r="D284" s="146" t="s">
        <v>4036</v>
      </c>
      <c r="F284" s="189" t="s">
        <v>9822</v>
      </c>
      <c r="I284" s="148"/>
      <c r="L284" s="33"/>
      <c r="M284" s="149"/>
      <c r="T284" s="54"/>
      <c r="AT284" s="18" t="s">
        <v>4036</v>
      </c>
      <c r="AU284" s="18" t="s">
        <v>88</v>
      </c>
    </row>
    <row r="285" spans="2:65" s="1" customFormat="1" ht="37.9" customHeight="1">
      <c r="B285" s="33"/>
      <c r="C285" s="133" t="s">
        <v>667</v>
      </c>
      <c r="D285" s="133" t="s">
        <v>307</v>
      </c>
      <c r="E285" s="134" t="s">
        <v>9823</v>
      </c>
      <c r="F285" s="135" t="s">
        <v>9824</v>
      </c>
      <c r="G285" s="136" t="s">
        <v>2158</v>
      </c>
      <c r="H285" s="137">
        <v>1</v>
      </c>
      <c r="I285" s="138"/>
      <c r="J285" s="139">
        <f>ROUND(I285*H285,2)</f>
        <v>0</v>
      </c>
      <c r="K285" s="135" t="s">
        <v>721</v>
      </c>
      <c r="L285" s="33"/>
      <c r="M285" s="140" t="s">
        <v>42</v>
      </c>
      <c r="N285" s="141" t="s">
        <v>50</v>
      </c>
      <c r="P285" s="142">
        <f>O285*H285</f>
        <v>0</v>
      </c>
      <c r="Q285" s="142">
        <v>0</v>
      </c>
      <c r="R285" s="142">
        <f>Q285*H285</f>
        <v>0</v>
      </c>
      <c r="S285" s="142">
        <v>0</v>
      </c>
      <c r="T285" s="143">
        <f>S285*H285</f>
        <v>0</v>
      </c>
      <c r="AR285" s="144" t="s">
        <v>311</v>
      </c>
      <c r="AT285" s="144" t="s">
        <v>307</v>
      </c>
      <c r="AU285" s="144" t="s">
        <v>88</v>
      </c>
      <c r="AY285" s="18" t="s">
        <v>305</v>
      </c>
      <c r="BE285" s="145">
        <f>IF(N285="základní",J285,0)</f>
        <v>0</v>
      </c>
      <c r="BF285" s="145">
        <f>IF(N285="snížená",J285,0)</f>
        <v>0</v>
      </c>
      <c r="BG285" s="145">
        <f>IF(N285="zákl. přenesená",J285,0)</f>
        <v>0</v>
      </c>
      <c r="BH285" s="145">
        <f>IF(N285="sníž. přenesená",J285,0)</f>
        <v>0</v>
      </c>
      <c r="BI285" s="145">
        <f>IF(N285="nulová",J285,0)</f>
        <v>0</v>
      </c>
      <c r="BJ285" s="18" t="s">
        <v>86</v>
      </c>
      <c r="BK285" s="145">
        <f>ROUND(I285*H285,2)</f>
        <v>0</v>
      </c>
      <c r="BL285" s="18" t="s">
        <v>311</v>
      </c>
      <c r="BM285" s="144" t="s">
        <v>9825</v>
      </c>
    </row>
    <row r="286" spans="2:65" s="1" customFormat="1" ht="19.5">
      <c r="B286" s="33"/>
      <c r="D286" s="146" t="s">
        <v>313</v>
      </c>
      <c r="F286" s="147" t="s">
        <v>9824</v>
      </c>
      <c r="I286" s="148"/>
      <c r="L286" s="33"/>
      <c r="M286" s="149"/>
      <c r="T286" s="54"/>
      <c r="AT286" s="18" t="s">
        <v>313</v>
      </c>
      <c r="AU286" s="18" t="s">
        <v>88</v>
      </c>
    </row>
    <row r="287" spans="2:65" s="11" customFormat="1" ht="22.9" customHeight="1">
      <c r="B287" s="121"/>
      <c r="D287" s="122" t="s">
        <v>78</v>
      </c>
      <c r="E287" s="131" t="s">
        <v>4865</v>
      </c>
      <c r="F287" s="131" t="s">
        <v>4866</v>
      </c>
      <c r="I287" s="124"/>
      <c r="J287" s="132">
        <f>BK287</f>
        <v>0</v>
      </c>
      <c r="L287" s="121"/>
      <c r="M287" s="126"/>
      <c r="P287" s="127">
        <f>SUM(P288:P305)</f>
        <v>0</v>
      </c>
      <c r="R287" s="127">
        <f>SUM(R288:R305)</f>
        <v>0</v>
      </c>
      <c r="T287" s="128">
        <f>SUM(T288:T305)</f>
        <v>0</v>
      </c>
      <c r="AR287" s="122" t="s">
        <v>86</v>
      </c>
      <c r="AT287" s="129" t="s">
        <v>78</v>
      </c>
      <c r="AU287" s="129" t="s">
        <v>86</v>
      </c>
      <c r="AY287" s="122" t="s">
        <v>305</v>
      </c>
      <c r="BK287" s="130">
        <f>SUM(BK288:BK305)</f>
        <v>0</v>
      </c>
    </row>
    <row r="288" spans="2:65" s="1" customFormat="1" ht="16.5" customHeight="1">
      <c r="B288" s="33"/>
      <c r="C288" s="133" t="s">
        <v>672</v>
      </c>
      <c r="D288" s="133" t="s">
        <v>307</v>
      </c>
      <c r="E288" s="134" t="s">
        <v>8069</v>
      </c>
      <c r="F288" s="135" t="s">
        <v>8070</v>
      </c>
      <c r="G288" s="136" t="s">
        <v>453</v>
      </c>
      <c r="H288" s="137">
        <v>24.61</v>
      </c>
      <c r="I288" s="138"/>
      <c r="J288" s="139">
        <f>ROUND(I288*H288,2)</f>
        <v>0</v>
      </c>
      <c r="K288" s="135" t="s">
        <v>310</v>
      </c>
      <c r="L288" s="33"/>
      <c r="M288" s="140" t="s">
        <v>42</v>
      </c>
      <c r="N288" s="141" t="s">
        <v>50</v>
      </c>
      <c r="P288" s="142">
        <f>O288*H288</f>
        <v>0</v>
      </c>
      <c r="Q288" s="142">
        <v>0</v>
      </c>
      <c r="R288" s="142">
        <f>Q288*H288</f>
        <v>0</v>
      </c>
      <c r="S288" s="142">
        <v>0</v>
      </c>
      <c r="T288" s="143">
        <f>S288*H288</f>
        <v>0</v>
      </c>
      <c r="AR288" s="144" t="s">
        <v>311</v>
      </c>
      <c r="AT288" s="144" t="s">
        <v>307</v>
      </c>
      <c r="AU288" s="144" t="s">
        <v>88</v>
      </c>
      <c r="AY288" s="18" t="s">
        <v>305</v>
      </c>
      <c r="BE288" s="145">
        <f>IF(N288="základní",J288,0)</f>
        <v>0</v>
      </c>
      <c r="BF288" s="145">
        <f>IF(N288="snížená",J288,0)</f>
        <v>0</v>
      </c>
      <c r="BG288" s="145">
        <f>IF(N288="zákl. přenesená",J288,0)</f>
        <v>0</v>
      </c>
      <c r="BH288" s="145">
        <f>IF(N288="sníž. přenesená",J288,0)</f>
        <v>0</v>
      </c>
      <c r="BI288" s="145">
        <f>IF(N288="nulová",J288,0)</f>
        <v>0</v>
      </c>
      <c r="BJ288" s="18" t="s">
        <v>86</v>
      </c>
      <c r="BK288" s="145">
        <f>ROUND(I288*H288,2)</f>
        <v>0</v>
      </c>
      <c r="BL288" s="18" t="s">
        <v>311</v>
      </c>
      <c r="BM288" s="144" t="s">
        <v>9826</v>
      </c>
    </row>
    <row r="289" spans="2:65" s="1" customFormat="1" ht="19.5">
      <c r="B289" s="33"/>
      <c r="D289" s="146" t="s">
        <v>313</v>
      </c>
      <c r="F289" s="147" t="s">
        <v>8072</v>
      </c>
      <c r="I289" s="148"/>
      <c r="L289" s="33"/>
      <c r="M289" s="149"/>
      <c r="T289" s="54"/>
      <c r="AT289" s="18" t="s">
        <v>313</v>
      </c>
      <c r="AU289" s="18" t="s">
        <v>88</v>
      </c>
    </row>
    <row r="290" spans="2:65" s="1" customFormat="1" ht="11.25">
      <c r="B290" s="33"/>
      <c r="D290" s="150" t="s">
        <v>315</v>
      </c>
      <c r="F290" s="151" t="s">
        <v>8073</v>
      </c>
      <c r="I290" s="148"/>
      <c r="L290" s="33"/>
      <c r="M290" s="149"/>
      <c r="T290" s="54"/>
      <c r="AT290" s="18" t="s">
        <v>315</v>
      </c>
      <c r="AU290" s="18" t="s">
        <v>88</v>
      </c>
    </row>
    <row r="291" spans="2:65" s="1" customFormat="1" ht="78">
      <c r="B291" s="33"/>
      <c r="D291" s="146" t="s">
        <v>4036</v>
      </c>
      <c r="F291" s="189" t="s">
        <v>9509</v>
      </c>
      <c r="I291" s="148"/>
      <c r="L291" s="33"/>
      <c r="M291" s="149"/>
      <c r="T291" s="54"/>
      <c r="AT291" s="18" t="s">
        <v>4036</v>
      </c>
      <c r="AU291" s="18" t="s">
        <v>88</v>
      </c>
    </row>
    <row r="292" spans="2:65" s="13" customFormat="1" ht="11.25">
      <c r="B292" s="158"/>
      <c r="D292" s="146" t="s">
        <v>317</v>
      </c>
      <c r="E292" s="159" t="s">
        <v>42</v>
      </c>
      <c r="F292" s="160" t="s">
        <v>9827</v>
      </c>
      <c r="H292" s="161">
        <v>24.61</v>
      </c>
      <c r="I292" s="162"/>
      <c r="L292" s="158"/>
      <c r="M292" s="163"/>
      <c r="T292" s="164"/>
      <c r="AT292" s="159" t="s">
        <v>317</v>
      </c>
      <c r="AU292" s="159" t="s">
        <v>88</v>
      </c>
      <c r="AV292" s="13" t="s">
        <v>88</v>
      </c>
      <c r="AW292" s="13" t="s">
        <v>38</v>
      </c>
      <c r="AX292" s="13" t="s">
        <v>86</v>
      </c>
      <c r="AY292" s="159" t="s">
        <v>305</v>
      </c>
    </row>
    <row r="293" spans="2:65" s="1" customFormat="1" ht="24.2" customHeight="1">
      <c r="B293" s="33"/>
      <c r="C293" s="133" t="s">
        <v>679</v>
      </c>
      <c r="D293" s="133" t="s">
        <v>307</v>
      </c>
      <c r="E293" s="134" t="s">
        <v>8077</v>
      </c>
      <c r="F293" s="135" t="s">
        <v>8078</v>
      </c>
      <c r="G293" s="136" t="s">
        <v>453</v>
      </c>
      <c r="H293" s="137">
        <v>418.37</v>
      </c>
      <c r="I293" s="138"/>
      <c r="J293" s="139">
        <f>ROUND(I293*H293,2)</f>
        <v>0</v>
      </c>
      <c r="K293" s="135" t="s">
        <v>310</v>
      </c>
      <c r="L293" s="33"/>
      <c r="M293" s="140" t="s">
        <v>42</v>
      </c>
      <c r="N293" s="141" t="s">
        <v>50</v>
      </c>
      <c r="P293" s="142">
        <f>O293*H293</f>
        <v>0</v>
      </c>
      <c r="Q293" s="142">
        <v>0</v>
      </c>
      <c r="R293" s="142">
        <f>Q293*H293</f>
        <v>0</v>
      </c>
      <c r="S293" s="142">
        <v>0</v>
      </c>
      <c r="T293" s="143">
        <f>S293*H293</f>
        <v>0</v>
      </c>
      <c r="AR293" s="144" t="s">
        <v>311</v>
      </c>
      <c r="AT293" s="144" t="s">
        <v>307</v>
      </c>
      <c r="AU293" s="144" t="s">
        <v>88</v>
      </c>
      <c r="AY293" s="18" t="s">
        <v>305</v>
      </c>
      <c r="BE293" s="145">
        <f>IF(N293="základní",J293,0)</f>
        <v>0</v>
      </c>
      <c r="BF293" s="145">
        <f>IF(N293="snížená",J293,0)</f>
        <v>0</v>
      </c>
      <c r="BG293" s="145">
        <f>IF(N293="zákl. přenesená",J293,0)</f>
        <v>0</v>
      </c>
      <c r="BH293" s="145">
        <f>IF(N293="sníž. přenesená",J293,0)</f>
        <v>0</v>
      </c>
      <c r="BI293" s="145">
        <f>IF(N293="nulová",J293,0)</f>
        <v>0</v>
      </c>
      <c r="BJ293" s="18" t="s">
        <v>86</v>
      </c>
      <c r="BK293" s="145">
        <f>ROUND(I293*H293,2)</f>
        <v>0</v>
      </c>
      <c r="BL293" s="18" t="s">
        <v>311</v>
      </c>
      <c r="BM293" s="144" t="s">
        <v>9828</v>
      </c>
    </row>
    <row r="294" spans="2:65" s="1" customFormat="1" ht="29.25">
      <c r="B294" s="33"/>
      <c r="D294" s="146" t="s">
        <v>313</v>
      </c>
      <c r="F294" s="147" t="s">
        <v>8080</v>
      </c>
      <c r="I294" s="148"/>
      <c r="L294" s="33"/>
      <c r="M294" s="149"/>
      <c r="T294" s="54"/>
      <c r="AT294" s="18" t="s">
        <v>313</v>
      </c>
      <c r="AU294" s="18" t="s">
        <v>88</v>
      </c>
    </row>
    <row r="295" spans="2:65" s="1" customFormat="1" ht="11.25">
      <c r="B295" s="33"/>
      <c r="D295" s="150" t="s">
        <v>315</v>
      </c>
      <c r="F295" s="151" t="s">
        <v>8081</v>
      </c>
      <c r="I295" s="148"/>
      <c r="L295" s="33"/>
      <c r="M295" s="149"/>
      <c r="T295" s="54"/>
      <c r="AT295" s="18" t="s">
        <v>315</v>
      </c>
      <c r="AU295" s="18" t="s">
        <v>88</v>
      </c>
    </row>
    <row r="296" spans="2:65" s="1" customFormat="1" ht="78">
      <c r="B296" s="33"/>
      <c r="D296" s="146" t="s">
        <v>4036</v>
      </c>
      <c r="F296" s="189" t="s">
        <v>9509</v>
      </c>
      <c r="I296" s="148"/>
      <c r="L296" s="33"/>
      <c r="M296" s="149"/>
      <c r="T296" s="54"/>
      <c r="AT296" s="18" t="s">
        <v>4036</v>
      </c>
      <c r="AU296" s="18" t="s">
        <v>88</v>
      </c>
    </row>
    <row r="297" spans="2:65" s="13" customFormat="1" ht="11.25">
      <c r="B297" s="158"/>
      <c r="D297" s="146" t="s">
        <v>317</v>
      </c>
      <c r="E297" s="159" t="s">
        <v>42</v>
      </c>
      <c r="F297" s="160" t="s">
        <v>9829</v>
      </c>
      <c r="H297" s="161">
        <v>418.37</v>
      </c>
      <c r="I297" s="162"/>
      <c r="L297" s="158"/>
      <c r="M297" s="163"/>
      <c r="T297" s="164"/>
      <c r="AT297" s="159" t="s">
        <v>317</v>
      </c>
      <c r="AU297" s="159" t="s">
        <v>88</v>
      </c>
      <c r="AV297" s="13" t="s">
        <v>88</v>
      </c>
      <c r="AW297" s="13" t="s">
        <v>38</v>
      </c>
      <c r="AX297" s="13" t="s">
        <v>86</v>
      </c>
      <c r="AY297" s="159" t="s">
        <v>305</v>
      </c>
    </row>
    <row r="298" spans="2:65" s="1" customFormat="1" ht="24.2" customHeight="1">
      <c r="B298" s="33"/>
      <c r="C298" s="133" t="s">
        <v>684</v>
      </c>
      <c r="D298" s="133" t="s">
        <v>307</v>
      </c>
      <c r="E298" s="134" t="s">
        <v>9515</v>
      </c>
      <c r="F298" s="135" t="s">
        <v>9516</v>
      </c>
      <c r="G298" s="136" t="s">
        <v>453</v>
      </c>
      <c r="H298" s="137">
        <v>24.61</v>
      </c>
      <c r="I298" s="138"/>
      <c r="J298" s="139">
        <f>ROUND(I298*H298,2)</f>
        <v>0</v>
      </c>
      <c r="K298" s="135" t="s">
        <v>310</v>
      </c>
      <c r="L298" s="33"/>
      <c r="M298" s="140" t="s">
        <v>42</v>
      </c>
      <c r="N298" s="141" t="s">
        <v>50</v>
      </c>
      <c r="P298" s="142">
        <f>O298*H298</f>
        <v>0</v>
      </c>
      <c r="Q298" s="142">
        <v>0</v>
      </c>
      <c r="R298" s="142">
        <f>Q298*H298</f>
        <v>0</v>
      </c>
      <c r="S298" s="142">
        <v>0</v>
      </c>
      <c r="T298" s="143">
        <f>S298*H298</f>
        <v>0</v>
      </c>
      <c r="AR298" s="144" t="s">
        <v>311</v>
      </c>
      <c r="AT298" s="144" t="s">
        <v>307</v>
      </c>
      <c r="AU298" s="144" t="s">
        <v>88</v>
      </c>
      <c r="AY298" s="18" t="s">
        <v>305</v>
      </c>
      <c r="BE298" s="145">
        <f>IF(N298="základní",J298,0)</f>
        <v>0</v>
      </c>
      <c r="BF298" s="145">
        <f>IF(N298="snížená",J298,0)</f>
        <v>0</v>
      </c>
      <c r="BG298" s="145">
        <f>IF(N298="zákl. přenesená",J298,0)</f>
        <v>0</v>
      </c>
      <c r="BH298" s="145">
        <f>IF(N298="sníž. přenesená",J298,0)</f>
        <v>0</v>
      </c>
      <c r="BI298" s="145">
        <f>IF(N298="nulová",J298,0)</f>
        <v>0</v>
      </c>
      <c r="BJ298" s="18" t="s">
        <v>86</v>
      </c>
      <c r="BK298" s="145">
        <f>ROUND(I298*H298,2)</f>
        <v>0</v>
      </c>
      <c r="BL298" s="18" t="s">
        <v>311</v>
      </c>
      <c r="BM298" s="144" t="s">
        <v>9830</v>
      </c>
    </row>
    <row r="299" spans="2:65" s="1" customFormat="1" ht="19.5">
      <c r="B299" s="33"/>
      <c r="D299" s="146" t="s">
        <v>313</v>
      </c>
      <c r="F299" s="147" t="s">
        <v>9518</v>
      </c>
      <c r="I299" s="148"/>
      <c r="L299" s="33"/>
      <c r="M299" s="149"/>
      <c r="T299" s="54"/>
      <c r="AT299" s="18" t="s">
        <v>313</v>
      </c>
      <c r="AU299" s="18" t="s">
        <v>88</v>
      </c>
    </row>
    <row r="300" spans="2:65" s="1" customFormat="1" ht="11.25">
      <c r="B300" s="33"/>
      <c r="D300" s="150" t="s">
        <v>315</v>
      </c>
      <c r="F300" s="151" t="s">
        <v>9519</v>
      </c>
      <c r="I300" s="148"/>
      <c r="L300" s="33"/>
      <c r="M300" s="149"/>
      <c r="T300" s="54"/>
      <c r="AT300" s="18" t="s">
        <v>315</v>
      </c>
      <c r="AU300" s="18" t="s">
        <v>88</v>
      </c>
    </row>
    <row r="301" spans="2:65" s="1" customFormat="1" ht="48.75">
      <c r="B301" s="33"/>
      <c r="D301" s="146" t="s">
        <v>4036</v>
      </c>
      <c r="F301" s="189" t="s">
        <v>9520</v>
      </c>
      <c r="I301" s="148"/>
      <c r="L301" s="33"/>
      <c r="M301" s="149"/>
      <c r="T301" s="54"/>
      <c r="AT301" s="18" t="s">
        <v>4036</v>
      </c>
      <c r="AU301" s="18" t="s">
        <v>88</v>
      </c>
    </row>
    <row r="302" spans="2:65" s="1" customFormat="1" ht="33" customHeight="1">
      <c r="B302" s="33"/>
      <c r="C302" s="133" t="s">
        <v>692</v>
      </c>
      <c r="D302" s="133" t="s">
        <v>307</v>
      </c>
      <c r="E302" s="134" t="s">
        <v>9521</v>
      </c>
      <c r="F302" s="135" t="s">
        <v>9522</v>
      </c>
      <c r="G302" s="136" t="s">
        <v>453</v>
      </c>
      <c r="H302" s="137">
        <v>24.61</v>
      </c>
      <c r="I302" s="138"/>
      <c r="J302" s="139">
        <f>ROUND(I302*H302,2)</f>
        <v>0</v>
      </c>
      <c r="K302" s="135" t="s">
        <v>310</v>
      </c>
      <c r="L302" s="33"/>
      <c r="M302" s="140" t="s">
        <v>42</v>
      </c>
      <c r="N302" s="141" t="s">
        <v>50</v>
      </c>
      <c r="P302" s="142">
        <f>O302*H302</f>
        <v>0</v>
      </c>
      <c r="Q302" s="142">
        <v>0</v>
      </c>
      <c r="R302" s="142">
        <f>Q302*H302</f>
        <v>0</v>
      </c>
      <c r="S302" s="142">
        <v>0</v>
      </c>
      <c r="T302" s="143">
        <f>S302*H302</f>
        <v>0</v>
      </c>
      <c r="AR302" s="144" t="s">
        <v>311</v>
      </c>
      <c r="AT302" s="144" t="s">
        <v>307</v>
      </c>
      <c r="AU302" s="144" t="s">
        <v>88</v>
      </c>
      <c r="AY302" s="18" t="s">
        <v>305</v>
      </c>
      <c r="BE302" s="145">
        <f>IF(N302="základní",J302,0)</f>
        <v>0</v>
      </c>
      <c r="BF302" s="145">
        <f>IF(N302="snížená",J302,0)</f>
        <v>0</v>
      </c>
      <c r="BG302" s="145">
        <f>IF(N302="zákl. přenesená",J302,0)</f>
        <v>0</v>
      </c>
      <c r="BH302" s="145">
        <f>IF(N302="sníž. přenesená",J302,0)</f>
        <v>0</v>
      </c>
      <c r="BI302" s="145">
        <f>IF(N302="nulová",J302,0)</f>
        <v>0</v>
      </c>
      <c r="BJ302" s="18" t="s">
        <v>86</v>
      </c>
      <c r="BK302" s="145">
        <f>ROUND(I302*H302,2)</f>
        <v>0</v>
      </c>
      <c r="BL302" s="18" t="s">
        <v>311</v>
      </c>
      <c r="BM302" s="144" t="s">
        <v>9831</v>
      </c>
    </row>
    <row r="303" spans="2:65" s="1" customFormat="1" ht="29.25">
      <c r="B303" s="33"/>
      <c r="D303" s="146" t="s">
        <v>313</v>
      </c>
      <c r="F303" s="147" t="s">
        <v>9524</v>
      </c>
      <c r="I303" s="148"/>
      <c r="L303" s="33"/>
      <c r="M303" s="149"/>
      <c r="T303" s="54"/>
      <c r="AT303" s="18" t="s">
        <v>313</v>
      </c>
      <c r="AU303" s="18" t="s">
        <v>88</v>
      </c>
    </row>
    <row r="304" spans="2:65" s="1" customFormat="1" ht="11.25">
      <c r="B304" s="33"/>
      <c r="D304" s="150" t="s">
        <v>315</v>
      </c>
      <c r="F304" s="151" t="s">
        <v>9525</v>
      </c>
      <c r="I304" s="148"/>
      <c r="L304" s="33"/>
      <c r="M304" s="149"/>
      <c r="T304" s="54"/>
      <c r="AT304" s="18" t="s">
        <v>315</v>
      </c>
      <c r="AU304" s="18" t="s">
        <v>88</v>
      </c>
    </row>
    <row r="305" spans="2:65" s="1" customFormat="1" ht="107.25">
      <c r="B305" s="33"/>
      <c r="D305" s="146" t="s">
        <v>4036</v>
      </c>
      <c r="F305" s="189" t="s">
        <v>9526</v>
      </c>
      <c r="I305" s="148"/>
      <c r="L305" s="33"/>
      <c r="M305" s="149"/>
      <c r="T305" s="54"/>
      <c r="AT305" s="18" t="s">
        <v>4036</v>
      </c>
      <c r="AU305" s="18" t="s">
        <v>88</v>
      </c>
    </row>
    <row r="306" spans="2:65" s="11" customFormat="1" ht="22.9" customHeight="1">
      <c r="B306" s="121"/>
      <c r="D306" s="122" t="s">
        <v>78</v>
      </c>
      <c r="E306" s="131" t="s">
        <v>1094</v>
      </c>
      <c r="F306" s="131" t="s">
        <v>1095</v>
      </c>
      <c r="I306" s="124"/>
      <c r="J306" s="132">
        <f>BK306</f>
        <v>0</v>
      </c>
      <c r="L306" s="121"/>
      <c r="M306" s="126"/>
      <c r="P306" s="127">
        <f>SUM(P307:P310)</f>
        <v>0</v>
      </c>
      <c r="R306" s="127">
        <f>SUM(R307:R310)</f>
        <v>0</v>
      </c>
      <c r="T306" s="128">
        <f>SUM(T307:T310)</f>
        <v>0</v>
      </c>
      <c r="AR306" s="122" t="s">
        <v>86</v>
      </c>
      <c r="AT306" s="129" t="s">
        <v>78</v>
      </c>
      <c r="AU306" s="129" t="s">
        <v>86</v>
      </c>
      <c r="AY306" s="122" t="s">
        <v>305</v>
      </c>
      <c r="BK306" s="130">
        <f>SUM(BK307:BK310)</f>
        <v>0</v>
      </c>
    </row>
    <row r="307" spans="2:65" s="1" customFormat="1" ht="24.2" customHeight="1">
      <c r="B307" s="33"/>
      <c r="C307" s="133" t="s">
        <v>697</v>
      </c>
      <c r="D307" s="133" t="s">
        <v>307</v>
      </c>
      <c r="E307" s="134" t="s">
        <v>9534</v>
      </c>
      <c r="F307" s="135" t="s">
        <v>9535</v>
      </c>
      <c r="G307" s="136" t="s">
        <v>453</v>
      </c>
      <c r="H307" s="137">
        <v>302.84899999999999</v>
      </c>
      <c r="I307" s="138"/>
      <c r="J307" s="139">
        <f>ROUND(I307*H307,2)</f>
        <v>0</v>
      </c>
      <c r="K307" s="135" t="s">
        <v>310</v>
      </c>
      <c r="L307" s="33"/>
      <c r="M307" s="140" t="s">
        <v>42</v>
      </c>
      <c r="N307" s="141" t="s">
        <v>50</v>
      </c>
      <c r="P307" s="142">
        <f>O307*H307</f>
        <v>0</v>
      </c>
      <c r="Q307" s="142">
        <v>0</v>
      </c>
      <c r="R307" s="142">
        <f>Q307*H307</f>
        <v>0</v>
      </c>
      <c r="S307" s="142">
        <v>0</v>
      </c>
      <c r="T307" s="143">
        <f>S307*H307</f>
        <v>0</v>
      </c>
      <c r="AR307" s="144" t="s">
        <v>311</v>
      </c>
      <c r="AT307" s="144" t="s">
        <v>307</v>
      </c>
      <c r="AU307" s="144" t="s">
        <v>88</v>
      </c>
      <c r="AY307" s="18" t="s">
        <v>305</v>
      </c>
      <c r="BE307" s="145">
        <f>IF(N307="základní",J307,0)</f>
        <v>0</v>
      </c>
      <c r="BF307" s="145">
        <f>IF(N307="snížená",J307,0)</f>
        <v>0</v>
      </c>
      <c r="BG307" s="145">
        <f>IF(N307="zákl. přenesená",J307,0)</f>
        <v>0</v>
      </c>
      <c r="BH307" s="145">
        <f>IF(N307="sníž. přenesená",J307,0)</f>
        <v>0</v>
      </c>
      <c r="BI307" s="145">
        <f>IF(N307="nulová",J307,0)</f>
        <v>0</v>
      </c>
      <c r="BJ307" s="18" t="s">
        <v>86</v>
      </c>
      <c r="BK307" s="145">
        <f>ROUND(I307*H307,2)</f>
        <v>0</v>
      </c>
      <c r="BL307" s="18" t="s">
        <v>311</v>
      </c>
      <c r="BM307" s="144" t="s">
        <v>9832</v>
      </c>
    </row>
    <row r="308" spans="2:65" s="1" customFormat="1" ht="29.25">
      <c r="B308" s="33"/>
      <c r="D308" s="146" t="s">
        <v>313</v>
      </c>
      <c r="F308" s="147" t="s">
        <v>9537</v>
      </c>
      <c r="I308" s="148"/>
      <c r="L308" s="33"/>
      <c r="M308" s="149"/>
      <c r="T308" s="54"/>
      <c r="AT308" s="18" t="s">
        <v>313</v>
      </c>
      <c r="AU308" s="18" t="s">
        <v>88</v>
      </c>
    </row>
    <row r="309" spans="2:65" s="1" customFormat="1" ht="11.25">
      <c r="B309" s="33"/>
      <c r="D309" s="150" t="s">
        <v>315</v>
      </c>
      <c r="F309" s="151" t="s">
        <v>9538</v>
      </c>
      <c r="I309" s="148"/>
      <c r="L309" s="33"/>
      <c r="M309" s="149"/>
      <c r="T309" s="54"/>
      <c r="AT309" s="18" t="s">
        <v>315</v>
      </c>
      <c r="AU309" s="18" t="s">
        <v>88</v>
      </c>
    </row>
    <row r="310" spans="2:65" s="1" customFormat="1" ht="58.5">
      <c r="B310" s="33"/>
      <c r="D310" s="146" t="s">
        <v>4036</v>
      </c>
      <c r="F310" s="189" t="s">
        <v>9539</v>
      </c>
      <c r="I310" s="148"/>
      <c r="L310" s="33"/>
      <c r="M310" s="194"/>
      <c r="N310" s="195"/>
      <c r="O310" s="195"/>
      <c r="P310" s="195"/>
      <c r="Q310" s="195"/>
      <c r="R310" s="195"/>
      <c r="S310" s="195"/>
      <c r="T310" s="196"/>
      <c r="AT310" s="18" t="s">
        <v>4036</v>
      </c>
      <c r="AU310" s="18" t="s">
        <v>88</v>
      </c>
    </row>
    <row r="311" spans="2:65" s="1" customFormat="1" ht="6.95" customHeight="1">
      <c r="B311" s="42"/>
      <c r="C311" s="43"/>
      <c r="D311" s="43"/>
      <c r="E311" s="43"/>
      <c r="F311" s="43"/>
      <c r="G311" s="43"/>
      <c r="H311" s="43"/>
      <c r="I311" s="43"/>
      <c r="J311" s="43"/>
      <c r="K311" s="43"/>
      <c r="L311" s="33"/>
    </row>
  </sheetData>
  <sheetProtection algorithmName="SHA-512" hashValue="Ce2QzRlyd1rd2ANd/5CRDfEJEAher09nx8vXYGnz/mzhqfnxK0p7aOxIFTPXpzOsSX83P2MDzBsk7OF9omE9ZA==" saltValue="ZuYj9gjyw7HFZwRt9WSe5/iMklRDcUwwniI7C9jxQD5it8a0DkSAa9+LzE3A8vhKZOxj02lAd1ZRqIzsoSh1QA==" spinCount="100000" sheet="1" objects="1" scenarios="1" formatColumns="0" formatRows="0" autoFilter="0"/>
  <autoFilter ref="C92:K310" xr:uid="{00000000-0009-0000-0000-000014000000}"/>
  <mergeCells count="12">
    <mergeCell ref="E85:H85"/>
    <mergeCell ref="L2:V2"/>
    <mergeCell ref="E50:H50"/>
    <mergeCell ref="E52:H52"/>
    <mergeCell ref="E54:H54"/>
    <mergeCell ref="E81:H81"/>
    <mergeCell ref="E83:H83"/>
    <mergeCell ref="E7:H7"/>
    <mergeCell ref="E9:H9"/>
    <mergeCell ref="E11:H11"/>
    <mergeCell ref="E20:H20"/>
    <mergeCell ref="E29:H29"/>
  </mergeCells>
  <hyperlinks>
    <hyperlink ref="F98" r:id="rId1" xr:uid="{00000000-0004-0000-1400-000000000000}"/>
    <hyperlink ref="F103" r:id="rId2" xr:uid="{00000000-0004-0000-1400-000001000000}"/>
    <hyperlink ref="F107" r:id="rId3" xr:uid="{00000000-0004-0000-1400-000002000000}"/>
    <hyperlink ref="F112" r:id="rId4" xr:uid="{00000000-0004-0000-1400-000003000000}"/>
    <hyperlink ref="F117" r:id="rId5" xr:uid="{00000000-0004-0000-1400-000004000000}"/>
    <hyperlink ref="F124" r:id="rId6" xr:uid="{00000000-0004-0000-1400-000005000000}"/>
    <hyperlink ref="F129" r:id="rId7" xr:uid="{00000000-0004-0000-1400-000006000000}"/>
    <hyperlink ref="F132" r:id="rId8" xr:uid="{00000000-0004-0000-1400-000007000000}"/>
    <hyperlink ref="F137" r:id="rId9" xr:uid="{00000000-0004-0000-1400-000008000000}"/>
    <hyperlink ref="F142" r:id="rId10" xr:uid="{00000000-0004-0000-1400-000009000000}"/>
    <hyperlink ref="F147" r:id="rId11" xr:uid="{00000000-0004-0000-1400-00000A000000}"/>
    <hyperlink ref="F151" r:id="rId12" xr:uid="{00000000-0004-0000-1400-00000B000000}"/>
    <hyperlink ref="F156" r:id="rId13" xr:uid="{00000000-0004-0000-1400-00000C000000}"/>
    <hyperlink ref="F160" r:id="rId14" xr:uid="{00000000-0004-0000-1400-00000D000000}"/>
    <hyperlink ref="F171" r:id="rId15" xr:uid="{00000000-0004-0000-1400-00000E000000}"/>
    <hyperlink ref="F181" r:id="rId16" xr:uid="{00000000-0004-0000-1400-00000F000000}"/>
    <hyperlink ref="F186" r:id="rId17" xr:uid="{00000000-0004-0000-1400-000010000000}"/>
    <hyperlink ref="F193" r:id="rId18" xr:uid="{00000000-0004-0000-1400-000011000000}"/>
    <hyperlink ref="F198" r:id="rId19" xr:uid="{00000000-0004-0000-1400-000012000000}"/>
    <hyperlink ref="F204" r:id="rId20" xr:uid="{00000000-0004-0000-1400-000013000000}"/>
    <hyperlink ref="F213" r:id="rId21" xr:uid="{00000000-0004-0000-1400-000014000000}"/>
    <hyperlink ref="F224" r:id="rId22" xr:uid="{00000000-0004-0000-1400-000015000000}"/>
    <hyperlink ref="F228" r:id="rId23" xr:uid="{00000000-0004-0000-1400-000016000000}"/>
    <hyperlink ref="F232" r:id="rId24" xr:uid="{00000000-0004-0000-1400-000017000000}"/>
    <hyperlink ref="F240" r:id="rId25" xr:uid="{00000000-0004-0000-1400-000018000000}"/>
    <hyperlink ref="F248" r:id="rId26" xr:uid="{00000000-0004-0000-1400-000019000000}"/>
    <hyperlink ref="F254" r:id="rId27" xr:uid="{00000000-0004-0000-1400-00001A000000}"/>
    <hyperlink ref="F261" r:id="rId28" xr:uid="{00000000-0004-0000-1400-00001B000000}"/>
    <hyperlink ref="F265" r:id="rId29" xr:uid="{00000000-0004-0000-1400-00001C000000}"/>
    <hyperlink ref="F275" r:id="rId30" xr:uid="{00000000-0004-0000-1400-00001D000000}"/>
    <hyperlink ref="F280" r:id="rId31" xr:uid="{00000000-0004-0000-1400-00001E000000}"/>
    <hyperlink ref="F290" r:id="rId32" xr:uid="{00000000-0004-0000-1400-00001F000000}"/>
    <hyperlink ref="F295" r:id="rId33" xr:uid="{00000000-0004-0000-1400-000020000000}"/>
    <hyperlink ref="F300" r:id="rId34" xr:uid="{00000000-0004-0000-1400-000021000000}"/>
    <hyperlink ref="F304" r:id="rId35" xr:uid="{00000000-0004-0000-1400-000022000000}"/>
    <hyperlink ref="F309" r:id="rId36" xr:uid="{00000000-0004-0000-1400-000023000000}"/>
  </hyperlinks>
  <pageMargins left="0.39374999999999999" right="0.39374999999999999" top="0.39374999999999999" bottom="0.39374999999999999" header="0" footer="0"/>
  <pageSetup paperSize="9" scale="76" fitToHeight="100" orientation="portrait" blackAndWhite="1" r:id="rId37"/>
  <headerFooter>
    <oddFooter>&amp;CStrana &amp;P z &amp;N</oddFooter>
  </headerFooter>
  <drawing r:id="rId3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BM479"/>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95"/>
      <c r="M2" s="295"/>
      <c r="N2" s="295"/>
      <c r="O2" s="295"/>
      <c r="P2" s="295"/>
      <c r="Q2" s="295"/>
      <c r="R2" s="295"/>
      <c r="S2" s="295"/>
      <c r="T2" s="295"/>
      <c r="U2" s="295"/>
      <c r="V2" s="295"/>
      <c r="AT2" s="18" t="s">
        <v>169</v>
      </c>
    </row>
    <row r="3" spans="2:46" ht="6.95" customHeight="1">
      <c r="B3" s="19"/>
      <c r="C3" s="20"/>
      <c r="D3" s="20"/>
      <c r="E3" s="20"/>
      <c r="F3" s="20"/>
      <c r="G3" s="20"/>
      <c r="H3" s="20"/>
      <c r="I3" s="20"/>
      <c r="J3" s="20"/>
      <c r="K3" s="20"/>
      <c r="L3" s="21"/>
      <c r="AT3" s="18" t="s">
        <v>88</v>
      </c>
    </row>
    <row r="4" spans="2:46" ht="24.95" customHeight="1">
      <c r="B4" s="21"/>
      <c r="D4" s="22" t="s">
        <v>204</v>
      </c>
      <c r="L4" s="21"/>
      <c r="M4" s="92" t="s">
        <v>10</v>
      </c>
      <c r="AT4" s="18" t="s">
        <v>4</v>
      </c>
    </row>
    <row r="5" spans="2:46" ht="6.95" customHeight="1">
      <c r="B5" s="21"/>
      <c r="L5" s="21"/>
    </row>
    <row r="6" spans="2:46" ht="12" customHeight="1">
      <c r="B6" s="21"/>
      <c r="D6" s="28" t="s">
        <v>16</v>
      </c>
      <c r="L6" s="21"/>
    </row>
    <row r="7" spans="2:46" ht="16.5" customHeight="1">
      <c r="B7" s="21"/>
      <c r="E7" s="333" t="str">
        <f>'Rekapitulace stavby'!K6</f>
        <v>Domov pro seniory v Litomyšli</v>
      </c>
      <c r="F7" s="334"/>
      <c r="G7" s="334"/>
      <c r="H7" s="334"/>
      <c r="L7" s="21"/>
    </row>
    <row r="8" spans="2:46" ht="12" customHeight="1">
      <c r="B8" s="21"/>
      <c r="D8" s="28" t="s">
        <v>217</v>
      </c>
      <c r="L8" s="21"/>
    </row>
    <row r="9" spans="2:46" s="1" customFormat="1" ht="16.5" customHeight="1">
      <c r="B9" s="33"/>
      <c r="E9" s="333" t="s">
        <v>9147</v>
      </c>
      <c r="F9" s="335"/>
      <c r="G9" s="335"/>
      <c r="H9" s="335"/>
      <c r="L9" s="33"/>
    </row>
    <row r="10" spans="2:46" s="1" customFormat="1" ht="12" customHeight="1">
      <c r="B10" s="33"/>
      <c r="D10" s="28" t="s">
        <v>224</v>
      </c>
      <c r="L10" s="33"/>
    </row>
    <row r="11" spans="2:46" s="1" customFormat="1" ht="16.5" customHeight="1">
      <c r="B11" s="33"/>
      <c r="E11" s="316" t="s">
        <v>9833</v>
      </c>
      <c r="F11" s="335"/>
      <c r="G11" s="335"/>
      <c r="H11" s="335"/>
      <c r="L11" s="33"/>
    </row>
    <row r="12" spans="2:46" s="1" customFormat="1" ht="11.25">
      <c r="B12" s="33"/>
      <c r="L12" s="33"/>
    </row>
    <row r="13" spans="2:46" s="1" customFormat="1" ht="12" customHeight="1">
      <c r="B13" s="33"/>
      <c r="D13" s="28" t="s">
        <v>18</v>
      </c>
      <c r="F13" s="26" t="s">
        <v>42</v>
      </c>
      <c r="I13" s="28" t="s">
        <v>20</v>
      </c>
      <c r="J13" s="26" t="s">
        <v>42</v>
      </c>
      <c r="L13" s="33"/>
    </row>
    <row r="14" spans="2:46" s="1" customFormat="1" ht="12" customHeight="1">
      <c r="B14" s="33"/>
      <c r="D14" s="28" t="s">
        <v>22</v>
      </c>
      <c r="F14" s="26" t="s">
        <v>23</v>
      </c>
      <c r="I14" s="28" t="s">
        <v>24</v>
      </c>
      <c r="J14" s="50" t="str">
        <f>'Rekapitulace stavby'!AN8</f>
        <v>20. 1. 2025</v>
      </c>
      <c r="L14" s="33"/>
    </row>
    <row r="15" spans="2:46" s="1" customFormat="1" ht="10.9" customHeight="1">
      <c r="B15" s="33"/>
      <c r="L15" s="33"/>
    </row>
    <row r="16" spans="2:46" s="1" customFormat="1" ht="12" customHeight="1">
      <c r="B16" s="33"/>
      <c r="D16" s="28" t="s">
        <v>26</v>
      </c>
      <c r="I16" s="28" t="s">
        <v>27</v>
      </c>
      <c r="J16" s="26" t="s">
        <v>42</v>
      </c>
      <c r="L16" s="33"/>
    </row>
    <row r="17" spans="2:12" s="1" customFormat="1" ht="18" customHeight="1">
      <c r="B17" s="33"/>
      <c r="E17" s="26" t="s">
        <v>29</v>
      </c>
      <c r="I17" s="28" t="s">
        <v>30</v>
      </c>
      <c r="J17" s="26" t="s">
        <v>42</v>
      </c>
      <c r="L17" s="33"/>
    </row>
    <row r="18" spans="2:12" s="1" customFormat="1" ht="6.95" customHeight="1">
      <c r="B18" s="33"/>
      <c r="L18" s="33"/>
    </row>
    <row r="19" spans="2:12" s="1" customFormat="1" ht="12" customHeight="1">
      <c r="B19" s="33"/>
      <c r="D19" s="28" t="s">
        <v>32</v>
      </c>
      <c r="I19" s="28" t="s">
        <v>27</v>
      </c>
      <c r="J19" s="29" t="str">
        <f>'Rekapitulace stavby'!AN13</f>
        <v>Vyplň údaj</v>
      </c>
      <c r="L19" s="33"/>
    </row>
    <row r="20" spans="2:12" s="1" customFormat="1" ht="18" customHeight="1">
      <c r="B20" s="33"/>
      <c r="E20" s="336" t="str">
        <f>'Rekapitulace stavby'!E14</f>
        <v>Vyplň údaj</v>
      </c>
      <c r="F20" s="294"/>
      <c r="G20" s="294"/>
      <c r="H20" s="294"/>
      <c r="I20" s="28" t="s">
        <v>30</v>
      </c>
      <c r="J20" s="29" t="str">
        <f>'Rekapitulace stavby'!AN14</f>
        <v>Vyplň údaj</v>
      </c>
      <c r="L20" s="33"/>
    </row>
    <row r="21" spans="2:12" s="1" customFormat="1" ht="6.95" customHeight="1">
      <c r="B21" s="33"/>
      <c r="L21" s="33"/>
    </row>
    <row r="22" spans="2:12" s="1" customFormat="1" ht="12" customHeight="1">
      <c r="B22" s="33"/>
      <c r="D22" s="28" t="s">
        <v>34</v>
      </c>
      <c r="I22" s="28" t="s">
        <v>27</v>
      </c>
      <c r="J22" s="26" t="s">
        <v>42</v>
      </c>
      <c r="L22" s="33"/>
    </row>
    <row r="23" spans="2:12" s="1" customFormat="1" ht="18" customHeight="1">
      <c r="B23" s="33"/>
      <c r="E23" s="26" t="s">
        <v>4955</v>
      </c>
      <c r="I23" s="28" t="s">
        <v>30</v>
      </c>
      <c r="J23" s="26" t="s">
        <v>42</v>
      </c>
      <c r="L23" s="33"/>
    </row>
    <row r="24" spans="2:12" s="1" customFormat="1" ht="6.95" customHeight="1">
      <c r="B24" s="33"/>
      <c r="L24" s="33"/>
    </row>
    <row r="25" spans="2:12" s="1" customFormat="1" ht="12" customHeight="1">
      <c r="B25" s="33"/>
      <c r="D25" s="28" t="s">
        <v>39</v>
      </c>
      <c r="I25" s="28" t="s">
        <v>27</v>
      </c>
      <c r="J25" s="26" t="str">
        <f>IF('Rekapitulace stavby'!AN19="","",'Rekapitulace stavby'!AN19)</f>
        <v>63243393</v>
      </c>
      <c r="L25" s="33"/>
    </row>
    <row r="26" spans="2:12" s="1" customFormat="1" ht="18" customHeight="1">
      <c r="B26" s="33"/>
      <c r="E26" s="26" t="str">
        <f>IF('Rekapitulace stavby'!E20="","",'Rekapitulace stavby'!E20)</f>
        <v>Ing.Štefan Sivák</v>
      </c>
      <c r="I26" s="28" t="s">
        <v>30</v>
      </c>
      <c r="J26" s="26" t="str">
        <f>IF('Rekapitulace stavby'!AN20="","",'Rekapitulace stavby'!AN20)</f>
        <v/>
      </c>
      <c r="L26" s="33"/>
    </row>
    <row r="27" spans="2:12" s="1" customFormat="1" ht="6.95" customHeight="1">
      <c r="B27" s="33"/>
      <c r="L27" s="33"/>
    </row>
    <row r="28" spans="2:12" s="1" customFormat="1" ht="12" customHeight="1">
      <c r="B28" s="33"/>
      <c r="D28" s="28" t="s">
        <v>43</v>
      </c>
      <c r="L28" s="33"/>
    </row>
    <row r="29" spans="2:12" s="7" customFormat="1" ht="16.5" customHeight="1">
      <c r="B29" s="93"/>
      <c r="E29" s="299" t="s">
        <v>42</v>
      </c>
      <c r="F29" s="299"/>
      <c r="G29" s="299"/>
      <c r="H29" s="299"/>
      <c r="L29" s="93"/>
    </row>
    <row r="30" spans="2:12" s="1" customFormat="1" ht="6.95" customHeight="1">
      <c r="B30" s="33"/>
      <c r="L30" s="33"/>
    </row>
    <row r="31" spans="2:12" s="1" customFormat="1" ht="6.95" customHeight="1">
      <c r="B31" s="33"/>
      <c r="D31" s="51"/>
      <c r="E31" s="51"/>
      <c r="F31" s="51"/>
      <c r="G31" s="51"/>
      <c r="H31" s="51"/>
      <c r="I31" s="51"/>
      <c r="J31" s="51"/>
      <c r="K31" s="51"/>
      <c r="L31" s="33"/>
    </row>
    <row r="32" spans="2:12" s="1" customFormat="1" ht="25.35" customHeight="1">
      <c r="B32" s="33"/>
      <c r="D32" s="94" t="s">
        <v>45</v>
      </c>
      <c r="J32" s="64">
        <f>ROUND(J94, 2)</f>
        <v>0</v>
      </c>
      <c r="L32" s="33"/>
    </row>
    <row r="33" spans="2:12" s="1" customFormat="1" ht="6.95" customHeight="1">
      <c r="B33" s="33"/>
      <c r="D33" s="51"/>
      <c r="E33" s="51"/>
      <c r="F33" s="51"/>
      <c r="G33" s="51"/>
      <c r="H33" s="51"/>
      <c r="I33" s="51"/>
      <c r="J33" s="51"/>
      <c r="K33" s="51"/>
      <c r="L33" s="33"/>
    </row>
    <row r="34" spans="2:12" s="1" customFormat="1" ht="14.45" customHeight="1">
      <c r="B34" s="33"/>
      <c r="F34" s="36" t="s">
        <v>47</v>
      </c>
      <c r="I34" s="36" t="s">
        <v>46</v>
      </c>
      <c r="J34" s="36" t="s">
        <v>48</v>
      </c>
      <c r="L34" s="33"/>
    </row>
    <row r="35" spans="2:12" s="1" customFormat="1" ht="14.45" customHeight="1">
      <c r="B35" s="33"/>
      <c r="D35" s="53" t="s">
        <v>49</v>
      </c>
      <c r="E35" s="28" t="s">
        <v>50</v>
      </c>
      <c r="F35" s="83">
        <f>ROUND((SUM(BE94:BE478)),  2)</f>
        <v>0</v>
      </c>
      <c r="I35" s="95">
        <v>0.21</v>
      </c>
      <c r="J35" s="83">
        <f>ROUND(((SUM(BE94:BE478))*I35),  2)</f>
        <v>0</v>
      </c>
      <c r="L35" s="33"/>
    </row>
    <row r="36" spans="2:12" s="1" customFormat="1" ht="14.45" customHeight="1">
      <c r="B36" s="33"/>
      <c r="E36" s="28" t="s">
        <v>51</v>
      </c>
      <c r="F36" s="83">
        <f>ROUND((SUM(BF94:BF478)),  2)</f>
        <v>0</v>
      </c>
      <c r="I36" s="95">
        <v>0.12</v>
      </c>
      <c r="J36" s="83">
        <f>ROUND(((SUM(BF94:BF478))*I36),  2)</f>
        <v>0</v>
      </c>
      <c r="L36" s="33"/>
    </row>
    <row r="37" spans="2:12" s="1" customFormat="1" ht="14.45" hidden="1" customHeight="1">
      <c r="B37" s="33"/>
      <c r="E37" s="28" t="s">
        <v>52</v>
      </c>
      <c r="F37" s="83">
        <f>ROUND((SUM(BG94:BG478)),  2)</f>
        <v>0</v>
      </c>
      <c r="I37" s="95">
        <v>0.21</v>
      </c>
      <c r="J37" s="83">
        <f>0</f>
        <v>0</v>
      </c>
      <c r="L37" s="33"/>
    </row>
    <row r="38" spans="2:12" s="1" customFormat="1" ht="14.45" hidden="1" customHeight="1">
      <c r="B38" s="33"/>
      <c r="E38" s="28" t="s">
        <v>53</v>
      </c>
      <c r="F38" s="83">
        <f>ROUND((SUM(BH94:BH478)),  2)</f>
        <v>0</v>
      </c>
      <c r="I38" s="95">
        <v>0.12</v>
      </c>
      <c r="J38" s="83">
        <f>0</f>
        <v>0</v>
      </c>
      <c r="L38" s="33"/>
    </row>
    <row r="39" spans="2:12" s="1" customFormat="1" ht="14.45" hidden="1" customHeight="1">
      <c r="B39" s="33"/>
      <c r="E39" s="28" t="s">
        <v>54</v>
      </c>
      <c r="F39" s="83">
        <f>ROUND((SUM(BI94:BI478)),  2)</f>
        <v>0</v>
      </c>
      <c r="I39" s="95">
        <v>0</v>
      </c>
      <c r="J39" s="83">
        <f>0</f>
        <v>0</v>
      </c>
      <c r="L39" s="33"/>
    </row>
    <row r="40" spans="2:12" s="1" customFormat="1" ht="6.95" customHeight="1">
      <c r="B40" s="33"/>
      <c r="L40" s="33"/>
    </row>
    <row r="41" spans="2:12" s="1" customFormat="1" ht="25.35" customHeight="1">
      <c r="B41" s="33"/>
      <c r="C41" s="96"/>
      <c r="D41" s="97" t="s">
        <v>55</v>
      </c>
      <c r="E41" s="55"/>
      <c r="F41" s="55"/>
      <c r="G41" s="98" t="s">
        <v>56</v>
      </c>
      <c r="H41" s="99" t="s">
        <v>57</v>
      </c>
      <c r="I41" s="55"/>
      <c r="J41" s="100">
        <f>SUM(J32:J39)</f>
        <v>0</v>
      </c>
      <c r="K41" s="101"/>
      <c r="L41" s="33"/>
    </row>
    <row r="42" spans="2:12" s="1" customFormat="1" ht="14.45" customHeight="1">
      <c r="B42" s="42"/>
      <c r="C42" s="43"/>
      <c r="D42" s="43"/>
      <c r="E42" s="43"/>
      <c r="F42" s="43"/>
      <c r="G42" s="43"/>
      <c r="H42" s="43"/>
      <c r="I42" s="43"/>
      <c r="J42" s="43"/>
      <c r="K42" s="43"/>
      <c r="L42" s="33"/>
    </row>
    <row r="46" spans="2:12" s="1" customFormat="1" ht="6.95" customHeight="1">
      <c r="B46" s="44"/>
      <c r="C46" s="45"/>
      <c r="D46" s="45"/>
      <c r="E46" s="45"/>
      <c r="F46" s="45"/>
      <c r="G46" s="45"/>
      <c r="H46" s="45"/>
      <c r="I46" s="45"/>
      <c r="J46" s="45"/>
      <c r="K46" s="45"/>
      <c r="L46" s="33"/>
    </row>
    <row r="47" spans="2:12" s="1" customFormat="1" ht="24.95" customHeight="1">
      <c r="B47" s="33"/>
      <c r="C47" s="22" t="s">
        <v>246</v>
      </c>
      <c r="L47" s="33"/>
    </row>
    <row r="48" spans="2:12" s="1" customFormat="1" ht="6.95" customHeight="1">
      <c r="B48" s="33"/>
      <c r="L48" s="33"/>
    </row>
    <row r="49" spans="2:47" s="1" customFormat="1" ht="12" customHeight="1">
      <c r="B49" s="33"/>
      <c r="C49" s="28" t="s">
        <v>16</v>
      </c>
      <c r="L49" s="33"/>
    </row>
    <row r="50" spans="2:47" s="1" customFormat="1" ht="16.5" customHeight="1">
      <c r="B50" s="33"/>
      <c r="E50" s="333" t="str">
        <f>E7</f>
        <v>Domov pro seniory v Litomyšli</v>
      </c>
      <c r="F50" s="334"/>
      <c r="G50" s="334"/>
      <c r="H50" s="334"/>
      <c r="L50" s="33"/>
    </row>
    <row r="51" spans="2:47" ht="12" customHeight="1">
      <c r="B51" s="21"/>
      <c r="C51" s="28" t="s">
        <v>217</v>
      </c>
      <c r="L51" s="21"/>
    </row>
    <row r="52" spans="2:47" s="1" customFormat="1" ht="16.5" customHeight="1">
      <c r="B52" s="33"/>
      <c r="E52" s="333" t="s">
        <v>9147</v>
      </c>
      <c r="F52" s="335"/>
      <c r="G52" s="335"/>
      <c r="H52" s="335"/>
      <c r="L52" s="33"/>
    </row>
    <row r="53" spans="2:47" s="1" customFormat="1" ht="12" customHeight="1">
      <c r="B53" s="33"/>
      <c r="C53" s="28" t="s">
        <v>224</v>
      </c>
      <c r="L53" s="33"/>
    </row>
    <row r="54" spans="2:47" s="1" customFormat="1" ht="16.5" customHeight="1">
      <c r="B54" s="33"/>
      <c r="E54" s="316" t="str">
        <f>E11</f>
        <v>SO 441 - Areálová  dešťová kanalizace</v>
      </c>
      <c r="F54" s="335"/>
      <c r="G54" s="335"/>
      <c r="H54" s="335"/>
      <c r="L54" s="33"/>
    </row>
    <row r="55" spans="2:47" s="1" customFormat="1" ht="6.95" customHeight="1">
      <c r="B55" s="33"/>
      <c r="L55" s="33"/>
    </row>
    <row r="56" spans="2:47" s="1" customFormat="1" ht="12" customHeight="1">
      <c r="B56" s="33"/>
      <c r="C56" s="28" t="s">
        <v>22</v>
      </c>
      <c r="F56" s="26" t="str">
        <f>F14</f>
        <v>Z.Kopala, 570 01 Litomyšl</v>
      </c>
      <c r="I56" s="28" t="s">
        <v>24</v>
      </c>
      <c r="J56" s="50" t="str">
        <f>IF(J14="","",J14)</f>
        <v>20. 1. 2025</v>
      </c>
      <c r="L56" s="33"/>
    </row>
    <row r="57" spans="2:47" s="1" customFormat="1" ht="6.95" customHeight="1">
      <c r="B57" s="33"/>
      <c r="L57" s="33"/>
    </row>
    <row r="58" spans="2:47" s="1" customFormat="1" ht="15.2" customHeight="1">
      <c r="B58" s="33"/>
      <c r="C58" s="28" t="s">
        <v>26</v>
      </c>
      <c r="F58" s="26" t="str">
        <f>E17</f>
        <v>Město Litomyšl</v>
      </c>
      <c r="I58" s="28" t="s">
        <v>34</v>
      </c>
      <c r="J58" s="31" t="str">
        <f>E23</f>
        <v>Deltaplan Praha s.r.o.</v>
      </c>
      <c r="L58" s="33"/>
    </row>
    <row r="59" spans="2:47" s="1" customFormat="1" ht="15.2" customHeight="1">
      <c r="B59" s="33"/>
      <c r="C59" s="28" t="s">
        <v>32</v>
      </c>
      <c r="F59" s="26" t="str">
        <f>IF(E20="","",E20)</f>
        <v>Vyplň údaj</v>
      </c>
      <c r="I59" s="28" t="s">
        <v>39</v>
      </c>
      <c r="J59" s="31" t="str">
        <f>E26</f>
        <v>Ing.Štefan Sivák</v>
      </c>
      <c r="L59" s="33"/>
    </row>
    <row r="60" spans="2:47" s="1" customFormat="1" ht="10.35" customHeight="1">
      <c r="B60" s="33"/>
      <c r="L60" s="33"/>
    </row>
    <row r="61" spans="2:47" s="1" customFormat="1" ht="29.25" customHeight="1">
      <c r="B61" s="33"/>
      <c r="C61" s="102" t="s">
        <v>247</v>
      </c>
      <c r="D61" s="96"/>
      <c r="E61" s="96"/>
      <c r="F61" s="96"/>
      <c r="G61" s="96"/>
      <c r="H61" s="96"/>
      <c r="I61" s="96"/>
      <c r="J61" s="103" t="s">
        <v>248</v>
      </c>
      <c r="K61" s="96"/>
      <c r="L61" s="33"/>
    </row>
    <row r="62" spans="2:47" s="1" customFormat="1" ht="10.35" customHeight="1">
      <c r="B62" s="33"/>
      <c r="L62" s="33"/>
    </row>
    <row r="63" spans="2:47" s="1" customFormat="1" ht="22.9" customHeight="1">
      <c r="B63" s="33"/>
      <c r="C63" s="104" t="s">
        <v>77</v>
      </c>
      <c r="J63" s="64">
        <f>J94</f>
        <v>0</v>
      </c>
      <c r="L63" s="33"/>
      <c r="AU63" s="18" t="s">
        <v>249</v>
      </c>
    </row>
    <row r="64" spans="2:47" s="8" customFormat="1" ht="24.95" customHeight="1">
      <c r="B64" s="105"/>
      <c r="D64" s="106" t="s">
        <v>250</v>
      </c>
      <c r="E64" s="107"/>
      <c r="F64" s="107"/>
      <c r="G64" s="107"/>
      <c r="H64" s="107"/>
      <c r="I64" s="107"/>
      <c r="J64" s="108">
        <f>J95</f>
        <v>0</v>
      </c>
      <c r="L64" s="105"/>
    </row>
    <row r="65" spans="2:12" s="9" customFormat="1" ht="19.899999999999999" customHeight="1">
      <c r="B65" s="109"/>
      <c r="D65" s="110" t="s">
        <v>251</v>
      </c>
      <c r="E65" s="111"/>
      <c r="F65" s="111"/>
      <c r="G65" s="111"/>
      <c r="H65" s="111"/>
      <c r="I65" s="111"/>
      <c r="J65" s="112">
        <f>J96</f>
        <v>0</v>
      </c>
      <c r="L65" s="109"/>
    </row>
    <row r="66" spans="2:12" s="9" customFormat="1" ht="19.899999999999999" customHeight="1">
      <c r="B66" s="109"/>
      <c r="D66" s="110" t="s">
        <v>253</v>
      </c>
      <c r="E66" s="111"/>
      <c r="F66" s="111"/>
      <c r="G66" s="111"/>
      <c r="H66" s="111"/>
      <c r="I66" s="111"/>
      <c r="J66" s="112">
        <f>J217</f>
        <v>0</v>
      </c>
      <c r="L66" s="109"/>
    </row>
    <row r="67" spans="2:12" s="9" customFormat="1" ht="19.899999999999999" customHeight="1">
      <c r="B67" s="109"/>
      <c r="D67" s="110" t="s">
        <v>254</v>
      </c>
      <c r="E67" s="111"/>
      <c r="F67" s="111"/>
      <c r="G67" s="111"/>
      <c r="H67" s="111"/>
      <c r="I67" s="111"/>
      <c r="J67" s="112">
        <f>J222</f>
        <v>0</v>
      </c>
      <c r="L67" s="109"/>
    </row>
    <row r="68" spans="2:12" s="9" customFormat="1" ht="19.899999999999999" customHeight="1">
      <c r="B68" s="109"/>
      <c r="D68" s="110" t="s">
        <v>255</v>
      </c>
      <c r="E68" s="111"/>
      <c r="F68" s="111"/>
      <c r="G68" s="111"/>
      <c r="H68" s="111"/>
      <c r="I68" s="111"/>
      <c r="J68" s="112">
        <f>J266</f>
        <v>0</v>
      </c>
      <c r="L68" s="109"/>
    </row>
    <row r="69" spans="2:12" s="9" customFormat="1" ht="19.899999999999999" customHeight="1">
      <c r="B69" s="109"/>
      <c r="D69" s="110" t="s">
        <v>7908</v>
      </c>
      <c r="E69" s="111"/>
      <c r="F69" s="111"/>
      <c r="G69" s="111"/>
      <c r="H69" s="111"/>
      <c r="I69" s="111"/>
      <c r="J69" s="112">
        <f>J293</f>
        <v>0</v>
      </c>
      <c r="L69" s="109"/>
    </row>
    <row r="70" spans="2:12" s="9" customFormat="1" ht="19.899999999999999" customHeight="1">
      <c r="B70" s="109"/>
      <c r="D70" s="110" t="s">
        <v>257</v>
      </c>
      <c r="E70" s="111"/>
      <c r="F70" s="111"/>
      <c r="G70" s="111"/>
      <c r="H70" s="111"/>
      <c r="I70" s="111"/>
      <c r="J70" s="112">
        <f>J431</f>
        <v>0</v>
      </c>
      <c r="L70" s="109"/>
    </row>
    <row r="71" spans="2:12" s="9" customFormat="1" ht="19.899999999999999" customHeight="1">
      <c r="B71" s="109"/>
      <c r="D71" s="110" t="s">
        <v>4029</v>
      </c>
      <c r="E71" s="111"/>
      <c r="F71" s="111"/>
      <c r="G71" s="111"/>
      <c r="H71" s="111"/>
      <c r="I71" s="111"/>
      <c r="J71" s="112">
        <f>J445</f>
        <v>0</v>
      </c>
      <c r="L71" s="109"/>
    </row>
    <row r="72" spans="2:12" s="9" customFormat="1" ht="19.899999999999999" customHeight="1">
      <c r="B72" s="109"/>
      <c r="D72" s="110" t="s">
        <v>258</v>
      </c>
      <c r="E72" s="111"/>
      <c r="F72" s="111"/>
      <c r="G72" s="111"/>
      <c r="H72" s="111"/>
      <c r="I72" s="111"/>
      <c r="J72" s="112">
        <f>J474</f>
        <v>0</v>
      </c>
      <c r="L72" s="109"/>
    </row>
    <row r="73" spans="2:12" s="1" customFormat="1" ht="21.75" customHeight="1">
      <c r="B73" s="33"/>
      <c r="L73" s="33"/>
    </row>
    <row r="74" spans="2:12" s="1" customFormat="1" ht="6.95" customHeight="1">
      <c r="B74" s="42"/>
      <c r="C74" s="43"/>
      <c r="D74" s="43"/>
      <c r="E74" s="43"/>
      <c r="F74" s="43"/>
      <c r="G74" s="43"/>
      <c r="H74" s="43"/>
      <c r="I74" s="43"/>
      <c r="J74" s="43"/>
      <c r="K74" s="43"/>
      <c r="L74" s="33"/>
    </row>
    <row r="78" spans="2:12" s="1" customFormat="1" ht="6.95" customHeight="1">
      <c r="B78" s="44"/>
      <c r="C78" s="45"/>
      <c r="D78" s="45"/>
      <c r="E78" s="45"/>
      <c r="F78" s="45"/>
      <c r="G78" s="45"/>
      <c r="H78" s="45"/>
      <c r="I78" s="45"/>
      <c r="J78" s="45"/>
      <c r="K78" s="45"/>
      <c r="L78" s="33"/>
    </row>
    <row r="79" spans="2:12" s="1" customFormat="1" ht="24.95" customHeight="1">
      <c r="B79" s="33"/>
      <c r="C79" s="22" t="s">
        <v>290</v>
      </c>
      <c r="L79" s="33"/>
    </row>
    <row r="80" spans="2:12" s="1" customFormat="1" ht="6.95" customHeight="1">
      <c r="B80" s="33"/>
      <c r="L80" s="33"/>
    </row>
    <row r="81" spans="2:63" s="1" customFormat="1" ht="12" customHeight="1">
      <c r="B81" s="33"/>
      <c r="C81" s="28" t="s">
        <v>16</v>
      </c>
      <c r="L81" s="33"/>
    </row>
    <row r="82" spans="2:63" s="1" customFormat="1" ht="16.5" customHeight="1">
      <c r="B82" s="33"/>
      <c r="E82" s="333" t="str">
        <f>E7</f>
        <v>Domov pro seniory v Litomyšli</v>
      </c>
      <c r="F82" s="334"/>
      <c r="G82" s="334"/>
      <c r="H82" s="334"/>
      <c r="L82" s="33"/>
    </row>
    <row r="83" spans="2:63" ht="12" customHeight="1">
      <c r="B83" s="21"/>
      <c r="C83" s="28" t="s">
        <v>217</v>
      </c>
      <c r="L83" s="21"/>
    </row>
    <row r="84" spans="2:63" s="1" customFormat="1" ht="16.5" customHeight="1">
      <c r="B84" s="33"/>
      <c r="E84" s="333" t="s">
        <v>9147</v>
      </c>
      <c r="F84" s="335"/>
      <c r="G84" s="335"/>
      <c r="H84" s="335"/>
      <c r="L84" s="33"/>
    </row>
    <row r="85" spans="2:63" s="1" customFormat="1" ht="12" customHeight="1">
      <c r="B85" s="33"/>
      <c r="C85" s="28" t="s">
        <v>224</v>
      </c>
      <c r="L85" s="33"/>
    </row>
    <row r="86" spans="2:63" s="1" customFormat="1" ht="16.5" customHeight="1">
      <c r="B86" s="33"/>
      <c r="E86" s="316" t="str">
        <f>E11</f>
        <v>SO 441 - Areálová  dešťová kanalizace</v>
      </c>
      <c r="F86" s="335"/>
      <c r="G86" s="335"/>
      <c r="H86" s="335"/>
      <c r="L86" s="33"/>
    </row>
    <row r="87" spans="2:63" s="1" customFormat="1" ht="6.95" customHeight="1">
      <c r="B87" s="33"/>
      <c r="L87" s="33"/>
    </row>
    <row r="88" spans="2:63" s="1" customFormat="1" ht="12" customHeight="1">
      <c r="B88" s="33"/>
      <c r="C88" s="28" t="s">
        <v>22</v>
      </c>
      <c r="F88" s="26" t="str">
        <f>F14</f>
        <v>Z.Kopala, 570 01 Litomyšl</v>
      </c>
      <c r="I88" s="28" t="s">
        <v>24</v>
      </c>
      <c r="J88" s="50" t="str">
        <f>IF(J14="","",J14)</f>
        <v>20. 1. 2025</v>
      </c>
      <c r="L88" s="33"/>
    </row>
    <row r="89" spans="2:63" s="1" customFormat="1" ht="6.95" customHeight="1">
      <c r="B89" s="33"/>
      <c r="L89" s="33"/>
    </row>
    <row r="90" spans="2:63" s="1" customFormat="1" ht="15.2" customHeight="1">
      <c r="B90" s="33"/>
      <c r="C90" s="28" t="s">
        <v>26</v>
      </c>
      <c r="F90" s="26" t="str">
        <f>E17</f>
        <v>Město Litomyšl</v>
      </c>
      <c r="I90" s="28" t="s">
        <v>34</v>
      </c>
      <c r="J90" s="31" t="str">
        <f>E23</f>
        <v>Deltaplan Praha s.r.o.</v>
      </c>
      <c r="L90" s="33"/>
    </row>
    <row r="91" spans="2:63" s="1" customFormat="1" ht="15.2" customHeight="1">
      <c r="B91" s="33"/>
      <c r="C91" s="28" t="s">
        <v>32</v>
      </c>
      <c r="F91" s="26" t="str">
        <f>IF(E20="","",E20)</f>
        <v>Vyplň údaj</v>
      </c>
      <c r="I91" s="28" t="s">
        <v>39</v>
      </c>
      <c r="J91" s="31" t="str">
        <f>E26</f>
        <v>Ing.Štefan Sivák</v>
      </c>
      <c r="L91" s="33"/>
    </row>
    <row r="92" spans="2:63" s="1" customFormat="1" ht="10.35" customHeight="1">
      <c r="B92" s="33"/>
      <c r="L92" s="33"/>
    </row>
    <row r="93" spans="2:63" s="10" customFormat="1" ht="29.25" customHeight="1">
      <c r="B93" s="113"/>
      <c r="C93" s="114" t="s">
        <v>291</v>
      </c>
      <c r="D93" s="115" t="s">
        <v>64</v>
      </c>
      <c r="E93" s="115" t="s">
        <v>60</v>
      </c>
      <c r="F93" s="115" t="s">
        <v>61</v>
      </c>
      <c r="G93" s="115" t="s">
        <v>292</v>
      </c>
      <c r="H93" s="115" t="s">
        <v>293</v>
      </c>
      <c r="I93" s="115" t="s">
        <v>294</v>
      </c>
      <c r="J93" s="115" t="s">
        <v>248</v>
      </c>
      <c r="K93" s="116" t="s">
        <v>295</v>
      </c>
      <c r="L93" s="113"/>
      <c r="M93" s="57" t="s">
        <v>42</v>
      </c>
      <c r="N93" s="58" t="s">
        <v>49</v>
      </c>
      <c r="O93" s="58" t="s">
        <v>296</v>
      </c>
      <c r="P93" s="58" t="s">
        <v>297</v>
      </c>
      <c r="Q93" s="58" t="s">
        <v>298</v>
      </c>
      <c r="R93" s="58" t="s">
        <v>299</v>
      </c>
      <c r="S93" s="58" t="s">
        <v>300</v>
      </c>
      <c r="T93" s="59" t="s">
        <v>301</v>
      </c>
    </row>
    <row r="94" spans="2:63" s="1" customFormat="1" ht="22.9" customHeight="1">
      <c r="B94" s="33"/>
      <c r="C94" s="62" t="s">
        <v>302</v>
      </c>
      <c r="J94" s="117">
        <f>BK94</f>
        <v>0</v>
      </c>
      <c r="L94" s="33"/>
      <c r="M94" s="60"/>
      <c r="N94" s="51"/>
      <c r="O94" s="51"/>
      <c r="P94" s="118">
        <f>P95</f>
        <v>0</v>
      </c>
      <c r="Q94" s="51"/>
      <c r="R94" s="118">
        <f>R95</f>
        <v>908.98986143787988</v>
      </c>
      <c r="S94" s="51"/>
      <c r="T94" s="119">
        <f>T95</f>
        <v>54.913200000000003</v>
      </c>
      <c r="AT94" s="18" t="s">
        <v>78</v>
      </c>
      <c r="AU94" s="18" t="s">
        <v>249</v>
      </c>
      <c r="BK94" s="120">
        <f>BK95</f>
        <v>0</v>
      </c>
    </row>
    <row r="95" spans="2:63" s="11" customFormat="1" ht="25.9" customHeight="1">
      <c r="B95" s="121"/>
      <c r="D95" s="122" t="s">
        <v>78</v>
      </c>
      <c r="E95" s="123" t="s">
        <v>303</v>
      </c>
      <c r="F95" s="123" t="s">
        <v>304</v>
      </c>
      <c r="I95" s="124"/>
      <c r="J95" s="125">
        <f>BK95</f>
        <v>0</v>
      </c>
      <c r="L95" s="121"/>
      <c r="M95" s="126"/>
      <c r="P95" s="127">
        <f>P96+P217+P222+P266+P293+P431+P445+P474</f>
        <v>0</v>
      </c>
      <c r="R95" s="127">
        <f>R96+R217+R222+R266+R293+R431+R445+R474</f>
        <v>908.98986143787988</v>
      </c>
      <c r="T95" s="128">
        <f>T96+T217+T222+T266+T293+T431+T445+T474</f>
        <v>54.913200000000003</v>
      </c>
      <c r="AR95" s="122" t="s">
        <v>86</v>
      </c>
      <c r="AT95" s="129" t="s">
        <v>78</v>
      </c>
      <c r="AU95" s="129" t="s">
        <v>79</v>
      </c>
      <c r="AY95" s="122" t="s">
        <v>305</v>
      </c>
      <c r="BK95" s="130">
        <f>BK96+BK217+BK222+BK266+BK293+BK431+BK445+BK474</f>
        <v>0</v>
      </c>
    </row>
    <row r="96" spans="2:63" s="11" customFormat="1" ht="22.9" customHeight="1">
      <c r="B96" s="121"/>
      <c r="D96" s="122" t="s">
        <v>78</v>
      </c>
      <c r="E96" s="131" t="s">
        <v>86</v>
      </c>
      <c r="F96" s="131" t="s">
        <v>306</v>
      </c>
      <c r="I96" s="124"/>
      <c r="J96" s="132">
        <f>BK96</f>
        <v>0</v>
      </c>
      <c r="L96" s="121"/>
      <c r="M96" s="126"/>
      <c r="P96" s="127">
        <f>SUM(P97:P216)</f>
        <v>0</v>
      </c>
      <c r="R96" s="127">
        <f>SUM(R97:R216)</f>
        <v>709.01091871487995</v>
      </c>
      <c r="T96" s="128">
        <f>SUM(T97:T216)</f>
        <v>54.913200000000003</v>
      </c>
      <c r="AR96" s="122" t="s">
        <v>86</v>
      </c>
      <c r="AT96" s="129" t="s">
        <v>78</v>
      </c>
      <c r="AU96" s="129" t="s">
        <v>86</v>
      </c>
      <c r="AY96" s="122" t="s">
        <v>305</v>
      </c>
      <c r="BK96" s="130">
        <f>SUM(BK97:BK216)</f>
        <v>0</v>
      </c>
    </row>
    <row r="97" spans="2:65" s="1" customFormat="1" ht="24.2" customHeight="1">
      <c r="B97" s="33"/>
      <c r="C97" s="133" t="s">
        <v>86</v>
      </c>
      <c r="D97" s="133" t="s">
        <v>307</v>
      </c>
      <c r="E97" s="134" t="s">
        <v>9149</v>
      </c>
      <c r="F97" s="135" t="s">
        <v>9150</v>
      </c>
      <c r="G97" s="136" t="s">
        <v>199</v>
      </c>
      <c r="H97" s="137">
        <v>56.4</v>
      </c>
      <c r="I97" s="138"/>
      <c r="J97" s="139">
        <f>ROUND(I97*H97,2)</f>
        <v>0</v>
      </c>
      <c r="K97" s="135" t="s">
        <v>310</v>
      </c>
      <c r="L97" s="33"/>
      <c r="M97" s="140" t="s">
        <v>42</v>
      </c>
      <c r="N97" s="141" t="s">
        <v>50</v>
      </c>
      <c r="P97" s="142">
        <f>O97*H97</f>
        <v>0</v>
      </c>
      <c r="Q97" s="142">
        <v>0</v>
      </c>
      <c r="R97" s="142">
        <f>Q97*H97</f>
        <v>0</v>
      </c>
      <c r="S97" s="142">
        <v>0.28999999999999998</v>
      </c>
      <c r="T97" s="143">
        <f>S97*H97</f>
        <v>16.355999999999998</v>
      </c>
      <c r="AR97" s="144" t="s">
        <v>311</v>
      </c>
      <c r="AT97" s="144" t="s">
        <v>307</v>
      </c>
      <c r="AU97" s="144" t="s">
        <v>88</v>
      </c>
      <c r="AY97" s="18" t="s">
        <v>305</v>
      </c>
      <c r="BE97" s="145">
        <f>IF(N97="základní",J97,0)</f>
        <v>0</v>
      </c>
      <c r="BF97" s="145">
        <f>IF(N97="snížená",J97,0)</f>
        <v>0</v>
      </c>
      <c r="BG97" s="145">
        <f>IF(N97="zákl. přenesená",J97,0)</f>
        <v>0</v>
      </c>
      <c r="BH97" s="145">
        <f>IF(N97="sníž. přenesená",J97,0)</f>
        <v>0</v>
      </c>
      <c r="BI97" s="145">
        <f>IF(N97="nulová",J97,0)</f>
        <v>0</v>
      </c>
      <c r="BJ97" s="18" t="s">
        <v>86</v>
      </c>
      <c r="BK97" s="145">
        <f>ROUND(I97*H97,2)</f>
        <v>0</v>
      </c>
      <c r="BL97" s="18" t="s">
        <v>311</v>
      </c>
      <c r="BM97" s="144" t="s">
        <v>9834</v>
      </c>
    </row>
    <row r="98" spans="2:65" s="1" customFormat="1" ht="39">
      <c r="B98" s="33"/>
      <c r="D98" s="146" t="s">
        <v>313</v>
      </c>
      <c r="F98" s="147" t="s">
        <v>9152</v>
      </c>
      <c r="I98" s="148"/>
      <c r="L98" s="33"/>
      <c r="M98" s="149"/>
      <c r="T98" s="54"/>
      <c r="AT98" s="18" t="s">
        <v>313</v>
      </c>
      <c r="AU98" s="18" t="s">
        <v>88</v>
      </c>
    </row>
    <row r="99" spans="2:65" s="1" customFormat="1" ht="11.25">
      <c r="B99" s="33"/>
      <c r="D99" s="150" t="s">
        <v>315</v>
      </c>
      <c r="F99" s="151" t="s">
        <v>9153</v>
      </c>
      <c r="I99" s="148"/>
      <c r="L99" s="33"/>
      <c r="M99" s="149"/>
      <c r="T99" s="54"/>
      <c r="AT99" s="18" t="s">
        <v>315</v>
      </c>
      <c r="AU99" s="18" t="s">
        <v>88</v>
      </c>
    </row>
    <row r="100" spans="2:65" s="1" customFormat="1" ht="302.25">
      <c r="B100" s="33"/>
      <c r="D100" s="146" t="s">
        <v>4036</v>
      </c>
      <c r="F100" s="189" t="s">
        <v>9154</v>
      </c>
      <c r="I100" s="148"/>
      <c r="L100" s="33"/>
      <c r="M100" s="149"/>
      <c r="T100" s="54"/>
      <c r="AT100" s="18" t="s">
        <v>4036</v>
      </c>
      <c r="AU100" s="18" t="s">
        <v>88</v>
      </c>
    </row>
    <row r="101" spans="2:65" s="13" customFormat="1" ht="11.25">
      <c r="B101" s="158"/>
      <c r="D101" s="146" t="s">
        <v>317</v>
      </c>
      <c r="E101" s="159" t="s">
        <v>42</v>
      </c>
      <c r="F101" s="160" t="s">
        <v>9835</v>
      </c>
      <c r="H101" s="161">
        <v>44.4</v>
      </c>
      <c r="I101" s="162"/>
      <c r="L101" s="158"/>
      <c r="M101" s="163"/>
      <c r="T101" s="164"/>
      <c r="AT101" s="159" t="s">
        <v>317</v>
      </c>
      <c r="AU101" s="159" t="s">
        <v>88</v>
      </c>
      <c r="AV101" s="13" t="s">
        <v>88</v>
      </c>
      <c r="AW101" s="13" t="s">
        <v>38</v>
      </c>
      <c r="AX101" s="13" t="s">
        <v>79</v>
      </c>
      <c r="AY101" s="159" t="s">
        <v>305</v>
      </c>
    </row>
    <row r="102" spans="2:65" s="13" customFormat="1" ht="11.25">
      <c r="B102" s="158"/>
      <c r="D102" s="146" t="s">
        <v>317</v>
      </c>
      <c r="E102" s="159" t="s">
        <v>42</v>
      </c>
      <c r="F102" s="160" t="s">
        <v>9836</v>
      </c>
      <c r="H102" s="161">
        <v>12</v>
      </c>
      <c r="I102" s="162"/>
      <c r="L102" s="158"/>
      <c r="M102" s="163"/>
      <c r="T102" s="164"/>
      <c r="AT102" s="159" t="s">
        <v>317</v>
      </c>
      <c r="AU102" s="159" t="s">
        <v>88</v>
      </c>
      <c r="AV102" s="13" t="s">
        <v>88</v>
      </c>
      <c r="AW102" s="13" t="s">
        <v>38</v>
      </c>
      <c r="AX102" s="13" t="s">
        <v>79</v>
      </c>
      <c r="AY102" s="159" t="s">
        <v>305</v>
      </c>
    </row>
    <row r="103" spans="2:65" s="15" customFormat="1" ht="11.25">
      <c r="B103" s="172"/>
      <c r="D103" s="146" t="s">
        <v>317</v>
      </c>
      <c r="E103" s="173" t="s">
        <v>42</v>
      </c>
      <c r="F103" s="174" t="s">
        <v>339</v>
      </c>
      <c r="H103" s="175">
        <v>56.4</v>
      </c>
      <c r="I103" s="176"/>
      <c r="L103" s="172"/>
      <c r="M103" s="177"/>
      <c r="T103" s="178"/>
      <c r="AT103" s="173" t="s">
        <v>317</v>
      </c>
      <c r="AU103" s="173" t="s">
        <v>88</v>
      </c>
      <c r="AV103" s="15" t="s">
        <v>311</v>
      </c>
      <c r="AW103" s="15" t="s">
        <v>38</v>
      </c>
      <c r="AX103" s="15" t="s">
        <v>86</v>
      </c>
      <c r="AY103" s="173" t="s">
        <v>305</v>
      </c>
    </row>
    <row r="104" spans="2:65" s="1" customFormat="1" ht="24.2" customHeight="1">
      <c r="B104" s="33"/>
      <c r="C104" s="133" t="s">
        <v>88</v>
      </c>
      <c r="D104" s="133" t="s">
        <v>307</v>
      </c>
      <c r="E104" s="134" t="s">
        <v>9156</v>
      </c>
      <c r="F104" s="135" t="s">
        <v>9157</v>
      </c>
      <c r="G104" s="136" t="s">
        <v>199</v>
      </c>
      <c r="H104" s="137">
        <v>56.4</v>
      </c>
      <c r="I104" s="138"/>
      <c r="J104" s="139">
        <f>ROUND(I104*H104,2)</f>
        <v>0</v>
      </c>
      <c r="K104" s="135" t="s">
        <v>310</v>
      </c>
      <c r="L104" s="33"/>
      <c r="M104" s="140" t="s">
        <v>42</v>
      </c>
      <c r="N104" s="141" t="s">
        <v>50</v>
      </c>
      <c r="P104" s="142">
        <f>O104*H104</f>
        <v>0</v>
      </c>
      <c r="Q104" s="142">
        <v>0</v>
      </c>
      <c r="R104" s="142">
        <f>Q104*H104</f>
        <v>0</v>
      </c>
      <c r="S104" s="142">
        <v>0.32500000000000001</v>
      </c>
      <c r="T104" s="143">
        <f>S104*H104</f>
        <v>18.330000000000002</v>
      </c>
      <c r="AR104" s="144" t="s">
        <v>311</v>
      </c>
      <c r="AT104" s="144" t="s">
        <v>307</v>
      </c>
      <c r="AU104" s="144" t="s">
        <v>88</v>
      </c>
      <c r="AY104" s="18" t="s">
        <v>305</v>
      </c>
      <c r="BE104" s="145">
        <f>IF(N104="základní",J104,0)</f>
        <v>0</v>
      </c>
      <c r="BF104" s="145">
        <f>IF(N104="snížená",J104,0)</f>
        <v>0</v>
      </c>
      <c r="BG104" s="145">
        <f>IF(N104="zákl. přenesená",J104,0)</f>
        <v>0</v>
      </c>
      <c r="BH104" s="145">
        <f>IF(N104="sníž. přenesená",J104,0)</f>
        <v>0</v>
      </c>
      <c r="BI104" s="145">
        <f>IF(N104="nulová",J104,0)</f>
        <v>0</v>
      </c>
      <c r="BJ104" s="18" t="s">
        <v>86</v>
      </c>
      <c r="BK104" s="145">
        <f>ROUND(I104*H104,2)</f>
        <v>0</v>
      </c>
      <c r="BL104" s="18" t="s">
        <v>311</v>
      </c>
      <c r="BM104" s="144" t="s">
        <v>9837</v>
      </c>
    </row>
    <row r="105" spans="2:65" s="1" customFormat="1" ht="39">
      <c r="B105" s="33"/>
      <c r="D105" s="146" t="s">
        <v>313</v>
      </c>
      <c r="F105" s="147" t="s">
        <v>9159</v>
      </c>
      <c r="I105" s="148"/>
      <c r="L105" s="33"/>
      <c r="M105" s="149"/>
      <c r="T105" s="54"/>
      <c r="AT105" s="18" t="s">
        <v>313</v>
      </c>
      <c r="AU105" s="18" t="s">
        <v>88</v>
      </c>
    </row>
    <row r="106" spans="2:65" s="1" customFormat="1" ht="11.25">
      <c r="B106" s="33"/>
      <c r="D106" s="150" t="s">
        <v>315</v>
      </c>
      <c r="F106" s="151" t="s">
        <v>9160</v>
      </c>
      <c r="I106" s="148"/>
      <c r="L106" s="33"/>
      <c r="M106" s="149"/>
      <c r="T106" s="54"/>
      <c r="AT106" s="18" t="s">
        <v>315</v>
      </c>
      <c r="AU106" s="18" t="s">
        <v>88</v>
      </c>
    </row>
    <row r="107" spans="2:65" s="1" customFormat="1" ht="302.25">
      <c r="B107" s="33"/>
      <c r="D107" s="146" t="s">
        <v>4036</v>
      </c>
      <c r="F107" s="189" t="s">
        <v>9154</v>
      </c>
      <c r="I107" s="148"/>
      <c r="L107" s="33"/>
      <c r="M107" s="149"/>
      <c r="T107" s="54"/>
      <c r="AT107" s="18" t="s">
        <v>4036</v>
      </c>
      <c r="AU107" s="18" t="s">
        <v>88</v>
      </c>
    </row>
    <row r="108" spans="2:65" s="1" customFormat="1" ht="24.2" customHeight="1">
      <c r="B108" s="33"/>
      <c r="C108" s="133" t="s">
        <v>96</v>
      </c>
      <c r="D108" s="133" t="s">
        <v>307</v>
      </c>
      <c r="E108" s="134" t="s">
        <v>9838</v>
      </c>
      <c r="F108" s="135" t="s">
        <v>9839</v>
      </c>
      <c r="G108" s="136" t="s">
        <v>199</v>
      </c>
      <c r="H108" s="137">
        <v>206.4</v>
      </c>
      <c r="I108" s="138"/>
      <c r="J108" s="139">
        <f>ROUND(I108*H108,2)</f>
        <v>0</v>
      </c>
      <c r="K108" s="135" t="s">
        <v>310</v>
      </c>
      <c r="L108" s="33"/>
      <c r="M108" s="140" t="s">
        <v>42</v>
      </c>
      <c r="N108" s="141" t="s">
        <v>50</v>
      </c>
      <c r="P108" s="142">
        <f>O108*H108</f>
        <v>0</v>
      </c>
      <c r="Q108" s="142">
        <v>0</v>
      </c>
      <c r="R108" s="142">
        <f>Q108*H108</f>
        <v>0</v>
      </c>
      <c r="S108" s="142">
        <v>9.8000000000000004E-2</v>
      </c>
      <c r="T108" s="143">
        <f>S108*H108</f>
        <v>20.2272</v>
      </c>
      <c r="AR108" s="144" t="s">
        <v>311</v>
      </c>
      <c r="AT108" s="144" t="s">
        <v>307</v>
      </c>
      <c r="AU108" s="144" t="s">
        <v>88</v>
      </c>
      <c r="AY108" s="18" t="s">
        <v>305</v>
      </c>
      <c r="BE108" s="145">
        <f>IF(N108="základní",J108,0)</f>
        <v>0</v>
      </c>
      <c r="BF108" s="145">
        <f>IF(N108="snížená",J108,0)</f>
        <v>0</v>
      </c>
      <c r="BG108" s="145">
        <f>IF(N108="zákl. přenesená",J108,0)</f>
        <v>0</v>
      </c>
      <c r="BH108" s="145">
        <f>IF(N108="sníž. přenesená",J108,0)</f>
        <v>0</v>
      </c>
      <c r="BI108" s="145">
        <f>IF(N108="nulová",J108,0)</f>
        <v>0</v>
      </c>
      <c r="BJ108" s="18" t="s">
        <v>86</v>
      </c>
      <c r="BK108" s="145">
        <f>ROUND(I108*H108,2)</f>
        <v>0</v>
      </c>
      <c r="BL108" s="18" t="s">
        <v>311</v>
      </c>
      <c r="BM108" s="144" t="s">
        <v>9840</v>
      </c>
    </row>
    <row r="109" spans="2:65" s="1" customFormat="1" ht="29.25">
      <c r="B109" s="33"/>
      <c r="D109" s="146" t="s">
        <v>313</v>
      </c>
      <c r="F109" s="147" t="s">
        <v>9841</v>
      </c>
      <c r="I109" s="148"/>
      <c r="L109" s="33"/>
      <c r="M109" s="149"/>
      <c r="T109" s="54"/>
      <c r="AT109" s="18" t="s">
        <v>313</v>
      </c>
      <c r="AU109" s="18" t="s">
        <v>88</v>
      </c>
    </row>
    <row r="110" spans="2:65" s="1" customFormat="1" ht="11.25">
      <c r="B110" s="33"/>
      <c r="D110" s="150" t="s">
        <v>315</v>
      </c>
      <c r="F110" s="151" t="s">
        <v>9842</v>
      </c>
      <c r="I110" s="148"/>
      <c r="L110" s="33"/>
      <c r="M110" s="149"/>
      <c r="T110" s="54"/>
      <c r="AT110" s="18" t="s">
        <v>315</v>
      </c>
      <c r="AU110" s="18" t="s">
        <v>88</v>
      </c>
    </row>
    <row r="111" spans="2:65" s="1" customFormat="1" ht="302.25">
      <c r="B111" s="33"/>
      <c r="D111" s="146" t="s">
        <v>4036</v>
      </c>
      <c r="F111" s="189" t="s">
        <v>9154</v>
      </c>
      <c r="I111" s="148"/>
      <c r="L111" s="33"/>
      <c r="M111" s="149"/>
      <c r="T111" s="54"/>
      <c r="AT111" s="18" t="s">
        <v>4036</v>
      </c>
      <c r="AU111" s="18" t="s">
        <v>88</v>
      </c>
    </row>
    <row r="112" spans="2:65" s="13" customFormat="1" ht="11.25">
      <c r="B112" s="158"/>
      <c r="D112" s="146" t="s">
        <v>317</v>
      </c>
      <c r="E112" s="159" t="s">
        <v>42</v>
      </c>
      <c r="F112" s="160" t="s">
        <v>9843</v>
      </c>
      <c r="H112" s="161">
        <v>56.4</v>
      </c>
      <c r="I112" s="162"/>
      <c r="L112" s="158"/>
      <c r="M112" s="163"/>
      <c r="T112" s="164"/>
      <c r="AT112" s="159" t="s">
        <v>317</v>
      </c>
      <c r="AU112" s="159" t="s">
        <v>88</v>
      </c>
      <c r="AV112" s="13" t="s">
        <v>88</v>
      </c>
      <c r="AW112" s="13" t="s">
        <v>38</v>
      </c>
      <c r="AX112" s="13" t="s">
        <v>79</v>
      </c>
      <c r="AY112" s="159" t="s">
        <v>305</v>
      </c>
    </row>
    <row r="113" spans="2:65" s="13" customFormat="1" ht="11.25">
      <c r="B113" s="158"/>
      <c r="D113" s="146" t="s">
        <v>317</v>
      </c>
      <c r="E113" s="159" t="s">
        <v>42</v>
      </c>
      <c r="F113" s="160" t="s">
        <v>9844</v>
      </c>
      <c r="H113" s="161">
        <v>150</v>
      </c>
      <c r="I113" s="162"/>
      <c r="L113" s="158"/>
      <c r="M113" s="163"/>
      <c r="T113" s="164"/>
      <c r="AT113" s="159" t="s">
        <v>317</v>
      </c>
      <c r="AU113" s="159" t="s">
        <v>88</v>
      </c>
      <c r="AV113" s="13" t="s">
        <v>88</v>
      </c>
      <c r="AW113" s="13" t="s">
        <v>38</v>
      </c>
      <c r="AX113" s="13" t="s">
        <v>79</v>
      </c>
      <c r="AY113" s="159" t="s">
        <v>305</v>
      </c>
    </row>
    <row r="114" spans="2:65" s="15" customFormat="1" ht="11.25">
      <c r="B114" s="172"/>
      <c r="D114" s="146" t="s">
        <v>317</v>
      </c>
      <c r="E114" s="173" t="s">
        <v>42</v>
      </c>
      <c r="F114" s="174" t="s">
        <v>339</v>
      </c>
      <c r="H114" s="175">
        <v>206.4</v>
      </c>
      <c r="I114" s="176"/>
      <c r="L114" s="172"/>
      <c r="M114" s="177"/>
      <c r="T114" s="178"/>
      <c r="AT114" s="173" t="s">
        <v>317</v>
      </c>
      <c r="AU114" s="173" t="s">
        <v>88</v>
      </c>
      <c r="AV114" s="15" t="s">
        <v>311</v>
      </c>
      <c r="AW114" s="15" t="s">
        <v>38</v>
      </c>
      <c r="AX114" s="15" t="s">
        <v>86</v>
      </c>
      <c r="AY114" s="173" t="s">
        <v>305</v>
      </c>
    </row>
    <row r="115" spans="2:65" s="1" customFormat="1" ht="24.2" customHeight="1">
      <c r="B115" s="33"/>
      <c r="C115" s="133" t="s">
        <v>311</v>
      </c>
      <c r="D115" s="133" t="s">
        <v>307</v>
      </c>
      <c r="E115" s="134" t="s">
        <v>8126</v>
      </c>
      <c r="F115" s="135" t="s">
        <v>8127</v>
      </c>
      <c r="G115" s="136" t="s">
        <v>5560</v>
      </c>
      <c r="H115" s="137">
        <v>720</v>
      </c>
      <c r="I115" s="138"/>
      <c r="J115" s="139">
        <f>ROUND(I115*H115,2)</f>
        <v>0</v>
      </c>
      <c r="K115" s="135" t="s">
        <v>310</v>
      </c>
      <c r="L115" s="33"/>
      <c r="M115" s="140" t="s">
        <v>42</v>
      </c>
      <c r="N115" s="141" t="s">
        <v>50</v>
      </c>
      <c r="P115" s="142">
        <f>O115*H115</f>
        <v>0</v>
      </c>
      <c r="Q115" s="142">
        <v>3.2634E-5</v>
      </c>
      <c r="R115" s="142">
        <f>Q115*H115</f>
        <v>2.349648E-2</v>
      </c>
      <c r="S115" s="142">
        <v>0</v>
      </c>
      <c r="T115" s="143">
        <f>S115*H115</f>
        <v>0</v>
      </c>
      <c r="AR115" s="144" t="s">
        <v>311</v>
      </c>
      <c r="AT115" s="144" t="s">
        <v>307</v>
      </c>
      <c r="AU115" s="144" t="s">
        <v>88</v>
      </c>
      <c r="AY115" s="18" t="s">
        <v>305</v>
      </c>
      <c r="BE115" s="145">
        <f>IF(N115="základní",J115,0)</f>
        <v>0</v>
      </c>
      <c r="BF115" s="145">
        <f>IF(N115="snížená",J115,0)</f>
        <v>0</v>
      </c>
      <c r="BG115" s="145">
        <f>IF(N115="zákl. přenesená",J115,0)</f>
        <v>0</v>
      </c>
      <c r="BH115" s="145">
        <f>IF(N115="sníž. přenesená",J115,0)</f>
        <v>0</v>
      </c>
      <c r="BI115" s="145">
        <f>IF(N115="nulová",J115,0)</f>
        <v>0</v>
      </c>
      <c r="BJ115" s="18" t="s">
        <v>86</v>
      </c>
      <c r="BK115" s="145">
        <f>ROUND(I115*H115,2)</f>
        <v>0</v>
      </c>
      <c r="BL115" s="18" t="s">
        <v>311</v>
      </c>
      <c r="BM115" s="144" t="s">
        <v>9845</v>
      </c>
    </row>
    <row r="116" spans="2:65" s="1" customFormat="1" ht="19.5">
      <c r="B116" s="33"/>
      <c r="D116" s="146" t="s">
        <v>313</v>
      </c>
      <c r="F116" s="147" t="s">
        <v>8129</v>
      </c>
      <c r="I116" s="148"/>
      <c r="L116" s="33"/>
      <c r="M116" s="149"/>
      <c r="T116" s="54"/>
      <c r="AT116" s="18" t="s">
        <v>313</v>
      </c>
      <c r="AU116" s="18" t="s">
        <v>88</v>
      </c>
    </row>
    <row r="117" spans="2:65" s="1" customFormat="1" ht="11.25">
      <c r="B117" s="33"/>
      <c r="D117" s="150" t="s">
        <v>315</v>
      </c>
      <c r="F117" s="151" t="s">
        <v>8130</v>
      </c>
      <c r="I117" s="148"/>
      <c r="L117" s="33"/>
      <c r="M117" s="149"/>
      <c r="T117" s="54"/>
      <c r="AT117" s="18" t="s">
        <v>315</v>
      </c>
      <c r="AU117" s="18" t="s">
        <v>88</v>
      </c>
    </row>
    <row r="118" spans="2:65" s="1" customFormat="1" ht="302.25">
      <c r="B118" s="33"/>
      <c r="D118" s="146" t="s">
        <v>4036</v>
      </c>
      <c r="F118" s="189" t="s">
        <v>9169</v>
      </c>
      <c r="I118" s="148"/>
      <c r="L118" s="33"/>
      <c r="M118" s="149"/>
      <c r="T118" s="54"/>
      <c r="AT118" s="18" t="s">
        <v>4036</v>
      </c>
      <c r="AU118" s="18" t="s">
        <v>88</v>
      </c>
    </row>
    <row r="119" spans="2:65" s="13" customFormat="1" ht="11.25">
      <c r="B119" s="158"/>
      <c r="D119" s="146" t="s">
        <v>317</v>
      </c>
      <c r="E119" s="159" t="s">
        <v>42</v>
      </c>
      <c r="F119" s="160" t="s">
        <v>9846</v>
      </c>
      <c r="H119" s="161">
        <v>720</v>
      </c>
      <c r="I119" s="162"/>
      <c r="L119" s="158"/>
      <c r="M119" s="163"/>
      <c r="T119" s="164"/>
      <c r="AT119" s="159" t="s">
        <v>317</v>
      </c>
      <c r="AU119" s="159" t="s">
        <v>88</v>
      </c>
      <c r="AV119" s="13" t="s">
        <v>88</v>
      </c>
      <c r="AW119" s="13" t="s">
        <v>38</v>
      </c>
      <c r="AX119" s="13" t="s">
        <v>86</v>
      </c>
      <c r="AY119" s="159" t="s">
        <v>305</v>
      </c>
    </row>
    <row r="120" spans="2:65" s="1" customFormat="1" ht="24.2" customHeight="1">
      <c r="B120" s="33"/>
      <c r="C120" s="133" t="s">
        <v>340</v>
      </c>
      <c r="D120" s="133" t="s">
        <v>307</v>
      </c>
      <c r="E120" s="134" t="s">
        <v>8132</v>
      </c>
      <c r="F120" s="135" t="s">
        <v>8133</v>
      </c>
      <c r="G120" s="136" t="s">
        <v>8134</v>
      </c>
      <c r="H120" s="137">
        <v>90</v>
      </c>
      <c r="I120" s="138"/>
      <c r="J120" s="139">
        <f>ROUND(I120*H120,2)</f>
        <v>0</v>
      </c>
      <c r="K120" s="135" t="s">
        <v>310</v>
      </c>
      <c r="L120" s="33"/>
      <c r="M120" s="140" t="s">
        <v>42</v>
      </c>
      <c r="N120" s="141" t="s">
        <v>50</v>
      </c>
      <c r="P120" s="142">
        <f>O120*H120</f>
        <v>0</v>
      </c>
      <c r="Q120" s="142">
        <v>0</v>
      </c>
      <c r="R120" s="142">
        <f>Q120*H120</f>
        <v>0</v>
      </c>
      <c r="S120" s="142">
        <v>0</v>
      </c>
      <c r="T120" s="143">
        <f>S120*H120</f>
        <v>0</v>
      </c>
      <c r="AR120" s="144" t="s">
        <v>311</v>
      </c>
      <c r="AT120" s="144" t="s">
        <v>307</v>
      </c>
      <c r="AU120" s="144" t="s">
        <v>88</v>
      </c>
      <c r="AY120" s="18" t="s">
        <v>305</v>
      </c>
      <c r="BE120" s="145">
        <f>IF(N120="základní",J120,0)</f>
        <v>0</v>
      </c>
      <c r="BF120" s="145">
        <f>IF(N120="snížená",J120,0)</f>
        <v>0</v>
      </c>
      <c r="BG120" s="145">
        <f>IF(N120="zákl. přenesená",J120,0)</f>
        <v>0</v>
      </c>
      <c r="BH120" s="145">
        <f>IF(N120="sníž. přenesená",J120,0)</f>
        <v>0</v>
      </c>
      <c r="BI120" s="145">
        <f>IF(N120="nulová",J120,0)</f>
        <v>0</v>
      </c>
      <c r="BJ120" s="18" t="s">
        <v>86</v>
      </c>
      <c r="BK120" s="145">
        <f>ROUND(I120*H120,2)</f>
        <v>0</v>
      </c>
      <c r="BL120" s="18" t="s">
        <v>311</v>
      </c>
      <c r="BM120" s="144" t="s">
        <v>9847</v>
      </c>
    </row>
    <row r="121" spans="2:65" s="1" customFormat="1" ht="19.5">
      <c r="B121" s="33"/>
      <c r="D121" s="146" t="s">
        <v>313</v>
      </c>
      <c r="F121" s="147" t="s">
        <v>8136</v>
      </c>
      <c r="I121" s="148"/>
      <c r="L121" s="33"/>
      <c r="M121" s="149"/>
      <c r="T121" s="54"/>
      <c r="AT121" s="18" t="s">
        <v>313</v>
      </c>
      <c r="AU121" s="18" t="s">
        <v>88</v>
      </c>
    </row>
    <row r="122" spans="2:65" s="1" customFormat="1" ht="11.25">
      <c r="B122" s="33"/>
      <c r="D122" s="150" t="s">
        <v>315</v>
      </c>
      <c r="F122" s="151" t="s">
        <v>8137</v>
      </c>
      <c r="I122" s="148"/>
      <c r="L122" s="33"/>
      <c r="M122" s="149"/>
      <c r="T122" s="54"/>
      <c r="AT122" s="18" t="s">
        <v>315</v>
      </c>
      <c r="AU122" s="18" t="s">
        <v>88</v>
      </c>
    </row>
    <row r="123" spans="2:65" s="1" customFormat="1" ht="185.25">
      <c r="B123" s="33"/>
      <c r="D123" s="146" t="s">
        <v>4036</v>
      </c>
      <c r="F123" s="189" t="s">
        <v>9172</v>
      </c>
      <c r="I123" s="148"/>
      <c r="L123" s="33"/>
      <c r="M123" s="149"/>
      <c r="T123" s="54"/>
      <c r="AT123" s="18" t="s">
        <v>4036</v>
      </c>
      <c r="AU123" s="18" t="s">
        <v>88</v>
      </c>
    </row>
    <row r="124" spans="2:65" s="1" customFormat="1" ht="16.5" customHeight="1">
      <c r="B124" s="33"/>
      <c r="C124" s="133" t="s">
        <v>347</v>
      </c>
      <c r="D124" s="133" t="s">
        <v>307</v>
      </c>
      <c r="E124" s="134" t="s">
        <v>9544</v>
      </c>
      <c r="F124" s="135" t="s">
        <v>9545</v>
      </c>
      <c r="G124" s="136" t="s">
        <v>402</v>
      </c>
      <c r="H124" s="137">
        <v>4</v>
      </c>
      <c r="I124" s="138"/>
      <c r="J124" s="139">
        <f>ROUND(I124*H124,2)</f>
        <v>0</v>
      </c>
      <c r="K124" s="135" t="s">
        <v>310</v>
      </c>
      <c r="L124" s="33"/>
      <c r="M124" s="140" t="s">
        <v>42</v>
      </c>
      <c r="N124" s="141" t="s">
        <v>50</v>
      </c>
      <c r="P124" s="142">
        <f>O124*H124</f>
        <v>0</v>
      </c>
      <c r="Q124" s="142">
        <v>3.6904300000000001E-2</v>
      </c>
      <c r="R124" s="142">
        <f>Q124*H124</f>
        <v>0.1476172</v>
      </c>
      <c r="S124" s="142">
        <v>0</v>
      </c>
      <c r="T124" s="143">
        <f>S124*H124</f>
        <v>0</v>
      </c>
      <c r="AR124" s="144" t="s">
        <v>311</v>
      </c>
      <c r="AT124" s="144" t="s">
        <v>307</v>
      </c>
      <c r="AU124" s="144" t="s">
        <v>88</v>
      </c>
      <c r="AY124" s="18" t="s">
        <v>305</v>
      </c>
      <c r="BE124" s="145">
        <f>IF(N124="základní",J124,0)</f>
        <v>0</v>
      </c>
      <c r="BF124" s="145">
        <f>IF(N124="snížená",J124,0)</f>
        <v>0</v>
      </c>
      <c r="BG124" s="145">
        <f>IF(N124="zákl. přenesená",J124,0)</f>
        <v>0</v>
      </c>
      <c r="BH124" s="145">
        <f>IF(N124="sníž. přenesená",J124,0)</f>
        <v>0</v>
      </c>
      <c r="BI124" s="145">
        <f>IF(N124="nulová",J124,0)</f>
        <v>0</v>
      </c>
      <c r="BJ124" s="18" t="s">
        <v>86</v>
      </c>
      <c r="BK124" s="145">
        <f>ROUND(I124*H124,2)</f>
        <v>0</v>
      </c>
      <c r="BL124" s="18" t="s">
        <v>311</v>
      </c>
      <c r="BM124" s="144" t="s">
        <v>9848</v>
      </c>
    </row>
    <row r="125" spans="2:65" s="1" customFormat="1" ht="58.5">
      <c r="B125" s="33"/>
      <c r="D125" s="146" t="s">
        <v>313</v>
      </c>
      <c r="F125" s="147" t="s">
        <v>9547</v>
      </c>
      <c r="I125" s="148"/>
      <c r="L125" s="33"/>
      <c r="M125" s="149"/>
      <c r="T125" s="54"/>
      <c r="AT125" s="18" t="s">
        <v>313</v>
      </c>
      <c r="AU125" s="18" t="s">
        <v>88</v>
      </c>
    </row>
    <row r="126" spans="2:65" s="1" customFormat="1" ht="11.25">
      <c r="B126" s="33"/>
      <c r="D126" s="150" t="s">
        <v>315</v>
      </c>
      <c r="F126" s="151" t="s">
        <v>9548</v>
      </c>
      <c r="I126" s="148"/>
      <c r="L126" s="33"/>
      <c r="M126" s="149"/>
      <c r="T126" s="54"/>
      <c r="AT126" s="18" t="s">
        <v>315</v>
      </c>
      <c r="AU126" s="18" t="s">
        <v>88</v>
      </c>
    </row>
    <row r="127" spans="2:65" s="1" customFormat="1" ht="87.75">
      <c r="B127" s="33"/>
      <c r="D127" s="146" t="s">
        <v>4036</v>
      </c>
      <c r="F127" s="189" t="s">
        <v>9178</v>
      </c>
      <c r="I127" s="148"/>
      <c r="L127" s="33"/>
      <c r="M127" s="149"/>
      <c r="T127" s="54"/>
      <c r="AT127" s="18" t="s">
        <v>4036</v>
      </c>
      <c r="AU127" s="18" t="s">
        <v>88</v>
      </c>
    </row>
    <row r="128" spans="2:65" s="13" customFormat="1" ht="11.25">
      <c r="B128" s="158"/>
      <c r="D128" s="146" t="s">
        <v>317</v>
      </c>
      <c r="E128" s="159" t="s">
        <v>42</v>
      </c>
      <c r="F128" s="160" t="s">
        <v>311</v>
      </c>
      <c r="H128" s="161">
        <v>4</v>
      </c>
      <c r="I128" s="162"/>
      <c r="L128" s="158"/>
      <c r="M128" s="163"/>
      <c r="T128" s="164"/>
      <c r="AT128" s="159" t="s">
        <v>317</v>
      </c>
      <c r="AU128" s="159" t="s">
        <v>88</v>
      </c>
      <c r="AV128" s="13" t="s">
        <v>88</v>
      </c>
      <c r="AW128" s="13" t="s">
        <v>38</v>
      </c>
      <c r="AX128" s="13" t="s">
        <v>86</v>
      </c>
      <c r="AY128" s="159" t="s">
        <v>305</v>
      </c>
    </row>
    <row r="129" spans="2:65" s="1" customFormat="1" ht="24.2" customHeight="1">
      <c r="B129" s="33"/>
      <c r="C129" s="133" t="s">
        <v>357</v>
      </c>
      <c r="D129" s="133" t="s">
        <v>307</v>
      </c>
      <c r="E129" s="134" t="s">
        <v>9179</v>
      </c>
      <c r="F129" s="135" t="s">
        <v>9180</v>
      </c>
      <c r="G129" s="136" t="s">
        <v>402</v>
      </c>
      <c r="H129" s="137">
        <v>4</v>
      </c>
      <c r="I129" s="138"/>
      <c r="J129" s="139">
        <f>ROUND(I129*H129,2)</f>
        <v>0</v>
      </c>
      <c r="K129" s="135" t="s">
        <v>310</v>
      </c>
      <c r="L129" s="33"/>
      <c r="M129" s="140" t="s">
        <v>42</v>
      </c>
      <c r="N129" s="141" t="s">
        <v>50</v>
      </c>
      <c r="P129" s="142">
        <f>O129*H129</f>
        <v>0</v>
      </c>
      <c r="Q129" s="142">
        <v>3.6904300000000001E-2</v>
      </c>
      <c r="R129" s="142">
        <f>Q129*H129</f>
        <v>0.1476172</v>
      </c>
      <c r="S129" s="142">
        <v>0</v>
      </c>
      <c r="T129" s="143">
        <f>S129*H129</f>
        <v>0</v>
      </c>
      <c r="AR129" s="144" t="s">
        <v>311</v>
      </c>
      <c r="AT129" s="144" t="s">
        <v>307</v>
      </c>
      <c r="AU129" s="144" t="s">
        <v>88</v>
      </c>
      <c r="AY129" s="18" t="s">
        <v>305</v>
      </c>
      <c r="BE129" s="145">
        <f>IF(N129="základní",J129,0)</f>
        <v>0</v>
      </c>
      <c r="BF129" s="145">
        <f>IF(N129="snížená",J129,0)</f>
        <v>0</v>
      </c>
      <c r="BG129" s="145">
        <f>IF(N129="zákl. přenesená",J129,0)</f>
        <v>0</v>
      </c>
      <c r="BH129" s="145">
        <f>IF(N129="sníž. přenesená",J129,0)</f>
        <v>0</v>
      </c>
      <c r="BI129" s="145">
        <f>IF(N129="nulová",J129,0)</f>
        <v>0</v>
      </c>
      <c r="BJ129" s="18" t="s">
        <v>86</v>
      </c>
      <c r="BK129" s="145">
        <f>ROUND(I129*H129,2)</f>
        <v>0</v>
      </c>
      <c r="BL129" s="18" t="s">
        <v>311</v>
      </c>
      <c r="BM129" s="144" t="s">
        <v>9849</v>
      </c>
    </row>
    <row r="130" spans="2:65" s="1" customFormat="1" ht="58.5">
      <c r="B130" s="33"/>
      <c r="D130" s="146" t="s">
        <v>313</v>
      </c>
      <c r="F130" s="147" t="s">
        <v>9182</v>
      </c>
      <c r="I130" s="148"/>
      <c r="L130" s="33"/>
      <c r="M130" s="149"/>
      <c r="T130" s="54"/>
      <c r="AT130" s="18" t="s">
        <v>313</v>
      </c>
      <c r="AU130" s="18" t="s">
        <v>88</v>
      </c>
    </row>
    <row r="131" spans="2:65" s="1" customFormat="1" ht="11.25">
      <c r="B131" s="33"/>
      <c r="D131" s="150" t="s">
        <v>315</v>
      </c>
      <c r="F131" s="151" t="s">
        <v>9183</v>
      </c>
      <c r="I131" s="148"/>
      <c r="L131" s="33"/>
      <c r="M131" s="149"/>
      <c r="T131" s="54"/>
      <c r="AT131" s="18" t="s">
        <v>315</v>
      </c>
      <c r="AU131" s="18" t="s">
        <v>88</v>
      </c>
    </row>
    <row r="132" spans="2:65" s="1" customFormat="1" ht="87.75">
      <c r="B132" s="33"/>
      <c r="D132" s="146" t="s">
        <v>4036</v>
      </c>
      <c r="F132" s="189" t="s">
        <v>9178</v>
      </c>
      <c r="I132" s="148"/>
      <c r="L132" s="33"/>
      <c r="M132" s="149"/>
      <c r="T132" s="54"/>
      <c r="AT132" s="18" t="s">
        <v>4036</v>
      </c>
      <c r="AU132" s="18" t="s">
        <v>88</v>
      </c>
    </row>
    <row r="133" spans="2:65" s="13" customFormat="1" ht="11.25">
      <c r="B133" s="158"/>
      <c r="D133" s="146" t="s">
        <v>317</v>
      </c>
      <c r="E133" s="159" t="s">
        <v>42</v>
      </c>
      <c r="F133" s="160" t="s">
        <v>311</v>
      </c>
      <c r="H133" s="161">
        <v>4</v>
      </c>
      <c r="I133" s="162"/>
      <c r="L133" s="158"/>
      <c r="M133" s="163"/>
      <c r="T133" s="164"/>
      <c r="AT133" s="159" t="s">
        <v>317</v>
      </c>
      <c r="AU133" s="159" t="s">
        <v>88</v>
      </c>
      <c r="AV133" s="13" t="s">
        <v>88</v>
      </c>
      <c r="AW133" s="13" t="s">
        <v>38</v>
      </c>
      <c r="AX133" s="13" t="s">
        <v>86</v>
      </c>
      <c r="AY133" s="159" t="s">
        <v>305</v>
      </c>
    </row>
    <row r="134" spans="2:65" s="1" customFormat="1" ht="24.2" customHeight="1">
      <c r="B134" s="33"/>
      <c r="C134" s="133" t="s">
        <v>344</v>
      </c>
      <c r="D134" s="133" t="s">
        <v>307</v>
      </c>
      <c r="E134" s="134" t="s">
        <v>9185</v>
      </c>
      <c r="F134" s="135" t="s">
        <v>9186</v>
      </c>
      <c r="G134" s="136" t="s">
        <v>244</v>
      </c>
      <c r="H134" s="137">
        <v>23.04</v>
      </c>
      <c r="I134" s="138"/>
      <c r="J134" s="139">
        <f>ROUND(I134*H134,2)</f>
        <v>0</v>
      </c>
      <c r="K134" s="135" t="s">
        <v>310</v>
      </c>
      <c r="L134" s="33"/>
      <c r="M134" s="140" t="s">
        <v>42</v>
      </c>
      <c r="N134" s="141" t="s">
        <v>50</v>
      </c>
      <c r="P134" s="142">
        <f>O134*H134</f>
        <v>0</v>
      </c>
      <c r="Q134" s="142">
        <v>0</v>
      </c>
      <c r="R134" s="142">
        <f>Q134*H134</f>
        <v>0</v>
      </c>
      <c r="S134" s="142">
        <v>0</v>
      </c>
      <c r="T134" s="143">
        <f>S134*H134</f>
        <v>0</v>
      </c>
      <c r="AR134" s="144" t="s">
        <v>311</v>
      </c>
      <c r="AT134" s="144" t="s">
        <v>307</v>
      </c>
      <c r="AU134" s="144" t="s">
        <v>88</v>
      </c>
      <c r="AY134" s="18" t="s">
        <v>305</v>
      </c>
      <c r="BE134" s="145">
        <f>IF(N134="základní",J134,0)</f>
        <v>0</v>
      </c>
      <c r="BF134" s="145">
        <f>IF(N134="snížená",J134,0)</f>
        <v>0</v>
      </c>
      <c r="BG134" s="145">
        <f>IF(N134="zákl. přenesená",J134,0)</f>
        <v>0</v>
      </c>
      <c r="BH134" s="145">
        <f>IF(N134="sníž. přenesená",J134,0)</f>
        <v>0</v>
      </c>
      <c r="BI134" s="145">
        <f>IF(N134="nulová",J134,0)</f>
        <v>0</v>
      </c>
      <c r="BJ134" s="18" t="s">
        <v>86</v>
      </c>
      <c r="BK134" s="145">
        <f>ROUND(I134*H134,2)</f>
        <v>0</v>
      </c>
      <c r="BL134" s="18" t="s">
        <v>311</v>
      </c>
      <c r="BM134" s="144" t="s">
        <v>9850</v>
      </c>
    </row>
    <row r="135" spans="2:65" s="1" customFormat="1" ht="29.25">
      <c r="B135" s="33"/>
      <c r="D135" s="146" t="s">
        <v>313</v>
      </c>
      <c r="F135" s="147" t="s">
        <v>9188</v>
      </c>
      <c r="I135" s="148"/>
      <c r="L135" s="33"/>
      <c r="M135" s="149"/>
      <c r="T135" s="54"/>
      <c r="AT135" s="18" t="s">
        <v>313</v>
      </c>
      <c r="AU135" s="18" t="s">
        <v>88</v>
      </c>
    </row>
    <row r="136" spans="2:65" s="1" customFormat="1" ht="11.25">
      <c r="B136" s="33"/>
      <c r="D136" s="150" t="s">
        <v>315</v>
      </c>
      <c r="F136" s="151" t="s">
        <v>9189</v>
      </c>
      <c r="I136" s="148"/>
      <c r="L136" s="33"/>
      <c r="M136" s="149"/>
      <c r="T136" s="54"/>
      <c r="AT136" s="18" t="s">
        <v>315</v>
      </c>
      <c r="AU136" s="18" t="s">
        <v>88</v>
      </c>
    </row>
    <row r="137" spans="2:65" s="1" customFormat="1" ht="409.5">
      <c r="B137" s="33"/>
      <c r="D137" s="146" t="s">
        <v>4036</v>
      </c>
      <c r="F137" s="189" t="s">
        <v>9190</v>
      </c>
      <c r="I137" s="148"/>
      <c r="L137" s="33"/>
      <c r="M137" s="149"/>
      <c r="T137" s="54"/>
      <c r="AT137" s="18" t="s">
        <v>4036</v>
      </c>
      <c r="AU137" s="18" t="s">
        <v>88</v>
      </c>
    </row>
    <row r="138" spans="2:65" s="13" customFormat="1" ht="11.25">
      <c r="B138" s="158"/>
      <c r="D138" s="146" t="s">
        <v>317</v>
      </c>
      <c r="E138" s="159" t="s">
        <v>42</v>
      </c>
      <c r="F138" s="160" t="s">
        <v>9851</v>
      </c>
      <c r="H138" s="161">
        <v>23.04</v>
      </c>
      <c r="I138" s="162"/>
      <c r="L138" s="158"/>
      <c r="M138" s="163"/>
      <c r="T138" s="164"/>
      <c r="AT138" s="159" t="s">
        <v>317</v>
      </c>
      <c r="AU138" s="159" t="s">
        <v>88</v>
      </c>
      <c r="AV138" s="13" t="s">
        <v>88</v>
      </c>
      <c r="AW138" s="13" t="s">
        <v>38</v>
      </c>
      <c r="AX138" s="13" t="s">
        <v>86</v>
      </c>
      <c r="AY138" s="159" t="s">
        <v>305</v>
      </c>
    </row>
    <row r="139" spans="2:65" s="1" customFormat="1" ht="33" customHeight="1">
      <c r="B139" s="33"/>
      <c r="C139" s="133" t="s">
        <v>377</v>
      </c>
      <c r="D139" s="133" t="s">
        <v>307</v>
      </c>
      <c r="E139" s="134" t="s">
        <v>9192</v>
      </c>
      <c r="F139" s="135" t="s">
        <v>9193</v>
      </c>
      <c r="G139" s="136" t="s">
        <v>244</v>
      </c>
      <c r="H139" s="137">
        <v>145.65799999999999</v>
      </c>
      <c r="I139" s="138"/>
      <c r="J139" s="139">
        <f>ROUND(I139*H139,2)</f>
        <v>0</v>
      </c>
      <c r="K139" s="135" t="s">
        <v>310</v>
      </c>
      <c r="L139" s="33"/>
      <c r="M139" s="140" t="s">
        <v>42</v>
      </c>
      <c r="N139" s="141" t="s">
        <v>50</v>
      </c>
      <c r="P139" s="142">
        <f>O139*H139</f>
        <v>0</v>
      </c>
      <c r="Q139" s="142">
        <v>0</v>
      </c>
      <c r="R139" s="142">
        <f>Q139*H139</f>
        <v>0</v>
      </c>
      <c r="S139" s="142">
        <v>0</v>
      </c>
      <c r="T139" s="143">
        <f>S139*H139</f>
        <v>0</v>
      </c>
      <c r="AR139" s="144" t="s">
        <v>311</v>
      </c>
      <c r="AT139" s="144" t="s">
        <v>307</v>
      </c>
      <c r="AU139" s="144" t="s">
        <v>88</v>
      </c>
      <c r="AY139" s="18" t="s">
        <v>305</v>
      </c>
      <c r="BE139" s="145">
        <f>IF(N139="základní",J139,0)</f>
        <v>0</v>
      </c>
      <c r="BF139" s="145">
        <f>IF(N139="snížená",J139,0)</f>
        <v>0</v>
      </c>
      <c r="BG139" s="145">
        <f>IF(N139="zákl. přenesená",J139,0)</f>
        <v>0</v>
      </c>
      <c r="BH139" s="145">
        <f>IF(N139="sníž. přenesená",J139,0)</f>
        <v>0</v>
      </c>
      <c r="BI139" s="145">
        <f>IF(N139="nulová",J139,0)</f>
        <v>0</v>
      </c>
      <c r="BJ139" s="18" t="s">
        <v>86</v>
      </c>
      <c r="BK139" s="145">
        <f>ROUND(I139*H139,2)</f>
        <v>0</v>
      </c>
      <c r="BL139" s="18" t="s">
        <v>311</v>
      </c>
      <c r="BM139" s="144" t="s">
        <v>9852</v>
      </c>
    </row>
    <row r="140" spans="2:65" s="1" customFormat="1" ht="29.25">
      <c r="B140" s="33"/>
      <c r="D140" s="146" t="s">
        <v>313</v>
      </c>
      <c r="F140" s="147" t="s">
        <v>9195</v>
      </c>
      <c r="I140" s="148"/>
      <c r="L140" s="33"/>
      <c r="M140" s="149"/>
      <c r="T140" s="54"/>
      <c r="AT140" s="18" t="s">
        <v>313</v>
      </c>
      <c r="AU140" s="18" t="s">
        <v>88</v>
      </c>
    </row>
    <row r="141" spans="2:65" s="1" customFormat="1" ht="11.25">
      <c r="B141" s="33"/>
      <c r="D141" s="150" t="s">
        <v>315</v>
      </c>
      <c r="F141" s="151" t="s">
        <v>9196</v>
      </c>
      <c r="I141" s="148"/>
      <c r="L141" s="33"/>
      <c r="M141" s="149"/>
      <c r="T141" s="54"/>
      <c r="AT141" s="18" t="s">
        <v>315</v>
      </c>
      <c r="AU141" s="18" t="s">
        <v>88</v>
      </c>
    </row>
    <row r="142" spans="2:65" s="1" customFormat="1" ht="97.5">
      <c r="B142" s="33"/>
      <c r="D142" s="146" t="s">
        <v>4036</v>
      </c>
      <c r="F142" s="189" t="s">
        <v>9197</v>
      </c>
      <c r="I142" s="148"/>
      <c r="L142" s="33"/>
      <c r="M142" s="149"/>
      <c r="T142" s="54"/>
      <c r="AT142" s="18" t="s">
        <v>4036</v>
      </c>
      <c r="AU142" s="18" t="s">
        <v>88</v>
      </c>
    </row>
    <row r="143" spans="2:65" s="13" customFormat="1" ht="11.25">
      <c r="B143" s="158"/>
      <c r="D143" s="146" t="s">
        <v>317</v>
      </c>
      <c r="E143" s="159" t="s">
        <v>42</v>
      </c>
      <c r="F143" s="160" t="s">
        <v>9853</v>
      </c>
      <c r="H143" s="161">
        <v>5.0999999999999996</v>
      </c>
      <c r="I143" s="162"/>
      <c r="L143" s="158"/>
      <c r="M143" s="163"/>
      <c r="T143" s="164"/>
      <c r="AT143" s="159" t="s">
        <v>317</v>
      </c>
      <c r="AU143" s="159" t="s">
        <v>88</v>
      </c>
      <c r="AV143" s="13" t="s">
        <v>88</v>
      </c>
      <c r="AW143" s="13" t="s">
        <v>38</v>
      </c>
      <c r="AX143" s="13" t="s">
        <v>79</v>
      </c>
      <c r="AY143" s="159" t="s">
        <v>305</v>
      </c>
    </row>
    <row r="144" spans="2:65" s="13" customFormat="1" ht="11.25">
      <c r="B144" s="158"/>
      <c r="D144" s="146" t="s">
        <v>317</v>
      </c>
      <c r="E144" s="159" t="s">
        <v>42</v>
      </c>
      <c r="F144" s="160" t="s">
        <v>9854</v>
      </c>
      <c r="H144" s="161">
        <v>43.904000000000003</v>
      </c>
      <c r="I144" s="162"/>
      <c r="L144" s="158"/>
      <c r="M144" s="163"/>
      <c r="T144" s="164"/>
      <c r="AT144" s="159" t="s">
        <v>317</v>
      </c>
      <c r="AU144" s="159" t="s">
        <v>88</v>
      </c>
      <c r="AV144" s="13" t="s">
        <v>88</v>
      </c>
      <c r="AW144" s="13" t="s">
        <v>38</v>
      </c>
      <c r="AX144" s="13" t="s">
        <v>79</v>
      </c>
      <c r="AY144" s="159" t="s">
        <v>305</v>
      </c>
    </row>
    <row r="145" spans="2:65" s="13" customFormat="1" ht="11.25">
      <c r="B145" s="158"/>
      <c r="D145" s="146" t="s">
        <v>317</v>
      </c>
      <c r="E145" s="159" t="s">
        <v>42</v>
      </c>
      <c r="F145" s="160" t="s">
        <v>9855</v>
      </c>
      <c r="H145" s="161">
        <v>96.653999999999996</v>
      </c>
      <c r="I145" s="162"/>
      <c r="L145" s="158"/>
      <c r="M145" s="163"/>
      <c r="T145" s="164"/>
      <c r="AT145" s="159" t="s">
        <v>317</v>
      </c>
      <c r="AU145" s="159" t="s">
        <v>88</v>
      </c>
      <c r="AV145" s="13" t="s">
        <v>88</v>
      </c>
      <c r="AW145" s="13" t="s">
        <v>38</v>
      </c>
      <c r="AX145" s="13" t="s">
        <v>79</v>
      </c>
      <c r="AY145" s="159" t="s">
        <v>305</v>
      </c>
    </row>
    <row r="146" spans="2:65" s="15" customFormat="1" ht="11.25">
      <c r="B146" s="172"/>
      <c r="D146" s="146" t="s">
        <v>317</v>
      </c>
      <c r="E146" s="173" t="s">
        <v>42</v>
      </c>
      <c r="F146" s="174" t="s">
        <v>339</v>
      </c>
      <c r="H146" s="175">
        <v>145.65799999999999</v>
      </c>
      <c r="I146" s="176"/>
      <c r="L146" s="172"/>
      <c r="M146" s="177"/>
      <c r="T146" s="178"/>
      <c r="AT146" s="173" t="s">
        <v>317</v>
      </c>
      <c r="AU146" s="173" t="s">
        <v>88</v>
      </c>
      <c r="AV146" s="15" t="s">
        <v>311</v>
      </c>
      <c r="AW146" s="15" t="s">
        <v>38</v>
      </c>
      <c r="AX146" s="15" t="s">
        <v>86</v>
      </c>
      <c r="AY146" s="173" t="s">
        <v>305</v>
      </c>
    </row>
    <row r="147" spans="2:65" s="1" customFormat="1" ht="33" customHeight="1">
      <c r="B147" s="33"/>
      <c r="C147" s="133" t="s">
        <v>386</v>
      </c>
      <c r="D147" s="133" t="s">
        <v>307</v>
      </c>
      <c r="E147" s="134" t="s">
        <v>9552</v>
      </c>
      <c r="F147" s="135" t="s">
        <v>9553</v>
      </c>
      <c r="G147" s="136" t="s">
        <v>244</v>
      </c>
      <c r="H147" s="137">
        <v>573.84</v>
      </c>
      <c r="I147" s="138"/>
      <c r="J147" s="139">
        <f>ROUND(I147*H147,2)</f>
        <v>0</v>
      </c>
      <c r="K147" s="135" t="s">
        <v>310</v>
      </c>
      <c r="L147" s="33"/>
      <c r="M147" s="140" t="s">
        <v>42</v>
      </c>
      <c r="N147" s="141" t="s">
        <v>50</v>
      </c>
      <c r="P147" s="142">
        <f>O147*H147</f>
        <v>0</v>
      </c>
      <c r="Q147" s="142">
        <v>0</v>
      </c>
      <c r="R147" s="142">
        <f>Q147*H147</f>
        <v>0</v>
      </c>
      <c r="S147" s="142">
        <v>0</v>
      </c>
      <c r="T147" s="143">
        <f>S147*H147</f>
        <v>0</v>
      </c>
      <c r="AR147" s="144" t="s">
        <v>311</v>
      </c>
      <c r="AT147" s="144" t="s">
        <v>307</v>
      </c>
      <c r="AU147" s="144" t="s">
        <v>88</v>
      </c>
      <c r="AY147" s="18" t="s">
        <v>305</v>
      </c>
      <c r="BE147" s="145">
        <f>IF(N147="základní",J147,0)</f>
        <v>0</v>
      </c>
      <c r="BF147" s="145">
        <f>IF(N147="snížená",J147,0)</f>
        <v>0</v>
      </c>
      <c r="BG147" s="145">
        <f>IF(N147="zákl. přenesená",J147,0)</f>
        <v>0</v>
      </c>
      <c r="BH147" s="145">
        <f>IF(N147="sníž. přenesená",J147,0)</f>
        <v>0</v>
      </c>
      <c r="BI147" s="145">
        <f>IF(N147="nulová",J147,0)</f>
        <v>0</v>
      </c>
      <c r="BJ147" s="18" t="s">
        <v>86</v>
      </c>
      <c r="BK147" s="145">
        <f>ROUND(I147*H147,2)</f>
        <v>0</v>
      </c>
      <c r="BL147" s="18" t="s">
        <v>311</v>
      </c>
      <c r="BM147" s="144" t="s">
        <v>9856</v>
      </c>
    </row>
    <row r="148" spans="2:65" s="1" customFormat="1" ht="29.25">
      <c r="B148" s="33"/>
      <c r="D148" s="146" t="s">
        <v>313</v>
      </c>
      <c r="F148" s="147" t="s">
        <v>9555</v>
      </c>
      <c r="I148" s="148"/>
      <c r="L148" s="33"/>
      <c r="M148" s="149"/>
      <c r="T148" s="54"/>
      <c r="AT148" s="18" t="s">
        <v>313</v>
      </c>
      <c r="AU148" s="18" t="s">
        <v>88</v>
      </c>
    </row>
    <row r="149" spans="2:65" s="1" customFormat="1" ht="11.25">
      <c r="B149" s="33"/>
      <c r="D149" s="150" t="s">
        <v>315</v>
      </c>
      <c r="F149" s="151" t="s">
        <v>9556</v>
      </c>
      <c r="I149" s="148"/>
      <c r="L149" s="33"/>
      <c r="M149" s="149"/>
      <c r="T149" s="54"/>
      <c r="AT149" s="18" t="s">
        <v>315</v>
      </c>
      <c r="AU149" s="18" t="s">
        <v>88</v>
      </c>
    </row>
    <row r="150" spans="2:65" s="1" customFormat="1" ht="58.5">
      <c r="B150" s="33"/>
      <c r="D150" s="146" t="s">
        <v>4036</v>
      </c>
      <c r="F150" s="189" t="s">
        <v>9204</v>
      </c>
      <c r="I150" s="148"/>
      <c r="L150" s="33"/>
      <c r="M150" s="149"/>
      <c r="T150" s="54"/>
      <c r="AT150" s="18" t="s">
        <v>4036</v>
      </c>
      <c r="AU150" s="18" t="s">
        <v>88</v>
      </c>
    </row>
    <row r="151" spans="2:65" s="13" customFormat="1" ht="11.25">
      <c r="B151" s="158"/>
      <c r="D151" s="146" t="s">
        <v>317</v>
      </c>
      <c r="E151" s="159" t="s">
        <v>42</v>
      </c>
      <c r="F151" s="160" t="s">
        <v>9857</v>
      </c>
      <c r="H151" s="161">
        <v>205.2</v>
      </c>
      <c r="I151" s="162"/>
      <c r="L151" s="158"/>
      <c r="M151" s="163"/>
      <c r="T151" s="164"/>
      <c r="AT151" s="159" t="s">
        <v>317</v>
      </c>
      <c r="AU151" s="159" t="s">
        <v>88</v>
      </c>
      <c r="AV151" s="13" t="s">
        <v>88</v>
      </c>
      <c r="AW151" s="13" t="s">
        <v>38</v>
      </c>
      <c r="AX151" s="13" t="s">
        <v>79</v>
      </c>
      <c r="AY151" s="159" t="s">
        <v>305</v>
      </c>
    </row>
    <row r="152" spans="2:65" s="13" customFormat="1" ht="11.25">
      <c r="B152" s="158"/>
      <c r="D152" s="146" t="s">
        <v>317</v>
      </c>
      <c r="E152" s="159" t="s">
        <v>42</v>
      </c>
      <c r="F152" s="160" t="s">
        <v>9858</v>
      </c>
      <c r="H152" s="161">
        <v>368.64</v>
      </c>
      <c r="I152" s="162"/>
      <c r="L152" s="158"/>
      <c r="M152" s="163"/>
      <c r="T152" s="164"/>
      <c r="AT152" s="159" t="s">
        <v>317</v>
      </c>
      <c r="AU152" s="159" t="s">
        <v>88</v>
      </c>
      <c r="AV152" s="13" t="s">
        <v>88</v>
      </c>
      <c r="AW152" s="13" t="s">
        <v>38</v>
      </c>
      <c r="AX152" s="13" t="s">
        <v>79</v>
      </c>
      <c r="AY152" s="159" t="s">
        <v>305</v>
      </c>
    </row>
    <row r="153" spans="2:65" s="15" customFormat="1" ht="11.25">
      <c r="B153" s="172"/>
      <c r="D153" s="146" t="s">
        <v>317</v>
      </c>
      <c r="E153" s="173" t="s">
        <v>42</v>
      </c>
      <c r="F153" s="174" t="s">
        <v>339</v>
      </c>
      <c r="H153" s="175">
        <v>573.84</v>
      </c>
      <c r="I153" s="176"/>
      <c r="L153" s="172"/>
      <c r="M153" s="177"/>
      <c r="T153" s="178"/>
      <c r="AT153" s="173" t="s">
        <v>317</v>
      </c>
      <c r="AU153" s="173" t="s">
        <v>88</v>
      </c>
      <c r="AV153" s="15" t="s">
        <v>311</v>
      </c>
      <c r="AW153" s="15" t="s">
        <v>38</v>
      </c>
      <c r="AX153" s="15" t="s">
        <v>86</v>
      </c>
      <c r="AY153" s="173" t="s">
        <v>305</v>
      </c>
    </row>
    <row r="154" spans="2:65" s="1" customFormat="1" ht="24.2" customHeight="1">
      <c r="B154" s="33"/>
      <c r="C154" s="133" t="s">
        <v>394</v>
      </c>
      <c r="D154" s="133" t="s">
        <v>307</v>
      </c>
      <c r="E154" s="134" t="s">
        <v>9206</v>
      </c>
      <c r="F154" s="135" t="s">
        <v>9207</v>
      </c>
      <c r="G154" s="136" t="s">
        <v>199</v>
      </c>
      <c r="H154" s="137">
        <v>919.36</v>
      </c>
      <c r="I154" s="138"/>
      <c r="J154" s="139">
        <f>ROUND(I154*H154,2)</f>
        <v>0</v>
      </c>
      <c r="K154" s="135" t="s">
        <v>310</v>
      </c>
      <c r="L154" s="33"/>
      <c r="M154" s="140" t="s">
        <v>42</v>
      </c>
      <c r="N154" s="141" t="s">
        <v>50</v>
      </c>
      <c r="P154" s="142">
        <f>O154*H154</f>
        <v>0</v>
      </c>
      <c r="Q154" s="142">
        <v>5.9300800000000001E-4</v>
      </c>
      <c r="R154" s="142">
        <f>Q154*H154</f>
        <v>0.54518783488</v>
      </c>
      <c r="S154" s="142">
        <v>0</v>
      </c>
      <c r="T154" s="143">
        <f>S154*H154</f>
        <v>0</v>
      </c>
      <c r="AR154" s="144" t="s">
        <v>311</v>
      </c>
      <c r="AT154" s="144" t="s">
        <v>307</v>
      </c>
      <c r="AU154" s="144" t="s">
        <v>88</v>
      </c>
      <c r="AY154" s="18" t="s">
        <v>305</v>
      </c>
      <c r="BE154" s="145">
        <f>IF(N154="základní",J154,0)</f>
        <v>0</v>
      </c>
      <c r="BF154" s="145">
        <f>IF(N154="snížená",J154,0)</f>
        <v>0</v>
      </c>
      <c r="BG154" s="145">
        <f>IF(N154="zákl. přenesená",J154,0)</f>
        <v>0</v>
      </c>
      <c r="BH154" s="145">
        <f>IF(N154="sníž. přenesená",J154,0)</f>
        <v>0</v>
      </c>
      <c r="BI154" s="145">
        <f>IF(N154="nulová",J154,0)</f>
        <v>0</v>
      </c>
      <c r="BJ154" s="18" t="s">
        <v>86</v>
      </c>
      <c r="BK154" s="145">
        <f>ROUND(I154*H154,2)</f>
        <v>0</v>
      </c>
      <c r="BL154" s="18" t="s">
        <v>311</v>
      </c>
      <c r="BM154" s="144" t="s">
        <v>9859</v>
      </c>
    </row>
    <row r="155" spans="2:65" s="1" customFormat="1" ht="19.5">
      <c r="B155" s="33"/>
      <c r="D155" s="146" t="s">
        <v>313</v>
      </c>
      <c r="F155" s="147" t="s">
        <v>9209</v>
      </c>
      <c r="I155" s="148"/>
      <c r="L155" s="33"/>
      <c r="M155" s="149"/>
      <c r="T155" s="54"/>
      <c r="AT155" s="18" t="s">
        <v>313</v>
      </c>
      <c r="AU155" s="18" t="s">
        <v>88</v>
      </c>
    </row>
    <row r="156" spans="2:65" s="1" customFormat="1" ht="11.25">
      <c r="B156" s="33"/>
      <c r="D156" s="150" t="s">
        <v>315</v>
      </c>
      <c r="F156" s="151" t="s">
        <v>9210</v>
      </c>
      <c r="I156" s="148"/>
      <c r="L156" s="33"/>
      <c r="M156" s="149"/>
      <c r="T156" s="54"/>
      <c r="AT156" s="18" t="s">
        <v>315</v>
      </c>
      <c r="AU156" s="18" t="s">
        <v>88</v>
      </c>
    </row>
    <row r="157" spans="2:65" s="1" customFormat="1" ht="39">
      <c r="B157" s="33"/>
      <c r="D157" s="146" t="s">
        <v>4036</v>
      </c>
      <c r="F157" s="189" t="s">
        <v>9211</v>
      </c>
      <c r="I157" s="148"/>
      <c r="L157" s="33"/>
      <c r="M157" s="149"/>
      <c r="T157" s="54"/>
      <c r="AT157" s="18" t="s">
        <v>4036</v>
      </c>
      <c r="AU157" s="18" t="s">
        <v>88</v>
      </c>
    </row>
    <row r="158" spans="2:65" s="13" customFormat="1" ht="11.25">
      <c r="B158" s="158"/>
      <c r="D158" s="146" t="s">
        <v>317</v>
      </c>
      <c r="E158" s="159" t="s">
        <v>42</v>
      </c>
      <c r="F158" s="160" t="s">
        <v>9860</v>
      </c>
      <c r="H158" s="161">
        <v>888</v>
      </c>
      <c r="I158" s="162"/>
      <c r="L158" s="158"/>
      <c r="M158" s="163"/>
      <c r="T158" s="164"/>
      <c r="AT158" s="159" t="s">
        <v>317</v>
      </c>
      <c r="AU158" s="159" t="s">
        <v>88</v>
      </c>
      <c r="AV158" s="13" t="s">
        <v>88</v>
      </c>
      <c r="AW158" s="13" t="s">
        <v>38</v>
      </c>
      <c r="AX158" s="13" t="s">
        <v>79</v>
      </c>
      <c r="AY158" s="159" t="s">
        <v>305</v>
      </c>
    </row>
    <row r="159" spans="2:65" s="13" customFormat="1" ht="11.25">
      <c r="B159" s="158"/>
      <c r="D159" s="146" t="s">
        <v>317</v>
      </c>
      <c r="E159" s="159" t="s">
        <v>42</v>
      </c>
      <c r="F159" s="160" t="s">
        <v>9861</v>
      </c>
      <c r="H159" s="161">
        <v>31.36</v>
      </c>
      <c r="I159" s="162"/>
      <c r="L159" s="158"/>
      <c r="M159" s="163"/>
      <c r="T159" s="164"/>
      <c r="AT159" s="159" t="s">
        <v>317</v>
      </c>
      <c r="AU159" s="159" t="s">
        <v>88</v>
      </c>
      <c r="AV159" s="13" t="s">
        <v>88</v>
      </c>
      <c r="AW159" s="13" t="s">
        <v>38</v>
      </c>
      <c r="AX159" s="13" t="s">
        <v>79</v>
      </c>
      <c r="AY159" s="159" t="s">
        <v>305</v>
      </c>
    </row>
    <row r="160" spans="2:65" s="15" customFormat="1" ht="11.25">
      <c r="B160" s="172"/>
      <c r="D160" s="146" t="s">
        <v>317</v>
      </c>
      <c r="E160" s="173" t="s">
        <v>42</v>
      </c>
      <c r="F160" s="174" t="s">
        <v>339</v>
      </c>
      <c r="H160" s="175">
        <v>919.36</v>
      </c>
      <c r="I160" s="176"/>
      <c r="L160" s="172"/>
      <c r="M160" s="177"/>
      <c r="T160" s="178"/>
      <c r="AT160" s="173" t="s">
        <v>317</v>
      </c>
      <c r="AU160" s="173" t="s">
        <v>88</v>
      </c>
      <c r="AV160" s="15" t="s">
        <v>311</v>
      </c>
      <c r="AW160" s="15" t="s">
        <v>38</v>
      </c>
      <c r="AX160" s="15" t="s">
        <v>86</v>
      </c>
      <c r="AY160" s="173" t="s">
        <v>305</v>
      </c>
    </row>
    <row r="161" spans="2:65" s="1" customFormat="1" ht="24.2" customHeight="1">
      <c r="B161" s="33"/>
      <c r="C161" s="133" t="s">
        <v>8</v>
      </c>
      <c r="D161" s="133" t="s">
        <v>307</v>
      </c>
      <c r="E161" s="134" t="s">
        <v>9219</v>
      </c>
      <c r="F161" s="135" t="s">
        <v>9220</v>
      </c>
      <c r="G161" s="136" t="s">
        <v>199</v>
      </c>
      <c r="H161" s="137">
        <v>919.36</v>
      </c>
      <c r="I161" s="138"/>
      <c r="J161" s="139">
        <f>ROUND(I161*H161,2)</f>
        <v>0</v>
      </c>
      <c r="K161" s="135" t="s">
        <v>310</v>
      </c>
      <c r="L161" s="33"/>
      <c r="M161" s="140" t="s">
        <v>42</v>
      </c>
      <c r="N161" s="141" t="s">
        <v>50</v>
      </c>
      <c r="P161" s="142">
        <f>O161*H161</f>
        <v>0</v>
      </c>
      <c r="Q161" s="142">
        <v>0</v>
      </c>
      <c r="R161" s="142">
        <f>Q161*H161</f>
        <v>0</v>
      </c>
      <c r="S161" s="142">
        <v>0</v>
      </c>
      <c r="T161" s="143">
        <f>S161*H161</f>
        <v>0</v>
      </c>
      <c r="AR161" s="144" t="s">
        <v>311</v>
      </c>
      <c r="AT161" s="144" t="s">
        <v>307</v>
      </c>
      <c r="AU161" s="144" t="s">
        <v>88</v>
      </c>
      <c r="AY161" s="18" t="s">
        <v>305</v>
      </c>
      <c r="BE161" s="145">
        <f>IF(N161="základní",J161,0)</f>
        <v>0</v>
      </c>
      <c r="BF161" s="145">
        <f>IF(N161="snížená",J161,0)</f>
        <v>0</v>
      </c>
      <c r="BG161" s="145">
        <f>IF(N161="zákl. přenesená",J161,0)</f>
        <v>0</v>
      </c>
      <c r="BH161" s="145">
        <f>IF(N161="sníž. přenesená",J161,0)</f>
        <v>0</v>
      </c>
      <c r="BI161" s="145">
        <f>IF(N161="nulová",J161,0)</f>
        <v>0</v>
      </c>
      <c r="BJ161" s="18" t="s">
        <v>86</v>
      </c>
      <c r="BK161" s="145">
        <f>ROUND(I161*H161,2)</f>
        <v>0</v>
      </c>
      <c r="BL161" s="18" t="s">
        <v>311</v>
      </c>
      <c r="BM161" s="144" t="s">
        <v>9862</v>
      </c>
    </row>
    <row r="162" spans="2:65" s="1" customFormat="1" ht="19.5">
      <c r="B162" s="33"/>
      <c r="D162" s="146" t="s">
        <v>313</v>
      </c>
      <c r="F162" s="147" t="s">
        <v>9222</v>
      </c>
      <c r="I162" s="148"/>
      <c r="L162" s="33"/>
      <c r="M162" s="149"/>
      <c r="T162" s="54"/>
      <c r="AT162" s="18" t="s">
        <v>313</v>
      </c>
      <c r="AU162" s="18" t="s">
        <v>88</v>
      </c>
    </row>
    <row r="163" spans="2:65" s="1" customFormat="1" ht="11.25">
      <c r="B163" s="33"/>
      <c r="D163" s="150" t="s">
        <v>315</v>
      </c>
      <c r="F163" s="151" t="s">
        <v>9223</v>
      </c>
      <c r="I163" s="148"/>
      <c r="L163" s="33"/>
      <c r="M163" s="149"/>
      <c r="T163" s="54"/>
      <c r="AT163" s="18" t="s">
        <v>315</v>
      </c>
      <c r="AU163" s="18" t="s">
        <v>88</v>
      </c>
    </row>
    <row r="164" spans="2:65" s="1" customFormat="1" ht="37.9" customHeight="1">
      <c r="B164" s="33"/>
      <c r="C164" s="133" t="s">
        <v>410</v>
      </c>
      <c r="D164" s="133" t="s">
        <v>307</v>
      </c>
      <c r="E164" s="134" t="s">
        <v>9696</v>
      </c>
      <c r="F164" s="135" t="s">
        <v>9697</v>
      </c>
      <c r="G164" s="136" t="s">
        <v>244</v>
      </c>
      <c r="H164" s="137">
        <v>94.76</v>
      </c>
      <c r="I164" s="138"/>
      <c r="J164" s="139">
        <f>ROUND(I164*H164,2)</f>
        <v>0</v>
      </c>
      <c r="K164" s="135" t="s">
        <v>310</v>
      </c>
      <c r="L164" s="33"/>
      <c r="M164" s="140" t="s">
        <v>42</v>
      </c>
      <c r="N164" s="141" t="s">
        <v>50</v>
      </c>
      <c r="P164" s="142">
        <f>O164*H164</f>
        <v>0</v>
      </c>
      <c r="Q164" s="142">
        <v>0</v>
      </c>
      <c r="R164" s="142">
        <f>Q164*H164</f>
        <v>0</v>
      </c>
      <c r="S164" s="142">
        <v>0</v>
      </c>
      <c r="T164" s="143">
        <f>S164*H164</f>
        <v>0</v>
      </c>
      <c r="AR164" s="144" t="s">
        <v>311</v>
      </c>
      <c r="AT164" s="144" t="s">
        <v>307</v>
      </c>
      <c r="AU164" s="144" t="s">
        <v>88</v>
      </c>
      <c r="AY164" s="18" t="s">
        <v>305</v>
      </c>
      <c r="BE164" s="145">
        <f>IF(N164="základní",J164,0)</f>
        <v>0</v>
      </c>
      <c r="BF164" s="145">
        <f>IF(N164="snížená",J164,0)</f>
        <v>0</v>
      </c>
      <c r="BG164" s="145">
        <f>IF(N164="zákl. přenesená",J164,0)</f>
        <v>0</v>
      </c>
      <c r="BH164" s="145">
        <f>IF(N164="sníž. přenesená",J164,0)</f>
        <v>0</v>
      </c>
      <c r="BI164" s="145">
        <f>IF(N164="nulová",J164,0)</f>
        <v>0</v>
      </c>
      <c r="BJ164" s="18" t="s">
        <v>86</v>
      </c>
      <c r="BK164" s="145">
        <f>ROUND(I164*H164,2)</f>
        <v>0</v>
      </c>
      <c r="BL164" s="18" t="s">
        <v>311</v>
      </c>
      <c r="BM164" s="144" t="s">
        <v>9863</v>
      </c>
    </row>
    <row r="165" spans="2:65" s="1" customFormat="1" ht="39">
      <c r="B165" s="33"/>
      <c r="D165" s="146" t="s">
        <v>313</v>
      </c>
      <c r="F165" s="147" t="s">
        <v>9699</v>
      </c>
      <c r="I165" s="148"/>
      <c r="L165" s="33"/>
      <c r="M165" s="149"/>
      <c r="T165" s="54"/>
      <c r="AT165" s="18" t="s">
        <v>313</v>
      </c>
      <c r="AU165" s="18" t="s">
        <v>88</v>
      </c>
    </row>
    <row r="166" spans="2:65" s="1" customFormat="1" ht="11.25">
      <c r="B166" s="33"/>
      <c r="D166" s="150" t="s">
        <v>315</v>
      </c>
      <c r="F166" s="151" t="s">
        <v>9700</v>
      </c>
      <c r="I166" s="148"/>
      <c r="L166" s="33"/>
      <c r="M166" s="149"/>
      <c r="T166" s="54"/>
      <c r="AT166" s="18" t="s">
        <v>315</v>
      </c>
      <c r="AU166" s="18" t="s">
        <v>88</v>
      </c>
    </row>
    <row r="167" spans="2:65" s="1" customFormat="1" ht="78">
      <c r="B167" s="33"/>
      <c r="D167" s="146" t="s">
        <v>4036</v>
      </c>
      <c r="F167" s="189" t="s">
        <v>4037</v>
      </c>
      <c r="I167" s="148"/>
      <c r="L167" s="33"/>
      <c r="M167" s="149"/>
      <c r="T167" s="54"/>
      <c r="AT167" s="18" t="s">
        <v>4036</v>
      </c>
      <c r="AU167" s="18" t="s">
        <v>88</v>
      </c>
    </row>
    <row r="168" spans="2:65" s="13" customFormat="1" ht="11.25">
      <c r="B168" s="158"/>
      <c r="D168" s="146" t="s">
        <v>317</v>
      </c>
      <c r="E168" s="159" t="s">
        <v>42</v>
      </c>
      <c r="F168" s="160" t="s">
        <v>9864</v>
      </c>
      <c r="H168" s="161">
        <v>49.244999999999997</v>
      </c>
      <c r="I168" s="162"/>
      <c r="L168" s="158"/>
      <c r="M168" s="163"/>
      <c r="T168" s="164"/>
      <c r="AT168" s="159" t="s">
        <v>317</v>
      </c>
      <c r="AU168" s="159" t="s">
        <v>88</v>
      </c>
      <c r="AV168" s="13" t="s">
        <v>88</v>
      </c>
      <c r="AW168" s="13" t="s">
        <v>38</v>
      </c>
      <c r="AX168" s="13" t="s">
        <v>79</v>
      </c>
      <c r="AY168" s="159" t="s">
        <v>305</v>
      </c>
    </row>
    <row r="169" spans="2:65" s="13" customFormat="1" ht="11.25">
      <c r="B169" s="158"/>
      <c r="D169" s="146" t="s">
        <v>317</v>
      </c>
      <c r="E169" s="159" t="s">
        <v>42</v>
      </c>
      <c r="F169" s="160" t="s">
        <v>9865</v>
      </c>
      <c r="H169" s="161">
        <v>45.515000000000001</v>
      </c>
      <c r="I169" s="162"/>
      <c r="L169" s="158"/>
      <c r="M169" s="163"/>
      <c r="T169" s="164"/>
      <c r="AT169" s="159" t="s">
        <v>317</v>
      </c>
      <c r="AU169" s="159" t="s">
        <v>88</v>
      </c>
      <c r="AV169" s="13" t="s">
        <v>88</v>
      </c>
      <c r="AW169" s="13" t="s">
        <v>38</v>
      </c>
      <c r="AX169" s="13" t="s">
        <v>79</v>
      </c>
      <c r="AY169" s="159" t="s">
        <v>305</v>
      </c>
    </row>
    <row r="170" spans="2:65" s="15" customFormat="1" ht="11.25">
      <c r="B170" s="172"/>
      <c r="D170" s="146" t="s">
        <v>317</v>
      </c>
      <c r="E170" s="173" t="s">
        <v>42</v>
      </c>
      <c r="F170" s="174" t="s">
        <v>339</v>
      </c>
      <c r="H170" s="175">
        <v>94.76</v>
      </c>
      <c r="I170" s="176"/>
      <c r="L170" s="172"/>
      <c r="M170" s="177"/>
      <c r="T170" s="178"/>
      <c r="AT170" s="173" t="s">
        <v>317</v>
      </c>
      <c r="AU170" s="173" t="s">
        <v>88</v>
      </c>
      <c r="AV170" s="15" t="s">
        <v>311</v>
      </c>
      <c r="AW170" s="15" t="s">
        <v>38</v>
      </c>
      <c r="AX170" s="15" t="s">
        <v>86</v>
      </c>
      <c r="AY170" s="173" t="s">
        <v>305</v>
      </c>
    </row>
    <row r="171" spans="2:65" s="1" customFormat="1" ht="37.9" customHeight="1">
      <c r="B171" s="33"/>
      <c r="C171" s="133" t="s">
        <v>418</v>
      </c>
      <c r="D171" s="133" t="s">
        <v>307</v>
      </c>
      <c r="E171" s="134" t="s">
        <v>9229</v>
      </c>
      <c r="F171" s="135" t="s">
        <v>9230</v>
      </c>
      <c r="G171" s="136" t="s">
        <v>244</v>
      </c>
      <c r="H171" s="137">
        <v>624.73800000000006</v>
      </c>
      <c r="I171" s="138"/>
      <c r="J171" s="139">
        <f>ROUND(I171*H171,2)</f>
        <v>0</v>
      </c>
      <c r="K171" s="135" t="s">
        <v>310</v>
      </c>
      <c r="L171" s="33"/>
      <c r="M171" s="140" t="s">
        <v>42</v>
      </c>
      <c r="N171" s="141" t="s">
        <v>50</v>
      </c>
      <c r="P171" s="142">
        <f>O171*H171</f>
        <v>0</v>
      </c>
      <c r="Q171" s="142">
        <v>0</v>
      </c>
      <c r="R171" s="142">
        <f>Q171*H171</f>
        <v>0</v>
      </c>
      <c r="S171" s="142">
        <v>0</v>
      </c>
      <c r="T171" s="143">
        <f>S171*H171</f>
        <v>0</v>
      </c>
      <c r="AR171" s="144" t="s">
        <v>311</v>
      </c>
      <c r="AT171" s="144" t="s">
        <v>307</v>
      </c>
      <c r="AU171" s="144" t="s">
        <v>88</v>
      </c>
      <c r="AY171" s="18" t="s">
        <v>305</v>
      </c>
      <c r="BE171" s="145">
        <f>IF(N171="základní",J171,0)</f>
        <v>0</v>
      </c>
      <c r="BF171" s="145">
        <f>IF(N171="snížená",J171,0)</f>
        <v>0</v>
      </c>
      <c r="BG171" s="145">
        <f>IF(N171="zákl. přenesená",J171,0)</f>
        <v>0</v>
      </c>
      <c r="BH171" s="145">
        <f>IF(N171="sníž. přenesená",J171,0)</f>
        <v>0</v>
      </c>
      <c r="BI171" s="145">
        <f>IF(N171="nulová",J171,0)</f>
        <v>0</v>
      </c>
      <c r="BJ171" s="18" t="s">
        <v>86</v>
      </c>
      <c r="BK171" s="145">
        <f>ROUND(I171*H171,2)</f>
        <v>0</v>
      </c>
      <c r="BL171" s="18" t="s">
        <v>311</v>
      </c>
      <c r="BM171" s="144" t="s">
        <v>9866</v>
      </c>
    </row>
    <row r="172" spans="2:65" s="1" customFormat="1" ht="39">
      <c r="B172" s="33"/>
      <c r="D172" s="146" t="s">
        <v>313</v>
      </c>
      <c r="F172" s="147" t="s">
        <v>9232</v>
      </c>
      <c r="I172" s="148"/>
      <c r="L172" s="33"/>
      <c r="M172" s="149"/>
      <c r="T172" s="54"/>
      <c r="AT172" s="18" t="s">
        <v>313</v>
      </c>
      <c r="AU172" s="18" t="s">
        <v>88</v>
      </c>
    </row>
    <row r="173" spans="2:65" s="1" customFormat="1" ht="11.25">
      <c r="B173" s="33"/>
      <c r="D173" s="150" t="s">
        <v>315</v>
      </c>
      <c r="F173" s="151" t="s">
        <v>9233</v>
      </c>
      <c r="I173" s="148"/>
      <c r="L173" s="33"/>
      <c r="M173" s="149"/>
      <c r="T173" s="54"/>
      <c r="AT173" s="18" t="s">
        <v>315</v>
      </c>
      <c r="AU173" s="18" t="s">
        <v>88</v>
      </c>
    </row>
    <row r="174" spans="2:65" s="1" customFormat="1" ht="78">
      <c r="B174" s="33"/>
      <c r="D174" s="146" t="s">
        <v>4036</v>
      </c>
      <c r="F174" s="189" t="s">
        <v>4037</v>
      </c>
      <c r="I174" s="148"/>
      <c r="L174" s="33"/>
      <c r="M174" s="149"/>
      <c r="T174" s="54"/>
      <c r="AT174" s="18" t="s">
        <v>4036</v>
      </c>
      <c r="AU174" s="18" t="s">
        <v>88</v>
      </c>
    </row>
    <row r="175" spans="2:65" s="13" customFormat="1" ht="11.25">
      <c r="B175" s="158"/>
      <c r="D175" s="146" t="s">
        <v>317</v>
      </c>
      <c r="E175" s="159" t="s">
        <v>42</v>
      </c>
      <c r="F175" s="160" t="s">
        <v>9867</v>
      </c>
      <c r="H175" s="161">
        <v>624.73800000000006</v>
      </c>
      <c r="I175" s="162"/>
      <c r="L175" s="158"/>
      <c r="M175" s="163"/>
      <c r="T175" s="164"/>
      <c r="AT175" s="159" t="s">
        <v>317</v>
      </c>
      <c r="AU175" s="159" t="s">
        <v>88</v>
      </c>
      <c r="AV175" s="13" t="s">
        <v>88</v>
      </c>
      <c r="AW175" s="13" t="s">
        <v>38</v>
      </c>
      <c r="AX175" s="13" t="s">
        <v>86</v>
      </c>
      <c r="AY175" s="159" t="s">
        <v>305</v>
      </c>
    </row>
    <row r="176" spans="2:65" s="1" customFormat="1" ht="37.9" customHeight="1">
      <c r="B176" s="33"/>
      <c r="C176" s="133" t="s">
        <v>428</v>
      </c>
      <c r="D176" s="133" t="s">
        <v>307</v>
      </c>
      <c r="E176" s="134" t="s">
        <v>9235</v>
      </c>
      <c r="F176" s="135" t="s">
        <v>9236</v>
      </c>
      <c r="G176" s="136" t="s">
        <v>244</v>
      </c>
      <c r="H176" s="137">
        <v>4997.9040000000005</v>
      </c>
      <c r="I176" s="138"/>
      <c r="J176" s="139">
        <f>ROUND(I176*H176,2)</f>
        <v>0</v>
      </c>
      <c r="K176" s="135" t="s">
        <v>310</v>
      </c>
      <c r="L176" s="33"/>
      <c r="M176" s="140" t="s">
        <v>42</v>
      </c>
      <c r="N176" s="141" t="s">
        <v>50</v>
      </c>
      <c r="P176" s="142">
        <f>O176*H176</f>
        <v>0</v>
      </c>
      <c r="Q176" s="142">
        <v>0</v>
      </c>
      <c r="R176" s="142">
        <f>Q176*H176</f>
        <v>0</v>
      </c>
      <c r="S176" s="142">
        <v>0</v>
      </c>
      <c r="T176" s="143">
        <f>S176*H176</f>
        <v>0</v>
      </c>
      <c r="AR176" s="144" t="s">
        <v>311</v>
      </c>
      <c r="AT176" s="144" t="s">
        <v>307</v>
      </c>
      <c r="AU176" s="144" t="s">
        <v>88</v>
      </c>
      <c r="AY176" s="18" t="s">
        <v>305</v>
      </c>
      <c r="BE176" s="145">
        <f>IF(N176="základní",J176,0)</f>
        <v>0</v>
      </c>
      <c r="BF176" s="145">
        <f>IF(N176="snížená",J176,0)</f>
        <v>0</v>
      </c>
      <c r="BG176" s="145">
        <f>IF(N176="zákl. přenesená",J176,0)</f>
        <v>0</v>
      </c>
      <c r="BH176" s="145">
        <f>IF(N176="sníž. přenesená",J176,0)</f>
        <v>0</v>
      </c>
      <c r="BI176" s="145">
        <f>IF(N176="nulová",J176,0)</f>
        <v>0</v>
      </c>
      <c r="BJ176" s="18" t="s">
        <v>86</v>
      </c>
      <c r="BK176" s="145">
        <f>ROUND(I176*H176,2)</f>
        <v>0</v>
      </c>
      <c r="BL176" s="18" t="s">
        <v>311</v>
      </c>
      <c r="BM176" s="144" t="s">
        <v>9868</v>
      </c>
    </row>
    <row r="177" spans="2:65" s="1" customFormat="1" ht="48.75">
      <c r="B177" s="33"/>
      <c r="D177" s="146" t="s">
        <v>313</v>
      </c>
      <c r="F177" s="147" t="s">
        <v>9238</v>
      </c>
      <c r="I177" s="148"/>
      <c r="L177" s="33"/>
      <c r="M177" s="149"/>
      <c r="T177" s="54"/>
      <c r="AT177" s="18" t="s">
        <v>313</v>
      </c>
      <c r="AU177" s="18" t="s">
        <v>88</v>
      </c>
    </row>
    <row r="178" spans="2:65" s="1" customFormat="1" ht="11.25">
      <c r="B178" s="33"/>
      <c r="D178" s="150" t="s">
        <v>315</v>
      </c>
      <c r="F178" s="151" t="s">
        <v>9239</v>
      </c>
      <c r="I178" s="148"/>
      <c r="L178" s="33"/>
      <c r="M178" s="149"/>
      <c r="T178" s="54"/>
      <c r="AT178" s="18" t="s">
        <v>315</v>
      </c>
      <c r="AU178" s="18" t="s">
        <v>88</v>
      </c>
    </row>
    <row r="179" spans="2:65" s="1" customFormat="1" ht="78">
      <c r="B179" s="33"/>
      <c r="D179" s="146" t="s">
        <v>4036</v>
      </c>
      <c r="F179" s="189" t="s">
        <v>4037</v>
      </c>
      <c r="I179" s="148"/>
      <c r="L179" s="33"/>
      <c r="M179" s="149"/>
      <c r="T179" s="54"/>
      <c r="AT179" s="18" t="s">
        <v>4036</v>
      </c>
      <c r="AU179" s="18" t="s">
        <v>88</v>
      </c>
    </row>
    <row r="180" spans="2:65" s="13" customFormat="1" ht="11.25">
      <c r="B180" s="158"/>
      <c r="D180" s="146" t="s">
        <v>317</v>
      </c>
      <c r="E180" s="159" t="s">
        <v>42</v>
      </c>
      <c r="F180" s="160" t="s">
        <v>9869</v>
      </c>
      <c r="H180" s="161">
        <v>4997.9040000000005</v>
      </c>
      <c r="I180" s="162"/>
      <c r="L180" s="158"/>
      <c r="M180" s="163"/>
      <c r="T180" s="164"/>
      <c r="AT180" s="159" t="s">
        <v>317</v>
      </c>
      <c r="AU180" s="159" t="s">
        <v>88</v>
      </c>
      <c r="AV180" s="13" t="s">
        <v>88</v>
      </c>
      <c r="AW180" s="13" t="s">
        <v>38</v>
      </c>
      <c r="AX180" s="13" t="s">
        <v>86</v>
      </c>
      <c r="AY180" s="159" t="s">
        <v>305</v>
      </c>
    </row>
    <row r="181" spans="2:65" s="1" customFormat="1" ht="24.2" customHeight="1">
      <c r="B181" s="33"/>
      <c r="C181" s="133" t="s">
        <v>436</v>
      </c>
      <c r="D181" s="133" t="s">
        <v>307</v>
      </c>
      <c r="E181" s="134" t="s">
        <v>9706</v>
      </c>
      <c r="F181" s="135" t="s">
        <v>9707</v>
      </c>
      <c r="G181" s="136" t="s">
        <v>244</v>
      </c>
      <c r="H181" s="137">
        <v>94.76</v>
      </c>
      <c r="I181" s="138"/>
      <c r="J181" s="139">
        <f>ROUND(I181*H181,2)</f>
        <v>0</v>
      </c>
      <c r="K181" s="135" t="s">
        <v>310</v>
      </c>
      <c r="L181" s="33"/>
      <c r="M181" s="140" t="s">
        <v>42</v>
      </c>
      <c r="N181" s="141" t="s">
        <v>50</v>
      </c>
      <c r="P181" s="142">
        <f>O181*H181</f>
        <v>0</v>
      </c>
      <c r="Q181" s="142">
        <v>0</v>
      </c>
      <c r="R181" s="142">
        <f>Q181*H181</f>
        <v>0</v>
      </c>
      <c r="S181" s="142">
        <v>0</v>
      </c>
      <c r="T181" s="143">
        <f>S181*H181</f>
        <v>0</v>
      </c>
      <c r="AR181" s="144" t="s">
        <v>311</v>
      </c>
      <c r="AT181" s="144" t="s">
        <v>307</v>
      </c>
      <c r="AU181" s="144" t="s">
        <v>88</v>
      </c>
      <c r="AY181" s="18" t="s">
        <v>305</v>
      </c>
      <c r="BE181" s="145">
        <f>IF(N181="základní",J181,0)</f>
        <v>0</v>
      </c>
      <c r="BF181" s="145">
        <f>IF(N181="snížená",J181,0)</f>
        <v>0</v>
      </c>
      <c r="BG181" s="145">
        <f>IF(N181="zákl. přenesená",J181,0)</f>
        <v>0</v>
      </c>
      <c r="BH181" s="145">
        <f>IF(N181="sníž. přenesená",J181,0)</f>
        <v>0</v>
      </c>
      <c r="BI181" s="145">
        <f>IF(N181="nulová",J181,0)</f>
        <v>0</v>
      </c>
      <c r="BJ181" s="18" t="s">
        <v>86</v>
      </c>
      <c r="BK181" s="145">
        <f>ROUND(I181*H181,2)</f>
        <v>0</v>
      </c>
      <c r="BL181" s="18" t="s">
        <v>311</v>
      </c>
      <c r="BM181" s="144" t="s">
        <v>9870</v>
      </c>
    </row>
    <row r="182" spans="2:65" s="1" customFormat="1" ht="29.25">
      <c r="B182" s="33"/>
      <c r="D182" s="146" t="s">
        <v>313</v>
      </c>
      <c r="F182" s="147" t="s">
        <v>9709</v>
      </c>
      <c r="I182" s="148"/>
      <c r="L182" s="33"/>
      <c r="M182" s="149"/>
      <c r="T182" s="54"/>
      <c r="AT182" s="18" t="s">
        <v>313</v>
      </c>
      <c r="AU182" s="18" t="s">
        <v>88</v>
      </c>
    </row>
    <row r="183" spans="2:65" s="1" customFormat="1" ht="11.25">
      <c r="B183" s="33"/>
      <c r="D183" s="150" t="s">
        <v>315</v>
      </c>
      <c r="F183" s="151" t="s">
        <v>9710</v>
      </c>
      <c r="I183" s="148"/>
      <c r="L183" s="33"/>
      <c r="M183" s="149"/>
      <c r="T183" s="54"/>
      <c r="AT183" s="18" t="s">
        <v>315</v>
      </c>
      <c r="AU183" s="18" t="s">
        <v>88</v>
      </c>
    </row>
    <row r="184" spans="2:65" s="1" customFormat="1" ht="136.5">
      <c r="B184" s="33"/>
      <c r="D184" s="146" t="s">
        <v>4036</v>
      </c>
      <c r="F184" s="189" t="s">
        <v>9711</v>
      </c>
      <c r="I184" s="148"/>
      <c r="L184" s="33"/>
      <c r="M184" s="149"/>
      <c r="T184" s="54"/>
      <c r="AT184" s="18" t="s">
        <v>4036</v>
      </c>
      <c r="AU184" s="18" t="s">
        <v>88</v>
      </c>
    </row>
    <row r="185" spans="2:65" s="1" customFormat="1" ht="24.2" customHeight="1">
      <c r="B185" s="33"/>
      <c r="C185" s="133" t="s">
        <v>444</v>
      </c>
      <c r="D185" s="133" t="s">
        <v>307</v>
      </c>
      <c r="E185" s="134" t="s">
        <v>4048</v>
      </c>
      <c r="F185" s="135" t="s">
        <v>4049</v>
      </c>
      <c r="G185" s="136" t="s">
        <v>453</v>
      </c>
      <c r="H185" s="137">
        <v>1124.528</v>
      </c>
      <c r="I185" s="138"/>
      <c r="J185" s="139">
        <f>ROUND(I185*H185,2)</f>
        <v>0</v>
      </c>
      <c r="K185" s="135" t="s">
        <v>310</v>
      </c>
      <c r="L185" s="33"/>
      <c r="M185" s="140" t="s">
        <v>42</v>
      </c>
      <c r="N185" s="141" t="s">
        <v>50</v>
      </c>
      <c r="P185" s="142">
        <f>O185*H185</f>
        <v>0</v>
      </c>
      <c r="Q185" s="142">
        <v>0</v>
      </c>
      <c r="R185" s="142">
        <f>Q185*H185</f>
        <v>0</v>
      </c>
      <c r="S185" s="142">
        <v>0</v>
      </c>
      <c r="T185" s="143">
        <f>S185*H185</f>
        <v>0</v>
      </c>
      <c r="AR185" s="144" t="s">
        <v>311</v>
      </c>
      <c r="AT185" s="144" t="s">
        <v>307</v>
      </c>
      <c r="AU185" s="144" t="s">
        <v>88</v>
      </c>
      <c r="AY185" s="18" t="s">
        <v>305</v>
      </c>
      <c r="BE185" s="145">
        <f>IF(N185="základní",J185,0)</f>
        <v>0</v>
      </c>
      <c r="BF185" s="145">
        <f>IF(N185="snížená",J185,0)</f>
        <v>0</v>
      </c>
      <c r="BG185" s="145">
        <f>IF(N185="zákl. přenesená",J185,0)</f>
        <v>0</v>
      </c>
      <c r="BH185" s="145">
        <f>IF(N185="sníž. přenesená",J185,0)</f>
        <v>0</v>
      </c>
      <c r="BI185" s="145">
        <f>IF(N185="nulová",J185,0)</f>
        <v>0</v>
      </c>
      <c r="BJ185" s="18" t="s">
        <v>86</v>
      </c>
      <c r="BK185" s="145">
        <f>ROUND(I185*H185,2)</f>
        <v>0</v>
      </c>
      <c r="BL185" s="18" t="s">
        <v>311</v>
      </c>
      <c r="BM185" s="144" t="s">
        <v>9871</v>
      </c>
    </row>
    <row r="186" spans="2:65" s="1" customFormat="1" ht="29.25">
      <c r="B186" s="33"/>
      <c r="D186" s="146" t="s">
        <v>313</v>
      </c>
      <c r="F186" s="147" t="s">
        <v>4051</v>
      </c>
      <c r="I186" s="148"/>
      <c r="L186" s="33"/>
      <c r="M186" s="149"/>
      <c r="T186" s="54"/>
      <c r="AT186" s="18" t="s">
        <v>313</v>
      </c>
      <c r="AU186" s="18" t="s">
        <v>88</v>
      </c>
    </row>
    <row r="187" spans="2:65" s="1" customFormat="1" ht="11.25">
      <c r="B187" s="33"/>
      <c r="D187" s="150" t="s">
        <v>315</v>
      </c>
      <c r="F187" s="151" t="s">
        <v>4052</v>
      </c>
      <c r="I187" s="148"/>
      <c r="L187" s="33"/>
      <c r="M187" s="149"/>
      <c r="T187" s="54"/>
      <c r="AT187" s="18" t="s">
        <v>315</v>
      </c>
      <c r="AU187" s="18" t="s">
        <v>88</v>
      </c>
    </row>
    <row r="188" spans="2:65" s="1" customFormat="1" ht="58.5">
      <c r="B188" s="33"/>
      <c r="D188" s="146" t="s">
        <v>4036</v>
      </c>
      <c r="F188" s="189" t="s">
        <v>9242</v>
      </c>
      <c r="I188" s="148"/>
      <c r="L188" s="33"/>
      <c r="M188" s="149"/>
      <c r="T188" s="54"/>
      <c r="AT188" s="18" t="s">
        <v>4036</v>
      </c>
      <c r="AU188" s="18" t="s">
        <v>88</v>
      </c>
    </row>
    <row r="189" spans="2:65" s="13" customFormat="1" ht="11.25">
      <c r="B189" s="158"/>
      <c r="D189" s="146" t="s">
        <v>317</v>
      </c>
      <c r="E189" s="159" t="s">
        <v>42</v>
      </c>
      <c r="F189" s="160" t="s">
        <v>9872</v>
      </c>
      <c r="H189" s="161">
        <v>1124.528</v>
      </c>
      <c r="I189" s="162"/>
      <c r="L189" s="158"/>
      <c r="M189" s="163"/>
      <c r="T189" s="164"/>
      <c r="AT189" s="159" t="s">
        <v>317</v>
      </c>
      <c r="AU189" s="159" t="s">
        <v>88</v>
      </c>
      <c r="AV189" s="13" t="s">
        <v>88</v>
      </c>
      <c r="AW189" s="13" t="s">
        <v>38</v>
      </c>
      <c r="AX189" s="13" t="s">
        <v>86</v>
      </c>
      <c r="AY189" s="159" t="s">
        <v>305</v>
      </c>
    </row>
    <row r="190" spans="2:65" s="1" customFormat="1" ht="16.5" customHeight="1">
      <c r="B190" s="33"/>
      <c r="C190" s="133" t="s">
        <v>450</v>
      </c>
      <c r="D190" s="133" t="s">
        <v>307</v>
      </c>
      <c r="E190" s="134" t="s">
        <v>4057</v>
      </c>
      <c r="F190" s="135" t="s">
        <v>4043</v>
      </c>
      <c r="G190" s="136" t="s">
        <v>244</v>
      </c>
      <c r="H190" s="137">
        <v>719.49800000000005</v>
      </c>
      <c r="I190" s="138"/>
      <c r="J190" s="139">
        <f>ROUND(I190*H190,2)</f>
        <v>0</v>
      </c>
      <c r="K190" s="135" t="s">
        <v>310</v>
      </c>
      <c r="L190" s="33"/>
      <c r="M190" s="140" t="s">
        <v>42</v>
      </c>
      <c r="N190" s="141" t="s">
        <v>50</v>
      </c>
      <c r="P190" s="142">
        <f>O190*H190</f>
        <v>0</v>
      </c>
      <c r="Q190" s="142">
        <v>0</v>
      </c>
      <c r="R190" s="142">
        <f>Q190*H190</f>
        <v>0</v>
      </c>
      <c r="S190" s="142">
        <v>0</v>
      </c>
      <c r="T190" s="143">
        <f>S190*H190</f>
        <v>0</v>
      </c>
      <c r="AR190" s="144" t="s">
        <v>311</v>
      </c>
      <c r="AT190" s="144" t="s">
        <v>307</v>
      </c>
      <c r="AU190" s="144" t="s">
        <v>88</v>
      </c>
      <c r="AY190" s="18" t="s">
        <v>305</v>
      </c>
      <c r="BE190" s="145">
        <f>IF(N190="základní",J190,0)</f>
        <v>0</v>
      </c>
      <c r="BF190" s="145">
        <f>IF(N190="snížená",J190,0)</f>
        <v>0</v>
      </c>
      <c r="BG190" s="145">
        <f>IF(N190="zákl. přenesená",J190,0)</f>
        <v>0</v>
      </c>
      <c r="BH190" s="145">
        <f>IF(N190="sníž. přenesená",J190,0)</f>
        <v>0</v>
      </c>
      <c r="BI190" s="145">
        <f>IF(N190="nulová",J190,0)</f>
        <v>0</v>
      </c>
      <c r="BJ190" s="18" t="s">
        <v>86</v>
      </c>
      <c r="BK190" s="145">
        <f>ROUND(I190*H190,2)</f>
        <v>0</v>
      </c>
      <c r="BL190" s="18" t="s">
        <v>311</v>
      </c>
      <c r="BM190" s="144" t="s">
        <v>9873</v>
      </c>
    </row>
    <row r="191" spans="2:65" s="1" customFormat="1" ht="19.5">
      <c r="B191" s="33"/>
      <c r="D191" s="146" t="s">
        <v>313</v>
      </c>
      <c r="F191" s="147" t="s">
        <v>4045</v>
      </c>
      <c r="I191" s="148"/>
      <c r="L191" s="33"/>
      <c r="M191" s="149"/>
      <c r="T191" s="54"/>
      <c r="AT191" s="18" t="s">
        <v>313</v>
      </c>
      <c r="AU191" s="18" t="s">
        <v>88</v>
      </c>
    </row>
    <row r="192" spans="2:65" s="1" customFormat="1" ht="11.25">
      <c r="B192" s="33"/>
      <c r="D192" s="150" t="s">
        <v>315</v>
      </c>
      <c r="F192" s="151" t="s">
        <v>4059</v>
      </c>
      <c r="I192" s="148"/>
      <c r="L192" s="33"/>
      <c r="M192" s="149"/>
      <c r="T192" s="54"/>
      <c r="AT192" s="18" t="s">
        <v>315</v>
      </c>
      <c r="AU192" s="18" t="s">
        <v>88</v>
      </c>
    </row>
    <row r="193" spans="2:65" s="13" customFormat="1" ht="11.25">
      <c r="B193" s="158"/>
      <c r="D193" s="146" t="s">
        <v>317</v>
      </c>
      <c r="E193" s="159" t="s">
        <v>42</v>
      </c>
      <c r="F193" s="160" t="s">
        <v>9874</v>
      </c>
      <c r="H193" s="161">
        <v>719.49800000000005</v>
      </c>
      <c r="I193" s="162"/>
      <c r="L193" s="158"/>
      <c r="M193" s="163"/>
      <c r="T193" s="164"/>
      <c r="AT193" s="159" t="s">
        <v>317</v>
      </c>
      <c r="AU193" s="159" t="s">
        <v>88</v>
      </c>
      <c r="AV193" s="13" t="s">
        <v>88</v>
      </c>
      <c r="AW193" s="13" t="s">
        <v>38</v>
      </c>
      <c r="AX193" s="13" t="s">
        <v>86</v>
      </c>
      <c r="AY193" s="159" t="s">
        <v>305</v>
      </c>
    </row>
    <row r="194" spans="2:65" s="1" customFormat="1" ht="24.2" customHeight="1">
      <c r="B194" s="33"/>
      <c r="C194" s="133" t="s">
        <v>459</v>
      </c>
      <c r="D194" s="133" t="s">
        <v>307</v>
      </c>
      <c r="E194" s="134" t="s">
        <v>8224</v>
      </c>
      <c r="F194" s="135" t="s">
        <v>4999</v>
      </c>
      <c r="G194" s="136" t="s">
        <v>244</v>
      </c>
      <c r="H194" s="137">
        <v>401.92500000000001</v>
      </c>
      <c r="I194" s="138"/>
      <c r="J194" s="139">
        <f>ROUND(I194*H194,2)</f>
        <v>0</v>
      </c>
      <c r="K194" s="135" t="s">
        <v>310</v>
      </c>
      <c r="L194" s="33"/>
      <c r="M194" s="140" t="s">
        <v>42</v>
      </c>
      <c r="N194" s="141" t="s">
        <v>50</v>
      </c>
      <c r="P194" s="142">
        <f>O194*H194</f>
        <v>0</v>
      </c>
      <c r="Q194" s="142">
        <v>0</v>
      </c>
      <c r="R194" s="142">
        <f>Q194*H194</f>
        <v>0</v>
      </c>
      <c r="S194" s="142">
        <v>0</v>
      </c>
      <c r="T194" s="143">
        <f>S194*H194</f>
        <v>0</v>
      </c>
      <c r="AR194" s="144" t="s">
        <v>311</v>
      </c>
      <c r="AT194" s="144" t="s">
        <v>307</v>
      </c>
      <c r="AU194" s="144" t="s">
        <v>88</v>
      </c>
      <c r="AY194" s="18" t="s">
        <v>305</v>
      </c>
      <c r="BE194" s="145">
        <f>IF(N194="základní",J194,0)</f>
        <v>0</v>
      </c>
      <c r="BF194" s="145">
        <f>IF(N194="snížená",J194,0)</f>
        <v>0</v>
      </c>
      <c r="BG194" s="145">
        <f>IF(N194="zákl. přenesená",J194,0)</f>
        <v>0</v>
      </c>
      <c r="BH194" s="145">
        <f>IF(N194="sníž. přenesená",J194,0)</f>
        <v>0</v>
      </c>
      <c r="BI194" s="145">
        <f>IF(N194="nulová",J194,0)</f>
        <v>0</v>
      </c>
      <c r="BJ194" s="18" t="s">
        <v>86</v>
      </c>
      <c r="BK194" s="145">
        <f>ROUND(I194*H194,2)</f>
        <v>0</v>
      </c>
      <c r="BL194" s="18" t="s">
        <v>311</v>
      </c>
      <c r="BM194" s="144" t="s">
        <v>9875</v>
      </c>
    </row>
    <row r="195" spans="2:65" s="1" customFormat="1" ht="29.25">
      <c r="B195" s="33"/>
      <c r="D195" s="146" t="s">
        <v>313</v>
      </c>
      <c r="F195" s="147" t="s">
        <v>5001</v>
      </c>
      <c r="I195" s="148"/>
      <c r="L195" s="33"/>
      <c r="M195" s="149"/>
      <c r="T195" s="54"/>
      <c r="AT195" s="18" t="s">
        <v>313</v>
      </c>
      <c r="AU195" s="18" t="s">
        <v>88</v>
      </c>
    </row>
    <row r="196" spans="2:65" s="1" customFormat="1" ht="11.25">
      <c r="B196" s="33"/>
      <c r="D196" s="150" t="s">
        <v>315</v>
      </c>
      <c r="F196" s="151" t="s">
        <v>8226</v>
      </c>
      <c r="I196" s="148"/>
      <c r="L196" s="33"/>
      <c r="M196" s="149"/>
      <c r="T196" s="54"/>
      <c r="AT196" s="18" t="s">
        <v>315</v>
      </c>
      <c r="AU196" s="18" t="s">
        <v>88</v>
      </c>
    </row>
    <row r="197" spans="2:65" s="13" customFormat="1" ht="22.5">
      <c r="B197" s="158"/>
      <c r="D197" s="146" t="s">
        <v>317</v>
      </c>
      <c r="E197" s="159" t="s">
        <v>42</v>
      </c>
      <c r="F197" s="160" t="s">
        <v>9876</v>
      </c>
      <c r="H197" s="161">
        <v>98.49</v>
      </c>
      <c r="I197" s="162"/>
      <c r="L197" s="158"/>
      <c r="M197" s="163"/>
      <c r="T197" s="164"/>
      <c r="AT197" s="159" t="s">
        <v>317</v>
      </c>
      <c r="AU197" s="159" t="s">
        <v>88</v>
      </c>
      <c r="AV197" s="13" t="s">
        <v>88</v>
      </c>
      <c r="AW197" s="13" t="s">
        <v>38</v>
      </c>
      <c r="AX197" s="13" t="s">
        <v>79</v>
      </c>
      <c r="AY197" s="159" t="s">
        <v>305</v>
      </c>
    </row>
    <row r="198" spans="2:65" s="13" customFormat="1" ht="11.25">
      <c r="B198" s="158"/>
      <c r="D198" s="146" t="s">
        <v>317</v>
      </c>
      <c r="E198" s="159" t="s">
        <v>42</v>
      </c>
      <c r="F198" s="160" t="s">
        <v>9877</v>
      </c>
      <c r="H198" s="161">
        <v>303.435</v>
      </c>
      <c r="I198" s="162"/>
      <c r="L198" s="158"/>
      <c r="M198" s="163"/>
      <c r="T198" s="164"/>
      <c r="AT198" s="159" t="s">
        <v>317</v>
      </c>
      <c r="AU198" s="159" t="s">
        <v>88</v>
      </c>
      <c r="AV198" s="13" t="s">
        <v>88</v>
      </c>
      <c r="AW198" s="13" t="s">
        <v>38</v>
      </c>
      <c r="AX198" s="13" t="s">
        <v>79</v>
      </c>
      <c r="AY198" s="159" t="s">
        <v>305</v>
      </c>
    </row>
    <row r="199" spans="2:65" s="15" customFormat="1" ht="11.25">
      <c r="B199" s="172"/>
      <c r="D199" s="146" t="s">
        <v>317</v>
      </c>
      <c r="E199" s="173" t="s">
        <v>42</v>
      </c>
      <c r="F199" s="174" t="s">
        <v>339</v>
      </c>
      <c r="H199" s="175">
        <v>401.92500000000001</v>
      </c>
      <c r="I199" s="176"/>
      <c r="L199" s="172"/>
      <c r="M199" s="177"/>
      <c r="T199" s="178"/>
      <c r="AT199" s="173" t="s">
        <v>317</v>
      </c>
      <c r="AU199" s="173" t="s">
        <v>88</v>
      </c>
      <c r="AV199" s="15" t="s">
        <v>311</v>
      </c>
      <c r="AW199" s="15" t="s">
        <v>38</v>
      </c>
      <c r="AX199" s="15" t="s">
        <v>86</v>
      </c>
      <c r="AY199" s="173" t="s">
        <v>305</v>
      </c>
    </row>
    <row r="200" spans="2:65" s="1" customFormat="1" ht="16.5" customHeight="1">
      <c r="B200" s="33"/>
      <c r="C200" s="179" t="s">
        <v>467</v>
      </c>
      <c r="D200" s="179" t="s">
        <v>341</v>
      </c>
      <c r="E200" s="180" t="s">
        <v>9248</v>
      </c>
      <c r="F200" s="181" t="s">
        <v>9249</v>
      </c>
      <c r="G200" s="182" t="s">
        <v>453</v>
      </c>
      <c r="H200" s="183">
        <v>464.25599999999997</v>
      </c>
      <c r="I200" s="184"/>
      <c r="J200" s="185">
        <f>ROUND(I200*H200,2)</f>
        <v>0</v>
      </c>
      <c r="K200" s="181" t="s">
        <v>310</v>
      </c>
      <c r="L200" s="186"/>
      <c r="M200" s="187" t="s">
        <v>42</v>
      </c>
      <c r="N200" s="188" t="s">
        <v>50</v>
      </c>
      <c r="P200" s="142">
        <f>O200*H200</f>
        <v>0</v>
      </c>
      <c r="Q200" s="142">
        <v>1</v>
      </c>
      <c r="R200" s="142">
        <f>Q200*H200</f>
        <v>464.25599999999997</v>
      </c>
      <c r="S200" s="142">
        <v>0</v>
      </c>
      <c r="T200" s="143">
        <f>S200*H200</f>
        <v>0</v>
      </c>
      <c r="AR200" s="144" t="s">
        <v>344</v>
      </c>
      <c r="AT200" s="144" t="s">
        <v>341</v>
      </c>
      <c r="AU200" s="144" t="s">
        <v>88</v>
      </c>
      <c r="AY200" s="18" t="s">
        <v>305</v>
      </c>
      <c r="BE200" s="145">
        <f>IF(N200="základní",J200,0)</f>
        <v>0</v>
      </c>
      <c r="BF200" s="145">
        <f>IF(N200="snížená",J200,0)</f>
        <v>0</v>
      </c>
      <c r="BG200" s="145">
        <f>IF(N200="zákl. přenesená",J200,0)</f>
        <v>0</v>
      </c>
      <c r="BH200" s="145">
        <f>IF(N200="sníž. přenesená",J200,0)</f>
        <v>0</v>
      </c>
      <c r="BI200" s="145">
        <f>IF(N200="nulová",J200,0)</f>
        <v>0</v>
      </c>
      <c r="BJ200" s="18" t="s">
        <v>86</v>
      </c>
      <c r="BK200" s="145">
        <f>ROUND(I200*H200,2)</f>
        <v>0</v>
      </c>
      <c r="BL200" s="18" t="s">
        <v>311</v>
      </c>
      <c r="BM200" s="144" t="s">
        <v>9878</v>
      </c>
    </row>
    <row r="201" spans="2:65" s="1" customFormat="1" ht="11.25">
      <c r="B201" s="33"/>
      <c r="D201" s="146" t="s">
        <v>313</v>
      </c>
      <c r="F201" s="147" t="s">
        <v>9249</v>
      </c>
      <c r="I201" s="148"/>
      <c r="L201" s="33"/>
      <c r="M201" s="149"/>
      <c r="T201" s="54"/>
      <c r="AT201" s="18" t="s">
        <v>313</v>
      </c>
      <c r="AU201" s="18" t="s">
        <v>88</v>
      </c>
    </row>
    <row r="202" spans="2:65" s="13" customFormat="1" ht="11.25">
      <c r="B202" s="158"/>
      <c r="D202" s="146" t="s">
        <v>317</v>
      </c>
      <c r="E202" s="159" t="s">
        <v>42</v>
      </c>
      <c r="F202" s="160" t="s">
        <v>9879</v>
      </c>
      <c r="H202" s="161">
        <v>464.25599999999997</v>
      </c>
      <c r="I202" s="162"/>
      <c r="L202" s="158"/>
      <c r="M202" s="163"/>
      <c r="T202" s="164"/>
      <c r="AT202" s="159" t="s">
        <v>317</v>
      </c>
      <c r="AU202" s="159" t="s">
        <v>88</v>
      </c>
      <c r="AV202" s="13" t="s">
        <v>88</v>
      </c>
      <c r="AW202" s="13" t="s">
        <v>38</v>
      </c>
      <c r="AX202" s="13" t="s">
        <v>79</v>
      </c>
      <c r="AY202" s="159" t="s">
        <v>305</v>
      </c>
    </row>
    <row r="203" spans="2:65" s="12" customFormat="1" ht="11.25">
      <c r="B203" s="152"/>
      <c r="D203" s="146" t="s">
        <v>317</v>
      </c>
      <c r="E203" s="153" t="s">
        <v>42</v>
      </c>
      <c r="F203" s="154" t="s">
        <v>9880</v>
      </c>
      <c r="H203" s="153" t="s">
        <v>42</v>
      </c>
      <c r="I203" s="155"/>
      <c r="L203" s="152"/>
      <c r="M203" s="156"/>
      <c r="T203" s="157"/>
      <c r="AT203" s="153" t="s">
        <v>317</v>
      </c>
      <c r="AU203" s="153" t="s">
        <v>88</v>
      </c>
      <c r="AV203" s="12" t="s">
        <v>86</v>
      </c>
      <c r="AW203" s="12" t="s">
        <v>38</v>
      </c>
      <c r="AX203" s="12" t="s">
        <v>79</v>
      </c>
      <c r="AY203" s="153" t="s">
        <v>305</v>
      </c>
    </row>
    <row r="204" spans="2:65" s="15" customFormat="1" ht="11.25">
      <c r="B204" s="172"/>
      <c r="D204" s="146" t="s">
        <v>317</v>
      </c>
      <c r="E204" s="173" t="s">
        <v>42</v>
      </c>
      <c r="F204" s="174" t="s">
        <v>339</v>
      </c>
      <c r="H204" s="175">
        <v>464.25599999999997</v>
      </c>
      <c r="I204" s="176"/>
      <c r="L204" s="172"/>
      <c r="M204" s="177"/>
      <c r="T204" s="178"/>
      <c r="AT204" s="173" t="s">
        <v>317</v>
      </c>
      <c r="AU204" s="173" t="s">
        <v>88</v>
      </c>
      <c r="AV204" s="15" t="s">
        <v>311</v>
      </c>
      <c r="AW204" s="15" t="s">
        <v>38</v>
      </c>
      <c r="AX204" s="15" t="s">
        <v>86</v>
      </c>
      <c r="AY204" s="173" t="s">
        <v>305</v>
      </c>
    </row>
    <row r="205" spans="2:65" s="1" customFormat="1" ht="24.2" customHeight="1">
      <c r="B205" s="33"/>
      <c r="C205" s="133" t="s">
        <v>7</v>
      </c>
      <c r="D205" s="133" t="s">
        <v>307</v>
      </c>
      <c r="E205" s="134" t="s">
        <v>5004</v>
      </c>
      <c r="F205" s="135" t="s">
        <v>5005</v>
      </c>
      <c r="G205" s="136" t="s">
        <v>244</v>
      </c>
      <c r="H205" s="137">
        <v>135.495</v>
      </c>
      <c r="I205" s="138"/>
      <c r="J205" s="139">
        <f>ROUND(I205*H205,2)</f>
        <v>0</v>
      </c>
      <c r="K205" s="135" t="s">
        <v>310</v>
      </c>
      <c r="L205" s="33"/>
      <c r="M205" s="140" t="s">
        <v>42</v>
      </c>
      <c r="N205" s="141" t="s">
        <v>50</v>
      </c>
      <c r="P205" s="142">
        <f>O205*H205</f>
        <v>0</v>
      </c>
      <c r="Q205" s="142">
        <v>0</v>
      </c>
      <c r="R205" s="142">
        <f>Q205*H205</f>
        <v>0</v>
      </c>
      <c r="S205" s="142">
        <v>0</v>
      </c>
      <c r="T205" s="143">
        <f>S205*H205</f>
        <v>0</v>
      </c>
      <c r="AR205" s="144" t="s">
        <v>311</v>
      </c>
      <c r="AT205" s="144" t="s">
        <v>307</v>
      </c>
      <c r="AU205" s="144" t="s">
        <v>88</v>
      </c>
      <c r="AY205" s="18" t="s">
        <v>305</v>
      </c>
      <c r="BE205" s="145">
        <f>IF(N205="základní",J205,0)</f>
        <v>0</v>
      </c>
      <c r="BF205" s="145">
        <f>IF(N205="snížená",J205,0)</f>
        <v>0</v>
      </c>
      <c r="BG205" s="145">
        <f>IF(N205="zákl. přenesená",J205,0)</f>
        <v>0</v>
      </c>
      <c r="BH205" s="145">
        <f>IF(N205="sníž. přenesená",J205,0)</f>
        <v>0</v>
      </c>
      <c r="BI205" s="145">
        <f>IF(N205="nulová",J205,0)</f>
        <v>0</v>
      </c>
      <c r="BJ205" s="18" t="s">
        <v>86</v>
      </c>
      <c r="BK205" s="145">
        <f>ROUND(I205*H205,2)</f>
        <v>0</v>
      </c>
      <c r="BL205" s="18" t="s">
        <v>311</v>
      </c>
      <c r="BM205" s="144" t="s">
        <v>9881</v>
      </c>
    </row>
    <row r="206" spans="2:65" s="1" customFormat="1" ht="39">
      <c r="B206" s="33"/>
      <c r="D206" s="146" t="s">
        <v>313</v>
      </c>
      <c r="F206" s="147" t="s">
        <v>5007</v>
      </c>
      <c r="I206" s="148"/>
      <c r="L206" s="33"/>
      <c r="M206" s="149"/>
      <c r="T206" s="54"/>
      <c r="AT206" s="18" t="s">
        <v>313</v>
      </c>
      <c r="AU206" s="18" t="s">
        <v>88</v>
      </c>
    </row>
    <row r="207" spans="2:65" s="1" customFormat="1" ht="11.25">
      <c r="B207" s="33"/>
      <c r="D207" s="150" t="s">
        <v>315</v>
      </c>
      <c r="F207" s="151" t="s">
        <v>5008</v>
      </c>
      <c r="I207" s="148"/>
      <c r="L207" s="33"/>
      <c r="M207" s="149"/>
      <c r="T207" s="54"/>
      <c r="AT207" s="18" t="s">
        <v>315</v>
      </c>
      <c r="AU207" s="18" t="s">
        <v>88</v>
      </c>
    </row>
    <row r="208" spans="2:65" s="13" customFormat="1" ht="11.25">
      <c r="B208" s="158"/>
      <c r="D208" s="146" t="s">
        <v>317</v>
      </c>
      <c r="E208" s="159" t="s">
        <v>42</v>
      </c>
      <c r="F208" s="160" t="s">
        <v>9882</v>
      </c>
      <c r="H208" s="161">
        <v>50.188000000000002</v>
      </c>
      <c r="I208" s="162"/>
      <c r="L208" s="158"/>
      <c r="M208" s="163"/>
      <c r="T208" s="164"/>
      <c r="AT208" s="159" t="s">
        <v>317</v>
      </c>
      <c r="AU208" s="159" t="s">
        <v>88</v>
      </c>
      <c r="AV208" s="13" t="s">
        <v>88</v>
      </c>
      <c r="AW208" s="13" t="s">
        <v>38</v>
      </c>
      <c r="AX208" s="13" t="s">
        <v>79</v>
      </c>
      <c r="AY208" s="159" t="s">
        <v>305</v>
      </c>
    </row>
    <row r="209" spans="2:65" s="13" customFormat="1" ht="11.25">
      <c r="B209" s="158"/>
      <c r="D209" s="146" t="s">
        <v>317</v>
      </c>
      <c r="E209" s="159" t="s">
        <v>42</v>
      </c>
      <c r="F209" s="160" t="s">
        <v>9883</v>
      </c>
      <c r="H209" s="161">
        <v>44.155999999999999</v>
      </c>
      <c r="I209" s="162"/>
      <c r="L209" s="158"/>
      <c r="M209" s="163"/>
      <c r="T209" s="164"/>
      <c r="AT209" s="159" t="s">
        <v>317</v>
      </c>
      <c r="AU209" s="159" t="s">
        <v>88</v>
      </c>
      <c r="AV209" s="13" t="s">
        <v>88</v>
      </c>
      <c r="AW209" s="13" t="s">
        <v>38</v>
      </c>
      <c r="AX209" s="13" t="s">
        <v>79</v>
      </c>
      <c r="AY209" s="159" t="s">
        <v>305</v>
      </c>
    </row>
    <row r="210" spans="2:65" s="13" customFormat="1" ht="11.25">
      <c r="B210" s="158"/>
      <c r="D210" s="146" t="s">
        <v>317</v>
      </c>
      <c r="E210" s="159" t="s">
        <v>42</v>
      </c>
      <c r="F210" s="160" t="s">
        <v>9884</v>
      </c>
      <c r="H210" s="161">
        <v>6.4710000000000001</v>
      </c>
      <c r="I210" s="162"/>
      <c r="L210" s="158"/>
      <c r="M210" s="163"/>
      <c r="T210" s="164"/>
      <c r="AT210" s="159" t="s">
        <v>317</v>
      </c>
      <c r="AU210" s="159" t="s">
        <v>88</v>
      </c>
      <c r="AV210" s="13" t="s">
        <v>88</v>
      </c>
      <c r="AW210" s="13" t="s">
        <v>38</v>
      </c>
      <c r="AX210" s="13" t="s">
        <v>79</v>
      </c>
      <c r="AY210" s="159" t="s">
        <v>305</v>
      </c>
    </row>
    <row r="211" spans="2:65" s="13" customFormat="1" ht="11.25">
      <c r="B211" s="158"/>
      <c r="D211" s="146" t="s">
        <v>317</v>
      </c>
      <c r="E211" s="159" t="s">
        <v>42</v>
      </c>
      <c r="F211" s="160" t="s">
        <v>9885</v>
      </c>
      <c r="H211" s="161">
        <v>22.8</v>
      </c>
      <c r="I211" s="162"/>
      <c r="L211" s="158"/>
      <c r="M211" s="163"/>
      <c r="T211" s="164"/>
      <c r="AT211" s="159" t="s">
        <v>317</v>
      </c>
      <c r="AU211" s="159" t="s">
        <v>88</v>
      </c>
      <c r="AV211" s="13" t="s">
        <v>88</v>
      </c>
      <c r="AW211" s="13" t="s">
        <v>38</v>
      </c>
      <c r="AX211" s="13" t="s">
        <v>79</v>
      </c>
      <c r="AY211" s="159" t="s">
        <v>305</v>
      </c>
    </row>
    <row r="212" spans="2:65" s="13" customFormat="1" ht="11.25">
      <c r="B212" s="158"/>
      <c r="D212" s="146" t="s">
        <v>317</v>
      </c>
      <c r="E212" s="159" t="s">
        <v>42</v>
      </c>
      <c r="F212" s="160" t="s">
        <v>9886</v>
      </c>
      <c r="H212" s="161">
        <v>11.88</v>
      </c>
      <c r="I212" s="162"/>
      <c r="L212" s="158"/>
      <c r="M212" s="163"/>
      <c r="T212" s="164"/>
      <c r="AT212" s="159" t="s">
        <v>317</v>
      </c>
      <c r="AU212" s="159" t="s">
        <v>88</v>
      </c>
      <c r="AV212" s="13" t="s">
        <v>88</v>
      </c>
      <c r="AW212" s="13" t="s">
        <v>38</v>
      </c>
      <c r="AX212" s="13" t="s">
        <v>79</v>
      </c>
      <c r="AY212" s="159" t="s">
        <v>305</v>
      </c>
    </row>
    <row r="213" spans="2:65" s="15" customFormat="1" ht="11.25">
      <c r="B213" s="172"/>
      <c r="D213" s="146" t="s">
        <v>317</v>
      </c>
      <c r="E213" s="173" t="s">
        <v>42</v>
      </c>
      <c r="F213" s="174" t="s">
        <v>339</v>
      </c>
      <c r="H213" s="175">
        <v>135.495</v>
      </c>
      <c r="I213" s="176"/>
      <c r="L213" s="172"/>
      <c r="M213" s="177"/>
      <c r="T213" s="178"/>
      <c r="AT213" s="173" t="s">
        <v>317</v>
      </c>
      <c r="AU213" s="173" t="s">
        <v>88</v>
      </c>
      <c r="AV213" s="15" t="s">
        <v>311</v>
      </c>
      <c r="AW213" s="15" t="s">
        <v>38</v>
      </c>
      <c r="AX213" s="15" t="s">
        <v>86</v>
      </c>
      <c r="AY213" s="173" t="s">
        <v>305</v>
      </c>
    </row>
    <row r="214" spans="2:65" s="1" customFormat="1" ht="16.5" customHeight="1">
      <c r="B214" s="33"/>
      <c r="C214" s="179" t="s">
        <v>482</v>
      </c>
      <c r="D214" s="179" t="s">
        <v>341</v>
      </c>
      <c r="E214" s="180" t="s">
        <v>9254</v>
      </c>
      <c r="F214" s="181" t="s">
        <v>9255</v>
      </c>
      <c r="G214" s="182" t="s">
        <v>453</v>
      </c>
      <c r="H214" s="183">
        <v>243.89099999999999</v>
      </c>
      <c r="I214" s="184"/>
      <c r="J214" s="185">
        <f>ROUND(I214*H214,2)</f>
        <v>0</v>
      </c>
      <c r="K214" s="181" t="s">
        <v>9256</v>
      </c>
      <c r="L214" s="186"/>
      <c r="M214" s="187" t="s">
        <v>42</v>
      </c>
      <c r="N214" s="188" t="s">
        <v>50</v>
      </c>
      <c r="P214" s="142">
        <f>O214*H214</f>
        <v>0</v>
      </c>
      <c r="Q214" s="142">
        <v>1</v>
      </c>
      <c r="R214" s="142">
        <f>Q214*H214</f>
        <v>243.89099999999999</v>
      </c>
      <c r="S214" s="142">
        <v>0</v>
      </c>
      <c r="T214" s="143">
        <f>S214*H214</f>
        <v>0</v>
      </c>
      <c r="AR214" s="144" t="s">
        <v>344</v>
      </c>
      <c r="AT214" s="144" t="s">
        <v>341</v>
      </c>
      <c r="AU214" s="144" t="s">
        <v>88</v>
      </c>
      <c r="AY214" s="18" t="s">
        <v>305</v>
      </c>
      <c r="BE214" s="145">
        <f>IF(N214="základní",J214,0)</f>
        <v>0</v>
      </c>
      <c r="BF214" s="145">
        <f>IF(N214="snížená",J214,0)</f>
        <v>0</v>
      </c>
      <c r="BG214" s="145">
        <f>IF(N214="zákl. přenesená",J214,0)</f>
        <v>0</v>
      </c>
      <c r="BH214" s="145">
        <f>IF(N214="sníž. přenesená",J214,0)</f>
        <v>0</v>
      </c>
      <c r="BI214" s="145">
        <f>IF(N214="nulová",J214,0)</f>
        <v>0</v>
      </c>
      <c r="BJ214" s="18" t="s">
        <v>86</v>
      </c>
      <c r="BK214" s="145">
        <f>ROUND(I214*H214,2)</f>
        <v>0</v>
      </c>
      <c r="BL214" s="18" t="s">
        <v>311</v>
      </c>
      <c r="BM214" s="144" t="s">
        <v>9887</v>
      </c>
    </row>
    <row r="215" spans="2:65" s="1" customFormat="1" ht="11.25">
      <c r="B215" s="33"/>
      <c r="D215" s="146" t="s">
        <v>313</v>
      </c>
      <c r="F215" s="147" t="s">
        <v>9255</v>
      </c>
      <c r="I215" s="148"/>
      <c r="L215" s="33"/>
      <c r="M215" s="149"/>
      <c r="T215" s="54"/>
      <c r="AT215" s="18" t="s">
        <v>313</v>
      </c>
      <c r="AU215" s="18" t="s">
        <v>88</v>
      </c>
    </row>
    <row r="216" spans="2:65" s="13" customFormat="1" ht="11.25">
      <c r="B216" s="158"/>
      <c r="D216" s="146" t="s">
        <v>317</v>
      </c>
      <c r="E216" s="159" t="s">
        <v>42</v>
      </c>
      <c r="F216" s="160" t="s">
        <v>9888</v>
      </c>
      <c r="H216" s="161">
        <v>243.89099999999999</v>
      </c>
      <c r="I216" s="162"/>
      <c r="L216" s="158"/>
      <c r="M216" s="163"/>
      <c r="T216" s="164"/>
      <c r="AT216" s="159" t="s">
        <v>317</v>
      </c>
      <c r="AU216" s="159" t="s">
        <v>88</v>
      </c>
      <c r="AV216" s="13" t="s">
        <v>88</v>
      </c>
      <c r="AW216" s="13" t="s">
        <v>38</v>
      </c>
      <c r="AX216" s="13" t="s">
        <v>86</v>
      </c>
      <c r="AY216" s="159" t="s">
        <v>305</v>
      </c>
    </row>
    <row r="217" spans="2:65" s="11" customFormat="1" ht="22.9" customHeight="1">
      <c r="B217" s="121"/>
      <c r="D217" s="122" t="s">
        <v>78</v>
      </c>
      <c r="E217" s="131" t="s">
        <v>96</v>
      </c>
      <c r="F217" s="131" t="s">
        <v>466</v>
      </c>
      <c r="I217" s="124"/>
      <c r="J217" s="132">
        <f>BK217</f>
        <v>0</v>
      </c>
      <c r="L217" s="121"/>
      <c r="M217" s="126"/>
      <c r="P217" s="127">
        <f>SUM(P218:P221)</f>
        <v>0</v>
      </c>
      <c r="R217" s="127">
        <f>SUM(R218:R221)</f>
        <v>0</v>
      </c>
      <c r="T217" s="128">
        <f>SUM(T218:T221)</f>
        <v>0</v>
      </c>
      <c r="AR217" s="122" t="s">
        <v>86</v>
      </c>
      <c r="AT217" s="129" t="s">
        <v>78</v>
      </c>
      <c r="AU217" s="129" t="s">
        <v>86</v>
      </c>
      <c r="AY217" s="122" t="s">
        <v>305</v>
      </c>
      <c r="BK217" s="130">
        <f>SUM(BK218:BK221)</f>
        <v>0</v>
      </c>
    </row>
    <row r="218" spans="2:65" s="1" customFormat="1" ht="21.75" customHeight="1">
      <c r="B218" s="33"/>
      <c r="C218" s="133" t="s">
        <v>490</v>
      </c>
      <c r="D218" s="133" t="s">
        <v>307</v>
      </c>
      <c r="E218" s="134" t="s">
        <v>9582</v>
      </c>
      <c r="F218" s="135" t="s">
        <v>9583</v>
      </c>
      <c r="G218" s="136" t="s">
        <v>402</v>
      </c>
      <c r="H218" s="137">
        <v>156</v>
      </c>
      <c r="I218" s="138"/>
      <c r="J218" s="139">
        <f>ROUND(I218*H218,2)</f>
        <v>0</v>
      </c>
      <c r="K218" s="135" t="s">
        <v>310</v>
      </c>
      <c r="L218" s="33"/>
      <c r="M218" s="140" t="s">
        <v>42</v>
      </c>
      <c r="N218" s="141" t="s">
        <v>50</v>
      </c>
      <c r="P218" s="142">
        <f>O218*H218</f>
        <v>0</v>
      </c>
      <c r="Q218" s="142">
        <v>0</v>
      </c>
      <c r="R218" s="142">
        <f>Q218*H218</f>
        <v>0</v>
      </c>
      <c r="S218" s="142">
        <v>0</v>
      </c>
      <c r="T218" s="143">
        <f>S218*H218</f>
        <v>0</v>
      </c>
      <c r="AR218" s="144" t="s">
        <v>311</v>
      </c>
      <c r="AT218" s="144" t="s">
        <v>307</v>
      </c>
      <c r="AU218" s="144" t="s">
        <v>88</v>
      </c>
      <c r="AY218" s="18" t="s">
        <v>305</v>
      </c>
      <c r="BE218" s="145">
        <f>IF(N218="základní",J218,0)</f>
        <v>0</v>
      </c>
      <c r="BF218" s="145">
        <f>IF(N218="snížená",J218,0)</f>
        <v>0</v>
      </c>
      <c r="BG218" s="145">
        <f>IF(N218="zákl. přenesená",J218,0)</f>
        <v>0</v>
      </c>
      <c r="BH218" s="145">
        <f>IF(N218="sníž. přenesená",J218,0)</f>
        <v>0</v>
      </c>
      <c r="BI218" s="145">
        <f>IF(N218="nulová",J218,0)</f>
        <v>0</v>
      </c>
      <c r="BJ218" s="18" t="s">
        <v>86</v>
      </c>
      <c r="BK218" s="145">
        <f>ROUND(I218*H218,2)</f>
        <v>0</v>
      </c>
      <c r="BL218" s="18" t="s">
        <v>311</v>
      </c>
      <c r="BM218" s="144" t="s">
        <v>9889</v>
      </c>
    </row>
    <row r="219" spans="2:65" s="1" customFormat="1" ht="19.5">
      <c r="B219" s="33"/>
      <c r="D219" s="146" t="s">
        <v>313</v>
      </c>
      <c r="F219" s="147" t="s">
        <v>9585</v>
      </c>
      <c r="I219" s="148"/>
      <c r="L219" s="33"/>
      <c r="M219" s="149"/>
      <c r="T219" s="54"/>
      <c r="AT219" s="18" t="s">
        <v>313</v>
      </c>
      <c r="AU219" s="18" t="s">
        <v>88</v>
      </c>
    </row>
    <row r="220" spans="2:65" s="1" customFormat="1" ht="11.25">
      <c r="B220" s="33"/>
      <c r="D220" s="150" t="s">
        <v>315</v>
      </c>
      <c r="F220" s="151" t="s">
        <v>9586</v>
      </c>
      <c r="I220" s="148"/>
      <c r="L220" s="33"/>
      <c r="M220" s="149"/>
      <c r="T220" s="54"/>
      <c r="AT220" s="18" t="s">
        <v>315</v>
      </c>
      <c r="AU220" s="18" t="s">
        <v>88</v>
      </c>
    </row>
    <row r="221" spans="2:65" s="1" customFormat="1" ht="39">
      <c r="B221" s="33"/>
      <c r="D221" s="146" t="s">
        <v>4036</v>
      </c>
      <c r="F221" s="189" t="s">
        <v>9587</v>
      </c>
      <c r="I221" s="148"/>
      <c r="L221" s="33"/>
      <c r="M221" s="149"/>
      <c r="T221" s="54"/>
      <c r="AT221" s="18" t="s">
        <v>4036</v>
      </c>
      <c r="AU221" s="18" t="s">
        <v>88</v>
      </c>
    </row>
    <row r="222" spans="2:65" s="11" customFormat="1" ht="22.9" customHeight="1">
      <c r="B222" s="121"/>
      <c r="D222" s="122" t="s">
        <v>78</v>
      </c>
      <c r="E222" s="131" t="s">
        <v>311</v>
      </c>
      <c r="F222" s="131" t="s">
        <v>506</v>
      </c>
      <c r="I222" s="124"/>
      <c r="J222" s="132">
        <f>BK222</f>
        <v>0</v>
      </c>
      <c r="L222" s="121"/>
      <c r="M222" s="126"/>
      <c r="P222" s="127">
        <f>SUM(P223:P265)</f>
        <v>0</v>
      </c>
      <c r="R222" s="127">
        <f>SUM(R223:R265)</f>
        <v>71.081601499999991</v>
      </c>
      <c r="T222" s="128">
        <f>SUM(T223:T265)</f>
        <v>0</v>
      </c>
      <c r="AR222" s="122" t="s">
        <v>86</v>
      </c>
      <c r="AT222" s="129" t="s">
        <v>78</v>
      </c>
      <c r="AU222" s="129" t="s">
        <v>86</v>
      </c>
      <c r="AY222" s="122" t="s">
        <v>305</v>
      </c>
      <c r="BK222" s="130">
        <f>SUM(BK223:BK265)</f>
        <v>0</v>
      </c>
    </row>
    <row r="223" spans="2:65" s="1" customFormat="1" ht="16.5" customHeight="1">
      <c r="B223" s="33"/>
      <c r="C223" s="133" t="s">
        <v>498</v>
      </c>
      <c r="D223" s="133" t="s">
        <v>307</v>
      </c>
      <c r="E223" s="134" t="s">
        <v>9259</v>
      </c>
      <c r="F223" s="135" t="s">
        <v>9260</v>
      </c>
      <c r="G223" s="136" t="s">
        <v>244</v>
      </c>
      <c r="H223" s="137">
        <v>5.8719999999999999</v>
      </c>
      <c r="I223" s="138"/>
      <c r="J223" s="139">
        <f>ROUND(I223*H223,2)</f>
        <v>0</v>
      </c>
      <c r="K223" s="135" t="s">
        <v>310</v>
      </c>
      <c r="L223" s="33"/>
      <c r="M223" s="140" t="s">
        <v>42</v>
      </c>
      <c r="N223" s="141" t="s">
        <v>50</v>
      </c>
      <c r="P223" s="142">
        <f>O223*H223</f>
        <v>0</v>
      </c>
      <c r="Q223" s="142">
        <v>1.7034</v>
      </c>
      <c r="R223" s="142">
        <f>Q223*H223</f>
        <v>10.0023648</v>
      </c>
      <c r="S223" s="142">
        <v>0</v>
      </c>
      <c r="T223" s="143">
        <f>S223*H223</f>
        <v>0</v>
      </c>
      <c r="AR223" s="144" t="s">
        <v>311</v>
      </c>
      <c r="AT223" s="144" t="s">
        <v>307</v>
      </c>
      <c r="AU223" s="144" t="s">
        <v>88</v>
      </c>
      <c r="AY223" s="18" t="s">
        <v>305</v>
      </c>
      <c r="BE223" s="145">
        <f>IF(N223="základní",J223,0)</f>
        <v>0</v>
      </c>
      <c r="BF223" s="145">
        <f>IF(N223="snížená",J223,0)</f>
        <v>0</v>
      </c>
      <c r="BG223" s="145">
        <f>IF(N223="zákl. přenesená",J223,0)</f>
        <v>0</v>
      </c>
      <c r="BH223" s="145">
        <f>IF(N223="sníž. přenesená",J223,0)</f>
        <v>0</v>
      </c>
      <c r="BI223" s="145">
        <f>IF(N223="nulová",J223,0)</f>
        <v>0</v>
      </c>
      <c r="BJ223" s="18" t="s">
        <v>86</v>
      </c>
      <c r="BK223" s="145">
        <f>ROUND(I223*H223,2)</f>
        <v>0</v>
      </c>
      <c r="BL223" s="18" t="s">
        <v>311</v>
      </c>
      <c r="BM223" s="144" t="s">
        <v>9890</v>
      </c>
    </row>
    <row r="224" spans="2:65" s="1" customFormat="1" ht="19.5">
      <c r="B224" s="33"/>
      <c r="D224" s="146" t="s">
        <v>313</v>
      </c>
      <c r="F224" s="147" t="s">
        <v>9262</v>
      </c>
      <c r="I224" s="148"/>
      <c r="L224" s="33"/>
      <c r="M224" s="149"/>
      <c r="T224" s="54"/>
      <c r="AT224" s="18" t="s">
        <v>313</v>
      </c>
      <c r="AU224" s="18" t="s">
        <v>88</v>
      </c>
    </row>
    <row r="225" spans="2:65" s="1" customFormat="1" ht="11.25">
      <c r="B225" s="33"/>
      <c r="D225" s="150" t="s">
        <v>315</v>
      </c>
      <c r="F225" s="151" t="s">
        <v>9263</v>
      </c>
      <c r="I225" s="148"/>
      <c r="L225" s="33"/>
      <c r="M225" s="149"/>
      <c r="T225" s="54"/>
      <c r="AT225" s="18" t="s">
        <v>315</v>
      </c>
      <c r="AU225" s="18" t="s">
        <v>88</v>
      </c>
    </row>
    <row r="226" spans="2:65" s="1" customFormat="1" ht="58.5">
      <c r="B226" s="33"/>
      <c r="D226" s="146" t="s">
        <v>4036</v>
      </c>
      <c r="F226" s="189" t="s">
        <v>9264</v>
      </c>
      <c r="I226" s="148"/>
      <c r="L226" s="33"/>
      <c r="M226" s="149"/>
      <c r="T226" s="54"/>
      <c r="AT226" s="18" t="s">
        <v>4036</v>
      </c>
      <c r="AU226" s="18" t="s">
        <v>88</v>
      </c>
    </row>
    <row r="227" spans="2:65" s="13" customFormat="1" ht="11.25">
      <c r="B227" s="158"/>
      <c r="D227" s="146" t="s">
        <v>317</v>
      </c>
      <c r="E227" s="159" t="s">
        <v>42</v>
      </c>
      <c r="F227" s="160" t="s">
        <v>9891</v>
      </c>
      <c r="H227" s="161">
        <v>3.0379999999999998</v>
      </c>
      <c r="I227" s="162"/>
      <c r="L227" s="158"/>
      <c r="M227" s="163"/>
      <c r="T227" s="164"/>
      <c r="AT227" s="159" t="s">
        <v>317</v>
      </c>
      <c r="AU227" s="159" t="s">
        <v>88</v>
      </c>
      <c r="AV227" s="13" t="s">
        <v>88</v>
      </c>
      <c r="AW227" s="13" t="s">
        <v>38</v>
      </c>
      <c r="AX227" s="13" t="s">
        <v>79</v>
      </c>
      <c r="AY227" s="159" t="s">
        <v>305</v>
      </c>
    </row>
    <row r="228" spans="2:65" s="13" customFormat="1" ht="11.25">
      <c r="B228" s="158"/>
      <c r="D228" s="146" t="s">
        <v>317</v>
      </c>
      <c r="E228" s="159" t="s">
        <v>42</v>
      </c>
      <c r="F228" s="160" t="s">
        <v>9892</v>
      </c>
      <c r="H228" s="161">
        <v>1.25</v>
      </c>
      <c r="I228" s="162"/>
      <c r="L228" s="158"/>
      <c r="M228" s="163"/>
      <c r="T228" s="164"/>
      <c r="AT228" s="159" t="s">
        <v>317</v>
      </c>
      <c r="AU228" s="159" t="s">
        <v>88</v>
      </c>
      <c r="AV228" s="13" t="s">
        <v>88</v>
      </c>
      <c r="AW228" s="13" t="s">
        <v>38</v>
      </c>
      <c r="AX228" s="13" t="s">
        <v>79</v>
      </c>
      <c r="AY228" s="159" t="s">
        <v>305</v>
      </c>
    </row>
    <row r="229" spans="2:65" s="13" customFormat="1" ht="11.25">
      <c r="B229" s="158"/>
      <c r="D229" s="146" t="s">
        <v>317</v>
      </c>
      <c r="E229" s="159" t="s">
        <v>42</v>
      </c>
      <c r="F229" s="160" t="s">
        <v>9893</v>
      </c>
      <c r="H229" s="161">
        <v>1.26</v>
      </c>
      <c r="I229" s="162"/>
      <c r="L229" s="158"/>
      <c r="M229" s="163"/>
      <c r="T229" s="164"/>
      <c r="AT229" s="159" t="s">
        <v>317</v>
      </c>
      <c r="AU229" s="159" t="s">
        <v>88</v>
      </c>
      <c r="AV229" s="13" t="s">
        <v>88</v>
      </c>
      <c r="AW229" s="13" t="s">
        <v>38</v>
      </c>
      <c r="AX229" s="13" t="s">
        <v>79</v>
      </c>
      <c r="AY229" s="159" t="s">
        <v>305</v>
      </c>
    </row>
    <row r="230" spans="2:65" s="13" customFormat="1" ht="11.25">
      <c r="B230" s="158"/>
      <c r="D230" s="146" t="s">
        <v>317</v>
      </c>
      <c r="E230" s="159" t="s">
        <v>42</v>
      </c>
      <c r="F230" s="160" t="s">
        <v>9894</v>
      </c>
      <c r="H230" s="161">
        <v>0.32400000000000001</v>
      </c>
      <c r="I230" s="162"/>
      <c r="L230" s="158"/>
      <c r="M230" s="163"/>
      <c r="T230" s="164"/>
      <c r="AT230" s="159" t="s">
        <v>317</v>
      </c>
      <c r="AU230" s="159" t="s">
        <v>88</v>
      </c>
      <c r="AV230" s="13" t="s">
        <v>88</v>
      </c>
      <c r="AW230" s="13" t="s">
        <v>38</v>
      </c>
      <c r="AX230" s="13" t="s">
        <v>79</v>
      </c>
      <c r="AY230" s="159" t="s">
        <v>305</v>
      </c>
    </row>
    <row r="231" spans="2:65" s="15" customFormat="1" ht="11.25">
      <c r="B231" s="172"/>
      <c r="D231" s="146" t="s">
        <v>317</v>
      </c>
      <c r="E231" s="173" t="s">
        <v>42</v>
      </c>
      <c r="F231" s="174" t="s">
        <v>339</v>
      </c>
      <c r="H231" s="175">
        <v>5.8719999999999999</v>
      </c>
      <c r="I231" s="176"/>
      <c r="L231" s="172"/>
      <c r="M231" s="177"/>
      <c r="T231" s="178"/>
      <c r="AT231" s="173" t="s">
        <v>317</v>
      </c>
      <c r="AU231" s="173" t="s">
        <v>88</v>
      </c>
      <c r="AV231" s="15" t="s">
        <v>311</v>
      </c>
      <c r="AW231" s="15" t="s">
        <v>38</v>
      </c>
      <c r="AX231" s="15" t="s">
        <v>86</v>
      </c>
      <c r="AY231" s="173" t="s">
        <v>305</v>
      </c>
    </row>
    <row r="232" spans="2:65" s="1" customFormat="1" ht="16.5" customHeight="1">
      <c r="B232" s="33"/>
      <c r="C232" s="133" t="s">
        <v>507</v>
      </c>
      <c r="D232" s="133" t="s">
        <v>307</v>
      </c>
      <c r="E232" s="134" t="s">
        <v>5014</v>
      </c>
      <c r="F232" s="135" t="s">
        <v>5015</v>
      </c>
      <c r="G232" s="136" t="s">
        <v>244</v>
      </c>
      <c r="H232" s="137">
        <v>23.91</v>
      </c>
      <c r="I232" s="138"/>
      <c r="J232" s="139">
        <f>ROUND(I232*H232,2)</f>
        <v>0</v>
      </c>
      <c r="K232" s="135" t="s">
        <v>310</v>
      </c>
      <c r="L232" s="33"/>
      <c r="M232" s="140" t="s">
        <v>42</v>
      </c>
      <c r="N232" s="141" t="s">
        <v>50</v>
      </c>
      <c r="P232" s="142">
        <f>O232*H232</f>
        <v>0</v>
      </c>
      <c r="Q232" s="142">
        <v>1.8907700000000001</v>
      </c>
      <c r="R232" s="142">
        <f>Q232*H232</f>
        <v>45.208310699999998</v>
      </c>
      <c r="S232" s="142">
        <v>0</v>
      </c>
      <c r="T232" s="143">
        <f>S232*H232</f>
        <v>0</v>
      </c>
      <c r="AR232" s="144" t="s">
        <v>311</v>
      </c>
      <c r="AT232" s="144" t="s">
        <v>307</v>
      </c>
      <c r="AU232" s="144" t="s">
        <v>88</v>
      </c>
      <c r="AY232" s="18" t="s">
        <v>305</v>
      </c>
      <c r="BE232" s="145">
        <f>IF(N232="základní",J232,0)</f>
        <v>0</v>
      </c>
      <c r="BF232" s="145">
        <f>IF(N232="snížená",J232,0)</f>
        <v>0</v>
      </c>
      <c r="BG232" s="145">
        <f>IF(N232="zákl. přenesená",J232,0)</f>
        <v>0</v>
      </c>
      <c r="BH232" s="145">
        <f>IF(N232="sníž. přenesená",J232,0)</f>
        <v>0</v>
      </c>
      <c r="BI232" s="145">
        <f>IF(N232="nulová",J232,0)</f>
        <v>0</v>
      </c>
      <c r="BJ232" s="18" t="s">
        <v>86</v>
      </c>
      <c r="BK232" s="145">
        <f>ROUND(I232*H232,2)</f>
        <v>0</v>
      </c>
      <c r="BL232" s="18" t="s">
        <v>311</v>
      </c>
      <c r="BM232" s="144" t="s">
        <v>9895</v>
      </c>
    </row>
    <row r="233" spans="2:65" s="1" customFormat="1" ht="19.5">
      <c r="B233" s="33"/>
      <c r="D233" s="146" t="s">
        <v>313</v>
      </c>
      <c r="F233" s="147" t="s">
        <v>5017</v>
      </c>
      <c r="I233" s="148"/>
      <c r="L233" s="33"/>
      <c r="M233" s="149"/>
      <c r="T233" s="54"/>
      <c r="AT233" s="18" t="s">
        <v>313</v>
      </c>
      <c r="AU233" s="18" t="s">
        <v>88</v>
      </c>
    </row>
    <row r="234" spans="2:65" s="1" customFormat="1" ht="11.25">
      <c r="B234" s="33"/>
      <c r="D234" s="150" t="s">
        <v>315</v>
      </c>
      <c r="F234" s="151" t="s">
        <v>5018</v>
      </c>
      <c r="I234" s="148"/>
      <c r="L234" s="33"/>
      <c r="M234" s="149"/>
      <c r="T234" s="54"/>
      <c r="AT234" s="18" t="s">
        <v>315</v>
      </c>
      <c r="AU234" s="18" t="s">
        <v>88</v>
      </c>
    </row>
    <row r="235" spans="2:65" s="1" customFormat="1" ht="58.5">
      <c r="B235" s="33"/>
      <c r="D235" s="146" t="s">
        <v>4036</v>
      </c>
      <c r="F235" s="189" t="s">
        <v>9264</v>
      </c>
      <c r="I235" s="148"/>
      <c r="L235" s="33"/>
      <c r="M235" s="149"/>
      <c r="T235" s="54"/>
      <c r="AT235" s="18" t="s">
        <v>4036</v>
      </c>
      <c r="AU235" s="18" t="s">
        <v>88</v>
      </c>
    </row>
    <row r="236" spans="2:65" s="13" customFormat="1" ht="11.25">
      <c r="B236" s="158"/>
      <c r="D236" s="146" t="s">
        <v>317</v>
      </c>
      <c r="E236" s="159" t="s">
        <v>42</v>
      </c>
      <c r="F236" s="160" t="s">
        <v>9896</v>
      </c>
      <c r="H236" s="161">
        <v>8.5500000000000007</v>
      </c>
      <c r="I236" s="162"/>
      <c r="L236" s="158"/>
      <c r="M236" s="163"/>
      <c r="T236" s="164"/>
      <c r="AT236" s="159" t="s">
        <v>317</v>
      </c>
      <c r="AU236" s="159" t="s">
        <v>88</v>
      </c>
      <c r="AV236" s="13" t="s">
        <v>88</v>
      </c>
      <c r="AW236" s="13" t="s">
        <v>38</v>
      </c>
      <c r="AX236" s="13" t="s">
        <v>79</v>
      </c>
      <c r="AY236" s="159" t="s">
        <v>305</v>
      </c>
    </row>
    <row r="237" spans="2:65" s="13" customFormat="1" ht="11.25">
      <c r="B237" s="158"/>
      <c r="D237" s="146" t="s">
        <v>317</v>
      </c>
      <c r="E237" s="159" t="s">
        <v>42</v>
      </c>
      <c r="F237" s="160" t="s">
        <v>9897</v>
      </c>
      <c r="H237" s="161">
        <v>15.36</v>
      </c>
      <c r="I237" s="162"/>
      <c r="L237" s="158"/>
      <c r="M237" s="163"/>
      <c r="T237" s="164"/>
      <c r="AT237" s="159" t="s">
        <v>317</v>
      </c>
      <c r="AU237" s="159" t="s">
        <v>88</v>
      </c>
      <c r="AV237" s="13" t="s">
        <v>88</v>
      </c>
      <c r="AW237" s="13" t="s">
        <v>38</v>
      </c>
      <c r="AX237" s="13" t="s">
        <v>79</v>
      </c>
      <c r="AY237" s="159" t="s">
        <v>305</v>
      </c>
    </row>
    <row r="238" spans="2:65" s="15" customFormat="1" ht="11.25">
      <c r="B238" s="172"/>
      <c r="D238" s="146" t="s">
        <v>317</v>
      </c>
      <c r="E238" s="173" t="s">
        <v>42</v>
      </c>
      <c r="F238" s="174" t="s">
        <v>339</v>
      </c>
      <c r="H238" s="175">
        <v>23.91</v>
      </c>
      <c r="I238" s="176"/>
      <c r="L238" s="172"/>
      <c r="M238" s="177"/>
      <c r="T238" s="178"/>
      <c r="AT238" s="173" t="s">
        <v>317</v>
      </c>
      <c r="AU238" s="173" t="s">
        <v>88</v>
      </c>
      <c r="AV238" s="15" t="s">
        <v>311</v>
      </c>
      <c r="AW238" s="15" t="s">
        <v>38</v>
      </c>
      <c r="AX238" s="15" t="s">
        <v>86</v>
      </c>
      <c r="AY238" s="173" t="s">
        <v>305</v>
      </c>
    </row>
    <row r="239" spans="2:65" s="1" customFormat="1" ht="21.75" customHeight="1">
      <c r="B239" s="33"/>
      <c r="C239" s="133" t="s">
        <v>517</v>
      </c>
      <c r="D239" s="133" t="s">
        <v>307</v>
      </c>
      <c r="E239" s="134" t="s">
        <v>9592</v>
      </c>
      <c r="F239" s="135" t="s">
        <v>9593</v>
      </c>
      <c r="G239" s="136" t="s">
        <v>350</v>
      </c>
      <c r="H239" s="137">
        <v>13</v>
      </c>
      <c r="I239" s="138"/>
      <c r="J239" s="139">
        <f>ROUND(I239*H239,2)</f>
        <v>0</v>
      </c>
      <c r="K239" s="135" t="s">
        <v>310</v>
      </c>
      <c r="L239" s="33"/>
      <c r="M239" s="140" t="s">
        <v>42</v>
      </c>
      <c r="N239" s="141" t="s">
        <v>50</v>
      </c>
      <c r="P239" s="142">
        <f>O239*H239</f>
        <v>0</v>
      </c>
      <c r="Q239" s="142">
        <v>6.6E-3</v>
      </c>
      <c r="R239" s="142">
        <f>Q239*H239</f>
        <v>8.5800000000000001E-2</v>
      </c>
      <c r="S239" s="142">
        <v>0</v>
      </c>
      <c r="T239" s="143">
        <f>S239*H239</f>
        <v>0</v>
      </c>
      <c r="AR239" s="144" t="s">
        <v>311</v>
      </c>
      <c r="AT239" s="144" t="s">
        <v>307</v>
      </c>
      <c r="AU239" s="144" t="s">
        <v>88</v>
      </c>
      <c r="AY239" s="18" t="s">
        <v>305</v>
      </c>
      <c r="BE239" s="145">
        <f>IF(N239="základní",J239,0)</f>
        <v>0</v>
      </c>
      <c r="BF239" s="145">
        <f>IF(N239="snížená",J239,0)</f>
        <v>0</v>
      </c>
      <c r="BG239" s="145">
        <f>IF(N239="zákl. přenesená",J239,0)</f>
        <v>0</v>
      </c>
      <c r="BH239" s="145">
        <f>IF(N239="sníž. přenesená",J239,0)</f>
        <v>0</v>
      </c>
      <c r="BI239" s="145">
        <f>IF(N239="nulová",J239,0)</f>
        <v>0</v>
      </c>
      <c r="BJ239" s="18" t="s">
        <v>86</v>
      </c>
      <c r="BK239" s="145">
        <f>ROUND(I239*H239,2)</f>
        <v>0</v>
      </c>
      <c r="BL239" s="18" t="s">
        <v>311</v>
      </c>
      <c r="BM239" s="144" t="s">
        <v>9898</v>
      </c>
    </row>
    <row r="240" spans="2:65" s="1" customFormat="1" ht="19.5">
      <c r="B240" s="33"/>
      <c r="D240" s="146" t="s">
        <v>313</v>
      </c>
      <c r="F240" s="147" t="s">
        <v>9595</v>
      </c>
      <c r="I240" s="148"/>
      <c r="L240" s="33"/>
      <c r="M240" s="149"/>
      <c r="T240" s="54"/>
      <c r="AT240" s="18" t="s">
        <v>313</v>
      </c>
      <c r="AU240" s="18" t="s">
        <v>88</v>
      </c>
    </row>
    <row r="241" spans="2:65" s="1" customFormat="1" ht="11.25">
      <c r="B241" s="33"/>
      <c r="D241" s="150" t="s">
        <v>315</v>
      </c>
      <c r="F241" s="151" t="s">
        <v>9596</v>
      </c>
      <c r="I241" s="148"/>
      <c r="L241" s="33"/>
      <c r="M241" s="149"/>
      <c r="T241" s="54"/>
      <c r="AT241" s="18" t="s">
        <v>315</v>
      </c>
      <c r="AU241" s="18" t="s">
        <v>88</v>
      </c>
    </row>
    <row r="242" spans="2:65" s="1" customFormat="1" ht="39">
      <c r="B242" s="33"/>
      <c r="D242" s="146" t="s">
        <v>4036</v>
      </c>
      <c r="F242" s="189" t="s">
        <v>9597</v>
      </c>
      <c r="I242" s="148"/>
      <c r="L242" s="33"/>
      <c r="M242" s="149"/>
      <c r="T242" s="54"/>
      <c r="AT242" s="18" t="s">
        <v>4036</v>
      </c>
      <c r="AU242" s="18" t="s">
        <v>88</v>
      </c>
    </row>
    <row r="243" spans="2:65" s="1" customFormat="1" ht="24.2" customHeight="1">
      <c r="B243" s="33"/>
      <c r="C243" s="179" t="s">
        <v>525</v>
      </c>
      <c r="D243" s="179" t="s">
        <v>341</v>
      </c>
      <c r="E243" s="180" t="s">
        <v>9598</v>
      </c>
      <c r="F243" s="181" t="s">
        <v>9599</v>
      </c>
      <c r="G243" s="182" t="s">
        <v>350</v>
      </c>
      <c r="H243" s="183">
        <v>7</v>
      </c>
      <c r="I243" s="184"/>
      <c r="J243" s="185">
        <f>ROUND(I243*H243,2)</f>
        <v>0</v>
      </c>
      <c r="K243" s="181" t="s">
        <v>310</v>
      </c>
      <c r="L243" s="186"/>
      <c r="M243" s="187" t="s">
        <v>42</v>
      </c>
      <c r="N243" s="188" t="s">
        <v>50</v>
      </c>
      <c r="P243" s="142">
        <f>O243*H243</f>
        <v>0</v>
      </c>
      <c r="Q243" s="142">
        <v>5.5E-2</v>
      </c>
      <c r="R243" s="142">
        <f>Q243*H243</f>
        <v>0.38500000000000001</v>
      </c>
      <c r="S243" s="142">
        <v>0</v>
      </c>
      <c r="T243" s="143">
        <f>S243*H243</f>
        <v>0</v>
      </c>
      <c r="AR243" s="144" t="s">
        <v>344</v>
      </c>
      <c r="AT243" s="144" t="s">
        <v>341</v>
      </c>
      <c r="AU243" s="144" t="s">
        <v>88</v>
      </c>
      <c r="AY243" s="18" t="s">
        <v>305</v>
      </c>
      <c r="BE243" s="145">
        <f>IF(N243="základní",J243,0)</f>
        <v>0</v>
      </c>
      <c r="BF243" s="145">
        <f>IF(N243="snížená",J243,0)</f>
        <v>0</v>
      </c>
      <c r="BG243" s="145">
        <f>IF(N243="zákl. přenesená",J243,0)</f>
        <v>0</v>
      </c>
      <c r="BH243" s="145">
        <f>IF(N243="sníž. přenesená",J243,0)</f>
        <v>0</v>
      </c>
      <c r="BI243" s="145">
        <f>IF(N243="nulová",J243,0)</f>
        <v>0</v>
      </c>
      <c r="BJ243" s="18" t="s">
        <v>86</v>
      </c>
      <c r="BK243" s="145">
        <f>ROUND(I243*H243,2)</f>
        <v>0</v>
      </c>
      <c r="BL243" s="18" t="s">
        <v>311</v>
      </c>
      <c r="BM243" s="144" t="s">
        <v>9899</v>
      </c>
    </row>
    <row r="244" spans="2:65" s="1" customFormat="1" ht="11.25">
      <c r="B244" s="33"/>
      <c r="D244" s="146" t="s">
        <v>313</v>
      </c>
      <c r="F244" s="147" t="s">
        <v>9599</v>
      </c>
      <c r="I244" s="148"/>
      <c r="L244" s="33"/>
      <c r="M244" s="149"/>
      <c r="T244" s="54"/>
      <c r="AT244" s="18" t="s">
        <v>313</v>
      </c>
      <c r="AU244" s="18" t="s">
        <v>88</v>
      </c>
    </row>
    <row r="245" spans="2:65" s="1" customFormat="1" ht="24.2" customHeight="1">
      <c r="B245" s="33"/>
      <c r="C245" s="179" t="s">
        <v>533</v>
      </c>
      <c r="D245" s="179" t="s">
        <v>341</v>
      </c>
      <c r="E245" s="180" t="s">
        <v>9601</v>
      </c>
      <c r="F245" s="181" t="s">
        <v>9602</v>
      </c>
      <c r="G245" s="182" t="s">
        <v>350</v>
      </c>
      <c r="H245" s="183">
        <v>2</v>
      </c>
      <c r="I245" s="184"/>
      <c r="J245" s="185">
        <f>ROUND(I245*H245,2)</f>
        <v>0</v>
      </c>
      <c r="K245" s="181" t="s">
        <v>310</v>
      </c>
      <c r="L245" s="186"/>
      <c r="M245" s="187" t="s">
        <v>42</v>
      </c>
      <c r="N245" s="188" t="s">
        <v>50</v>
      </c>
      <c r="P245" s="142">
        <f>O245*H245</f>
        <v>0</v>
      </c>
      <c r="Q245" s="142">
        <v>4.3999999999999997E-2</v>
      </c>
      <c r="R245" s="142">
        <f>Q245*H245</f>
        <v>8.7999999999999995E-2</v>
      </c>
      <c r="S245" s="142">
        <v>0</v>
      </c>
      <c r="T245" s="143">
        <f>S245*H245</f>
        <v>0</v>
      </c>
      <c r="AR245" s="144" t="s">
        <v>344</v>
      </c>
      <c r="AT245" s="144" t="s">
        <v>341</v>
      </c>
      <c r="AU245" s="144" t="s">
        <v>88</v>
      </c>
      <c r="AY245" s="18" t="s">
        <v>305</v>
      </c>
      <c r="BE245" s="145">
        <f>IF(N245="základní",J245,0)</f>
        <v>0</v>
      </c>
      <c r="BF245" s="145">
        <f>IF(N245="snížená",J245,0)</f>
        <v>0</v>
      </c>
      <c r="BG245" s="145">
        <f>IF(N245="zákl. přenesená",J245,0)</f>
        <v>0</v>
      </c>
      <c r="BH245" s="145">
        <f>IF(N245="sníž. přenesená",J245,0)</f>
        <v>0</v>
      </c>
      <c r="BI245" s="145">
        <f>IF(N245="nulová",J245,0)</f>
        <v>0</v>
      </c>
      <c r="BJ245" s="18" t="s">
        <v>86</v>
      </c>
      <c r="BK245" s="145">
        <f>ROUND(I245*H245,2)</f>
        <v>0</v>
      </c>
      <c r="BL245" s="18" t="s">
        <v>311</v>
      </c>
      <c r="BM245" s="144" t="s">
        <v>9900</v>
      </c>
    </row>
    <row r="246" spans="2:65" s="1" customFormat="1" ht="11.25">
      <c r="B246" s="33"/>
      <c r="D246" s="146" t="s">
        <v>313</v>
      </c>
      <c r="F246" s="147" t="s">
        <v>9602</v>
      </c>
      <c r="I246" s="148"/>
      <c r="L246" s="33"/>
      <c r="M246" s="149"/>
      <c r="T246" s="54"/>
      <c r="AT246" s="18" t="s">
        <v>313</v>
      </c>
      <c r="AU246" s="18" t="s">
        <v>88</v>
      </c>
    </row>
    <row r="247" spans="2:65" s="1" customFormat="1" ht="24.2" customHeight="1">
      <c r="B247" s="33"/>
      <c r="C247" s="179" t="s">
        <v>538</v>
      </c>
      <c r="D247" s="179" t="s">
        <v>341</v>
      </c>
      <c r="E247" s="180" t="s">
        <v>9604</v>
      </c>
      <c r="F247" s="181" t="s">
        <v>9605</v>
      </c>
      <c r="G247" s="182" t="s">
        <v>350</v>
      </c>
      <c r="H247" s="183">
        <v>2</v>
      </c>
      <c r="I247" s="184"/>
      <c r="J247" s="185">
        <f>ROUND(I247*H247,2)</f>
        <v>0</v>
      </c>
      <c r="K247" s="181" t="s">
        <v>310</v>
      </c>
      <c r="L247" s="186"/>
      <c r="M247" s="187" t="s">
        <v>42</v>
      </c>
      <c r="N247" s="188" t="s">
        <v>50</v>
      </c>
      <c r="P247" s="142">
        <f>O247*H247</f>
        <v>0</v>
      </c>
      <c r="Q247" s="142">
        <v>3.3000000000000002E-2</v>
      </c>
      <c r="R247" s="142">
        <f>Q247*H247</f>
        <v>6.6000000000000003E-2</v>
      </c>
      <c r="S247" s="142">
        <v>0</v>
      </c>
      <c r="T247" s="143">
        <f>S247*H247</f>
        <v>0</v>
      </c>
      <c r="AR247" s="144" t="s">
        <v>344</v>
      </c>
      <c r="AT247" s="144" t="s">
        <v>341</v>
      </c>
      <c r="AU247" s="144" t="s">
        <v>88</v>
      </c>
      <c r="AY247" s="18" t="s">
        <v>305</v>
      </c>
      <c r="BE247" s="145">
        <f>IF(N247="základní",J247,0)</f>
        <v>0</v>
      </c>
      <c r="BF247" s="145">
        <f>IF(N247="snížená",J247,0)</f>
        <v>0</v>
      </c>
      <c r="BG247" s="145">
        <f>IF(N247="zákl. přenesená",J247,0)</f>
        <v>0</v>
      </c>
      <c r="BH247" s="145">
        <f>IF(N247="sníž. přenesená",J247,0)</f>
        <v>0</v>
      </c>
      <c r="BI247" s="145">
        <f>IF(N247="nulová",J247,0)</f>
        <v>0</v>
      </c>
      <c r="BJ247" s="18" t="s">
        <v>86</v>
      </c>
      <c r="BK247" s="145">
        <f>ROUND(I247*H247,2)</f>
        <v>0</v>
      </c>
      <c r="BL247" s="18" t="s">
        <v>311</v>
      </c>
      <c r="BM247" s="144" t="s">
        <v>9901</v>
      </c>
    </row>
    <row r="248" spans="2:65" s="1" customFormat="1" ht="11.25">
      <c r="B248" s="33"/>
      <c r="D248" s="146" t="s">
        <v>313</v>
      </c>
      <c r="F248" s="147" t="s">
        <v>9605</v>
      </c>
      <c r="I248" s="148"/>
      <c r="L248" s="33"/>
      <c r="M248" s="149"/>
      <c r="T248" s="54"/>
      <c r="AT248" s="18" t="s">
        <v>313</v>
      </c>
      <c r="AU248" s="18" t="s">
        <v>88</v>
      </c>
    </row>
    <row r="249" spans="2:65" s="1" customFormat="1" ht="24.2" customHeight="1">
      <c r="B249" s="33"/>
      <c r="C249" s="179" t="s">
        <v>545</v>
      </c>
      <c r="D249" s="179" t="s">
        <v>341</v>
      </c>
      <c r="E249" s="180" t="s">
        <v>9607</v>
      </c>
      <c r="F249" s="181" t="s">
        <v>9608</v>
      </c>
      <c r="G249" s="182" t="s">
        <v>350</v>
      </c>
      <c r="H249" s="183">
        <v>2</v>
      </c>
      <c r="I249" s="184"/>
      <c r="J249" s="185">
        <f>ROUND(I249*H249,2)</f>
        <v>0</v>
      </c>
      <c r="K249" s="181" t="s">
        <v>310</v>
      </c>
      <c r="L249" s="186"/>
      <c r="M249" s="187" t="s">
        <v>42</v>
      </c>
      <c r="N249" s="188" t="s">
        <v>50</v>
      </c>
      <c r="P249" s="142">
        <f>O249*H249</f>
        <v>0</v>
      </c>
      <c r="Q249" s="142">
        <v>2.3E-2</v>
      </c>
      <c r="R249" s="142">
        <f>Q249*H249</f>
        <v>4.5999999999999999E-2</v>
      </c>
      <c r="S249" s="142">
        <v>0</v>
      </c>
      <c r="T249" s="143">
        <f>S249*H249</f>
        <v>0</v>
      </c>
      <c r="AR249" s="144" t="s">
        <v>344</v>
      </c>
      <c r="AT249" s="144" t="s">
        <v>341</v>
      </c>
      <c r="AU249" s="144" t="s">
        <v>88</v>
      </c>
      <c r="AY249" s="18" t="s">
        <v>305</v>
      </c>
      <c r="BE249" s="145">
        <f>IF(N249="základní",J249,0)</f>
        <v>0</v>
      </c>
      <c r="BF249" s="145">
        <f>IF(N249="snížená",J249,0)</f>
        <v>0</v>
      </c>
      <c r="BG249" s="145">
        <f>IF(N249="zákl. přenesená",J249,0)</f>
        <v>0</v>
      </c>
      <c r="BH249" s="145">
        <f>IF(N249="sníž. přenesená",J249,0)</f>
        <v>0</v>
      </c>
      <c r="BI249" s="145">
        <f>IF(N249="nulová",J249,0)</f>
        <v>0</v>
      </c>
      <c r="BJ249" s="18" t="s">
        <v>86</v>
      </c>
      <c r="BK249" s="145">
        <f>ROUND(I249*H249,2)</f>
        <v>0</v>
      </c>
      <c r="BL249" s="18" t="s">
        <v>311</v>
      </c>
      <c r="BM249" s="144" t="s">
        <v>9902</v>
      </c>
    </row>
    <row r="250" spans="2:65" s="1" customFormat="1" ht="11.25">
      <c r="B250" s="33"/>
      <c r="D250" s="146" t="s">
        <v>313</v>
      </c>
      <c r="F250" s="147" t="s">
        <v>9608</v>
      </c>
      <c r="I250" s="148"/>
      <c r="L250" s="33"/>
      <c r="M250" s="149"/>
      <c r="T250" s="54"/>
      <c r="AT250" s="18" t="s">
        <v>313</v>
      </c>
      <c r="AU250" s="18" t="s">
        <v>88</v>
      </c>
    </row>
    <row r="251" spans="2:65" s="1" customFormat="1" ht="21.75" customHeight="1">
      <c r="B251" s="33"/>
      <c r="C251" s="133" t="s">
        <v>551</v>
      </c>
      <c r="D251" s="133" t="s">
        <v>307</v>
      </c>
      <c r="E251" s="134" t="s">
        <v>9610</v>
      </c>
      <c r="F251" s="135" t="s">
        <v>9611</v>
      </c>
      <c r="G251" s="136" t="s">
        <v>350</v>
      </c>
      <c r="H251" s="137">
        <v>2</v>
      </c>
      <c r="I251" s="138"/>
      <c r="J251" s="139">
        <f>ROUND(I251*H251,2)</f>
        <v>0</v>
      </c>
      <c r="K251" s="135" t="s">
        <v>310</v>
      </c>
      <c r="L251" s="33"/>
      <c r="M251" s="140" t="s">
        <v>42</v>
      </c>
      <c r="N251" s="141" t="s">
        <v>50</v>
      </c>
      <c r="P251" s="142">
        <f>O251*H251</f>
        <v>0</v>
      </c>
      <c r="Q251" s="142">
        <v>6.6E-3</v>
      </c>
      <c r="R251" s="142">
        <f>Q251*H251</f>
        <v>1.32E-2</v>
      </c>
      <c r="S251" s="142">
        <v>0</v>
      </c>
      <c r="T251" s="143">
        <f>S251*H251</f>
        <v>0</v>
      </c>
      <c r="AR251" s="144" t="s">
        <v>311</v>
      </c>
      <c r="AT251" s="144" t="s">
        <v>307</v>
      </c>
      <c r="AU251" s="144" t="s">
        <v>88</v>
      </c>
      <c r="AY251" s="18" t="s">
        <v>305</v>
      </c>
      <c r="BE251" s="145">
        <f>IF(N251="základní",J251,0)</f>
        <v>0</v>
      </c>
      <c r="BF251" s="145">
        <f>IF(N251="snížená",J251,0)</f>
        <v>0</v>
      </c>
      <c r="BG251" s="145">
        <f>IF(N251="zákl. přenesená",J251,0)</f>
        <v>0</v>
      </c>
      <c r="BH251" s="145">
        <f>IF(N251="sníž. přenesená",J251,0)</f>
        <v>0</v>
      </c>
      <c r="BI251" s="145">
        <f>IF(N251="nulová",J251,0)</f>
        <v>0</v>
      </c>
      <c r="BJ251" s="18" t="s">
        <v>86</v>
      </c>
      <c r="BK251" s="145">
        <f>ROUND(I251*H251,2)</f>
        <v>0</v>
      </c>
      <c r="BL251" s="18" t="s">
        <v>311</v>
      </c>
      <c r="BM251" s="144" t="s">
        <v>9903</v>
      </c>
    </row>
    <row r="252" spans="2:65" s="1" customFormat="1" ht="19.5">
      <c r="B252" s="33"/>
      <c r="D252" s="146" t="s">
        <v>313</v>
      </c>
      <c r="F252" s="147" t="s">
        <v>9613</v>
      </c>
      <c r="I252" s="148"/>
      <c r="L252" s="33"/>
      <c r="M252" s="149"/>
      <c r="T252" s="54"/>
      <c r="AT252" s="18" t="s">
        <v>313</v>
      </c>
      <c r="AU252" s="18" t="s">
        <v>88</v>
      </c>
    </row>
    <row r="253" spans="2:65" s="1" customFormat="1" ht="11.25">
      <c r="B253" s="33"/>
      <c r="D253" s="150" t="s">
        <v>315</v>
      </c>
      <c r="F253" s="151" t="s">
        <v>9614</v>
      </c>
      <c r="I253" s="148"/>
      <c r="L253" s="33"/>
      <c r="M253" s="149"/>
      <c r="T253" s="54"/>
      <c r="AT253" s="18" t="s">
        <v>315</v>
      </c>
      <c r="AU253" s="18" t="s">
        <v>88</v>
      </c>
    </row>
    <row r="254" spans="2:65" s="1" customFormat="1" ht="39">
      <c r="B254" s="33"/>
      <c r="D254" s="146" t="s">
        <v>4036</v>
      </c>
      <c r="F254" s="189" t="s">
        <v>9597</v>
      </c>
      <c r="I254" s="148"/>
      <c r="L254" s="33"/>
      <c r="M254" s="149"/>
      <c r="T254" s="54"/>
      <c r="AT254" s="18" t="s">
        <v>4036</v>
      </c>
      <c r="AU254" s="18" t="s">
        <v>88</v>
      </c>
    </row>
    <row r="255" spans="2:65" s="1" customFormat="1" ht="24.2" customHeight="1">
      <c r="B255" s="33"/>
      <c r="C255" s="179" t="s">
        <v>559</v>
      </c>
      <c r="D255" s="179" t="s">
        <v>341</v>
      </c>
      <c r="E255" s="180" t="s">
        <v>9615</v>
      </c>
      <c r="F255" s="181" t="s">
        <v>9616</v>
      </c>
      <c r="G255" s="182" t="s">
        <v>350</v>
      </c>
      <c r="H255" s="183">
        <v>2</v>
      </c>
      <c r="I255" s="184"/>
      <c r="J255" s="185">
        <f>ROUND(I255*H255,2)</f>
        <v>0</v>
      </c>
      <c r="K255" s="181" t="s">
        <v>310</v>
      </c>
      <c r="L255" s="186"/>
      <c r="M255" s="187" t="s">
        <v>42</v>
      </c>
      <c r="N255" s="188" t="s">
        <v>50</v>
      </c>
      <c r="P255" s="142">
        <f>O255*H255</f>
        <v>0</v>
      </c>
      <c r="Q255" s="142">
        <v>6.6000000000000003E-2</v>
      </c>
      <c r="R255" s="142">
        <f>Q255*H255</f>
        <v>0.13200000000000001</v>
      </c>
      <c r="S255" s="142">
        <v>0</v>
      </c>
      <c r="T255" s="143">
        <f>S255*H255</f>
        <v>0</v>
      </c>
      <c r="AR255" s="144" t="s">
        <v>344</v>
      </c>
      <c r="AT255" s="144" t="s">
        <v>341</v>
      </c>
      <c r="AU255" s="144" t="s">
        <v>88</v>
      </c>
      <c r="AY255" s="18" t="s">
        <v>305</v>
      </c>
      <c r="BE255" s="145">
        <f>IF(N255="základní",J255,0)</f>
        <v>0</v>
      </c>
      <c r="BF255" s="145">
        <f>IF(N255="snížená",J255,0)</f>
        <v>0</v>
      </c>
      <c r="BG255" s="145">
        <f>IF(N255="zákl. přenesená",J255,0)</f>
        <v>0</v>
      </c>
      <c r="BH255" s="145">
        <f>IF(N255="sníž. přenesená",J255,0)</f>
        <v>0</v>
      </c>
      <c r="BI255" s="145">
        <f>IF(N255="nulová",J255,0)</f>
        <v>0</v>
      </c>
      <c r="BJ255" s="18" t="s">
        <v>86</v>
      </c>
      <c r="BK255" s="145">
        <f>ROUND(I255*H255,2)</f>
        <v>0</v>
      </c>
      <c r="BL255" s="18" t="s">
        <v>311</v>
      </c>
      <c r="BM255" s="144" t="s">
        <v>9904</v>
      </c>
    </row>
    <row r="256" spans="2:65" s="1" customFormat="1" ht="11.25">
      <c r="B256" s="33"/>
      <c r="D256" s="146" t="s">
        <v>313</v>
      </c>
      <c r="F256" s="147" t="s">
        <v>9616</v>
      </c>
      <c r="I256" s="148"/>
      <c r="L256" s="33"/>
      <c r="M256" s="149"/>
      <c r="T256" s="54"/>
      <c r="AT256" s="18" t="s">
        <v>313</v>
      </c>
      <c r="AU256" s="18" t="s">
        <v>88</v>
      </c>
    </row>
    <row r="257" spans="2:65" s="1" customFormat="1" ht="24.2" customHeight="1">
      <c r="B257" s="33"/>
      <c r="C257" s="133" t="s">
        <v>569</v>
      </c>
      <c r="D257" s="133" t="s">
        <v>307</v>
      </c>
      <c r="E257" s="134" t="s">
        <v>9268</v>
      </c>
      <c r="F257" s="135" t="s">
        <v>9269</v>
      </c>
      <c r="G257" s="136" t="s">
        <v>244</v>
      </c>
      <c r="H257" s="137">
        <v>6.7389999999999999</v>
      </c>
      <c r="I257" s="138"/>
      <c r="J257" s="139">
        <f>ROUND(I257*H257,2)</f>
        <v>0</v>
      </c>
      <c r="K257" s="135" t="s">
        <v>310</v>
      </c>
      <c r="L257" s="33"/>
      <c r="M257" s="140" t="s">
        <v>42</v>
      </c>
      <c r="N257" s="141" t="s">
        <v>50</v>
      </c>
      <c r="P257" s="142">
        <f>O257*H257</f>
        <v>0</v>
      </c>
      <c r="Q257" s="142">
        <v>2.234</v>
      </c>
      <c r="R257" s="142">
        <f>Q257*H257</f>
        <v>15.054926</v>
      </c>
      <c r="S257" s="142">
        <v>0</v>
      </c>
      <c r="T257" s="143">
        <f>S257*H257</f>
        <v>0</v>
      </c>
      <c r="AR257" s="144" t="s">
        <v>311</v>
      </c>
      <c r="AT257" s="144" t="s">
        <v>307</v>
      </c>
      <c r="AU257" s="144" t="s">
        <v>88</v>
      </c>
      <c r="AY257" s="18" t="s">
        <v>305</v>
      </c>
      <c r="BE257" s="145">
        <f>IF(N257="základní",J257,0)</f>
        <v>0</v>
      </c>
      <c r="BF257" s="145">
        <f>IF(N257="snížená",J257,0)</f>
        <v>0</v>
      </c>
      <c r="BG257" s="145">
        <f>IF(N257="zákl. přenesená",J257,0)</f>
        <v>0</v>
      </c>
      <c r="BH257" s="145">
        <f>IF(N257="sníž. přenesená",J257,0)</f>
        <v>0</v>
      </c>
      <c r="BI257" s="145">
        <f>IF(N257="nulová",J257,0)</f>
        <v>0</v>
      </c>
      <c r="BJ257" s="18" t="s">
        <v>86</v>
      </c>
      <c r="BK257" s="145">
        <f>ROUND(I257*H257,2)</f>
        <v>0</v>
      </c>
      <c r="BL257" s="18" t="s">
        <v>311</v>
      </c>
      <c r="BM257" s="144" t="s">
        <v>9905</v>
      </c>
    </row>
    <row r="258" spans="2:65" s="1" customFormat="1" ht="29.25">
      <c r="B258" s="33"/>
      <c r="D258" s="146" t="s">
        <v>313</v>
      </c>
      <c r="F258" s="147" t="s">
        <v>9271</v>
      </c>
      <c r="I258" s="148"/>
      <c r="L258" s="33"/>
      <c r="M258" s="149"/>
      <c r="T258" s="54"/>
      <c r="AT258" s="18" t="s">
        <v>313</v>
      </c>
      <c r="AU258" s="18" t="s">
        <v>88</v>
      </c>
    </row>
    <row r="259" spans="2:65" s="1" customFormat="1" ht="11.25">
      <c r="B259" s="33"/>
      <c r="D259" s="150" t="s">
        <v>315</v>
      </c>
      <c r="F259" s="151" t="s">
        <v>9272</v>
      </c>
      <c r="I259" s="148"/>
      <c r="L259" s="33"/>
      <c r="M259" s="149"/>
      <c r="T259" s="54"/>
      <c r="AT259" s="18" t="s">
        <v>315</v>
      </c>
      <c r="AU259" s="18" t="s">
        <v>88</v>
      </c>
    </row>
    <row r="260" spans="2:65" s="1" customFormat="1" ht="58.5">
      <c r="B260" s="33"/>
      <c r="D260" s="146" t="s">
        <v>4036</v>
      </c>
      <c r="F260" s="189" t="s">
        <v>9273</v>
      </c>
      <c r="I260" s="148"/>
      <c r="L260" s="33"/>
      <c r="M260" s="149"/>
      <c r="T260" s="54"/>
      <c r="AT260" s="18" t="s">
        <v>4036</v>
      </c>
      <c r="AU260" s="18" t="s">
        <v>88</v>
      </c>
    </row>
    <row r="261" spans="2:65" s="13" customFormat="1" ht="11.25">
      <c r="B261" s="158"/>
      <c r="D261" s="146" t="s">
        <v>317</v>
      </c>
      <c r="E261" s="159" t="s">
        <v>42</v>
      </c>
      <c r="F261" s="160" t="s">
        <v>9906</v>
      </c>
      <c r="H261" s="161">
        <v>2.0249999999999999</v>
      </c>
      <c r="I261" s="162"/>
      <c r="L261" s="158"/>
      <c r="M261" s="163"/>
      <c r="T261" s="164"/>
      <c r="AT261" s="159" t="s">
        <v>317</v>
      </c>
      <c r="AU261" s="159" t="s">
        <v>88</v>
      </c>
      <c r="AV261" s="13" t="s">
        <v>88</v>
      </c>
      <c r="AW261" s="13" t="s">
        <v>38</v>
      </c>
      <c r="AX261" s="13" t="s">
        <v>79</v>
      </c>
      <c r="AY261" s="159" t="s">
        <v>305</v>
      </c>
    </row>
    <row r="262" spans="2:65" s="13" customFormat="1" ht="11.25">
      <c r="B262" s="158"/>
      <c r="D262" s="146" t="s">
        <v>317</v>
      </c>
      <c r="E262" s="159" t="s">
        <v>42</v>
      </c>
      <c r="F262" s="160" t="s">
        <v>9907</v>
      </c>
      <c r="H262" s="161">
        <v>2.5</v>
      </c>
      <c r="I262" s="162"/>
      <c r="L262" s="158"/>
      <c r="M262" s="163"/>
      <c r="T262" s="164"/>
      <c r="AT262" s="159" t="s">
        <v>317</v>
      </c>
      <c r="AU262" s="159" t="s">
        <v>88</v>
      </c>
      <c r="AV262" s="13" t="s">
        <v>88</v>
      </c>
      <c r="AW262" s="13" t="s">
        <v>38</v>
      </c>
      <c r="AX262" s="13" t="s">
        <v>79</v>
      </c>
      <c r="AY262" s="159" t="s">
        <v>305</v>
      </c>
    </row>
    <row r="263" spans="2:65" s="13" customFormat="1" ht="11.25">
      <c r="B263" s="158"/>
      <c r="D263" s="146" t="s">
        <v>317</v>
      </c>
      <c r="E263" s="159" t="s">
        <v>42</v>
      </c>
      <c r="F263" s="160" t="s">
        <v>9908</v>
      </c>
      <c r="H263" s="161">
        <v>1.89</v>
      </c>
      <c r="I263" s="162"/>
      <c r="L263" s="158"/>
      <c r="M263" s="163"/>
      <c r="T263" s="164"/>
      <c r="AT263" s="159" t="s">
        <v>317</v>
      </c>
      <c r="AU263" s="159" t="s">
        <v>88</v>
      </c>
      <c r="AV263" s="13" t="s">
        <v>88</v>
      </c>
      <c r="AW263" s="13" t="s">
        <v>38</v>
      </c>
      <c r="AX263" s="13" t="s">
        <v>79</v>
      </c>
      <c r="AY263" s="159" t="s">
        <v>305</v>
      </c>
    </row>
    <row r="264" spans="2:65" s="13" customFormat="1" ht="11.25">
      <c r="B264" s="158"/>
      <c r="D264" s="146" t="s">
        <v>317</v>
      </c>
      <c r="E264" s="159" t="s">
        <v>42</v>
      </c>
      <c r="F264" s="160" t="s">
        <v>9909</v>
      </c>
      <c r="H264" s="161">
        <v>0.32400000000000001</v>
      </c>
      <c r="I264" s="162"/>
      <c r="L264" s="158"/>
      <c r="M264" s="163"/>
      <c r="T264" s="164"/>
      <c r="AT264" s="159" t="s">
        <v>317</v>
      </c>
      <c r="AU264" s="159" t="s">
        <v>88</v>
      </c>
      <c r="AV264" s="13" t="s">
        <v>88</v>
      </c>
      <c r="AW264" s="13" t="s">
        <v>38</v>
      </c>
      <c r="AX264" s="13" t="s">
        <v>79</v>
      </c>
      <c r="AY264" s="159" t="s">
        <v>305</v>
      </c>
    </row>
    <row r="265" spans="2:65" s="15" customFormat="1" ht="11.25">
      <c r="B265" s="172"/>
      <c r="D265" s="146" t="s">
        <v>317</v>
      </c>
      <c r="E265" s="173" t="s">
        <v>42</v>
      </c>
      <c r="F265" s="174" t="s">
        <v>339</v>
      </c>
      <c r="H265" s="175">
        <v>6.7389999999999999</v>
      </c>
      <c r="I265" s="176"/>
      <c r="L265" s="172"/>
      <c r="M265" s="177"/>
      <c r="T265" s="178"/>
      <c r="AT265" s="173" t="s">
        <v>317</v>
      </c>
      <c r="AU265" s="173" t="s">
        <v>88</v>
      </c>
      <c r="AV265" s="15" t="s">
        <v>311</v>
      </c>
      <c r="AW265" s="15" t="s">
        <v>38</v>
      </c>
      <c r="AX265" s="15" t="s">
        <v>86</v>
      </c>
      <c r="AY265" s="173" t="s">
        <v>305</v>
      </c>
    </row>
    <row r="266" spans="2:65" s="11" customFormat="1" ht="22.9" customHeight="1">
      <c r="B266" s="121"/>
      <c r="D266" s="122" t="s">
        <v>78</v>
      </c>
      <c r="E266" s="131" t="s">
        <v>340</v>
      </c>
      <c r="F266" s="131" t="s">
        <v>524</v>
      </c>
      <c r="I266" s="124"/>
      <c r="J266" s="132">
        <f>BK266</f>
        <v>0</v>
      </c>
      <c r="L266" s="121"/>
      <c r="M266" s="126"/>
      <c r="P266" s="127">
        <f>SUM(P267:P292)</f>
        <v>0</v>
      </c>
      <c r="R266" s="127">
        <f>SUM(R267:R292)</f>
        <v>48.239614279999998</v>
      </c>
      <c r="T266" s="128">
        <f>SUM(T267:T292)</f>
        <v>0</v>
      </c>
      <c r="AR266" s="122" t="s">
        <v>86</v>
      </c>
      <c r="AT266" s="129" t="s">
        <v>78</v>
      </c>
      <c r="AU266" s="129" t="s">
        <v>86</v>
      </c>
      <c r="AY266" s="122" t="s">
        <v>305</v>
      </c>
      <c r="BK266" s="130">
        <f>SUM(BK267:BK292)</f>
        <v>0</v>
      </c>
    </row>
    <row r="267" spans="2:65" s="1" customFormat="1" ht="16.5" customHeight="1">
      <c r="B267" s="33"/>
      <c r="C267" s="133" t="s">
        <v>577</v>
      </c>
      <c r="D267" s="133" t="s">
        <v>307</v>
      </c>
      <c r="E267" s="134" t="s">
        <v>9281</v>
      </c>
      <c r="F267" s="135" t="s">
        <v>9282</v>
      </c>
      <c r="G267" s="136" t="s">
        <v>199</v>
      </c>
      <c r="H267" s="137">
        <v>56.4</v>
      </c>
      <c r="I267" s="138"/>
      <c r="J267" s="139">
        <f>ROUND(I267*H267,2)</f>
        <v>0</v>
      </c>
      <c r="K267" s="135" t="s">
        <v>310</v>
      </c>
      <c r="L267" s="33"/>
      <c r="M267" s="140" t="s">
        <v>42</v>
      </c>
      <c r="N267" s="141" t="s">
        <v>50</v>
      </c>
      <c r="P267" s="142">
        <f>O267*H267</f>
        <v>0</v>
      </c>
      <c r="Q267" s="142">
        <v>0.46</v>
      </c>
      <c r="R267" s="142">
        <f>Q267*H267</f>
        <v>25.943999999999999</v>
      </c>
      <c r="S267" s="142">
        <v>0</v>
      </c>
      <c r="T267" s="143">
        <f>S267*H267</f>
        <v>0</v>
      </c>
      <c r="AR267" s="144" t="s">
        <v>311</v>
      </c>
      <c r="AT267" s="144" t="s">
        <v>307</v>
      </c>
      <c r="AU267" s="144" t="s">
        <v>88</v>
      </c>
      <c r="AY267" s="18" t="s">
        <v>305</v>
      </c>
      <c r="BE267" s="145">
        <f>IF(N267="základní",J267,0)</f>
        <v>0</v>
      </c>
      <c r="BF267" s="145">
        <f>IF(N267="snížená",J267,0)</f>
        <v>0</v>
      </c>
      <c r="BG267" s="145">
        <f>IF(N267="zákl. přenesená",J267,0)</f>
        <v>0</v>
      </c>
      <c r="BH267" s="145">
        <f>IF(N267="sníž. přenesená",J267,0)</f>
        <v>0</v>
      </c>
      <c r="BI267" s="145">
        <f>IF(N267="nulová",J267,0)</f>
        <v>0</v>
      </c>
      <c r="BJ267" s="18" t="s">
        <v>86</v>
      </c>
      <c r="BK267" s="145">
        <f>ROUND(I267*H267,2)</f>
        <v>0</v>
      </c>
      <c r="BL267" s="18" t="s">
        <v>311</v>
      </c>
      <c r="BM267" s="144" t="s">
        <v>9910</v>
      </c>
    </row>
    <row r="268" spans="2:65" s="1" customFormat="1" ht="19.5">
      <c r="B268" s="33"/>
      <c r="D268" s="146" t="s">
        <v>313</v>
      </c>
      <c r="F268" s="147" t="s">
        <v>9284</v>
      </c>
      <c r="I268" s="148"/>
      <c r="L268" s="33"/>
      <c r="M268" s="149"/>
      <c r="T268" s="54"/>
      <c r="AT268" s="18" t="s">
        <v>313</v>
      </c>
      <c r="AU268" s="18" t="s">
        <v>88</v>
      </c>
    </row>
    <row r="269" spans="2:65" s="1" customFormat="1" ht="11.25">
      <c r="B269" s="33"/>
      <c r="D269" s="150" t="s">
        <v>315</v>
      </c>
      <c r="F269" s="151" t="s">
        <v>9285</v>
      </c>
      <c r="I269" s="148"/>
      <c r="L269" s="33"/>
      <c r="M269" s="149"/>
      <c r="T269" s="54"/>
      <c r="AT269" s="18" t="s">
        <v>315</v>
      </c>
      <c r="AU269" s="18" t="s">
        <v>88</v>
      </c>
    </row>
    <row r="270" spans="2:65" s="13" customFormat="1" ht="11.25">
      <c r="B270" s="158"/>
      <c r="D270" s="146" t="s">
        <v>317</v>
      </c>
      <c r="E270" s="159" t="s">
        <v>42</v>
      </c>
      <c r="F270" s="160" t="s">
        <v>9911</v>
      </c>
      <c r="H270" s="161">
        <v>44.4</v>
      </c>
      <c r="I270" s="162"/>
      <c r="L270" s="158"/>
      <c r="M270" s="163"/>
      <c r="T270" s="164"/>
      <c r="AT270" s="159" t="s">
        <v>317</v>
      </c>
      <c r="AU270" s="159" t="s">
        <v>88</v>
      </c>
      <c r="AV270" s="13" t="s">
        <v>88</v>
      </c>
      <c r="AW270" s="13" t="s">
        <v>38</v>
      </c>
      <c r="AX270" s="13" t="s">
        <v>79</v>
      </c>
      <c r="AY270" s="159" t="s">
        <v>305</v>
      </c>
    </row>
    <row r="271" spans="2:65" s="13" customFormat="1" ht="11.25">
      <c r="B271" s="158"/>
      <c r="D271" s="146" t="s">
        <v>317</v>
      </c>
      <c r="E271" s="159" t="s">
        <v>42</v>
      </c>
      <c r="F271" s="160" t="s">
        <v>9912</v>
      </c>
      <c r="H271" s="161">
        <v>12</v>
      </c>
      <c r="I271" s="162"/>
      <c r="L271" s="158"/>
      <c r="M271" s="163"/>
      <c r="T271" s="164"/>
      <c r="AT271" s="159" t="s">
        <v>317</v>
      </c>
      <c r="AU271" s="159" t="s">
        <v>88</v>
      </c>
      <c r="AV271" s="13" t="s">
        <v>88</v>
      </c>
      <c r="AW271" s="13" t="s">
        <v>38</v>
      </c>
      <c r="AX271" s="13" t="s">
        <v>79</v>
      </c>
      <c r="AY271" s="159" t="s">
        <v>305</v>
      </c>
    </row>
    <row r="272" spans="2:65" s="15" customFormat="1" ht="11.25">
      <c r="B272" s="172"/>
      <c r="D272" s="146" t="s">
        <v>317</v>
      </c>
      <c r="E272" s="173" t="s">
        <v>42</v>
      </c>
      <c r="F272" s="174" t="s">
        <v>339</v>
      </c>
      <c r="H272" s="175">
        <v>56.4</v>
      </c>
      <c r="I272" s="176"/>
      <c r="L272" s="172"/>
      <c r="M272" s="177"/>
      <c r="T272" s="178"/>
      <c r="AT272" s="173" t="s">
        <v>317</v>
      </c>
      <c r="AU272" s="173" t="s">
        <v>88</v>
      </c>
      <c r="AV272" s="15" t="s">
        <v>311</v>
      </c>
      <c r="AW272" s="15" t="s">
        <v>38</v>
      </c>
      <c r="AX272" s="15" t="s">
        <v>86</v>
      </c>
      <c r="AY272" s="173" t="s">
        <v>305</v>
      </c>
    </row>
    <row r="273" spans="2:65" s="1" customFormat="1" ht="24.2" customHeight="1">
      <c r="B273" s="33"/>
      <c r="C273" s="133" t="s">
        <v>585</v>
      </c>
      <c r="D273" s="133" t="s">
        <v>307</v>
      </c>
      <c r="E273" s="134" t="s">
        <v>9286</v>
      </c>
      <c r="F273" s="135" t="s">
        <v>9287</v>
      </c>
      <c r="G273" s="136" t="s">
        <v>199</v>
      </c>
      <c r="H273" s="137">
        <v>56.4</v>
      </c>
      <c r="I273" s="138"/>
      <c r="J273" s="139">
        <f>ROUND(I273*H273,2)</f>
        <v>0</v>
      </c>
      <c r="K273" s="135" t="s">
        <v>310</v>
      </c>
      <c r="L273" s="33"/>
      <c r="M273" s="140" t="s">
        <v>42</v>
      </c>
      <c r="N273" s="141" t="s">
        <v>50</v>
      </c>
      <c r="P273" s="142">
        <f>O273*H273</f>
        <v>0</v>
      </c>
      <c r="Q273" s="142">
        <v>0.33205770000000001</v>
      </c>
      <c r="R273" s="142">
        <f>Q273*H273</f>
        <v>18.728054279999998</v>
      </c>
      <c r="S273" s="142">
        <v>0</v>
      </c>
      <c r="T273" s="143">
        <f>S273*H273</f>
        <v>0</v>
      </c>
      <c r="AR273" s="144" t="s">
        <v>311</v>
      </c>
      <c r="AT273" s="144" t="s">
        <v>307</v>
      </c>
      <c r="AU273" s="144" t="s">
        <v>88</v>
      </c>
      <c r="AY273" s="18" t="s">
        <v>305</v>
      </c>
      <c r="BE273" s="145">
        <f>IF(N273="základní",J273,0)</f>
        <v>0</v>
      </c>
      <c r="BF273" s="145">
        <f>IF(N273="snížená",J273,0)</f>
        <v>0</v>
      </c>
      <c r="BG273" s="145">
        <f>IF(N273="zákl. přenesená",J273,0)</f>
        <v>0</v>
      </c>
      <c r="BH273" s="145">
        <f>IF(N273="sníž. přenesená",J273,0)</f>
        <v>0</v>
      </c>
      <c r="BI273" s="145">
        <f>IF(N273="nulová",J273,0)</f>
        <v>0</v>
      </c>
      <c r="BJ273" s="18" t="s">
        <v>86</v>
      </c>
      <c r="BK273" s="145">
        <f>ROUND(I273*H273,2)</f>
        <v>0</v>
      </c>
      <c r="BL273" s="18" t="s">
        <v>311</v>
      </c>
      <c r="BM273" s="144" t="s">
        <v>9913</v>
      </c>
    </row>
    <row r="274" spans="2:65" s="1" customFormat="1" ht="29.25">
      <c r="B274" s="33"/>
      <c r="D274" s="146" t="s">
        <v>313</v>
      </c>
      <c r="F274" s="147" t="s">
        <v>9289</v>
      </c>
      <c r="I274" s="148"/>
      <c r="L274" s="33"/>
      <c r="M274" s="149"/>
      <c r="T274" s="54"/>
      <c r="AT274" s="18" t="s">
        <v>313</v>
      </c>
      <c r="AU274" s="18" t="s">
        <v>88</v>
      </c>
    </row>
    <row r="275" spans="2:65" s="1" customFormat="1" ht="11.25">
      <c r="B275" s="33"/>
      <c r="D275" s="150" t="s">
        <v>315</v>
      </c>
      <c r="F275" s="151" t="s">
        <v>9290</v>
      </c>
      <c r="I275" s="148"/>
      <c r="L275" s="33"/>
      <c r="M275" s="149"/>
      <c r="T275" s="54"/>
      <c r="AT275" s="18" t="s">
        <v>315</v>
      </c>
      <c r="AU275" s="18" t="s">
        <v>88</v>
      </c>
    </row>
    <row r="276" spans="2:65" s="1" customFormat="1" ht="126.75">
      <c r="B276" s="33"/>
      <c r="D276" s="146" t="s">
        <v>4036</v>
      </c>
      <c r="F276" s="189" t="s">
        <v>9291</v>
      </c>
      <c r="I276" s="148"/>
      <c r="L276" s="33"/>
      <c r="M276" s="149"/>
      <c r="T276" s="54"/>
      <c r="AT276" s="18" t="s">
        <v>4036</v>
      </c>
      <c r="AU276" s="18" t="s">
        <v>88</v>
      </c>
    </row>
    <row r="277" spans="2:65" s="1" customFormat="1" ht="24.2" customHeight="1">
      <c r="B277" s="33"/>
      <c r="C277" s="133" t="s">
        <v>593</v>
      </c>
      <c r="D277" s="133" t="s">
        <v>307</v>
      </c>
      <c r="E277" s="134" t="s">
        <v>9292</v>
      </c>
      <c r="F277" s="135" t="s">
        <v>9293</v>
      </c>
      <c r="G277" s="136" t="s">
        <v>199</v>
      </c>
      <c r="H277" s="137">
        <v>206.4</v>
      </c>
      <c r="I277" s="138"/>
      <c r="J277" s="139">
        <f>ROUND(I277*H277,2)</f>
        <v>0</v>
      </c>
      <c r="K277" s="135" t="s">
        <v>310</v>
      </c>
      <c r="L277" s="33"/>
      <c r="M277" s="140" t="s">
        <v>42</v>
      </c>
      <c r="N277" s="141" t="s">
        <v>50</v>
      </c>
      <c r="P277" s="142">
        <f>O277*H277</f>
        <v>0</v>
      </c>
      <c r="Q277" s="142">
        <v>0</v>
      </c>
      <c r="R277" s="142">
        <f>Q277*H277</f>
        <v>0</v>
      </c>
      <c r="S277" s="142">
        <v>0</v>
      </c>
      <c r="T277" s="143">
        <f>S277*H277</f>
        <v>0</v>
      </c>
      <c r="AR277" s="144" t="s">
        <v>311</v>
      </c>
      <c r="AT277" s="144" t="s">
        <v>307</v>
      </c>
      <c r="AU277" s="144" t="s">
        <v>88</v>
      </c>
      <c r="AY277" s="18" t="s">
        <v>305</v>
      </c>
      <c r="BE277" s="145">
        <f>IF(N277="základní",J277,0)</f>
        <v>0</v>
      </c>
      <c r="BF277" s="145">
        <f>IF(N277="snížená",J277,0)</f>
        <v>0</v>
      </c>
      <c r="BG277" s="145">
        <f>IF(N277="zákl. přenesená",J277,0)</f>
        <v>0</v>
      </c>
      <c r="BH277" s="145">
        <f>IF(N277="sníž. přenesená",J277,0)</f>
        <v>0</v>
      </c>
      <c r="BI277" s="145">
        <f>IF(N277="nulová",J277,0)</f>
        <v>0</v>
      </c>
      <c r="BJ277" s="18" t="s">
        <v>86</v>
      </c>
      <c r="BK277" s="145">
        <f>ROUND(I277*H277,2)</f>
        <v>0</v>
      </c>
      <c r="BL277" s="18" t="s">
        <v>311</v>
      </c>
      <c r="BM277" s="144" t="s">
        <v>9914</v>
      </c>
    </row>
    <row r="278" spans="2:65" s="1" customFormat="1" ht="19.5">
      <c r="B278" s="33"/>
      <c r="D278" s="146" t="s">
        <v>313</v>
      </c>
      <c r="F278" s="147" t="s">
        <v>9295</v>
      </c>
      <c r="I278" s="148"/>
      <c r="L278" s="33"/>
      <c r="M278" s="149"/>
      <c r="T278" s="54"/>
      <c r="AT278" s="18" t="s">
        <v>313</v>
      </c>
      <c r="AU278" s="18" t="s">
        <v>88</v>
      </c>
    </row>
    <row r="279" spans="2:65" s="1" customFormat="1" ht="11.25">
      <c r="B279" s="33"/>
      <c r="D279" s="150" t="s">
        <v>315</v>
      </c>
      <c r="F279" s="151" t="s">
        <v>9296</v>
      </c>
      <c r="I279" s="148"/>
      <c r="L279" s="33"/>
      <c r="M279" s="149"/>
      <c r="T279" s="54"/>
      <c r="AT279" s="18" t="s">
        <v>315</v>
      </c>
      <c r="AU279" s="18" t="s">
        <v>88</v>
      </c>
    </row>
    <row r="280" spans="2:65" s="1" customFormat="1" ht="33" customHeight="1">
      <c r="B280" s="33"/>
      <c r="C280" s="133" t="s">
        <v>605</v>
      </c>
      <c r="D280" s="133" t="s">
        <v>307</v>
      </c>
      <c r="E280" s="134" t="s">
        <v>9297</v>
      </c>
      <c r="F280" s="135" t="s">
        <v>9298</v>
      </c>
      <c r="G280" s="136" t="s">
        <v>199</v>
      </c>
      <c r="H280" s="137">
        <v>206.4</v>
      </c>
      <c r="I280" s="138"/>
      <c r="J280" s="139">
        <f>ROUND(I280*H280,2)</f>
        <v>0</v>
      </c>
      <c r="K280" s="135" t="s">
        <v>310</v>
      </c>
      <c r="L280" s="33"/>
      <c r="M280" s="140" t="s">
        <v>42</v>
      </c>
      <c r="N280" s="141" t="s">
        <v>50</v>
      </c>
      <c r="P280" s="142">
        <f>O280*H280</f>
        <v>0</v>
      </c>
      <c r="Q280" s="142">
        <v>0</v>
      </c>
      <c r="R280" s="142">
        <f>Q280*H280</f>
        <v>0</v>
      </c>
      <c r="S280" s="142">
        <v>0</v>
      </c>
      <c r="T280" s="143">
        <f>S280*H280</f>
        <v>0</v>
      </c>
      <c r="AR280" s="144" t="s">
        <v>311</v>
      </c>
      <c r="AT280" s="144" t="s">
        <v>307</v>
      </c>
      <c r="AU280" s="144" t="s">
        <v>88</v>
      </c>
      <c r="AY280" s="18" t="s">
        <v>305</v>
      </c>
      <c r="BE280" s="145">
        <f>IF(N280="základní",J280,0)</f>
        <v>0</v>
      </c>
      <c r="BF280" s="145">
        <f>IF(N280="snížená",J280,0)</f>
        <v>0</v>
      </c>
      <c r="BG280" s="145">
        <f>IF(N280="zákl. přenesená",J280,0)</f>
        <v>0</v>
      </c>
      <c r="BH280" s="145">
        <f>IF(N280="sníž. přenesená",J280,0)</f>
        <v>0</v>
      </c>
      <c r="BI280" s="145">
        <f>IF(N280="nulová",J280,0)</f>
        <v>0</v>
      </c>
      <c r="BJ280" s="18" t="s">
        <v>86</v>
      </c>
      <c r="BK280" s="145">
        <f>ROUND(I280*H280,2)</f>
        <v>0</v>
      </c>
      <c r="BL280" s="18" t="s">
        <v>311</v>
      </c>
      <c r="BM280" s="144" t="s">
        <v>9915</v>
      </c>
    </row>
    <row r="281" spans="2:65" s="1" customFormat="1" ht="29.25">
      <c r="B281" s="33"/>
      <c r="D281" s="146" t="s">
        <v>313</v>
      </c>
      <c r="F281" s="147" t="s">
        <v>9300</v>
      </c>
      <c r="I281" s="148"/>
      <c r="L281" s="33"/>
      <c r="M281" s="149"/>
      <c r="T281" s="54"/>
      <c r="AT281" s="18" t="s">
        <v>313</v>
      </c>
      <c r="AU281" s="18" t="s">
        <v>88</v>
      </c>
    </row>
    <row r="282" spans="2:65" s="1" customFormat="1" ht="11.25">
      <c r="B282" s="33"/>
      <c r="D282" s="150" t="s">
        <v>315</v>
      </c>
      <c r="F282" s="151" t="s">
        <v>9301</v>
      </c>
      <c r="I282" s="148"/>
      <c r="L282" s="33"/>
      <c r="M282" s="149"/>
      <c r="T282" s="54"/>
      <c r="AT282" s="18" t="s">
        <v>315</v>
      </c>
      <c r="AU282" s="18" t="s">
        <v>88</v>
      </c>
    </row>
    <row r="283" spans="2:65" s="1" customFormat="1" ht="58.5">
      <c r="B283" s="33"/>
      <c r="D283" s="146" t="s">
        <v>4036</v>
      </c>
      <c r="F283" s="189" t="s">
        <v>9302</v>
      </c>
      <c r="I283" s="148"/>
      <c r="L283" s="33"/>
      <c r="M283" s="149"/>
      <c r="T283" s="54"/>
      <c r="AT283" s="18" t="s">
        <v>4036</v>
      </c>
      <c r="AU283" s="18" t="s">
        <v>88</v>
      </c>
    </row>
    <row r="284" spans="2:65" s="13" customFormat="1" ht="11.25">
      <c r="B284" s="158"/>
      <c r="D284" s="146" t="s">
        <v>317</v>
      </c>
      <c r="E284" s="159" t="s">
        <v>42</v>
      </c>
      <c r="F284" s="160" t="s">
        <v>9916</v>
      </c>
      <c r="H284" s="161">
        <v>206.4</v>
      </c>
      <c r="I284" s="162"/>
      <c r="L284" s="158"/>
      <c r="M284" s="163"/>
      <c r="T284" s="164"/>
      <c r="AT284" s="159" t="s">
        <v>317</v>
      </c>
      <c r="AU284" s="159" t="s">
        <v>88</v>
      </c>
      <c r="AV284" s="13" t="s">
        <v>88</v>
      </c>
      <c r="AW284" s="13" t="s">
        <v>38</v>
      </c>
      <c r="AX284" s="13" t="s">
        <v>86</v>
      </c>
      <c r="AY284" s="159" t="s">
        <v>305</v>
      </c>
    </row>
    <row r="285" spans="2:65" s="1" customFormat="1" ht="21.75" customHeight="1">
      <c r="B285" s="33"/>
      <c r="C285" s="133" t="s">
        <v>614</v>
      </c>
      <c r="D285" s="133" t="s">
        <v>307</v>
      </c>
      <c r="E285" s="134" t="s">
        <v>9738</v>
      </c>
      <c r="F285" s="135" t="s">
        <v>9739</v>
      </c>
      <c r="G285" s="136" t="s">
        <v>199</v>
      </c>
      <c r="H285" s="137">
        <v>3</v>
      </c>
      <c r="I285" s="138"/>
      <c r="J285" s="139">
        <f>ROUND(I285*H285,2)</f>
        <v>0</v>
      </c>
      <c r="K285" s="135" t="s">
        <v>310</v>
      </c>
      <c r="L285" s="33"/>
      <c r="M285" s="140" t="s">
        <v>42</v>
      </c>
      <c r="N285" s="141" t="s">
        <v>50</v>
      </c>
      <c r="P285" s="142">
        <f>O285*H285</f>
        <v>0</v>
      </c>
      <c r="Q285" s="142">
        <v>0.62651999999999997</v>
      </c>
      <c r="R285" s="142">
        <f>Q285*H285</f>
        <v>1.8795599999999999</v>
      </c>
      <c r="S285" s="142">
        <v>0</v>
      </c>
      <c r="T285" s="143">
        <f>S285*H285</f>
        <v>0</v>
      </c>
      <c r="AR285" s="144" t="s">
        <v>311</v>
      </c>
      <c r="AT285" s="144" t="s">
        <v>307</v>
      </c>
      <c r="AU285" s="144" t="s">
        <v>88</v>
      </c>
      <c r="AY285" s="18" t="s">
        <v>305</v>
      </c>
      <c r="BE285" s="145">
        <f>IF(N285="základní",J285,0)</f>
        <v>0</v>
      </c>
      <c r="BF285" s="145">
        <f>IF(N285="snížená",J285,0)</f>
        <v>0</v>
      </c>
      <c r="BG285" s="145">
        <f>IF(N285="zákl. přenesená",J285,0)</f>
        <v>0</v>
      </c>
      <c r="BH285" s="145">
        <f>IF(N285="sníž. přenesená",J285,0)</f>
        <v>0</v>
      </c>
      <c r="BI285" s="145">
        <f>IF(N285="nulová",J285,0)</f>
        <v>0</v>
      </c>
      <c r="BJ285" s="18" t="s">
        <v>86</v>
      </c>
      <c r="BK285" s="145">
        <f>ROUND(I285*H285,2)</f>
        <v>0</v>
      </c>
      <c r="BL285" s="18" t="s">
        <v>311</v>
      </c>
      <c r="BM285" s="144" t="s">
        <v>9917</v>
      </c>
    </row>
    <row r="286" spans="2:65" s="1" customFormat="1" ht="29.25">
      <c r="B286" s="33"/>
      <c r="D286" s="146" t="s">
        <v>313</v>
      </c>
      <c r="F286" s="147" t="s">
        <v>9741</v>
      </c>
      <c r="I286" s="148"/>
      <c r="L286" s="33"/>
      <c r="M286" s="149"/>
      <c r="T286" s="54"/>
      <c r="AT286" s="18" t="s">
        <v>313</v>
      </c>
      <c r="AU286" s="18" t="s">
        <v>88</v>
      </c>
    </row>
    <row r="287" spans="2:65" s="1" customFormat="1" ht="11.25">
      <c r="B287" s="33"/>
      <c r="D287" s="150" t="s">
        <v>315</v>
      </c>
      <c r="F287" s="151" t="s">
        <v>9742</v>
      </c>
      <c r="I287" s="148"/>
      <c r="L287" s="33"/>
      <c r="M287" s="149"/>
      <c r="T287" s="54"/>
      <c r="AT287" s="18" t="s">
        <v>315</v>
      </c>
      <c r="AU287" s="18" t="s">
        <v>88</v>
      </c>
    </row>
    <row r="288" spans="2:65" s="1" customFormat="1" ht="273">
      <c r="B288" s="33"/>
      <c r="D288" s="146" t="s">
        <v>4036</v>
      </c>
      <c r="F288" s="189" t="s">
        <v>9743</v>
      </c>
      <c r="I288" s="148"/>
      <c r="L288" s="33"/>
      <c r="M288" s="149"/>
      <c r="T288" s="54"/>
      <c r="AT288" s="18" t="s">
        <v>4036</v>
      </c>
      <c r="AU288" s="18" t="s">
        <v>88</v>
      </c>
    </row>
    <row r="289" spans="2:65" s="13" customFormat="1" ht="11.25">
      <c r="B289" s="158"/>
      <c r="D289" s="146" t="s">
        <v>317</v>
      </c>
      <c r="E289" s="159" t="s">
        <v>42</v>
      </c>
      <c r="F289" s="160" t="s">
        <v>9918</v>
      </c>
      <c r="H289" s="161">
        <v>3</v>
      </c>
      <c r="I289" s="162"/>
      <c r="L289" s="158"/>
      <c r="M289" s="163"/>
      <c r="T289" s="164"/>
      <c r="AT289" s="159" t="s">
        <v>317</v>
      </c>
      <c r="AU289" s="159" t="s">
        <v>88</v>
      </c>
      <c r="AV289" s="13" t="s">
        <v>88</v>
      </c>
      <c r="AW289" s="13" t="s">
        <v>38</v>
      </c>
      <c r="AX289" s="13" t="s">
        <v>86</v>
      </c>
      <c r="AY289" s="159" t="s">
        <v>305</v>
      </c>
    </row>
    <row r="290" spans="2:65" s="1" customFormat="1" ht="24.2" customHeight="1">
      <c r="B290" s="33"/>
      <c r="C290" s="179" t="s">
        <v>624</v>
      </c>
      <c r="D290" s="179" t="s">
        <v>341</v>
      </c>
      <c r="E290" s="180" t="s">
        <v>9745</v>
      </c>
      <c r="F290" s="181" t="s">
        <v>9746</v>
      </c>
      <c r="G290" s="182" t="s">
        <v>453</v>
      </c>
      <c r="H290" s="183">
        <v>1.6879999999999999</v>
      </c>
      <c r="I290" s="184"/>
      <c r="J290" s="185">
        <f>ROUND(I290*H290,2)</f>
        <v>0</v>
      </c>
      <c r="K290" s="181" t="s">
        <v>310</v>
      </c>
      <c r="L290" s="186"/>
      <c r="M290" s="187" t="s">
        <v>42</v>
      </c>
      <c r="N290" s="188" t="s">
        <v>50</v>
      </c>
      <c r="P290" s="142">
        <f>O290*H290</f>
        <v>0</v>
      </c>
      <c r="Q290" s="142">
        <v>1</v>
      </c>
      <c r="R290" s="142">
        <f>Q290*H290</f>
        <v>1.6879999999999999</v>
      </c>
      <c r="S290" s="142">
        <v>0</v>
      </c>
      <c r="T290" s="143">
        <f>S290*H290</f>
        <v>0</v>
      </c>
      <c r="AR290" s="144" t="s">
        <v>344</v>
      </c>
      <c r="AT290" s="144" t="s">
        <v>341</v>
      </c>
      <c r="AU290" s="144" t="s">
        <v>88</v>
      </c>
      <c r="AY290" s="18" t="s">
        <v>305</v>
      </c>
      <c r="BE290" s="145">
        <f>IF(N290="základní",J290,0)</f>
        <v>0</v>
      </c>
      <c r="BF290" s="145">
        <f>IF(N290="snížená",J290,0)</f>
        <v>0</v>
      </c>
      <c r="BG290" s="145">
        <f>IF(N290="zákl. přenesená",J290,0)</f>
        <v>0</v>
      </c>
      <c r="BH290" s="145">
        <f>IF(N290="sníž. přenesená",J290,0)</f>
        <v>0</v>
      </c>
      <c r="BI290" s="145">
        <f>IF(N290="nulová",J290,0)</f>
        <v>0</v>
      </c>
      <c r="BJ290" s="18" t="s">
        <v>86</v>
      </c>
      <c r="BK290" s="145">
        <f>ROUND(I290*H290,2)</f>
        <v>0</v>
      </c>
      <c r="BL290" s="18" t="s">
        <v>311</v>
      </c>
      <c r="BM290" s="144" t="s">
        <v>9919</v>
      </c>
    </row>
    <row r="291" spans="2:65" s="1" customFormat="1" ht="11.25">
      <c r="B291" s="33"/>
      <c r="D291" s="146" t="s">
        <v>313</v>
      </c>
      <c r="F291" s="147" t="s">
        <v>9746</v>
      </c>
      <c r="I291" s="148"/>
      <c r="L291" s="33"/>
      <c r="M291" s="149"/>
      <c r="T291" s="54"/>
      <c r="AT291" s="18" t="s">
        <v>313</v>
      </c>
      <c r="AU291" s="18" t="s">
        <v>88</v>
      </c>
    </row>
    <row r="292" spans="2:65" s="13" customFormat="1" ht="11.25">
      <c r="B292" s="158"/>
      <c r="D292" s="146" t="s">
        <v>317</v>
      </c>
      <c r="E292" s="159" t="s">
        <v>42</v>
      </c>
      <c r="F292" s="160" t="s">
        <v>9920</v>
      </c>
      <c r="H292" s="161">
        <v>1.6879999999999999</v>
      </c>
      <c r="I292" s="162"/>
      <c r="L292" s="158"/>
      <c r="M292" s="163"/>
      <c r="T292" s="164"/>
      <c r="AT292" s="159" t="s">
        <v>317</v>
      </c>
      <c r="AU292" s="159" t="s">
        <v>88</v>
      </c>
      <c r="AV292" s="13" t="s">
        <v>88</v>
      </c>
      <c r="AW292" s="13" t="s">
        <v>38</v>
      </c>
      <c r="AX292" s="13" t="s">
        <v>86</v>
      </c>
      <c r="AY292" s="159" t="s">
        <v>305</v>
      </c>
    </row>
    <row r="293" spans="2:65" s="11" customFormat="1" ht="22.9" customHeight="1">
      <c r="B293" s="121"/>
      <c r="D293" s="122" t="s">
        <v>78</v>
      </c>
      <c r="E293" s="131" t="s">
        <v>344</v>
      </c>
      <c r="F293" s="131" t="s">
        <v>7974</v>
      </c>
      <c r="I293" s="124"/>
      <c r="J293" s="132">
        <f>BK293</f>
        <v>0</v>
      </c>
      <c r="L293" s="121"/>
      <c r="M293" s="126"/>
      <c r="P293" s="127">
        <f>SUM(P294:P430)</f>
        <v>0</v>
      </c>
      <c r="R293" s="127">
        <f>SUM(R294:R430)</f>
        <v>80.657163213000018</v>
      </c>
      <c r="T293" s="128">
        <f>SUM(T294:T430)</f>
        <v>0</v>
      </c>
      <c r="AR293" s="122" t="s">
        <v>86</v>
      </c>
      <c r="AT293" s="129" t="s">
        <v>78</v>
      </c>
      <c r="AU293" s="129" t="s">
        <v>86</v>
      </c>
      <c r="AY293" s="122" t="s">
        <v>305</v>
      </c>
      <c r="BK293" s="130">
        <f>SUM(BK294:BK430)</f>
        <v>0</v>
      </c>
    </row>
    <row r="294" spans="2:65" s="1" customFormat="1" ht="24.2" customHeight="1">
      <c r="B294" s="33"/>
      <c r="C294" s="133" t="s">
        <v>630</v>
      </c>
      <c r="D294" s="133" t="s">
        <v>307</v>
      </c>
      <c r="E294" s="134" t="s">
        <v>1865</v>
      </c>
      <c r="F294" s="135" t="s">
        <v>9749</v>
      </c>
      <c r="G294" s="136" t="s">
        <v>2158</v>
      </c>
      <c r="H294" s="137">
        <v>2</v>
      </c>
      <c r="I294" s="138"/>
      <c r="J294" s="139">
        <f>ROUND(I294*H294,2)</f>
        <v>0</v>
      </c>
      <c r="K294" s="135" t="s">
        <v>721</v>
      </c>
      <c r="L294" s="33"/>
      <c r="M294" s="140" t="s">
        <v>42</v>
      </c>
      <c r="N294" s="141" t="s">
        <v>50</v>
      </c>
      <c r="P294" s="142">
        <f>O294*H294</f>
        <v>0</v>
      </c>
      <c r="Q294" s="142">
        <v>0</v>
      </c>
      <c r="R294" s="142">
        <f>Q294*H294</f>
        <v>0</v>
      </c>
      <c r="S294" s="142">
        <v>0</v>
      </c>
      <c r="T294" s="143">
        <f>S294*H294</f>
        <v>0</v>
      </c>
      <c r="AR294" s="144" t="s">
        <v>311</v>
      </c>
      <c r="AT294" s="144" t="s">
        <v>307</v>
      </c>
      <c r="AU294" s="144" t="s">
        <v>88</v>
      </c>
      <c r="AY294" s="18" t="s">
        <v>305</v>
      </c>
      <c r="BE294" s="145">
        <f>IF(N294="základní",J294,0)</f>
        <v>0</v>
      </c>
      <c r="BF294" s="145">
        <f>IF(N294="snížená",J294,0)</f>
        <v>0</v>
      </c>
      <c r="BG294" s="145">
        <f>IF(N294="zákl. přenesená",J294,0)</f>
        <v>0</v>
      </c>
      <c r="BH294" s="145">
        <f>IF(N294="sníž. přenesená",J294,0)</f>
        <v>0</v>
      </c>
      <c r="BI294" s="145">
        <f>IF(N294="nulová",J294,0)</f>
        <v>0</v>
      </c>
      <c r="BJ294" s="18" t="s">
        <v>86</v>
      </c>
      <c r="BK294" s="145">
        <f>ROUND(I294*H294,2)</f>
        <v>0</v>
      </c>
      <c r="BL294" s="18" t="s">
        <v>311</v>
      </c>
      <c r="BM294" s="144" t="s">
        <v>9921</v>
      </c>
    </row>
    <row r="295" spans="2:65" s="1" customFormat="1" ht="11.25">
      <c r="B295" s="33"/>
      <c r="D295" s="146" t="s">
        <v>313</v>
      </c>
      <c r="F295" s="147" t="s">
        <v>9622</v>
      </c>
      <c r="I295" s="148"/>
      <c r="L295" s="33"/>
      <c r="M295" s="149"/>
      <c r="T295" s="54"/>
      <c r="AT295" s="18" t="s">
        <v>313</v>
      </c>
      <c r="AU295" s="18" t="s">
        <v>88</v>
      </c>
    </row>
    <row r="296" spans="2:65" s="1" customFormat="1" ht="33" customHeight="1">
      <c r="B296" s="33"/>
      <c r="C296" s="133" t="s">
        <v>638</v>
      </c>
      <c r="D296" s="133" t="s">
        <v>307</v>
      </c>
      <c r="E296" s="134" t="s">
        <v>9623</v>
      </c>
      <c r="F296" s="135" t="s">
        <v>9624</v>
      </c>
      <c r="G296" s="136" t="s">
        <v>402</v>
      </c>
      <c r="H296" s="137">
        <v>22</v>
      </c>
      <c r="I296" s="138"/>
      <c r="J296" s="139">
        <f>ROUND(I296*H296,2)</f>
        <v>0</v>
      </c>
      <c r="K296" s="135" t="s">
        <v>310</v>
      </c>
      <c r="L296" s="33"/>
      <c r="M296" s="140" t="s">
        <v>42</v>
      </c>
      <c r="N296" s="141" t="s">
        <v>50</v>
      </c>
      <c r="P296" s="142">
        <f>O296*H296</f>
        <v>0</v>
      </c>
      <c r="Q296" s="142">
        <v>1.1E-5</v>
      </c>
      <c r="R296" s="142">
        <f>Q296*H296</f>
        <v>2.42E-4</v>
      </c>
      <c r="S296" s="142">
        <v>0</v>
      </c>
      <c r="T296" s="143">
        <f>S296*H296</f>
        <v>0</v>
      </c>
      <c r="AR296" s="144" t="s">
        <v>311</v>
      </c>
      <c r="AT296" s="144" t="s">
        <v>307</v>
      </c>
      <c r="AU296" s="144" t="s">
        <v>88</v>
      </c>
      <c r="AY296" s="18" t="s">
        <v>305</v>
      </c>
      <c r="BE296" s="145">
        <f>IF(N296="základní",J296,0)</f>
        <v>0</v>
      </c>
      <c r="BF296" s="145">
        <f>IF(N296="snížená",J296,0)</f>
        <v>0</v>
      </c>
      <c r="BG296" s="145">
        <f>IF(N296="zákl. přenesená",J296,0)</f>
        <v>0</v>
      </c>
      <c r="BH296" s="145">
        <f>IF(N296="sníž. přenesená",J296,0)</f>
        <v>0</v>
      </c>
      <c r="BI296" s="145">
        <f>IF(N296="nulová",J296,0)</f>
        <v>0</v>
      </c>
      <c r="BJ296" s="18" t="s">
        <v>86</v>
      </c>
      <c r="BK296" s="145">
        <f>ROUND(I296*H296,2)</f>
        <v>0</v>
      </c>
      <c r="BL296" s="18" t="s">
        <v>311</v>
      </c>
      <c r="BM296" s="144" t="s">
        <v>9922</v>
      </c>
    </row>
    <row r="297" spans="2:65" s="1" customFormat="1" ht="29.25">
      <c r="B297" s="33"/>
      <c r="D297" s="146" t="s">
        <v>313</v>
      </c>
      <c r="F297" s="147" t="s">
        <v>9626</v>
      </c>
      <c r="I297" s="148"/>
      <c r="L297" s="33"/>
      <c r="M297" s="149"/>
      <c r="T297" s="54"/>
      <c r="AT297" s="18" t="s">
        <v>313</v>
      </c>
      <c r="AU297" s="18" t="s">
        <v>88</v>
      </c>
    </row>
    <row r="298" spans="2:65" s="1" customFormat="1" ht="11.25">
      <c r="B298" s="33"/>
      <c r="D298" s="150" t="s">
        <v>315</v>
      </c>
      <c r="F298" s="151" t="s">
        <v>9627</v>
      </c>
      <c r="I298" s="148"/>
      <c r="L298" s="33"/>
      <c r="M298" s="149"/>
      <c r="T298" s="54"/>
      <c r="AT298" s="18" t="s">
        <v>315</v>
      </c>
      <c r="AU298" s="18" t="s">
        <v>88</v>
      </c>
    </row>
    <row r="299" spans="2:65" s="1" customFormat="1" ht="107.25">
      <c r="B299" s="33"/>
      <c r="D299" s="146" t="s">
        <v>4036</v>
      </c>
      <c r="F299" s="189" t="s">
        <v>9628</v>
      </c>
      <c r="I299" s="148"/>
      <c r="L299" s="33"/>
      <c r="M299" s="149"/>
      <c r="T299" s="54"/>
      <c r="AT299" s="18" t="s">
        <v>4036</v>
      </c>
      <c r="AU299" s="18" t="s">
        <v>88</v>
      </c>
    </row>
    <row r="300" spans="2:65" s="1" customFormat="1" ht="21.75" customHeight="1">
      <c r="B300" s="33"/>
      <c r="C300" s="179" t="s">
        <v>646</v>
      </c>
      <c r="D300" s="179" t="s">
        <v>341</v>
      </c>
      <c r="E300" s="180" t="s">
        <v>9629</v>
      </c>
      <c r="F300" s="181" t="s">
        <v>9630</v>
      </c>
      <c r="G300" s="182" t="s">
        <v>402</v>
      </c>
      <c r="H300" s="183">
        <v>22.66</v>
      </c>
      <c r="I300" s="184"/>
      <c r="J300" s="185">
        <f>ROUND(I300*H300,2)</f>
        <v>0</v>
      </c>
      <c r="K300" s="181" t="s">
        <v>310</v>
      </c>
      <c r="L300" s="186"/>
      <c r="M300" s="187" t="s">
        <v>42</v>
      </c>
      <c r="N300" s="188" t="s">
        <v>50</v>
      </c>
      <c r="P300" s="142">
        <f>O300*H300</f>
        <v>0</v>
      </c>
      <c r="Q300" s="142">
        <v>4.3099999999999996E-3</v>
      </c>
      <c r="R300" s="142">
        <f>Q300*H300</f>
        <v>9.766459999999999E-2</v>
      </c>
      <c r="S300" s="142">
        <v>0</v>
      </c>
      <c r="T300" s="143">
        <f>S300*H300</f>
        <v>0</v>
      </c>
      <c r="AR300" s="144" t="s">
        <v>344</v>
      </c>
      <c r="AT300" s="144" t="s">
        <v>341</v>
      </c>
      <c r="AU300" s="144" t="s">
        <v>88</v>
      </c>
      <c r="AY300" s="18" t="s">
        <v>305</v>
      </c>
      <c r="BE300" s="145">
        <f>IF(N300="základní",J300,0)</f>
        <v>0</v>
      </c>
      <c r="BF300" s="145">
        <f>IF(N300="snížená",J300,0)</f>
        <v>0</v>
      </c>
      <c r="BG300" s="145">
        <f>IF(N300="zákl. přenesená",J300,0)</f>
        <v>0</v>
      </c>
      <c r="BH300" s="145">
        <f>IF(N300="sníž. přenesená",J300,0)</f>
        <v>0</v>
      </c>
      <c r="BI300" s="145">
        <f>IF(N300="nulová",J300,0)</f>
        <v>0</v>
      </c>
      <c r="BJ300" s="18" t="s">
        <v>86</v>
      </c>
      <c r="BK300" s="145">
        <f>ROUND(I300*H300,2)</f>
        <v>0</v>
      </c>
      <c r="BL300" s="18" t="s">
        <v>311</v>
      </c>
      <c r="BM300" s="144" t="s">
        <v>9923</v>
      </c>
    </row>
    <row r="301" spans="2:65" s="1" customFormat="1" ht="11.25">
      <c r="B301" s="33"/>
      <c r="D301" s="146" t="s">
        <v>313</v>
      </c>
      <c r="F301" s="147" t="s">
        <v>9630</v>
      </c>
      <c r="I301" s="148"/>
      <c r="L301" s="33"/>
      <c r="M301" s="149"/>
      <c r="T301" s="54"/>
      <c r="AT301" s="18" t="s">
        <v>313</v>
      </c>
      <c r="AU301" s="18" t="s">
        <v>88</v>
      </c>
    </row>
    <row r="302" spans="2:65" s="13" customFormat="1" ht="11.25">
      <c r="B302" s="158"/>
      <c r="D302" s="146" t="s">
        <v>317</v>
      </c>
      <c r="E302" s="159" t="s">
        <v>42</v>
      </c>
      <c r="F302" s="160" t="s">
        <v>9924</v>
      </c>
      <c r="H302" s="161">
        <v>22.66</v>
      </c>
      <c r="I302" s="162"/>
      <c r="L302" s="158"/>
      <c r="M302" s="163"/>
      <c r="T302" s="164"/>
      <c r="AT302" s="159" t="s">
        <v>317</v>
      </c>
      <c r="AU302" s="159" t="s">
        <v>88</v>
      </c>
      <c r="AV302" s="13" t="s">
        <v>88</v>
      </c>
      <c r="AW302" s="13" t="s">
        <v>38</v>
      </c>
      <c r="AX302" s="13" t="s">
        <v>86</v>
      </c>
      <c r="AY302" s="159" t="s">
        <v>305</v>
      </c>
    </row>
    <row r="303" spans="2:65" s="1" customFormat="1" ht="33" customHeight="1">
      <c r="B303" s="33"/>
      <c r="C303" s="133" t="s">
        <v>651</v>
      </c>
      <c r="D303" s="133" t="s">
        <v>307</v>
      </c>
      <c r="E303" s="134" t="s">
        <v>9925</v>
      </c>
      <c r="F303" s="135" t="s">
        <v>9926</v>
      </c>
      <c r="G303" s="136" t="s">
        <v>402</v>
      </c>
      <c r="H303" s="137">
        <v>38</v>
      </c>
      <c r="I303" s="138"/>
      <c r="J303" s="139">
        <f>ROUND(I303*H303,2)</f>
        <v>0</v>
      </c>
      <c r="K303" s="135" t="s">
        <v>310</v>
      </c>
      <c r="L303" s="33"/>
      <c r="M303" s="140" t="s">
        <v>42</v>
      </c>
      <c r="N303" s="141" t="s">
        <v>50</v>
      </c>
      <c r="P303" s="142">
        <f>O303*H303</f>
        <v>0</v>
      </c>
      <c r="Q303" s="142">
        <v>1.2999999999999999E-5</v>
      </c>
      <c r="R303" s="142">
        <f>Q303*H303</f>
        <v>4.9399999999999997E-4</v>
      </c>
      <c r="S303" s="142">
        <v>0</v>
      </c>
      <c r="T303" s="143">
        <f>S303*H303</f>
        <v>0</v>
      </c>
      <c r="AR303" s="144" t="s">
        <v>311</v>
      </c>
      <c r="AT303" s="144" t="s">
        <v>307</v>
      </c>
      <c r="AU303" s="144" t="s">
        <v>88</v>
      </c>
      <c r="AY303" s="18" t="s">
        <v>305</v>
      </c>
      <c r="BE303" s="145">
        <f>IF(N303="základní",J303,0)</f>
        <v>0</v>
      </c>
      <c r="BF303" s="145">
        <f>IF(N303="snížená",J303,0)</f>
        <v>0</v>
      </c>
      <c r="BG303" s="145">
        <f>IF(N303="zákl. přenesená",J303,0)</f>
        <v>0</v>
      </c>
      <c r="BH303" s="145">
        <f>IF(N303="sníž. přenesená",J303,0)</f>
        <v>0</v>
      </c>
      <c r="BI303" s="145">
        <f>IF(N303="nulová",J303,0)</f>
        <v>0</v>
      </c>
      <c r="BJ303" s="18" t="s">
        <v>86</v>
      </c>
      <c r="BK303" s="145">
        <f>ROUND(I303*H303,2)</f>
        <v>0</v>
      </c>
      <c r="BL303" s="18" t="s">
        <v>311</v>
      </c>
      <c r="BM303" s="144" t="s">
        <v>9927</v>
      </c>
    </row>
    <row r="304" spans="2:65" s="1" customFormat="1" ht="29.25">
      <c r="B304" s="33"/>
      <c r="D304" s="146" t="s">
        <v>313</v>
      </c>
      <c r="F304" s="147" t="s">
        <v>9928</v>
      </c>
      <c r="I304" s="148"/>
      <c r="L304" s="33"/>
      <c r="M304" s="149"/>
      <c r="T304" s="54"/>
      <c r="AT304" s="18" t="s">
        <v>313</v>
      </c>
      <c r="AU304" s="18" t="s">
        <v>88</v>
      </c>
    </row>
    <row r="305" spans="2:65" s="1" customFormat="1" ht="11.25">
      <c r="B305" s="33"/>
      <c r="D305" s="150" t="s">
        <v>315</v>
      </c>
      <c r="F305" s="151" t="s">
        <v>9929</v>
      </c>
      <c r="I305" s="148"/>
      <c r="L305" s="33"/>
      <c r="M305" s="149"/>
      <c r="T305" s="54"/>
      <c r="AT305" s="18" t="s">
        <v>315</v>
      </c>
      <c r="AU305" s="18" t="s">
        <v>88</v>
      </c>
    </row>
    <row r="306" spans="2:65" s="1" customFormat="1" ht="107.25">
      <c r="B306" s="33"/>
      <c r="D306" s="146" t="s">
        <v>4036</v>
      </c>
      <c r="F306" s="189" t="s">
        <v>9628</v>
      </c>
      <c r="I306" s="148"/>
      <c r="L306" s="33"/>
      <c r="M306" s="149"/>
      <c r="T306" s="54"/>
      <c r="AT306" s="18" t="s">
        <v>4036</v>
      </c>
      <c r="AU306" s="18" t="s">
        <v>88</v>
      </c>
    </row>
    <row r="307" spans="2:65" s="1" customFormat="1" ht="21.75" customHeight="1">
      <c r="B307" s="33"/>
      <c r="C307" s="179" t="s">
        <v>661</v>
      </c>
      <c r="D307" s="179" t="s">
        <v>341</v>
      </c>
      <c r="E307" s="180" t="s">
        <v>9930</v>
      </c>
      <c r="F307" s="181" t="s">
        <v>9931</v>
      </c>
      <c r="G307" s="182" t="s">
        <v>402</v>
      </c>
      <c r="H307" s="183">
        <v>39.14</v>
      </c>
      <c r="I307" s="184"/>
      <c r="J307" s="185">
        <f>ROUND(I307*H307,2)</f>
        <v>0</v>
      </c>
      <c r="K307" s="181" t="s">
        <v>310</v>
      </c>
      <c r="L307" s="186"/>
      <c r="M307" s="187" t="s">
        <v>42</v>
      </c>
      <c r="N307" s="188" t="s">
        <v>50</v>
      </c>
      <c r="P307" s="142">
        <f>O307*H307</f>
        <v>0</v>
      </c>
      <c r="Q307" s="142">
        <v>6.7299999999999999E-3</v>
      </c>
      <c r="R307" s="142">
        <f>Q307*H307</f>
        <v>0.26341219999999999</v>
      </c>
      <c r="S307" s="142">
        <v>0</v>
      </c>
      <c r="T307" s="143">
        <f>S307*H307</f>
        <v>0</v>
      </c>
      <c r="AR307" s="144" t="s">
        <v>344</v>
      </c>
      <c r="AT307" s="144" t="s">
        <v>341</v>
      </c>
      <c r="AU307" s="144" t="s">
        <v>88</v>
      </c>
      <c r="AY307" s="18" t="s">
        <v>305</v>
      </c>
      <c r="BE307" s="145">
        <f>IF(N307="základní",J307,0)</f>
        <v>0</v>
      </c>
      <c r="BF307" s="145">
        <f>IF(N307="snížená",J307,0)</f>
        <v>0</v>
      </c>
      <c r="BG307" s="145">
        <f>IF(N307="zákl. přenesená",J307,0)</f>
        <v>0</v>
      </c>
      <c r="BH307" s="145">
        <f>IF(N307="sníž. přenesená",J307,0)</f>
        <v>0</v>
      </c>
      <c r="BI307" s="145">
        <f>IF(N307="nulová",J307,0)</f>
        <v>0</v>
      </c>
      <c r="BJ307" s="18" t="s">
        <v>86</v>
      </c>
      <c r="BK307" s="145">
        <f>ROUND(I307*H307,2)</f>
        <v>0</v>
      </c>
      <c r="BL307" s="18" t="s">
        <v>311</v>
      </c>
      <c r="BM307" s="144" t="s">
        <v>9932</v>
      </c>
    </row>
    <row r="308" spans="2:65" s="1" customFormat="1" ht="11.25">
      <c r="B308" s="33"/>
      <c r="D308" s="146" t="s">
        <v>313</v>
      </c>
      <c r="F308" s="147" t="s">
        <v>9931</v>
      </c>
      <c r="I308" s="148"/>
      <c r="L308" s="33"/>
      <c r="M308" s="149"/>
      <c r="T308" s="54"/>
      <c r="AT308" s="18" t="s">
        <v>313</v>
      </c>
      <c r="AU308" s="18" t="s">
        <v>88</v>
      </c>
    </row>
    <row r="309" spans="2:65" s="13" customFormat="1" ht="11.25">
      <c r="B309" s="158"/>
      <c r="D309" s="146" t="s">
        <v>317</v>
      </c>
      <c r="E309" s="159" t="s">
        <v>42</v>
      </c>
      <c r="F309" s="160" t="s">
        <v>9933</v>
      </c>
      <c r="H309" s="161">
        <v>39.14</v>
      </c>
      <c r="I309" s="162"/>
      <c r="L309" s="158"/>
      <c r="M309" s="163"/>
      <c r="T309" s="164"/>
      <c r="AT309" s="159" t="s">
        <v>317</v>
      </c>
      <c r="AU309" s="159" t="s">
        <v>88</v>
      </c>
      <c r="AV309" s="13" t="s">
        <v>88</v>
      </c>
      <c r="AW309" s="13" t="s">
        <v>38</v>
      </c>
      <c r="AX309" s="13" t="s">
        <v>86</v>
      </c>
      <c r="AY309" s="159" t="s">
        <v>305</v>
      </c>
    </row>
    <row r="310" spans="2:65" s="1" customFormat="1" ht="33" customHeight="1">
      <c r="B310" s="33"/>
      <c r="C310" s="133" t="s">
        <v>667</v>
      </c>
      <c r="D310" s="133" t="s">
        <v>307</v>
      </c>
      <c r="E310" s="134" t="s">
        <v>9934</v>
      </c>
      <c r="F310" s="135" t="s">
        <v>9935</v>
      </c>
      <c r="G310" s="136" t="s">
        <v>402</v>
      </c>
      <c r="H310" s="137">
        <v>68</v>
      </c>
      <c r="I310" s="138"/>
      <c r="J310" s="139">
        <f>ROUND(I310*H310,2)</f>
        <v>0</v>
      </c>
      <c r="K310" s="135" t="s">
        <v>310</v>
      </c>
      <c r="L310" s="33"/>
      <c r="M310" s="140" t="s">
        <v>42</v>
      </c>
      <c r="N310" s="141" t="s">
        <v>50</v>
      </c>
      <c r="P310" s="142">
        <f>O310*H310</f>
        <v>0</v>
      </c>
      <c r="Q310" s="142">
        <v>1.8E-5</v>
      </c>
      <c r="R310" s="142">
        <f>Q310*H310</f>
        <v>1.224E-3</v>
      </c>
      <c r="S310" s="142">
        <v>0</v>
      </c>
      <c r="T310" s="143">
        <f>S310*H310</f>
        <v>0</v>
      </c>
      <c r="AR310" s="144" t="s">
        <v>311</v>
      </c>
      <c r="AT310" s="144" t="s">
        <v>307</v>
      </c>
      <c r="AU310" s="144" t="s">
        <v>88</v>
      </c>
      <c r="AY310" s="18" t="s">
        <v>305</v>
      </c>
      <c r="BE310" s="145">
        <f>IF(N310="základní",J310,0)</f>
        <v>0</v>
      </c>
      <c r="BF310" s="145">
        <f>IF(N310="snížená",J310,0)</f>
        <v>0</v>
      </c>
      <c r="BG310" s="145">
        <f>IF(N310="zákl. přenesená",J310,0)</f>
        <v>0</v>
      </c>
      <c r="BH310" s="145">
        <f>IF(N310="sníž. přenesená",J310,0)</f>
        <v>0</v>
      </c>
      <c r="BI310" s="145">
        <f>IF(N310="nulová",J310,0)</f>
        <v>0</v>
      </c>
      <c r="BJ310" s="18" t="s">
        <v>86</v>
      </c>
      <c r="BK310" s="145">
        <f>ROUND(I310*H310,2)</f>
        <v>0</v>
      </c>
      <c r="BL310" s="18" t="s">
        <v>311</v>
      </c>
      <c r="BM310" s="144" t="s">
        <v>9936</v>
      </c>
    </row>
    <row r="311" spans="2:65" s="1" customFormat="1" ht="29.25">
      <c r="B311" s="33"/>
      <c r="D311" s="146" t="s">
        <v>313</v>
      </c>
      <c r="F311" s="147" t="s">
        <v>9937</v>
      </c>
      <c r="I311" s="148"/>
      <c r="L311" s="33"/>
      <c r="M311" s="149"/>
      <c r="T311" s="54"/>
      <c r="AT311" s="18" t="s">
        <v>313</v>
      </c>
      <c r="AU311" s="18" t="s">
        <v>88</v>
      </c>
    </row>
    <row r="312" spans="2:65" s="1" customFormat="1" ht="11.25">
      <c r="B312" s="33"/>
      <c r="D312" s="150" t="s">
        <v>315</v>
      </c>
      <c r="F312" s="151" t="s">
        <v>9938</v>
      </c>
      <c r="I312" s="148"/>
      <c r="L312" s="33"/>
      <c r="M312" s="149"/>
      <c r="T312" s="54"/>
      <c r="AT312" s="18" t="s">
        <v>315</v>
      </c>
      <c r="AU312" s="18" t="s">
        <v>88</v>
      </c>
    </row>
    <row r="313" spans="2:65" s="1" customFormat="1" ht="107.25">
      <c r="B313" s="33"/>
      <c r="D313" s="146" t="s">
        <v>4036</v>
      </c>
      <c r="F313" s="189" t="s">
        <v>9628</v>
      </c>
      <c r="I313" s="148"/>
      <c r="L313" s="33"/>
      <c r="M313" s="149"/>
      <c r="T313" s="54"/>
      <c r="AT313" s="18" t="s">
        <v>4036</v>
      </c>
      <c r="AU313" s="18" t="s">
        <v>88</v>
      </c>
    </row>
    <row r="314" spans="2:65" s="1" customFormat="1" ht="21.75" customHeight="1">
      <c r="B314" s="33"/>
      <c r="C314" s="179" t="s">
        <v>672</v>
      </c>
      <c r="D314" s="179" t="s">
        <v>341</v>
      </c>
      <c r="E314" s="180" t="s">
        <v>9939</v>
      </c>
      <c r="F314" s="181" t="s">
        <v>9940</v>
      </c>
      <c r="G314" s="182" t="s">
        <v>402</v>
      </c>
      <c r="H314" s="183">
        <v>70.040000000000006</v>
      </c>
      <c r="I314" s="184"/>
      <c r="J314" s="185">
        <f>ROUND(I314*H314,2)</f>
        <v>0</v>
      </c>
      <c r="K314" s="181" t="s">
        <v>310</v>
      </c>
      <c r="L314" s="186"/>
      <c r="M314" s="187" t="s">
        <v>42</v>
      </c>
      <c r="N314" s="188" t="s">
        <v>50</v>
      </c>
      <c r="P314" s="142">
        <f>O314*H314</f>
        <v>0</v>
      </c>
      <c r="Q314" s="142">
        <v>1.6619999999999999E-2</v>
      </c>
      <c r="R314" s="142">
        <f>Q314*H314</f>
        <v>1.1640648</v>
      </c>
      <c r="S314" s="142">
        <v>0</v>
      </c>
      <c r="T314" s="143">
        <f>S314*H314</f>
        <v>0</v>
      </c>
      <c r="AR314" s="144" t="s">
        <v>344</v>
      </c>
      <c r="AT314" s="144" t="s">
        <v>341</v>
      </c>
      <c r="AU314" s="144" t="s">
        <v>88</v>
      </c>
      <c r="AY314" s="18" t="s">
        <v>305</v>
      </c>
      <c r="BE314" s="145">
        <f>IF(N314="základní",J314,0)</f>
        <v>0</v>
      </c>
      <c r="BF314" s="145">
        <f>IF(N314="snížená",J314,0)</f>
        <v>0</v>
      </c>
      <c r="BG314" s="145">
        <f>IF(N314="zákl. přenesená",J314,0)</f>
        <v>0</v>
      </c>
      <c r="BH314" s="145">
        <f>IF(N314="sníž. přenesená",J314,0)</f>
        <v>0</v>
      </c>
      <c r="BI314" s="145">
        <f>IF(N314="nulová",J314,0)</f>
        <v>0</v>
      </c>
      <c r="BJ314" s="18" t="s">
        <v>86</v>
      </c>
      <c r="BK314" s="145">
        <f>ROUND(I314*H314,2)</f>
        <v>0</v>
      </c>
      <c r="BL314" s="18" t="s">
        <v>311</v>
      </c>
      <c r="BM314" s="144" t="s">
        <v>9941</v>
      </c>
    </row>
    <row r="315" spans="2:65" s="1" customFormat="1" ht="11.25">
      <c r="B315" s="33"/>
      <c r="D315" s="146" t="s">
        <v>313</v>
      </c>
      <c r="F315" s="147" t="s">
        <v>9940</v>
      </c>
      <c r="I315" s="148"/>
      <c r="L315" s="33"/>
      <c r="M315" s="149"/>
      <c r="T315" s="54"/>
      <c r="AT315" s="18" t="s">
        <v>313</v>
      </c>
      <c r="AU315" s="18" t="s">
        <v>88</v>
      </c>
    </row>
    <row r="316" spans="2:65" s="13" customFormat="1" ht="11.25">
      <c r="B316" s="158"/>
      <c r="D316" s="146" t="s">
        <v>317</v>
      </c>
      <c r="E316" s="159" t="s">
        <v>42</v>
      </c>
      <c r="F316" s="160" t="s">
        <v>9942</v>
      </c>
      <c r="H316" s="161">
        <v>70.040000000000006</v>
      </c>
      <c r="I316" s="162"/>
      <c r="L316" s="158"/>
      <c r="M316" s="163"/>
      <c r="T316" s="164"/>
      <c r="AT316" s="159" t="s">
        <v>317</v>
      </c>
      <c r="AU316" s="159" t="s">
        <v>88</v>
      </c>
      <c r="AV316" s="13" t="s">
        <v>88</v>
      </c>
      <c r="AW316" s="13" t="s">
        <v>38</v>
      </c>
      <c r="AX316" s="13" t="s">
        <v>86</v>
      </c>
      <c r="AY316" s="159" t="s">
        <v>305</v>
      </c>
    </row>
    <row r="317" spans="2:65" s="1" customFormat="1" ht="33" customHeight="1">
      <c r="B317" s="33"/>
      <c r="C317" s="133" t="s">
        <v>679</v>
      </c>
      <c r="D317" s="133" t="s">
        <v>307</v>
      </c>
      <c r="E317" s="134" t="s">
        <v>9943</v>
      </c>
      <c r="F317" s="135" t="s">
        <v>9944</v>
      </c>
      <c r="G317" s="136" t="s">
        <v>402</v>
      </c>
      <c r="H317" s="137">
        <v>7</v>
      </c>
      <c r="I317" s="138"/>
      <c r="J317" s="139">
        <f>ROUND(I317*H317,2)</f>
        <v>0</v>
      </c>
      <c r="K317" s="135" t="s">
        <v>310</v>
      </c>
      <c r="L317" s="33"/>
      <c r="M317" s="140" t="s">
        <v>42</v>
      </c>
      <c r="N317" s="141" t="s">
        <v>50</v>
      </c>
      <c r="P317" s="142">
        <f>O317*H317</f>
        <v>0</v>
      </c>
      <c r="Q317" s="142">
        <v>3.1999999999999999E-5</v>
      </c>
      <c r="R317" s="142">
        <f>Q317*H317</f>
        <v>2.24E-4</v>
      </c>
      <c r="S317" s="142">
        <v>0</v>
      </c>
      <c r="T317" s="143">
        <f>S317*H317</f>
        <v>0</v>
      </c>
      <c r="AR317" s="144" t="s">
        <v>311</v>
      </c>
      <c r="AT317" s="144" t="s">
        <v>307</v>
      </c>
      <c r="AU317" s="144" t="s">
        <v>88</v>
      </c>
      <c r="AY317" s="18" t="s">
        <v>305</v>
      </c>
      <c r="BE317" s="145">
        <f>IF(N317="základní",J317,0)</f>
        <v>0</v>
      </c>
      <c r="BF317" s="145">
        <f>IF(N317="snížená",J317,0)</f>
        <v>0</v>
      </c>
      <c r="BG317" s="145">
        <f>IF(N317="zákl. přenesená",J317,0)</f>
        <v>0</v>
      </c>
      <c r="BH317" s="145">
        <f>IF(N317="sníž. přenesená",J317,0)</f>
        <v>0</v>
      </c>
      <c r="BI317" s="145">
        <f>IF(N317="nulová",J317,0)</f>
        <v>0</v>
      </c>
      <c r="BJ317" s="18" t="s">
        <v>86</v>
      </c>
      <c r="BK317" s="145">
        <f>ROUND(I317*H317,2)</f>
        <v>0</v>
      </c>
      <c r="BL317" s="18" t="s">
        <v>311</v>
      </c>
      <c r="BM317" s="144" t="s">
        <v>9945</v>
      </c>
    </row>
    <row r="318" spans="2:65" s="1" customFormat="1" ht="29.25">
      <c r="B318" s="33"/>
      <c r="D318" s="146" t="s">
        <v>313</v>
      </c>
      <c r="F318" s="147" t="s">
        <v>9946</v>
      </c>
      <c r="I318" s="148"/>
      <c r="L318" s="33"/>
      <c r="M318" s="149"/>
      <c r="T318" s="54"/>
      <c r="AT318" s="18" t="s">
        <v>313</v>
      </c>
      <c r="AU318" s="18" t="s">
        <v>88</v>
      </c>
    </row>
    <row r="319" spans="2:65" s="1" customFormat="1" ht="11.25">
      <c r="B319" s="33"/>
      <c r="D319" s="150" t="s">
        <v>315</v>
      </c>
      <c r="F319" s="151" t="s">
        <v>9947</v>
      </c>
      <c r="I319" s="148"/>
      <c r="L319" s="33"/>
      <c r="M319" s="149"/>
      <c r="T319" s="54"/>
      <c r="AT319" s="18" t="s">
        <v>315</v>
      </c>
      <c r="AU319" s="18" t="s">
        <v>88</v>
      </c>
    </row>
    <row r="320" spans="2:65" s="1" customFormat="1" ht="107.25">
      <c r="B320" s="33"/>
      <c r="D320" s="146" t="s">
        <v>4036</v>
      </c>
      <c r="F320" s="189" t="s">
        <v>9628</v>
      </c>
      <c r="I320" s="148"/>
      <c r="L320" s="33"/>
      <c r="M320" s="149"/>
      <c r="T320" s="54"/>
      <c r="AT320" s="18" t="s">
        <v>4036</v>
      </c>
      <c r="AU320" s="18" t="s">
        <v>88</v>
      </c>
    </row>
    <row r="321" spans="2:65" s="1" customFormat="1" ht="21.75" customHeight="1">
      <c r="B321" s="33"/>
      <c r="C321" s="179" t="s">
        <v>684</v>
      </c>
      <c r="D321" s="179" t="s">
        <v>341</v>
      </c>
      <c r="E321" s="180" t="s">
        <v>9948</v>
      </c>
      <c r="F321" s="181" t="s">
        <v>9949</v>
      </c>
      <c r="G321" s="182" t="s">
        <v>402</v>
      </c>
      <c r="H321" s="183">
        <v>7.21</v>
      </c>
      <c r="I321" s="184"/>
      <c r="J321" s="185">
        <f>ROUND(I321*H321,2)</f>
        <v>0</v>
      </c>
      <c r="K321" s="181" t="s">
        <v>310</v>
      </c>
      <c r="L321" s="186"/>
      <c r="M321" s="187" t="s">
        <v>42</v>
      </c>
      <c r="N321" s="188" t="s">
        <v>50</v>
      </c>
      <c r="P321" s="142">
        <f>O321*H321</f>
        <v>0</v>
      </c>
      <c r="Q321" s="142">
        <v>2.683E-2</v>
      </c>
      <c r="R321" s="142">
        <f>Q321*H321</f>
        <v>0.19344429999999999</v>
      </c>
      <c r="S321" s="142">
        <v>0</v>
      </c>
      <c r="T321" s="143">
        <f>S321*H321</f>
        <v>0</v>
      </c>
      <c r="AR321" s="144" t="s">
        <v>344</v>
      </c>
      <c r="AT321" s="144" t="s">
        <v>341</v>
      </c>
      <c r="AU321" s="144" t="s">
        <v>88</v>
      </c>
      <c r="AY321" s="18" t="s">
        <v>305</v>
      </c>
      <c r="BE321" s="145">
        <f>IF(N321="základní",J321,0)</f>
        <v>0</v>
      </c>
      <c r="BF321" s="145">
        <f>IF(N321="snížená",J321,0)</f>
        <v>0</v>
      </c>
      <c r="BG321" s="145">
        <f>IF(N321="zákl. přenesená",J321,0)</f>
        <v>0</v>
      </c>
      <c r="BH321" s="145">
        <f>IF(N321="sníž. přenesená",J321,0)</f>
        <v>0</v>
      </c>
      <c r="BI321" s="145">
        <f>IF(N321="nulová",J321,0)</f>
        <v>0</v>
      </c>
      <c r="BJ321" s="18" t="s">
        <v>86</v>
      </c>
      <c r="BK321" s="145">
        <f>ROUND(I321*H321,2)</f>
        <v>0</v>
      </c>
      <c r="BL321" s="18" t="s">
        <v>311</v>
      </c>
      <c r="BM321" s="144" t="s">
        <v>9950</v>
      </c>
    </row>
    <row r="322" spans="2:65" s="1" customFormat="1" ht="11.25">
      <c r="B322" s="33"/>
      <c r="D322" s="146" t="s">
        <v>313</v>
      </c>
      <c r="F322" s="147" t="s">
        <v>9949</v>
      </c>
      <c r="I322" s="148"/>
      <c r="L322" s="33"/>
      <c r="M322" s="149"/>
      <c r="T322" s="54"/>
      <c r="AT322" s="18" t="s">
        <v>313</v>
      </c>
      <c r="AU322" s="18" t="s">
        <v>88</v>
      </c>
    </row>
    <row r="323" spans="2:65" s="13" customFormat="1" ht="11.25">
      <c r="B323" s="158"/>
      <c r="D323" s="146" t="s">
        <v>317</v>
      </c>
      <c r="E323" s="159" t="s">
        <v>42</v>
      </c>
      <c r="F323" s="160" t="s">
        <v>9951</v>
      </c>
      <c r="H323" s="161">
        <v>7.21</v>
      </c>
      <c r="I323" s="162"/>
      <c r="L323" s="158"/>
      <c r="M323" s="163"/>
      <c r="T323" s="164"/>
      <c r="AT323" s="159" t="s">
        <v>317</v>
      </c>
      <c r="AU323" s="159" t="s">
        <v>88</v>
      </c>
      <c r="AV323" s="13" t="s">
        <v>88</v>
      </c>
      <c r="AW323" s="13" t="s">
        <v>38</v>
      </c>
      <c r="AX323" s="13" t="s">
        <v>86</v>
      </c>
      <c r="AY323" s="159" t="s">
        <v>305</v>
      </c>
    </row>
    <row r="324" spans="2:65" s="1" customFormat="1" ht="33" customHeight="1">
      <c r="B324" s="33"/>
      <c r="C324" s="133" t="s">
        <v>692</v>
      </c>
      <c r="D324" s="133" t="s">
        <v>307</v>
      </c>
      <c r="E324" s="134" t="s">
        <v>9952</v>
      </c>
      <c r="F324" s="135" t="s">
        <v>9953</v>
      </c>
      <c r="G324" s="136" t="s">
        <v>402</v>
      </c>
      <c r="H324" s="137">
        <v>50</v>
      </c>
      <c r="I324" s="138"/>
      <c r="J324" s="139">
        <f>ROUND(I324*H324,2)</f>
        <v>0</v>
      </c>
      <c r="K324" s="135" t="s">
        <v>310</v>
      </c>
      <c r="L324" s="33"/>
      <c r="M324" s="140" t="s">
        <v>42</v>
      </c>
      <c r="N324" s="141" t="s">
        <v>50</v>
      </c>
      <c r="P324" s="142">
        <f>O324*H324</f>
        <v>0</v>
      </c>
      <c r="Q324" s="142">
        <v>3.1999999999999999E-5</v>
      </c>
      <c r="R324" s="142">
        <f>Q324*H324</f>
        <v>1.5999999999999999E-3</v>
      </c>
      <c r="S324" s="142">
        <v>0</v>
      </c>
      <c r="T324" s="143">
        <f>S324*H324</f>
        <v>0</v>
      </c>
      <c r="AR324" s="144" t="s">
        <v>311</v>
      </c>
      <c r="AT324" s="144" t="s">
        <v>307</v>
      </c>
      <c r="AU324" s="144" t="s">
        <v>88</v>
      </c>
      <c r="AY324" s="18" t="s">
        <v>305</v>
      </c>
      <c r="BE324" s="145">
        <f>IF(N324="základní",J324,0)</f>
        <v>0</v>
      </c>
      <c r="BF324" s="145">
        <f>IF(N324="snížená",J324,0)</f>
        <v>0</v>
      </c>
      <c r="BG324" s="145">
        <f>IF(N324="zákl. přenesená",J324,0)</f>
        <v>0</v>
      </c>
      <c r="BH324" s="145">
        <f>IF(N324="sníž. přenesená",J324,0)</f>
        <v>0</v>
      </c>
      <c r="BI324" s="145">
        <f>IF(N324="nulová",J324,0)</f>
        <v>0</v>
      </c>
      <c r="BJ324" s="18" t="s">
        <v>86</v>
      </c>
      <c r="BK324" s="145">
        <f>ROUND(I324*H324,2)</f>
        <v>0</v>
      </c>
      <c r="BL324" s="18" t="s">
        <v>311</v>
      </c>
      <c r="BM324" s="144" t="s">
        <v>9954</v>
      </c>
    </row>
    <row r="325" spans="2:65" s="1" customFormat="1" ht="29.25">
      <c r="B325" s="33"/>
      <c r="D325" s="146" t="s">
        <v>313</v>
      </c>
      <c r="F325" s="147" t="s">
        <v>9955</v>
      </c>
      <c r="I325" s="148"/>
      <c r="L325" s="33"/>
      <c r="M325" s="149"/>
      <c r="T325" s="54"/>
      <c r="AT325" s="18" t="s">
        <v>313</v>
      </c>
      <c r="AU325" s="18" t="s">
        <v>88</v>
      </c>
    </row>
    <row r="326" spans="2:65" s="1" customFormat="1" ht="11.25">
      <c r="B326" s="33"/>
      <c r="D326" s="150" t="s">
        <v>315</v>
      </c>
      <c r="F326" s="151" t="s">
        <v>9956</v>
      </c>
      <c r="I326" s="148"/>
      <c r="L326" s="33"/>
      <c r="M326" s="149"/>
      <c r="T326" s="54"/>
      <c r="AT326" s="18" t="s">
        <v>315</v>
      </c>
      <c r="AU326" s="18" t="s">
        <v>88</v>
      </c>
    </row>
    <row r="327" spans="2:65" s="1" customFormat="1" ht="107.25">
      <c r="B327" s="33"/>
      <c r="D327" s="146" t="s">
        <v>4036</v>
      </c>
      <c r="F327" s="189" t="s">
        <v>9628</v>
      </c>
      <c r="I327" s="148"/>
      <c r="L327" s="33"/>
      <c r="M327" s="149"/>
      <c r="T327" s="54"/>
      <c r="AT327" s="18" t="s">
        <v>4036</v>
      </c>
      <c r="AU327" s="18" t="s">
        <v>88</v>
      </c>
    </row>
    <row r="328" spans="2:65" s="1" customFormat="1" ht="21.75" customHeight="1">
      <c r="B328" s="33"/>
      <c r="C328" s="179" t="s">
        <v>697</v>
      </c>
      <c r="D328" s="179" t="s">
        <v>341</v>
      </c>
      <c r="E328" s="180" t="s">
        <v>9957</v>
      </c>
      <c r="F328" s="181" t="s">
        <v>9958</v>
      </c>
      <c r="G328" s="182" t="s">
        <v>402</v>
      </c>
      <c r="H328" s="183">
        <v>51.5</v>
      </c>
      <c r="I328" s="184"/>
      <c r="J328" s="185">
        <f>ROUND(I328*H328,2)</f>
        <v>0</v>
      </c>
      <c r="K328" s="181" t="s">
        <v>310</v>
      </c>
      <c r="L328" s="186"/>
      <c r="M328" s="187" t="s">
        <v>42</v>
      </c>
      <c r="N328" s="188" t="s">
        <v>50</v>
      </c>
      <c r="P328" s="142">
        <f>O328*H328</f>
        <v>0</v>
      </c>
      <c r="Q328" s="142">
        <v>4.2029999999999998E-2</v>
      </c>
      <c r="R328" s="142">
        <f>Q328*H328</f>
        <v>2.1645449999999999</v>
      </c>
      <c r="S328" s="142">
        <v>0</v>
      </c>
      <c r="T328" s="143">
        <f>S328*H328</f>
        <v>0</v>
      </c>
      <c r="AR328" s="144" t="s">
        <v>344</v>
      </c>
      <c r="AT328" s="144" t="s">
        <v>341</v>
      </c>
      <c r="AU328" s="144" t="s">
        <v>88</v>
      </c>
      <c r="AY328" s="18" t="s">
        <v>305</v>
      </c>
      <c r="BE328" s="145">
        <f>IF(N328="základní",J328,0)</f>
        <v>0</v>
      </c>
      <c r="BF328" s="145">
        <f>IF(N328="snížená",J328,0)</f>
        <v>0</v>
      </c>
      <c r="BG328" s="145">
        <f>IF(N328="zákl. přenesená",J328,0)</f>
        <v>0</v>
      </c>
      <c r="BH328" s="145">
        <f>IF(N328="sníž. přenesená",J328,0)</f>
        <v>0</v>
      </c>
      <c r="BI328" s="145">
        <f>IF(N328="nulová",J328,0)</f>
        <v>0</v>
      </c>
      <c r="BJ328" s="18" t="s">
        <v>86</v>
      </c>
      <c r="BK328" s="145">
        <f>ROUND(I328*H328,2)</f>
        <v>0</v>
      </c>
      <c r="BL328" s="18" t="s">
        <v>311</v>
      </c>
      <c r="BM328" s="144" t="s">
        <v>9959</v>
      </c>
    </row>
    <row r="329" spans="2:65" s="1" customFormat="1" ht="11.25">
      <c r="B329" s="33"/>
      <c r="D329" s="146" t="s">
        <v>313</v>
      </c>
      <c r="F329" s="147" t="s">
        <v>9958</v>
      </c>
      <c r="I329" s="148"/>
      <c r="L329" s="33"/>
      <c r="M329" s="149"/>
      <c r="T329" s="54"/>
      <c r="AT329" s="18" t="s">
        <v>313</v>
      </c>
      <c r="AU329" s="18" t="s">
        <v>88</v>
      </c>
    </row>
    <row r="330" spans="2:65" s="13" customFormat="1" ht="11.25">
      <c r="B330" s="158"/>
      <c r="D330" s="146" t="s">
        <v>317</v>
      </c>
      <c r="E330" s="159" t="s">
        <v>42</v>
      </c>
      <c r="F330" s="160" t="s">
        <v>8776</v>
      </c>
      <c r="H330" s="161">
        <v>51.5</v>
      </c>
      <c r="I330" s="162"/>
      <c r="L330" s="158"/>
      <c r="M330" s="163"/>
      <c r="T330" s="164"/>
      <c r="AT330" s="159" t="s">
        <v>317</v>
      </c>
      <c r="AU330" s="159" t="s">
        <v>88</v>
      </c>
      <c r="AV330" s="13" t="s">
        <v>88</v>
      </c>
      <c r="AW330" s="13" t="s">
        <v>38</v>
      </c>
      <c r="AX330" s="13" t="s">
        <v>86</v>
      </c>
      <c r="AY330" s="159" t="s">
        <v>305</v>
      </c>
    </row>
    <row r="331" spans="2:65" s="1" customFormat="1" ht="24.2" customHeight="1">
      <c r="B331" s="33"/>
      <c r="C331" s="133" t="s">
        <v>705</v>
      </c>
      <c r="D331" s="133" t="s">
        <v>307</v>
      </c>
      <c r="E331" s="134" t="s">
        <v>9960</v>
      </c>
      <c r="F331" s="135" t="s">
        <v>9961</v>
      </c>
      <c r="G331" s="136" t="s">
        <v>350</v>
      </c>
      <c r="H331" s="137">
        <v>2</v>
      </c>
      <c r="I331" s="138"/>
      <c r="J331" s="139">
        <f>ROUND(I331*H331,2)</f>
        <v>0</v>
      </c>
      <c r="K331" s="135" t="s">
        <v>310</v>
      </c>
      <c r="L331" s="33"/>
      <c r="M331" s="140" t="s">
        <v>42</v>
      </c>
      <c r="N331" s="141" t="s">
        <v>50</v>
      </c>
      <c r="P331" s="142">
        <f>O331*H331</f>
        <v>0</v>
      </c>
      <c r="Q331" s="142">
        <v>1.9E-6</v>
      </c>
      <c r="R331" s="142">
        <f>Q331*H331</f>
        <v>3.8E-6</v>
      </c>
      <c r="S331" s="142">
        <v>0</v>
      </c>
      <c r="T331" s="143">
        <f>S331*H331</f>
        <v>0</v>
      </c>
      <c r="AR331" s="144" t="s">
        <v>311</v>
      </c>
      <c r="AT331" s="144" t="s">
        <v>307</v>
      </c>
      <c r="AU331" s="144" t="s">
        <v>88</v>
      </c>
      <c r="AY331" s="18" t="s">
        <v>305</v>
      </c>
      <c r="BE331" s="145">
        <f>IF(N331="základní",J331,0)</f>
        <v>0</v>
      </c>
      <c r="BF331" s="145">
        <f>IF(N331="snížená",J331,0)</f>
        <v>0</v>
      </c>
      <c r="BG331" s="145">
        <f>IF(N331="zákl. přenesená",J331,0)</f>
        <v>0</v>
      </c>
      <c r="BH331" s="145">
        <f>IF(N331="sníž. přenesená",J331,0)</f>
        <v>0</v>
      </c>
      <c r="BI331" s="145">
        <f>IF(N331="nulová",J331,0)</f>
        <v>0</v>
      </c>
      <c r="BJ331" s="18" t="s">
        <v>86</v>
      </c>
      <c r="BK331" s="145">
        <f>ROUND(I331*H331,2)</f>
        <v>0</v>
      </c>
      <c r="BL331" s="18" t="s">
        <v>311</v>
      </c>
      <c r="BM331" s="144" t="s">
        <v>9962</v>
      </c>
    </row>
    <row r="332" spans="2:65" s="1" customFormat="1" ht="19.5">
      <c r="B332" s="33"/>
      <c r="D332" s="146" t="s">
        <v>313</v>
      </c>
      <c r="F332" s="147" t="s">
        <v>9963</v>
      </c>
      <c r="I332" s="148"/>
      <c r="L332" s="33"/>
      <c r="M332" s="149"/>
      <c r="T332" s="54"/>
      <c r="AT332" s="18" t="s">
        <v>313</v>
      </c>
      <c r="AU332" s="18" t="s">
        <v>88</v>
      </c>
    </row>
    <row r="333" spans="2:65" s="1" customFormat="1" ht="11.25">
      <c r="B333" s="33"/>
      <c r="D333" s="150" t="s">
        <v>315</v>
      </c>
      <c r="F333" s="151" t="s">
        <v>9964</v>
      </c>
      <c r="I333" s="148"/>
      <c r="L333" s="33"/>
      <c r="M333" s="149"/>
      <c r="T333" s="54"/>
      <c r="AT333" s="18" t="s">
        <v>315</v>
      </c>
      <c r="AU333" s="18" t="s">
        <v>88</v>
      </c>
    </row>
    <row r="334" spans="2:65" s="1" customFormat="1" ht="58.5">
      <c r="B334" s="33"/>
      <c r="D334" s="146" t="s">
        <v>4036</v>
      </c>
      <c r="F334" s="189" t="s">
        <v>9779</v>
      </c>
      <c r="I334" s="148"/>
      <c r="L334" s="33"/>
      <c r="M334" s="149"/>
      <c r="T334" s="54"/>
      <c r="AT334" s="18" t="s">
        <v>4036</v>
      </c>
      <c r="AU334" s="18" t="s">
        <v>88</v>
      </c>
    </row>
    <row r="335" spans="2:65" s="1" customFormat="1" ht="16.5" customHeight="1">
      <c r="B335" s="33"/>
      <c r="C335" s="179" t="s">
        <v>710</v>
      </c>
      <c r="D335" s="179" t="s">
        <v>341</v>
      </c>
      <c r="E335" s="180" t="s">
        <v>9965</v>
      </c>
      <c r="F335" s="181" t="s">
        <v>9966</v>
      </c>
      <c r="G335" s="182" t="s">
        <v>350</v>
      </c>
      <c r="H335" s="183">
        <v>2</v>
      </c>
      <c r="I335" s="184"/>
      <c r="J335" s="185">
        <f>ROUND(I335*H335,2)</f>
        <v>0</v>
      </c>
      <c r="K335" s="181" t="s">
        <v>310</v>
      </c>
      <c r="L335" s="186"/>
      <c r="M335" s="187" t="s">
        <v>42</v>
      </c>
      <c r="N335" s="188" t="s">
        <v>50</v>
      </c>
      <c r="P335" s="142">
        <f>O335*H335</f>
        <v>0</v>
      </c>
      <c r="Q335" s="142">
        <v>1.1999999999999999E-3</v>
      </c>
      <c r="R335" s="142">
        <f>Q335*H335</f>
        <v>2.3999999999999998E-3</v>
      </c>
      <c r="S335" s="142">
        <v>0</v>
      </c>
      <c r="T335" s="143">
        <f>S335*H335</f>
        <v>0</v>
      </c>
      <c r="AR335" s="144" t="s">
        <v>344</v>
      </c>
      <c r="AT335" s="144" t="s">
        <v>341</v>
      </c>
      <c r="AU335" s="144" t="s">
        <v>88</v>
      </c>
      <c r="AY335" s="18" t="s">
        <v>305</v>
      </c>
      <c r="BE335" s="145">
        <f>IF(N335="základní",J335,0)</f>
        <v>0</v>
      </c>
      <c r="BF335" s="145">
        <f>IF(N335="snížená",J335,0)</f>
        <v>0</v>
      </c>
      <c r="BG335" s="145">
        <f>IF(N335="zákl. přenesená",J335,0)</f>
        <v>0</v>
      </c>
      <c r="BH335" s="145">
        <f>IF(N335="sníž. přenesená",J335,0)</f>
        <v>0</v>
      </c>
      <c r="BI335" s="145">
        <f>IF(N335="nulová",J335,0)</f>
        <v>0</v>
      </c>
      <c r="BJ335" s="18" t="s">
        <v>86</v>
      </c>
      <c r="BK335" s="145">
        <f>ROUND(I335*H335,2)</f>
        <v>0</v>
      </c>
      <c r="BL335" s="18" t="s">
        <v>311</v>
      </c>
      <c r="BM335" s="144" t="s">
        <v>9967</v>
      </c>
    </row>
    <row r="336" spans="2:65" s="1" customFormat="1" ht="11.25">
      <c r="B336" s="33"/>
      <c r="D336" s="146" t="s">
        <v>313</v>
      </c>
      <c r="F336" s="147" t="s">
        <v>9966</v>
      </c>
      <c r="I336" s="148"/>
      <c r="L336" s="33"/>
      <c r="M336" s="149"/>
      <c r="T336" s="54"/>
      <c r="AT336" s="18" t="s">
        <v>313</v>
      </c>
      <c r="AU336" s="18" t="s">
        <v>88</v>
      </c>
    </row>
    <row r="337" spans="2:65" s="1" customFormat="1" ht="24.2" customHeight="1">
      <c r="B337" s="33"/>
      <c r="C337" s="133" t="s">
        <v>718</v>
      </c>
      <c r="D337" s="133" t="s">
        <v>307</v>
      </c>
      <c r="E337" s="134" t="s">
        <v>9968</v>
      </c>
      <c r="F337" s="135" t="s">
        <v>9969</v>
      </c>
      <c r="G337" s="136" t="s">
        <v>350</v>
      </c>
      <c r="H337" s="137">
        <v>1</v>
      </c>
      <c r="I337" s="138"/>
      <c r="J337" s="139">
        <f>ROUND(I337*H337,2)</f>
        <v>0</v>
      </c>
      <c r="K337" s="135" t="s">
        <v>310</v>
      </c>
      <c r="L337" s="33"/>
      <c r="M337" s="140" t="s">
        <v>42</v>
      </c>
      <c r="N337" s="141" t="s">
        <v>50</v>
      </c>
      <c r="P337" s="142">
        <f>O337*H337</f>
        <v>0</v>
      </c>
      <c r="Q337" s="142">
        <v>2.7999999999999999E-6</v>
      </c>
      <c r="R337" s="142">
        <f>Q337*H337</f>
        <v>2.7999999999999999E-6</v>
      </c>
      <c r="S337" s="142">
        <v>0</v>
      </c>
      <c r="T337" s="143">
        <f>S337*H337</f>
        <v>0</v>
      </c>
      <c r="AR337" s="144" t="s">
        <v>311</v>
      </c>
      <c r="AT337" s="144" t="s">
        <v>307</v>
      </c>
      <c r="AU337" s="144" t="s">
        <v>88</v>
      </c>
      <c r="AY337" s="18" t="s">
        <v>305</v>
      </c>
      <c r="BE337" s="145">
        <f>IF(N337="základní",J337,0)</f>
        <v>0</v>
      </c>
      <c r="BF337" s="145">
        <f>IF(N337="snížená",J337,0)</f>
        <v>0</v>
      </c>
      <c r="BG337" s="145">
        <f>IF(N337="zákl. přenesená",J337,0)</f>
        <v>0</v>
      </c>
      <c r="BH337" s="145">
        <f>IF(N337="sníž. přenesená",J337,0)</f>
        <v>0</v>
      </c>
      <c r="BI337" s="145">
        <f>IF(N337="nulová",J337,0)</f>
        <v>0</v>
      </c>
      <c r="BJ337" s="18" t="s">
        <v>86</v>
      </c>
      <c r="BK337" s="145">
        <f>ROUND(I337*H337,2)</f>
        <v>0</v>
      </c>
      <c r="BL337" s="18" t="s">
        <v>311</v>
      </c>
      <c r="BM337" s="144" t="s">
        <v>9970</v>
      </c>
    </row>
    <row r="338" spans="2:65" s="1" customFormat="1" ht="19.5">
      <c r="B338" s="33"/>
      <c r="D338" s="146" t="s">
        <v>313</v>
      </c>
      <c r="F338" s="147" t="s">
        <v>9971</v>
      </c>
      <c r="I338" s="148"/>
      <c r="L338" s="33"/>
      <c r="M338" s="149"/>
      <c r="T338" s="54"/>
      <c r="AT338" s="18" t="s">
        <v>313</v>
      </c>
      <c r="AU338" s="18" t="s">
        <v>88</v>
      </c>
    </row>
    <row r="339" spans="2:65" s="1" customFormat="1" ht="11.25">
      <c r="B339" s="33"/>
      <c r="D339" s="150" t="s">
        <v>315</v>
      </c>
      <c r="F339" s="151" t="s">
        <v>9972</v>
      </c>
      <c r="I339" s="148"/>
      <c r="L339" s="33"/>
      <c r="M339" s="149"/>
      <c r="T339" s="54"/>
      <c r="AT339" s="18" t="s">
        <v>315</v>
      </c>
      <c r="AU339" s="18" t="s">
        <v>88</v>
      </c>
    </row>
    <row r="340" spans="2:65" s="1" customFormat="1" ht="58.5">
      <c r="B340" s="33"/>
      <c r="D340" s="146" t="s">
        <v>4036</v>
      </c>
      <c r="F340" s="189" t="s">
        <v>9779</v>
      </c>
      <c r="I340" s="148"/>
      <c r="L340" s="33"/>
      <c r="M340" s="149"/>
      <c r="T340" s="54"/>
      <c r="AT340" s="18" t="s">
        <v>4036</v>
      </c>
      <c r="AU340" s="18" t="s">
        <v>88</v>
      </c>
    </row>
    <row r="341" spans="2:65" s="1" customFormat="1" ht="16.5" customHeight="1">
      <c r="B341" s="33"/>
      <c r="C341" s="179" t="s">
        <v>726</v>
      </c>
      <c r="D341" s="179" t="s">
        <v>341</v>
      </c>
      <c r="E341" s="180" t="s">
        <v>9973</v>
      </c>
      <c r="F341" s="181" t="s">
        <v>9974</v>
      </c>
      <c r="G341" s="182" t="s">
        <v>350</v>
      </c>
      <c r="H341" s="183">
        <v>1</v>
      </c>
      <c r="I341" s="184"/>
      <c r="J341" s="185">
        <f>ROUND(I341*H341,2)</f>
        <v>0</v>
      </c>
      <c r="K341" s="181" t="s">
        <v>310</v>
      </c>
      <c r="L341" s="186"/>
      <c r="M341" s="187" t="s">
        <v>42</v>
      </c>
      <c r="N341" s="188" t="s">
        <v>50</v>
      </c>
      <c r="P341" s="142">
        <f>O341*H341</f>
        <v>0</v>
      </c>
      <c r="Q341" s="142">
        <v>7.1999999999999998E-3</v>
      </c>
      <c r="R341" s="142">
        <f>Q341*H341</f>
        <v>7.1999999999999998E-3</v>
      </c>
      <c r="S341" s="142">
        <v>0</v>
      </c>
      <c r="T341" s="143">
        <f>S341*H341</f>
        <v>0</v>
      </c>
      <c r="AR341" s="144" t="s">
        <v>344</v>
      </c>
      <c r="AT341" s="144" t="s">
        <v>341</v>
      </c>
      <c r="AU341" s="144" t="s">
        <v>88</v>
      </c>
      <c r="AY341" s="18" t="s">
        <v>305</v>
      </c>
      <c r="BE341" s="145">
        <f>IF(N341="základní",J341,0)</f>
        <v>0</v>
      </c>
      <c r="BF341" s="145">
        <f>IF(N341="snížená",J341,0)</f>
        <v>0</v>
      </c>
      <c r="BG341" s="145">
        <f>IF(N341="zákl. přenesená",J341,0)</f>
        <v>0</v>
      </c>
      <c r="BH341" s="145">
        <f>IF(N341="sníž. přenesená",J341,0)</f>
        <v>0</v>
      </c>
      <c r="BI341" s="145">
        <f>IF(N341="nulová",J341,0)</f>
        <v>0</v>
      </c>
      <c r="BJ341" s="18" t="s">
        <v>86</v>
      </c>
      <c r="BK341" s="145">
        <f>ROUND(I341*H341,2)</f>
        <v>0</v>
      </c>
      <c r="BL341" s="18" t="s">
        <v>311</v>
      </c>
      <c r="BM341" s="144" t="s">
        <v>9975</v>
      </c>
    </row>
    <row r="342" spans="2:65" s="1" customFormat="1" ht="11.25">
      <c r="B342" s="33"/>
      <c r="D342" s="146" t="s">
        <v>313</v>
      </c>
      <c r="F342" s="147" t="s">
        <v>9974</v>
      </c>
      <c r="I342" s="148"/>
      <c r="L342" s="33"/>
      <c r="M342" s="149"/>
      <c r="T342" s="54"/>
      <c r="AT342" s="18" t="s">
        <v>313</v>
      </c>
      <c r="AU342" s="18" t="s">
        <v>88</v>
      </c>
    </row>
    <row r="343" spans="2:65" s="1" customFormat="1" ht="24.2" customHeight="1">
      <c r="B343" s="33"/>
      <c r="C343" s="133" t="s">
        <v>734</v>
      </c>
      <c r="D343" s="133" t="s">
        <v>307</v>
      </c>
      <c r="E343" s="134" t="s">
        <v>9976</v>
      </c>
      <c r="F343" s="135" t="s">
        <v>9775</v>
      </c>
      <c r="G343" s="136" t="s">
        <v>350</v>
      </c>
      <c r="H343" s="137">
        <v>1</v>
      </c>
      <c r="I343" s="138"/>
      <c r="J343" s="139">
        <f>ROUND(I343*H343,2)</f>
        <v>0</v>
      </c>
      <c r="K343" s="135" t="s">
        <v>310</v>
      </c>
      <c r="L343" s="33"/>
      <c r="M343" s="140" t="s">
        <v>42</v>
      </c>
      <c r="N343" s="141" t="s">
        <v>50</v>
      </c>
      <c r="P343" s="142">
        <f>O343*H343</f>
        <v>0</v>
      </c>
      <c r="Q343" s="142">
        <v>1.2099999999999999E-5</v>
      </c>
      <c r="R343" s="142">
        <f>Q343*H343</f>
        <v>1.2099999999999999E-5</v>
      </c>
      <c r="S343" s="142">
        <v>0</v>
      </c>
      <c r="T343" s="143">
        <f>S343*H343</f>
        <v>0</v>
      </c>
      <c r="AR343" s="144" t="s">
        <v>311</v>
      </c>
      <c r="AT343" s="144" t="s">
        <v>307</v>
      </c>
      <c r="AU343" s="144" t="s">
        <v>88</v>
      </c>
      <c r="AY343" s="18" t="s">
        <v>305</v>
      </c>
      <c r="BE343" s="145">
        <f>IF(N343="základní",J343,0)</f>
        <v>0</v>
      </c>
      <c r="BF343" s="145">
        <f>IF(N343="snížená",J343,0)</f>
        <v>0</v>
      </c>
      <c r="BG343" s="145">
        <f>IF(N343="zákl. přenesená",J343,0)</f>
        <v>0</v>
      </c>
      <c r="BH343" s="145">
        <f>IF(N343="sníž. přenesená",J343,0)</f>
        <v>0</v>
      </c>
      <c r="BI343" s="145">
        <f>IF(N343="nulová",J343,0)</f>
        <v>0</v>
      </c>
      <c r="BJ343" s="18" t="s">
        <v>86</v>
      </c>
      <c r="BK343" s="145">
        <f>ROUND(I343*H343,2)</f>
        <v>0</v>
      </c>
      <c r="BL343" s="18" t="s">
        <v>311</v>
      </c>
      <c r="BM343" s="144" t="s">
        <v>9977</v>
      </c>
    </row>
    <row r="344" spans="2:65" s="1" customFormat="1" ht="19.5">
      <c r="B344" s="33"/>
      <c r="D344" s="146" t="s">
        <v>313</v>
      </c>
      <c r="F344" s="147" t="s">
        <v>9777</v>
      </c>
      <c r="I344" s="148"/>
      <c r="L344" s="33"/>
      <c r="M344" s="149"/>
      <c r="T344" s="54"/>
      <c r="AT344" s="18" t="s">
        <v>313</v>
      </c>
      <c r="AU344" s="18" t="s">
        <v>88</v>
      </c>
    </row>
    <row r="345" spans="2:65" s="1" customFormat="1" ht="11.25">
      <c r="B345" s="33"/>
      <c r="D345" s="150" t="s">
        <v>315</v>
      </c>
      <c r="F345" s="151" t="s">
        <v>9978</v>
      </c>
      <c r="I345" s="148"/>
      <c r="L345" s="33"/>
      <c r="M345" s="149"/>
      <c r="T345" s="54"/>
      <c r="AT345" s="18" t="s">
        <v>315</v>
      </c>
      <c r="AU345" s="18" t="s">
        <v>88</v>
      </c>
    </row>
    <row r="346" spans="2:65" s="1" customFormat="1" ht="58.5">
      <c r="B346" s="33"/>
      <c r="D346" s="146" t="s">
        <v>4036</v>
      </c>
      <c r="F346" s="189" t="s">
        <v>9779</v>
      </c>
      <c r="I346" s="148"/>
      <c r="L346" s="33"/>
      <c r="M346" s="149"/>
      <c r="T346" s="54"/>
      <c r="AT346" s="18" t="s">
        <v>4036</v>
      </c>
      <c r="AU346" s="18" t="s">
        <v>88</v>
      </c>
    </row>
    <row r="347" spans="2:65" s="1" customFormat="1" ht="16.5" customHeight="1">
      <c r="B347" s="33"/>
      <c r="C347" s="179" t="s">
        <v>742</v>
      </c>
      <c r="D347" s="179" t="s">
        <v>341</v>
      </c>
      <c r="E347" s="180" t="s">
        <v>9979</v>
      </c>
      <c r="F347" s="181" t="s">
        <v>9980</v>
      </c>
      <c r="G347" s="182" t="s">
        <v>350</v>
      </c>
      <c r="H347" s="183">
        <v>1</v>
      </c>
      <c r="I347" s="184"/>
      <c r="J347" s="185">
        <f>ROUND(I347*H347,2)</f>
        <v>0</v>
      </c>
      <c r="K347" s="181" t="s">
        <v>310</v>
      </c>
      <c r="L347" s="186"/>
      <c r="M347" s="187" t="s">
        <v>42</v>
      </c>
      <c r="N347" s="188" t="s">
        <v>50</v>
      </c>
      <c r="P347" s="142">
        <f>O347*H347</f>
        <v>0</v>
      </c>
      <c r="Q347" s="142">
        <v>2.0899999999999998E-2</v>
      </c>
      <c r="R347" s="142">
        <f>Q347*H347</f>
        <v>2.0899999999999998E-2</v>
      </c>
      <c r="S347" s="142">
        <v>0</v>
      </c>
      <c r="T347" s="143">
        <f>S347*H347</f>
        <v>0</v>
      </c>
      <c r="AR347" s="144" t="s">
        <v>344</v>
      </c>
      <c r="AT347" s="144" t="s">
        <v>341</v>
      </c>
      <c r="AU347" s="144" t="s">
        <v>88</v>
      </c>
      <c r="AY347" s="18" t="s">
        <v>305</v>
      </c>
      <c r="BE347" s="145">
        <f>IF(N347="základní",J347,0)</f>
        <v>0</v>
      </c>
      <c r="BF347" s="145">
        <f>IF(N347="snížená",J347,0)</f>
        <v>0</v>
      </c>
      <c r="BG347" s="145">
        <f>IF(N347="zákl. přenesená",J347,0)</f>
        <v>0</v>
      </c>
      <c r="BH347" s="145">
        <f>IF(N347="sníž. přenesená",J347,0)</f>
        <v>0</v>
      </c>
      <c r="BI347" s="145">
        <f>IF(N347="nulová",J347,0)</f>
        <v>0</v>
      </c>
      <c r="BJ347" s="18" t="s">
        <v>86</v>
      </c>
      <c r="BK347" s="145">
        <f>ROUND(I347*H347,2)</f>
        <v>0</v>
      </c>
      <c r="BL347" s="18" t="s">
        <v>311</v>
      </c>
      <c r="BM347" s="144" t="s">
        <v>9981</v>
      </c>
    </row>
    <row r="348" spans="2:65" s="1" customFormat="1" ht="11.25">
      <c r="B348" s="33"/>
      <c r="D348" s="146" t="s">
        <v>313</v>
      </c>
      <c r="F348" s="147" t="s">
        <v>9980</v>
      </c>
      <c r="I348" s="148"/>
      <c r="L348" s="33"/>
      <c r="M348" s="149"/>
      <c r="T348" s="54"/>
      <c r="AT348" s="18" t="s">
        <v>313</v>
      </c>
      <c r="AU348" s="18" t="s">
        <v>88</v>
      </c>
    </row>
    <row r="349" spans="2:65" s="1" customFormat="1" ht="24.2" customHeight="1">
      <c r="B349" s="33"/>
      <c r="C349" s="133" t="s">
        <v>747</v>
      </c>
      <c r="D349" s="133" t="s">
        <v>307</v>
      </c>
      <c r="E349" s="134" t="s">
        <v>9982</v>
      </c>
      <c r="F349" s="135" t="s">
        <v>9983</v>
      </c>
      <c r="G349" s="136" t="s">
        <v>9645</v>
      </c>
      <c r="H349" s="137">
        <v>11</v>
      </c>
      <c r="I349" s="138"/>
      <c r="J349" s="139">
        <f>ROUND(I349*H349,2)</f>
        <v>0</v>
      </c>
      <c r="K349" s="135" t="s">
        <v>310</v>
      </c>
      <c r="L349" s="33"/>
      <c r="M349" s="140" t="s">
        <v>42</v>
      </c>
      <c r="N349" s="141" t="s">
        <v>50</v>
      </c>
      <c r="P349" s="142">
        <f>O349*H349</f>
        <v>0</v>
      </c>
      <c r="Q349" s="142">
        <v>4.9801999999999995E-4</v>
      </c>
      <c r="R349" s="142">
        <f>Q349*H349</f>
        <v>5.4782199999999998E-3</v>
      </c>
      <c r="S349" s="142">
        <v>0</v>
      </c>
      <c r="T349" s="143">
        <f>S349*H349</f>
        <v>0</v>
      </c>
      <c r="AR349" s="144" t="s">
        <v>311</v>
      </c>
      <c r="AT349" s="144" t="s">
        <v>307</v>
      </c>
      <c r="AU349" s="144" t="s">
        <v>88</v>
      </c>
      <c r="AY349" s="18" t="s">
        <v>305</v>
      </c>
      <c r="BE349" s="145">
        <f>IF(N349="základní",J349,0)</f>
        <v>0</v>
      </c>
      <c r="BF349" s="145">
        <f>IF(N349="snížená",J349,0)</f>
        <v>0</v>
      </c>
      <c r="BG349" s="145">
        <f>IF(N349="zákl. přenesená",J349,0)</f>
        <v>0</v>
      </c>
      <c r="BH349" s="145">
        <f>IF(N349="sníž. přenesená",J349,0)</f>
        <v>0</v>
      </c>
      <c r="BI349" s="145">
        <f>IF(N349="nulová",J349,0)</f>
        <v>0</v>
      </c>
      <c r="BJ349" s="18" t="s">
        <v>86</v>
      </c>
      <c r="BK349" s="145">
        <f>ROUND(I349*H349,2)</f>
        <v>0</v>
      </c>
      <c r="BL349" s="18" t="s">
        <v>311</v>
      </c>
      <c r="BM349" s="144" t="s">
        <v>9984</v>
      </c>
    </row>
    <row r="350" spans="2:65" s="1" customFormat="1" ht="11.25">
      <c r="B350" s="33"/>
      <c r="D350" s="146" t="s">
        <v>313</v>
      </c>
      <c r="F350" s="147" t="s">
        <v>9985</v>
      </c>
      <c r="I350" s="148"/>
      <c r="L350" s="33"/>
      <c r="M350" s="149"/>
      <c r="T350" s="54"/>
      <c r="AT350" s="18" t="s">
        <v>313</v>
      </c>
      <c r="AU350" s="18" t="s">
        <v>88</v>
      </c>
    </row>
    <row r="351" spans="2:65" s="1" customFormat="1" ht="11.25">
      <c r="B351" s="33"/>
      <c r="D351" s="150" t="s">
        <v>315</v>
      </c>
      <c r="F351" s="151" t="s">
        <v>9986</v>
      </c>
      <c r="I351" s="148"/>
      <c r="L351" s="33"/>
      <c r="M351" s="149"/>
      <c r="T351" s="54"/>
      <c r="AT351" s="18" t="s">
        <v>315</v>
      </c>
      <c r="AU351" s="18" t="s">
        <v>88</v>
      </c>
    </row>
    <row r="352" spans="2:65" s="1" customFormat="1" ht="117">
      <c r="B352" s="33"/>
      <c r="D352" s="146" t="s">
        <v>4036</v>
      </c>
      <c r="F352" s="189" t="s">
        <v>9649</v>
      </c>
      <c r="I352" s="148"/>
      <c r="L352" s="33"/>
      <c r="M352" s="149"/>
      <c r="T352" s="54"/>
      <c r="AT352" s="18" t="s">
        <v>4036</v>
      </c>
      <c r="AU352" s="18" t="s">
        <v>88</v>
      </c>
    </row>
    <row r="353" spans="2:65" s="1" customFormat="1" ht="33" customHeight="1">
      <c r="B353" s="33"/>
      <c r="C353" s="133" t="s">
        <v>755</v>
      </c>
      <c r="D353" s="133" t="s">
        <v>307</v>
      </c>
      <c r="E353" s="134" t="s">
        <v>9650</v>
      </c>
      <c r="F353" s="135" t="s">
        <v>9651</v>
      </c>
      <c r="G353" s="136" t="s">
        <v>350</v>
      </c>
      <c r="H353" s="137">
        <v>1</v>
      </c>
      <c r="I353" s="138"/>
      <c r="J353" s="139">
        <f>ROUND(I353*H353,2)</f>
        <v>0</v>
      </c>
      <c r="K353" s="135" t="s">
        <v>310</v>
      </c>
      <c r="L353" s="33"/>
      <c r="M353" s="140" t="s">
        <v>42</v>
      </c>
      <c r="N353" s="141" t="s">
        <v>50</v>
      </c>
      <c r="P353" s="142">
        <f>O353*H353</f>
        <v>0</v>
      </c>
      <c r="Q353" s="142">
        <v>2.1167649439999998</v>
      </c>
      <c r="R353" s="142">
        <f>Q353*H353</f>
        <v>2.1167649439999998</v>
      </c>
      <c r="S353" s="142">
        <v>0</v>
      </c>
      <c r="T353" s="143">
        <f>S353*H353</f>
        <v>0</v>
      </c>
      <c r="AR353" s="144" t="s">
        <v>311</v>
      </c>
      <c r="AT353" s="144" t="s">
        <v>307</v>
      </c>
      <c r="AU353" s="144" t="s">
        <v>88</v>
      </c>
      <c r="AY353" s="18" t="s">
        <v>305</v>
      </c>
      <c r="BE353" s="145">
        <f>IF(N353="základní",J353,0)</f>
        <v>0</v>
      </c>
      <c r="BF353" s="145">
        <f>IF(N353="snížená",J353,0)</f>
        <v>0</v>
      </c>
      <c r="BG353" s="145">
        <f>IF(N353="zákl. přenesená",J353,0)</f>
        <v>0</v>
      </c>
      <c r="BH353" s="145">
        <f>IF(N353="sníž. přenesená",J353,0)</f>
        <v>0</v>
      </c>
      <c r="BI353" s="145">
        <f>IF(N353="nulová",J353,0)</f>
        <v>0</v>
      </c>
      <c r="BJ353" s="18" t="s">
        <v>86</v>
      </c>
      <c r="BK353" s="145">
        <f>ROUND(I353*H353,2)</f>
        <v>0</v>
      </c>
      <c r="BL353" s="18" t="s">
        <v>311</v>
      </c>
      <c r="BM353" s="144" t="s">
        <v>9987</v>
      </c>
    </row>
    <row r="354" spans="2:65" s="1" customFormat="1" ht="29.25">
      <c r="B354" s="33"/>
      <c r="D354" s="146" t="s">
        <v>313</v>
      </c>
      <c r="F354" s="147" t="s">
        <v>9653</v>
      </c>
      <c r="I354" s="148"/>
      <c r="L354" s="33"/>
      <c r="M354" s="149"/>
      <c r="T354" s="54"/>
      <c r="AT354" s="18" t="s">
        <v>313</v>
      </c>
      <c r="AU354" s="18" t="s">
        <v>88</v>
      </c>
    </row>
    <row r="355" spans="2:65" s="1" customFormat="1" ht="11.25">
      <c r="B355" s="33"/>
      <c r="D355" s="150" t="s">
        <v>315</v>
      </c>
      <c r="F355" s="151" t="s">
        <v>9654</v>
      </c>
      <c r="I355" s="148"/>
      <c r="L355" s="33"/>
      <c r="M355" s="149"/>
      <c r="T355" s="54"/>
      <c r="AT355" s="18" t="s">
        <v>315</v>
      </c>
      <c r="AU355" s="18" t="s">
        <v>88</v>
      </c>
    </row>
    <row r="356" spans="2:65" s="1" customFormat="1" ht="156">
      <c r="B356" s="33"/>
      <c r="D356" s="146" t="s">
        <v>4036</v>
      </c>
      <c r="F356" s="189" t="s">
        <v>9655</v>
      </c>
      <c r="I356" s="148"/>
      <c r="L356" s="33"/>
      <c r="M356" s="149"/>
      <c r="T356" s="54"/>
      <c r="AT356" s="18" t="s">
        <v>4036</v>
      </c>
      <c r="AU356" s="18" t="s">
        <v>88</v>
      </c>
    </row>
    <row r="357" spans="2:65" s="1" customFormat="1" ht="33" customHeight="1">
      <c r="B357" s="33"/>
      <c r="C357" s="133" t="s">
        <v>760</v>
      </c>
      <c r="D357" s="133" t="s">
        <v>307</v>
      </c>
      <c r="E357" s="134" t="s">
        <v>9988</v>
      </c>
      <c r="F357" s="135" t="s">
        <v>9989</v>
      </c>
      <c r="G357" s="136" t="s">
        <v>350</v>
      </c>
      <c r="H357" s="137">
        <v>6</v>
      </c>
      <c r="I357" s="138"/>
      <c r="J357" s="139">
        <f>ROUND(I357*H357,2)</f>
        <v>0</v>
      </c>
      <c r="K357" s="135" t="s">
        <v>310</v>
      </c>
      <c r="L357" s="33"/>
      <c r="M357" s="140" t="s">
        <v>42</v>
      </c>
      <c r="N357" s="141" t="s">
        <v>50</v>
      </c>
      <c r="P357" s="142">
        <f>O357*H357</f>
        <v>0</v>
      </c>
      <c r="Q357" s="142">
        <v>2.256894881</v>
      </c>
      <c r="R357" s="142">
        <f>Q357*H357</f>
        <v>13.541369286</v>
      </c>
      <c r="S357" s="142">
        <v>0</v>
      </c>
      <c r="T357" s="143">
        <f>S357*H357</f>
        <v>0</v>
      </c>
      <c r="AR357" s="144" t="s">
        <v>311</v>
      </c>
      <c r="AT357" s="144" t="s">
        <v>307</v>
      </c>
      <c r="AU357" s="144" t="s">
        <v>88</v>
      </c>
      <c r="AY357" s="18" t="s">
        <v>305</v>
      </c>
      <c r="BE357" s="145">
        <f>IF(N357="základní",J357,0)</f>
        <v>0</v>
      </c>
      <c r="BF357" s="145">
        <f>IF(N357="snížená",J357,0)</f>
        <v>0</v>
      </c>
      <c r="BG357" s="145">
        <f>IF(N357="zákl. přenesená",J357,0)</f>
        <v>0</v>
      </c>
      <c r="BH357" s="145">
        <f>IF(N357="sníž. přenesená",J357,0)</f>
        <v>0</v>
      </c>
      <c r="BI357" s="145">
        <f>IF(N357="nulová",J357,0)</f>
        <v>0</v>
      </c>
      <c r="BJ357" s="18" t="s">
        <v>86</v>
      </c>
      <c r="BK357" s="145">
        <f>ROUND(I357*H357,2)</f>
        <v>0</v>
      </c>
      <c r="BL357" s="18" t="s">
        <v>311</v>
      </c>
      <c r="BM357" s="144" t="s">
        <v>9990</v>
      </c>
    </row>
    <row r="358" spans="2:65" s="1" customFormat="1" ht="29.25">
      <c r="B358" s="33"/>
      <c r="D358" s="146" t="s">
        <v>313</v>
      </c>
      <c r="F358" s="147" t="s">
        <v>9991</v>
      </c>
      <c r="I358" s="148"/>
      <c r="L358" s="33"/>
      <c r="M358" s="149"/>
      <c r="T358" s="54"/>
      <c r="AT358" s="18" t="s">
        <v>313</v>
      </c>
      <c r="AU358" s="18" t="s">
        <v>88</v>
      </c>
    </row>
    <row r="359" spans="2:65" s="1" customFormat="1" ht="11.25">
      <c r="B359" s="33"/>
      <c r="D359" s="150" t="s">
        <v>315</v>
      </c>
      <c r="F359" s="151" t="s">
        <v>9992</v>
      </c>
      <c r="I359" s="148"/>
      <c r="L359" s="33"/>
      <c r="M359" s="149"/>
      <c r="T359" s="54"/>
      <c r="AT359" s="18" t="s">
        <v>315</v>
      </c>
      <c r="AU359" s="18" t="s">
        <v>88</v>
      </c>
    </row>
    <row r="360" spans="2:65" s="1" customFormat="1" ht="156">
      <c r="B360" s="33"/>
      <c r="D360" s="146" t="s">
        <v>4036</v>
      </c>
      <c r="F360" s="189" t="s">
        <v>9655</v>
      </c>
      <c r="I360" s="148"/>
      <c r="L360" s="33"/>
      <c r="M360" s="149"/>
      <c r="T360" s="54"/>
      <c r="AT360" s="18" t="s">
        <v>4036</v>
      </c>
      <c r="AU360" s="18" t="s">
        <v>88</v>
      </c>
    </row>
    <row r="361" spans="2:65" s="1" customFormat="1" ht="24.2" customHeight="1">
      <c r="B361" s="33"/>
      <c r="C361" s="133" t="s">
        <v>768</v>
      </c>
      <c r="D361" s="133" t="s">
        <v>307</v>
      </c>
      <c r="E361" s="134" t="s">
        <v>9993</v>
      </c>
      <c r="F361" s="135" t="s">
        <v>9994</v>
      </c>
      <c r="G361" s="136" t="s">
        <v>350</v>
      </c>
      <c r="H361" s="137">
        <v>3</v>
      </c>
      <c r="I361" s="138"/>
      <c r="J361" s="139">
        <f>ROUND(I361*H361,2)</f>
        <v>0</v>
      </c>
      <c r="K361" s="135" t="s">
        <v>310</v>
      </c>
      <c r="L361" s="33"/>
      <c r="M361" s="140" t="s">
        <v>42</v>
      </c>
      <c r="N361" s="141" t="s">
        <v>50</v>
      </c>
      <c r="P361" s="142">
        <f>O361*H361</f>
        <v>0</v>
      </c>
      <c r="Q361" s="142">
        <v>2.3765041400000002</v>
      </c>
      <c r="R361" s="142">
        <f>Q361*H361</f>
        <v>7.1295124200000011</v>
      </c>
      <c r="S361" s="142">
        <v>0</v>
      </c>
      <c r="T361" s="143">
        <f>S361*H361</f>
        <v>0</v>
      </c>
      <c r="AR361" s="144" t="s">
        <v>311</v>
      </c>
      <c r="AT361" s="144" t="s">
        <v>307</v>
      </c>
      <c r="AU361" s="144" t="s">
        <v>88</v>
      </c>
      <c r="AY361" s="18" t="s">
        <v>305</v>
      </c>
      <c r="BE361" s="145">
        <f>IF(N361="základní",J361,0)</f>
        <v>0</v>
      </c>
      <c r="BF361" s="145">
        <f>IF(N361="snížená",J361,0)</f>
        <v>0</v>
      </c>
      <c r="BG361" s="145">
        <f>IF(N361="zákl. přenesená",J361,0)</f>
        <v>0</v>
      </c>
      <c r="BH361" s="145">
        <f>IF(N361="sníž. přenesená",J361,0)</f>
        <v>0</v>
      </c>
      <c r="BI361" s="145">
        <f>IF(N361="nulová",J361,0)</f>
        <v>0</v>
      </c>
      <c r="BJ361" s="18" t="s">
        <v>86</v>
      </c>
      <c r="BK361" s="145">
        <f>ROUND(I361*H361,2)</f>
        <v>0</v>
      </c>
      <c r="BL361" s="18" t="s">
        <v>311</v>
      </c>
      <c r="BM361" s="144" t="s">
        <v>9995</v>
      </c>
    </row>
    <row r="362" spans="2:65" s="1" customFormat="1" ht="19.5">
      <c r="B362" s="33"/>
      <c r="D362" s="146" t="s">
        <v>313</v>
      </c>
      <c r="F362" s="147" t="s">
        <v>9996</v>
      </c>
      <c r="I362" s="148"/>
      <c r="L362" s="33"/>
      <c r="M362" s="149"/>
      <c r="T362" s="54"/>
      <c r="AT362" s="18" t="s">
        <v>313</v>
      </c>
      <c r="AU362" s="18" t="s">
        <v>88</v>
      </c>
    </row>
    <row r="363" spans="2:65" s="1" customFormat="1" ht="11.25">
      <c r="B363" s="33"/>
      <c r="D363" s="150" t="s">
        <v>315</v>
      </c>
      <c r="F363" s="151" t="s">
        <v>9997</v>
      </c>
      <c r="I363" s="148"/>
      <c r="L363" s="33"/>
      <c r="M363" s="149"/>
      <c r="T363" s="54"/>
      <c r="AT363" s="18" t="s">
        <v>315</v>
      </c>
      <c r="AU363" s="18" t="s">
        <v>88</v>
      </c>
    </row>
    <row r="364" spans="2:65" s="1" customFormat="1" ht="156">
      <c r="B364" s="33"/>
      <c r="D364" s="146" t="s">
        <v>4036</v>
      </c>
      <c r="F364" s="189" t="s">
        <v>9655</v>
      </c>
      <c r="I364" s="148"/>
      <c r="L364" s="33"/>
      <c r="M364" s="149"/>
      <c r="T364" s="54"/>
      <c r="AT364" s="18" t="s">
        <v>4036</v>
      </c>
      <c r="AU364" s="18" t="s">
        <v>88</v>
      </c>
    </row>
    <row r="365" spans="2:65" s="1" customFormat="1" ht="24.2" customHeight="1">
      <c r="B365" s="33"/>
      <c r="C365" s="133" t="s">
        <v>771</v>
      </c>
      <c r="D365" s="133" t="s">
        <v>307</v>
      </c>
      <c r="E365" s="134" t="s">
        <v>9796</v>
      </c>
      <c r="F365" s="135" t="s">
        <v>9797</v>
      </c>
      <c r="G365" s="136" t="s">
        <v>350</v>
      </c>
      <c r="H365" s="137">
        <v>1</v>
      </c>
      <c r="I365" s="138"/>
      <c r="J365" s="139">
        <f>ROUND(I365*H365,2)</f>
        <v>0</v>
      </c>
      <c r="K365" s="135" t="s">
        <v>310</v>
      </c>
      <c r="L365" s="33"/>
      <c r="M365" s="140" t="s">
        <v>42</v>
      </c>
      <c r="N365" s="141" t="s">
        <v>50</v>
      </c>
      <c r="P365" s="142">
        <f>O365*H365</f>
        <v>0</v>
      </c>
      <c r="Q365" s="142">
        <v>2.420930458</v>
      </c>
      <c r="R365" s="142">
        <f>Q365*H365</f>
        <v>2.420930458</v>
      </c>
      <c r="S365" s="142">
        <v>0</v>
      </c>
      <c r="T365" s="143">
        <f>S365*H365</f>
        <v>0</v>
      </c>
      <c r="AR365" s="144" t="s">
        <v>311</v>
      </c>
      <c r="AT365" s="144" t="s">
        <v>307</v>
      </c>
      <c r="AU365" s="144" t="s">
        <v>88</v>
      </c>
      <c r="AY365" s="18" t="s">
        <v>305</v>
      </c>
      <c r="BE365" s="145">
        <f>IF(N365="základní",J365,0)</f>
        <v>0</v>
      </c>
      <c r="BF365" s="145">
        <f>IF(N365="snížená",J365,0)</f>
        <v>0</v>
      </c>
      <c r="BG365" s="145">
        <f>IF(N365="zákl. přenesená",J365,0)</f>
        <v>0</v>
      </c>
      <c r="BH365" s="145">
        <f>IF(N365="sníž. přenesená",J365,0)</f>
        <v>0</v>
      </c>
      <c r="BI365" s="145">
        <f>IF(N365="nulová",J365,0)</f>
        <v>0</v>
      </c>
      <c r="BJ365" s="18" t="s">
        <v>86</v>
      </c>
      <c r="BK365" s="145">
        <f>ROUND(I365*H365,2)</f>
        <v>0</v>
      </c>
      <c r="BL365" s="18" t="s">
        <v>311</v>
      </c>
      <c r="BM365" s="144" t="s">
        <v>9998</v>
      </c>
    </row>
    <row r="366" spans="2:65" s="1" customFormat="1" ht="19.5">
      <c r="B366" s="33"/>
      <c r="D366" s="146" t="s">
        <v>313</v>
      </c>
      <c r="F366" s="147" t="s">
        <v>9799</v>
      </c>
      <c r="I366" s="148"/>
      <c r="L366" s="33"/>
      <c r="M366" s="149"/>
      <c r="T366" s="54"/>
      <c r="AT366" s="18" t="s">
        <v>313</v>
      </c>
      <c r="AU366" s="18" t="s">
        <v>88</v>
      </c>
    </row>
    <row r="367" spans="2:65" s="1" customFormat="1" ht="11.25">
      <c r="B367" s="33"/>
      <c r="D367" s="150" t="s">
        <v>315</v>
      </c>
      <c r="F367" s="151" t="s">
        <v>9800</v>
      </c>
      <c r="I367" s="148"/>
      <c r="L367" s="33"/>
      <c r="M367" s="149"/>
      <c r="T367" s="54"/>
      <c r="AT367" s="18" t="s">
        <v>315</v>
      </c>
      <c r="AU367" s="18" t="s">
        <v>88</v>
      </c>
    </row>
    <row r="368" spans="2:65" s="1" customFormat="1" ht="156">
      <c r="B368" s="33"/>
      <c r="D368" s="146" t="s">
        <v>4036</v>
      </c>
      <c r="F368" s="189" t="s">
        <v>9655</v>
      </c>
      <c r="I368" s="148"/>
      <c r="L368" s="33"/>
      <c r="M368" s="149"/>
      <c r="T368" s="54"/>
      <c r="AT368" s="18" t="s">
        <v>4036</v>
      </c>
      <c r="AU368" s="18" t="s">
        <v>88</v>
      </c>
    </row>
    <row r="369" spans="2:65" s="1" customFormat="1" ht="24.2" customHeight="1">
      <c r="B369" s="33"/>
      <c r="C369" s="179" t="s">
        <v>781</v>
      </c>
      <c r="D369" s="179" t="s">
        <v>341</v>
      </c>
      <c r="E369" s="180" t="s">
        <v>9656</v>
      </c>
      <c r="F369" s="181" t="s">
        <v>9657</v>
      </c>
      <c r="G369" s="182" t="s">
        <v>350</v>
      </c>
      <c r="H369" s="183">
        <v>19</v>
      </c>
      <c r="I369" s="184"/>
      <c r="J369" s="185">
        <f>ROUND(I369*H369,2)</f>
        <v>0</v>
      </c>
      <c r="K369" s="181" t="s">
        <v>310</v>
      </c>
      <c r="L369" s="186"/>
      <c r="M369" s="187" t="s">
        <v>42</v>
      </c>
      <c r="N369" s="188" t="s">
        <v>50</v>
      </c>
      <c r="P369" s="142">
        <f>O369*H369</f>
        <v>0</v>
      </c>
      <c r="Q369" s="142">
        <v>2E-3</v>
      </c>
      <c r="R369" s="142">
        <f>Q369*H369</f>
        <v>3.7999999999999999E-2</v>
      </c>
      <c r="S369" s="142">
        <v>0</v>
      </c>
      <c r="T369" s="143">
        <f>S369*H369</f>
        <v>0</v>
      </c>
      <c r="AR369" s="144" t="s">
        <v>344</v>
      </c>
      <c r="AT369" s="144" t="s">
        <v>341</v>
      </c>
      <c r="AU369" s="144" t="s">
        <v>88</v>
      </c>
      <c r="AY369" s="18" t="s">
        <v>305</v>
      </c>
      <c r="BE369" s="145">
        <f>IF(N369="základní",J369,0)</f>
        <v>0</v>
      </c>
      <c r="BF369" s="145">
        <f>IF(N369="snížená",J369,0)</f>
        <v>0</v>
      </c>
      <c r="BG369" s="145">
        <f>IF(N369="zákl. přenesená",J369,0)</f>
        <v>0</v>
      </c>
      <c r="BH369" s="145">
        <f>IF(N369="sníž. přenesená",J369,0)</f>
        <v>0</v>
      </c>
      <c r="BI369" s="145">
        <f>IF(N369="nulová",J369,0)</f>
        <v>0</v>
      </c>
      <c r="BJ369" s="18" t="s">
        <v>86</v>
      </c>
      <c r="BK369" s="145">
        <f>ROUND(I369*H369,2)</f>
        <v>0</v>
      </c>
      <c r="BL369" s="18" t="s">
        <v>311</v>
      </c>
      <c r="BM369" s="144" t="s">
        <v>9999</v>
      </c>
    </row>
    <row r="370" spans="2:65" s="1" customFormat="1" ht="11.25">
      <c r="B370" s="33"/>
      <c r="D370" s="146" t="s">
        <v>313</v>
      </c>
      <c r="F370" s="147" t="s">
        <v>9657</v>
      </c>
      <c r="I370" s="148"/>
      <c r="L370" s="33"/>
      <c r="M370" s="149"/>
      <c r="T370" s="54"/>
      <c r="AT370" s="18" t="s">
        <v>313</v>
      </c>
      <c r="AU370" s="18" t="s">
        <v>88</v>
      </c>
    </row>
    <row r="371" spans="2:65" s="1" customFormat="1" ht="24.2" customHeight="1">
      <c r="B371" s="33"/>
      <c r="C371" s="179" t="s">
        <v>786</v>
      </c>
      <c r="D371" s="179" t="s">
        <v>341</v>
      </c>
      <c r="E371" s="180" t="s">
        <v>9805</v>
      </c>
      <c r="F371" s="181" t="s">
        <v>9806</v>
      </c>
      <c r="G371" s="182" t="s">
        <v>350</v>
      </c>
      <c r="H371" s="183">
        <v>1</v>
      </c>
      <c r="I371" s="184"/>
      <c r="J371" s="185">
        <f>ROUND(I371*H371,2)</f>
        <v>0</v>
      </c>
      <c r="K371" s="181" t="s">
        <v>310</v>
      </c>
      <c r="L371" s="186"/>
      <c r="M371" s="187" t="s">
        <v>42</v>
      </c>
      <c r="N371" s="188" t="s">
        <v>50</v>
      </c>
      <c r="P371" s="142">
        <f>O371*H371</f>
        <v>0</v>
      </c>
      <c r="Q371" s="142">
        <v>2.661</v>
      </c>
      <c r="R371" s="142">
        <f>Q371*H371</f>
        <v>2.661</v>
      </c>
      <c r="S371" s="142">
        <v>0</v>
      </c>
      <c r="T371" s="143">
        <f>S371*H371</f>
        <v>0</v>
      </c>
      <c r="AR371" s="144" t="s">
        <v>344</v>
      </c>
      <c r="AT371" s="144" t="s">
        <v>341</v>
      </c>
      <c r="AU371" s="144" t="s">
        <v>88</v>
      </c>
      <c r="AY371" s="18" t="s">
        <v>305</v>
      </c>
      <c r="BE371" s="145">
        <f>IF(N371="základní",J371,0)</f>
        <v>0</v>
      </c>
      <c r="BF371" s="145">
        <f>IF(N371="snížená",J371,0)</f>
        <v>0</v>
      </c>
      <c r="BG371" s="145">
        <f>IF(N371="zákl. přenesená",J371,0)</f>
        <v>0</v>
      </c>
      <c r="BH371" s="145">
        <f>IF(N371="sníž. přenesená",J371,0)</f>
        <v>0</v>
      </c>
      <c r="BI371" s="145">
        <f>IF(N371="nulová",J371,0)</f>
        <v>0</v>
      </c>
      <c r="BJ371" s="18" t="s">
        <v>86</v>
      </c>
      <c r="BK371" s="145">
        <f>ROUND(I371*H371,2)</f>
        <v>0</v>
      </c>
      <c r="BL371" s="18" t="s">
        <v>311</v>
      </c>
      <c r="BM371" s="144" t="s">
        <v>10000</v>
      </c>
    </row>
    <row r="372" spans="2:65" s="1" customFormat="1" ht="19.5">
      <c r="B372" s="33"/>
      <c r="D372" s="146" t="s">
        <v>313</v>
      </c>
      <c r="F372" s="147" t="s">
        <v>9806</v>
      </c>
      <c r="I372" s="148"/>
      <c r="L372" s="33"/>
      <c r="M372" s="149"/>
      <c r="T372" s="54"/>
      <c r="AT372" s="18" t="s">
        <v>313</v>
      </c>
      <c r="AU372" s="18" t="s">
        <v>88</v>
      </c>
    </row>
    <row r="373" spans="2:65" s="1" customFormat="1" ht="24.2" customHeight="1">
      <c r="B373" s="33"/>
      <c r="C373" s="179" t="s">
        <v>792</v>
      </c>
      <c r="D373" s="179" t="s">
        <v>341</v>
      </c>
      <c r="E373" s="180" t="s">
        <v>10001</v>
      </c>
      <c r="F373" s="181" t="s">
        <v>10002</v>
      </c>
      <c r="G373" s="182" t="s">
        <v>350</v>
      </c>
      <c r="H373" s="183">
        <v>1</v>
      </c>
      <c r="I373" s="184"/>
      <c r="J373" s="185">
        <f>ROUND(I373*H373,2)</f>
        <v>0</v>
      </c>
      <c r="K373" s="181" t="s">
        <v>310</v>
      </c>
      <c r="L373" s="186"/>
      <c r="M373" s="187" t="s">
        <v>42</v>
      </c>
      <c r="N373" s="188" t="s">
        <v>50</v>
      </c>
      <c r="P373" s="142">
        <f>O373*H373</f>
        <v>0</v>
      </c>
      <c r="Q373" s="142">
        <v>2.5659999999999998</v>
      </c>
      <c r="R373" s="142">
        <f>Q373*H373</f>
        <v>2.5659999999999998</v>
      </c>
      <c r="S373" s="142">
        <v>0</v>
      </c>
      <c r="T373" s="143">
        <f>S373*H373</f>
        <v>0</v>
      </c>
      <c r="AR373" s="144" t="s">
        <v>344</v>
      </c>
      <c r="AT373" s="144" t="s">
        <v>341</v>
      </c>
      <c r="AU373" s="144" t="s">
        <v>88</v>
      </c>
      <c r="AY373" s="18" t="s">
        <v>305</v>
      </c>
      <c r="BE373" s="145">
        <f>IF(N373="základní",J373,0)</f>
        <v>0</v>
      </c>
      <c r="BF373" s="145">
        <f>IF(N373="snížená",J373,0)</f>
        <v>0</v>
      </c>
      <c r="BG373" s="145">
        <f>IF(N373="zákl. přenesená",J373,0)</f>
        <v>0</v>
      </c>
      <c r="BH373" s="145">
        <f>IF(N373="sníž. přenesená",J373,0)</f>
        <v>0</v>
      </c>
      <c r="BI373" s="145">
        <f>IF(N373="nulová",J373,0)</f>
        <v>0</v>
      </c>
      <c r="BJ373" s="18" t="s">
        <v>86</v>
      </c>
      <c r="BK373" s="145">
        <f>ROUND(I373*H373,2)</f>
        <v>0</v>
      </c>
      <c r="BL373" s="18" t="s">
        <v>311</v>
      </c>
      <c r="BM373" s="144" t="s">
        <v>10003</v>
      </c>
    </row>
    <row r="374" spans="2:65" s="1" customFormat="1" ht="19.5">
      <c r="B374" s="33"/>
      <c r="D374" s="146" t="s">
        <v>313</v>
      </c>
      <c r="F374" s="147" t="s">
        <v>10002</v>
      </c>
      <c r="I374" s="148"/>
      <c r="L374" s="33"/>
      <c r="M374" s="149"/>
      <c r="T374" s="54"/>
      <c r="AT374" s="18" t="s">
        <v>313</v>
      </c>
      <c r="AU374" s="18" t="s">
        <v>88</v>
      </c>
    </row>
    <row r="375" spans="2:65" s="1" customFormat="1" ht="24.2" customHeight="1">
      <c r="B375" s="33"/>
      <c r="C375" s="179" t="s">
        <v>800</v>
      </c>
      <c r="D375" s="179" t="s">
        <v>341</v>
      </c>
      <c r="E375" s="180" t="s">
        <v>10004</v>
      </c>
      <c r="F375" s="181" t="s">
        <v>10005</v>
      </c>
      <c r="G375" s="182" t="s">
        <v>350</v>
      </c>
      <c r="H375" s="183">
        <v>6</v>
      </c>
      <c r="I375" s="184"/>
      <c r="J375" s="185">
        <f>ROUND(I375*H375,2)</f>
        <v>0</v>
      </c>
      <c r="K375" s="181" t="s">
        <v>310</v>
      </c>
      <c r="L375" s="186"/>
      <c r="M375" s="187" t="s">
        <v>42</v>
      </c>
      <c r="N375" s="188" t="s">
        <v>50</v>
      </c>
      <c r="P375" s="142">
        <f>O375*H375</f>
        <v>0</v>
      </c>
      <c r="Q375" s="142">
        <v>1.6140000000000001</v>
      </c>
      <c r="R375" s="142">
        <f>Q375*H375</f>
        <v>9.6840000000000011</v>
      </c>
      <c r="S375" s="142">
        <v>0</v>
      </c>
      <c r="T375" s="143">
        <f>S375*H375</f>
        <v>0</v>
      </c>
      <c r="AR375" s="144" t="s">
        <v>344</v>
      </c>
      <c r="AT375" s="144" t="s">
        <v>341</v>
      </c>
      <c r="AU375" s="144" t="s">
        <v>88</v>
      </c>
      <c r="AY375" s="18" t="s">
        <v>305</v>
      </c>
      <c r="BE375" s="145">
        <f>IF(N375="základní",J375,0)</f>
        <v>0</v>
      </c>
      <c r="BF375" s="145">
        <f>IF(N375="snížená",J375,0)</f>
        <v>0</v>
      </c>
      <c r="BG375" s="145">
        <f>IF(N375="zákl. přenesená",J375,0)</f>
        <v>0</v>
      </c>
      <c r="BH375" s="145">
        <f>IF(N375="sníž. přenesená",J375,0)</f>
        <v>0</v>
      </c>
      <c r="BI375" s="145">
        <f>IF(N375="nulová",J375,0)</f>
        <v>0</v>
      </c>
      <c r="BJ375" s="18" t="s">
        <v>86</v>
      </c>
      <c r="BK375" s="145">
        <f>ROUND(I375*H375,2)</f>
        <v>0</v>
      </c>
      <c r="BL375" s="18" t="s">
        <v>311</v>
      </c>
      <c r="BM375" s="144" t="s">
        <v>10006</v>
      </c>
    </row>
    <row r="376" spans="2:65" s="1" customFormat="1" ht="19.5">
      <c r="B376" s="33"/>
      <c r="D376" s="146" t="s">
        <v>313</v>
      </c>
      <c r="F376" s="147" t="s">
        <v>10005</v>
      </c>
      <c r="I376" s="148"/>
      <c r="L376" s="33"/>
      <c r="M376" s="149"/>
      <c r="T376" s="54"/>
      <c r="AT376" s="18" t="s">
        <v>313</v>
      </c>
      <c r="AU376" s="18" t="s">
        <v>88</v>
      </c>
    </row>
    <row r="377" spans="2:65" s="1" customFormat="1" ht="24.2" customHeight="1">
      <c r="B377" s="33"/>
      <c r="C377" s="179" t="s">
        <v>804</v>
      </c>
      <c r="D377" s="179" t="s">
        <v>341</v>
      </c>
      <c r="E377" s="180" t="s">
        <v>9659</v>
      </c>
      <c r="F377" s="181" t="s">
        <v>9660</v>
      </c>
      <c r="G377" s="182" t="s">
        <v>350</v>
      </c>
      <c r="H377" s="183">
        <v>1</v>
      </c>
      <c r="I377" s="184"/>
      <c r="J377" s="185">
        <f>ROUND(I377*H377,2)</f>
        <v>0</v>
      </c>
      <c r="K377" s="181" t="s">
        <v>310</v>
      </c>
      <c r="L377" s="186"/>
      <c r="M377" s="187" t="s">
        <v>42</v>
      </c>
      <c r="N377" s="188" t="s">
        <v>50</v>
      </c>
      <c r="P377" s="142">
        <f>O377*H377</f>
        <v>0</v>
      </c>
      <c r="Q377" s="142">
        <v>1.363</v>
      </c>
      <c r="R377" s="142">
        <f>Q377*H377</f>
        <v>1.363</v>
      </c>
      <c r="S377" s="142">
        <v>0</v>
      </c>
      <c r="T377" s="143">
        <f>S377*H377</f>
        <v>0</v>
      </c>
      <c r="AR377" s="144" t="s">
        <v>344</v>
      </c>
      <c r="AT377" s="144" t="s">
        <v>341</v>
      </c>
      <c r="AU377" s="144" t="s">
        <v>88</v>
      </c>
      <c r="AY377" s="18" t="s">
        <v>305</v>
      </c>
      <c r="BE377" s="145">
        <f>IF(N377="základní",J377,0)</f>
        <v>0</v>
      </c>
      <c r="BF377" s="145">
        <f>IF(N377="snížená",J377,0)</f>
        <v>0</v>
      </c>
      <c r="BG377" s="145">
        <f>IF(N377="zákl. přenesená",J377,0)</f>
        <v>0</v>
      </c>
      <c r="BH377" s="145">
        <f>IF(N377="sníž. přenesená",J377,0)</f>
        <v>0</v>
      </c>
      <c r="BI377" s="145">
        <f>IF(N377="nulová",J377,0)</f>
        <v>0</v>
      </c>
      <c r="BJ377" s="18" t="s">
        <v>86</v>
      </c>
      <c r="BK377" s="145">
        <f>ROUND(I377*H377,2)</f>
        <v>0</v>
      </c>
      <c r="BL377" s="18" t="s">
        <v>311</v>
      </c>
      <c r="BM377" s="144" t="s">
        <v>10007</v>
      </c>
    </row>
    <row r="378" spans="2:65" s="1" customFormat="1" ht="19.5">
      <c r="B378" s="33"/>
      <c r="D378" s="146" t="s">
        <v>313</v>
      </c>
      <c r="F378" s="147" t="s">
        <v>9660</v>
      </c>
      <c r="I378" s="148"/>
      <c r="L378" s="33"/>
      <c r="M378" s="149"/>
      <c r="T378" s="54"/>
      <c r="AT378" s="18" t="s">
        <v>313</v>
      </c>
      <c r="AU378" s="18" t="s">
        <v>88</v>
      </c>
    </row>
    <row r="379" spans="2:65" s="1" customFormat="1" ht="16.5" customHeight="1">
      <c r="B379" s="33"/>
      <c r="C379" s="179" t="s">
        <v>812</v>
      </c>
      <c r="D379" s="179" t="s">
        <v>341</v>
      </c>
      <c r="E379" s="180" t="s">
        <v>10008</v>
      </c>
      <c r="F379" s="181" t="s">
        <v>10009</v>
      </c>
      <c r="G379" s="182" t="s">
        <v>350</v>
      </c>
      <c r="H379" s="183">
        <v>2</v>
      </c>
      <c r="I379" s="184"/>
      <c r="J379" s="185">
        <f>ROUND(I379*H379,2)</f>
        <v>0</v>
      </c>
      <c r="K379" s="181" t="s">
        <v>721</v>
      </c>
      <c r="L379" s="186"/>
      <c r="M379" s="187" t="s">
        <v>42</v>
      </c>
      <c r="N379" s="188" t="s">
        <v>50</v>
      </c>
      <c r="P379" s="142">
        <f>O379*H379</f>
        <v>0</v>
      </c>
      <c r="Q379" s="142">
        <v>5.75</v>
      </c>
      <c r="R379" s="142">
        <f>Q379*H379</f>
        <v>11.5</v>
      </c>
      <c r="S379" s="142">
        <v>0</v>
      </c>
      <c r="T379" s="143">
        <f>S379*H379</f>
        <v>0</v>
      </c>
      <c r="AR379" s="144" t="s">
        <v>344</v>
      </c>
      <c r="AT379" s="144" t="s">
        <v>341</v>
      </c>
      <c r="AU379" s="144" t="s">
        <v>88</v>
      </c>
      <c r="AY379" s="18" t="s">
        <v>305</v>
      </c>
      <c r="BE379" s="145">
        <f>IF(N379="základní",J379,0)</f>
        <v>0</v>
      </c>
      <c r="BF379" s="145">
        <f>IF(N379="snížená",J379,0)</f>
        <v>0</v>
      </c>
      <c r="BG379" s="145">
        <f>IF(N379="zákl. přenesená",J379,0)</f>
        <v>0</v>
      </c>
      <c r="BH379" s="145">
        <f>IF(N379="sníž. přenesená",J379,0)</f>
        <v>0</v>
      </c>
      <c r="BI379" s="145">
        <f>IF(N379="nulová",J379,0)</f>
        <v>0</v>
      </c>
      <c r="BJ379" s="18" t="s">
        <v>86</v>
      </c>
      <c r="BK379" s="145">
        <f>ROUND(I379*H379,2)</f>
        <v>0</v>
      </c>
      <c r="BL379" s="18" t="s">
        <v>311</v>
      </c>
      <c r="BM379" s="144" t="s">
        <v>10010</v>
      </c>
    </row>
    <row r="380" spans="2:65" s="1" customFormat="1" ht="11.25">
      <c r="B380" s="33"/>
      <c r="D380" s="146" t="s">
        <v>313</v>
      </c>
      <c r="F380" s="147" t="s">
        <v>10009</v>
      </c>
      <c r="I380" s="148"/>
      <c r="L380" s="33"/>
      <c r="M380" s="149"/>
      <c r="T380" s="54"/>
      <c r="AT380" s="18" t="s">
        <v>313</v>
      </c>
      <c r="AU380" s="18" t="s">
        <v>88</v>
      </c>
    </row>
    <row r="381" spans="2:65" s="1" customFormat="1" ht="44.25" customHeight="1">
      <c r="B381" s="33"/>
      <c r="C381" s="179" t="s">
        <v>820</v>
      </c>
      <c r="D381" s="179" t="s">
        <v>341</v>
      </c>
      <c r="E381" s="180" t="s">
        <v>10011</v>
      </c>
      <c r="F381" s="181" t="s">
        <v>10012</v>
      </c>
      <c r="G381" s="182" t="s">
        <v>2158</v>
      </c>
      <c r="H381" s="183">
        <v>2</v>
      </c>
      <c r="I381" s="184"/>
      <c r="J381" s="185">
        <f>ROUND(I381*H381,2)</f>
        <v>0</v>
      </c>
      <c r="K381" s="181" t="s">
        <v>721</v>
      </c>
      <c r="L381" s="186"/>
      <c r="M381" s="187" t="s">
        <v>42</v>
      </c>
      <c r="N381" s="188" t="s">
        <v>50</v>
      </c>
      <c r="P381" s="142">
        <f>O381*H381</f>
        <v>0</v>
      </c>
      <c r="Q381" s="142">
        <v>0</v>
      </c>
      <c r="R381" s="142">
        <f>Q381*H381</f>
        <v>0</v>
      </c>
      <c r="S381" s="142">
        <v>0</v>
      </c>
      <c r="T381" s="143">
        <f>S381*H381</f>
        <v>0</v>
      </c>
      <c r="AR381" s="144" t="s">
        <v>344</v>
      </c>
      <c r="AT381" s="144" t="s">
        <v>341</v>
      </c>
      <c r="AU381" s="144" t="s">
        <v>88</v>
      </c>
      <c r="AY381" s="18" t="s">
        <v>305</v>
      </c>
      <c r="BE381" s="145">
        <f>IF(N381="základní",J381,0)</f>
        <v>0</v>
      </c>
      <c r="BF381" s="145">
        <f>IF(N381="snížená",J381,0)</f>
        <v>0</v>
      </c>
      <c r="BG381" s="145">
        <f>IF(N381="zákl. přenesená",J381,0)</f>
        <v>0</v>
      </c>
      <c r="BH381" s="145">
        <f>IF(N381="sníž. přenesená",J381,0)</f>
        <v>0</v>
      </c>
      <c r="BI381" s="145">
        <f>IF(N381="nulová",J381,0)</f>
        <v>0</v>
      </c>
      <c r="BJ381" s="18" t="s">
        <v>86</v>
      </c>
      <c r="BK381" s="145">
        <f>ROUND(I381*H381,2)</f>
        <v>0</v>
      </c>
      <c r="BL381" s="18" t="s">
        <v>311</v>
      </c>
      <c r="BM381" s="144" t="s">
        <v>10013</v>
      </c>
    </row>
    <row r="382" spans="2:65" s="1" customFormat="1" ht="29.25">
      <c r="B382" s="33"/>
      <c r="D382" s="146" t="s">
        <v>313</v>
      </c>
      <c r="F382" s="147" t="s">
        <v>10012</v>
      </c>
      <c r="I382" s="148"/>
      <c r="L382" s="33"/>
      <c r="M382" s="149"/>
      <c r="T382" s="54"/>
      <c r="AT382" s="18" t="s">
        <v>313</v>
      </c>
      <c r="AU382" s="18" t="s">
        <v>88</v>
      </c>
    </row>
    <row r="383" spans="2:65" s="1" customFormat="1" ht="24.2" customHeight="1">
      <c r="B383" s="33"/>
      <c r="C383" s="179" t="s">
        <v>828</v>
      </c>
      <c r="D383" s="179" t="s">
        <v>341</v>
      </c>
      <c r="E383" s="180" t="s">
        <v>9662</v>
      </c>
      <c r="F383" s="181" t="s">
        <v>9663</v>
      </c>
      <c r="G383" s="182" t="s">
        <v>350</v>
      </c>
      <c r="H383" s="183">
        <v>10</v>
      </c>
      <c r="I383" s="184"/>
      <c r="J383" s="185">
        <f>ROUND(I383*H383,2)</f>
        <v>0</v>
      </c>
      <c r="K383" s="181" t="s">
        <v>310</v>
      </c>
      <c r="L383" s="186"/>
      <c r="M383" s="187" t="s">
        <v>42</v>
      </c>
      <c r="N383" s="188" t="s">
        <v>50</v>
      </c>
      <c r="P383" s="142">
        <f>O383*H383</f>
        <v>0</v>
      </c>
      <c r="Q383" s="142">
        <v>0.54800000000000004</v>
      </c>
      <c r="R383" s="142">
        <f>Q383*H383</f>
        <v>5.48</v>
      </c>
      <c r="S383" s="142">
        <v>0</v>
      </c>
      <c r="T383" s="143">
        <f>S383*H383</f>
        <v>0</v>
      </c>
      <c r="AR383" s="144" t="s">
        <v>344</v>
      </c>
      <c r="AT383" s="144" t="s">
        <v>341</v>
      </c>
      <c r="AU383" s="144" t="s">
        <v>88</v>
      </c>
      <c r="AY383" s="18" t="s">
        <v>305</v>
      </c>
      <c r="BE383" s="145">
        <f>IF(N383="základní",J383,0)</f>
        <v>0</v>
      </c>
      <c r="BF383" s="145">
        <f>IF(N383="snížená",J383,0)</f>
        <v>0</v>
      </c>
      <c r="BG383" s="145">
        <f>IF(N383="zákl. přenesená",J383,0)</f>
        <v>0</v>
      </c>
      <c r="BH383" s="145">
        <f>IF(N383="sníž. přenesená",J383,0)</f>
        <v>0</v>
      </c>
      <c r="BI383" s="145">
        <f>IF(N383="nulová",J383,0)</f>
        <v>0</v>
      </c>
      <c r="BJ383" s="18" t="s">
        <v>86</v>
      </c>
      <c r="BK383" s="145">
        <f>ROUND(I383*H383,2)</f>
        <v>0</v>
      </c>
      <c r="BL383" s="18" t="s">
        <v>311</v>
      </c>
      <c r="BM383" s="144" t="s">
        <v>10014</v>
      </c>
    </row>
    <row r="384" spans="2:65" s="1" customFormat="1" ht="19.5">
      <c r="B384" s="33"/>
      <c r="D384" s="146" t="s">
        <v>313</v>
      </c>
      <c r="F384" s="147" t="s">
        <v>9663</v>
      </c>
      <c r="I384" s="148"/>
      <c r="L384" s="33"/>
      <c r="M384" s="149"/>
      <c r="T384" s="54"/>
      <c r="AT384" s="18" t="s">
        <v>313</v>
      </c>
      <c r="AU384" s="18" t="s">
        <v>88</v>
      </c>
    </row>
    <row r="385" spans="2:65" s="1" customFormat="1" ht="24.2" customHeight="1">
      <c r="B385" s="33"/>
      <c r="C385" s="179" t="s">
        <v>835</v>
      </c>
      <c r="D385" s="179" t="s">
        <v>341</v>
      </c>
      <c r="E385" s="180" t="s">
        <v>9665</v>
      </c>
      <c r="F385" s="181" t="s">
        <v>9666</v>
      </c>
      <c r="G385" s="182" t="s">
        <v>350</v>
      </c>
      <c r="H385" s="183">
        <v>3</v>
      </c>
      <c r="I385" s="184"/>
      <c r="J385" s="185">
        <f>ROUND(I385*H385,2)</f>
        <v>0</v>
      </c>
      <c r="K385" s="181" t="s">
        <v>310</v>
      </c>
      <c r="L385" s="186"/>
      <c r="M385" s="187" t="s">
        <v>42</v>
      </c>
      <c r="N385" s="188" t="s">
        <v>50</v>
      </c>
      <c r="P385" s="142">
        <f>O385*H385</f>
        <v>0</v>
      </c>
      <c r="Q385" s="142">
        <v>0.254</v>
      </c>
      <c r="R385" s="142">
        <f>Q385*H385</f>
        <v>0.76200000000000001</v>
      </c>
      <c r="S385" s="142">
        <v>0</v>
      </c>
      <c r="T385" s="143">
        <f>S385*H385</f>
        <v>0</v>
      </c>
      <c r="AR385" s="144" t="s">
        <v>344</v>
      </c>
      <c r="AT385" s="144" t="s">
        <v>341</v>
      </c>
      <c r="AU385" s="144" t="s">
        <v>88</v>
      </c>
      <c r="AY385" s="18" t="s">
        <v>305</v>
      </c>
      <c r="BE385" s="145">
        <f>IF(N385="základní",J385,0)</f>
        <v>0</v>
      </c>
      <c r="BF385" s="145">
        <f>IF(N385="snížená",J385,0)</f>
        <v>0</v>
      </c>
      <c r="BG385" s="145">
        <f>IF(N385="zákl. přenesená",J385,0)</f>
        <v>0</v>
      </c>
      <c r="BH385" s="145">
        <f>IF(N385="sníž. přenesená",J385,0)</f>
        <v>0</v>
      </c>
      <c r="BI385" s="145">
        <f>IF(N385="nulová",J385,0)</f>
        <v>0</v>
      </c>
      <c r="BJ385" s="18" t="s">
        <v>86</v>
      </c>
      <c r="BK385" s="145">
        <f>ROUND(I385*H385,2)</f>
        <v>0</v>
      </c>
      <c r="BL385" s="18" t="s">
        <v>311</v>
      </c>
      <c r="BM385" s="144" t="s">
        <v>10015</v>
      </c>
    </row>
    <row r="386" spans="2:65" s="1" customFormat="1" ht="19.5">
      <c r="B386" s="33"/>
      <c r="D386" s="146" t="s">
        <v>313</v>
      </c>
      <c r="F386" s="147" t="s">
        <v>9666</v>
      </c>
      <c r="I386" s="148"/>
      <c r="L386" s="33"/>
      <c r="M386" s="149"/>
      <c r="T386" s="54"/>
      <c r="AT386" s="18" t="s">
        <v>313</v>
      </c>
      <c r="AU386" s="18" t="s">
        <v>88</v>
      </c>
    </row>
    <row r="387" spans="2:65" s="1" customFormat="1" ht="24.2" customHeight="1">
      <c r="B387" s="33"/>
      <c r="C387" s="179" t="s">
        <v>842</v>
      </c>
      <c r="D387" s="179" t="s">
        <v>341</v>
      </c>
      <c r="E387" s="180" t="s">
        <v>9668</v>
      </c>
      <c r="F387" s="181" t="s">
        <v>9669</v>
      </c>
      <c r="G387" s="182" t="s">
        <v>350</v>
      </c>
      <c r="H387" s="183">
        <v>4</v>
      </c>
      <c r="I387" s="184"/>
      <c r="J387" s="185">
        <f>ROUND(I387*H387,2)</f>
        <v>0</v>
      </c>
      <c r="K387" s="181" t="s">
        <v>310</v>
      </c>
      <c r="L387" s="186"/>
      <c r="M387" s="187" t="s">
        <v>42</v>
      </c>
      <c r="N387" s="188" t="s">
        <v>50</v>
      </c>
      <c r="P387" s="142">
        <f>O387*H387</f>
        <v>0</v>
      </c>
      <c r="Q387" s="142">
        <v>0.50600000000000001</v>
      </c>
      <c r="R387" s="142">
        <f>Q387*H387</f>
        <v>2.024</v>
      </c>
      <c r="S387" s="142">
        <v>0</v>
      </c>
      <c r="T387" s="143">
        <f>S387*H387</f>
        <v>0</v>
      </c>
      <c r="AR387" s="144" t="s">
        <v>344</v>
      </c>
      <c r="AT387" s="144" t="s">
        <v>341</v>
      </c>
      <c r="AU387" s="144" t="s">
        <v>88</v>
      </c>
      <c r="AY387" s="18" t="s">
        <v>305</v>
      </c>
      <c r="BE387" s="145">
        <f>IF(N387="základní",J387,0)</f>
        <v>0</v>
      </c>
      <c r="BF387" s="145">
        <f>IF(N387="snížená",J387,0)</f>
        <v>0</v>
      </c>
      <c r="BG387" s="145">
        <f>IF(N387="zákl. přenesená",J387,0)</f>
        <v>0</v>
      </c>
      <c r="BH387" s="145">
        <f>IF(N387="sníž. přenesená",J387,0)</f>
        <v>0</v>
      </c>
      <c r="BI387" s="145">
        <f>IF(N387="nulová",J387,0)</f>
        <v>0</v>
      </c>
      <c r="BJ387" s="18" t="s">
        <v>86</v>
      </c>
      <c r="BK387" s="145">
        <f>ROUND(I387*H387,2)</f>
        <v>0</v>
      </c>
      <c r="BL387" s="18" t="s">
        <v>311</v>
      </c>
      <c r="BM387" s="144" t="s">
        <v>10016</v>
      </c>
    </row>
    <row r="388" spans="2:65" s="1" customFormat="1" ht="19.5">
      <c r="B388" s="33"/>
      <c r="D388" s="146" t="s">
        <v>313</v>
      </c>
      <c r="F388" s="147" t="s">
        <v>9669</v>
      </c>
      <c r="I388" s="148"/>
      <c r="L388" s="33"/>
      <c r="M388" s="149"/>
      <c r="T388" s="54"/>
      <c r="AT388" s="18" t="s">
        <v>313</v>
      </c>
      <c r="AU388" s="18" t="s">
        <v>88</v>
      </c>
    </row>
    <row r="389" spans="2:65" s="1" customFormat="1" ht="24.2" customHeight="1">
      <c r="B389" s="33"/>
      <c r="C389" s="179" t="s">
        <v>849</v>
      </c>
      <c r="D389" s="179" t="s">
        <v>341</v>
      </c>
      <c r="E389" s="180" t="s">
        <v>9671</v>
      </c>
      <c r="F389" s="181" t="s">
        <v>9672</v>
      </c>
      <c r="G389" s="182" t="s">
        <v>350</v>
      </c>
      <c r="H389" s="183">
        <v>4</v>
      </c>
      <c r="I389" s="184"/>
      <c r="J389" s="185">
        <f>ROUND(I389*H389,2)</f>
        <v>0</v>
      </c>
      <c r="K389" s="181" t="s">
        <v>310</v>
      </c>
      <c r="L389" s="186"/>
      <c r="M389" s="187" t="s">
        <v>42</v>
      </c>
      <c r="N389" s="188" t="s">
        <v>50</v>
      </c>
      <c r="P389" s="142">
        <f>O389*H389</f>
        <v>0</v>
      </c>
      <c r="Q389" s="142">
        <v>1.0129999999999999</v>
      </c>
      <c r="R389" s="142">
        <f>Q389*H389</f>
        <v>4.0519999999999996</v>
      </c>
      <c r="S389" s="142">
        <v>0</v>
      </c>
      <c r="T389" s="143">
        <f>S389*H389</f>
        <v>0</v>
      </c>
      <c r="AR389" s="144" t="s">
        <v>344</v>
      </c>
      <c r="AT389" s="144" t="s">
        <v>341</v>
      </c>
      <c r="AU389" s="144" t="s">
        <v>88</v>
      </c>
      <c r="AY389" s="18" t="s">
        <v>305</v>
      </c>
      <c r="BE389" s="145">
        <f>IF(N389="základní",J389,0)</f>
        <v>0</v>
      </c>
      <c r="BF389" s="145">
        <f>IF(N389="snížená",J389,0)</f>
        <v>0</v>
      </c>
      <c r="BG389" s="145">
        <f>IF(N389="zákl. přenesená",J389,0)</f>
        <v>0</v>
      </c>
      <c r="BH389" s="145">
        <f>IF(N389="sníž. přenesená",J389,0)</f>
        <v>0</v>
      </c>
      <c r="BI389" s="145">
        <f>IF(N389="nulová",J389,0)</f>
        <v>0</v>
      </c>
      <c r="BJ389" s="18" t="s">
        <v>86</v>
      </c>
      <c r="BK389" s="145">
        <f>ROUND(I389*H389,2)</f>
        <v>0</v>
      </c>
      <c r="BL389" s="18" t="s">
        <v>311</v>
      </c>
      <c r="BM389" s="144" t="s">
        <v>10017</v>
      </c>
    </row>
    <row r="390" spans="2:65" s="1" customFormat="1" ht="19.5">
      <c r="B390" s="33"/>
      <c r="D390" s="146" t="s">
        <v>313</v>
      </c>
      <c r="F390" s="147" t="s">
        <v>9672</v>
      </c>
      <c r="I390" s="148"/>
      <c r="L390" s="33"/>
      <c r="M390" s="149"/>
      <c r="T390" s="54"/>
      <c r="AT390" s="18" t="s">
        <v>313</v>
      </c>
      <c r="AU390" s="18" t="s">
        <v>88</v>
      </c>
    </row>
    <row r="391" spans="2:65" s="1" customFormat="1" ht="16.5" customHeight="1">
      <c r="B391" s="33"/>
      <c r="C391" s="179" t="s">
        <v>856</v>
      </c>
      <c r="D391" s="179" t="s">
        <v>341</v>
      </c>
      <c r="E391" s="180" t="s">
        <v>10018</v>
      </c>
      <c r="F391" s="181" t="s">
        <v>10019</v>
      </c>
      <c r="G391" s="182" t="s">
        <v>350</v>
      </c>
      <c r="H391" s="183">
        <v>2</v>
      </c>
      <c r="I391" s="184"/>
      <c r="J391" s="185">
        <f>ROUND(I391*H391,2)</f>
        <v>0</v>
      </c>
      <c r="K391" s="181" t="s">
        <v>721</v>
      </c>
      <c r="L391" s="186"/>
      <c r="M391" s="187" t="s">
        <v>42</v>
      </c>
      <c r="N391" s="188" t="s">
        <v>50</v>
      </c>
      <c r="P391" s="142">
        <f>O391*H391</f>
        <v>0</v>
      </c>
      <c r="Q391" s="142">
        <v>1.0900000000000001</v>
      </c>
      <c r="R391" s="142">
        <f>Q391*H391</f>
        <v>2.1800000000000002</v>
      </c>
      <c r="S391" s="142">
        <v>0</v>
      </c>
      <c r="T391" s="143">
        <f>S391*H391</f>
        <v>0</v>
      </c>
      <c r="AR391" s="144" t="s">
        <v>344</v>
      </c>
      <c r="AT391" s="144" t="s">
        <v>341</v>
      </c>
      <c r="AU391" s="144" t="s">
        <v>88</v>
      </c>
      <c r="AY391" s="18" t="s">
        <v>305</v>
      </c>
      <c r="BE391" s="145">
        <f>IF(N391="základní",J391,0)</f>
        <v>0</v>
      </c>
      <c r="BF391" s="145">
        <f>IF(N391="snížená",J391,0)</f>
        <v>0</v>
      </c>
      <c r="BG391" s="145">
        <f>IF(N391="zákl. přenesená",J391,0)</f>
        <v>0</v>
      </c>
      <c r="BH391" s="145">
        <f>IF(N391="sníž. přenesená",J391,0)</f>
        <v>0</v>
      </c>
      <c r="BI391" s="145">
        <f>IF(N391="nulová",J391,0)</f>
        <v>0</v>
      </c>
      <c r="BJ391" s="18" t="s">
        <v>86</v>
      </c>
      <c r="BK391" s="145">
        <f>ROUND(I391*H391,2)</f>
        <v>0</v>
      </c>
      <c r="BL391" s="18" t="s">
        <v>311</v>
      </c>
      <c r="BM391" s="144" t="s">
        <v>10020</v>
      </c>
    </row>
    <row r="392" spans="2:65" s="1" customFormat="1" ht="11.25">
      <c r="B392" s="33"/>
      <c r="D392" s="146" t="s">
        <v>313</v>
      </c>
      <c r="F392" s="147" t="s">
        <v>10019</v>
      </c>
      <c r="I392" s="148"/>
      <c r="L392" s="33"/>
      <c r="M392" s="149"/>
      <c r="T392" s="54"/>
      <c r="AT392" s="18" t="s">
        <v>313</v>
      </c>
      <c r="AU392" s="18" t="s">
        <v>88</v>
      </c>
    </row>
    <row r="393" spans="2:65" s="1" customFormat="1" ht="16.5" customHeight="1">
      <c r="B393" s="33"/>
      <c r="C393" s="179" t="s">
        <v>864</v>
      </c>
      <c r="D393" s="179" t="s">
        <v>341</v>
      </c>
      <c r="E393" s="180" t="s">
        <v>10021</v>
      </c>
      <c r="F393" s="181" t="s">
        <v>10022</v>
      </c>
      <c r="G393" s="182" t="s">
        <v>350</v>
      </c>
      <c r="H393" s="183">
        <v>1</v>
      </c>
      <c r="I393" s="184"/>
      <c r="J393" s="185">
        <f>ROUND(I393*H393,2)</f>
        <v>0</v>
      </c>
      <c r="K393" s="181" t="s">
        <v>721</v>
      </c>
      <c r="L393" s="186"/>
      <c r="M393" s="187" t="s">
        <v>42</v>
      </c>
      <c r="N393" s="188" t="s">
        <v>50</v>
      </c>
      <c r="P393" s="142">
        <f>O393*H393</f>
        <v>0</v>
      </c>
      <c r="Q393" s="142">
        <v>0.87</v>
      </c>
      <c r="R393" s="142">
        <f>Q393*H393</f>
        <v>0.87</v>
      </c>
      <c r="S393" s="142">
        <v>0</v>
      </c>
      <c r="T393" s="143">
        <f>S393*H393</f>
        <v>0</v>
      </c>
      <c r="AR393" s="144" t="s">
        <v>344</v>
      </c>
      <c r="AT393" s="144" t="s">
        <v>341</v>
      </c>
      <c r="AU393" s="144" t="s">
        <v>88</v>
      </c>
      <c r="AY393" s="18" t="s">
        <v>305</v>
      </c>
      <c r="BE393" s="145">
        <f>IF(N393="základní",J393,0)</f>
        <v>0</v>
      </c>
      <c r="BF393" s="145">
        <f>IF(N393="snížená",J393,0)</f>
        <v>0</v>
      </c>
      <c r="BG393" s="145">
        <f>IF(N393="zákl. přenesená",J393,0)</f>
        <v>0</v>
      </c>
      <c r="BH393" s="145">
        <f>IF(N393="sníž. přenesená",J393,0)</f>
        <v>0</v>
      </c>
      <c r="BI393" s="145">
        <f>IF(N393="nulová",J393,0)</f>
        <v>0</v>
      </c>
      <c r="BJ393" s="18" t="s">
        <v>86</v>
      </c>
      <c r="BK393" s="145">
        <f>ROUND(I393*H393,2)</f>
        <v>0</v>
      </c>
      <c r="BL393" s="18" t="s">
        <v>311</v>
      </c>
      <c r="BM393" s="144" t="s">
        <v>10023</v>
      </c>
    </row>
    <row r="394" spans="2:65" s="1" customFormat="1" ht="11.25">
      <c r="B394" s="33"/>
      <c r="D394" s="146" t="s">
        <v>313</v>
      </c>
      <c r="F394" s="147" t="s">
        <v>10022</v>
      </c>
      <c r="I394" s="148"/>
      <c r="L394" s="33"/>
      <c r="M394" s="149"/>
      <c r="T394" s="54"/>
      <c r="AT394" s="18" t="s">
        <v>313</v>
      </c>
      <c r="AU394" s="18" t="s">
        <v>88</v>
      </c>
    </row>
    <row r="395" spans="2:65" s="1" customFormat="1" ht="24.2" customHeight="1">
      <c r="B395" s="33"/>
      <c r="C395" s="179" t="s">
        <v>872</v>
      </c>
      <c r="D395" s="179" t="s">
        <v>341</v>
      </c>
      <c r="E395" s="180" t="s">
        <v>10024</v>
      </c>
      <c r="F395" s="181" t="s">
        <v>10025</v>
      </c>
      <c r="G395" s="182" t="s">
        <v>350</v>
      </c>
      <c r="H395" s="183">
        <v>3</v>
      </c>
      <c r="I395" s="184"/>
      <c r="J395" s="185">
        <f>ROUND(I395*H395,2)</f>
        <v>0</v>
      </c>
      <c r="K395" s="181" t="s">
        <v>42</v>
      </c>
      <c r="L395" s="186"/>
      <c r="M395" s="187" t="s">
        <v>42</v>
      </c>
      <c r="N395" s="188" t="s">
        <v>50</v>
      </c>
      <c r="P395" s="142">
        <f>O395*H395</f>
        <v>0</v>
      </c>
      <c r="Q395" s="142">
        <v>4.0000000000000001E-3</v>
      </c>
      <c r="R395" s="142">
        <f>Q395*H395</f>
        <v>1.2E-2</v>
      </c>
      <c r="S395" s="142">
        <v>0</v>
      </c>
      <c r="T395" s="143">
        <f>S395*H395</f>
        <v>0</v>
      </c>
      <c r="AR395" s="144" t="s">
        <v>344</v>
      </c>
      <c r="AT395" s="144" t="s">
        <v>341</v>
      </c>
      <c r="AU395" s="144" t="s">
        <v>88</v>
      </c>
      <c r="AY395" s="18" t="s">
        <v>305</v>
      </c>
      <c r="BE395" s="145">
        <f>IF(N395="základní",J395,0)</f>
        <v>0</v>
      </c>
      <c r="BF395" s="145">
        <f>IF(N395="snížená",J395,0)</f>
        <v>0</v>
      </c>
      <c r="BG395" s="145">
        <f>IF(N395="zákl. přenesená",J395,0)</f>
        <v>0</v>
      </c>
      <c r="BH395" s="145">
        <f>IF(N395="sníž. přenesená",J395,0)</f>
        <v>0</v>
      </c>
      <c r="BI395" s="145">
        <f>IF(N395="nulová",J395,0)</f>
        <v>0</v>
      </c>
      <c r="BJ395" s="18" t="s">
        <v>86</v>
      </c>
      <c r="BK395" s="145">
        <f>ROUND(I395*H395,2)</f>
        <v>0</v>
      </c>
      <c r="BL395" s="18" t="s">
        <v>311</v>
      </c>
      <c r="BM395" s="144" t="s">
        <v>10026</v>
      </c>
    </row>
    <row r="396" spans="2:65" s="1" customFormat="1" ht="11.25">
      <c r="B396" s="33"/>
      <c r="D396" s="146" t="s">
        <v>313</v>
      </c>
      <c r="F396" s="147" t="s">
        <v>10025</v>
      </c>
      <c r="I396" s="148"/>
      <c r="L396" s="33"/>
      <c r="M396" s="149"/>
      <c r="T396" s="54"/>
      <c r="AT396" s="18" t="s">
        <v>313</v>
      </c>
      <c r="AU396" s="18" t="s">
        <v>88</v>
      </c>
    </row>
    <row r="397" spans="2:65" s="1" customFormat="1" ht="24.2" customHeight="1">
      <c r="B397" s="33"/>
      <c r="C397" s="133" t="s">
        <v>880</v>
      </c>
      <c r="D397" s="133" t="s">
        <v>307</v>
      </c>
      <c r="E397" s="134" t="s">
        <v>10027</v>
      </c>
      <c r="F397" s="135" t="s">
        <v>9813</v>
      </c>
      <c r="G397" s="136" t="s">
        <v>350</v>
      </c>
      <c r="H397" s="137">
        <v>1</v>
      </c>
      <c r="I397" s="138"/>
      <c r="J397" s="139">
        <f>ROUND(I397*H397,2)</f>
        <v>0</v>
      </c>
      <c r="K397" s="135" t="s">
        <v>310</v>
      </c>
      <c r="L397" s="33"/>
      <c r="M397" s="140" t="s">
        <v>42</v>
      </c>
      <c r="N397" s="141" t="s">
        <v>50</v>
      </c>
      <c r="P397" s="142">
        <f>O397*H397</f>
        <v>0</v>
      </c>
      <c r="Q397" s="142">
        <v>2.6148782850000001</v>
      </c>
      <c r="R397" s="142">
        <f>Q397*H397</f>
        <v>2.6148782850000001</v>
      </c>
      <c r="S397" s="142">
        <v>0</v>
      </c>
      <c r="T397" s="143">
        <f>S397*H397</f>
        <v>0</v>
      </c>
      <c r="AR397" s="144" t="s">
        <v>311</v>
      </c>
      <c r="AT397" s="144" t="s">
        <v>307</v>
      </c>
      <c r="AU397" s="144" t="s">
        <v>88</v>
      </c>
      <c r="AY397" s="18" t="s">
        <v>305</v>
      </c>
      <c r="BE397" s="145">
        <f>IF(N397="základní",J397,0)</f>
        <v>0</v>
      </c>
      <c r="BF397" s="145">
        <f>IF(N397="snížená",J397,0)</f>
        <v>0</v>
      </c>
      <c r="BG397" s="145">
        <f>IF(N397="zákl. přenesená",J397,0)</f>
        <v>0</v>
      </c>
      <c r="BH397" s="145">
        <f>IF(N397="sníž. přenesená",J397,0)</f>
        <v>0</v>
      </c>
      <c r="BI397" s="145">
        <f>IF(N397="nulová",J397,0)</f>
        <v>0</v>
      </c>
      <c r="BJ397" s="18" t="s">
        <v>86</v>
      </c>
      <c r="BK397" s="145">
        <f>ROUND(I397*H397,2)</f>
        <v>0</v>
      </c>
      <c r="BL397" s="18" t="s">
        <v>311</v>
      </c>
      <c r="BM397" s="144" t="s">
        <v>10028</v>
      </c>
    </row>
    <row r="398" spans="2:65" s="1" customFormat="1" ht="19.5">
      <c r="B398" s="33"/>
      <c r="D398" s="146" t="s">
        <v>313</v>
      </c>
      <c r="F398" s="147" t="s">
        <v>9815</v>
      </c>
      <c r="I398" s="148"/>
      <c r="L398" s="33"/>
      <c r="M398" s="149"/>
      <c r="T398" s="54"/>
      <c r="AT398" s="18" t="s">
        <v>313</v>
      </c>
      <c r="AU398" s="18" t="s">
        <v>88</v>
      </c>
    </row>
    <row r="399" spans="2:65" s="1" customFormat="1" ht="11.25">
      <c r="B399" s="33"/>
      <c r="D399" s="150" t="s">
        <v>315</v>
      </c>
      <c r="F399" s="151" t="s">
        <v>10029</v>
      </c>
      <c r="I399" s="148"/>
      <c r="L399" s="33"/>
      <c r="M399" s="149"/>
      <c r="T399" s="54"/>
      <c r="AT399" s="18" t="s">
        <v>315</v>
      </c>
      <c r="AU399" s="18" t="s">
        <v>88</v>
      </c>
    </row>
    <row r="400" spans="2:65" s="1" customFormat="1" ht="136.5">
      <c r="B400" s="33"/>
      <c r="D400" s="146" t="s">
        <v>4036</v>
      </c>
      <c r="F400" s="189" t="s">
        <v>9817</v>
      </c>
      <c r="I400" s="148"/>
      <c r="L400" s="33"/>
      <c r="M400" s="149"/>
      <c r="T400" s="54"/>
      <c r="AT400" s="18" t="s">
        <v>4036</v>
      </c>
      <c r="AU400" s="18" t="s">
        <v>88</v>
      </c>
    </row>
    <row r="401" spans="2:65" s="1" customFormat="1" ht="24.2" customHeight="1">
      <c r="B401" s="33"/>
      <c r="C401" s="133" t="s">
        <v>888</v>
      </c>
      <c r="D401" s="133" t="s">
        <v>307</v>
      </c>
      <c r="E401" s="134" t="s">
        <v>10030</v>
      </c>
      <c r="F401" s="135" t="s">
        <v>10031</v>
      </c>
      <c r="G401" s="136" t="s">
        <v>350</v>
      </c>
      <c r="H401" s="137">
        <v>1</v>
      </c>
      <c r="I401" s="138"/>
      <c r="J401" s="139">
        <f>ROUND(I401*H401,2)</f>
        <v>0</v>
      </c>
      <c r="K401" s="135" t="s">
        <v>310</v>
      </c>
      <c r="L401" s="33"/>
      <c r="M401" s="140" t="s">
        <v>42</v>
      </c>
      <c r="N401" s="141" t="s">
        <v>50</v>
      </c>
      <c r="P401" s="142">
        <f>O401*H401</f>
        <v>0</v>
      </c>
      <c r="Q401" s="142">
        <v>0.34089999999999998</v>
      </c>
      <c r="R401" s="142">
        <f>Q401*H401</f>
        <v>0.34089999999999998</v>
      </c>
      <c r="S401" s="142">
        <v>0</v>
      </c>
      <c r="T401" s="143">
        <f>S401*H401</f>
        <v>0</v>
      </c>
      <c r="AR401" s="144" t="s">
        <v>311</v>
      </c>
      <c r="AT401" s="144" t="s">
        <v>307</v>
      </c>
      <c r="AU401" s="144" t="s">
        <v>88</v>
      </c>
      <c r="AY401" s="18" t="s">
        <v>305</v>
      </c>
      <c r="BE401" s="145">
        <f>IF(N401="základní",J401,0)</f>
        <v>0</v>
      </c>
      <c r="BF401" s="145">
        <f>IF(N401="snížená",J401,0)</f>
        <v>0</v>
      </c>
      <c r="BG401" s="145">
        <f>IF(N401="zákl. přenesená",J401,0)</f>
        <v>0</v>
      </c>
      <c r="BH401" s="145">
        <f>IF(N401="sníž. přenesená",J401,0)</f>
        <v>0</v>
      </c>
      <c r="BI401" s="145">
        <f>IF(N401="nulová",J401,0)</f>
        <v>0</v>
      </c>
      <c r="BJ401" s="18" t="s">
        <v>86</v>
      </c>
      <c r="BK401" s="145">
        <f>ROUND(I401*H401,2)</f>
        <v>0</v>
      </c>
      <c r="BL401" s="18" t="s">
        <v>311</v>
      </c>
      <c r="BM401" s="144" t="s">
        <v>10032</v>
      </c>
    </row>
    <row r="402" spans="2:65" s="1" customFormat="1" ht="19.5">
      <c r="B402" s="33"/>
      <c r="D402" s="146" t="s">
        <v>313</v>
      </c>
      <c r="F402" s="147" t="s">
        <v>10031</v>
      </c>
      <c r="I402" s="148"/>
      <c r="L402" s="33"/>
      <c r="M402" s="149"/>
      <c r="T402" s="54"/>
      <c r="AT402" s="18" t="s">
        <v>313</v>
      </c>
      <c r="AU402" s="18" t="s">
        <v>88</v>
      </c>
    </row>
    <row r="403" spans="2:65" s="1" customFormat="1" ht="11.25">
      <c r="B403" s="33"/>
      <c r="D403" s="150" t="s">
        <v>315</v>
      </c>
      <c r="F403" s="151" t="s">
        <v>10033</v>
      </c>
      <c r="I403" s="148"/>
      <c r="L403" s="33"/>
      <c r="M403" s="149"/>
      <c r="T403" s="54"/>
      <c r="AT403" s="18" t="s">
        <v>315</v>
      </c>
      <c r="AU403" s="18" t="s">
        <v>88</v>
      </c>
    </row>
    <row r="404" spans="2:65" s="1" customFormat="1" ht="136.5">
      <c r="B404" s="33"/>
      <c r="D404" s="146" t="s">
        <v>4036</v>
      </c>
      <c r="F404" s="189" t="s">
        <v>10034</v>
      </c>
      <c r="I404" s="148"/>
      <c r="L404" s="33"/>
      <c r="M404" s="149"/>
      <c r="T404" s="54"/>
      <c r="AT404" s="18" t="s">
        <v>4036</v>
      </c>
      <c r="AU404" s="18" t="s">
        <v>88</v>
      </c>
    </row>
    <row r="405" spans="2:65" s="1" customFormat="1" ht="24.2" customHeight="1">
      <c r="B405" s="33"/>
      <c r="C405" s="179" t="s">
        <v>896</v>
      </c>
      <c r="D405" s="179" t="s">
        <v>341</v>
      </c>
      <c r="E405" s="180" t="s">
        <v>10035</v>
      </c>
      <c r="F405" s="181" t="s">
        <v>10036</v>
      </c>
      <c r="G405" s="182" t="s">
        <v>350</v>
      </c>
      <c r="H405" s="183">
        <v>1</v>
      </c>
      <c r="I405" s="184"/>
      <c r="J405" s="185">
        <f>ROUND(I405*H405,2)</f>
        <v>0</v>
      </c>
      <c r="K405" s="181" t="s">
        <v>310</v>
      </c>
      <c r="L405" s="186"/>
      <c r="M405" s="187" t="s">
        <v>42</v>
      </c>
      <c r="N405" s="188" t="s">
        <v>50</v>
      </c>
      <c r="P405" s="142">
        <f>O405*H405</f>
        <v>0</v>
      </c>
      <c r="Q405" s="142">
        <v>0.08</v>
      </c>
      <c r="R405" s="142">
        <f>Q405*H405</f>
        <v>0.08</v>
      </c>
      <c r="S405" s="142">
        <v>0</v>
      </c>
      <c r="T405" s="143">
        <f>S405*H405</f>
        <v>0</v>
      </c>
      <c r="AR405" s="144" t="s">
        <v>344</v>
      </c>
      <c r="AT405" s="144" t="s">
        <v>341</v>
      </c>
      <c r="AU405" s="144" t="s">
        <v>88</v>
      </c>
      <c r="AY405" s="18" t="s">
        <v>305</v>
      </c>
      <c r="BE405" s="145">
        <f>IF(N405="základní",J405,0)</f>
        <v>0</v>
      </c>
      <c r="BF405" s="145">
        <f>IF(N405="snížená",J405,0)</f>
        <v>0</v>
      </c>
      <c r="BG405" s="145">
        <f>IF(N405="zákl. přenesená",J405,0)</f>
        <v>0</v>
      </c>
      <c r="BH405" s="145">
        <f>IF(N405="sníž. přenesená",J405,0)</f>
        <v>0</v>
      </c>
      <c r="BI405" s="145">
        <f>IF(N405="nulová",J405,0)</f>
        <v>0</v>
      </c>
      <c r="BJ405" s="18" t="s">
        <v>86</v>
      </c>
      <c r="BK405" s="145">
        <f>ROUND(I405*H405,2)</f>
        <v>0</v>
      </c>
      <c r="BL405" s="18" t="s">
        <v>311</v>
      </c>
      <c r="BM405" s="144" t="s">
        <v>10037</v>
      </c>
    </row>
    <row r="406" spans="2:65" s="1" customFormat="1" ht="19.5">
      <c r="B406" s="33"/>
      <c r="D406" s="146" t="s">
        <v>313</v>
      </c>
      <c r="F406" s="147" t="s">
        <v>10036</v>
      </c>
      <c r="I406" s="148"/>
      <c r="L406" s="33"/>
      <c r="M406" s="149"/>
      <c r="T406" s="54"/>
      <c r="AT406" s="18" t="s">
        <v>313</v>
      </c>
      <c r="AU406" s="18" t="s">
        <v>88</v>
      </c>
    </row>
    <row r="407" spans="2:65" s="1" customFormat="1" ht="24.2" customHeight="1">
      <c r="B407" s="33"/>
      <c r="C407" s="179" t="s">
        <v>904</v>
      </c>
      <c r="D407" s="179" t="s">
        <v>341</v>
      </c>
      <c r="E407" s="180" t="s">
        <v>10038</v>
      </c>
      <c r="F407" s="181" t="s">
        <v>10039</v>
      </c>
      <c r="G407" s="182" t="s">
        <v>350</v>
      </c>
      <c r="H407" s="183">
        <v>1</v>
      </c>
      <c r="I407" s="184"/>
      <c r="J407" s="185">
        <f>ROUND(I407*H407,2)</f>
        <v>0</v>
      </c>
      <c r="K407" s="181" t="s">
        <v>310</v>
      </c>
      <c r="L407" s="186"/>
      <c r="M407" s="187" t="s">
        <v>42</v>
      </c>
      <c r="N407" s="188" t="s">
        <v>50</v>
      </c>
      <c r="P407" s="142">
        <f>O407*H407</f>
        <v>0</v>
      </c>
      <c r="Q407" s="142">
        <v>7.1999999999999995E-2</v>
      </c>
      <c r="R407" s="142">
        <f>Q407*H407</f>
        <v>7.1999999999999995E-2</v>
      </c>
      <c r="S407" s="142">
        <v>0</v>
      </c>
      <c r="T407" s="143">
        <f>S407*H407</f>
        <v>0</v>
      </c>
      <c r="AR407" s="144" t="s">
        <v>344</v>
      </c>
      <c r="AT407" s="144" t="s">
        <v>341</v>
      </c>
      <c r="AU407" s="144" t="s">
        <v>88</v>
      </c>
      <c r="AY407" s="18" t="s">
        <v>305</v>
      </c>
      <c r="BE407" s="145">
        <f>IF(N407="základní",J407,0)</f>
        <v>0</v>
      </c>
      <c r="BF407" s="145">
        <f>IF(N407="snížená",J407,0)</f>
        <v>0</v>
      </c>
      <c r="BG407" s="145">
        <f>IF(N407="zákl. přenesená",J407,0)</f>
        <v>0</v>
      </c>
      <c r="BH407" s="145">
        <f>IF(N407="sníž. přenesená",J407,0)</f>
        <v>0</v>
      </c>
      <c r="BI407" s="145">
        <f>IF(N407="nulová",J407,0)</f>
        <v>0</v>
      </c>
      <c r="BJ407" s="18" t="s">
        <v>86</v>
      </c>
      <c r="BK407" s="145">
        <f>ROUND(I407*H407,2)</f>
        <v>0</v>
      </c>
      <c r="BL407" s="18" t="s">
        <v>311</v>
      </c>
      <c r="BM407" s="144" t="s">
        <v>10040</v>
      </c>
    </row>
    <row r="408" spans="2:65" s="1" customFormat="1" ht="11.25">
      <c r="B408" s="33"/>
      <c r="D408" s="146" t="s">
        <v>313</v>
      </c>
      <c r="F408" s="147" t="s">
        <v>10039</v>
      </c>
      <c r="I408" s="148"/>
      <c r="L408" s="33"/>
      <c r="M408" s="149"/>
      <c r="T408" s="54"/>
      <c r="AT408" s="18" t="s">
        <v>313</v>
      </c>
      <c r="AU408" s="18" t="s">
        <v>88</v>
      </c>
    </row>
    <row r="409" spans="2:65" s="1" customFormat="1" ht="21.75" customHeight="1">
      <c r="B409" s="33"/>
      <c r="C409" s="179" t="s">
        <v>914</v>
      </c>
      <c r="D409" s="179" t="s">
        <v>341</v>
      </c>
      <c r="E409" s="180" t="s">
        <v>10041</v>
      </c>
      <c r="F409" s="181" t="s">
        <v>10042</v>
      </c>
      <c r="G409" s="182" t="s">
        <v>350</v>
      </c>
      <c r="H409" s="183">
        <v>1</v>
      </c>
      <c r="I409" s="184"/>
      <c r="J409" s="185">
        <f>ROUND(I409*H409,2)</f>
        <v>0</v>
      </c>
      <c r="K409" s="181" t="s">
        <v>310</v>
      </c>
      <c r="L409" s="186"/>
      <c r="M409" s="187" t="s">
        <v>42</v>
      </c>
      <c r="N409" s="188" t="s">
        <v>50</v>
      </c>
      <c r="P409" s="142">
        <f>O409*H409</f>
        <v>0</v>
      </c>
      <c r="Q409" s="142">
        <v>0.04</v>
      </c>
      <c r="R409" s="142">
        <f>Q409*H409</f>
        <v>0.04</v>
      </c>
      <c r="S409" s="142">
        <v>0</v>
      </c>
      <c r="T409" s="143">
        <f>S409*H409</f>
        <v>0</v>
      </c>
      <c r="AR409" s="144" t="s">
        <v>344</v>
      </c>
      <c r="AT409" s="144" t="s">
        <v>341</v>
      </c>
      <c r="AU409" s="144" t="s">
        <v>88</v>
      </c>
      <c r="AY409" s="18" t="s">
        <v>305</v>
      </c>
      <c r="BE409" s="145">
        <f>IF(N409="základní",J409,0)</f>
        <v>0</v>
      </c>
      <c r="BF409" s="145">
        <f>IF(N409="snížená",J409,0)</f>
        <v>0</v>
      </c>
      <c r="BG409" s="145">
        <f>IF(N409="zákl. přenesená",J409,0)</f>
        <v>0</v>
      </c>
      <c r="BH409" s="145">
        <f>IF(N409="sníž. přenesená",J409,0)</f>
        <v>0</v>
      </c>
      <c r="BI409" s="145">
        <f>IF(N409="nulová",J409,0)</f>
        <v>0</v>
      </c>
      <c r="BJ409" s="18" t="s">
        <v>86</v>
      </c>
      <c r="BK409" s="145">
        <f>ROUND(I409*H409,2)</f>
        <v>0</v>
      </c>
      <c r="BL409" s="18" t="s">
        <v>311</v>
      </c>
      <c r="BM409" s="144" t="s">
        <v>10043</v>
      </c>
    </row>
    <row r="410" spans="2:65" s="1" customFormat="1" ht="11.25">
      <c r="B410" s="33"/>
      <c r="D410" s="146" t="s">
        <v>313</v>
      </c>
      <c r="F410" s="147" t="s">
        <v>10042</v>
      </c>
      <c r="I410" s="148"/>
      <c r="L410" s="33"/>
      <c r="M410" s="149"/>
      <c r="T410" s="54"/>
      <c r="AT410" s="18" t="s">
        <v>313</v>
      </c>
      <c r="AU410" s="18" t="s">
        <v>88</v>
      </c>
    </row>
    <row r="411" spans="2:65" s="1" customFormat="1" ht="21.75" customHeight="1">
      <c r="B411" s="33"/>
      <c r="C411" s="179" t="s">
        <v>923</v>
      </c>
      <c r="D411" s="179" t="s">
        <v>341</v>
      </c>
      <c r="E411" s="180" t="s">
        <v>10044</v>
      </c>
      <c r="F411" s="181" t="s">
        <v>10045</v>
      </c>
      <c r="G411" s="182" t="s">
        <v>350</v>
      </c>
      <c r="H411" s="183">
        <v>1</v>
      </c>
      <c r="I411" s="184"/>
      <c r="J411" s="185">
        <f>ROUND(I411*H411,2)</f>
        <v>0</v>
      </c>
      <c r="K411" s="181" t="s">
        <v>310</v>
      </c>
      <c r="L411" s="186"/>
      <c r="M411" s="187" t="s">
        <v>42</v>
      </c>
      <c r="N411" s="188" t="s">
        <v>50</v>
      </c>
      <c r="P411" s="142">
        <f>O411*H411</f>
        <v>0</v>
      </c>
      <c r="Q411" s="142">
        <v>8.5000000000000006E-3</v>
      </c>
      <c r="R411" s="142">
        <f>Q411*H411</f>
        <v>8.5000000000000006E-3</v>
      </c>
      <c r="S411" s="142">
        <v>0</v>
      </c>
      <c r="T411" s="143">
        <f>S411*H411</f>
        <v>0</v>
      </c>
      <c r="AR411" s="144" t="s">
        <v>344</v>
      </c>
      <c r="AT411" s="144" t="s">
        <v>341</v>
      </c>
      <c r="AU411" s="144" t="s">
        <v>88</v>
      </c>
      <c r="AY411" s="18" t="s">
        <v>305</v>
      </c>
      <c r="BE411" s="145">
        <f>IF(N411="základní",J411,0)</f>
        <v>0</v>
      </c>
      <c r="BF411" s="145">
        <f>IF(N411="snížená",J411,0)</f>
        <v>0</v>
      </c>
      <c r="BG411" s="145">
        <f>IF(N411="zákl. přenesená",J411,0)</f>
        <v>0</v>
      </c>
      <c r="BH411" s="145">
        <f>IF(N411="sníž. přenesená",J411,0)</f>
        <v>0</v>
      </c>
      <c r="BI411" s="145">
        <f>IF(N411="nulová",J411,0)</f>
        <v>0</v>
      </c>
      <c r="BJ411" s="18" t="s">
        <v>86</v>
      </c>
      <c r="BK411" s="145">
        <f>ROUND(I411*H411,2)</f>
        <v>0</v>
      </c>
      <c r="BL411" s="18" t="s">
        <v>311</v>
      </c>
      <c r="BM411" s="144" t="s">
        <v>10046</v>
      </c>
    </row>
    <row r="412" spans="2:65" s="1" customFormat="1" ht="11.25">
      <c r="B412" s="33"/>
      <c r="D412" s="146" t="s">
        <v>313</v>
      </c>
      <c r="F412" s="147" t="s">
        <v>10045</v>
      </c>
      <c r="I412" s="148"/>
      <c r="L412" s="33"/>
      <c r="M412" s="149"/>
      <c r="T412" s="54"/>
      <c r="AT412" s="18" t="s">
        <v>313</v>
      </c>
      <c r="AU412" s="18" t="s">
        <v>88</v>
      </c>
    </row>
    <row r="413" spans="2:65" s="1" customFormat="1" ht="24.2" customHeight="1">
      <c r="B413" s="33"/>
      <c r="C413" s="133" t="s">
        <v>929</v>
      </c>
      <c r="D413" s="133" t="s">
        <v>307</v>
      </c>
      <c r="E413" s="134" t="s">
        <v>9818</v>
      </c>
      <c r="F413" s="135" t="s">
        <v>9819</v>
      </c>
      <c r="G413" s="136" t="s">
        <v>350</v>
      </c>
      <c r="H413" s="137">
        <v>1</v>
      </c>
      <c r="I413" s="138"/>
      <c r="J413" s="139">
        <f>ROUND(I413*H413,2)</f>
        <v>0</v>
      </c>
      <c r="K413" s="135" t="s">
        <v>721</v>
      </c>
      <c r="L413" s="33"/>
      <c r="M413" s="140" t="s">
        <v>42</v>
      </c>
      <c r="N413" s="141" t="s">
        <v>50</v>
      </c>
      <c r="P413" s="142">
        <f>O413*H413</f>
        <v>0</v>
      </c>
      <c r="Q413" s="142">
        <v>0.21734000000000001</v>
      </c>
      <c r="R413" s="142">
        <f>Q413*H413</f>
        <v>0.21734000000000001</v>
      </c>
      <c r="S413" s="142">
        <v>0</v>
      </c>
      <c r="T413" s="143">
        <f>S413*H413</f>
        <v>0</v>
      </c>
      <c r="AR413" s="144" t="s">
        <v>311</v>
      </c>
      <c r="AT413" s="144" t="s">
        <v>307</v>
      </c>
      <c r="AU413" s="144" t="s">
        <v>88</v>
      </c>
      <c r="AY413" s="18" t="s">
        <v>305</v>
      </c>
      <c r="BE413" s="145">
        <f>IF(N413="základní",J413,0)</f>
        <v>0</v>
      </c>
      <c r="BF413" s="145">
        <f>IF(N413="snížená",J413,0)</f>
        <v>0</v>
      </c>
      <c r="BG413" s="145">
        <f>IF(N413="zákl. přenesená",J413,0)</f>
        <v>0</v>
      </c>
      <c r="BH413" s="145">
        <f>IF(N413="sníž. přenesená",J413,0)</f>
        <v>0</v>
      </c>
      <c r="BI413" s="145">
        <f>IF(N413="nulová",J413,0)</f>
        <v>0</v>
      </c>
      <c r="BJ413" s="18" t="s">
        <v>86</v>
      </c>
      <c r="BK413" s="145">
        <f>ROUND(I413*H413,2)</f>
        <v>0</v>
      </c>
      <c r="BL413" s="18" t="s">
        <v>311</v>
      </c>
      <c r="BM413" s="144" t="s">
        <v>10047</v>
      </c>
    </row>
    <row r="414" spans="2:65" s="1" customFormat="1" ht="19.5">
      <c r="B414" s="33"/>
      <c r="D414" s="146" t="s">
        <v>313</v>
      </c>
      <c r="F414" s="147" t="s">
        <v>9821</v>
      </c>
      <c r="I414" s="148"/>
      <c r="L414" s="33"/>
      <c r="M414" s="149"/>
      <c r="T414" s="54"/>
      <c r="AT414" s="18" t="s">
        <v>313</v>
      </c>
      <c r="AU414" s="18" t="s">
        <v>88</v>
      </c>
    </row>
    <row r="415" spans="2:65" s="1" customFormat="1" ht="39">
      <c r="B415" s="33"/>
      <c r="D415" s="146" t="s">
        <v>4036</v>
      </c>
      <c r="F415" s="189" t="s">
        <v>9822</v>
      </c>
      <c r="I415" s="148"/>
      <c r="L415" s="33"/>
      <c r="M415" s="149"/>
      <c r="T415" s="54"/>
      <c r="AT415" s="18" t="s">
        <v>4036</v>
      </c>
      <c r="AU415" s="18" t="s">
        <v>88</v>
      </c>
    </row>
    <row r="416" spans="2:65" s="1" customFormat="1" ht="24.2" customHeight="1">
      <c r="B416" s="33"/>
      <c r="C416" s="133" t="s">
        <v>938</v>
      </c>
      <c r="D416" s="133" t="s">
        <v>307</v>
      </c>
      <c r="E416" s="134" t="s">
        <v>9674</v>
      </c>
      <c r="F416" s="135" t="s">
        <v>9675</v>
      </c>
      <c r="G416" s="136" t="s">
        <v>350</v>
      </c>
      <c r="H416" s="137">
        <v>12</v>
      </c>
      <c r="I416" s="138"/>
      <c r="J416" s="139">
        <f>ROUND(I416*H416,2)</f>
        <v>0</v>
      </c>
      <c r="K416" s="135" t="s">
        <v>310</v>
      </c>
      <c r="L416" s="33"/>
      <c r="M416" s="140" t="s">
        <v>42</v>
      </c>
      <c r="N416" s="141" t="s">
        <v>50</v>
      </c>
      <c r="P416" s="142">
        <f>O416*H416</f>
        <v>0</v>
      </c>
      <c r="Q416" s="142">
        <v>0.217338</v>
      </c>
      <c r="R416" s="142">
        <f>Q416*H416</f>
        <v>2.6080559999999999</v>
      </c>
      <c r="S416" s="142">
        <v>0</v>
      </c>
      <c r="T416" s="143">
        <f>S416*H416</f>
        <v>0</v>
      </c>
      <c r="AR416" s="144" t="s">
        <v>311</v>
      </c>
      <c r="AT416" s="144" t="s">
        <v>307</v>
      </c>
      <c r="AU416" s="144" t="s">
        <v>88</v>
      </c>
      <c r="AY416" s="18" t="s">
        <v>305</v>
      </c>
      <c r="BE416" s="145">
        <f>IF(N416="základní",J416,0)</f>
        <v>0</v>
      </c>
      <c r="BF416" s="145">
        <f>IF(N416="snížená",J416,0)</f>
        <v>0</v>
      </c>
      <c r="BG416" s="145">
        <f>IF(N416="zákl. přenesená",J416,0)</f>
        <v>0</v>
      </c>
      <c r="BH416" s="145">
        <f>IF(N416="sníž. přenesená",J416,0)</f>
        <v>0</v>
      </c>
      <c r="BI416" s="145">
        <f>IF(N416="nulová",J416,0)</f>
        <v>0</v>
      </c>
      <c r="BJ416" s="18" t="s">
        <v>86</v>
      </c>
      <c r="BK416" s="145">
        <f>ROUND(I416*H416,2)</f>
        <v>0</v>
      </c>
      <c r="BL416" s="18" t="s">
        <v>311</v>
      </c>
      <c r="BM416" s="144" t="s">
        <v>10048</v>
      </c>
    </row>
    <row r="417" spans="2:65" s="1" customFormat="1" ht="19.5">
      <c r="B417" s="33"/>
      <c r="D417" s="146" t="s">
        <v>313</v>
      </c>
      <c r="F417" s="147" t="s">
        <v>9677</v>
      </c>
      <c r="I417" s="148"/>
      <c r="L417" s="33"/>
      <c r="M417" s="149"/>
      <c r="T417" s="54"/>
      <c r="AT417" s="18" t="s">
        <v>313</v>
      </c>
      <c r="AU417" s="18" t="s">
        <v>88</v>
      </c>
    </row>
    <row r="418" spans="2:65" s="1" customFormat="1" ht="11.25">
      <c r="B418" s="33"/>
      <c r="D418" s="150" t="s">
        <v>315</v>
      </c>
      <c r="F418" s="151" t="s">
        <v>9678</v>
      </c>
      <c r="I418" s="148"/>
      <c r="L418" s="33"/>
      <c r="M418" s="149"/>
      <c r="T418" s="54"/>
      <c r="AT418" s="18" t="s">
        <v>315</v>
      </c>
      <c r="AU418" s="18" t="s">
        <v>88</v>
      </c>
    </row>
    <row r="419" spans="2:65" s="1" customFormat="1" ht="21.75" customHeight="1">
      <c r="B419" s="33"/>
      <c r="C419" s="179" t="s">
        <v>948</v>
      </c>
      <c r="D419" s="179" t="s">
        <v>341</v>
      </c>
      <c r="E419" s="180" t="s">
        <v>9809</v>
      </c>
      <c r="F419" s="181" t="s">
        <v>9810</v>
      </c>
      <c r="G419" s="182" t="s">
        <v>350</v>
      </c>
      <c r="H419" s="183">
        <v>9</v>
      </c>
      <c r="I419" s="184"/>
      <c r="J419" s="185">
        <f>ROUND(I419*H419,2)</f>
        <v>0</v>
      </c>
      <c r="K419" s="181" t="s">
        <v>310</v>
      </c>
      <c r="L419" s="186"/>
      <c r="M419" s="187" t="s">
        <v>42</v>
      </c>
      <c r="N419" s="188" t="s">
        <v>50</v>
      </c>
      <c r="P419" s="142">
        <f>O419*H419</f>
        <v>0</v>
      </c>
      <c r="Q419" s="142">
        <v>0.19600000000000001</v>
      </c>
      <c r="R419" s="142">
        <f>Q419*H419</f>
        <v>1.764</v>
      </c>
      <c r="S419" s="142">
        <v>0</v>
      </c>
      <c r="T419" s="143">
        <f>S419*H419</f>
        <v>0</v>
      </c>
      <c r="AR419" s="144" t="s">
        <v>344</v>
      </c>
      <c r="AT419" s="144" t="s">
        <v>341</v>
      </c>
      <c r="AU419" s="144" t="s">
        <v>88</v>
      </c>
      <c r="AY419" s="18" t="s">
        <v>305</v>
      </c>
      <c r="BE419" s="145">
        <f>IF(N419="základní",J419,0)</f>
        <v>0</v>
      </c>
      <c r="BF419" s="145">
        <f>IF(N419="snížená",J419,0)</f>
        <v>0</v>
      </c>
      <c r="BG419" s="145">
        <f>IF(N419="zákl. přenesená",J419,0)</f>
        <v>0</v>
      </c>
      <c r="BH419" s="145">
        <f>IF(N419="sníž. přenesená",J419,0)</f>
        <v>0</v>
      </c>
      <c r="BI419" s="145">
        <f>IF(N419="nulová",J419,0)</f>
        <v>0</v>
      </c>
      <c r="BJ419" s="18" t="s">
        <v>86</v>
      </c>
      <c r="BK419" s="145">
        <f>ROUND(I419*H419,2)</f>
        <v>0</v>
      </c>
      <c r="BL419" s="18" t="s">
        <v>311</v>
      </c>
      <c r="BM419" s="144" t="s">
        <v>10049</v>
      </c>
    </row>
    <row r="420" spans="2:65" s="1" customFormat="1" ht="11.25">
      <c r="B420" s="33"/>
      <c r="D420" s="146" t="s">
        <v>313</v>
      </c>
      <c r="F420" s="147" t="s">
        <v>9810</v>
      </c>
      <c r="I420" s="148"/>
      <c r="L420" s="33"/>
      <c r="M420" s="149"/>
      <c r="T420" s="54"/>
      <c r="AT420" s="18" t="s">
        <v>313</v>
      </c>
      <c r="AU420" s="18" t="s">
        <v>88</v>
      </c>
    </row>
    <row r="421" spans="2:65" s="1" customFormat="1" ht="21.75" customHeight="1">
      <c r="B421" s="33"/>
      <c r="C421" s="179" t="s">
        <v>956</v>
      </c>
      <c r="D421" s="179" t="s">
        <v>341</v>
      </c>
      <c r="E421" s="180" t="s">
        <v>10050</v>
      </c>
      <c r="F421" s="181" t="s">
        <v>9810</v>
      </c>
      <c r="G421" s="182" t="s">
        <v>350</v>
      </c>
      <c r="H421" s="183">
        <v>1</v>
      </c>
      <c r="I421" s="184"/>
      <c r="J421" s="185">
        <f>ROUND(I421*H421,2)</f>
        <v>0</v>
      </c>
      <c r="K421" s="181" t="s">
        <v>310</v>
      </c>
      <c r="L421" s="186"/>
      <c r="M421" s="187" t="s">
        <v>42</v>
      </c>
      <c r="N421" s="188" t="s">
        <v>50</v>
      </c>
      <c r="P421" s="142">
        <f>O421*H421</f>
        <v>0</v>
      </c>
      <c r="Q421" s="142">
        <v>0.19600000000000001</v>
      </c>
      <c r="R421" s="142">
        <f>Q421*H421</f>
        <v>0.19600000000000001</v>
      </c>
      <c r="S421" s="142">
        <v>0</v>
      </c>
      <c r="T421" s="143">
        <f>S421*H421</f>
        <v>0</v>
      </c>
      <c r="AR421" s="144" t="s">
        <v>344</v>
      </c>
      <c r="AT421" s="144" t="s">
        <v>341</v>
      </c>
      <c r="AU421" s="144" t="s">
        <v>88</v>
      </c>
      <c r="AY421" s="18" t="s">
        <v>305</v>
      </c>
      <c r="BE421" s="145">
        <f>IF(N421="základní",J421,0)</f>
        <v>0</v>
      </c>
      <c r="BF421" s="145">
        <f>IF(N421="snížená",J421,0)</f>
        <v>0</v>
      </c>
      <c r="BG421" s="145">
        <f>IF(N421="zákl. přenesená",J421,0)</f>
        <v>0</v>
      </c>
      <c r="BH421" s="145">
        <f>IF(N421="sníž. přenesená",J421,0)</f>
        <v>0</v>
      </c>
      <c r="BI421" s="145">
        <f>IF(N421="nulová",J421,0)</f>
        <v>0</v>
      </c>
      <c r="BJ421" s="18" t="s">
        <v>86</v>
      </c>
      <c r="BK421" s="145">
        <f>ROUND(I421*H421,2)</f>
        <v>0</v>
      </c>
      <c r="BL421" s="18" t="s">
        <v>311</v>
      </c>
      <c r="BM421" s="144" t="s">
        <v>10051</v>
      </c>
    </row>
    <row r="422" spans="2:65" s="1" customFormat="1" ht="11.25">
      <c r="B422" s="33"/>
      <c r="D422" s="146" t="s">
        <v>313</v>
      </c>
      <c r="F422" s="147" t="s">
        <v>9810</v>
      </c>
      <c r="I422" s="148"/>
      <c r="L422" s="33"/>
      <c r="M422" s="149"/>
      <c r="T422" s="54"/>
      <c r="AT422" s="18" t="s">
        <v>313</v>
      </c>
      <c r="AU422" s="18" t="s">
        <v>88</v>
      </c>
    </row>
    <row r="423" spans="2:65" s="1" customFormat="1" ht="33" customHeight="1">
      <c r="B423" s="33"/>
      <c r="C423" s="179" t="s">
        <v>971</v>
      </c>
      <c r="D423" s="179" t="s">
        <v>341</v>
      </c>
      <c r="E423" s="180" t="s">
        <v>10052</v>
      </c>
      <c r="F423" s="181" t="s">
        <v>10053</v>
      </c>
      <c r="G423" s="182" t="s">
        <v>350</v>
      </c>
      <c r="H423" s="183">
        <v>2</v>
      </c>
      <c r="I423" s="184"/>
      <c r="J423" s="185">
        <f>ROUND(I423*H423,2)</f>
        <v>0</v>
      </c>
      <c r="K423" s="181" t="s">
        <v>721</v>
      </c>
      <c r="L423" s="186"/>
      <c r="M423" s="187" t="s">
        <v>42</v>
      </c>
      <c r="N423" s="188" t="s">
        <v>50</v>
      </c>
      <c r="P423" s="142">
        <f>O423*H423</f>
        <v>0</v>
      </c>
      <c r="Q423" s="142">
        <v>0.19600000000000001</v>
      </c>
      <c r="R423" s="142">
        <f>Q423*H423</f>
        <v>0.39200000000000002</v>
      </c>
      <c r="S423" s="142">
        <v>0</v>
      </c>
      <c r="T423" s="143">
        <f>S423*H423</f>
        <v>0</v>
      </c>
      <c r="AR423" s="144" t="s">
        <v>344</v>
      </c>
      <c r="AT423" s="144" t="s">
        <v>341</v>
      </c>
      <c r="AU423" s="144" t="s">
        <v>88</v>
      </c>
      <c r="AY423" s="18" t="s">
        <v>305</v>
      </c>
      <c r="BE423" s="145">
        <f>IF(N423="základní",J423,0)</f>
        <v>0</v>
      </c>
      <c r="BF423" s="145">
        <f>IF(N423="snížená",J423,0)</f>
        <v>0</v>
      </c>
      <c r="BG423" s="145">
        <f>IF(N423="zákl. přenesená",J423,0)</f>
        <v>0</v>
      </c>
      <c r="BH423" s="145">
        <f>IF(N423="sníž. přenesená",J423,0)</f>
        <v>0</v>
      </c>
      <c r="BI423" s="145">
        <f>IF(N423="nulová",J423,0)</f>
        <v>0</v>
      </c>
      <c r="BJ423" s="18" t="s">
        <v>86</v>
      </c>
      <c r="BK423" s="145">
        <f>ROUND(I423*H423,2)</f>
        <v>0</v>
      </c>
      <c r="BL423" s="18" t="s">
        <v>311</v>
      </c>
      <c r="BM423" s="144" t="s">
        <v>10054</v>
      </c>
    </row>
    <row r="424" spans="2:65" s="1" customFormat="1" ht="19.5">
      <c r="B424" s="33"/>
      <c r="D424" s="146" t="s">
        <v>313</v>
      </c>
      <c r="F424" s="147" t="s">
        <v>10055</v>
      </c>
      <c r="I424" s="148"/>
      <c r="L424" s="33"/>
      <c r="M424" s="149"/>
      <c r="T424" s="54"/>
      <c r="AT424" s="18" t="s">
        <v>313</v>
      </c>
      <c r="AU424" s="18" t="s">
        <v>88</v>
      </c>
    </row>
    <row r="425" spans="2:65" s="1" customFormat="1" ht="49.15" customHeight="1">
      <c r="B425" s="33"/>
      <c r="C425" s="133" t="s">
        <v>984</v>
      </c>
      <c r="D425" s="133" t="s">
        <v>307</v>
      </c>
      <c r="E425" s="134" t="s">
        <v>10056</v>
      </c>
      <c r="F425" s="135" t="s">
        <v>10057</v>
      </c>
      <c r="G425" s="136" t="s">
        <v>2158</v>
      </c>
      <c r="H425" s="137">
        <v>1</v>
      </c>
      <c r="I425" s="138"/>
      <c r="J425" s="139">
        <f>ROUND(I425*H425,2)</f>
        <v>0</v>
      </c>
      <c r="K425" s="135" t="s">
        <v>721</v>
      </c>
      <c r="L425" s="33"/>
      <c r="M425" s="140" t="s">
        <v>42</v>
      </c>
      <c r="N425" s="141" t="s">
        <v>50</v>
      </c>
      <c r="P425" s="142">
        <f>O425*H425</f>
        <v>0</v>
      </c>
      <c r="Q425" s="142">
        <v>0</v>
      </c>
      <c r="R425" s="142">
        <f>Q425*H425</f>
        <v>0</v>
      </c>
      <c r="S425" s="142">
        <v>0</v>
      </c>
      <c r="T425" s="143">
        <f>S425*H425</f>
        <v>0</v>
      </c>
      <c r="AR425" s="144" t="s">
        <v>311</v>
      </c>
      <c r="AT425" s="144" t="s">
        <v>307</v>
      </c>
      <c r="AU425" s="144" t="s">
        <v>88</v>
      </c>
      <c r="AY425" s="18" t="s">
        <v>305</v>
      </c>
      <c r="BE425" s="145">
        <f>IF(N425="základní",J425,0)</f>
        <v>0</v>
      </c>
      <c r="BF425" s="145">
        <f>IF(N425="snížená",J425,0)</f>
        <v>0</v>
      </c>
      <c r="BG425" s="145">
        <f>IF(N425="zákl. přenesená",J425,0)</f>
        <v>0</v>
      </c>
      <c r="BH425" s="145">
        <f>IF(N425="sníž. přenesená",J425,0)</f>
        <v>0</v>
      </c>
      <c r="BI425" s="145">
        <f>IF(N425="nulová",J425,0)</f>
        <v>0</v>
      </c>
      <c r="BJ425" s="18" t="s">
        <v>86</v>
      </c>
      <c r="BK425" s="145">
        <f>ROUND(I425*H425,2)</f>
        <v>0</v>
      </c>
      <c r="BL425" s="18" t="s">
        <v>311</v>
      </c>
      <c r="BM425" s="144" t="s">
        <v>10058</v>
      </c>
    </row>
    <row r="426" spans="2:65" s="1" customFormat="1" ht="29.25">
      <c r="B426" s="33"/>
      <c r="D426" s="146" t="s">
        <v>313</v>
      </c>
      <c r="F426" s="147" t="s">
        <v>10057</v>
      </c>
      <c r="I426" s="148"/>
      <c r="L426" s="33"/>
      <c r="M426" s="149"/>
      <c r="T426" s="54"/>
      <c r="AT426" s="18" t="s">
        <v>313</v>
      </c>
      <c r="AU426" s="18" t="s">
        <v>88</v>
      </c>
    </row>
    <row r="427" spans="2:65" s="1" customFormat="1" ht="55.5" customHeight="1">
      <c r="B427" s="33"/>
      <c r="C427" s="133" t="s">
        <v>992</v>
      </c>
      <c r="D427" s="133" t="s">
        <v>307</v>
      </c>
      <c r="E427" s="134" t="s">
        <v>10059</v>
      </c>
      <c r="F427" s="135" t="s">
        <v>10060</v>
      </c>
      <c r="G427" s="136" t="s">
        <v>2158</v>
      </c>
      <c r="H427" s="137">
        <v>1</v>
      </c>
      <c r="I427" s="138"/>
      <c r="J427" s="139">
        <f>ROUND(I427*H427,2)</f>
        <v>0</v>
      </c>
      <c r="K427" s="135" t="s">
        <v>721</v>
      </c>
      <c r="L427" s="33"/>
      <c r="M427" s="140" t="s">
        <v>42</v>
      </c>
      <c r="N427" s="141" t="s">
        <v>50</v>
      </c>
      <c r="P427" s="142">
        <f>O427*H427</f>
        <v>0</v>
      </c>
      <c r="Q427" s="142">
        <v>0</v>
      </c>
      <c r="R427" s="142">
        <f>Q427*H427</f>
        <v>0</v>
      </c>
      <c r="S427" s="142">
        <v>0</v>
      </c>
      <c r="T427" s="143">
        <f>S427*H427</f>
        <v>0</v>
      </c>
      <c r="AR427" s="144" t="s">
        <v>311</v>
      </c>
      <c r="AT427" s="144" t="s">
        <v>307</v>
      </c>
      <c r="AU427" s="144" t="s">
        <v>88</v>
      </c>
      <c r="AY427" s="18" t="s">
        <v>305</v>
      </c>
      <c r="BE427" s="145">
        <f>IF(N427="základní",J427,0)</f>
        <v>0</v>
      </c>
      <c r="BF427" s="145">
        <f>IF(N427="snížená",J427,0)</f>
        <v>0</v>
      </c>
      <c r="BG427" s="145">
        <f>IF(N427="zákl. přenesená",J427,0)</f>
        <v>0</v>
      </c>
      <c r="BH427" s="145">
        <f>IF(N427="sníž. přenesená",J427,0)</f>
        <v>0</v>
      </c>
      <c r="BI427" s="145">
        <f>IF(N427="nulová",J427,0)</f>
        <v>0</v>
      </c>
      <c r="BJ427" s="18" t="s">
        <v>86</v>
      </c>
      <c r="BK427" s="145">
        <f>ROUND(I427*H427,2)</f>
        <v>0</v>
      </c>
      <c r="BL427" s="18" t="s">
        <v>311</v>
      </c>
      <c r="BM427" s="144" t="s">
        <v>10061</v>
      </c>
    </row>
    <row r="428" spans="2:65" s="1" customFormat="1" ht="29.25">
      <c r="B428" s="33"/>
      <c r="D428" s="146" t="s">
        <v>313</v>
      </c>
      <c r="F428" s="147" t="s">
        <v>10062</v>
      </c>
      <c r="I428" s="148"/>
      <c r="L428" s="33"/>
      <c r="M428" s="149"/>
      <c r="T428" s="54"/>
      <c r="AT428" s="18" t="s">
        <v>313</v>
      </c>
      <c r="AU428" s="18" t="s">
        <v>88</v>
      </c>
    </row>
    <row r="429" spans="2:65" s="1" customFormat="1" ht="16.5" customHeight="1">
      <c r="B429" s="33"/>
      <c r="C429" s="133" t="s">
        <v>1000</v>
      </c>
      <c r="D429" s="133" t="s">
        <v>307</v>
      </c>
      <c r="E429" s="134" t="s">
        <v>10063</v>
      </c>
      <c r="F429" s="135" t="s">
        <v>10064</v>
      </c>
      <c r="G429" s="136" t="s">
        <v>2158</v>
      </c>
      <c r="H429" s="137">
        <v>1</v>
      </c>
      <c r="I429" s="138"/>
      <c r="J429" s="139">
        <f>ROUND(I429*H429,2)</f>
        <v>0</v>
      </c>
      <c r="K429" s="135" t="s">
        <v>721</v>
      </c>
      <c r="L429" s="33"/>
      <c r="M429" s="140" t="s">
        <v>42</v>
      </c>
      <c r="N429" s="141" t="s">
        <v>50</v>
      </c>
      <c r="P429" s="142">
        <f>O429*H429</f>
        <v>0</v>
      </c>
      <c r="Q429" s="142">
        <v>0</v>
      </c>
      <c r="R429" s="142">
        <f>Q429*H429</f>
        <v>0</v>
      </c>
      <c r="S429" s="142">
        <v>0</v>
      </c>
      <c r="T429" s="143">
        <f>S429*H429</f>
        <v>0</v>
      </c>
      <c r="AR429" s="144" t="s">
        <v>311</v>
      </c>
      <c r="AT429" s="144" t="s">
        <v>307</v>
      </c>
      <c r="AU429" s="144" t="s">
        <v>88</v>
      </c>
      <c r="AY429" s="18" t="s">
        <v>305</v>
      </c>
      <c r="BE429" s="145">
        <f>IF(N429="základní",J429,0)</f>
        <v>0</v>
      </c>
      <c r="BF429" s="145">
        <f>IF(N429="snížená",J429,0)</f>
        <v>0</v>
      </c>
      <c r="BG429" s="145">
        <f>IF(N429="zákl. přenesená",J429,0)</f>
        <v>0</v>
      </c>
      <c r="BH429" s="145">
        <f>IF(N429="sníž. přenesená",J429,0)</f>
        <v>0</v>
      </c>
      <c r="BI429" s="145">
        <f>IF(N429="nulová",J429,0)</f>
        <v>0</v>
      </c>
      <c r="BJ429" s="18" t="s">
        <v>86</v>
      </c>
      <c r="BK429" s="145">
        <f>ROUND(I429*H429,2)</f>
        <v>0</v>
      </c>
      <c r="BL429" s="18" t="s">
        <v>311</v>
      </c>
      <c r="BM429" s="144" t="s">
        <v>10065</v>
      </c>
    </row>
    <row r="430" spans="2:65" s="1" customFormat="1" ht="11.25">
      <c r="B430" s="33"/>
      <c r="D430" s="146" t="s">
        <v>313</v>
      </c>
      <c r="F430" s="147" t="s">
        <v>10064</v>
      </c>
      <c r="I430" s="148"/>
      <c r="L430" s="33"/>
      <c r="M430" s="149"/>
      <c r="T430" s="54"/>
      <c r="AT430" s="18" t="s">
        <v>313</v>
      </c>
      <c r="AU430" s="18" t="s">
        <v>88</v>
      </c>
    </row>
    <row r="431" spans="2:65" s="11" customFormat="1" ht="22.9" customHeight="1">
      <c r="B431" s="121"/>
      <c r="D431" s="122" t="s">
        <v>78</v>
      </c>
      <c r="E431" s="131" t="s">
        <v>377</v>
      </c>
      <c r="F431" s="131" t="s">
        <v>1021</v>
      </c>
      <c r="I431" s="124"/>
      <c r="J431" s="132">
        <f>BK431</f>
        <v>0</v>
      </c>
      <c r="L431" s="121"/>
      <c r="M431" s="126"/>
      <c r="P431" s="127">
        <f>SUM(P432:P444)</f>
        <v>0</v>
      </c>
      <c r="R431" s="127">
        <f>SUM(R432:R444)</f>
        <v>5.6372999999999992E-4</v>
      </c>
      <c r="T431" s="128">
        <f>SUM(T432:T444)</f>
        <v>0</v>
      </c>
      <c r="AR431" s="122" t="s">
        <v>86</v>
      </c>
      <c r="AT431" s="129" t="s">
        <v>78</v>
      </c>
      <c r="AU431" s="129" t="s">
        <v>86</v>
      </c>
      <c r="AY431" s="122" t="s">
        <v>305</v>
      </c>
      <c r="BK431" s="130">
        <f>SUM(BK432:BK444)</f>
        <v>0</v>
      </c>
    </row>
    <row r="432" spans="2:65" s="1" customFormat="1" ht="24.2" customHeight="1">
      <c r="B432" s="33"/>
      <c r="C432" s="133" t="s">
        <v>1008</v>
      </c>
      <c r="D432" s="133" t="s">
        <v>307</v>
      </c>
      <c r="E432" s="134" t="s">
        <v>9490</v>
      </c>
      <c r="F432" s="135" t="s">
        <v>9491</v>
      </c>
      <c r="G432" s="136" t="s">
        <v>402</v>
      </c>
      <c r="H432" s="137">
        <v>129</v>
      </c>
      <c r="I432" s="138"/>
      <c r="J432" s="139">
        <f>ROUND(I432*H432,2)</f>
        <v>0</v>
      </c>
      <c r="K432" s="135" t="s">
        <v>310</v>
      </c>
      <c r="L432" s="33"/>
      <c r="M432" s="140" t="s">
        <v>42</v>
      </c>
      <c r="N432" s="141" t="s">
        <v>50</v>
      </c>
      <c r="P432" s="142">
        <f>O432*H432</f>
        <v>0</v>
      </c>
      <c r="Q432" s="142">
        <v>4.3699999999999997E-6</v>
      </c>
      <c r="R432" s="142">
        <f>Q432*H432</f>
        <v>5.6372999999999992E-4</v>
      </c>
      <c r="S432" s="142">
        <v>0</v>
      </c>
      <c r="T432" s="143">
        <f>S432*H432</f>
        <v>0</v>
      </c>
      <c r="AR432" s="144" t="s">
        <v>311</v>
      </c>
      <c r="AT432" s="144" t="s">
        <v>307</v>
      </c>
      <c r="AU432" s="144" t="s">
        <v>88</v>
      </c>
      <c r="AY432" s="18" t="s">
        <v>305</v>
      </c>
      <c r="BE432" s="145">
        <f>IF(N432="základní",J432,0)</f>
        <v>0</v>
      </c>
      <c r="BF432" s="145">
        <f>IF(N432="snížená",J432,0)</f>
        <v>0</v>
      </c>
      <c r="BG432" s="145">
        <f>IF(N432="zákl. přenesená",J432,0)</f>
        <v>0</v>
      </c>
      <c r="BH432" s="145">
        <f>IF(N432="sníž. přenesená",J432,0)</f>
        <v>0</v>
      </c>
      <c r="BI432" s="145">
        <f>IF(N432="nulová",J432,0)</f>
        <v>0</v>
      </c>
      <c r="BJ432" s="18" t="s">
        <v>86</v>
      </c>
      <c r="BK432" s="145">
        <f>ROUND(I432*H432,2)</f>
        <v>0</v>
      </c>
      <c r="BL432" s="18" t="s">
        <v>311</v>
      </c>
      <c r="BM432" s="144" t="s">
        <v>10066</v>
      </c>
    </row>
    <row r="433" spans="2:65" s="1" customFormat="1" ht="19.5">
      <c r="B433" s="33"/>
      <c r="D433" s="146" t="s">
        <v>313</v>
      </c>
      <c r="F433" s="147" t="s">
        <v>9493</v>
      </c>
      <c r="I433" s="148"/>
      <c r="L433" s="33"/>
      <c r="M433" s="149"/>
      <c r="T433" s="54"/>
      <c r="AT433" s="18" t="s">
        <v>313</v>
      </c>
      <c r="AU433" s="18" t="s">
        <v>88</v>
      </c>
    </row>
    <row r="434" spans="2:65" s="1" customFormat="1" ht="11.25">
      <c r="B434" s="33"/>
      <c r="D434" s="150" t="s">
        <v>315</v>
      </c>
      <c r="F434" s="151" t="s">
        <v>9494</v>
      </c>
      <c r="I434" s="148"/>
      <c r="L434" s="33"/>
      <c r="M434" s="149"/>
      <c r="T434" s="54"/>
      <c r="AT434" s="18" t="s">
        <v>315</v>
      </c>
      <c r="AU434" s="18" t="s">
        <v>88</v>
      </c>
    </row>
    <row r="435" spans="2:65" s="13" customFormat="1" ht="11.25">
      <c r="B435" s="158"/>
      <c r="D435" s="146" t="s">
        <v>317</v>
      </c>
      <c r="E435" s="159" t="s">
        <v>42</v>
      </c>
      <c r="F435" s="160" t="s">
        <v>10067</v>
      </c>
      <c r="H435" s="161">
        <v>129</v>
      </c>
      <c r="I435" s="162"/>
      <c r="L435" s="158"/>
      <c r="M435" s="163"/>
      <c r="T435" s="164"/>
      <c r="AT435" s="159" t="s">
        <v>317</v>
      </c>
      <c r="AU435" s="159" t="s">
        <v>88</v>
      </c>
      <c r="AV435" s="13" t="s">
        <v>88</v>
      </c>
      <c r="AW435" s="13" t="s">
        <v>38</v>
      </c>
      <c r="AX435" s="13" t="s">
        <v>86</v>
      </c>
      <c r="AY435" s="159" t="s">
        <v>305</v>
      </c>
    </row>
    <row r="436" spans="2:65" s="1" customFormat="1" ht="24.2" customHeight="1">
      <c r="B436" s="33"/>
      <c r="C436" s="133" t="s">
        <v>1016</v>
      </c>
      <c r="D436" s="133" t="s">
        <v>307</v>
      </c>
      <c r="E436" s="134" t="s">
        <v>9496</v>
      </c>
      <c r="F436" s="135" t="s">
        <v>9497</v>
      </c>
      <c r="G436" s="136" t="s">
        <v>402</v>
      </c>
      <c r="H436" s="137">
        <v>20</v>
      </c>
      <c r="I436" s="138"/>
      <c r="J436" s="139">
        <f>ROUND(I436*H436,2)</f>
        <v>0</v>
      </c>
      <c r="K436" s="135" t="s">
        <v>310</v>
      </c>
      <c r="L436" s="33"/>
      <c r="M436" s="140" t="s">
        <v>42</v>
      </c>
      <c r="N436" s="141" t="s">
        <v>50</v>
      </c>
      <c r="P436" s="142">
        <f>O436*H436</f>
        <v>0</v>
      </c>
      <c r="Q436" s="142">
        <v>0</v>
      </c>
      <c r="R436" s="142">
        <f>Q436*H436</f>
        <v>0</v>
      </c>
      <c r="S436" s="142">
        <v>0</v>
      </c>
      <c r="T436" s="143">
        <f>S436*H436</f>
        <v>0</v>
      </c>
      <c r="AR436" s="144" t="s">
        <v>311</v>
      </c>
      <c r="AT436" s="144" t="s">
        <v>307</v>
      </c>
      <c r="AU436" s="144" t="s">
        <v>88</v>
      </c>
      <c r="AY436" s="18" t="s">
        <v>305</v>
      </c>
      <c r="BE436" s="145">
        <f>IF(N436="základní",J436,0)</f>
        <v>0</v>
      </c>
      <c r="BF436" s="145">
        <f>IF(N436="snížená",J436,0)</f>
        <v>0</v>
      </c>
      <c r="BG436" s="145">
        <f>IF(N436="zákl. přenesená",J436,0)</f>
        <v>0</v>
      </c>
      <c r="BH436" s="145">
        <f>IF(N436="sníž. přenesená",J436,0)</f>
        <v>0</v>
      </c>
      <c r="BI436" s="145">
        <f>IF(N436="nulová",J436,0)</f>
        <v>0</v>
      </c>
      <c r="BJ436" s="18" t="s">
        <v>86</v>
      </c>
      <c r="BK436" s="145">
        <f>ROUND(I436*H436,2)</f>
        <v>0</v>
      </c>
      <c r="BL436" s="18" t="s">
        <v>311</v>
      </c>
      <c r="BM436" s="144" t="s">
        <v>10068</v>
      </c>
    </row>
    <row r="437" spans="2:65" s="1" customFormat="1" ht="29.25">
      <c r="B437" s="33"/>
      <c r="D437" s="146" t="s">
        <v>313</v>
      </c>
      <c r="F437" s="147" t="s">
        <v>9499</v>
      </c>
      <c r="I437" s="148"/>
      <c r="L437" s="33"/>
      <c r="M437" s="149"/>
      <c r="T437" s="54"/>
      <c r="AT437" s="18" t="s">
        <v>313</v>
      </c>
      <c r="AU437" s="18" t="s">
        <v>88</v>
      </c>
    </row>
    <row r="438" spans="2:65" s="1" customFormat="1" ht="11.25">
      <c r="B438" s="33"/>
      <c r="D438" s="150" t="s">
        <v>315</v>
      </c>
      <c r="F438" s="151" t="s">
        <v>9500</v>
      </c>
      <c r="I438" s="148"/>
      <c r="L438" s="33"/>
      <c r="M438" s="149"/>
      <c r="T438" s="54"/>
      <c r="AT438" s="18" t="s">
        <v>315</v>
      </c>
      <c r="AU438" s="18" t="s">
        <v>88</v>
      </c>
    </row>
    <row r="439" spans="2:65" s="1" customFormat="1" ht="78">
      <c r="B439" s="33"/>
      <c r="D439" s="146" t="s">
        <v>4036</v>
      </c>
      <c r="F439" s="189" t="s">
        <v>9501</v>
      </c>
      <c r="I439" s="148"/>
      <c r="L439" s="33"/>
      <c r="M439" s="149"/>
      <c r="T439" s="54"/>
      <c r="AT439" s="18" t="s">
        <v>4036</v>
      </c>
      <c r="AU439" s="18" t="s">
        <v>88</v>
      </c>
    </row>
    <row r="440" spans="2:65" s="13" customFormat="1" ht="11.25">
      <c r="B440" s="158"/>
      <c r="D440" s="146" t="s">
        <v>317</v>
      </c>
      <c r="E440" s="159" t="s">
        <v>42</v>
      </c>
      <c r="F440" s="160" t="s">
        <v>10069</v>
      </c>
      <c r="H440" s="161">
        <v>20</v>
      </c>
      <c r="I440" s="162"/>
      <c r="L440" s="158"/>
      <c r="M440" s="163"/>
      <c r="T440" s="164"/>
      <c r="AT440" s="159" t="s">
        <v>317</v>
      </c>
      <c r="AU440" s="159" t="s">
        <v>88</v>
      </c>
      <c r="AV440" s="13" t="s">
        <v>88</v>
      </c>
      <c r="AW440" s="13" t="s">
        <v>38</v>
      </c>
      <c r="AX440" s="13" t="s">
        <v>86</v>
      </c>
      <c r="AY440" s="159" t="s">
        <v>305</v>
      </c>
    </row>
    <row r="441" spans="2:65" s="1" customFormat="1" ht="24.2" customHeight="1">
      <c r="B441" s="33"/>
      <c r="C441" s="133" t="s">
        <v>1022</v>
      </c>
      <c r="D441" s="133" t="s">
        <v>307</v>
      </c>
      <c r="E441" s="134" t="s">
        <v>10070</v>
      </c>
      <c r="F441" s="135" t="s">
        <v>10071</v>
      </c>
      <c r="G441" s="136" t="s">
        <v>402</v>
      </c>
      <c r="H441" s="137">
        <v>20</v>
      </c>
      <c r="I441" s="138"/>
      <c r="J441" s="139">
        <f>ROUND(I441*H441,2)</f>
        <v>0</v>
      </c>
      <c r="K441" s="135" t="s">
        <v>310</v>
      </c>
      <c r="L441" s="33"/>
      <c r="M441" s="140" t="s">
        <v>42</v>
      </c>
      <c r="N441" s="141" t="s">
        <v>50</v>
      </c>
      <c r="P441" s="142">
        <f>O441*H441</f>
        <v>0</v>
      </c>
      <c r="Q441" s="142">
        <v>0</v>
      </c>
      <c r="R441" s="142">
        <f>Q441*H441</f>
        <v>0</v>
      </c>
      <c r="S441" s="142">
        <v>0</v>
      </c>
      <c r="T441" s="143">
        <f>S441*H441</f>
        <v>0</v>
      </c>
      <c r="AR441" s="144" t="s">
        <v>311</v>
      </c>
      <c r="AT441" s="144" t="s">
        <v>307</v>
      </c>
      <c r="AU441" s="144" t="s">
        <v>88</v>
      </c>
      <c r="AY441" s="18" t="s">
        <v>305</v>
      </c>
      <c r="BE441" s="145">
        <f>IF(N441="základní",J441,0)</f>
        <v>0</v>
      </c>
      <c r="BF441" s="145">
        <f>IF(N441="snížená",J441,0)</f>
        <v>0</v>
      </c>
      <c r="BG441" s="145">
        <f>IF(N441="zákl. přenesená",J441,0)</f>
        <v>0</v>
      </c>
      <c r="BH441" s="145">
        <f>IF(N441="sníž. přenesená",J441,0)</f>
        <v>0</v>
      </c>
      <c r="BI441" s="145">
        <f>IF(N441="nulová",J441,0)</f>
        <v>0</v>
      </c>
      <c r="BJ441" s="18" t="s">
        <v>86</v>
      </c>
      <c r="BK441" s="145">
        <f>ROUND(I441*H441,2)</f>
        <v>0</v>
      </c>
      <c r="BL441" s="18" t="s">
        <v>311</v>
      </c>
      <c r="BM441" s="144" t="s">
        <v>10072</v>
      </c>
    </row>
    <row r="442" spans="2:65" s="1" customFormat="1" ht="29.25">
      <c r="B442" s="33"/>
      <c r="D442" s="146" t="s">
        <v>313</v>
      </c>
      <c r="F442" s="147" t="s">
        <v>10073</v>
      </c>
      <c r="I442" s="148"/>
      <c r="L442" s="33"/>
      <c r="M442" s="149"/>
      <c r="T442" s="54"/>
      <c r="AT442" s="18" t="s">
        <v>313</v>
      </c>
      <c r="AU442" s="18" t="s">
        <v>88</v>
      </c>
    </row>
    <row r="443" spans="2:65" s="1" customFormat="1" ht="11.25">
      <c r="B443" s="33"/>
      <c r="D443" s="150" t="s">
        <v>315</v>
      </c>
      <c r="F443" s="151" t="s">
        <v>10074</v>
      </c>
      <c r="I443" s="148"/>
      <c r="L443" s="33"/>
      <c r="M443" s="149"/>
      <c r="T443" s="54"/>
      <c r="AT443" s="18" t="s">
        <v>315</v>
      </c>
      <c r="AU443" s="18" t="s">
        <v>88</v>
      </c>
    </row>
    <row r="444" spans="2:65" s="1" customFormat="1" ht="78">
      <c r="B444" s="33"/>
      <c r="D444" s="146" t="s">
        <v>4036</v>
      </c>
      <c r="F444" s="189" t="s">
        <v>9501</v>
      </c>
      <c r="I444" s="148"/>
      <c r="L444" s="33"/>
      <c r="M444" s="149"/>
      <c r="T444" s="54"/>
      <c r="AT444" s="18" t="s">
        <v>4036</v>
      </c>
      <c r="AU444" s="18" t="s">
        <v>88</v>
      </c>
    </row>
    <row r="445" spans="2:65" s="11" customFormat="1" ht="22.9" customHeight="1">
      <c r="B445" s="121"/>
      <c r="D445" s="122" t="s">
        <v>78</v>
      </c>
      <c r="E445" s="131" t="s">
        <v>4865</v>
      </c>
      <c r="F445" s="131" t="s">
        <v>4866</v>
      </c>
      <c r="I445" s="124"/>
      <c r="J445" s="132">
        <f>BK445</f>
        <v>0</v>
      </c>
      <c r="L445" s="121"/>
      <c r="M445" s="126"/>
      <c r="P445" s="127">
        <f>SUM(P446:P473)</f>
        <v>0</v>
      </c>
      <c r="R445" s="127">
        <f>SUM(R446:R473)</f>
        <v>0</v>
      </c>
      <c r="T445" s="128">
        <f>SUM(T446:T473)</f>
        <v>0</v>
      </c>
      <c r="AR445" s="122" t="s">
        <v>86</v>
      </c>
      <c r="AT445" s="129" t="s">
        <v>78</v>
      </c>
      <c r="AU445" s="129" t="s">
        <v>86</v>
      </c>
      <c r="AY445" s="122" t="s">
        <v>305</v>
      </c>
      <c r="BK445" s="130">
        <f>SUM(BK446:BK473)</f>
        <v>0</v>
      </c>
    </row>
    <row r="446" spans="2:65" s="1" customFormat="1" ht="16.5" customHeight="1">
      <c r="B446" s="33"/>
      <c r="C446" s="133" t="s">
        <v>1030</v>
      </c>
      <c r="D446" s="133" t="s">
        <v>307</v>
      </c>
      <c r="E446" s="134" t="s">
        <v>8069</v>
      </c>
      <c r="F446" s="135" t="s">
        <v>8070</v>
      </c>
      <c r="G446" s="136" t="s">
        <v>453</v>
      </c>
      <c r="H446" s="137">
        <v>54.912999999999997</v>
      </c>
      <c r="I446" s="138"/>
      <c r="J446" s="139">
        <f>ROUND(I446*H446,2)</f>
        <v>0</v>
      </c>
      <c r="K446" s="135" t="s">
        <v>310</v>
      </c>
      <c r="L446" s="33"/>
      <c r="M446" s="140" t="s">
        <v>42</v>
      </c>
      <c r="N446" s="141" t="s">
        <v>50</v>
      </c>
      <c r="P446" s="142">
        <f>O446*H446</f>
        <v>0</v>
      </c>
      <c r="Q446" s="142">
        <v>0</v>
      </c>
      <c r="R446" s="142">
        <f>Q446*H446</f>
        <v>0</v>
      </c>
      <c r="S446" s="142">
        <v>0</v>
      </c>
      <c r="T446" s="143">
        <f>S446*H446</f>
        <v>0</v>
      </c>
      <c r="AR446" s="144" t="s">
        <v>311</v>
      </c>
      <c r="AT446" s="144" t="s">
        <v>307</v>
      </c>
      <c r="AU446" s="144" t="s">
        <v>88</v>
      </c>
      <c r="AY446" s="18" t="s">
        <v>305</v>
      </c>
      <c r="BE446" s="145">
        <f>IF(N446="základní",J446,0)</f>
        <v>0</v>
      </c>
      <c r="BF446" s="145">
        <f>IF(N446="snížená",J446,0)</f>
        <v>0</v>
      </c>
      <c r="BG446" s="145">
        <f>IF(N446="zákl. přenesená",J446,0)</f>
        <v>0</v>
      </c>
      <c r="BH446" s="145">
        <f>IF(N446="sníž. přenesená",J446,0)</f>
        <v>0</v>
      </c>
      <c r="BI446" s="145">
        <f>IF(N446="nulová",J446,0)</f>
        <v>0</v>
      </c>
      <c r="BJ446" s="18" t="s">
        <v>86</v>
      </c>
      <c r="BK446" s="145">
        <f>ROUND(I446*H446,2)</f>
        <v>0</v>
      </c>
      <c r="BL446" s="18" t="s">
        <v>311</v>
      </c>
      <c r="BM446" s="144" t="s">
        <v>10075</v>
      </c>
    </row>
    <row r="447" spans="2:65" s="1" customFormat="1" ht="19.5">
      <c r="B447" s="33"/>
      <c r="D447" s="146" t="s">
        <v>313</v>
      </c>
      <c r="F447" s="147" t="s">
        <v>8072</v>
      </c>
      <c r="I447" s="148"/>
      <c r="L447" s="33"/>
      <c r="M447" s="149"/>
      <c r="T447" s="54"/>
      <c r="AT447" s="18" t="s">
        <v>313</v>
      </c>
      <c r="AU447" s="18" t="s">
        <v>88</v>
      </c>
    </row>
    <row r="448" spans="2:65" s="1" customFormat="1" ht="11.25">
      <c r="B448" s="33"/>
      <c r="D448" s="150" t="s">
        <v>315</v>
      </c>
      <c r="F448" s="151" t="s">
        <v>8073</v>
      </c>
      <c r="I448" s="148"/>
      <c r="L448" s="33"/>
      <c r="M448" s="149"/>
      <c r="T448" s="54"/>
      <c r="AT448" s="18" t="s">
        <v>315</v>
      </c>
      <c r="AU448" s="18" t="s">
        <v>88</v>
      </c>
    </row>
    <row r="449" spans="2:65" s="1" customFormat="1" ht="78">
      <c r="B449" s="33"/>
      <c r="D449" s="146" t="s">
        <v>4036</v>
      </c>
      <c r="F449" s="189" t="s">
        <v>9509</v>
      </c>
      <c r="I449" s="148"/>
      <c r="L449" s="33"/>
      <c r="M449" s="149"/>
      <c r="T449" s="54"/>
      <c r="AT449" s="18" t="s">
        <v>4036</v>
      </c>
      <c r="AU449" s="18" t="s">
        <v>88</v>
      </c>
    </row>
    <row r="450" spans="2:65" s="13" customFormat="1" ht="11.25">
      <c r="B450" s="158"/>
      <c r="D450" s="146" t="s">
        <v>317</v>
      </c>
      <c r="E450" s="159" t="s">
        <v>42</v>
      </c>
      <c r="F450" s="160" t="s">
        <v>10076</v>
      </c>
      <c r="H450" s="161">
        <v>16.356000000000002</v>
      </c>
      <c r="I450" s="162"/>
      <c r="L450" s="158"/>
      <c r="M450" s="163"/>
      <c r="T450" s="164"/>
      <c r="AT450" s="159" t="s">
        <v>317</v>
      </c>
      <c r="AU450" s="159" t="s">
        <v>88</v>
      </c>
      <c r="AV450" s="13" t="s">
        <v>88</v>
      </c>
      <c r="AW450" s="13" t="s">
        <v>38</v>
      </c>
      <c r="AX450" s="13" t="s">
        <v>79</v>
      </c>
      <c r="AY450" s="159" t="s">
        <v>305</v>
      </c>
    </row>
    <row r="451" spans="2:65" s="13" customFormat="1" ht="11.25">
      <c r="B451" s="158"/>
      <c r="D451" s="146" t="s">
        <v>317</v>
      </c>
      <c r="E451" s="159" t="s">
        <v>42</v>
      </c>
      <c r="F451" s="160" t="s">
        <v>10077</v>
      </c>
      <c r="H451" s="161">
        <v>18.329999999999998</v>
      </c>
      <c r="I451" s="162"/>
      <c r="L451" s="158"/>
      <c r="M451" s="163"/>
      <c r="T451" s="164"/>
      <c r="AT451" s="159" t="s">
        <v>317</v>
      </c>
      <c r="AU451" s="159" t="s">
        <v>88</v>
      </c>
      <c r="AV451" s="13" t="s">
        <v>88</v>
      </c>
      <c r="AW451" s="13" t="s">
        <v>38</v>
      </c>
      <c r="AX451" s="13" t="s">
        <v>79</v>
      </c>
      <c r="AY451" s="159" t="s">
        <v>305</v>
      </c>
    </row>
    <row r="452" spans="2:65" s="13" customFormat="1" ht="11.25">
      <c r="B452" s="158"/>
      <c r="D452" s="146" t="s">
        <v>317</v>
      </c>
      <c r="E452" s="159" t="s">
        <v>42</v>
      </c>
      <c r="F452" s="160" t="s">
        <v>10078</v>
      </c>
      <c r="H452" s="161">
        <v>20.227</v>
      </c>
      <c r="I452" s="162"/>
      <c r="L452" s="158"/>
      <c r="M452" s="163"/>
      <c r="T452" s="164"/>
      <c r="AT452" s="159" t="s">
        <v>317</v>
      </c>
      <c r="AU452" s="159" t="s">
        <v>88</v>
      </c>
      <c r="AV452" s="13" t="s">
        <v>88</v>
      </c>
      <c r="AW452" s="13" t="s">
        <v>38</v>
      </c>
      <c r="AX452" s="13" t="s">
        <v>79</v>
      </c>
      <c r="AY452" s="159" t="s">
        <v>305</v>
      </c>
    </row>
    <row r="453" spans="2:65" s="15" customFormat="1" ht="11.25">
      <c r="B453" s="172"/>
      <c r="D453" s="146" t="s">
        <v>317</v>
      </c>
      <c r="E453" s="173" t="s">
        <v>42</v>
      </c>
      <c r="F453" s="174" t="s">
        <v>339</v>
      </c>
      <c r="H453" s="175">
        <v>54.912999999999997</v>
      </c>
      <c r="I453" s="176"/>
      <c r="L453" s="172"/>
      <c r="M453" s="177"/>
      <c r="T453" s="178"/>
      <c r="AT453" s="173" t="s">
        <v>317</v>
      </c>
      <c r="AU453" s="173" t="s">
        <v>88</v>
      </c>
      <c r="AV453" s="15" t="s">
        <v>311</v>
      </c>
      <c r="AW453" s="15" t="s">
        <v>38</v>
      </c>
      <c r="AX453" s="15" t="s">
        <v>86</v>
      </c>
      <c r="AY453" s="173" t="s">
        <v>305</v>
      </c>
    </row>
    <row r="454" spans="2:65" s="1" customFormat="1" ht="24.2" customHeight="1">
      <c r="B454" s="33"/>
      <c r="C454" s="133" t="s">
        <v>1037</v>
      </c>
      <c r="D454" s="133" t="s">
        <v>307</v>
      </c>
      <c r="E454" s="134" t="s">
        <v>8077</v>
      </c>
      <c r="F454" s="135" t="s">
        <v>8078</v>
      </c>
      <c r="G454" s="136" t="s">
        <v>453</v>
      </c>
      <c r="H454" s="137">
        <v>933.52099999999996</v>
      </c>
      <c r="I454" s="138"/>
      <c r="J454" s="139">
        <f>ROUND(I454*H454,2)</f>
        <v>0</v>
      </c>
      <c r="K454" s="135" t="s">
        <v>310</v>
      </c>
      <c r="L454" s="33"/>
      <c r="M454" s="140" t="s">
        <v>42</v>
      </c>
      <c r="N454" s="141" t="s">
        <v>50</v>
      </c>
      <c r="P454" s="142">
        <f>O454*H454</f>
        <v>0</v>
      </c>
      <c r="Q454" s="142">
        <v>0</v>
      </c>
      <c r="R454" s="142">
        <f>Q454*H454</f>
        <v>0</v>
      </c>
      <c r="S454" s="142">
        <v>0</v>
      </c>
      <c r="T454" s="143">
        <f>S454*H454</f>
        <v>0</v>
      </c>
      <c r="AR454" s="144" t="s">
        <v>311</v>
      </c>
      <c r="AT454" s="144" t="s">
        <v>307</v>
      </c>
      <c r="AU454" s="144" t="s">
        <v>88</v>
      </c>
      <c r="AY454" s="18" t="s">
        <v>305</v>
      </c>
      <c r="BE454" s="145">
        <f>IF(N454="základní",J454,0)</f>
        <v>0</v>
      </c>
      <c r="BF454" s="145">
        <f>IF(N454="snížená",J454,0)</f>
        <v>0</v>
      </c>
      <c r="BG454" s="145">
        <f>IF(N454="zákl. přenesená",J454,0)</f>
        <v>0</v>
      </c>
      <c r="BH454" s="145">
        <f>IF(N454="sníž. přenesená",J454,0)</f>
        <v>0</v>
      </c>
      <c r="BI454" s="145">
        <f>IF(N454="nulová",J454,0)</f>
        <v>0</v>
      </c>
      <c r="BJ454" s="18" t="s">
        <v>86</v>
      </c>
      <c r="BK454" s="145">
        <f>ROUND(I454*H454,2)</f>
        <v>0</v>
      </c>
      <c r="BL454" s="18" t="s">
        <v>311</v>
      </c>
      <c r="BM454" s="144" t="s">
        <v>10079</v>
      </c>
    </row>
    <row r="455" spans="2:65" s="1" customFormat="1" ht="29.25">
      <c r="B455" s="33"/>
      <c r="D455" s="146" t="s">
        <v>313</v>
      </c>
      <c r="F455" s="147" t="s">
        <v>8080</v>
      </c>
      <c r="I455" s="148"/>
      <c r="L455" s="33"/>
      <c r="M455" s="149"/>
      <c r="T455" s="54"/>
      <c r="AT455" s="18" t="s">
        <v>313</v>
      </c>
      <c r="AU455" s="18" t="s">
        <v>88</v>
      </c>
    </row>
    <row r="456" spans="2:65" s="1" customFormat="1" ht="11.25">
      <c r="B456" s="33"/>
      <c r="D456" s="150" t="s">
        <v>315</v>
      </c>
      <c r="F456" s="151" t="s">
        <v>8081</v>
      </c>
      <c r="I456" s="148"/>
      <c r="L456" s="33"/>
      <c r="M456" s="149"/>
      <c r="T456" s="54"/>
      <c r="AT456" s="18" t="s">
        <v>315</v>
      </c>
      <c r="AU456" s="18" t="s">
        <v>88</v>
      </c>
    </row>
    <row r="457" spans="2:65" s="1" customFormat="1" ht="78">
      <c r="B457" s="33"/>
      <c r="D457" s="146" t="s">
        <v>4036</v>
      </c>
      <c r="F457" s="189" t="s">
        <v>9509</v>
      </c>
      <c r="I457" s="148"/>
      <c r="L457" s="33"/>
      <c r="M457" s="149"/>
      <c r="T457" s="54"/>
      <c r="AT457" s="18" t="s">
        <v>4036</v>
      </c>
      <c r="AU457" s="18" t="s">
        <v>88</v>
      </c>
    </row>
    <row r="458" spans="2:65" s="13" customFormat="1" ht="11.25">
      <c r="B458" s="158"/>
      <c r="D458" s="146" t="s">
        <v>317</v>
      </c>
      <c r="E458" s="159" t="s">
        <v>42</v>
      </c>
      <c r="F458" s="160" t="s">
        <v>10080</v>
      </c>
      <c r="H458" s="161">
        <v>933.52099999999996</v>
      </c>
      <c r="I458" s="162"/>
      <c r="L458" s="158"/>
      <c r="M458" s="163"/>
      <c r="T458" s="164"/>
      <c r="AT458" s="159" t="s">
        <v>317</v>
      </c>
      <c r="AU458" s="159" t="s">
        <v>88</v>
      </c>
      <c r="AV458" s="13" t="s">
        <v>88</v>
      </c>
      <c r="AW458" s="13" t="s">
        <v>38</v>
      </c>
      <c r="AX458" s="13" t="s">
        <v>86</v>
      </c>
      <c r="AY458" s="159" t="s">
        <v>305</v>
      </c>
    </row>
    <row r="459" spans="2:65" s="1" customFormat="1" ht="24.2" customHeight="1">
      <c r="B459" s="33"/>
      <c r="C459" s="133" t="s">
        <v>1043</v>
      </c>
      <c r="D459" s="133" t="s">
        <v>307</v>
      </c>
      <c r="E459" s="134" t="s">
        <v>9515</v>
      </c>
      <c r="F459" s="135" t="s">
        <v>9516</v>
      </c>
      <c r="G459" s="136" t="s">
        <v>453</v>
      </c>
      <c r="H459" s="137">
        <v>54.912999999999997</v>
      </c>
      <c r="I459" s="138"/>
      <c r="J459" s="139">
        <f>ROUND(I459*H459,2)</f>
        <v>0</v>
      </c>
      <c r="K459" s="135" t="s">
        <v>310</v>
      </c>
      <c r="L459" s="33"/>
      <c r="M459" s="140" t="s">
        <v>42</v>
      </c>
      <c r="N459" s="141" t="s">
        <v>50</v>
      </c>
      <c r="P459" s="142">
        <f>O459*H459</f>
        <v>0</v>
      </c>
      <c r="Q459" s="142">
        <v>0</v>
      </c>
      <c r="R459" s="142">
        <f>Q459*H459</f>
        <v>0</v>
      </c>
      <c r="S459" s="142">
        <v>0</v>
      </c>
      <c r="T459" s="143">
        <f>S459*H459</f>
        <v>0</v>
      </c>
      <c r="AR459" s="144" t="s">
        <v>311</v>
      </c>
      <c r="AT459" s="144" t="s">
        <v>307</v>
      </c>
      <c r="AU459" s="144" t="s">
        <v>88</v>
      </c>
      <c r="AY459" s="18" t="s">
        <v>305</v>
      </c>
      <c r="BE459" s="145">
        <f>IF(N459="základní",J459,0)</f>
        <v>0</v>
      </c>
      <c r="BF459" s="145">
        <f>IF(N459="snížená",J459,0)</f>
        <v>0</v>
      </c>
      <c r="BG459" s="145">
        <f>IF(N459="zákl. přenesená",J459,0)</f>
        <v>0</v>
      </c>
      <c r="BH459" s="145">
        <f>IF(N459="sníž. přenesená",J459,0)</f>
        <v>0</v>
      </c>
      <c r="BI459" s="145">
        <f>IF(N459="nulová",J459,0)</f>
        <v>0</v>
      </c>
      <c r="BJ459" s="18" t="s">
        <v>86</v>
      </c>
      <c r="BK459" s="145">
        <f>ROUND(I459*H459,2)</f>
        <v>0</v>
      </c>
      <c r="BL459" s="18" t="s">
        <v>311</v>
      </c>
      <c r="BM459" s="144" t="s">
        <v>10081</v>
      </c>
    </row>
    <row r="460" spans="2:65" s="1" customFormat="1" ht="19.5">
      <c r="B460" s="33"/>
      <c r="D460" s="146" t="s">
        <v>313</v>
      </c>
      <c r="F460" s="147" t="s">
        <v>9518</v>
      </c>
      <c r="I460" s="148"/>
      <c r="L460" s="33"/>
      <c r="M460" s="149"/>
      <c r="T460" s="54"/>
      <c r="AT460" s="18" t="s">
        <v>313</v>
      </c>
      <c r="AU460" s="18" t="s">
        <v>88</v>
      </c>
    </row>
    <row r="461" spans="2:65" s="1" customFormat="1" ht="11.25">
      <c r="B461" s="33"/>
      <c r="D461" s="150" t="s">
        <v>315</v>
      </c>
      <c r="F461" s="151" t="s">
        <v>9519</v>
      </c>
      <c r="I461" s="148"/>
      <c r="L461" s="33"/>
      <c r="M461" s="149"/>
      <c r="T461" s="54"/>
      <c r="AT461" s="18" t="s">
        <v>315</v>
      </c>
      <c r="AU461" s="18" t="s">
        <v>88</v>
      </c>
    </row>
    <row r="462" spans="2:65" s="1" customFormat="1" ht="48.75">
      <c r="B462" s="33"/>
      <c r="D462" s="146" t="s">
        <v>4036</v>
      </c>
      <c r="F462" s="189" t="s">
        <v>9520</v>
      </c>
      <c r="I462" s="148"/>
      <c r="L462" s="33"/>
      <c r="M462" s="149"/>
      <c r="T462" s="54"/>
      <c r="AT462" s="18" t="s">
        <v>4036</v>
      </c>
      <c r="AU462" s="18" t="s">
        <v>88</v>
      </c>
    </row>
    <row r="463" spans="2:65" s="1" customFormat="1" ht="33" customHeight="1">
      <c r="B463" s="33"/>
      <c r="C463" s="133" t="s">
        <v>1053</v>
      </c>
      <c r="D463" s="133" t="s">
        <v>307</v>
      </c>
      <c r="E463" s="134" t="s">
        <v>9521</v>
      </c>
      <c r="F463" s="135" t="s">
        <v>9522</v>
      </c>
      <c r="G463" s="136" t="s">
        <v>453</v>
      </c>
      <c r="H463" s="137">
        <v>18.329999999999998</v>
      </c>
      <c r="I463" s="138"/>
      <c r="J463" s="139">
        <f>ROUND(I463*H463,2)</f>
        <v>0</v>
      </c>
      <c r="K463" s="135" t="s">
        <v>310</v>
      </c>
      <c r="L463" s="33"/>
      <c r="M463" s="140" t="s">
        <v>42</v>
      </c>
      <c r="N463" s="141" t="s">
        <v>50</v>
      </c>
      <c r="P463" s="142">
        <f>O463*H463</f>
        <v>0</v>
      </c>
      <c r="Q463" s="142">
        <v>0</v>
      </c>
      <c r="R463" s="142">
        <f>Q463*H463</f>
        <v>0</v>
      </c>
      <c r="S463" s="142">
        <v>0</v>
      </c>
      <c r="T463" s="143">
        <f>S463*H463</f>
        <v>0</v>
      </c>
      <c r="AR463" s="144" t="s">
        <v>311</v>
      </c>
      <c r="AT463" s="144" t="s">
        <v>307</v>
      </c>
      <c r="AU463" s="144" t="s">
        <v>88</v>
      </c>
      <c r="AY463" s="18" t="s">
        <v>305</v>
      </c>
      <c r="BE463" s="145">
        <f>IF(N463="základní",J463,0)</f>
        <v>0</v>
      </c>
      <c r="BF463" s="145">
        <f>IF(N463="snížená",J463,0)</f>
        <v>0</v>
      </c>
      <c r="BG463" s="145">
        <f>IF(N463="zákl. přenesená",J463,0)</f>
        <v>0</v>
      </c>
      <c r="BH463" s="145">
        <f>IF(N463="sníž. přenesená",J463,0)</f>
        <v>0</v>
      </c>
      <c r="BI463" s="145">
        <f>IF(N463="nulová",J463,0)</f>
        <v>0</v>
      </c>
      <c r="BJ463" s="18" t="s">
        <v>86</v>
      </c>
      <c r="BK463" s="145">
        <f>ROUND(I463*H463,2)</f>
        <v>0</v>
      </c>
      <c r="BL463" s="18" t="s">
        <v>311</v>
      </c>
      <c r="BM463" s="144" t="s">
        <v>10082</v>
      </c>
    </row>
    <row r="464" spans="2:65" s="1" customFormat="1" ht="29.25">
      <c r="B464" s="33"/>
      <c r="D464" s="146" t="s">
        <v>313</v>
      </c>
      <c r="F464" s="147" t="s">
        <v>9524</v>
      </c>
      <c r="I464" s="148"/>
      <c r="L464" s="33"/>
      <c r="M464" s="149"/>
      <c r="T464" s="54"/>
      <c r="AT464" s="18" t="s">
        <v>313</v>
      </c>
      <c r="AU464" s="18" t="s">
        <v>88</v>
      </c>
    </row>
    <row r="465" spans="2:65" s="1" customFormat="1" ht="11.25">
      <c r="B465" s="33"/>
      <c r="D465" s="150" t="s">
        <v>315</v>
      </c>
      <c r="F465" s="151" t="s">
        <v>9525</v>
      </c>
      <c r="I465" s="148"/>
      <c r="L465" s="33"/>
      <c r="M465" s="149"/>
      <c r="T465" s="54"/>
      <c r="AT465" s="18" t="s">
        <v>315</v>
      </c>
      <c r="AU465" s="18" t="s">
        <v>88</v>
      </c>
    </row>
    <row r="466" spans="2:65" s="1" customFormat="1" ht="107.25">
      <c r="B466" s="33"/>
      <c r="D466" s="146" t="s">
        <v>4036</v>
      </c>
      <c r="F466" s="189" t="s">
        <v>9526</v>
      </c>
      <c r="I466" s="148"/>
      <c r="L466" s="33"/>
      <c r="M466" s="149"/>
      <c r="T466" s="54"/>
      <c r="AT466" s="18" t="s">
        <v>4036</v>
      </c>
      <c r="AU466" s="18" t="s">
        <v>88</v>
      </c>
    </row>
    <row r="467" spans="2:65" s="1" customFormat="1" ht="24.2" customHeight="1">
      <c r="B467" s="33"/>
      <c r="C467" s="133" t="s">
        <v>1063</v>
      </c>
      <c r="D467" s="133" t="s">
        <v>307</v>
      </c>
      <c r="E467" s="134" t="s">
        <v>9527</v>
      </c>
      <c r="F467" s="135" t="s">
        <v>4049</v>
      </c>
      <c r="G467" s="136" t="s">
        <v>453</v>
      </c>
      <c r="H467" s="137">
        <v>16.356000000000002</v>
      </c>
      <c r="I467" s="138"/>
      <c r="J467" s="139">
        <f>ROUND(I467*H467,2)</f>
        <v>0</v>
      </c>
      <c r="K467" s="135" t="s">
        <v>310</v>
      </c>
      <c r="L467" s="33"/>
      <c r="M467" s="140" t="s">
        <v>42</v>
      </c>
      <c r="N467" s="141" t="s">
        <v>50</v>
      </c>
      <c r="P467" s="142">
        <f>O467*H467</f>
        <v>0</v>
      </c>
      <c r="Q467" s="142">
        <v>0</v>
      </c>
      <c r="R467" s="142">
        <f>Q467*H467</f>
        <v>0</v>
      </c>
      <c r="S467" s="142">
        <v>0</v>
      </c>
      <c r="T467" s="143">
        <f>S467*H467</f>
        <v>0</v>
      </c>
      <c r="AR467" s="144" t="s">
        <v>311</v>
      </c>
      <c r="AT467" s="144" t="s">
        <v>307</v>
      </c>
      <c r="AU467" s="144" t="s">
        <v>88</v>
      </c>
      <c r="AY467" s="18" t="s">
        <v>305</v>
      </c>
      <c r="BE467" s="145">
        <f>IF(N467="základní",J467,0)</f>
        <v>0</v>
      </c>
      <c r="BF467" s="145">
        <f>IF(N467="snížená",J467,0)</f>
        <v>0</v>
      </c>
      <c r="BG467" s="145">
        <f>IF(N467="zákl. přenesená",J467,0)</f>
        <v>0</v>
      </c>
      <c r="BH467" s="145">
        <f>IF(N467="sníž. přenesená",J467,0)</f>
        <v>0</v>
      </c>
      <c r="BI467" s="145">
        <f>IF(N467="nulová",J467,0)</f>
        <v>0</v>
      </c>
      <c r="BJ467" s="18" t="s">
        <v>86</v>
      </c>
      <c r="BK467" s="145">
        <f>ROUND(I467*H467,2)</f>
        <v>0</v>
      </c>
      <c r="BL467" s="18" t="s">
        <v>311</v>
      </c>
      <c r="BM467" s="144" t="s">
        <v>10083</v>
      </c>
    </row>
    <row r="468" spans="2:65" s="1" customFormat="1" ht="29.25">
      <c r="B468" s="33"/>
      <c r="D468" s="146" t="s">
        <v>313</v>
      </c>
      <c r="F468" s="147" t="s">
        <v>4051</v>
      </c>
      <c r="I468" s="148"/>
      <c r="L468" s="33"/>
      <c r="M468" s="149"/>
      <c r="T468" s="54"/>
      <c r="AT468" s="18" t="s">
        <v>313</v>
      </c>
      <c r="AU468" s="18" t="s">
        <v>88</v>
      </c>
    </row>
    <row r="469" spans="2:65" s="1" customFormat="1" ht="11.25">
      <c r="B469" s="33"/>
      <c r="D469" s="150" t="s">
        <v>315</v>
      </c>
      <c r="F469" s="151" t="s">
        <v>9529</v>
      </c>
      <c r="I469" s="148"/>
      <c r="L469" s="33"/>
      <c r="M469" s="149"/>
      <c r="T469" s="54"/>
      <c r="AT469" s="18" t="s">
        <v>315</v>
      </c>
      <c r="AU469" s="18" t="s">
        <v>88</v>
      </c>
    </row>
    <row r="470" spans="2:65" s="1" customFormat="1" ht="107.25">
      <c r="B470" s="33"/>
      <c r="D470" s="146" t="s">
        <v>4036</v>
      </c>
      <c r="F470" s="189" t="s">
        <v>9526</v>
      </c>
      <c r="I470" s="148"/>
      <c r="L470" s="33"/>
      <c r="M470" s="149"/>
      <c r="T470" s="54"/>
      <c r="AT470" s="18" t="s">
        <v>4036</v>
      </c>
      <c r="AU470" s="18" t="s">
        <v>88</v>
      </c>
    </row>
    <row r="471" spans="2:65" s="1" customFormat="1" ht="44.25" customHeight="1">
      <c r="B471" s="33"/>
      <c r="C471" s="133" t="s">
        <v>1071</v>
      </c>
      <c r="D471" s="133" t="s">
        <v>307</v>
      </c>
      <c r="E471" s="134" t="s">
        <v>9530</v>
      </c>
      <c r="F471" s="135" t="s">
        <v>9531</v>
      </c>
      <c r="G471" s="136" t="s">
        <v>453</v>
      </c>
      <c r="H471" s="137">
        <v>20.227</v>
      </c>
      <c r="I471" s="138"/>
      <c r="J471" s="139">
        <f>ROUND(I471*H471,2)</f>
        <v>0</v>
      </c>
      <c r="K471" s="135" t="s">
        <v>310</v>
      </c>
      <c r="L471" s="33"/>
      <c r="M471" s="140" t="s">
        <v>42</v>
      </c>
      <c r="N471" s="141" t="s">
        <v>50</v>
      </c>
      <c r="P471" s="142">
        <f>O471*H471</f>
        <v>0</v>
      </c>
      <c r="Q471" s="142">
        <v>0</v>
      </c>
      <c r="R471" s="142">
        <f>Q471*H471</f>
        <v>0</v>
      </c>
      <c r="S471" s="142">
        <v>0</v>
      </c>
      <c r="T471" s="143">
        <f>S471*H471</f>
        <v>0</v>
      </c>
      <c r="AR471" s="144" t="s">
        <v>311</v>
      </c>
      <c r="AT471" s="144" t="s">
        <v>307</v>
      </c>
      <c r="AU471" s="144" t="s">
        <v>88</v>
      </c>
      <c r="AY471" s="18" t="s">
        <v>305</v>
      </c>
      <c r="BE471" s="145">
        <f>IF(N471="základní",J471,0)</f>
        <v>0</v>
      </c>
      <c r="BF471" s="145">
        <f>IF(N471="snížená",J471,0)</f>
        <v>0</v>
      </c>
      <c r="BG471" s="145">
        <f>IF(N471="zákl. přenesená",J471,0)</f>
        <v>0</v>
      </c>
      <c r="BH471" s="145">
        <f>IF(N471="sníž. přenesená",J471,0)</f>
        <v>0</v>
      </c>
      <c r="BI471" s="145">
        <f>IF(N471="nulová",J471,0)</f>
        <v>0</v>
      </c>
      <c r="BJ471" s="18" t="s">
        <v>86</v>
      </c>
      <c r="BK471" s="145">
        <f>ROUND(I471*H471,2)</f>
        <v>0</v>
      </c>
      <c r="BL471" s="18" t="s">
        <v>311</v>
      </c>
      <c r="BM471" s="144" t="s">
        <v>10084</v>
      </c>
    </row>
    <row r="472" spans="2:65" s="1" customFormat="1" ht="29.25">
      <c r="B472" s="33"/>
      <c r="D472" s="146" t="s">
        <v>313</v>
      </c>
      <c r="F472" s="147" t="s">
        <v>9531</v>
      </c>
      <c r="I472" s="148"/>
      <c r="L472" s="33"/>
      <c r="M472" s="149"/>
      <c r="T472" s="54"/>
      <c r="AT472" s="18" t="s">
        <v>313</v>
      </c>
      <c r="AU472" s="18" t="s">
        <v>88</v>
      </c>
    </row>
    <row r="473" spans="2:65" s="1" customFormat="1" ht="11.25">
      <c r="B473" s="33"/>
      <c r="D473" s="150" t="s">
        <v>315</v>
      </c>
      <c r="F473" s="151" t="s">
        <v>9533</v>
      </c>
      <c r="I473" s="148"/>
      <c r="L473" s="33"/>
      <c r="M473" s="149"/>
      <c r="T473" s="54"/>
      <c r="AT473" s="18" t="s">
        <v>315</v>
      </c>
      <c r="AU473" s="18" t="s">
        <v>88</v>
      </c>
    </row>
    <row r="474" spans="2:65" s="11" customFormat="1" ht="22.9" customHeight="1">
      <c r="B474" s="121"/>
      <c r="D474" s="122" t="s">
        <v>78</v>
      </c>
      <c r="E474" s="131" t="s">
        <v>1094</v>
      </c>
      <c r="F474" s="131" t="s">
        <v>1095</v>
      </c>
      <c r="I474" s="124"/>
      <c r="J474" s="132">
        <f>BK474</f>
        <v>0</v>
      </c>
      <c r="L474" s="121"/>
      <c r="M474" s="126"/>
      <c r="P474" s="127">
        <f>SUM(P475:P478)</f>
        <v>0</v>
      </c>
      <c r="R474" s="127">
        <f>SUM(R475:R478)</f>
        <v>0</v>
      </c>
      <c r="T474" s="128">
        <f>SUM(T475:T478)</f>
        <v>0</v>
      </c>
      <c r="AR474" s="122" t="s">
        <v>86</v>
      </c>
      <c r="AT474" s="129" t="s">
        <v>78</v>
      </c>
      <c r="AU474" s="129" t="s">
        <v>86</v>
      </c>
      <c r="AY474" s="122" t="s">
        <v>305</v>
      </c>
      <c r="BK474" s="130">
        <f>SUM(BK475:BK478)</f>
        <v>0</v>
      </c>
    </row>
    <row r="475" spans="2:65" s="1" customFormat="1" ht="24.2" customHeight="1">
      <c r="B475" s="33"/>
      <c r="C475" s="133" t="s">
        <v>1078</v>
      </c>
      <c r="D475" s="133" t="s">
        <v>307</v>
      </c>
      <c r="E475" s="134" t="s">
        <v>9534</v>
      </c>
      <c r="F475" s="135" t="s">
        <v>9535</v>
      </c>
      <c r="G475" s="136" t="s">
        <v>453</v>
      </c>
      <c r="H475" s="137">
        <v>908.99</v>
      </c>
      <c r="I475" s="138"/>
      <c r="J475" s="139">
        <f>ROUND(I475*H475,2)</f>
        <v>0</v>
      </c>
      <c r="K475" s="135" t="s">
        <v>310</v>
      </c>
      <c r="L475" s="33"/>
      <c r="M475" s="140" t="s">
        <v>42</v>
      </c>
      <c r="N475" s="141" t="s">
        <v>50</v>
      </c>
      <c r="P475" s="142">
        <f>O475*H475</f>
        <v>0</v>
      </c>
      <c r="Q475" s="142">
        <v>0</v>
      </c>
      <c r="R475" s="142">
        <f>Q475*H475</f>
        <v>0</v>
      </c>
      <c r="S475" s="142">
        <v>0</v>
      </c>
      <c r="T475" s="143">
        <f>S475*H475</f>
        <v>0</v>
      </c>
      <c r="AR475" s="144" t="s">
        <v>311</v>
      </c>
      <c r="AT475" s="144" t="s">
        <v>307</v>
      </c>
      <c r="AU475" s="144" t="s">
        <v>88</v>
      </c>
      <c r="AY475" s="18" t="s">
        <v>305</v>
      </c>
      <c r="BE475" s="145">
        <f>IF(N475="základní",J475,0)</f>
        <v>0</v>
      </c>
      <c r="BF475" s="145">
        <f>IF(N475="snížená",J475,0)</f>
        <v>0</v>
      </c>
      <c r="BG475" s="145">
        <f>IF(N475="zákl. přenesená",J475,0)</f>
        <v>0</v>
      </c>
      <c r="BH475" s="145">
        <f>IF(N475="sníž. přenesená",J475,0)</f>
        <v>0</v>
      </c>
      <c r="BI475" s="145">
        <f>IF(N475="nulová",J475,0)</f>
        <v>0</v>
      </c>
      <c r="BJ475" s="18" t="s">
        <v>86</v>
      </c>
      <c r="BK475" s="145">
        <f>ROUND(I475*H475,2)</f>
        <v>0</v>
      </c>
      <c r="BL475" s="18" t="s">
        <v>311</v>
      </c>
      <c r="BM475" s="144" t="s">
        <v>10085</v>
      </c>
    </row>
    <row r="476" spans="2:65" s="1" customFormat="1" ht="29.25">
      <c r="B476" s="33"/>
      <c r="D476" s="146" t="s">
        <v>313</v>
      </c>
      <c r="F476" s="147" t="s">
        <v>9537</v>
      </c>
      <c r="I476" s="148"/>
      <c r="L476" s="33"/>
      <c r="M476" s="149"/>
      <c r="T476" s="54"/>
      <c r="AT476" s="18" t="s">
        <v>313</v>
      </c>
      <c r="AU476" s="18" t="s">
        <v>88</v>
      </c>
    </row>
    <row r="477" spans="2:65" s="1" customFormat="1" ht="11.25">
      <c r="B477" s="33"/>
      <c r="D477" s="150" t="s">
        <v>315</v>
      </c>
      <c r="F477" s="151" t="s">
        <v>9538</v>
      </c>
      <c r="I477" s="148"/>
      <c r="L477" s="33"/>
      <c r="M477" s="149"/>
      <c r="T477" s="54"/>
      <c r="AT477" s="18" t="s">
        <v>315</v>
      </c>
      <c r="AU477" s="18" t="s">
        <v>88</v>
      </c>
    </row>
    <row r="478" spans="2:65" s="1" customFormat="1" ht="58.5">
      <c r="B478" s="33"/>
      <c r="D478" s="146" t="s">
        <v>4036</v>
      </c>
      <c r="F478" s="189" t="s">
        <v>9539</v>
      </c>
      <c r="I478" s="148"/>
      <c r="L478" s="33"/>
      <c r="M478" s="194"/>
      <c r="N478" s="195"/>
      <c r="O478" s="195"/>
      <c r="P478" s="195"/>
      <c r="Q478" s="195"/>
      <c r="R478" s="195"/>
      <c r="S478" s="195"/>
      <c r="T478" s="196"/>
      <c r="AT478" s="18" t="s">
        <v>4036</v>
      </c>
      <c r="AU478" s="18" t="s">
        <v>88</v>
      </c>
    </row>
    <row r="479" spans="2:65" s="1" customFormat="1" ht="6.95" customHeight="1">
      <c r="B479" s="42"/>
      <c r="C479" s="43"/>
      <c r="D479" s="43"/>
      <c r="E479" s="43"/>
      <c r="F479" s="43"/>
      <c r="G479" s="43"/>
      <c r="H479" s="43"/>
      <c r="I479" s="43"/>
      <c r="J479" s="43"/>
      <c r="K479" s="43"/>
      <c r="L479" s="33"/>
    </row>
  </sheetData>
  <sheetProtection algorithmName="SHA-512" hashValue="MNQ6QGTpwgSuZ5V3Epw/epJ+rTGBK5PDLVJS5zeGeJIJqb4OBjh679e4tDbBwQTjvolXEFLpcJF7/UXAT8DZ0A==" saltValue="Z6D2lUjOqb2IzS4atoVyML0rgTwTt7idseErffwGkUxyATdy7EJ9dyPN82q3RJmvrEmG6IzgpUiW1foERf080Q==" spinCount="100000" sheet="1" objects="1" scenarios="1" formatColumns="0" formatRows="0" autoFilter="0"/>
  <autoFilter ref="C93:K478" xr:uid="{00000000-0009-0000-0000-000015000000}"/>
  <mergeCells count="12">
    <mergeCell ref="E86:H86"/>
    <mergeCell ref="L2:V2"/>
    <mergeCell ref="E50:H50"/>
    <mergeCell ref="E52:H52"/>
    <mergeCell ref="E54:H54"/>
    <mergeCell ref="E82:H82"/>
    <mergeCell ref="E84:H84"/>
    <mergeCell ref="E7:H7"/>
    <mergeCell ref="E9:H9"/>
    <mergeCell ref="E11:H11"/>
    <mergeCell ref="E20:H20"/>
    <mergeCell ref="E29:H29"/>
  </mergeCells>
  <hyperlinks>
    <hyperlink ref="F99" r:id="rId1" xr:uid="{00000000-0004-0000-1500-000000000000}"/>
    <hyperlink ref="F106" r:id="rId2" xr:uid="{00000000-0004-0000-1500-000001000000}"/>
    <hyperlink ref="F110" r:id="rId3" xr:uid="{00000000-0004-0000-1500-000002000000}"/>
    <hyperlink ref="F117" r:id="rId4" xr:uid="{00000000-0004-0000-1500-000003000000}"/>
    <hyperlink ref="F122" r:id="rId5" xr:uid="{00000000-0004-0000-1500-000004000000}"/>
    <hyperlink ref="F126" r:id="rId6" xr:uid="{00000000-0004-0000-1500-000005000000}"/>
    <hyperlink ref="F131" r:id="rId7" xr:uid="{00000000-0004-0000-1500-000006000000}"/>
    <hyperlink ref="F136" r:id="rId8" xr:uid="{00000000-0004-0000-1500-000007000000}"/>
    <hyperlink ref="F141" r:id="rId9" xr:uid="{00000000-0004-0000-1500-000008000000}"/>
    <hyperlink ref="F149" r:id="rId10" xr:uid="{00000000-0004-0000-1500-000009000000}"/>
    <hyperlink ref="F156" r:id="rId11" xr:uid="{00000000-0004-0000-1500-00000A000000}"/>
    <hyperlink ref="F163" r:id="rId12" xr:uid="{00000000-0004-0000-1500-00000B000000}"/>
    <hyperlink ref="F166" r:id="rId13" xr:uid="{00000000-0004-0000-1500-00000C000000}"/>
    <hyperlink ref="F173" r:id="rId14" xr:uid="{00000000-0004-0000-1500-00000D000000}"/>
    <hyperlink ref="F178" r:id="rId15" xr:uid="{00000000-0004-0000-1500-00000E000000}"/>
    <hyperlink ref="F183" r:id="rId16" xr:uid="{00000000-0004-0000-1500-00000F000000}"/>
    <hyperlink ref="F187" r:id="rId17" xr:uid="{00000000-0004-0000-1500-000010000000}"/>
    <hyperlink ref="F192" r:id="rId18" xr:uid="{00000000-0004-0000-1500-000011000000}"/>
    <hyperlink ref="F196" r:id="rId19" xr:uid="{00000000-0004-0000-1500-000012000000}"/>
    <hyperlink ref="F207" r:id="rId20" xr:uid="{00000000-0004-0000-1500-000013000000}"/>
    <hyperlink ref="F220" r:id="rId21" xr:uid="{00000000-0004-0000-1500-000014000000}"/>
    <hyperlink ref="F225" r:id="rId22" xr:uid="{00000000-0004-0000-1500-000015000000}"/>
    <hyperlink ref="F234" r:id="rId23" xr:uid="{00000000-0004-0000-1500-000016000000}"/>
    <hyperlink ref="F241" r:id="rId24" xr:uid="{00000000-0004-0000-1500-000017000000}"/>
    <hyperlink ref="F253" r:id="rId25" xr:uid="{00000000-0004-0000-1500-000018000000}"/>
    <hyperlink ref="F259" r:id="rId26" xr:uid="{00000000-0004-0000-1500-000019000000}"/>
    <hyperlink ref="F269" r:id="rId27" xr:uid="{00000000-0004-0000-1500-00001A000000}"/>
    <hyperlink ref="F275" r:id="rId28" xr:uid="{00000000-0004-0000-1500-00001B000000}"/>
    <hyperlink ref="F279" r:id="rId29" xr:uid="{00000000-0004-0000-1500-00001C000000}"/>
    <hyperlink ref="F282" r:id="rId30" xr:uid="{00000000-0004-0000-1500-00001D000000}"/>
    <hyperlink ref="F287" r:id="rId31" xr:uid="{00000000-0004-0000-1500-00001E000000}"/>
    <hyperlink ref="F298" r:id="rId32" xr:uid="{00000000-0004-0000-1500-00001F000000}"/>
    <hyperlink ref="F305" r:id="rId33" xr:uid="{00000000-0004-0000-1500-000020000000}"/>
    <hyperlink ref="F312" r:id="rId34" xr:uid="{00000000-0004-0000-1500-000021000000}"/>
    <hyperlink ref="F319" r:id="rId35" xr:uid="{00000000-0004-0000-1500-000022000000}"/>
    <hyperlink ref="F326" r:id="rId36" xr:uid="{00000000-0004-0000-1500-000023000000}"/>
    <hyperlink ref="F333" r:id="rId37" xr:uid="{00000000-0004-0000-1500-000024000000}"/>
    <hyperlink ref="F339" r:id="rId38" xr:uid="{00000000-0004-0000-1500-000025000000}"/>
    <hyperlink ref="F345" r:id="rId39" xr:uid="{00000000-0004-0000-1500-000026000000}"/>
    <hyperlink ref="F351" r:id="rId40" xr:uid="{00000000-0004-0000-1500-000027000000}"/>
    <hyperlink ref="F355" r:id="rId41" xr:uid="{00000000-0004-0000-1500-000028000000}"/>
    <hyperlink ref="F359" r:id="rId42" xr:uid="{00000000-0004-0000-1500-000029000000}"/>
    <hyperlink ref="F363" r:id="rId43" xr:uid="{00000000-0004-0000-1500-00002A000000}"/>
    <hyperlink ref="F367" r:id="rId44" xr:uid="{00000000-0004-0000-1500-00002B000000}"/>
    <hyperlink ref="F399" r:id="rId45" xr:uid="{00000000-0004-0000-1500-00002C000000}"/>
    <hyperlink ref="F403" r:id="rId46" xr:uid="{00000000-0004-0000-1500-00002D000000}"/>
    <hyperlink ref="F418" r:id="rId47" xr:uid="{00000000-0004-0000-1500-00002E000000}"/>
    <hyperlink ref="F434" r:id="rId48" xr:uid="{00000000-0004-0000-1500-00002F000000}"/>
    <hyperlink ref="F438" r:id="rId49" xr:uid="{00000000-0004-0000-1500-000030000000}"/>
    <hyperlink ref="F443" r:id="rId50" xr:uid="{00000000-0004-0000-1500-000031000000}"/>
    <hyperlink ref="F448" r:id="rId51" xr:uid="{00000000-0004-0000-1500-000032000000}"/>
    <hyperlink ref="F456" r:id="rId52" xr:uid="{00000000-0004-0000-1500-000033000000}"/>
    <hyperlink ref="F461" r:id="rId53" xr:uid="{00000000-0004-0000-1500-000034000000}"/>
    <hyperlink ref="F465" r:id="rId54" xr:uid="{00000000-0004-0000-1500-000035000000}"/>
    <hyperlink ref="F469" r:id="rId55" xr:uid="{00000000-0004-0000-1500-000036000000}"/>
    <hyperlink ref="F473" r:id="rId56" xr:uid="{00000000-0004-0000-1500-000037000000}"/>
    <hyperlink ref="F477" r:id="rId57" xr:uid="{00000000-0004-0000-1500-000038000000}"/>
  </hyperlinks>
  <pageMargins left="0.39374999999999999" right="0.39374999999999999" top="0.39374999999999999" bottom="0.39374999999999999" header="0" footer="0"/>
  <pageSetup paperSize="9" scale="76" fitToHeight="100" orientation="portrait" blackAndWhite="1" r:id="rId58"/>
  <headerFooter>
    <oddFooter>&amp;CStrana &amp;P z &amp;N</oddFooter>
  </headerFooter>
  <drawing r:id="rId59"/>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BM241"/>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95"/>
      <c r="M2" s="295"/>
      <c r="N2" s="295"/>
      <c r="O2" s="295"/>
      <c r="P2" s="295"/>
      <c r="Q2" s="295"/>
      <c r="R2" s="295"/>
      <c r="S2" s="295"/>
      <c r="T2" s="295"/>
      <c r="U2" s="295"/>
      <c r="V2" s="295"/>
      <c r="AT2" s="18" t="s">
        <v>172</v>
      </c>
    </row>
    <row r="3" spans="2:46" ht="6.95" customHeight="1">
      <c r="B3" s="19"/>
      <c r="C3" s="20"/>
      <c r="D3" s="20"/>
      <c r="E3" s="20"/>
      <c r="F3" s="20"/>
      <c r="G3" s="20"/>
      <c r="H3" s="20"/>
      <c r="I3" s="20"/>
      <c r="J3" s="20"/>
      <c r="K3" s="20"/>
      <c r="L3" s="21"/>
      <c r="AT3" s="18" t="s">
        <v>88</v>
      </c>
    </row>
    <row r="4" spans="2:46" ht="24.95" customHeight="1">
      <c r="B4" s="21"/>
      <c r="D4" s="22" t="s">
        <v>204</v>
      </c>
      <c r="L4" s="21"/>
      <c r="M4" s="92" t="s">
        <v>10</v>
      </c>
      <c r="AT4" s="18" t="s">
        <v>4</v>
      </c>
    </row>
    <row r="5" spans="2:46" ht="6.95" customHeight="1">
      <c r="B5" s="21"/>
      <c r="L5" s="21"/>
    </row>
    <row r="6" spans="2:46" ht="12" customHeight="1">
      <c r="B6" s="21"/>
      <c r="D6" s="28" t="s">
        <v>16</v>
      </c>
      <c r="L6" s="21"/>
    </row>
    <row r="7" spans="2:46" ht="16.5" customHeight="1">
      <c r="B7" s="21"/>
      <c r="E7" s="333" t="str">
        <f>'Rekapitulace stavby'!K6</f>
        <v>Domov pro seniory v Litomyšli</v>
      </c>
      <c r="F7" s="334"/>
      <c r="G7" s="334"/>
      <c r="H7" s="334"/>
      <c r="L7" s="21"/>
    </row>
    <row r="8" spans="2:46" ht="12" customHeight="1">
      <c r="B8" s="21"/>
      <c r="D8" s="28" t="s">
        <v>217</v>
      </c>
      <c r="L8" s="21"/>
    </row>
    <row r="9" spans="2:46" s="1" customFormat="1" ht="16.5" customHeight="1">
      <c r="B9" s="33"/>
      <c r="E9" s="333" t="s">
        <v>9147</v>
      </c>
      <c r="F9" s="335"/>
      <c r="G9" s="335"/>
      <c r="H9" s="335"/>
      <c r="L9" s="33"/>
    </row>
    <row r="10" spans="2:46" s="1" customFormat="1" ht="12" customHeight="1">
      <c r="B10" s="33"/>
      <c r="D10" s="28" t="s">
        <v>224</v>
      </c>
      <c r="L10" s="33"/>
    </row>
    <row r="11" spans="2:46" s="1" customFormat="1" ht="16.5" customHeight="1">
      <c r="B11" s="33"/>
      <c r="E11" s="316" t="s">
        <v>10086</v>
      </c>
      <c r="F11" s="335"/>
      <c r="G11" s="335"/>
      <c r="H11" s="335"/>
      <c r="L11" s="33"/>
    </row>
    <row r="12" spans="2:46" s="1" customFormat="1" ht="11.25">
      <c r="B12" s="33"/>
      <c r="L12" s="33"/>
    </row>
    <row r="13" spans="2:46" s="1" customFormat="1" ht="12" customHeight="1">
      <c r="B13" s="33"/>
      <c r="D13" s="28" t="s">
        <v>18</v>
      </c>
      <c r="F13" s="26" t="s">
        <v>42</v>
      </c>
      <c r="I13" s="28" t="s">
        <v>20</v>
      </c>
      <c r="J13" s="26" t="s">
        <v>42</v>
      </c>
      <c r="L13" s="33"/>
    </row>
    <row r="14" spans="2:46" s="1" customFormat="1" ht="12" customHeight="1">
      <c r="B14" s="33"/>
      <c r="D14" s="28" t="s">
        <v>22</v>
      </c>
      <c r="F14" s="26" t="s">
        <v>23</v>
      </c>
      <c r="I14" s="28" t="s">
        <v>24</v>
      </c>
      <c r="J14" s="50" t="str">
        <f>'Rekapitulace stavby'!AN8</f>
        <v>20. 1. 2025</v>
      </c>
      <c r="L14" s="33"/>
    </row>
    <row r="15" spans="2:46" s="1" customFormat="1" ht="10.9" customHeight="1">
      <c r="B15" s="33"/>
      <c r="L15" s="33"/>
    </row>
    <row r="16" spans="2:46" s="1" customFormat="1" ht="12" customHeight="1">
      <c r="B16" s="33"/>
      <c r="D16" s="28" t="s">
        <v>26</v>
      </c>
      <c r="I16" s="28" t="s">
        <v>27</v>
      </c>
      <c r="J16" s="26" t="s">
        <v>42</v>
      </c>
      <c r="L16" s="33"/>
    </row>
    <row r="17" spans="2:12" s="1" customFormat="1" ht="18" customHeight="1">
      <c r="B17" s="33"/>
      <c r="E17" s="26" t="s">
        <v>29</v>
      </c>
      <c r="I17" s="28" t="s">
        <v>30</v>
      </c>
      <c r="J17" s="26" t="s">
        <v>42</v>
      </c>
      <c r="L17" s="33"/>
    </row>
    <row r="18" spans="2:12" s="1" customFormat="1" ht="6.95" customHeight="1">
      <c r="B18" s="33"/>
      <c r="L18" s="33"/>
    </row>
    <row r="19" spans="2:12" s="1" customFormat="1" ht="12" customHeight="1">
      <c r="B19" s="33"/>
      <c r="D19" s="28" t="s">
        <v>32</v>
      </c>
      <c r="I19" s="28" t="s">
        <v>27</v>
      </c>
      <c r="J19" s="29" t="str">
        <f>'Rekapitulace stavby'!AN13</f>
        <v>Vyplň údaj</v>
      </c>
      <c r="L19" s="33"/>
    </row>
    <row r="20" spans="2:12" s="1" customFormat="1" ht="18" customHeight="1">
      <c r="B20" s="33"/>
      <c r="E20" s="336" t="str">
        <f>'Rekapitulace stavby'!E14</f>
        <v>Vyplň údaj</v>
      </c>
      <c r="F20" s="294"/>
      <c r="G20" s="294"/>
      <c r="H20" s="294"/>
      <c r="I20" s="28" t="s">
        <v>30</v>
      </c>
      <c r="J20" s="29" t="str">
        <f>'Rekapitulace stavby'!AN14</f>
        <v>Vyplň údaj</v>
      </c>
      <c r="L20" s="33"/>
    </row>
    <row r="21" spans="2:12" s="1" customFormat="1" ht="6.95" customHeight="1">
      <c r="B21" s="33"/>
      <c r="L21" s="33"/>
    </row>
    <row r="22" spans="2:12" s="1" customFormat="1" ht="12" customHeight="1">
      <c r="B22" s="33"/>
      <c r="D22" s="28" t="s">
        <v>34</v>
      </c>
      <c r="I22" s="28" t="s">
        <v>27</v>
      </c>
      <c r="J22" s="26" t="s">
        <v>10087</v>
      </c>
      <c r="L22" s="33"/>
    </row>
    <row r="23" spans="2:12" s="1" customFormat="1" ht="18" customHeight="1">
      <c r="B23" s="33"/>
      <c r="E23" s="26" t="s">
        <v>10088</v>
      </c>
      <c r="I23" s="28" t="s">
        <v>30</v>
      </c>
      <c r="J23" s="26" t="s">
        <v>10089</v>
      </c>
      <c r="L23" s="33"/>
    </row>
    <row r="24" spans="2:12" s="1" customFormat="1" ht="6.95" customHeight="1">
      <c r="B24" s="33"/>
      <c r="L24" s="33"/>
    </row>
    <row r="25" spans="2:12" s="1" customFormat="1" ht="12" customHeight="1">
      <c r="B25" s="33"/>
      <c r="D25" s="28" t="s">
        <v>39</v>
      </c>
      <c r="I25" s="28" t="s">
        <v>27</v>
      </c>
      <c r="J25" s="26" t="s">
        <v>42</v>
      </c>
      <c r="L25" s="33"/>
    </row>
    <row r="26" spans="2:12" s="1" customFormat="1" ht="18" customHeight="1">
      <c r="B26" s="33"/>
      <c r="E26" s="26" t="s">
        <v>10090</v>
      </c>
      <c r="I26" s="28" t="s">
        <v>30</v>
      </c>
      <c r="J26" s="26" t="s">
        <v>42</v>
      </c>
      <c r="L26" s="33"/>
    </row>
    <row r="27" spans="2:12" s="1" customFormat="1" ht="6.95" customHeight="1">
      <c r="B27" s="33"/>
      <c r="L27" s="33"/>
    </row>
    <row r="28" spans="2:12" s="1" customFormat="1" ht="12" customHeight="1">
      <c r="B28" s="33"/>
      <c r="D28" s="28" t="s">
        <v>43</v>
      </c>
      <c r="L28" s="33"/>
    </row>
    <row r="29" spans="2:12" s="7" customFormat="1" ht="16.5" customHeight="1">
      <c r="B29" s="93"/>
      <c r="E29" s="299" t="s">
        <v>42</v>
      </c>
      <c r="F29" s="299"/>
      <c r="G29" s="299"/>
      <c r="H29" s="299"/>
      <c r="L29" s="93"/>
    </row>
    <row r="30" spans="2:12" s="1" customFormat="1" ht="6.95" customHeight="1">
      <c r="B30" s="33"/>
      <c r="L30" s="33"/>
    </row>
    <row r="31" spans="2:12" s="1" customFormat="1" ht="6.95" customHeight="1">
      <c r="B31" s="33"/>
      <c r="D31" s="51"/>
      <c r="E31" s="51"/>
      <c r="F31" s="51"/>
      <c r="G31" s="51"/>
      <c r="H31" s="51"/>
      <c r="I31" s="51"/>
      <c r="J31" s="51"/>
      <c r="K31" s="51"/>
      <c r="L31" s="33"/>
    </row>
    <row r="32" spans="2:12" s="1" customFormat="1" ht="25.35" customHeight="1">
      <c r="B32" s="33"/>
      <c r="D32" s="94" t="s">
        <v>45</v>
      </c>
      <c r="J32" s="64">
        <f>ROUND(J94, 2)</f>
        <v>0</v>
      </c>
      <c r="L32" s="33"/>
    </row>
    <row r="33" spans="2:12" s="1" customFormat="1" ht="6.95" customHeight="1">
      <c r="B33" s="33"/>
      <c r="D33" s="51"/>
      <c r="E33" s="51"/>
      <c r="F33" s="51"/>
      <c r="G33" s="51"/>
      <c r="H33" s="51"/>
      <c r="I33" s="51"/>
      <c r="J33" s="51"/>
      <c r="K33" s="51"/>
      <c r="L33" s="33"/>
    </row>
    <row r="34" spans="2:12" s="1" customFormat="1" ht="14.45" customHeight="1">
      <c r="B34" s="33"/>
      <c r="F34" s="36" t="s">
        <v>47</v>
      </c>
      <c r="I34" s="36" t="s">
        <v>46</v>
      </c>
      <c r="J34" s="36" t="s">
        <v>48</v>
      </c>
      <c r="L34" s="33"/>
    </row>
    <row r="35" spans="2:12" s="1" customFormat="1" ht="14.45" customHeight="1">
      <c r="B35" s="33"/>
      <c r="D35" s="53" t="s">
        <v>49</v>
      </c>
      <c r="E35" s="28" t="s">
        <v>50</v>
      </c>
      <c r="F35" s="83">
        <f>ROUND((SUM(BE94:BE240)),  2)</f>
        <v>0</v>
      </c>
      <c r="I35" s="95">
        <v>0.21</v>
      </c>
      <c r="J35" s="83">
        <f>ROUND(((SUM(BE94:BE240))*I35),  2)</f>
        <v>0</v>
      </c>
      <c r="L35" s="33"/>
    </row>
    <row r="36" spans="2:12" s="1" customFormat="1" ht="14.45" customHeight="1">
      <c r="B36" s="33"/>
      <c r="E36" s="28" t="s">
        <v>51</v>
      </c>
      <c r="F36" s="83">
        <f>ROUND((SUM(BF94:BF240)),  2)</f>
        <v>0</v>
      </c>
      <c r="I36" s="95">
        <v>0.12</v>
      </c>
      <c r="J36" s="83">
        <f>ROUND(((SUM(BF94:BF240))*I36),  2)</f>
        <v>0</v>
      </c>
      <c r="L36" s="33"/>
    </row>
    <row r="37" spans="2:12" s="1" customFormat="1" ht="14.45" hidden="1" customHeight="1">
      <c r="B37" s="33"/>
      <c r="E37" s="28" t="s">
        <v>52</v>
      </c>
      <c r="F37" s="83">
        <f>ROUND((SUM(BG94:BG240)),  2)</f>
        <v>0</v>
      </c>
      <c r="I37" s="95">
        <v>0.21</v>
      </c>
      <c r="J37" s="83">
        <f>0</f>
        <v>0</v>
      </c>
      <c r="L37" s="33"/>
    </row>
    <row r="38" spans="2:12" s="1" customFormat="1" ht="14.45" hidden="1" customHeight="1">
      <c r="B38" s="33"/>
      <c r="E38" s="28" t="s">
        <v>53</v>
      </c>
      <c r="F38" s="83">
        <f>ROUND((SUM(BH94:BH240)),  2)</f>
        <v>0</v>
      </c>
      <c r="I38" s="95">
        <v>0.12</v>
      </c>
      <c r="J38" s="83">
        <f>0</f>
        <v>0</v>
      </c>
      <c r="L38" s="33"/>
    </row>
    <row r="39" spans="2:12" s="1" customFormat="1" ht="14.45" hidden="1" customHeight="1">
      <c r="B39" s="33"/>
      <c r="E39" s="28" t="s">
        <v>54</v>
      </c>
      <c r="F39" s="83">
        <f>ROUND((SUM(BI94:BI240)),  2)</f>
        <v>0</v>
      </c>
      <c r="I39" s="95">
        <v>0</v>
      </c>
      <c r="J39" s="83">
        <f>0</f>
        <v>0</v>
      </c>
      <c r="L39" s="33"/>
    </row>
    <row r="40" spans="2:12" s="1" customFormat="1" ht="6.95" customHeight="1">
      <c r="B40" s="33"/>
      <c r="L40" s="33"/>
    </row>
    <row r="41" spans="2:12" s="1" customFormat="1" ht="25.35" customHeight="1">
      <c r="B41" s="33"/>
      <c r="C41" s="96"/>
      <c r="D41" s="97" t="s">
        <v>55</v>
      </c>
      <c r="E41" s="55"/>
      <c r="F41" s="55"/>
      <c r="G41" s="98" t="s">
        <v>56</v>
      </c>
      <c r="H41" s="99" t="s">
        <v>57</v>
      </c>
      <c r="I41" s="55"/>
      <c r="J41" s="100">
        <f>SUM(J32:J39)</f>
        <v>0</v>
      </c>
      <c r="K41" s="101"/>
      <c r="L41" s="33"/>
    </row>
    <row r="42" spans="2:12" s="1" customFormat="1" ht="14.45" customHeight="1">
      <c r="B42" s="42"/>
      <c r="C42" s="43"/>
      <c r="D42" s="43"/>
      <c r="E42" s="43"/>
      <c r="F42" s="43"/>
      <c r="G42" s="43"/>
      <c r="H42" s="43"/>
      <c r="I42" s="43"/>
      <c r="J42" s="43"/>
      <c r="K42" s="43"/>
      <c r="L42" s="33"/>
    </row>
    <row r="46" spans="2:12" s="1" customFormat="1" ht="6.95" customHeight="1">
      <c r="B46" s="44"/>
      <c r="C46" s="45"/>
      <c r="D46" s="45"/>
      <c r="E46" s="45"/>
      <c r="F46" s="45"/>
      <c r="G46" s="45"/>
      <c r="H46" s="45"/>
      <c r="I46" s="45"/>
      <c r="J46" s="45"/>
      <c r="K46" s="45"/>
      <c r="L46" s="33"/>
    </row>
    <row r="47" spans="2:12" s="1" customFormat="1" ht="24.95" customHeight="1">
      <c r="B47" s="33"/>
      <c r="C47" s="22" t="s">
        <v>246</v>
      </c>
      <c r="L47" s="33"/>
    </row>
    <row r="48" spans="2:12" s="1" customFormat="1" ht="6.95" customHeight="1">
      <c r="B48" s="33"/>
      <c r="L48" s="33"/>
    </row>
    <row r="49" spans="2:47" s="1" customFormat="1" ht="12" customHeight="1">
      <c r="B49" s="33"/>
      <c r="C49" s="28" t="s">
        <v>16</v>
      </c>
      <c r="L49" s="33"/>
    </row>
    <row r="50" spans="2:47" s="1" customFormat="1" ht="16.5" customHeight="1">
      <c r="B50" s="33"/>
      <c r="E50" s="333" t="str">
        <f>E7</f>
        <v>Domov pro seniory v Litomyšli</v>
      </c>
      <c r="F50" s="334"/>
      <c r="G50" s="334"/>
      <c r="H50" s="334"/>
      <c r="L50" s="33"/>
    </row>
    <row r="51" spans="2:47" ht="12" customHeight="1">
      <c r="B51" s="21"/>
      <c r="C51" s="28" t="s">
        <v>217</v>
      </c>
      <c r="L51" s="21"/>
    </row>
    <row r="52" spans="2:47" s="1" customFormat="1" ht="16.5" customHeight="1">
      <c r="B52" s="33"/>
      <c r="E52" s="333" t="s">
        <v>9147</v>
      </c>
      <c r="F52" s="335"/>
      <c r="G52" s="335"/>
      <c r="H52" s="335"/>
      <c r="L52" s="33"/>
    </row>
    <row r="53" spans="2:47" s="1" customFormat="1" ht="12" customHeight="1">
      <c r="B53" s="33"/>
      <c r="C53" s="28" t="s">
        <v>224</v>
      </c>
      <c r="L53" s="33"/>
    </row>
    <row r="54" spans="2:47" s="1" customFormat="1" ht="16.5" customHeight="1">
      <c r="B54" s="33"/>
      <c r="E54" s="316" t="str">
        <f>E11</f>
        <v>SO 521 - Přeložka plynovodu STL</v>
      </c>
      <c r="F54" s="335"/>
      <c r="G54" s="335"/>
      <c r="H54" s="335"/>
      <c r="L54" s="33"/>
    </row>
    <row r="55" spans="2:47" s="1" customFormat="1" ht="6.95" customHeight="1">
      <c r="B55" s="33"/>
      <c r="L55" s="33"/>
    </row>
    <row r="56" spans="2:47" s="1" customFormat="1" ht="12" customHeight="1">
      <c r="B56" s="33"/>
      <c r="C56" s="28" t="s">
        <v>22</v>
      </c>
      <c r="F56" s="26" t="str">
        <f>F14</f>
        <v>Z.Kopala, 570 01 Litomyšl</v>
      </c>
      <c r="I56" s="28" t="s">
        <v>24</v>
      </c>
      <c r="J56" s="50" t="str">
        <f>IF(J14="","",J14)</f>
        <v>20. 1. 2025</v>
      </c>
      <c r="L56" s="33"/>
    </row>
    <row r="57" spans="2:47" s="1" customFormat="1" ht="6.95" customHeight="1">
      <c r="B57" s="33"/>
      <c r="L57" s="33"/>
    </row>
    <row r="58" spans="2:47" s="1" customFormat="1" ht="25.7" customHeight="1">
      <c r="B58" s="33"/>
      <c r="C58" s="28" t="s">
        <v>26</v>
      </c>
      <c r="F58" s="26" t="str">
        <f>E17</f>
        <v>Město Litomyšl</v>
      </c>
      <c r="I58" s="28" t="s">
        <v>34</v>
      </c>
      <c r="J58" s="31" t="str">
        <f>E23</f>
        <v>Jiří Vik Tepelná technika</v>
      </c>
      <c r="L58" s="33"/>
    </row>
    <row r="59" spans="2:47" s="1" customFormat="1" ht="15.2" customHeight="1">
      <c r="B59" s="33"/>
      <c r="C59" s="28" t="s">
        <v>32</v>
      </c>
      <c r="F59" s="26" t="str">
        <f>IF(E20="","",E20)</f>
        <v>Vyplň údaj</v>
      </c>
      <c r="I59" s="28" t="s">
        <v>39</v>
      </c>
      <c r="J59" s="31" t="str">
        <f>E26</f>
        <v>JVIK</v>
      </c>
      <c r="L59" s="33"/>
    </row>
    <row r="60" spans="2:47" s="1" customFormat="1" ht="10.35" customHeight="1">
      <c r="B60" s="33"/>
      <c r="L60" s="33"/>
    </row>
    <row r="61" spans="2:47" s="1" customFormat="1" ht="29.25" customHeight="1">
      <c r="B61" s="33"/>
      <c r="C61" s="102" t="s">
        <v>247</v>
      </c>
      <c r="D61" s="96"/>
      <c r="E61" s="96"/>
      <c r="F61" s="96"/>
      <c r="G61" s="96"/>
      <c r="H61" s="96"/>
      <c r="I61" s="96"/>
      <c r="J61" s="103" t="s">
        <v>248</v>
      </c>
      <c r="K61" s="96"/>
      <c r="L61" s="33"/>
    </row>
    <row r="62" spans="2:47" s="1" customFormat="1" ht="10.35" customHeight="1">
      <c r="B62" s="33"/>
      <c r="L62" s="33"/>
    </row>
    <row r="63" spans="2:47" s="1" customFormat="1" ht="22.9" customHeight="1">
      <c r="B63" s="33"/>
      <c r="C63" s="104" t="s">
        <v>77</v>
      </c>
      <c r="J63" s="64">
        <f>J94</f>
        <v>0</v>
      </c>
      <c r="L63" s="33"/>
      <c r="AU63" s="18" t="s">
        <v>249</v>
      </c>
    </row>
    <row r="64" spans="2:47" s="8" customFormat="1" ht="24.95" customHeight="1">
      <c r="B64" s="105"/>
      <c r="D64" s="106" t="s">
        <v>250</v>
      </c>
      <c r="E64" s="107"/>
      <c r="F64" s="107"/>
      <c r="G64" s="107"/>
      <c r="H64" s="107"/>
      <c r="I64" s="107"/>
      <c r="J64" s="108">
        <f>J95</f>
        <v>0</v>
      </c>
      <c r="L64" s="105"/>
    </row>
    <row r="65" spans="2:12" s="9" customFormat="1" ht="19.899999999999999" customHeight="1">
      <c r="B65" s="109"/>
      <c r="D65" s="110" t="s">
        <v>251</v>
      </c>
      <c r="E65" s="111"/>
      <c r="F65" s="111"/>
      <c r="G65" s="111"/>
      <c r="H65" s="111"/>
      <c r="I65" s="111"/>
      <c r="J65" s="112">
        <f>J96</f>
        <v>0</v>
      </c>
      <c r="L65" s="109"/>
    </row>
    <row r="66" spans="2:12" s="9" customFormat="1" ht="19.899999999999999" customHeight="1">
      <c r="B66" s="109"/>
      <c r="D66" s="110" t="s">
        <v>7908</v>
      </c>
      <c r="E66" s="111"/>
      <c r="F66" s="111"/>
      <c r="G66" s="111"/>
      <c r="H66" s="111"/>
      <c r="I66" s="111"/>
      <c r="J66" s="112">
        <f>J153</f>
        <v>0</v>
      </c>
      <c r="L66" s="109"/>
    </row>
    <row r="67" spans="2:12" s="8" customFormat="1" ht="24.95" customHeight="1">
      <c r="B67" s="105"/>
      <c r="D67" s="106" t="s">
        <v>259</v>
      </c>
      <c r="E67" s="107"/>
      <c r="F67" s="107"/>
      <c r="G67" s="107"/>
      <c r="H67" s="107"/>
      <c r="I67" s="107"/>
      <c r="J67" s="108">
        <f>J160</f>
        <v>0</v>
      </c>
      <c r="L67" s="105"/>
    </row>
    <row r="68" spans="2:12" s="9" customFormat="1" ht="19.899999999999999" customHeight="1">
      <c r="B68" s="109"/>
      <c r="D68" s="110" t="s">
        <v>10091</v>
      </c>
      <c r="E68" s="111"/>
      <c r="F68" s="111"/>
      <c r="G68" s="111"/>
      <c r="H68" s="111"/>
      <c r="I68" s="111"/>
      <c r="J68" s="112">
        <f>J161</f>
        <v>0</v>
      </c>
      <c r="L68" s="109"/>
    </row>
    <row r="69" spans="2:12" s="8" customFormat="1" ht="24.95" customHeight="1">
      <c r="B69" s="105"/>
      <c r="D69" s="106" t="s">
        <v>4962</v>
      </c>
      <c r="E69" s="107"/>
      <c r="F69" s="107"/>
      <c r="G69" s="107"/>
      <c r="H69" s="107"/>
      <c r="I69" s="107"/>
      <c r="J69" s="108">
        <f>J205</f>
        <v>0</v>
      </c>
      <c r="L69" s="105"/>
    </row>
    <row r="70" spans="2:12" s="8" customFormat="1" ht="24.95" customHeight="1">
      <c r="B70" s="105"/>
      <c r="D70" s="106" t="s">
        <v>4963</v>
      </c>
      <c r="E70" s="107"/>
      <c r="F70" s="107"/>
      <c r="G70" s="107"/>
      <c r="H70" s="107"/>
      <c r="I70" s="107"/>
      <c r="J70" s="108">
        <f>J218</f>
        <v>0</v>
      </c>
      <c r="L70" s="105"/>
    </row>
    <row r="71" spans="2:12" s="9" customFormat="1" ht="19.899999999999999" customHeight="1">
      <c r="B71" s="109"/>
      <c r="D71" s="110" t="s">
        <v>4964</v>
      </c>
      <c r="E71" s="111"/>
      <c r="F71" s="111"/>
      <c r="G71" s="111"/>
      <c r="H71" s="111"/>
      <c r="I71" s="111"/>
      <c r="J71" s="112">
        <f>J219</f>
        <v>0</v>
      </c>
      <c r="L71" s="109"/>
    </row>
    <row r="72" spans="2:12" s="9" customFormat="1" ht="19.899999999999999" customHeight="1">
      <c r="B72" s="109"/>
      <c r="D72" s="110" t="s">
        <v>8744</v>
      </c>
      <c r="E72" s="111"/>
      <c r="F72" s="111"/>
      <c r="G72" s="111"/>
      <c r="H72" s="111"/>
      <c r="I72" s="111"/>
      <c r="J72" s="112">
        <f>J228</f>
        <v>0</v>
      </c>
      <c r="L72" s="109"/>
    </row>
    <row r="73" spans="2:12" s="1" customFormat="1" ht="21.75" customHeight="1">
      <c r="B73" s="33"/>
      <c r="L73" s="33"/>
    </row>
    <row r="74" spans="2:12" s="1" customFormat="1" ht="6.95" customHeight="1">
      <c r="B74" s="42"/>
      <c r="C74" s="43"/>
      <c r="D74" s="43"/>
      <c r="E74" s="43"/>
      <c r="F74" s="43"/>
      <c r="G74" s="43"/>
      <c r="H74" s="43"/>
      <c r="I74" s="43"/>
      <c r="J74" s="43"/>
      <c r="K74" s="43"/>
      <c r="L74" s="33"/>
    </row>
    <row r="78" spans="2:12" s="1" customFormat="1" ht="6.95" customHeight="1">
      <c r="B78" s="44"/>
      <c r="C78" s="45"/>
      <c r="D78" s="45"/>
      <c r="E78" s="45"/>
      <c r="F78" s="45"/>
      <c r="G78" s="45"/>
      <c r="H78" s="45"/>
      <c r="I78" s="45"/>
      <c r="J78" s="45"/>
      <c r="K78" s="45"/>
      <c r="L78" s="33"/>
    </row>
    <row r="79" spans="2:12" s="1" customFormat="1" ht="24.95" customHeight="1">
      <c r="B79" s="33"/>
      <c r="C79" s="22" t="s">
        <v>290</v>
      </c>
      <c r="L79" s="33"/>
    </row>
    <row r="80" spans="2:12" s="1" customFormat="1" ht="6.95" customHeight="1">
      <c r="B80" s="33"/>
      <c r="L80" s="33"/>
    </row>
    <row r="81" spans="2:63" s="1" customFormat="1" ht="12" customHeight="1">
      <c r="B81" s="33"/>
      <c r="C81" s="28" t="s">
        <v>16</v>
      </c>
      <c r="L81" s="33"/>
    </row>
    <row r="82" spans="2:63" s="1" customFormat="1" ht="16.5" customHeight="1">
      <c r="B82" s="33"/>
      <c r="E82" s="333" t="str">
        <f>E7</f>
        <v>Domov pro seniory v Litomyšli</v>
      </c>
      <c r="F82" s="334"/>
      <c r="G82" s="334"/>
      <c r="H82" s="334"/>
      <c r="L82" s="33"/>
    </row>
    <row r="83" spans="2:63" ht="12" customHeight="1">
      <c r="B83" s="21"/>
      <c r="C83" s="28" t="s">
        <v>217</v>
      </c>
      <c r="L83" s="21"/>
    </row>
    <row r="84" spans="2:63" s="1" customFormat="1" ht="16.5" customHeight="1">
      <c r="B84" s="33"/>
      <c r="E84" s="333" t="s">
        <v>9147</v>
      </c>
      <c r="F84" s="335"/>
      <c r="G84" s="335"/>
      <c r="H84" s="335"/>
      <c r="L84" s="33"/>
    </row>
    <row r="85" spans="2:63" s="1" customFormat="1" ht="12" customHeight="1">
      <c r="B85" s="33"/>
      <c r="C85" s="28" t="s">
        <v>224</v>
      </c>
      <c r="L85" s="33"/>
    </row>
    <row r="86" spans="2:63" s="1" customFormat="1" ht="16.5" customHeight="1">
      <c r="B86" s="33"/>
      <c r="E86" s="316" t="str">
        <f>E11</f>
        <v>SO 521 - Přeložka plynovodu STL</v>
      </c>
      <c r="F86" s="335"/>
      <c r="G86" s="335"/>
      <c r="H86" s="335"/>
      <c r="L86" s="33"/>
    </row>
    <row r="87" spans="2:63" s="1" customFormat="1" ht="6.95" customHeight="1">
      <c r="B87" s="33"/>
      <c r="L87" s="33"/>
    </row>
    <row r="88" spans="2:63" s="1" customFormat="1" ht="12" customHeight="1">
      <c r="B88" s="33"/>
      <c r="C88" s="28" t="s">
        <v>22</v>
      </c>
      <c r="F88" s="26" t="str">
        <f>F14</f>
        <v>Z.Kopala, 570 01 Litomyšl</v>
      </c>
      <c r="I88" s="28" t="s">
        <v>24</v>
      </c>
      <c r="J88" s="50" t="str">
        <f>IF(J14="","",J14)</f>
        <v>20. 1. 2025</v>
      </c>
      <c r="L88" s="33"/>
    </row>
    <row r="89" spans="2:63" s="1" customFormat="1" ht="6.95" customHeight="1">
      <c r="B89" s="33"/>
      <c r="L89" s="33"/>
    </row>
    <row r="90" spans="2:63" s="1" customFormat="1" ht="25.7" customHeight="1">
      <c r="B90" s="33"/>
      <c r="C90" s="28" t="s">
        <v>26</v>
      </c>
      <c r="F90" s="26" t="str">
        <f>E17</f>
        <v>Město Litomyšl</v>
      </c>
      <c r="I90" s="28" t="s">
        <v>34</v>
      </c>
      <c r="J90" s="31" t="str">
        <f>E23</f>
        <v>Jiří Vik Tepelná technika</v>
      </c>
      <c r="L90" s="33"/>
    </row>
    <row r="91" spans="2:63" s="1" customFormat="1" ht="15.2" customHeight="1">
      <c r="B91" s="33"/>
      <c r="C91" s="28" t="s">
        <v>32</v>
      </c>
      <c r="F91" s="26" t="str">
        <f>IF(E20="","",E20)</f>
        <v>Vyplň údaj</v>
      </c>
      <c r="I91" s="28" t="s">
        <v>39</v>
      </c>
      <c r="J91" s="31" t="str">
        <f>E26</f>
        <v>JVIK</v>
      </c>
      <c r="L91" s="33"/>
    </row>
    <row r="92" spans="2:63" s="1" customFormat="1" ht="10.35" customHeight="1">
      <c r="B92" s="33"/>
      <c r="L92" s="33"/>
    </row>
    <row r="93" spans="2:63" s="10" customFormat="1" ht="29.25" customHeight="1">
      <c r="B93" s="113"/>
      <c r="C93" s="114" t="s">
        <v>291</v>
      </c>
      <c r="D93" s="115" t="s">
        <v>64</v>
      </c>
      <c r="E93" s="115" t="s">
        <v>60</v>
      </c>
      <c r="F93" s="115" t="s">
        <v>61</v>
      </c>
      <c r="G93" s="115" t="s">
        <v>292</v>
      </c>
      <c r="H93" s="115" t="s">
        <v>293</v>
      </c>
      <c r="I93" s="115" t="s">
        <v>294</v>
      </c>
      <c r="J93" s="115" t="s">
        <v>248</v>
      </c>
      <c r="K93" s="116" t="s">
        <v>295</v>
      </c>
      <c r="L93" s="113"/>
      <c r="M93" s="57" t="s">
        <v>42</v>
      </c>
      <c r="N93" s="58" t="s">
        <v>49</v>
      </c>
      <c r="O93" s="58" t="s">
        <v>296</v>
      </c>
      <c r="P93" s="58" t="s">
        <v>297</v>
      </c>
      <c r="Q93" s="58" t="s">
        <v>298</v>
      </c>
      <c r="R93" s="58" t="s">
        <v>299</v>
      </c>
      <c r="S93" s="58" t="s">
        <v>300</v>
      </c>
      <c r="T93" s="59" t="s">
        <v>301</v>
      </c>
    </row>
    <row r="94" spans="2:63" s="1" customFormat="1" ht="22.9" customHeight="1">
      <c r="B94" s="33"/>
      <c r="C94" s="62" t="s">
        <v>302</v>
      </c>
      <c r="J94" s="117">
        <f>BK94</f>
        <v>0</v>
      </c>
      <c r="L94" s="33"/>
      <c r="M94" s="60"/>
      <c r="N94" s="51"/>
      <c r="O94" s="51"/>
      <c r="P94" s="118">
        <f>P95+P160+P205+P218</f>
        <v>0</v>
      </c>
      <c r="Q94" s="51"/>
      <c r="R94" s="118">
        <f>R95+R160+R205+R218</f>
        <v>7.5000499999999999</v>
      </c>
      <c r="S94" s="51"/>
      <c r="T94" s="119">
        <f>T95+T160+T205+T218</f>
        <v>0</v>
      </c>
      <c r="AT94" s="18" t="s">
        <v>78</v>
      </c>
      <c r="AU94" s="18" t="s">
        <v>249</v>
      </c>
      <c r="BK94" s="120">
        <f>BK95+BK160+BK205+BK218</f>
        <v>0</v>
      </c>
    </row>
    <row r="95" spans="2:63" s="11" customFormat="1" ht="25.9" customHeight="1">
      <c r="B95" s="121"/>
      <c r="D95" s="122" t="s">
        <v>78</v>
      </c>
      <c r="E95" s="123" t="s">
        <v>303</v>
      </c>
      <c r="F95" s="123" t="s">
        <v>304</v>
      </c>
      <c r="I95" s="124"/>
      <c r="J95" s="125">
        <f>BK95</f>
        <v>0</v>
      </c>
      <c r="L95" s="121"/>
      <c r="M95" s="126"/>
      <c r="P95" s="127">
        <f>P96+P153</f>
        <v>0</v>
      </c>
      <c r="R95" s="127">
        <f>R96+R153</f>
        <v>7.45282</v>
      </c>
      <c r="T95" s="128">
        <f>T96+T153</f>
        <v>0</v>
      </c>
      <c r="AR95" s="122" t="s">
        <v>86</v>
      </c>
      <c r="AT95" s="129" t="s">
        <v>78</v>
      </c>
      <c r="AU95" s="129" t="s">
        <v>79</v>
      </c>
      <c r="AY95" s="122" t="s">
        <v>305</v>
      </c>
      <c r="BK95" s="130">
        <f>BK96+BK153</f>
        <v>0</v>
      </c>
    </row>
    <row r="96" spans="2:63" s="11" customFormat="1" ht="22.9" customHeight="1">
      <c r="B96" s="121"/>
      <c r="D96" s="122" t="s">
        <v>78</v>
      </c>
      <c r="E96" s="131" t="s">
        <v>86</v>
      </c>
      <c r="F96" s="131" t="s">
        <v>306</v>
      </c>
      <c r="I96" s="124"/>
      <c r="J96" s="132">
        <f>BK96</f>
        <v>0</v>
      </c>
      <c r="L96" s="121"/>
      <c r="M96" s="126"/>
      <c r="P96" s="127">
        <f>SUM(P97:P152)</f>
        <v>0</v>
      </c>
      <c r="R96" s="127">
        <f>SUM(R97:R152)</f>
        <v>7.4494600000000002</v>
      </c>
      <c r="T96" s="128">
        <f>SUM(T97:T152)</f>
        <v>0</v>
      </c>
      <c r="AR96" s="122" t="s">
        <v>86</v>
      </c>
      <c r="AT96" s="129" t="s">
        <v>78</v>
      </c>
      <c r="AU96" s="129" t="s">
        <v>86</v>
      </c>
      <c r="AY96" s="122" t="s">
        <v>305</v>
      </c>
      <c r="BK96" s="130">
        <f>SUM(BK97:BK152)</f>
        <v>0</v>
      </c>
    </row>
    <row r="97" spans="2:65" s="1" customFormat="1" ht="24.2" customHeight="1">
      <c r="B97" s="33"/>
      <c r="C97" s="133" t="s">
        <v>86</v>
      </c>
      <c r="D97" s="133" t="s">
        <v>307</v>
      </c>
      <c r="E97" s="134" t="s">
        <v>8126</v>
      </c>
      <c r="F97" s="135" t="s">
        <v>8127</v>
      </c>
      <c r="G97" s="136" t="s">
        <v>5560</v>
      </c>
      <c r="H97" s="137">
        <v>10</v>
      </c>
      <c r="I97" s="138"/>
      <c r="J97" s="139">
        <f>ROUND(I97*H97,2)</f>
        <v>0</v>
      </c>
      <c r="K97" s="135" t="s">
        <v>310</v>
      </c>
      <c r="L97" s="33"/>
      <c r="M97" s="140" t="s">
        <v>42</v>
      </c>
      <c r="N97" s="141" t="s">
        <v>50</v>
      </c>
      <c r="P97" s="142">
        <f>O97*H97</f>
        <v>0</v>
      </c>
      <c r="Q97" s="142">
        <v>3.0000000000000001E-5</v>
      </c>
      <c r="R97" s="142">
        <f>Q97*H97</f>
        <v>3.0000000000000003E-4</v>
      </c>
      <c r="S97" s="142">
        <v>0</v>
      </c>
      <c r="T97" s="143">
        <f>S97*H97</f>
        <v>0</v>
      </c>
      <c r="AR97" s="144" t="s">
        <v>311</v>
      </c>
      <c r="AT97" s="144" t="s">
        <v>307</v>
      </c>
      <c r="AU97" s="144" t="s">
        <v>88</v>
      </c>
      <c r="AY97" s="18" t="s">
        <v>305</v>
      </c>
      <c r="BE97" s="145">
        <f>IF(N97="základní",J97,0)</f>
        <v>0</v>
      </c>
      <c r="BF97" s="145">
        <f>IF(N97="snížená",J97,0)</f>
        <v>0</v>
      </c>
      <c r="BG97" s="145">
        <f>IF(N97="zákl. přenesená",J97,0)</f>
        <v>0</v>
      </c>
      <c r="BH97" s="145">
        <f>IF(N97="sníž. přenesená",J97,0)</f>
        <v>0</v>
      </c>
      <c r="BI97" s="145">
        <f>IF(N97="nulová",J97,0)</f>
        <v>0</v>
      </c>
      <c r="BJ97" s="18" t="s">
        <v>86</v>
      </c>
      <c r="BK97" s="145">
        <f>ROUND(I97*H97,2)</f>
        <v>0</v>
      </c>
      <c r="BL97" s="18" t="s">
        <v>311</v>
      </c>
      <c r="BM97" s="144" t="s">
        <v>10092</v>
      </c>
    </row>
    <row r="98" spans="2:65" s="1" customFormat="1" ht="19.5">
      <c r="B98" s="33"/>
      <c r="D98" s="146" t="s">
        <v>313</v>
      </c>
      <c r="F98" s="147" t="s">
        <v>8129</v>
      </c>
      <c r="I98" s="148"/>
      <c r="L98" s="33"/>
      <c r="M98" s="149"/>
      <c r="T98" s="54"/>
      <c r="AT98" s="18" t="s">
        <v>313</v>
      </c>
      <c r="AU98" s="18" t="s">
        <v>88</v>
      </c>
    </row>
    <row r="99" spans="2:65" s="1" customFormat="1" ht="11.25">
      <c r="B99" s="33"/>
      <c r="D99" s="150" t="s">
        <v>315</v>
      </c>
      <c r="F99" s="151" t="s">
        <v>8130</v>
      </c>
      <c r="I99" s="148"/>
      <c r="L99" s="33"/>
      <c r="M99" s="149"/>
      <c r="T99" s="54"/>
      <c r="AT99" s="18" t="s">
        <v>315</v>
      </c>
      <c r="AU99" s="18" t="s">
        <v>88</v>
      </c>
    </row>
    <row r="100" spans="2:65" s="1" customFormat="1" ht="24.2" customHeight="1">
      <c r="B100" s="33"/>
      <c r="C100" s="133" t="s">
        <v>88</v>
      </c>
      <c r="D100" s="133" t="s">
        <v>307</v>
      </c>
      <c r="E100" s="134" t="s">
        <v>9173</v>
      </c>
      <c r="F100" s="135" t="s">
        <v>9174</v>
      </c>
      <c r="G100" s="136" t="s">
        <v>402</v>
      </c>
      <c r="H100" s="137">
        <v>1</v>
      </c>
      <c r="I100" s="138"/>
      <c r="J100" s="139">
        <f>ROUND(I100*H100,2)</f>
        <v>0</v>
      </c>
      <c r="K100" s="135" t="s">
        <v>310</v>
      </c>
      <c r="L100" s="33"/>
      <c r="M100" s="140" t="s">
        <v>42</v>
      </c>
      <c r="N100" s="141" t="s">
        <v>50</v>
      </c>
      <c r="P100" s="142">
        <f>O100*H100</f>
        <v>0</v>
      </c>
      <c r="Q100" s="142">
        <v>8.6800000000000002E-3</v>
      </c>
      <c r="R100" s="142">
        <f>Q100*H100</f>
        <v>8.6800000000000002E-3</v>
      </c>
      <c r="S100" s="142">
        <v>0</v>
      </c>
      <c r="T100" s="143">
        <f>S100*H100</f>
        <v>0</v>
      </c>
      <c r="AR100" s="144" t="s">
        <v>311</v>
      </c>
      <c r="AT100" s="144" t="s">
        <v>307</v>
      </c>
      <c r="AU100" s="144" t="s">
        <v>88</v>
      </c>
      <c r="AY100" s="18" t="s">
        <v>305</v>
      </c>
      <c r="BE100" s="145">
        <f>IF(N100="základní",J100,0)</f>
        <v>0</v>
      </c>
      <c r="BF100" s="145">
        <f>IF(N100="snížená",J100,0)</f>
        <v>0</v>
      </c>
      <c r="BG100" s="145">
        <f>IF(N100="zákl. přenesená",J100,0)</f>
        <v>0</v>
      </c>
      <c r="BH100" s="145">
        <f>IF(N100="sníž. přenesená",J100,0)</f>
        <v>0</v>
      </c>
      <c r="BI100" s="145">
        <f>IF(N100="nulová",J100,0)</f>
        <v>0</v>
      </c>
      <c r="BJ100" s="18" t="s">
        <v>86</v>
      </c>
      <c r="BK100" s="145">
        <f>ROUND(I100*H100,2)</f>
        <v>0</v>
      </c>
      <c r="BL100" s="18" t="s">
        <v>311</v>
      </c>
      <c r="BM100" s="144" t="s">
        <v>10093</v>
      </c>
    </row>
    <row r="101" spans="2:65" s="1" customFormat="1" ht="58.5">
      <c r="B101" s="33"/>
      <c r="D101" s="146" t="s">
        <v>313</v>
      </c>
      <c r="F101" s="147" t="s">
        <v>9176</v>
      </c>
      <c r="I101" s="148"/>
      <c r="L101" s="33"/>
      <c r="M101" s="149"/>
      <c r="T101" s="54"/>
      <c r="AT101" s="18" t="s">
        <v>313</v>
      </c>
      <c r="AU101" s="18" t="s">
        <v>88</v>
      </c>
    </row>
    <row r="102" spans="2:65" s="1" customFormat="1" ht="11.25">
      <c r="B102" s="33"/>
      <c r="D102" s="150" t="s">
        <v>315</v>
      </c>
      <c r="F102" s="151" t="s">
        <v>9177</v>
      </c>
      <c r="I102" s="148"/>
      <c r="L102" s="33"/>
      <c r="M102" s="149"/>
      <c r="T102" s="54"/>
      <c r="AT102" s="18" t="s">
        <v>315</v>
      </c>
      <c r="AU102" s="18" t="s">
        <v>88</v>
      </c>
    </row>
    <row r="103" spans="2:65" s="1" customFormat="1" ht="24.2" customHeight="1">
      <c r="B103" s="33"/>
      <c r="C103" s="133" t="s">
        <v>96</v>
      </c>
      <c r="D103" s="133" t="s">
        <v>307</v>
      </c>
      <c r="E103" s="134" t="s">
        <v>10094</v>
      </c>
      <c r="F103" s="135" t="s">
        <v>10095</v>
      </c>
      <c r="G103" s="136" t="s">
        <v>402</v>
      </c>
      <c r="H103" s="137">
        <v>1</v>
      </c>
      <c r="I103" s="138"/>
      <c r="J103" s="139">
        <f>ROUND(I103*H103,2)</f>
        <v>0</v>
      </c>
      <c r="K103" s="135" t="s">
        <v>310</v>
      </c>
      <c r="L103" s="33"/>
      <c r="M103" s="140" t="s">
        <v>42</v>
      </c>
      <c r="N103" s="141" t="s">
        <v>50</v>
      </c>
      <c r="P103" s="142">
        <f>O103*H103</f>
        <v>0</v>
      </c>
      <c r="Q103" s="142">
        <v>1.068E-2</v>
      </c>
      <c r="R103" s="142">
        <f>Q103*H103</f>
        <v>1.068E-2</v>
      </c>
      <c r="S103" s="142">
        <v>0</v>
      </c>
      <c r="T103" s="143">
        <f>S103*H103</f>
        <v>0</v>
      </c>
      <c r="AR103" s="144" t="s">
        <v>311</v>
      </c>
      <c r="AT103" s="144" t="s">
        <v>307</v>
      </c>
      <c r="AU103" s="144" t="s">
        <v>88</v>
      </c>
      <c r="AY103" s="18" t="s">
        <v>305</v>
      </c>
      <c r="BE103" s="145">
        <f>IF(N103="základní",J103,0)</f>
        <v>0</v>
      </c>
      <c r="BF103" s="145">
        <f>IF(N103="snížená",J103,0)</f>
        <v>0</v>
      </c>
      <c r="BG103" s="145">
        <f>IF(N103="zákl. přenesená",J103,0)</f>
        <v>0</v>
      </c>
      <c r="BH103" s="145">
        <f>IF(N103="sníž. přenesená",J103,0)</f>
        <v>0</v>
      </c>
      <c r="BI103" s="145">
        <f>IF(N103="nulová",J103,0)</f>
        <v>0</v>
      </c>
      <c r="BJ103" s="18" t="s">
        <v>86</v>
      </c>
      <c r="BK103" s="145">
        <f>ROUND(I103*H103,2)</f>
        <v>0</v>
      </c>
      <c r="BL103" s="18" t="s">
        <v>311</v>
      </c>
      <c r="BM103" s="144" t="s">
        <v>10096</v>
      </c>
    </row>
    <row r="104" spans="2:65" s="1" customFormat="1" ht="58.5">
      <c r="B104" s="33"/>
      <c r="D104" s="146" t="s">
        <v>313</v>
      </c>
      <c r="F104" s="147" t="s">
        <v>10097</v>
      </c>
      <c r="I104" s="148"/>
      <c r="L104" s="33"/>
      <c r="M104" s="149"/>
      <c r="T104" s="54"/>
      <c r="AT104" s="18" t="s">
        <v>313</v>
      </c>
      <c r="AU104" s="18" t="s">
        <v>88</v>
      </c>
    </row>
    <row r="105" spans="2:65" s="1" customFormat="1" ht="11.25">
      <c r="B105" s="33"/>
      <c r="D105" s="150" t="s">
        <v>315</v>
      </c>
      <c r="F105" s="151" t="s">
        <v>10098</v>
      </c>
      <c r="I105" s="148"/>
      <c r="L105" s="33"/>
      <c r="M105" s="149"/>
      <c r="T105" s="54"/>
      <c r="AT105" s="18" t="s">
        <v>315</v>
      </c>
      <c r="AU105" s="18" t="s">
        <v>88</v>
      </c>
    </row>
    <row r="106" spans="2:65" s="1" customFormat="1" ht="24.2" customHeight="1">
      <c r="B106" s="33"/>
      <c r="C106" s="133" t="s">
        <v>311</v>
      </c>
      <c r="D106" s="133" t="s">
        <v>307</v>
      </c>
      <c r="E106" s="134" t="s">
        <v>9179</v>
      </c>
      <c r="F106" s="135" t="s">
        <v>9180</v>
      </c>
      <c r="G106" s="136" t="s">
        <v>402</v>
      </c>
      <c r="H106" s="137">
        <v>5</v>
      </c>
      <c r="I106" s="138"/>
      <c r="J106" s="139">
        <f>ROUND(I106*H106,2)</f>
        <v>0</v>
      </c>
      <c r="K106" s="135" t="s">
        <v>310</v>
      </c>
      <c r="L106" s="33"/>
      <c r="M106" s="140" t="s">
        <v>42</v>
      </c>
      <c r="N106" s="141" t="s">
        <v>50</v>
      </c>
      <c r="P106" s="142">
        <f>O106*H106</f>
        <v>0</v>
      </c>
      <c r="Q106" s="142">
        <v>3.6900000000000002E-2</v>
      </c>
      <c r="R106" s="142">
        <f>Q106*H106</f>
        <v>0.1845</v>
      </c>
      <c r="S106" s="142">
        <v>0</v>
      </c>
      <c r="T106" s="143">
        <f>S106*H106</f>
        <v>0</v>
      </c>
      <c r="AR106" s="144" t="s">
        <v>311</v>
      </c>
      <c r="AT106" s="144" t="s">
        <v>307</v>
      </c>
      <c r="AU106" s="144" t="s">
        <v>88</v>
      </c>
      <c r="AY106" s="18" t="s">
        <v>305</v>
      </c>
      <c r="BE106" s="145">
        <f>IF(N106="základní",J106,0)</f>
        <v>0</v>
      </c>
      <c r="BF106" s="145">
        <f>IF(N106="snížená",J106,0)</f>
        <v>0</v>
      </c>
      <c r="BG106" s="145">
        <f>IF(N106="zákl. přenesená",J106,0)</f>
        <v>0</v>
      </c>
      <c r="BH106" s="145">
        <f>IF(N106="sníž. přenesená",J106,0)</f>
        <v>0</v>
      </c>
      <c r="BI106" s="145">
        <f>IF(N106="nulová",J106,0)</f>
        <v>0</v>
      </c>
      <c r="BJ106" s="18" t="s">
        <v>86</v>
      </c>
      <c r="BK106" s="145">
        <f>ROUND(I106*H106,2)</f>
        <v>0</v>
      </c>
      <c r="BL106" s="18" t="s">
        <v>311</v>
      </c>
      <c r="BM106" s="144" t="s">
        <v>10099</v>
      </c>
    </row>
    <row r="107" spans="2:65" s="1" customFormat="1" ht="58.5">
      <c r="B107" s="33"/>
      <c r="D107" s="146" t="s">
        <v>313</v>
      </c>
      <c r="F107" s="147" t="s">
        <v>9182</v>
      </c>
      <c r="I107" s="148"/>
      <c r="L107" s="33"/>
      <c r="M107" s="149"/>
      <c r="T107" s="54"/>
      <c r="AT107" s="18" t="s">
        <v>313</v>
      </c>
      <c r="AU107" s="18" t="s">
        <v>88</v>
      </c>
    </row>
    <row r="108" spans="2:65" s="1" customFormat="1" ht="11.25">
      <c r="B108" s="33"/>
      <c r="D108" s="150" t="s">
        <v>315</v>
      </c>
      <c r="F108" s="151" t="s">
        <v>9183</v>
      </c>
      <c r="I108" s="148"/>
      <c r="L108" s="33"/>
      <c r="M108" s="149"/>
      <c r="T108" s="54"/>
      <c r="AT108" s="18" t="s">
        <v>315</v>
      </c>
      <c r="AU108" s="18" t="s">
        <v>88</v>
      </c>
    </row>
    <row r="109" spans="2:65" s="1" customFormat="1" ht="16.5" customHeight="1">
      <c r="B109" s="33"/>
      <c r="C109" s="133" t="s">
        <v>340</v>
      </c>
      <c r="D109" s="133" t="s">
        <v>307</v>
      </c>
      <c r="E109" s="134" t="s">
        <v>10100</v>
      </c>
      <c r="F109" s="135" t="s">
        <v>10101</v>
      </c>
      <c r="G109" s="136" t="s">
        <v>402</v>
      </c>
      <c r="H109" s="137">
        <v>20</v>
      </c>
      <c r="I109" s="138"/>
      <c r="J109" s="139">
        <f>ROUND(I109*H109,2)</f>
        <v>0</v>
      </c>
      <c r="K109" s="135" t="s">
        <v>310</v>
      </c>
      <c r="L109" s="33"/>
      <c r="M109" s="140" t="s">
        <v>42</v>
      </c>
      <c r="N109" s="141" t="s">
        <v>50</v>
      </c>
      <c r="P109" s="142">
        <f>O109*H109</f>
        <v>0</v>
      </c>
      <c r="Q109" s="142">
        <v>5.5000000000000003E-4</v>
      </c>
      <c r="R109" s="142">
        <f>Q109*H109</f>
        <v>1.1000000000000001E-2</v>
      </c>
      <c r="S109" s="142">
        <v>0</v>
      </c>
      <c r="T109" s="143">
        <f>S109*H109</f>
        <v>0</v>
      </c>
      <c r="AR109" s="144" t="s">
        <v>311</v>
      </c>
      <c r="AT109" s="144" t="s">
        <v>307</v>
      </c>
      <c r="AU109" s="144" t="s">
        <v>88</v>
      </c>
      <c r="AY109" s="18" t="s">
        <v>305</v>
      </c>
      <c r="BE109" s="145">
        <f>IF(N109="základní",J109,0)</f>
        <v>0</v>
      </c>
      <c r="BF109" s="145">
        <f>IF(N109="snížená",J109,0)</f>
        <v>0</v>
      </c>
      <c r="BG109" s="145">
        <f>IF(N109="zákl. přenesená",J109,0)</f>
        <v>0</v>
      </c>
      <c r="BH109" s="145">
        <f>IF(N109="sníž. přenesená",J109,0)</f>
        <v>0</v>
      </c>
      <c r="BI109" s="145">
        <f>IF(N109="nulová",J109,0)</f>
        <v>0</v>
      </c>
      <c r="BJ109" s="18" t="s">
        <v>86</v>
      </c>
      <c r="BK109" s="145">
        <f>ROUND(I109*H109,2)</f>
        <v>0</v>
      </c>
      <c r="BL109" s="18" t="s">
        <v>311</v>
      </c>
      <c r="BM109" s="144" t="s">
        <v>10102</v>
      </c>
    </row>
    <row r="110" spans="2:65" s="1" customFormat="1" ht="19.5">
      <c r="B110" s="33"/>
      <c r="D110" s="146" t="s">
        <v>313</v>
      </c>
      <c r="F110" s="147" t="s">
        <v>10103</v>
      </c>
      <c r="I110" s="148"/>
      <c r="L110" s="33"/>
      <c r="M110" s="149"/>
      <c r="T110" s="54"/>
      <c r="AT110" s="18" t="s">
        <v>313</v>
      </c>
      <c r="AU110" s="18" t="s">
        <v>88</v>
      </c>
    </row>
    <row r="111" spans="2:65" s="1" customFormat="1" ht="11.25">
      <c r="B111" s="33"/>
      <c r="D111" s="150" t="s">
        <v>315</v>
      </c>
      <c r="F111" s="151" t="s">
        <v>10104</v>
      </c>
      <c r="I111" s="148"/>
      <c r="L111" s="33"/>
      <c r="M111" s="149"/>
      <c r="T111" s="54"/>
      <c r="AT111" s="18" t="s">
        <v>315</v>
      </c>
      <c r="AU111" s="18" t="s">
        <v>88</v>
      </c>
    </row>
    <row r="112" spans="2:65" s="1" customFormat="1" ht="21.75" customHeight="1">
      <c r="B112" s="33"/>
      <c r="C112" s="133" t="s">
        <v>347</v>
      </c>
      <c r="D112" s="133" t="s">
        <v>307</v>
      </c>
      <c r="E112" s="134" t="s">
        <v>10105</v>
      </c>
      <c r="F112" s="135" t="s">
        <v>10106</v>
      </c>
      <c r="G112" s="136" t="s">
        <v>402</v>
      </c>
      <c r="H112" s="137">
        <v>20</v>
      </c>
      <c r="I112" s="138"/>
      <c r="J112" s="139">
        <f>ROUND(I112*H112,2)</f>
        <v>0</v>
      </c>
      <c r="K112" s="135" t="s">
        <v>310</v>
      </c>
      <c r="L112" s="33"/>
      <c r="M112" s="140" t="s">
        <v>42</v>
      </c>
      <c r="N112" s="141" t="s">
        <v>50</v>
      </c>
      <c r="P112" s="142">
        <f>O112*H112</f>
        <v>0</v>
      </c>
      <c r="Q112" s="142">
        <v>0</v>
      </c>
      <c r="R112" s="142">
        <f>Q112*H112</f>
        <v>0</v>
      </c>
      <c r="S112" s="142">
        <v>0</v>
      </c>
      <c r="T112" s="143">
        <f>S112*H112</f>
        <v>0</v>
      </c>
      <c r="AR112" s="144" t="s">
        <v>311</v>
      </c>
      <c r="AT112" s="144" t="s">
        <v>307</v>
      </c>
      <c r="AU112" s="144" t="s">
        <v>88</v>
      </c>
      <c r="AY112" s="18" t="s">
        <v>305</v>
      </c>
      <c r="BE112" s="145">
        <f>IF(N112="základní",J112,0)</f>
        <v>0</v>
      </c>
      <c r="BF112" s="145">
        <f>IF(N112="snížená",J112,0)</f>
        <v>0</v>
      </c>
      <c r="BG112" s="145">
        <f>IF(N112="zákl. přenesená",J112,0)</f>
        <v>0</v>
      </c>
      <c r="BH112" s="145">
        <f>IF(N112="sníž. přenesená",J112,0)</f>
        <v>0</v>
      </c>
      <c r="BI112" s="145">
        <f>IF(N112="nulová",J112,0)</f>
        <v>0</v>
      </c>
      <c r="BJ112" s="18" t="s">
        <v>86</v>
      </c>
      <c r="BK112" s="145">
        <f>ROUND(I112*H112,2)</f>
        <v>0</v>
      </c>
      <c r="BL112" s="18" t="s">
        <v>311</v>
      </c>
      <c r="BM112" s="144" t="s">
        <v>10107</v>
      </c>
    </row>
    <row r="113" spans="2:65" s="1" customFormat="1" ht="19.5">
      <c r="B113" s="33"/>
      <c r="D113" s="146" t="s">
        <v>313</v>
      </c>
      <c r="F113" s="147" t="s">
        <v>10108</v>
      </c>
      <c r="I113" s="148"/>
      <c r="L113" s="33"/>
      <c r="M113" s="149"/>
      <c r="T113" s="54"/>
      <c r="AT113" s="18" t="s">
        <v>313</v>
      </c>
      <c r="AU113" s="18" t="s">
        <v>88</v>
      </c>
    </row>
    <row r="114" spans="2:65" s="1" customFormat="1" ht="11.25">
      <c r="B114" s="33"/>
      <c r="D114" s="150" t="s">
        <v>315</v>
      </c>
      <c r="F114" s="151" t="s">
        <v>10109</v>
      </c>
      <c r="I114" s="148"/>
      <c r="L114" s="33"/>
      <c r="M114" s="149"/>
      <c r="T114" s="54"/>
      <c r="AT114" s="18" t="s">
        <v>315</v>
      </c>
      <c r="AU114" s="18" t="s">
        <v>88</v>
      </c>
    </row>
    <row r="115" spans="2:65" s="1" customFormat="1" ht="24.2" customHeight="1">
      <c r="B115" s="33"/>
      <c r="C115" s="133" t="s">
        <v>357</v>
      </c>
      <c r="D115" s="133" t="s">
        <v>307</v>
      </c>
      <c r="E115" s="134" t="s">
        <v>10110</v>
      </c>
      <c r="F115" s="135" t="s">
        <v>10111</v>
      </c>
      <c r="G115" s="136" t="s">
        <v>402</v>
      </c>
      <c r="H115" s="137">
        <v>5</v>
      </c>
      <c r="I115" s="138"/>
      <c r="J115" s="139">
        <f>ROUND(I115*H115,2)</f>
        <v>0</v>
      </c>
      <c r="K115" s="135" t="s">
        <v>310</v>
      </c>
      <c r="L115" s="33"/>
      <c r="M115" s="140" t="s">
        <v>42</v>
      </c>
      <c r="N115" s="141" t="s">
        <v>50</v>
      </c>
      <c r="P115" s="142">
        <f>O115*H115</f>
        <v>0</v>
      </c>
      <c r="Q115" s="142">
        <v>1.3999999999999999E-4</v>
      </c>
      <c r="R115" s="142">
        <f>Q115*H115</f>
        <v>6.9999999999999988E-4</v>
      </c>
      <c r="S115" s="142">
        <v>0</v>
      </c>
      <c r="T115" s="143">
        <f>S115*H115</f>
        <v>0</v>
      </c>
      <c r="AR115" s="144" t="s">
        <v>311</v>
      </c>
      <c r="AT115" s="144" t="s">
        <v>307</v>
      </c>
      <c r="AU115" s="144" t="s">
        <v>88</v>
      </c>
      <c r="AY115" s="18" t="s">
        <v>305</v>
      </c>
      <c r="BE115" s="145">
        <f>IF(N115="základní",J115,0)</f>
        <v>0</v>
      </c>
      <c r="BF115" s="145">
        <f>IF(N115="snížená",J115,0)</f>
        <v>0</v>
      </c>
      <c r="BG115" s="145">
        <f>IF(N115="zákl. přenesená",J115,0)</f>
        <v>0</v>
      </c>
      <c r="BH115" s="145">
        <f>IF(N115="sníž. přenesená",J115,0)</f>
        <v>0</v>
      </c>
      <c r="BI115" s="145">
        <f>IF(N115="nulová",J115,0)</f>
        <v>0</v>
      </c>
      <c r="BJ115" s="18" t="s">
        <v>86</v>
      </c>
      <c r="BK115" s="145">
        <f>ROUND(I115*H115,2)</f>
        <v>0</v>
      </c>
      <c r="BL115" s="18" t="s">
        <v>311</v>
      </c>
      <c r="BM115" s="144" t="s">
        <v>10112</v>
      </c>
    </row>
    <row r="116" spans="2:65" s="1" customFormat="1" ht="29.25">
      <c r="B116" s="33"/>
      <c r="D116" s="146" t="s">
        <v>313</v>
      </c>
      <c r="F116" s="147" t="s">
        <v>10113</v>
      </c>
      <c r="I116" s="148"/>
      <c r="L116" s="33"/>
      <c r="M116" s="149"/>
      <c r="T116" s="54"/>
      <c r="AT116" s="18" t="s">
        <v>313</v>
      </c>
      <c r="AU116" s="18" t="s">
        <v>88</v>
      </c>
    </row>
    <row r="117" spans="2:65" s="1" customFormat="1" ht="11.25">
      <c r="B117" s="33"/>
      <c r="D117" s="150" t="s">
        <v>315</v>
      </c>
      <c r="F117" s="151" t="s">
        <v>10114</v>
      </c>
      <c r="I117" s="148"/>
      <c r="L117" s="33"/>
      <c r="M117" s="149"/>
      <c r="T117" s="54"/>
      <c r="AT117" s="18" t="s">
        <v>315</v>
      </c>
      <c r="AU117" s="18" t="s">
        <v>88</v>
      </c>
    </row>
    <row r="118" spans="2:65" s="1" customFormat="1" ht="24.2" customHeight="1">
      <c r="B118" s="33"/>
      <c r="C118" s="133" t="s">
        <v>344</v>
      </c>
      <c r="D118" s="133" t="s">
        <v>307</v>
      </c>
      <c r="E118" s="134" t="s">
        <v>10115</v>
      </c>
      <c r="F118" s="135" t="s">
        <v>10116</v>
      </c>
      <c r="G118" s="136" t="s">
        <v>402</v>
      </c>
      <c r="H118" s="137">
        <v>5</v>
      </c>
      <c r="I118" s="138"/>
      <c r="J118" s="139">
        <f>ROUND(I118*H118,2)</f>
        <v>0</v>
      </c>
      <c r="K118" s="135" t="s">
        <v>310</v>
      </c>
      <c r="L118" s="33"/>
      <c r="M118" s="140" t="s">
        <v>42</v>
      </c>
      <c r="N118" s="141" t="s">
        <v>50</v>
      </c>
      <c r="P118" s="142">
        <f>O118*H118</f>
        <v>0</v>
      </c>
      <c r="Q118" s="142">
        <v>0</v>
      </c>
      <c r="R118" s="142">
        <f>Q118*H118</f>
        <v>0</v>
      </c>
      <c r="S118" s="142">
        <v>0</v>
      </c>
      <c r="T118" s="143">
        <f>S118*H118</f>
        <v>0</v>
      </c>
      <c r="AR118" s="144" t="s">
        <v>311</v>
      </c>
      <c r="AT118" s="144" t="s">
        <v>307</v>
      </c>
      <c r="AU118" s="144" t="s">
        <v>88</v>
      </c>
      <c r="AY118" s="18" t="s">
        <v>305</v>
      </c>
      <c r="BE118" s="145">
        <f>IF(N118="základní",J118,0)</f>
        <v>0</v>
      </c>
      <c r="BF118" s="145">
        <f>IF(N118="snížená",J118,0)</f>
        <v>0</v>
      </c>
      <c r="BG118" s="145">
        <f>IF(N118="zákl. přenesená",J118,0)</f>
        <v>0</v>
      </c>
      <c r="BH118" s="145">
        <f>IF(N118="sníž. přenesená",J118,0)</f>
        <v>0</v>
      </c>
      <c r="BI118" s="145">
        <f>IF(N118="nulová",J118,0)</f>
        <v>0</v>
      </c>
      <c r="BJ118" s="18" t="s">
        <v>86</v>
      </c>
      <c r="BK118" s="145">
        <f>ROUND(I118*H118,2)</f>
        <v>0</v>
      </c>
      <c r="BL118" s="18" t="s">
        <v>311</v>
      </c>
      <c r="BM118" s="144" t="s">
        <v>10117</v>
      </c>
    </row>
    <row r="119" spans="2:65" s="1" customFormat="1" ht="29.25">
      <c r="B119" s="33"/>
      <c r="D119" s="146" t="s">
        <v>313</v>
      </c>
      <c r="F119" s="147" t="s">
        <v>10118</v>
      </c>
      <c r="I119" s="148"/>
      <c r="L119" s="33"/>
      <c r="M119" s="149"/>
      <c r="T119" s="54"/>
      <c r="AT119" s="18" t="s">
        <v>313</v>
      </c>
      <c r="AU119" s="18" t="s">
        <v>88</v>
      </c>
    </row>
    <row r="120" spans="2:65" s="1" customFormat="1" ht="11.25">
      <c r="B120" s="33"/>
      <c r="D120" s="150" t="s">
        <v>315</v>
      </c>
      <c r="F120" s="151" t="s">
        <v>10119</v>
      </c>
      <c r="I120" s="148"/>
      <c r="L120" s="33"/>
      <c r="M120" s="149"/>
      <c r="T120" s="54"/>
      <c r="AT120" s="18" t="s">
        <v>315</v>
      </c>
      <c r="AU120" s="18" t="s">
        <v>88</v>
      </c>
    </row>
    <row r="121" spans="2:65" s="1" customFormat="1" ht="24.2" customHeight="1">
      <c r="B121" s="33"/>
      <c r="C121" s="133" t="s">
        <v>377</v>
      </c>
      <c r="D121" s="133" t="s">
        <v>307</v>
      </c>
      <c r="E121" s="134" t="s">
        <v>10120</v>
      </c>
      <c r="F121" s="135" t="s">
        <v>10121</v>
      </c>
      <c r="G121" s="136" t="s">
        <v>244</v>
      </c>
      <c r="H121" s="137">
        <v>1.575</v>
      </c>
      <c r="I121" s="138"/>
      <c r="J121" s="139">
        <f>ROUND(I121*H121,2)</f>
        <v>0</v>
      </c>
      <c r="K121" s="135" t="s">
        <v>310</v>
      </c>
      <c r="L121" s="33"/>
      <c r="M121" s="140" t="s">
        <v>42</v>
      </c>
      <c r="N121" s="141" t="s">
        <v>50</v>
      </c>
      <c r="P121" s="142">
        <f>O121*H121</f>
        <v>0</v>
      </c>
      <c r="Q121" s="142">
        <v>0</v>
      </c>
      <c r="R121" s="142">
        <f>Q121*H121</f>
        <v>0</v>
      </c>
      <c r="S121" s="142">
        <v>0</v>
      </c>
      <c r="T121" s="143">
        <f>S121*H121</f>
        <v>0</v>
      </c>
      <c r="AR121" s="144" t="s">
        <v>311</v>
      </c>
      <c r="AT121" s="144" t="s">
        <v>307</v>
      </c>
      <c r="AU121" s="144" t="s">
        <v>88</v>
      </c>
      <c r="AY121" s="18" t="s">
        <v>305</v>
      </c>
      <c r="BE121" s="145">
        <f>IF(N121="základní",J121,0)</f>
        <v>0</v>
      </c>
      <c r="BF121" s="145">
        <f>IF(N121="snížená",J121,0)</f>
        <v>0</v>
      </c>
      <c r="BG121" s="145">
        <f>IF(N121="zákl. přenesená",J121,0)</f>
        <v>0</v>
      </c>
      <c r="BH121" s="145">
        <f>IF(N121="sníž. přenesená",J121,0)</f>
        <v>0</v>
      </c>
      <c r="BI121" s="145">
        <f>IF(N121="nulová",J121,0)</f>
        <v>0</v>
      </c>
      <c r="BJ121" s="18" t="s">
        <v>86</v>
      </c>
      <c r="BK121" s="145">
        <f>ROUND(I121*H121,2)</f>
        <v>0</v>
      </c>
      <c r="BL121" s="18" t="s">
        <v>311</v>
      </c>
      <c r="BM121" s="144" t="s">
        <v>10122</v>
      </c>
    </row>
    <row r="122" spans="2:65" s="1" customFormat="1" ht="29.25">
      <c r="B122" s="33"/>
      <c r="D122" s="146" t="s">
        <v>313</v>
      </c>
      <c r="F122" s="147" t="s">
        <v>10123</v>
      </c>
      <c r="I122" s="148"/>
      <c r="L122" s="33"/>
      <c r="M122" s="149"/>
      <c r="T122" s="54"/>
      <c r="AT122" s="18" t="s">
        <v>313</v>
      </c>
      <c r="AU122" s="18" t="s">
        <v>88</v>
      </c>
    </row>
    <row r="123" spans="2:65" s="1" customFormat="1" ht="11.25">
      <c r="B123" s="33"/>
      <c r="D123" s="150" t="s">
        <v>315</v>
      </c>
      <c r="F123" s="151" t="s">
        <v>10124</v>
      </c>
      <c r="I123" s="148"/>
      <c r="L123" s="33"/>
      <c r="M123" s="149"/>
      <c r="T123" s="54"/>
      <c r="AT123" s="18" t="s">
        <v>315</v>
      </c>
      <c r="AU123" s="18" t="s">
        <v>88</v>
      </c>
    </row>
    <row r="124" spans="2:65" s="13" customFormat="1" ht="11.25">
      <c r="B124" s="158"/>
      <c r="D124" s="146" t="s">
        <v>317</v>
      </c>
      <c r="E124" s="159" t="s">
        <v>42</v>
      </c>
      <c r="F124" s="160" t="s">
        <v>10125</v>
      </c>
      <c r="H124" s="161">
        <v>1.575</v>
      </c>
      <c r="I124" s="162"/>
      <c r="L124" s="158"/>
      <c r="M124" s="163"/>
      <c r="T124" s="164"/>
      <c r="AT124" s="159" t="s">
        <v>317</v>
      </c>
      <c r="AU124" s="159" t="s">
        <v>88</v>
      </c>
      <c r="AV124" s="13" t="s">
        <v>88</v>
      </c>
      <c r="AW124" s="13" t="s">
        <v>38</v>
      </c>
      <c r="AX124" s="13" t="s">
        <v>79</v>
      </c>
      <c r="AY124" s="159" t="s">
        <v>305</v>
      </c>
    </row>
    <row r="125" spans="2:65" s="15" customFormat="1" ht="11.25">
      <c r="B125" s="172"/>
      <c r="D125" s="146" t="s">
        <v>317</v>
      </c>
      <c r="E125" s="173" t="s">
        <v>42</v>
      </c>
      <c r="F125" s="174" t="s">
        <v>339</v>
      </c>
      <c r="H125" s="175">
        <v>1.575</v>
      </c>
      <c r="I125" s="176"/>
      <c r="L125" s="172"/>
      <c r="M125" s="177"/>
      <c r="T125" s="178"/>
      <c r="AT125" s="173" t="s">
        <v>317</v>
      </c>
      <c r="AU125" s="173" t="s">
        <v>88</v>
      </c>
      <c r="AV125" s="15" t="s">
        <v>311</v>
      </c>
      <c r="AW125" s="15" t="s">
        <v>38</v>
      </c>
      <c r="AX125" s="15" t="s">
        <v>86</v>
      </c>
      <c r="AY125" s="173" t="s">
        <v>305</v>
      </c>
    </row>
    <row r="126" spans="2:65" s="1" customFormat="1" ht="33" customHeight="1">
      <c r="B126" s="33"/>
      <c r="C126" s="133" t="s">
        <v>386</v>
      </c>
      <c r="D126" s="133" t="s">
        <v>307</v>
      </c>
      <c r="E126" s="134" t="s">
        <v>10126</v>
      </c>
      <c r="F126" s="135" t="s">
        <v>10127</v>
      </c>
      <c r="G126" s="136" t="s">
        <v>244</v>
      </c>
      <c r="H126" s="137">
        <v>10.5</v>
      </c>
      <c r="I126" s="138"/>
      <c r="J126" s="139">
        <f>ROUND(I126*H126,2)</f>
        <v>0</v>
      </c>
      <c r="K126" s="135" t="s">
        <v>310</v>
      </c>
      <c r="L126" s="33"/>
      <c r="M126" s="140" t="s">
        <v>42</v>
      </c>
      <c r="N126" s="141" t="s">
        <v>50</v>
      </c>
      <c r="P126" s="142">
        <f>O126*H126</f>
        <v>0</v>
      </c>
      <c r="Q126" s="142">
        <v>0</v>
      </c>
      <c r="R126" s="142">
        <f>Q126*H126</f>
        <v>0</v>
      </c>
      <c r="S126" s="142">
        <v>0</v>
      </c>
      <c r="T126" s="143">
        <f>S126*H126</f>
        <v>0</v>
      </c>
      <c r="AR126" s="144" t="s">
        <v>311</v>
      </c>
      <c r="AT126" s="144" t="s">
        <v>307</v>
      </c>
      <c r="AU126" s="144" t="s">
        <v>88</v>
      </c>
      <c r="AY126" s="18" t="s">
        <v>305</v>
      </c>
      <c r="BE126" s="145">
        <f>IF(N126="základní",J126,0)</f>
        <v>0</v>
      </c>
      <c r="BF126" s="145">
        <f>IF(N126="snížená",J126,0)</f>
        <v>0</v>
      </c>
      <c r="BG126" s="145">
        <f>IF(N126="zákl. přenesená",J126,0)</f>
        <v>0</v>
      </c>
      <c r="BH126" s="145">
        <f>IF(N126="sníž. přenesená",J126,0)</f>
        <v>0</v>
      </c>
      <c r="BI126" s="145">
        <f>IF(N126="nulová",J126,0)</f>
        <v>0</v>
      </c>
      <c r="BJ126" s="18" t="s">
        <v>86</v>
      </c>
      <c r="BK126" s="145">
        <f>ROUND(I126*H126,2)</f>
        <v>0</v>
      </c>
      <c r="BL126" s="18" t="s">
        <v>311</v>
      </c>
      <c r="BM126" s="144" t="s">
        <v>10128</v>
      </c>
    </row>
    <row r="127" spans="2:65" s="1" customFormat="1" ht="29.25">
      <c r="B127" s="33"/>
      <c r="D127" s="146" t="s">
        <v>313</v>
      </c>
      <c r="F127" s="147" t="s">
        <v>10129</v>
      </c>
      <c r="I127" s="148"/>
      <c r="L127" s="33"/>
      <c r="M127" s="149"/>
      <c r="T127" s="54"/>
      <c r="AT127" s="18" t="s">
        <v>313</v>
      </c>
      <c r="AU127" s="18" t="s">
        <v>88</v>
      </c>
    </row>
    <row r="128" spans="2:65" s="1" customFormat="1" ht="11.25">
      <c r="B128" s="33"/>
      <c r="D128" s="150" t="s">
        <v>315</v>
      </c>
      <c r="F128" s="151" t="s">
        <v>10130</v>
      </c>
      <c r="I128" s="148"/>
      <c r="L128" s="33"/>
      <c r="M128" s="149"/>
      <c r="T128" s="54"/>
      <c r="AT128" s="18" t="s">
        <v>315</v>
      </c>
      <c r="AU128" s="18" t="s">
        <v>88</v>
      </c>
    </row>
    <row r="129" spans="2:65" s="13" customFormat="1" ht="11.25">
      <c r="B129" s="158"/>
      <c r="D129" s="146" t="s">
        <v>317</v>
      </c>
      <c r="E129" s="159" t="s">
        <v>42</v>
      </c>
      <c r="F129" s="160" t="s">
        <v>10131</v>
      </c>
      <c r="H129" s="161">
        <v>10.5</v>
      </c>
      <c r="I129" s="162"/>
      <c r="L129" s="158"/>
      <c r="M129" s="163"/>
      <c r="T129" s="164"/>
      <c r="AT129" s="159" t="s">
        <v>317</v>
      </c>
      <c r="AU129" s="159" t="s">
        <v>88</v>
      </c>
      <c r="AV129" s="13" t="s">
        <v>88</v>
      </c>
      <c r="AW129" s="13" t="s">
        <v>38</v>
      </c>
      <c r="AX129" s="13" t="s">
        <v>79</v>
      </c>
      <c r="AY129" s="159" t="s">
        <v>305</v>
      </c>
    </row>
    <row r="130" spans="2:65" s="15" customFormat="1" ht="11.25">
      <c r="B130" s="172"/>
      <c r="D130" s="146" t="s">
        <v>317</v>
      </c>
      <c r="E130" s="173" t="s">
        <v>42</v>
      </c>
      <c r="F130" s="174" t="s">
        <v>339</v>
      </c>
      <c r="H130" s="175">
        <v>10.5</v>
      </c>
      <c r="I130" s="176"/>
      <c r="L130" s="172"/>
      <c r="M130" s="177"/>
      <c r="T130" s="178"/>
      <c r="AT130" s="173" t="s">
        <v>317</v>
      </c>
      <c r="AU130" s="173" t="s">
        <v>88</v>
      </c>
      <c r="AV130" s="15" t="s">
        <v>311</v>
      </c>
      <c r="AW130" s="15" t="s">
        <v>38</v>
      </c>
      <c r="AX130" s="15" t="s">
        <v>86</v>
      </c>
      <c r="AY130" s="173" t="s">
        <v>305</v>
      </c>
    </row>
    <row r="131" spans="2:65" s="1" customFormat="1" ht="21.75" customHeight="1">
      <c r="B131" s="33"/>
      <c r="C131" s="133" t="s">
        <v>394</v>
      </c>
      <c r="D131" s="133" t="s">
        <v>307</v>
      </c>
      <c r="E131" s="134" t="s">
        <v>10132</v>
      </c>
      <c r="F131" s="135" t="s">
        <v>10133</v>
      </c>
      <c r="G131" s="136" t="s">
        <v>199</v>
      </c>
      <c r="H131" s="137">
        <v>40</v>
      </c>
      <c r="I131" s="138"/>
      <c r="J131" s="139">
        <f>ROUND(I131*H131,2)</f>
        <v>0</v>
      </c>
      <c r="K131" s="135" t="s">
        <v>310</v>
      </c>
      <c r="L131" s="33"/>
      <c r="M131" s="140" t="s">
        <v>42</v>
      </c>
      <c r="N131" s="141" t="s">
        <v>50</v>
      </c>
      <c r="P131" s="142">
        <f>O131*H131</f>
        <v>0</v>
      </c>
      <c r="Q131" s="142">
        <v>8.4000000000000003E-4</v>
      </c>
      <c r="R131" s="142">
        <f>Q131*H131</f>
        <v>3.3600000000000005E-2</v>
      </c>
      <c r="S131" s="142">
        <v>0</v>
      </c>
      <c r="T131" s="143">
        <f>S131*H131</f>
        <v>0</v>
      </c>
      <c r="AR131" s="144" t="s">
        <v>311</v>
      </c>
      <c r="AT131" s="144" t="s">
        <v>307</v>
      </c>
      <c r="AU131" s="144" t="s">
        <v>88</v>
      </c>
      <c r="AY131" s="18" t="s">
        <v>305</v>
      </c>
      <c r="BE131" s="145">
        <f>IF(N131="základní",J131,0)</f>
        <v>0</v>
      </c>
      <c r="BF131" s="145">
        <f>IF(N131="snížená",J131,0)</f>
        <v>0</v>
      </c>
      <c r="BG131" s="145">
        <f>IF(N131="zákl. přenesená",J131,0)</f>
        <v>0</v>
      </c>
      <c r="BH131" s="145">
        <f>IF(N131="sníž. přenesená",J131,0)</f>
        <v>0</v>
      </c>
      <c r="BI131" s="145">
        <f>IF(N131="nulová",J131,0)</f>
        <v>0</v>
      </c>
      <c r="BJ131" s="18" t="s">
        <v>86</v>
      </c>
      <c r="BK131" s="145">
        <f>ROUND(I131*H131,2)</f>
        <v>0</v>
      </c>
      <c r="BL131" s="18" t="s">
        <v>311</v>
      </c>
      <c r="BM131" s="144" t="s">
        <v>10134</v>
      </c>
    </row>
    <row r="132" spans="2:65" s="1" customFormat="1" ht="19.5">
      <c r="B132" s="33"/>
      <c r="D132" s="146" t="s">
        <v>313</v>
      </c>
      <c r="F132" s="147" t="s">
        <v>10135</v>
      </c>
      <c r="I132" s="148"/>
      <c r="L132" s="33"/>
      <c r="M132" s="149"/>
      <c r="T132" s="54"/>
      <c r="AT132" s="18" t="s">
        <v>313</v>
      </c>
      <c r="AU132" s="18" t="s">
        <v>88</v>
      </c>
    </row>
    <row r="133" spans="2:65" s="1" customFormat="1" ht="11.25">
      <c r="B133" s="33"/>
      <c r="D133" s="150" t="s">
        <v>315</v>
      </c>
      <c r="F133" s="151" t="s">
        <v>10136</v>
      </c>
      <c r="I133" s="148"/>
      <c r="L133" s="33"/>
      <c r="M133" s="149"/>
      <c r="T133" s="54"/>
      <c r="AT133" s="18" t="s">
        <v>315</v>
      </c>
      <c r="AU133" s="18" t="s">
        <v>88</v>
      </c>
    </row>
    <row r="134" spans="2:65" s="1" customFormat="1" ht="24.2" customHeight="1">
      <c r="B134" s="33"/>
      <c r="C134" s="133" t="s">
        <v>8</v>
      </c>
      <c r="D134" s="133" t="s">
        <v>307</v>
      </c>
      <c r="E134" s="134" t="s">
        <v>10137</v>
      </c>
      <c r="F134" s="135" t="s">
        <v>10138</v>
      </c>
      <c r="G134" s="136" t="s">
        <v>199</v>
      </c>
      <c r="H134" s="137">
        <v>40</v>
      </c>
      <c r="I134" s="138"/>
      <c r="J134" s="139">
        <f>ROUND(I134*H134,2)</f>
        <v>0</v>
      </c>
      <c r="K134" s="135" t="s">
        <v>310</v>
      </c>
      <c r="L134" s="33"/>
      <c r="M134" s="140" t="s">
        <v>42</v>
      </c>
      <c r="N134" s="141" t="s">
        <v>50</v>
      </c>
      <c r="P134" s="142">
        <f>O134*H134</f>
        <v>0</v>
      </c>
      <c r="Q134" s="142">
        <v>0</v>
      </c>
      <c r="R134" s="142">
        <f>Q134*H134</f>
        <v>0</v>
      </c>
      <c r="S134" s="142">
        <v>0</v>
      </c>
      <c r="T134" s="143">
        <f>S134*H134</f>
        <v>0</v>
      </c>
      <c r="AR134" s="144" t="s">
        <v>311</v>
      </c>
      <c r="AT134" s="144" t="s">
        <v>307</v>
      </c>
      <c r="AU134" s="144" t="s">
        <v>88</v>
      </c>
      <c r="AY134" s="18" t="s">
        <v>305</v>
      </c>
      <c r="BE134" s="145">
        <f>IF(N134="základní",J134,0)</f>
        <v>0</v>
      </c>
      <c r="BF134" s="145">
        <f>IF(N134="snížená",J134,0)</f>
        <v>0</v>
      </c>
      <c r="BG134" s="145">
        <f>IF(N134="zákl. přenesená",J134,0)</f>
        <v>0</v>
      </c>
      <c r="BH134" s="145">
        <f>IF(N134="sníž. přenesená",J134,0)</f>
        <v>0</v>
      </c>
      <c r="BI134" s="145">
        <f>IF(N134="nulová",J134,0)</f>
        <v>0</v>
      </c>
      <c r="BJ134" s="18" t="s">
        <v>86</v>
      </c>
      <c r="BK134" s="145">
        <f>ROUND(I134*H134,2)</f>
        <v>0</v>
      </c>
      <c r="BL134" s="18" t="s">
        <v>311</v>
      </c>
      <c r="BM134" s="144" t="s">
        <v>10139</v>
      </c>
    </row>
    <row r="135" spans="2:65" s="1" customFormat="1" ht="29.25">
      <c r="B135" s="33"/>
      <c r="D135" s="146" t="s">
        <v>313</v>
      </c>
      <c r="F135" s="147" t="s">
        <v>10140</v>
      </c>
      <c r="I135" s="148"/>
      <c r="L135" s="33"/>
      <c r="M135" s="149"/>
      <c r="T135" s="54"/>
      <c r="AT135" s="18" t="s">
        <v>313</v>
      </c>
      <c r="AU135" s="18" t="s">
        <v>88</v>
      </c>
    </row>
    <row r="136" spans="2:65" s="1" customFormat="1" ht="11.25">
      <c r="B136" s="33"/>
      <c r="D136" s="150" t="s">
        <v>315</v>
      </c>
      <c r="F136" s="151" t="s">
        <v>10141</v>
      </c>
      <c r="I136" s="148"/>
      <c r="L136" s="33"/>
      <c r="M136" s="149"/>
      <c r="T136" s="54"/>
      <c r="AT136" s="18" t="s">
        <v>315</v>
      </c>
      <c r="AU136" s="18" t="s">
        <v>88</v>
      </c>
    </row>
    <row r="137" spans="2:65" s="1" customFormat="1" ht="24.2" customHeight="1">
      <c r="B137" s="33"/>
      <c r="C137" s="133" t="s">
        <v>410</v>
      </c>
      <c r="D137" s="133" t="s">
        <v>307</v>
      </c>
      <c r="E137" s="134" t="s">
        <v>4998</v>
      </c>
      <c r="F137" s="135" t="s">
        <v>4999</v>
      </c>
      <c r="G137" s="136" t="s">
        <v>244</v>
      </c>
      <c r="H137" s="137">
        <v>7.5750000000000002</v>
      </c>
      <c r="I137" s="138"/>
      <c r="J137" s="139">
        <f>ROUND(I137*H137,2)</f>
        <v>0</v>
      </c>
      <c r="K137" s="135" t="s">
        <v>310</v>
      </c>
      <c r="L137" s="33"/>
      <c r="M137" s="140" t="s">
        <v>42</v>
      </c>
      <c r="N137" s="141" t="s">
        <v>50</v>
      </c>
      <c r="P137" s="142">
        <f>O137*H137</f>
        <v>0</v>
      </c>
      <c r="Q137" s="142">
        <v>0</v>
      </c>
      <c r="R137" s="142">
        <f>Q137*H137</f>
        <v>0</v>
      </c>
      <c r="S137" s="142">
        <v>0</v>
      </c>
      <c r="T137" s="143">
        <f>S137*H137</f>
        <v>0</v>
      </c>
      <c r="AR137" s="144" t="s">
        <v>311</v>
      </c>
      <c r="AT137" s="144" t="s">
        <v>307</v>
      </c>
      <c r="AU137" s="144" t="s">
        <v>88</v>
      </c>
      <c r="AY137" s="18" t="s">
        <v>305</v>
      </c>
      <c r="BE137" s="145">
        <f>IF(N137="základní",J137,0)</f>
        <v>0</v>
      </c>
      <c r="BF137" s="145">
        <f>IF(N137="snížená",J137,0)</f>
        <v>0</v>
      </c>
      <c r="BG137" s="145">
        <f>IF(N137="zákl. přenesená",J137,0)</f>
        <v>0</v>
      </c>
      <c r="BH137" s="145">
        <f>IF(N137="sníž. přenesená",J137,0)</f>
        <v>0</v>
      </c>
      <c r="BI137" s="145">
        <f>IF(N137="nulová",J137,0)</f>
        <v>0</v>
      </c>
      <c r="BJ137" s="18" t="s">
        <v>86</v>
      </c>
      <c r="BK137" s="145">
        <f>ROUND(I137*H137,2)</f>
        <v>0</v>
      </c>
      <c r="BL137" s="18" t="s">
        <v>311</v>
      </c>
      <c r="BM137" s="144" t="s">
        <v>10142</v>
      </c>
    </row>
    <row r="138" spans="2:65" s="1" customFormat="1" ht="29.25">
      <c r="B138" s="33"/>
      <c r="D138" s="146" t="s">
        <v>313</v>
      </c>
      <c r="F138" s="147" t="s">
        <v>5001</v>
      </c>
      <c r="I138" s="148"/>
      <c r="L138" s="33"/>
      <c r="M138" s="149"/>
      <c r="T138" s="54"/>
      <c r="AT138" s="18" t="s">
        <v>313</v>
      </c>
      <c r="AU138" s="18" t="s">
        <v>88</v>
      </c>
    </row>
    <row r="139" spans="2:65" s="1" customFormat="1" ht="11.25">
      <c r="B139" s="33"/>
      <c r="D139" s="150" t="s">
        <v>315</v>
      </c>
      <c r="F139" s="151" t="s">
        <v>5002</v>
      </c>
      <c r="I139" s="148"/>
      <c r="L139" s="33"/>
      <c r="M139" s="149"/>
      <c r="T139" s="54"/>
      <c r="AT139" s="18" t="s">
        <v>315</v>
      </c>
      <c r="AU139" s="18" t="s">
        <v>88</v>
      </c>
    </row>
    <row r="140" spans="2:65" s="1" customFormat="1" ht="243.75">
      <c r="B140" s="33"/>
      <c r="D140" s="146" t="s">
        <v>4036</v>
      </c>
      <c r="F140" s="189" t="s">
        <v>10143</v>
      </c>
      <c r="I140" s="148"/>
      <c r="L140" s="33"/>
      <c r="M140" s="149"/>
      <c r="T140" s="54"/>
      <c r="AT140" s="18" t="s">
        <v>4036</v>
      </c>
      <c r="AU140" s="18" t="s">
        <v>88</v>
      </c>
    </row>
    <row r="141" spans="2:65" s="13" customFormat="1" ht="11.25">
      <c r="B141" s="158"/>
      <c r="D141" s="146" t="s">
        <v>317</v>
      </c>
      <c r="E141" s="159" t="s">
        <v>42</v>
      </c>
      <c r="F141" s="160" t="s">
        <v>10144</v>
      </c>
      <c r="H141" s="161">
        <v>7.5750000000000002</v>
      </c>
      <c r="I141" s="162"/>
      <c r="L141" s="158"/>
      <c r="M141" s="163"/>
      <c r="T141" s="164"/>
      <c r="AT141" s="159" t="s">
        <v>317</v>
      </c>
      <c r="AU141" s="159" t="s">
        <v>88</v>
      </c>
      <c r="AV141" s="13" t="s">
        <v>88</v>
      </c>
      <c r="AW141" s="13" t="s">
        <v>38</v>
      </c>
      <c r="AX141" s="13" t="s">
        <v>86</v>
      </c>
      <c r="AY141" s="159" t="s">
        <v>305</v>
      </c>
    </row>
    <row r="142" spans="2:65" s="1" customFormat="1" ht="24.2" customHeight="1">
      <c r="B142" s="33"/>
      <c r="C142" s="133" t="s">
        <v>418</v>
      </c>
      <c r="D142" s="133" t="s">
        <v>307</v>
      </c>
      <c r="E142" s="134" t="s">
        <v>10145</v>
      </c>
      <c r="F142" s="135" t="s">
        <v>10146</v>
      </c>
      <c r="G142" s="136" t="s">
        <v>244</v>
      </c>
      <c r="H142" s="137">
        <v>4.5</v>
      </c>
      <c r="I142" s="138"/>
      <c r="J142" s="139">
        <f>ROUND(I142*H142,2)</f>
        <v>0</v>
      </c>
      <c r="K142" s="135" t="s">
        <v>310</v>
      </c>
      <c r="L142" s="33"/>
      <c r="M142" s="140" t="s">
        <v>42</v>
      </c>
      <c r="N142" s="141" t="s">
        <v>50</v>
      </c>
      <c r="P142" s="142">
        <f>O142*H142</f>
        <v>0</v>
      </c>
      <c r="Q142" s="142">
        <v>0</v>
      </c>
      <c r="R142" s="142">
        <f>Q142*H142</f>
        <v>0</v>
      </c>
      <c r="S142" s="142">
        <v>0</v>
      </c>
      <c r="T142" s="143">
        <f>S142*H142</f>
        <v>0</v>
      </c>
      <c r="AR142" s="144" t="s">
        <v>311</v>
      </c>
      <c r="AT142" s="144" t="s">
        <v>307</v>
      </c>
      <c r="AU142" s="144" t="s">
        <v>88</v>
      </c>
      <c r="AY142" s="18" t="s">
        <v>305</v>
      </c>
      <c r="BE142" s="145">
        <f>IF(N142="základní",J142,0)</f>
        <v>0</v>
      </c>
      <c r="BF142" s="145">
        <f>IF(N142="snížená",J142,0)</f>
        <v>0</v>
      </c>
      <c r="BG142" s="145">
        <f>IF(N142="zákl. přenesená",J142,0)</f>
        <v>0</v>
      </c>
      <c r="BH142" s="145">
        <f>IF(N142="sníž. přenesená",J142,0)</f>
        <v>0</v>
      </c>
      <c r="BI142" s="145">
        <f>IF(N142="nulová",J142,0)</f>
        <v>0</v>
      </c>
      <c r="BJ142" s="18" t="s">
        <v>86</v>
      </c>
      <c r="BK142" s="145">
        <f>ROUND(I142*H142,2)</f>
        <v>0</v>
      </c>
      <c r="BL142" s="18" t="s">
        <v>311</v>
      </c>
      <c r="BM142" s="144" t="s">
        <v>10147</v>
      </c>
    </row>
    <row r="143" spans="2:65" s="1" customFormat="1" ht="39">
      <c r="B143" s="33"/>
      <c r="D143" s="146" t="s">
        <v>313</v>
      </c>
      <c r="F143" s="147" t="s">
        <v>10148</v>
      </c>
      <c r="I143" s="148"/>
      <c r="L143" s="33"/>
      <c r="M143" s="149"/>
      <c r="T143" s="54"/>
      <c r="AT143" s="18" t="s">
        <v>313</v>
      </c>
      <c r="AU143" s="18" t="s">
        <v>88</v>
      </c>
    </row>
    <row r="144" spans="2:65" s="1" customFormat="1" ht="11.25">
      <c r="B144" s="33"/>
      <c r="D144" s="150" t="s">
        <v>315</v>
      </c>
      <c r="F144" s="151" t="s">
        <v>10149</v>
      </c>
      <c r="I144" s="148"/>
      <c r="L144" s="33"/>
      <c r="M144" s="149"/>
      <c r="T144" s="54"/>
      <c r="AT144" s="18" t="s">
        <v>315</v>
      </c>
      <c r="AU144" s="18" t="s">
        <v>88</v>
      </c>
    </row>
    <row r="145" spans="2:65" s="13" customFormat="1" ht="11.25">
      <c r="B145" s="158"/>
      <c r="D145" s="146" t="s">
        <v>317</v>
      </c>
      <c r="E145" s="159" t="s">
        <v>42</v>
      </c>
      <c r="F145" s="160" t="s">
        <v>10150</v>
      </c>
      <c r="H145" s="161">
        <v>4.5</v>
      </c>
      <c r="I145" s="162"/>
      <c r="L145" s="158"/>
      <c r="M145" s="163"/>
      <c r="T145" s="164"/>
      <c r="AT145" s="159" t="s">
        <v>317</v>
      </c>
      <c r="AU145" s="159" t="s">
        <v>88</v>
      </c>
      <c r="AV145" s="13" t="s">
        <v>88</v>
      </c>
      <c r="AW145" s="13" t="s">
        <v>38</v>
      </c>
      <c r="AX145" s="13" t="s">
        <v>79</v>
      </c>
      <c r="AY145" s="159" t="s">
        <v>305</v>
      </c>
    </row>
    <row r="146" spans="2:65" s="15" customFormat="1" ht="11.25">
      <c r="B146" s="172"/>
      <c r="D146" s="146" t="s">
        <v>317</v>
      </c>
      <c r="E146" s="173" t="s">
        <v>42</v>
      </c>
      <c r="F146" s="174" t="s">
        <v>339</v>
      </c>
      <c r="H146" s="175">
        <v>4.5</v>
      </c>
      <c r="I146" s="176"/>
      <c r="L146" s="172"/>
      <c r="M146" s="177"/>
      <c r="T146" s="178"/>
      <c r="AT146" s="173" t="s">
        <v>317</v>
      </c>
      <c r="AU146" s="173" t="s">
        <v>88</v>
      </c>
      <c r="AV146" s="15" t="s">
        <v>311</v>
      </c>
      <c r="AW146" s="15" t="s">
        <v>38</v>
      </c>
      <c r="AX146" s="15" t="s">
        <v>86</v>
      </c>
      <c r="AY146" s="173" t="s">
        <v>305</v>
      </c>
    </row>
    <row r="147" spans="2:65" s="1" customFormat="1" ht="16.5" customHeight="1">
      <c r="B147" s="33"/>
      <c r="C147" s="179" t="s">
        <v>428</v>
      </c>
      <c r="D147" s="179" t="s">
        <v>341</v>
      </c>
      <c r="E147" s="180" t="s">
        <v>9248</v>
      </c>
      <c r="F147" s="181" t="s">
        <v>9249</v>
      </c>
      <c r="G147" s="182" t="s">
        <v>453</v>
      </c>
      <c r="H147" s="183">
        <v>7.2</v>
      </c>
      <c r="I147" s="184"/>
      <c r="J147" s="185">
        <f>ROUND(I147*H147,2)</f>
        <v>0</v>
      </c>
      <c r="K147" s="181" t="s">
        <v>310</v>
      </c>
      <c r="L147" s="186"/>
      <c r="M147" s="187" t="s">
        <v>42</v>
      </c>
      <c r="N147" s="188" t="s">
        <v>50</v>
      </c>
      <c r="P147" s="142">
        <f>O147*H147</f>
        <v>0</v>
      </c>
      <c r="Q147" s="142">
        <v>1</v>
      </c>
      <c r="R147" s="142">
        <f>Q147*H147</f>
        <v>7.2</v>
      </c>
      <c r="S147" s="142">
        <v>0</v>
      </c>
      <c r="T147" s="143">
        <f>S147*H147</f>
        <v>0</v>
      </c>
      <c r="AR147" s="144" t="s">
        <v>344</v>
      </c>
      <c r="AT147" s="144" t="s">
        <v>341</v>
      </c>
      <c r="AU147" s="144" t="s">
        <v>88</v>
      </c>
      <c r="AY147" s="18" t="s">
        <v>305</v>
      </c>
      <c r="BE147" s="145">
        <f>IF(N147="základní",J147,0)</f>
        <v>0</v>
      </c>
      <c r="BF147" s="145">
        <f>IF(N147="snížená",J147,0)</f>
        <v>0</v>
      </c>
      <c r="BG147" s="145">
        <f>IF(N147="zákl. přenesená",J147,0)</f>
        <v>0</v>
      </c>
      <c r="BH147" s="145">
        <f>IF(N147="sníž. přenesená",J147,0)</f>
        <v>0</v>
      </c>
      <c r="BI147" s="145">
        <f>IF(N147="nulová",J147,0)</f>
        <v>0</v>
      </c>
      <c r="BJ147" s="18" t="s">
        <v>86</v>
      </c>
      <c r="BK147" s="145">
        <f>ROUND(I147*H147,2)</f>
        <v>0</v>
      </c>
      <c r="BL147" s="18" t="s">
        <v>311</v>
      </c>
      <c r="BM147" s="144" t="s">
        <v>10151</v>
      </c>
    </row>
    <row r="148" spans="2:65" s="1" customFormat="1" ht="11.25">
      <c r="B148" s="33"/>
      <c r="D148" s="146" t="s">
        <v>313</v>
      </c>
      <c r="F148" s="147" t="s">
        <v>9249</v>
      </c>
      <c r="I148" s="148"/>
      <c r="L148" s="33"/>
      <c r="M148" s="149"/>
      <c r="T148" s="54"/>
      <c r="AT148" s="18" t="s">
        <v>313</v>
      </c>
      <c r="AU148" s="18" t="s">
        <v>88</v>
      </c>
    </row>
    <row r="149" spans="2:65" s="13" customFormat="1" ht="11.25">
      <c r="B149" s="158"/>
      <c r="D149" s="146" t="s">
        <v>317</v>
      </c>
      <c r="E149" s="159" t="s">
        <v>42</v>
      </c>
      <c r="F149" s="160" t="s">
        <v>10152</v>
      </c>
      <c r="H149" s="161">
        <v>7.2</v>
      </c>
      <c r="I149" s="162"/>
      <c r="L149" s="158"/>
      <c r="M149" s="163"/>
      <c r="T149" s="164"/>
      <c r="AT149" s="159" t="s">
        <v>317</v>
      </c>
      <c r="AU149" s="159" t="s">
        <v>88</v>
      </c>
      <c r="AV149" s="13" t="s">
        <v>88</v>
      </c>
      <c r="AW149" s="13" t="s">
        <v>38</v>
      </c>
      <c r="AX149" s="13" t="s">
        <v>86</v>
      </c>
      <c r="AY149" s="159" t="s">
        <v>305</v>
      </c>
    </row>
    <row r="150" spans="2:65" s="1" customFormat="1" ht="24.2" customHeight="1">
      <c r="B150" s="33"/>
      <c r="C150" s="133" t="s">
        <v>436</v>
      </c>
      <c r="D150" s="133" t="s">
        <v>307</v>
      </c>
      <c r="E150" s="134" t="s">
        <v>10153</v>
      </c>
      <c r="F150" s="135" t="s">
        <v>10154</v>
      </c>
      <c r="G150" s="136" t="s">
        <v>199</v>
      </c>
      <c r="H150" s="137">
        <v>20</v>
      </c>
      <c r="I150" s="138"/>
      <c r="J150" s="139">
        <f>ROUND(I150*H150,2)</f>
        <v>0</v>
      </c>
      <c r="K150" s="135" t="s">
        <v>310</v>
      </c>
      <c r="L150" s="33"/>
      <c r="M150" s="140" t="s">
        <v>42</v>
      </c>
      <c r="N150" s="141" t="s">
        <v>50</v>
      </c>
      <c r="P150" s="142">
        <f>O150*H150</f>
        <v>0</v>
      </c>
      <c r="Q150" s="142">
        <v>0</v>
      </c>
      <c r="R150" s="142">
        <f>Q150*H150</f>
        <v>0</v>
      </c>
      <c r="S150" s="142">
        <v>0</v>
      </c>
      <c r="T150" s="143">
        <f>S150*H150</f>
        <v>0</v>
      </c>
      <c r="AR150" s="144" t="s">
        <v>311</v>
      </c>
      <c r="AT150" s="144" t="s">
        <v>307</v>
      </c>
      <c r="AU150" s="144" t="s">
        <v>88</v>
      </c>
      <c r="AY150" s="18" t="s">
        <v>305</v>
      </c>
      <c r="BE150" s="145">
        <f>IF(N150="základní",J150,0)</f>
        <v>0</v>
      </c>
      <c r="BF150" s="145">
        <f>IF(N150="snížená",J150,0)</f>
        <v>0</v>
      </c>
      <c r="BG150" s="145">
        <f>IF(N150="zákl. přenesená",J150,0)</f>
        <v>0</v>
      </c>
      <c r="BH150" s="145">
        <f>IF(N150="sníž. přenesená",J150,0)</f>
        <v>0</v>
      </c>
      <c r="BI150" s="145">
        <f>IF(N150="nulová",J150,0)</f>
        <v>0</v>
      </c>
      <c r="BJ150" s="18" t="s">
        <v>86</v>
      </c>
      <c r="BK150" s="145">
        <f>ROUND(I150*H150,2)</f>
        <v>0</v>
      </c>
      <c r="BL150" s="18" t="s">
        <v>311</v>
      </c>
      <c r="BM150" s="144" t="s">
        <v>10155</v>
      </c>
    </row>
    <row r="151" spans="2:65" s="1" customFormat="1" ht="19.5">
      <c r="B151" s="33"/>
      <c r="D151" s="146" t="s">
        <v>313</v>
      </c>
      <c r="F151" s="147" t="s">
        <v>10156</v>
      </c>
      <c r="I151" s="148"/>
      <c r="L151" s="33"/>
      <c r="M151" s="149"/>
      <c r="T151" s="54"/>
      <c r="AT151" s="18" t="s">
        <v>313</v>
      </c>
      <c r="AU151" s="18" t="s">
        <v>88</v>
      </c>
    </row>
    <row r="152" spans="2:65" s="1" customFormat="1" ht="11.25">
      <c r="B152" s="33"/>
      <c r="D152" s="150" t="s">
        <v>315</v>
      </c>
      <c r="F152" s="151" t="s">
        <v>10157</v>
      </c>
      <c r="I152" s="148"/>
      <c r="L152" s="33"/>
      <c r="M152" s="149"/>
      <c r="T152" s="54"/>
      <c r="AT152" s="18" t="s">
        <v>315</v>
      </c>
      <c r="AU152" s="18" t="s">
        <v>88</v>
      </c>
    </row>
    <row r="153" spans="2:65" s="11" customFormat="1" ht="22.9" customHeight="1">
      <c r="B153" s="121"/>
      <c r="D153" s="122" t="s">
        <v>78</v>
      </c>
      <c r="E153" s="131" t="s">
        <v>344</v>
      </c>
      <c r="F153" s="131" t="s">
        <v>7974</v>
      </c>
      <c r="I153" s="124"/>
      <c r="J153" s="132">
        <f>BK153</f>
        <v>0</v>
      </c>
      <c r="L153" s="121"/>
      <c r="M153" s="126"/>
      <c r="P153" s="127">
        <f>SUM(P154:P159)</f>
        <v>0</v>
      </c>
      <c r="R153" s="127">
        <f>SUM(R154:R159)</f>
        <v>3.3600000000000001E-3</v>
      </c>
      <c r="T153" s="128">
        <f>SUM(T154:T159)</f>
        <v>0</v>
      </c>
      <c r="AR153" s="122" t="s">
        <v>86</v>
      </c>
      <c r="AT153" s="129" t="s">
        <v>78</v>
      </c>
      <c r="AU153" s="129" t="s">
        <v>86</v>
      </c>
      <c r="AY153" s="122" t="s">
        <v>305</v>
      </c>
      <c r="BK153" s="130">
        <f>SUM(BK154:BK159)</f>
        <v>0</v>
      </c>
    </row>
    <row r="154" spans="2:65" s="1" customFormat="1" ht="16.5" customHeight="1">
      <c r="B154" s="33"/>
      <c r="C154" s="133" t="s">
        <v>444</v>
      </c>
      <c r="D154" s="133" t="s">
        <v>307</v>
      </c>
      <c r="E154" s="134" t="s">
        <v>9467</v>
      </c>
      <c r="F154" s="135" t="s">
        <v>9468</v>
      </c>
      <c r="G154" s="136" t="s">
        <v>402</v>
      </c>
      <c r="H154" s="137">
        <v>12</v>
      </c>
      <c r="I154" s="138"/>
      <c r="J154" s="139">
        <f>ROUND(I154*H154,2)</f>
        <v>0</v>
      </c>
      <c r="K154" s="135" t="s">
        <v>310</v>
      </c>
      <c r="L154" s="33"/>
      <c r="M154" s="140" t="s">
        <v>42</v>
      </c>
      <c r="N154" s="141" t="s">
        <v>50</v>
      </c>
      <c r="P154" s="142">
        <f>O154*H154</f>
        <v>0</v>
      </c>
      <c r="Q154" s="142">
        <v>1.9000000000000001E-4</v>
      </c>
      <c r="R154" s="142">
        <f>Q154*H154</f>
        <v>2.2799999999999999E-3</v>
      </c>
      <c r="S154" s="142">
        <v>0</v>
      </c>
      <c r="T154" s="143">
        <f>S154*H154</f>
        <v>0</v>
      </c>
      <c r="AR154" s="144" t="s">
        <v>311</v>
      </c>
      <c r="AT154" s="144" t="s">
        <v>307</v>
      </c>
      <c r="AU154" s="144" t="s">
        <v>88</v>
      </c>
      <c r="AY154" s="18" t="s">
        <v>305</v>
      </c>
      <c r="BE154" s="145">
        <f>IF(N154="základní",J154,0)</f>
        <v>0</v>
      </c>
      <c r="BF154" s="145">
        <f>IF(N154="snížená",J154,0)</f>
        <v>0</v>
      </c>
      <c r="BG154" s="145">
        <f>IF(N154="zákl. přenesená",J154,0)</f>
        <v>0</v>
      </c>
      <c r="BH154" s="145">
        <f>IF(N154="sníž. přenesená",J154,0)</f>
        <v>0</v>
      </c>
      <c r="BI154" s="145">
        <f>IF(N154="nulová",J154,0)</f>
        <v>0</v>
      </c>
      <c r="BJ154" s="18" t="s">
        <v>86</v>
      </c>
      <c r="BK154" s="145">
        <f>ROUND(I154*H154,2)</f>
        <v>0</v>
      </c>
      <c r="BL154" s="18" t="s">
        <v>311</v>
      </c>
      <c r="BM154" s="144" t="s">
        <v>10158</v>
      </c>
    </row>
    <row r="155" spans="2:65" s="1" customFormat="1" ht="11.25">
      <c r="B155" s="33"/>
      <c r="D155" s="146" t="s">
        <v>313</v>
      </c>
      <c r="F155" s="147" t="s">
        <v>9470</v>
      </c>
      <c r="I155" s="148"/>
      <c r="L155" s="33"/>
      <c r="M155" s="149"/>
      <c r="T155" s="54"/>
      <c r="AT155" s="18" t="s">
        <v>313</v>
      </c>
      <c r="AU155" s="18" t="s">
        <v>88</v>
      </c>
    </row>
    <row r="156" spans="2:65" s="1" customFormat="1" ht="11.25">
      <c r="B156" s="33"/>
      <c r="D156" s="150" t="s">
        <v>315</v>
      </c>
      <c r="F156" s="151" t="s">
        <v>9471</v>
      </c>
      <c r="I156" s="148"/>
      <c r="L156" s="33"/>
      <c r="M156" s="149"/>
      <c r="T156" s="54"/>
      <c r="AT156" s="18" t="s">
        <v>315</v>
      </c>
      <c r="AU156" s="18" t="s">
        <v>88</v>
      </c>
    </row>
    <row r="157" spans="2:65" s="1" customFormat="1" ht="21.75" customHeight="1">
      <c r="B157" s="33"/>
      <c r="C157" s="133" t="s">
        <v>450</v>
      </c>
      <c r="D157" s="133" t="s">
        <v>307</v>
      </c>
      <c r="E157" s="134" t="s">
        <v>10159</v>
      </c>
      <c r="F157" s="135" t="s">
        <v>10160</v>
      </c>
      <c r="G157" s="136" t="s">
        <v>402</v>
      </c>
      <c r="H157" s="137">
        <v>12</v>
      </c>
      <c r="I157" s="138"/>
      <c r="J157" s="139">
        <f>ROUND(I157*H157,2)</f>
        <v>0</v>
      </c>
      <c r="K157" s="135" t="s">
        <v>310</v>
      </c>
      <c r="L157" s="33"/>
      <c r="M157" s="140" t="s">
        <v>42</v>
      </c>
      <c r="N157" s="141" t="s">
        <v>50</v>
      </c>
      <c r="P157" s="142">
        <f>O157*H157</f>
        <v>0</v>
      </c>
      <c r="Q157" s="142">
        <v>9.0000000000000006E-5</v>
      </c>
      <c r="R157" s="142">
        <f>Q157*H157</f>
        <v>1.08E-3</v>
      </c>
      <c r="S157" s="142">
        <v>0</v>
      </c>
      <c r="T157" s="143">
        <f>S157*H157</f>
        <v>0</v>
      </c>
      <c r="AR157" s="144" t="s">
        <v>311</v>
      </c>
      <c r="AT157" s="144" t="s">
        <v>307</v>
      </c>
      <c r="AU157" s="144" t="s">
        <v>88</v>
      </c>
      <c r="AY157" s="18" t="s">
        <v>305</v>
      </c>
      <c r="BE157" s="145">
        <f>IF(N157="základní",J157,0)</f>
        <v>0</v>
      </c>
      <c r="BF157" s="145">
        <f>IF(N157="snížená",J157,0)</f>
        <v>0</v>
      </c>
      <c r="BG157" s="145">
        <f>IF(N157="zákl. přenesená",J157,0)</f>
        <v>0</v>
      </c>
      <c r="BH157" s="145">
        <f>IF(N157="sníž. přenesená",J157,0)</f>
        <v>0</v>
      </c>
      <c r="BI157" s="145">
        <f>IF(N157="nulová",J157,0)</f>
        <v>0</v>
      </c>
      <c r="BJ157" s="18" t="s">
        <v>86</v>
      </c>
      <c r="BK157" s="145">
        <f>ROUND(I157*H157,2)</f>
        <v>0</v>
      </c>
      <c r="BL157" s="18" t="s">
        <v>311</v>
      </c>
      <c r="BM157" s="144" t="s">
        <v>10161</v>
      </c>
    </row>
    <row r="158" spans="2:65" s="1" customFormat="1" ht="11.25">
      <c r="B158" s="33"/>
      <c r="D158" s="146" t="s">
        <v>313</v>
      </c>
      <c r="F158" s="147" t="s">
        <v>10162</v>
      </c>
      <c r="I158" s="148"/>
      <c r="L158" s="33"/>
      <c r="M158" s="149"/>
      <c r="T158" s="54"/>
      <c r="AT158" s="18" t="s">
        <v>313</v>
      </c>
      <c r="AU158" s="18" t="s">
        <v>88</v>
      </c>
    </row>
    <row r="159" spans="2:65" s="1" customFormat="1" ht="11.25">
      <c r="B159" s="33"/>
      <c r="D159" s="150" t="s">
        <v>315</v>
      </c>
      <c r="F159" s="151" t="s">
        <v>10163</v>
      </c>
      <c r="I159" s="148"/>
      <c r="L159" s="33"/>
      <c r="M159" s="149"/>
      <c r="T159" s="54"/>
      <c r="AT159" s="18" t="s">
        <v>315</v>
      </c>
      <c r="AU159" s="18" t="s">
        <v>88</v>
      </c>
    </row>
    <row r="160" spans="2:65" s="11" customFormat="1" ht="25.9" customHeight="1">
      <c r="B160" s="121"/>
      <c r="D160" s="122" t="s">
        <v>78</v>
      </c>
      <c r="E160" s="123" t="s">
        <v>1102</v>
      </c>
      <c r="F160" s="123" t="s">
        <v>1103</v>
      </c>
      <c r="I160" s="124"/>
      <c r="J160" s="125">
        <f>BK160</f>
        <v>0</v>
      </c>
      <c r="L160" s="121"/>
      <c r="M160" s="126"/>
      <c r="P160" s="127">
        <f>P161</f>
        <v>0</v>
      </c>
      <c r="R160" s="127">
        <f>R161</f>
        <v>4.7230000000000001E-2</v>
      </c>
      <c r="T160" s="128">
        <f>T161</f>
        <v>0</v>
      </c>
      <c r="AR160" s="122" t="s">
        <v>88</v>
      </c>
      <c r="AT160" s="129" t="s">
        <v>78</v>
      </c>
      <c r="AU160" s="129" t="s">
        <v>79</v>
      </c>
      <c r="AY160" s="122" t="s">
        <v>305</v>
      </c>
      <c r="BK160" s="130">
        <f>BK161</f>
        <v>0</v>
      </c>
    </row>
    <row r="161" spans="2:65" s="11" customFormat="1" ht="22.9" customHeight="1">
      <c r="B161" s="121"/>
      <c r="D161" s="122" t="s">
        <v>78</v>
      </c>
      <c r="E161" s="131" t="s">
        <v>10164</v>
      </c>
      <c r="F161" s="131" t="s">
        <v>10165</v>
      </c>
      <c r="I161" s="124"/>
      <c r="J161" s="132">
        <f>BK161</f>
        <v>0</v>
      </c>
      <c r="L161" s="121"/>
      <c r="M161" s="126"/>
      <c r="P161" s="127">
        <f>SUM(P162:P204)</f>
        <v>0</v>
      </c>
      <c r="R161" s="127">
        <f>SUM(R162:R204)</f>
        <v>4.7230000000000001E-2</v>
      </c>
      <c r="T161" s="128">
        <f>SUM(T162:T204)</f>
        <v>0</v>
      </c>
      <c r="AR161" s="122" t="s">
        <v>88</v>
      </c>
      <c r="AT161" s="129" t="s">
        <v>78</v>
      </c>
      <c r="AU161" s="129" t="s">
        <v>86</v>
      </c>
      <c r="AY161" s="122" t="s">
        <v>305</v>
      </c>
      <c r="BK161" s="130">
        <f>SUM(BK162:BK204)</f>
        <v>0</v>
      </c>
    </row>
    <row r="162" spans="2:65" s="1" customFormat="1" ht="16.5" customHeight="1">
      <c r="B162" s="33"/>
      <c r="C162" s="133" t="s">
        <v>459</v>
      </c>
      <c r="D162" s="133" t="s">
        <v>307</v>
      </c>
      <c r="E162" s="134" t="s">
        <v>10166</v>
      </c>
      <c r="F162" s="135" t="s">
        <v>10167</v>
      </c>
      <c r="G162" s="136" t="s">
        <v>5668</v>
      </c>
      <c r="H162" s="137">
        <v>10</v>
      </c>
      <c r="I162" s="138"/>
      <c r="J162" s="139">
        <f>ROUND(I162*H162,2)</f>
        <v>0</v>
      </c>
      <c r="K162" s="135" t="s">
        <v>721</v>
      </c>
      <c r="L162" s="33"/>
      <c r="M162" s="140" t="s">
        <v>42</v>
      </c>
      <c r="N162" s="141" t="s">
        <v>50</v>
      </c>
      <c r="P162" s="142">
        <f>O162*H162</f>
        <v>0</v>
      </c>
      <c r="Q162" s="142">
        <v>0</v>
      </c>
      <c r="R162" s="142">
        <f>Q162*H162</f>
        <v>0</v>
      </c>
      <c r="S162" s="142">
        <v>0</v>
      </c>
      <c r="T162" s="143">
        <f>S162*H162</f>
        <v>0</v>
      </c>
      <c r="AR162" s="144" t="s">
        <v>436</v>
      </c>
      <c r="AT162" s="144" t="s">
        <v>307</v>
      </c>
      <c r="AU162" s="144" t="s">
        <v>88</v>
      </c>
      <c r="AY162" s="18" t="s">
        <v>305</v>
      </c>
      <c r="BE162" s="145">
        <f>IF(N162="základní",J162,0)</f>
        <v>0</v>
      </c>
      <c r="BF162" s="145">
        <f>IF(N162="snížená",J162,0)</f>
        <v>0</v>
      </c>
      <c r="BG162" s="145">
        <f>IF(N162="zákl. přenesená",J162,0)</f>
        <v>0</v>
      </c>
      <c r="BH162" s="145">
        <f>IF(N162="sníž. přenesená",J162,0)</f>
        <v>0</v>
      </c>
      <c r="BI162" s="145">
        <f>IF(N162="nulová",J162,0)</f>
        <v>0</v>
      </c>
      <c r="BJ162" s="18" t="s">
        <v>86</v>
      </c>
      <c r="BK162" s="145">
        <f>ROUND(I162*H162,2)</f>
        <v>0</v>
      </c>
      <c r="BL162" s="18" t="s">
        <v>436</v>
      </c>
      <c r="BM162" s="144" t="s">
        <v>10168</v>
      </c>
    </row>
    <row r="163" spans="2:65" s="1" customFormat="1" ht="11.25">
      <c r="B163" s="33"/>
      <c r="D163" s="146" t="s">
        <v>313</v>
      </c>
      <c r="F163" s="147" t="s">
        <v>10167</v>
      </c>
      <c r="I163" s="148"/>
      <c r="L163" s="33"/>
      <c r="M163" s="149"/>
      <c r="T163" s="54"/>
      <c r="AT163" s="18" t="s">
        <v>313</v>
      </c>
      <c r="AU163" s="18" t="s">
        <v>88</v>
      </c>
    </row>
    <row r="164" spans="2:65" s="1" customFormat="1" ht="16.5" customHeight="1">
      <c r="B164" s="33"/>
      <c r="C164" s="179" t="s">
        <v>467</v>
      </c>
      <c r="D164" s="179" t="s">
        <v>341</v>
      </c>
      <c r="E164" s="180" t="s">
        <v>10169</v>
      </c>
      <c r="F164" s="181" t="s">
        <v>10170</v>
      </c>
      <c r="G164" s="182" t="s">
        <v>5668</v>
      </c>
      <c r="H164" s="183">
        <v>2</v>
      </c>
      <c r="I164" s="184"/>
      <c r="J164" s="185">
        <f>ROUND(I164*H164,2)</f>
        <v>0</v>
      </c>
      <c r="K164" s="181" t="s">
        <v>721</v>
      </c>
      <c r="L164" s="186"/>
      <c r="M164" s="187" t="s">
        <v>42</v>
      </c>
      <c r="N164" s="188" t="s">
        <v>50</v>
      </c>
      <c r="P164" s="142">
        <f>O164*H164</f>
        <v>0</v>
      </c>
      <c r="Q164" s="142">
        <v>0</v>
      </c>
      <c r="R164" s="142">
        <f>Q164*H164</f>
        <v>0</v>
      </c>
      <c r="S164" s="142">
        <v>0</v>
      </c>
      <c r="T164" s="143">
        <f>S164*H164</f>
        <v>0</v>
      </c>
      <c r="AR164" s="144" t="s">
        <v>559</v>
      </c>
      <c r="AT164" s="144" t="s">
        <v>341</v>
      </c>
      <c r="AU164" s="144" t="s">
        <v>88</v>
      </c>
      <c r="AY164" s="18" t="s">
        <v>305</v>
      </c>
      <c r="BE164" s="145">
        <f>IF(N164="základní",J164,0)</f>
        <v>0</v>
      </c>
      <c r="BF164" s="145">
        <f>IF(N164="snížená",J164,0)</f>
        <v>0</v>
      </c>
      <c r="BG164" s="145">
        <f>IF(N164="zákl. přenesená",J164,0)</f>
        <v>0</v>
      </c>
      <c r="BH164" s="145">
        <f>IF(N164="sníž. přenesená",J164,0)</f>
        <v>0</v>
      </c>
      <c r="BI164" s="145">
        <f>IF(N164="nulová",J164,0)</f>
        <v>0</v>
      </c>
      <c r="BJ164" s="18" t="s">
        <v>86</v>
      </c>
      <c r="BK164" s="145">
        <f>ROUND(I164*H164,2)</f>
        <v>0</v>
      </c>
      <c r="BL164" s="18" t="s">
        <v>436</v>
      </c>
      <c r="BM164" s="144" t="s">
        <v>10171</v>
      </c>
    </row>
    <row r="165" spans="2:65" s="1" customFormat="1" ht="11.25">
      <c r="B165" s="33"/>
      <c r="D165" s="146" t="s">
        <v>313</v>
      </c>
      <c r="F165" s="147" t="s">
        <v>10172</v>
      </c>
      <c r="I165" s="148"/>
      <c r="L165" s="33"/>
      <c r="M165" s="149"/>
      <c r="T165" s="54"/>
      <c r="AT165" s="18" t="s">
        <v>313</v>
      </c>
      <c r="AU165" s="18" t="s">
        <v>88</v>
      </c>
    </row>
    <row r="166" spans="2:65" s="1" customFormat="1" ht="16.5" customHeight="1">
      <c r="B166" s="33"/>
      <c r="C166" s="179" t="s">
        <v>7</v>
      </c>
      <c r="D166" s="179" t="s">
        <v>341</v>
      </c>
      <c r="E166" s="180" t="s">
        <v>10173</v>
      </c>
      <c r="F166" s="181" t="s">
        <v>10174</v>
      </c>
      <c r="G166" s="182" t="s">
        <v>5668</v>
      </c>
      <c r="H166" s="183">
        <v>1</v>
      </c>
      <c r="I166" s="184"/>
      <c r="J166" s="185">
        <f>ROUND(I166*H166,2)</f>
        <v>0</v>
      </c>
      <c r="K166" s="181" t="s">
        <v>721</v>
      </c>
      <c r="L166" s="186"/>
      <c r="M166" s="187" t="s">
        <v>42</v>
      </c>
      <c r="N166" s="188" t="s">
        <v>50</v>
      </c>
      <c r="P166" s="142">
        <f>O166*H166</f>
        <v>0</v>
      </c>
      <c r="Q166" s="142">
        <v>0</v>
      </c>
      <c r="R166" s="142">
        <f>Q166*H166</f>
        <v>0</v>
      </c>
      <c r="S166" s="142">
        <v>0</v>
      </c>
      <c r="T166" s="143">
        <f>S166*H166</f>
        <v>0</v>
      </c>
      <c r="AR166" s="144" t="s">
        <v>559</v>
      </c>
      <c r="AT166" s="144" t="s">
        <v>341</v>
      </c>
      <c r="AU166" s="144" t="s">
        <v>88</v>
      </c>
      <c r="AY166" s="18" t="s">
        <v>305</v>
      </c>
      <c r="BE166" s="145">
        <f>IF(N166="základní",J166,0)</f>
        <v>0</v>
      </c>
      <c r="BF166" s="145">
        <f>IF(N166="snížená",J166,0)</f>
        <v>0</v>
      </c>
      <c r="BG166" s="145">
        <f>IF(N166="zákl. přenesená",J166,0)</f>
        <v>0</v>
      </c>
      <c r="BH166" s="145">
        <f>IF(N166="sníž. přenesená",J166,0)</f>
        <v>0</v>
      </c>
      <c r="BI166" s="145">
        <f>IF(N166="nulová",J166,0)</f>
        <v>0</v>
      </c>
      <c r="BJ166" s="18" t="s">
        <v>86</v>
      </c>
      <c r="BK166" s="145">
        <f>ROUND(I166*H166,2)</f>
        <v>0</v>
      </c>
      <c r="BL166" s="18" t="s">
        <v>436</v>
      </c>
      <c r="BM166" s="144" t="s">
        <v>10175</v>
      </c>
    </row>
    <row r="167" spans="2:65" s="1" customFormat="1" ht="11.25">
      <c r="B167" s="33"/>
      <c r="D167" s="146" t="s">
        <v>313</v>
      </c>
      <c r="F167" s="147" t="s">
        <v>10172</v>
      </c>
      <c r="I167" s="148"/>
      <c r="L167" s="33"/>
      <c r="M167" s="149"/>
      <c r="T167" s="54"/>
      <c r="AT167" s="18" t="s">
        <v>313</v>
      </c>
      <c r="AU167" s="18" t="s">
        <v>88</v>
      </c>
    </row>
    <row r="168" spans="2:65" s="1" customFormat="1" ht="16.5" customHeight="1">
      <c r="B168" s="33"/>
      <c r="C168" s="179" t="s">
        <v>482</v>
      </c>
      <c r="D168" s="179" t="s">
        <v>341</v>
      </c>
      <c r="E168" s="180" t="s">
        <v>10176</v>
      </c>
      <c r="F168" s="181" t="s">
        <v>10177</v>
      </c>
      <c r="G168" s="182" t="s">
        <v>5668</v>
      </c>
      <c r="H168" s="183">
        <v>1</v>
      </c>
      <c r="I168" s="184"/>
      <c r="J168" s="185">
        <f>ROUND(I168*H168,2)</f>
        <v>0</v>
      </c>
      <c r="K168" s="181" t="s">
        <v>721</v>
      </c>
      <c r="L168" s="186"/>
      <c r="M168" s="187" t="s">
        <v>42</v>
      </c>
      <c r="N168" s="188" t="s">
        <v>50</v>
      </c>
      <c r="P168" s="142">
        <f>O168*H168</f>
        <v>0</v>
      </c>
      <c r="Q168" s="142">
        <v>0</v>
      </c>
      <c r="R168" s="142">
        <f>Q168*H168</f>
        <v>0</v>
      </c>
      <c r="S168" s="142">
        <v>0</v>
      </c>
      <c r="T168" s="143">
        <f>S168*H168</f>
        <v>0</v>
      </c>
      <c r="AR168" s="144" t="s">
        <v>559</v>
      </c>
      <c r="AT168" s="144" t="s">
        <v>341</v>
      </c>
      <c r="AU168" s="144" t="s">
        <v>88</v>
      </c>
      <c r="AY168" s="18" t="s">
        <v>305</v>
      </c>
      <c r="BE168" s="145">
        <f>IF(N168="základní",J168,0)</f>
        <v>0</v>
      </c>
      <c r="BF168" s="145">
        <f>IF(N168="snížená",J168,0)</f>
        <v>0</v>
      </c>
      <c r="BG168" s="145">
        <f>IF(N168="zákl. přenesená",J168,0)</f>
        <v>0</v>
      </c>
      <c r="BH168" s="145">
        <f>IF(N168="sníž. přenesená",J168,0)</f>
        <v>0</v>
      </c>
      <c r="BI168" s="145">
        <f>IF(N168="nulová",J168,0)</f>
        <v>0</v>
      </c>
      <c r="BJ168" s="18" t="s">
        <v>86</v>
      </c>
      <c r="BK168" s="145">
        <f>ROUND(I168*H168,2)</f>
        <v>0</v>
      </c>
      <c r="BL168" s="18" t="s">
        <v>436</v>
      </c>
      <c r="BM168" s="144" t="s">
        <v>10178</v>
      </c>
    </row>
    <row r="169" spans="2:65" s="1" customFormat="1" ht="11.25">
      <c r="B169" s="33"/>
      <c r="D169" s="146" t="s">
        <v>313</v>
      </c>
      <c r="F169" s="147" t="s">
        <v>10172</v>
      </c>
      <c r="I169" s="148"/>
      <c r="L169" s="33"/>
      <c r="M169" s="149"/>
      <c r="T169" s="54"/>
      <c r="AT169" s="18" t="s">
        <v>313</v>
      </c>
      <c r="AU169" s="18" t="s">
        <v>88</v>
      </c>
    </row>
    <row r="170" spans="2:65" s="1" customFormat="1" ht="16.5" customHeight="1">
      <c r="B170" s="33"/>
      <c r="C170" s="179" t="s">
        <v>490</v>
      </c>
      <c r="D170" s="179" t="s">
        <v>341</v>
      </c>
      <c r="E170" s="180" t="s">
        <v>10179</v>
      </c>
      <c r="F170" s="181" t="s">
        <v>10180</v>
      </c>
      <c r="G170" s="182" t="s">
        <v>5668</v>
      </c>
      <c r="H170" s="183">
        <v>1</v>
      </c>
      <c r="I170" s="184"/>
      <c r="J170" s="185">
        <f>ROUND(I170*H170,2)</f>
        <v>0</v>
      </c>
      <c r="K170" s="181" t="s">
        <v>721</v>
      </c>
      <c r="L170" s="186"/>
      <c r="M170" s="187" t="s">
        <v>42</v>
      </c>
      <c r="N170" s="188" t="s">
        <v>50</v>
      </c>
      <c r="P170" s="142">
        <f>O170*H170</f>
        <v>0</v>
      </c>
      <c r="Q170" s="142">
        <v>0</v>
      </c>
      <c r="R170" s="142">
        <f>Q170*H170</f>
        <v>0</v>
      </c>
      <c r="S170" s="142">
        <v>0</v>
      </c>
      <c r="T170" s="143">
        <f>S170*H170</f>
        <v>0</v>
      </c>
      <c r="AR170" s="144" t="s">
        <v>559</v>
      </c>
      <c r="AT170" s="144" t="s">
        <v>341</v>
      </c>
      <c r="AU170" s="144" t="s">
        <v>88</v>
      </c>
      <c r="AY170" s="18" t="s">
        <v>305</v>
      </c>
      <c r="BE170" s="145">
        <f>IF(N170="základní",J170,0)</f>
        <v>0</v>
      </c>
      <c r="BF170" s="145">
        <f>IF(N170="snížená",J170,0)</f>
        <v>0</v>
      </c>
      <c r="BG170" s="145">
        <f>IF(N170="zákl. přenesená",J170,0)</f>
        <v>0</v>
      </c>
      <c r="BH170" s="145">
        <f>IF(N170="sníž. přenesená",J170,0)</f>
        <v>0</v>
      </c>
      <c r="BI170" s="145">
        <f>IF(N170="nulová",J170,0)</f>
        <v>0</v>
      </c>
      <c r="BJ170" s="18" t="s">
        <v>86</v>
      </c>
      <c r="BK170" s="145">
        <f>ROUND(I170*H170,2)</f>
        <v>0</v>
      </c>
      <c r="BL170" s="18" t="s">
        <v>436</v>
      </c>
      <c r="BM170" s="144" t="s">
        <v>10181</v>
      </c>
    </row>
    <row r="171" spans="2:65" s="1" customFormat="1" ht="11.25">
      <c r="B171" s="33"/>
      <c r="D171" s="146" t="s">
        <v>313</v>
      </c>
      <c r="F171" s="147" t="s">
        <v>10172</v>
      </c>
      <c r="I171" s="148"/>
      <c r="L171" s="33"/>
      <c r="M171" s="149"/>
      <c r="T171" s="54"/>
      <c r="AT171" s="18" t="s">
        <v>313</v>
      </c>
      <c r="AU171" s="18" t="s">
        <v>88</v>
      </c>
    </row>
    <row r="172" spans="2:65" s="1" customFormat="1" ht="16.5" customHeight="1">
      <c r="B172" s="33"/>
      <c r="C172" s="179" t="s">
        <v>498</v>
      </c>
      <c r="D172" s="179" t="s">
        <v>341</v>
      </c>
      <c r="E172" s="180" t="s">
        <v>10182</v>
      </c>
      <c r="F172" s="181" t="s">
        <v>10183</v>
      </c>
      <c r="G172" s="182" t="s">
        <v>5668</v>
      </c>
      <c r="H172" s="183">
        <v>4</v>
      </c>
      <c r="I172" s="184"/>
      <c r="J172" s="185">
        <f>ROUND(I172*H172,2)</f>
        <v>0</v>
      </c>
      <c r="K172" s="181" t="s">
        <v>721</v>
      </c>
      <c r="L172" s="186"/>
      <c r="M172" s="187" t="s">
        <v>42</v>
      </c>
      <c r="N172" s="188" t="s">
        <v>50</v>
      </c>
      <c r="P172" s="142">
        <f>O172*H172</f>
        <v>0</v>
      </c>
      <c r="Q172" s="142">
        <v>0</v>
      </c>
      <c r="R172" s="142">
        <f>Q172*H172</f>
        <v>0</v>
      </c>
      <c r="S172" s="142">
        <v>0</v>
      </c>
      <c r="T172" s="143">
        <f>S172*H172</f>
        <v>0</v>
      </c>
      <c r="AR172" s="144" t="s">
        <v>559</v>
      </c>
      <c r="AT172" s="144" t="s">
        <v>341</v>
      </c>
      <c r="AU172" s="144" t="s">
        <v>88</v>
      </c>
      <c r="AY172" s="18" t="s">
        <v>305</v>
      </c>
      <c r="BE172" s="145">
        <f>IF(N172="základní",J172,0)</f>
        <v>0</v>
      </c>
      <c r="BF172" s="145">
        <f>IF(N172="snížená",J172,0)</f>
        <v>0</v>
      </c>
      <c r="BG172" s="145">
        <f>IF(N172="zákl. přenesená",J172,0)</f>
        <v>0</v>
      </c>
      <c r="BH172" s="145">
        <f>IF(N172="sníž. přenesená",J172,0)</f>
        <v>0</v>
      </c>
      <c r="BI172" s="145">
        <f>IF(N172="nulová",J172,0)</f>
        <v>0</v>
      </c>
      <c r="BJ172" s="18" t="s">
        <v>86</v>
      </c>
      <c r="BK172" s="145">
        <f>ROUND(I172*H172,2)</f>
        <v>0</v>
      </c>
      <c r="BL172" s="18" t="s">
        <v>436</v>
      </c>
      <c r="BM172" s="144" t="s">
        <v>10184</v>
      </c>
    </row>
    <row r="173" spans="2:65" s="1" customFormat="1" ht="11.25">
      <c r="B173" s="33"/>
      <c r="D173" s="146" t="s">
        <v>313</v>
      </c>
      <c r="F173" s="147" t="s">
        <v>10172</v>
      </c>
      <c r="I173" s="148"/>
      <c r="L173" s="33"/>
      <c r="M173" s="149"/>
      <c r="T173" s="54"/>
      <c r="AT173" s="18" t="s">
        <v>313</v>
      </c>
      <c r="AU173" s="18" t="s">
        <v>88</v>
      </c>
    </row>
    <row r="174" spans="2:65" s="1" customFormat="1" ht="16.5" customHeight="1">
      <c r="B174" s="33"/>
      <c r="C174" s="179" t="s">
        <v>507</v>
      </c>
      <c r="D174" s="179" t="s">
        <v>341</v>
      </c>
      <c r="E174" s="180" t="s">
        <v>10185</v>
      </c>
      <c r="F174" s="181" t="s">
        <v>10186</v>
      </c>
      <c r="G174" s="182" t="s">
        <v>5668</v>
      </c>
      <c r="H174" s="183">
        <v>2</v>
      </c>
      <c r="I174" s="184"/>
      <c r="J174" s="185">
        <f>ROUND(I174*H174,2)</f>
        <v>0</v>
      </c>
      <c r="K174" s="181" t="s">
        <v>721</v>
      </c>
      <c r="L174" s="186"/>
      <c r="M174" s="187" t="s">
        <v>42</v>
      </c>
      <c r="N174" s="188" t="s">
        <v>50</v>
      </c>
      <c r="P174" s="142">
        <f>O174*H174</f>
        <v>0</v>
      </c>
      <c r="Q174" s="142">
        <v>0</v>
      </c>
      <c r="R174" s="142">
        <f>Q174*H174</f>
        <v>0</v>
      </c>
      <c r="S174" s="142">
        <v>0</v>
      </c>
      <c r="T174" s="143">
        <f>S174*H174</f>
        <v>0</v>
      </c>
      <c r="AR174" s="144" t="s">
        <v>559</v>
      </c>
      <c r="AT174" s="144" t="s">
        <v>341</v>
      </c>
      <c r="AU174" s="144" t="s">
        <v>88</v>
      </c>
      <c r="AY174" s="18" t="s">
        <v>305</v>
      </c>
      <c r="BE174" s="145">
        <f>IF(N174="základní",J174,0)</f>
        <v>0</v>
      </c>
      <c r="BF174" s="145">
        <f>IF(N174="snížená",J174,0)</f>
        <v>0</v>
      </c>
      <c r="BG174" s="145">
        <f>IF(N174="zákl. přenesená",J174,0)</f>
        <v>0</v>
      </c>
      <c r="BH174" s="145">
        <f>IF(N174="sníž. přenesená",J174,0)</f>
        <v>0</v>
      </c>
      <c r="BI174" s="145">
        <f>IF(N174="nulová",J174,0)</f>
        <v>0</v>
      </c>
      <c r="BJ174" s="18" t="s">
        <v>86</v>
      </c>
      <c r="BK174" s="145">
        <f>ROUND(I174*H174,2)</f>
        <v>0</v>
      </c>
      <c r="BL174" s="18" t="s">
        <v>436</v>
      </c>
      <c r="BM174" s="144" t="s">
        <v>10187</v>
      </c>
    </row>
    <row r="175" spans="2:65" s="1" customFormat="1" ht="11.25">
      <c r="B175" s="33"/>
      <c r="D175" s="146" t="s">
        <v>313</v>
      </c>
      <c r="F175" s="147" t="s">
        <v>10172</v>
      </c>
      <c r="I175" s="148"/>
      <c r="L175" s="33"/>
      <c r="M175" s="149"/>
      <c r="T175" s="54"/>
      <c r="AT175" s="18" t="s">
        <v>313</v>
      </c>
      <c r="AU175" s="18" t="s">
        <v>88</v>
      </c>
    </row>
    <row r="176" spans="2:65" s="1" customFormat="1" ht="21.75" customHeight="1">
      <c r="B176" s="33"/>
      <c r="C176" s="179" t="s">
        <v>517</v>
      </c>
      <c r="D176" s="179" t="s">
        <v>341</v>
      </c>
      <c r="E176" s="180" t="s">
        <v>10188</v>
      </c>
      <c r="F176" s="181" t="s">
        <v>10189</v>
      </c>
      <c r="G176" s="182" t="s">
        <v>5668</v>
      </c>
      <c r="H176" s="183">
        <v>1</v>
      </c>
      <c r="I176" s="184"/>
      <c r="J176" s="185">
        <f>ROUND(I176*H176,2)</f>
        <v>0</v>
      </c>
      <c r="K176" s="181" t="s">
        <v>721</v>
      </c>
      <c r="L176" s="186"/>
      <c r="M176" s="187" t="s">
        <v>42</v>
      </c>
      <c r="N176" s="188" t="s">
        <v>50</v>
      </c>
      <c r="P176" s="142">
        <f>O176*H176</f>
        <v>0</v>
      </c>
      <c r="Q176" s="142">
        <v>0</v>
      </c>
      <c r="R176" s="142">
        <f>Q176*H176</f>
        <v>0</v>
      </c>
      <c r="S176" s="142">
        <v>0</v>
      </c>
      <c r="T176" s="143">
        <f>S176*H176</f>
        <v>0</v>
      </c>
      <c r="AR176" s="144" t="s">
        <v>559</v>
      </c>
      <c r="AT176" s="144" t="s">
        <v>341</v>
      </c>
      <c r="AU176" s="144" t="s">
        <v>88</v>
      </c>
      <c r="AY176" s="18" t="s">
        <v>305</v>
      </c>
      <c r="BE176" s="145">
        <f>IF(N176="základní",J176,0)</f>
        <v>0</v>
      </c>
      <c r="BF176" s="145">
        <f>IF(N176="snížená",J176,0)</f>
        <v>0</v>
      </c>
      <c r="BG176" s="145">
        <f>IF(N176="zákl. přenesená",J176,0)</f>
        <v>0</v>
      </c>
      <c r="BH176" s="145">
        <f>IF(N176="sníž. přenesená",J176,0)</f>
        <v>0</v>
      </c>
      <c r="BI176" s="145">
        <f>IF(N176="nulová",J176,0)</f>
        <v>0</v>
      </c>
      <c r="BJ176" s="18" t="s">
        <v>86</v>
      </c>
      <c r="BK176" s="145">
        <f>ROUND(I176*H176,2)</f>
        <v>0</v>
      </c>
      <c r="BL176" s="18" t="s">
        <v>436</v>
      </c>
      <c r="BM176" s="144" t="s">
        <v>10190</v>
      </c>
    </row>
    <row r="177" spans="2:65" s="1" customFormat="1" ht="11.25">
      <c r="B177" s="33"/>
      <c r="D177" s="146" t="s">
        <v>313</v>
      </c>
      <c r="F177" s="147" t="s">
        <v>10172</v>
      </c>
      <c r="I177" s="148"/>
      <c r="L177" s="33"/>
      <c r="M177" s="149"/>
      <c r="T177" s="54"/>
      <c r="AT177" s="18" t="s">
        <v>313</v>
      </c>
      <c r="AU177" s="18" t="s">
        <v>88</v>
      </c>
    </row>
    <row r="178" spans="2:65" s="1" customFormat="1" ht="21.75" customHeight="1">
      <c r="B178" s="33"/>
      <c r="C178" s="179" t="s">
        <v>525</v>
      </c>
      <c r="D178" s="179" t="s">
        <v>341</v>
      </c>
      <c r="E178" s="180" t="s">
        <v>10191</v>
      </c>
      <c r="F178" s="181" t="s">
        <v>10192</v>
      </c>
      <c r="G178" s="182" t="s">
        <v>5668</v>
      </c>
      <c r="H178" s="183">
        <v>1</v>
      </c>
      <c r="I178" s="184"/>
      <c r="J178" s="185">
        <f>ROUND(I178*H178,2)</f>
        <v>0</v>
      </c>
      <c r="K178" s="181" t="s">
        <v>721</v>
      </c>
      <c r="L178" s="186"/>
      <c r="M178" s="187" t="s">
        <v>42</v>
      </c>
      <c r="N178" s="188" t="s">
        <v>50</v>
      </c>
      <c r="P178" s="142">
        <f>O178*H178</f>
        <v>0</v>
      </c>
      <c r="Q178" s="142">
        <v>0</v>
      </c>
      <c r="R178" s="142">
        <f>Q178*H178</f>
        <v>0</v>
      </c>
      <c r="S178" s="142">
        <v>0</v>
      </c>
      <c r="T178" s="143">
        <f>S178*H178</f>
        <v>0</v>
      </c>
      <c r="AR178" s="144" t="s">
        <v>559</v>
      </c>
      <c r="AT178" s="144" t="s">
        <v>341</v>
      </c>
      <c r="AU178" s="144" t="s">
        <v>88</v>
      </c>
      <c r="AY178" s="18" t="s">
        <v>305</v>
      </c>
      <c r="BE178" s="145">
        <f>IF(N178="základní",J178,0)</f>
        <v>0</v>
      </c>
      <c r="BF178" s="145">
        <f>IF(N178="snížená",J178,0)</f>
        <v>0</v>
      </c>
      <c r="BG178" s="145">
        <f>IF(N178="zákl. přenesená",J178,0)</f>
        <v>0</v>
      </c>
      <c r="BH178" s="145">
        <f>IF(N178="sníž. přenesená",J178,0)</f>
        <v>0</v>
      </c>
      <c r="BI178" s="145">
        <f>IF(N178="nulová",J178,0)</f>
        <v>0</v>
      </c>
      <c r="BJ178" s="18" t="s">
        <v>86</v>
      </c>
      <c r="BK178" s="145">
        <f>ROUND(I178*H178,2)</f>
        <v>0</v>
      </c>
      <c r="BL178" s="18" t="s">
        <v>436</v>
      </c>
      <c r="BM178" s="144" t="s">
        <v>10193</v>
      </c>
    </row>
    <row r="179" spans="2:65" s="1" customFormat="1" ht="11.25">
      <c r="B179" s="33"/>
      <c r="D179" s="146" t="s">
        <v>313</v>
      </c>
      <c r="F179" s="147" t="s">
        <v>10172</v>
      </c>
      <c r="I179" s="148"/>
      <c r="L179" s="33"/>
      <c r="M179" s="149"/>
      <c r="T179" s="54"/>
      <c r="AT179" s="18" t="s">
        <v>313</v>
      </c>
      <c r="AU179" s="18" t="s">
        <v>88</v>
      </c>
    </row>
    <row r="180" spans="2:65" s="1" customFormat="1" ht="24.2" customHeight="1">
      <c r="B180" s="33"/>
      <c r="C180" s="133" t="s">
        <v>533</v>
      </c>
      <c r="D180" s="133" t="s">
        <v>307</v>
      </c>
      <c r="E180" s="134" t="s">
        <v>10194</v>
      </c>
      <c r="F180" s="135" t="s">
        <v>10195</v>
      </c>
      <c r="G180" s="136" t="s">
        <v>402</v>
      </c>
      <c r="H180" s="137">
        <v>16</v>
      </c>
      <c r="I180" s="138"/>
      <c r="J180" s="139">
        <f>ROUND(I180*H180,2)</f>
        <v>0</v>
      </c>
      <c r="K180" s="135" t="s">
        <v>310</v>
      </c>
      <c r="L180" s="33"/>
      <c r="M180" s="140" t="s">
        <v>42</v>
      </c>
      <c r="N180" s="141" t="s">
        <v>50</v>
      </c>
      <c r="P180" s="142">
        <f>O180*H180</f>
        <v>0</v>
      </c>
      <c r="Q180" s="142">
        <v>5.6999999999999998E-4</v>
      </c>
      <c r="R180" s="142">
        <f>Q180*H180</f>
        <v>9.1199999999999996E-3</v>
      </c>
      <c r="S180" s="142">
        <v>0</v>
      </c>
      <c r="T180" s="143">
        <f>S180*H180</f>
        <v>0</v>
      </c>
      <c r="AR180" s="144" t="s">
        <v>436</v>
      </c>
      <c r="AT180" s="144" t="s">
        <v>307</v>
      </c>
      <c r="AU180" s="144" t="s">
        <v>88</v>
      </c>
      <c r="AY180" s="18" t="s">
        <v>305</v>
      </c>
      <c r="BE180" s="145">
        <f>IF(N180="základní",J180,0)</f>
        <v>0</v>
      </c>
      <c r="BF180" s="145">
        <f>IF(N180="snížená",J180,0)</f>
        <v>0</v>
      </c>
      <c r="BG180" s="145">
        <f>IF(N180="zákl. přenesená",J180,0)</f>
        <v>0</v>
      </c>
      <c r="BH180" s="145">
        <f>IF(N180="sníž. přenesená",J180,0)</f>
        <v>0</v>
      </c>
      <c r="BI180" s="145">
        <f>IF(N180="nulová",J180,0)</f>
        <v>0</v>
      </c>
      <c r="BJ180" s="18" t="s">
        <v>86</v>
      </c>
      <c r="BK180" s="145">
        <f>ROUND(I180*H180,2)</f>
        <v>0</v>
      </c>
      <c r="BL180" s="18" t="s">
        <v>436</v>
      </c>
      <c r="BM180" s="144" t="s">
        <v>10196</v>
      </c>
    </row>
    <row r="181" spans="2:65" s="1" customFormat="1" ht="19.5">
      <c r="B181" s="33"/>
      <c r="D181" s="146" t="s">
        <v>313</v>
      </c>
      <c r="F181" s="147" t="s">
        <v>10197</v>
      </c>
      <c r="I181" s="148"/>
      <c r="L181" s="33"/>
      <c r="M181" s="149"/>
      <c r="T181" s="54"/>
      <c r="AT181" s="18" t="s">
        <v>313</v>
      </c>
      <c r="AU181" s="18" t="s">
        <v>88</v>
      </c>
    </row>
    <row r="182" spans="2:65" s="1" customFormat="1" ht="11.25">
      <c r="B182" s="33"/>
      <c r="D182" s="150" t="s">
        <v>315</v>
      </c>
      <c r="F182" s="151" t="s">
        <v>10198</v>
      </c>
      <c r="I182" s="148"/>
      <c r="L182" s="33"/>
      <c r="M182" s="149"/>
      <c r="T182" s="54"/>
      <c r="AT182" s="18" t="s">
        <v>315</v>
      </c>
      <c r="AU182" s="18" t="s">
        <v>88</v>
      </c>
    </row>
    <row r="183" spans="2:65" s="1" customFormat="1" ht="39">
      <c r="B183" s="33"/>
      <c r="D183" s="146" t="s">
        <v>4036</v>
      </c>
      <c r="F183" s="189" t="s">
        <v>10199</v>
      </c>
      <c r="I183" s="148"/>
      <c r="L183" s="33"/>
      <c r="M183" s="149"/>
      <c r="T183" s="54"/>
      <c r="AT183" s="18" t="s">
        <v>4036</v>
      </c>
      <c r="AU183" s="18" t="s">
        <v>88</v>
      </c>
    </row>
    <row r="184" spans="2:65" s="1" customFormat="1" ht="24.2" customHeight="1">
      <c r="B184" s="33"/>
      <c r="C184" s="133" t="s">
        <v>538</v>
      </c>
      <c r="D184" s="133" t="s">
        <v>307</v>
      </c>
      <c r="E184" s="134" t="s">
        <v>10200</v>
      </c>
      <c r="F184" s="135" t="s">
        <v>10195</v>
      </c>
      <c r="G184" s="136" t="s">
        <v>402</v>
      </c>
      <c r="H184" s="137">
        <v>30</v>
      </c>
      <c r="I184" s="138"/>
      <c r="J184" s="139">
        <f>ROUND(I184*H184,2)</f>
        <v>0</v>
      </c>
      <c r="K184" s="135" t="s">
        <v>721</v>
      </c>
      <c r="L184" s="33"/>
      <c r="M184" s="140" t="s">
        <v>42</v>
      </c>
      <c r="N184" s="141" t="s">
        <v>50</v>
      </c>
      <c r="P184" s="142">
        <f>O184*H184</f>
        <v>0</v>
      </c>
      <c r="Q184" s="142">
        <v>5.6999999999999998E-4</v>
      </c>
      <c r="R184" s="142">
        <f>Q184*H184</f>
        <v>1.7100000000000001E-2</v>
      </c>
      <c r="S184" s="142">
        <v>0</v>
      </c>
      <c r="T184" s="143">
        <f>S184*H184</f>
        <v>0</v>
      </c>
      <c r="AR184" s="144" t="s">
        <v>436</v>
      </c>
      <c r="AT184" s="144" t="s">
        <v>307</v>
      </c>
      <c r="AU184" s="144" t="s">
        <v>88</v>
      </c>
      <c r="AY184" s="18" t="s">
        <v>305</v>
      </c>
      <c r="BE184" s="145">
        <f>IF(N184="základní",J184,0)</f>
        <v>0</v>
      </c>
      <c r="BF184" s="145">
        <f>IF(N184="snížená",J184,0)</f>
        <v>0</v>
      </c>
      <c r="BG184" s="145">
        <f>IF(N184="zákl. přenesená",J184,0)</f>
        <v>0</v>
      </c>
      <c r="BH184" s="145">
        <f>IF(N184="sníž. přenesená",J184,0)</f>
        <v>0</v>
      </c>
      <c r="BI184" s="145">
        <f>IF(N184="nulová",J184,0)</f>
        <v>0</v>
      </c>
      <c r="BJ184" s="18" t="s">
        <v>86</v>
      </c>
      <c r="BK184" s="145">
        <f>ROUND(I184*H184,2)</f>
        <v>0</v>
      </c>
      <c r="BL184" s="18" t="s">
        <v>436</v>
      </c>
      <c r="BM184" s="144" t="s">
        <v>10201</v>
      </c>
    </row>
    <row r="185" spans="2:65" s="1" customFormat="1" ht="19.5">
      <c r="B185" s="33"/>
      <c r="D185" s="146" t="s">
        <v>313</v>
      </c>
      <c r="F185" s="147" t="s">
        <v>10197</v>
      </c>
      <c r="I185" s="148"/>
      <c r="L185" s="33"/>
      <c r="M185" s="149"/>
      <c r="T185" s="54"/>
      <c r="AT185" s="18" t="s">
        <v>313</v>
      </c>
      <c r="AU185" s="18" t="s">
        <v>88</v>
      </c>
    </row>
    <row r="186" spans="2:65" s="1" customFormat="1" ht="39">
      <c r="B186" s="33"/>
      <c r="D186" s="146" t="s">
        <v>4036</v>
      </c>
      <c r="F186" s="189" t="s">
        <v>10199</v>
      </c>
      <c r="I186" s="148"/>
      <c r="L186" s="33"/>
      <c r="M186" s="149"/>
      <c r="T186" s="54"/>
      <c r="AT186" s="18" t="s">
        <v>4036</v>
      </c>
      <c r="AU186" s="18" t="s">
        <v>88</v>
      </c>
    </row>
    <row r="187" spans="2:65" s="1" customFormat="1" ht="24.2" customHeight="1">
      <c r="B187" s="33"/>
      <c r="C187" s="133" t="s">
        <v>545</v>
      </c>
      <c r="D187" s="133" t="s">
        <v>307</v>
      </c>
      <c r="E187" s="134" t="s">
        <v>10202</v>
      </c>
      <c r="F187" s="135" t="s">
        <v>10203</v>
      </c>
      <c r="G187" s="136" t="s">
        <v>402</v>
      </c>
      <c r="H187" s="137">
        <v>11</v>
      </c>
      <c r="I187" s="138"/>
      <c r="J187" s="139">
        <f>ROUND(I187*H187,2)</f>
        <v>0</v>
      </c>
      <c r="K187" s="135" t="s">
        <v>310</v>
      </c>
      <c r="L187" s="33"/>
      <c r="M187" s="140" t="s">
        <v>42</v>
      </c>
      <c r="N187" s="141" t="s">
        <v>50</v>
      </c>
      <c r="P187" s="142">
        <f>O187*H187</f>
        <v>0</v>
      </c>
      <c r="Q187" s="142">
        <v>1.91E-3</v>
      </c>
      <c r="R187" s="142">
        <f>Q187*H187</f>
        <v>2.1010000000000001E-2</v>
      </c>
      <c r="S187" s="142">
        <v>0</v>
      </c>
      <c r="T187" s="143">
        <f>S187*H187</f>
        <v>0</v>
      </c>
      <c r="AR187" s="144" t="s">
        <v>436</v>
      </c>
      <c r="AT187" s="144" t="s">
        <v>307</v>
      </c>
      <c r="AU187" s="144" t="s">
        <v>88</v>
      </c>
      <c r="AY187" s="18" t="s">
        <v>305</v>
      </c>
      <c r="BE187" s="145">
        <f>IF(N187="základní",J187,0)</f>
        <v>0</v>
      </c>
      <c r="BF187" s="145">
        <f>IF(N187="snížená",J187,0)</f>
        <v>0</v>
      </c>
      <c r="BG187" s="145">
        <f>IF(N187="zákl. přenesená",J187,0)</f>
        <v>0</v>
      </c>
      <c r="BH187" s="145">
        <f>IF(N187="sníž. přenesená",J187,0)</f>
        <v>0</v>
      </c>
      <c r="BI187" s="145">
        <f>IF(N187="nulová",J187,0)</f>
        <v>0</v>
      </c>
      <c r="BJ187" s="18" t="s">
        <v>86</v>
      </c>
      <c r="BK187" s="145">
        <f>ROUND(I187*H187,2)</f>
        <v>0</v>
      </c>
      <c r="BL187" s="18" t="s">
        <v>436</v>
      </c>
      <c r="BM187" s="144" t="s">
        <v>10204</v>
      </c>
    </row>
    <row r="188" spans="2:65" s="1" customFormat="1" ht="19.5">
      <c r="B188" s="33"/>
      <c r="D188" s="146" t="s">
        <v>313</v>
      </c>
      <c r="F188" s="147" t="s">
        <v>10205</v>
      </c>
      <c r="I188" s="148"/>
      <c r="L188" s="33"/>
      <c r="M188" s="149"/>
      <c r="T188" s="54"/>
      <c r="AT188" s="18" t="s">
        <v>313</v>
      </c>
      <c r="AU188" s="18" t="s">
        <v>88</v>
      </c>
    </row>
    <row r="189" spans="2:65" s="1" customFormat="1" ht="11.25">
      <c r="B189" s="33"/>
      <c r="D189" s="150" t="s">
        <v>315</v>
      </c>
      <c r="F189" s="151" t="s">
        <v>10206</v>
      </c>
      <c r="I189" s="148"/>
      <c r="L189" s="33"/>
      <c r="M189" s="149"/>
      <c r="T189" s="54"/>
      <c r="AT189" s="18" t="s">
        <v>315</v>
      </c>
      <c r="AU189" s="18" t="s">
        <v>88</v>
      </c>
    </row>
    <row r="190" spans="2:65" s="1" customFormat="1" ht="39">
      <c r="B190" s="33"/>
      <c r="D190" s="146" t="s">
        <v>4036</v>
      </c>
      <c r="F190" s="189" t="s">
        <v>10199</v>
      </c>
      <c r="I190" s="148"/>
      <c r="L190" s="33"/>
      <c r="M190" s="149"/>
      <c r="T190" s="54"/>
      <c r="AT190" s="18" t="s">
        <v>4036</v>
      </c>
      <c r="AU190" s="18" t="s">
        <v>88</v>
      </c>
    </row>
    <row r="191" spans="2:65" s="1" customFormat="1" ht="16.5" customHeight="1">
      <c r="B191" s="33"/>
      <c r="C191" s="133" t="s">
        <v>551</v>
      </c>
      <c r="D191" s="133" t="s">
        <v>307</v>
      </c>
      <c r="E191" s="134" t="s">
        <v>10207</v>
      </c>
      <c r="F191" s="135" t="s">
        <v>10208</v>
      </c>
      <c r="G191" s="136" t="s">
        <v>350</v>
      </c>
      <c r="H191" s="137">
        <v>2</v>
      </c>
      <c r="I191" s="138"/>
      <c r="J191" s="139">
        <f>ROUND(I191*H191,2)</f>
        <v>0</v>
      </c>
      <c r="K191" s="135" t="s">
        <v>310</v>
      </c>
      <c r="L191" s="33"/>
      <c r="M191" s="140" t="s">
        <v>42</v>
      </c>
      <c r="N191" s="141" t="s">
        <v>50</v>
      </c>
      <c r="P191" s="142">
        <f>O191*H191</f>
        <v>0</v>
      </c>
      <c r="Q191" s="142">
        <v>0</v>
      </c>
      <c r="R191" s="142">
        <f>Q191*H191</f>
        <v>0</v>
      </c>
      <c r="S191" s="142">
        <v>0</v>
      </c>
      <c r="T191" s="143">
        <f>S191*H191</f>
        <v>0</v>
      </c>
      <c r="AR191" s="144" t="s">
        <v>436</v>
      </c>
      <c r="AT191" s="144" t="s">
        <v>307</v>
      </c>
      <c r="AU191" s="144" t="s">
        <v>88</v>
      </c>
      <c r="AY191" s="18" t="s">
        <v>305</v>
      </c>
      <c r="BE191" s="145">
        <f>IF(N191="základní",J191,0)</f>
        <v>0</v>
      </c>
      <c r="BF191" s="145">
        <f>IF(N191="snížená",J191,0)</f>
        <v>0</v>
      </c>
      <c r="BG191" s="145">
        <f>IF(N191="zákl. přenesená",J191,0)</f>
        <v>0</v>
      </c>
      <c r="BH191" s="145">
        <f>IF(N191="sníž. přenesená",J191,0)</f>
        <v>0</v>
      </c>
      <c r="BI191" s="145">
        <f>IF(N191="nulová",J191,0)</f>
        <v>0</v>
      </c>
      <c r="BJ191" s="18" t="s">
        <v>86</v>
      </c>
      <c r="BK191" s="145">
        <f>ROUND(I191*H191,2)</f>
        <v>0</v>
      </c>
      <c r="BL191" s="18" t="s">
        <v>436</v>
      </c>
      <c r="BM191" s="144" t="s">
        <v>10209</v>
      </c>
    </row>
    <row r="192" spans="2:65" s="1" customFormat="1" ht="11.25">
      <c r="B192" s="33"/>
      <c r="D192" s="146" t="s">
        <v>313</v>
      </c>
      <c r="F192" s="147" t="s">
        <v>10210</v>
      </c>
      <c r="I192" s="148"/>
      <c r="L192" s="33"/>
      <c r="M192" s="149"/>
      <c r="T192" s="54"/>
      <c r="AT192" s="18" t="s">
        <v>313</v>
      </c>
      <c r="AU192" s="18" t="s">
        <v>88</v>
      </c>
    </row>
    <row r="193" spans="2:65" s="1" customFormat="1" ht="11.25">
      <c r="B193" s="33"/>
      <c r="D193" s="150" t="s">
        <v>315</v>
      </c>
      <c r="F193" s="151" t="s">
        <v>10211</v>
      </c>
      <c r="I193" s="148"/>
      <c r="L193" s="33"/>
      <c r="M193" s="149"/>
      <c r="T193" s="54"/>
      <c r="AT193" s="18" t="s">
        <v>315</v>
      </c>
      <c r="AU193" s="18" t="s">
        <v>88</v>
      </c>
    </row>
    <row r="194" spans="2:65" s="1" customFormat="1" ht="97.5">
      <c r="B194" s="33"/>
      <c r="D194" s="146" t="s">
        <v>4036</v>
      </c>
      <c r="F194" s="189" t="s">
        <v>10212</v>
      </c>
      <c r="I194" s="148"/>
      <c r="L194" s="33"/>
      <c r="M194" s="149"/>
      <c r="T194" s="54"/>
      <c r="AT194" s="18" t="s">
        <v>4036</v>
      </c>
      <c r="AU194" s="18" t="s">
        <v>88</v>
      </c>
    </row>
    <row r="195" spans="2:65" s="1" customFormat="1" ht="16.5" customHeight="1">
      <c r="B195" s="33"/>
      <c r="C195" s="133" t="s">
        <v>559</v>
      </c>
      <c r="D195" s="133" t="s">
        <v>307</v>
      </c>
      <c r="E195" s="134" t="s">
        <v>10213</v>
      </c>
      <c r="F195" s="135" t="s">
        <v>10214</v>
      </c>
      <c r="G195" s="136" t="s">
        <v>402</v>
      </c>
      <c r="H195" s="137">
        <v>50</v>
      </c>
      <c r="I195" s="138"/>
      <c r="J195" s="139">
        <f>ROUND(I195*H195,2)</f>
        <v>0</v>
      </c>
      <c r="K195" s="135" t="s">
        <v>310</v>
      </c>
      <c r="L195" s="33"/>
      <c r="M195" s="140" t="s">
        <v>42</v>
      </c>
      <c r="N195" s="141" t="s">
        <v>50</v>
      </c>
      <c r="P195" s="142">
        <f>O195*H195</f>
        <v>0</v>
      </c>
      <c r="Q195" s="142">
        <v>0</v>
      </c>
      <c r="R195" s="142">
        <f>Q195*H195</f>
        <v>0</v>
      </c>
      <c r="S195" s="142">
        <v>0</v>
      </c>
      <c r="T195" s="143">
        <f>S195*H195</f>
        <v>0</v>
      </c>
      <c r="AR195" s="144" t="s">
        <v>436</v>
      </c>
      <c r="AT195" s="144" t="s">
        <v>307</v>
      </c>
      <c r="AU195" s="144" t="s">
        <v>88</v>
      </c>
      <c r="AY195" s="18" t="s">
        <v>305</v>
      </c>
      <c r="BE195" s="145">
        <f>IF(N195="základní",J195,0)</f>
        <v>0</v>
      </c>
      <c r="BF195" s="145">
        <f>IF(N195="snížená",J195,0)</f>
        <v>0</v>
      </c>
      <c r="BG195" s="145">
        <f>IF(N195="zákl. přenesená",J195,0)</f>
        <v>0</v>
      </c>
      <c r="BH195" s="145">
        <f>IF(N195="sníž. přenesená",J195,0)</f>
        <v>0</v>
      </c>
      <c r="BI195" s="145">
        <f>IF(N195="nulová",J195,0)</f>
        <v>0</v>
      </c>
      <c r="BJ195" s="18" t="s">
        <v>86</v>
      </c>
      <c r="BK195" s="145">
        <f>ROUND(I195*H195,2)</f>
        <v>0</v>
      </c>
      <c r="BL195" s="18" t="s">
        <v>436</v>
      </c>
      <c r="BM195" s="144" t="s">
        <v>10215</v>
      </c>
    </row>
    <row r="196" spans="2:65" s="1" customFormat="1" ht="11.25">
      <c r="B196" s="33"/>
      <c r="D196" s="146" t="s">
        <v>313</v>
      </c>
      <c r="F196" s="147" t="s">
        <v>10216</v>
      </c>
      <c r="I196" s="148"/>
      <c r="L196" s="33"/>
      <c r="M196" s="149"/>
      <c r="T196" s="54"/>
      <c r="AT196" s="18" t="s">
        <v>313</v>
      </c>
      <c r="AU196" s="18" t="s">
        <v>88</v>
      </c>
    </row>
    <row r="197" spans="2:65" s="1" customFormat="1" ht="11.25">
      <c r="B197" s="33"/>
      <c r="D197" s="150" t="s">
        <v>315</v>
      </c>
      <c r="F197" s="151" t="s">
        <v>10217</v>
      </c>
      <c r="I197" s="148"/>
      <c r="L197" s="33"/>
      <c r="M197" s="149"/>
      <c r="T197" s="54"/>
      <c r="AT197" s="18" t="s">
        <v>315</v>
      </c>
      <c r="AU197" s="18" t="s">
        <v>88</v>
      </c>
    </row>
    <row r="198" spans="2:65" s="1" customFormat="1" ht="97.5">
      <c r="B198" s="33"/>
      <c r="D198" s="146" t="s">
        <v>4036</v>
      </c>
      <c r="F198" s="189" t="s">
        <v>10212</v>
      </c>
      <c r="I198" s="148"/>
      <c r="L198" s="33"/>
      <c r="M198" s="149"/>
      <c r="T198" s="54"/>
      <c r="AT198" s="18" t="s">
        <v>4036</v>
      </c>
      <c r="AU198" s="18" t="s">
        <v>88</v>
      </c>
    </row>
    <row r="199" spans="2:65" s="1" customFormat="1" ht="16.5" customHeight="1">
      <c r="B199" s="33"/>
      <c r="C199" s="133" t="s">
        <v>569</v>
      </c>
      <c r="D199" s="133" t="s">
        <v>307</v>
      </c>
      <c r="E199" s="134" t="s">
        <v>10218</v>
      </c>
      <c r="F199" s="135" t="s">
        <v>10219</v>
      </c>
      <c r="G199" s="136" t="s">
        <v>350</v>
      </c>
      <c r="H199" s="137">
        <v>1</v>
      </c>
      <c r="I199" s="138"/>
      <c r="J199" s="139">
        <f>ROUND(I199*H199,2)</f>
        <v>0</v>
      </c>
      <c r="K199" s="135" t="s">
        <v>310</v>
      </c>
      <c r="L199" s="33"/>
      <c r="M199" s="140" t="s">
        <v>42</v>
      </c>
      <c r="N199" s="141" t="s">
        <v>50</v>
      </c>
      <c r="P199" s="142">
        <f>O199*H199</f>
        <v>0</v>
      </c>
      <c r="Q199" s="142">
        <v>0</v>
      </c>
      <c r="R199" s="142">
        <f>Q199*H199</f>
        <v>0</v>
      </c>
      <c r="S199" s="142">
        <v>0</v>
      </c>
      <c r="T199" s="143">
        <f>S199*H199</f>
        <v>0</v>
      </c>
      <c r="AR199" s="144" t="s">
        <v>436</v>
      </c>
      <c r="AT199" s="144" t="s">
        <v>307</v>
      </c>
      <c r="AU199" s="144" t="s">
        <v>88</v>
      </c>
      <c r="AY199" s="18" t="s">
        <v>305</v>
      </c>
      <c r="BE199" s="145">
        <f>IF(N199="základní",J199,0)</f>
        <v>0</v>
      </c>
      <c r="BF199" s="145">
        <f>IF(N199="snížená",J199,0)</f>
        <v>0</v>
      </c>
      <c r="BG199" s="145">
        <f>IF(N199="zákl. přenesená",J199,0)</f>
        <v>0</v>
      </c>
      <c r="BH199" s="145">
        <f>IF(N199="sníž. přenesená",J199,0)</f>
        <v>0</v>
      </c>
      <c r="BI199" s="145">
        <f>IF(N199="nulová",J199,0)</f>
        <v>0</v>
      </c>
      <c r="BJ199" s="18" t="s">
        <v>86</v>
      </c>
      <c r="BK199" s="145">
        <f>ROUND(I199*H199,2)</f>
        <v>0</v>
      </c>
      <c r="BL199" s="18" t="s">
        <v>436</v>
      </c>
      <c r="BM199" s="144" t="s">
        <v>10220</v>
      </c>
    </row>
    <row r="200" spans="2:65" s="1" customFormat="1" ht="19.5">
      <c r="B200" s="33"/>
      <c r="D200" s="146" t="s">
        <v>313</v>
      </c>
      <c r="F200" s="147" t="s">
        <v>10221</v>
      </c>
      <c r="I200" s="148"/>
      <c r="L200" s="33"/>
      <c r="M200" s="149"/>
      <c r="T200" s="54"/>
      <c r="AT200" s="18" t="s">
        <v>313</v>
      </c>
      <c r="AU200" s="18" t="s">
        <v>88</v>
      </c>
    </row>
    <row r="201" spans="2:65" s="1" customFormat="1" ht="11.25">
      <c r="B201" s="33"/>
      <c r="D201" s="150" t="s">
        <v>315</v>
      </c>
      <c r="F201" s="151" t="s">
        <v>10222</v>
      </c>
      <c r="I201" s="148"/>
      <c r="L201" s="33"/>
      <c r="M201" s="149"/>
      <c r="T201" s="54"/>
      <c r="AT201" s="18" t="s">
        <v>315</v>
      </c>
      <c r="AU201" s="18" t="s">
        <v>88</v>
      </c>
    </row>
    <row r="202" spans="2:65" s="1" customFormat="1" ht="97.5">
      <c r="B202" s="33"/>
      <c r="D202" s="146" t="s">
        <v>4036</v>
      </c>
      <c r="F202" s="189" t="s">
        <v>10212</v>
      </c>
      <c r="I202" s="148"/>
      <c r="L202" s="33"/>
      <c r="M202" s="149"/>
      <c r="T202" s="54"/>
      <c r="AT202" s="18" t="s">
        <v>4036</v>
      </c>
      <c r="AU202" s="18" t="s">
        <v>88</v>
      </c>
    </row>
    <row r="203" spans="2:65" s="1" customFormat="1" ht="16.5" customHeight="1">
      <c r="B203" s="33"/>
      <c r="C203" s="133" t="s">
        <v>577</v>
      </c>
      <c r="D203" s="133" t="s">
        <v>307</v>
      </c>
      <c r="E203" s="134" t="s">
        <v>10223</v>
      </c>
      <c r="F203" s="135" t="s">
        <v>10224</v>
      </c>
      <c r="G203" s="136" t="s">
        <v>350</v>
      </c>
      <c r="H203" s="137">
        <v>1</v>
      </c>
      <c r="I203" s="138"/>
      <c r="J203" s="139">
        <f>ROUND(I203*H203,2)</f>
        <v>0</v>
      </c>
      <c r="K203" s="135" t="s">
        <v>721</v>
      </c>
      <c r="L203" s="33"/>
      <c r="M203" s="140" t="s">
        <v>42</v>
      </c>
      <c r="N203" s="141" t="s">
        <v>50</v>
      </c>
      <c r="P203" s="142">
        <f>O203*H203</f>
        <v>0</v>
      </c>
      <c r="Q203" s="142">
        <v>0</v>
      </c>
      <c r="R203" s="142">
        <f>Q203*H203</f>
        <v>0</v>
      </c>
      <c r="S203" s="142">
        <v>0</v>
      </c>
      <c r="T203" s="143">
        <f>S203*H203</f>
        <v>0</v>
      </c>
      <c r="AR203" s="144" t="s">
        <v>436</v>
      </c>
      <c r="AT203" s="144" t="s">
        <v>307</v>
      </c>
      <c r="AU203" s="144" t="s">
        <v>88</v>
      </c>
      <c r="AY203" s="18" t="s">
        <v>305</v>
      </c>
      <c r="BE203" s="145">
        <f>IF(N203="základní",J203,0)</f>
        <v>0</v>
      </c>
      <c r="BF203" s="145">
        <f>IF(N203="snížená",J203,0)</f>
        <v>0</v>
      </c>
      <c r="BG203" s="145">
        <f>IF(N203="zákl. přenesená",J203,0)</f>
        <v>0</v>
      </c>
      <c r="BH203" s="145">
        <f>IF(N203="sníž. přenesená",J203,0)</f>
        <v>0</v>
      </c>
      <c r="BI203" s="145">
        <f>IF(N203="nulová",J203,0)</f>
        <v>0</v>
      </c>
      <c r="BJ203" s="18" t="s">
        <v>86</v>
      </c>
      <c r="BK203" s="145">
        <f>ROUND(I203*H203,2)</f>
        <v>0</v>
      </c>
      <c r="BL203" s="18" t="s">
        <v>436</v>
      </c>
      <c r="BM203" s="144" t="s">
        <v>10225</v>
      </c>
    </row>
    <row r="204" spans="2:65" s="1" customFormat="1" ht="11.25">
      <c r="B204" s="33"/>
      <c r="D204" s="146" t="s">
        <v>313</v>
      </c>
      <c r="F204" s="147" t="s">
        <v>10224</v>
      </c>
      <c r="I204" s="148"/>
      <c r="L204" s="33"/>
      <c r="M204" s="149"/>
      <c r="T204" s="54"/>
      <c r="AT204" s="18" t="s">
        <v>313</v>
      </c>
      <c r="AU204" s="18" t="s">
        <v>88</v>
      </c>
    </row>
    <row r="205" spans="2:65" s="11" customFormat="1" ht="25.9" customHeight="1">
      <c r="B205" s="121"/>
      <c r="D205" s="122" t="s">
        <v>78</v>
      </c>
      <c r="E205" s="123" t="s">
        <v>5556</v>
      </c>
      <c r="F205" s="123" t="s">
        <v>5557</v>
      </c>
      <c r="I205" s="124"/>
      <c r="J205" s="125">
        <f>BK205</f>
        <v>0</v>
      </c>
      <c r="L205" s="121"/>
      <c r="M205" s="126"/>
      <c r="P205" s="127">
        <f>SUM(P206:P217)</f>
        <v>0</v>
      </c>
      <c r="R205" s="127">
        <f>SUM(R206:R217)</f>
        <v>0</v>
      </c>
      <c r="T205" s="128">
        <f>SUM(T206:T217)</f>
        <v>0</v>
      </c>
      <c r="AR205" s="122" t="s">
        <v>311</v>
      </c>
      <c r="AT205" s="129" t="s">
        <v>78</v>
      </c>
      <c r="AU205" s="129" t="s">
        <v>79</v>
      </c>
      <c r="AY205" s="122" t="s">
        <v>305</v>
      </c>
      <c r="BK205" s="130">
        <f>SUM(BK206:BK217)</f>
        <v>0</v>
      </c>
    </row>
    <row r="206" spans="2:65" s="1" customFormat="1" ht="16.5" customHeight="1">
      <c r="B206" s="33"/>
      <c r="C206" s="133" t="s">
        <v>585</v>
      </c>
      <c r="D206" s="133" t="s">
        <v>307</v>
      </c>
      <c r="E206" s="134" t="s">
        <v>10226</v>
      </c>
      <c r="F206" s="135" t="s">
        <v>10227</v>
      </c>
      <c r="G206" s="136" t="s">
        <v>5560</v>
      </c>
      <c r="H206" s="137">
        <v>8</v>
      </c>
      <c r="I206" s="138"/>
      <c r="J206" s="139">
        <f>ROUND(I206*H206,2)</f>
        <v>0</v>
      </c>
      <c r="K206" s="135" t="s">
        <v>310</v>
      </c>
      <c r="L206" s="33"/>
      <c r="M206" s="140" t="s">
        <v>42</v>
      </c>
      <c r="N206" s="141" t="s">
        <v>50</v>
      </c>
      <c r="P206" s="142">
        <f>O206*H206</f>
        <v>0</v>
      </c>
      <c r="Q206" s="142">
        <v>0</v>
      </c>
      <c r="R206" s="142">
        <f>Q206*H206</f>
        <v>0</v>
      </c>
      <c r="S206" s="142">
        <v>0</v>
      </c>
      <c r="T206" s="143">
        <f>S206*H206</f>
        <v>0</v>
      </c>
      <c r="AR206" s="144" t="s">
        <v>3048</v>
      </c>
      <c r="AT206" s="144" t="s">
        <v>307</v>
      </c>
      <c r="AU206" s="144" t="s">
        <v>86</v>
      </c>
      <c r="AY206" s="18" t="s">
        <v>305</v>
      </c>
      <c r="BE206" s="145">
        <f>IF(N206="základní",J206,0)</f>
        <v>0</v>
      </c>
      <c r="BF206" s="145">
        <f>IF(N206="snížená",J206,0)</f>
        <v>0</v>
      </c>
      <c r="BG206" s="145">
        <f>IF(N206="zákl. přenesená",J206,0)</f>
        <v>0</v>
      </c>
      <c r="BH206" s="145">
        <f>IF(N206="sníž. přenesená",J206,0)</f>
        <v>0</v>
      </c>
      <c r="BI206" s="145">
        <f>IF(N206="nulová",J206,0)</f>
        <v>0</v>
      </c>
      <c r="BJ206" s="18" t="s">
        <v>86</v>
      </c>
      <c r="BK206" s="145">
        <f>ROUND(I206*H206,2)</f>
        <v>0</v>
      </c>
      <c r="BL206" s="18" t="s">
        <v>3048</v>
      </c>
      <c r="BM206" s="144" t="s">
        <v>10228</v>
      </c>
    </row>
    <row r="207" spans="2:65" s="1" customFormat="1" ht="19.5">
      <c r="B207" s="33"/>
      <c r="D207" s="146" t="s">
        <v>313</v>
      </c>
      <c r="F207" s="147" t="s">
        <v>10229</v>
      </c>
      <c r="I207" s="148"/>
      <c r="L207" s="33"/>
      <c r="M207" s="149"/>
      <c r="T207" s="54"/>
      <c r="AT207" s="18" t="s">
        <v>313</v>
      </c>
      <c r="AU207" s="18" t="s">
        <v>86</v>
      </c>
    </row>
    <row r="208" spans="2:65" s="1" customFormat="1" ht="11.25">
      <c r="B208" s="33"/>
      <c r="D208" s="150" t="s">
        <v>315</v>
      </c>
      <c r="F208" s="151" t="s">
        <v>10230</v>
      </c>
      <c r="I208" s="148"/>
      <c r="L208" s="33"/>
      <c r="M208" s="149"/>
      <c r="T208" s="54"/>
      <c r="AT208" s="18" t="s">
        <v>315</v>
      </c>
      <c r="AU208" s="18" t="s">
        <v>86</v>
      </c>
    </row>
    <row r="209" spans="2:65" s="1" customFormat="1" ht="19.5">
      <c r="B209" s="33"/>
      <c r="D209" s="146" t="s">
        <v>1012</v>
      </c>
      <c r="F209" s="189" t="s">
        <v>10231</v>
      </c>
      <c r="I209" s="148"/>
      <c r="L209" s="33"/>
      <c r="M209" s="149"/>
      <c r="T209" s="54"/>
      <c r="AT209" s="18" t="s">
        <v>1012</v>
      </c>
      <c r="AU209" s="18" t="s">
        <v>86</v>
      </c>
    </row>
    <row r="210" spans="2:65" s="1" customFormat="1" ht="16.5" customHeight="1">
      <c r="B210" s="33"/>
      <c r="C210" s="133" t="s">
        <v>593</v>
      </c>
      <c r="D210" s="133" t="s">
        <v>307</v>
      </c>
      <c r="E210" s="134" t="s">
        <v>10232</v>
      </c>
      <c r="F210" s="135" t="s">
        <v>10233</v>
      </c>
      <c r="G210" s="136" t="s">
        <v>5560</v>
      </c>
      <c r="H210" s="137">
        <v>10</v>
      </c>
      <c r="I210" s="138"/>
      <c r="J210" s="139">
        <f>ROUND(I210*H210,2)</f>
        <v>0</v>
      </c>
      <c r="K210" s="135" t="s">
        <v>310</v>
      </c>
      <c r="L210" s="33"/>
      <c r="M210" s="140" t="s">
        <v>42</v>
      </c>
      <c r="N210" s="141" t="s">
        <v>50</v>
      </c>
      <c r="P210" s="142">
        <f>O210*H210</f>
        <v>0</v>
      </c>
      <c r="Q210" s="142">
        <v>0</v>
      </c>
      <c r="R210" s="142">
        <f>Q210*H210</f>
        <v>0</v>
      </c>
      <c r="S210" s="142">
        <v>0</v>
      </c>
      <c r="T210" s="143">
        <f>S210*H210</f>
        <v>0</v>
      </c>
      <c r="AR210" s="144" t="s">
        <v>3048</v>
      </c>
      <c r="AT210" s="144" t="s">
        <v>307</v>
      </c>
      <c r="AU210" s="144" t="s">
        <v>86</v>
      </c>
      <c r="AY210" s="18" t="s">
        <v>305</v>
      </c>
      <c r="BE210" s="145">
        <f>IF(N210="základní",J210,0)</f>
        <v>0</v>
      </c>
      <c r="BF210" s="145">
        <f>IF(N210="snížená",J210,0)</f>
        <v>0</v>
      </c>
      <c r="BG210" s="145">
        <f>IF(N210="zákl. přenesená",J210,0)</f>
        <v>0</v>
      </c>
      <c r="BH210" s="145">
        <f>IF(N210="sníž. přenesená",J210,0)</f>
        <v>0</v>
      </c>
      <c r="BI210" s="145">
        <f>IF(N210="nulová",J210,0)</f>
        <v>0</v>
      </c>
      <c r="BJ210" s="18" t="s">
        <v>86</v>
      </c>
      <c r="BK210" s="145">
        <f>ROUND(I210*H210,2)</f>
        <v>0</v>
      </c>
      <c r="BL210" s="18" t="s">
        <v>3048</v>
      </c>
      <c r="BM210" s="144" t="s">
        <v>10234</v>
      </c>
    </row>
    <row r="211" spans="2:65" s="1" customFormat="1" ht="19.5">
      <c r="B211" s="33"/>
      <c r="D211" s="146" t="s">
        <v>313</v>
      </c>
      <c r="F211" s="147" t="s">
        <v>10235</v>
      </c>
      <c r="I211" s="148"/>
      <c r="L211" s="33"/>
      <c r="M211" s="149"/>
      <c r="T211" s="54"/>
      <c r="AT211" s="18" t="s">
        <v>313</v>
      </c>
      <c r="AU211" s="18" t="s">
        <v>86</v>
      </c>
    </row>
    <row r="212" spans="2:65" s="1" customFormat="1" ht="11.25">
      <c r="B212" s="33"/>
      <c r="D212" s="150" t="s">
        <v>315</v>
      </c>
      <c r="F212" s="151" t="s">
        <v>10236</v>
      </c>
      <c r="I212" s="148"/>
      <c r="L212" s="33"/>
      <c r="M212" s="149"/>
      <c r="T212" s="54"/>
      <c r="AT212" s="18" t="s">
        <v>315</v>
      </c>
      <c r="AU212" s="18" t="s">
        <v>86</v>
      </c>
    </row>
    <row r="213" spans="2:65" s="1" customFormat="1" ht="19.5">
      <c r="B213" s="33"/>
      <c r="D213" s="146" t="s">
        <v>1012</v>
      </c>
      <c r="F213" s="189" t="s">
        <v>10237</v>
      </c>
      <c r="I213" s="148"/>
      <c r="L213" s="33"/>
      <c r="M213" s="149"/>
      <c r="T213" s="54"/>
      <c r="AT213" s="18" t="s">
        <v>1012</v>
      </c>
      <c r="AU213" s="18" t="s">
        <v>86</v>
      </c>
    </row>
    <row r="214" spans="2:65" s="1" customFormat="1" ht="16.5" customHeight="1">
      <c r="B214" s="33"/>
      <c r="C214" s="133" t="s">
        <v>605</v>
      </c>
      <c r="D214" s="133" t="s">
        <v>307</v>
      </c>
      <c r="E214" s="134" t="s">
        <v>10238</v>
      </c>
      <c r="F214" s="135" t="s">
        <v>10239</v>
      </c>
      <c r="G214" s="136" t="s">
        <v>5560</v>
      </c>
      <c r="H214" s="137">
        <v>15</v>
      </c>
      <c r="I214" s="138"/>
      <c r="J214" s="139">
        <f>ROUND(I214*H214,2)</f>
        <v>0</v>
      </c>
      <c r="K214" s="135" t="s">
        <v>310</v>
      </c>
      <c r="L214" s="33"/>
      <c r="M214" s="140" t="s">
        <v>42</v>
      </c>
      <c r="N214" s="141" t="s">
        <v>50</v>
      </c>
      <c r="P214" s="142">
        <f>O214*H214</f>
        <v>0</v>
      </c>
      <c r="Q214" s="142">
        <v>0</v>
      </c>
      <c r="R214" s="142">
        <f>Q214*H214</f>
        <v>0</v>
      </c>
      <c r="S214" s="142">
        <v>0</v>
      </c>
      <c r="T214" s="143">
        <f>S214*H214</f>
        <v>0</v>
      </c>
      <c r="AR214" s="144" t="s">
        <v>3048</v>
      </c>
      <c r="AT214" s="144" t="s">
        <v>307</v>
      </c>
      <c r="AU214" s="144" t="s">
        <v>86</v>
      </c>
      <c r="AY214" s="18" t="s">
        <v>305</v>
      </c>
      <c r="BE214" s="145">
        <f>IF(N214="základní",J214,0)</f>
        <v>0</v>
      </c>
      <c r="BF214" s="145">
        <f>IF(N214="snížená",J214,0)</f>
        <v>0</v>
      </c>
      <c r="BG214" s="145">
        <f>IF(N214="zákl. přenesená",J214,0)</f>
        <v>0</v>
      </c>
      <c r="BH214" s="145">
        <f>IF(N214="sníž. přenesená",J214,0)</f>
        <v>0</v>
      </c>
      <c r="BI214" s="145">
        <f>IF(N214="nulová",J214,0)</f>
        <v>0</v>
      </c>
      <c r="BJ214" s="18" t="s">
        <v>86</v>
      </c>
      <c r="BK214" s="145">
        <f>ROUND(I214*H214,2)</f>
        <v>0</v>
      </c>
      <c r="BL214" s="18" t="s">
        <v>3048</v>
      </c>
      <c r="BM214" s="144" t="s">
        <v>10240</v>
      </c>
    </row>
    <row r="215" spans="2:65" s="1" customFormat="1" ht="19.5">
      <c r="B215" s="33"/>
      <c r="D215" s="146" t="s">
        <v>313</v>
      </c>
      <c r="F215" s="147" t="s">
        <v>10241</v>
      </c>
      <c r="I215" s="148"/>
      <c r="L215" s="33"/>
      <c r="M215" s="149"/>
      <c r="T215" s="54"/>
      <c r="AT215" s="18" t="s">
        <v>313</v>
      </c>
      <c r="AU215" s="18" t="s">
        <v>86</v>
      </c>
    </row>
    <row r="216" spans="2:65" s="1" customFormat="1" ht="11.25">
      <c r="B216" s="33"/>
      <c r="D216" s="150" t="s">
        <v>315</v>
      </c>
      <c r="F216" s="151" t="s">
        <v>10242</v>
      </c>
      <c r="I216" s="148"/>
      <c r="L216" s="33"/>
      <c r="M216" s="149"/>
      <c r="T216" s="54"/>
      <c r="AT216" s="18" t="s">
        <v>315</v>
      </c>
      <c r="AU216" s="18" t="s">
        <v>86</v>
      </c>
    </row>
    <row r="217" spans="2:65" s="1" customFormat="1" ht="19.5">
      <c r="B217" s="33"/>
      <c r="D217" s="146" t="s">
        <v>1012</v>
      </c>
      <c r="F217" s="189" t="s">
        <v>10243</v>
      </c>
      <c r="I217" s="148"/>
      <c r="L217" s="33"/>
      <c r="M217" s="149"/>
      <c r="T217" s="54"/>
      <c r="AT217" s="18" t="s">
        <v>1012</v>
      </c>
      <c r="AU217" s="18" t="s">
        <v>86</v>
      </c>
    </row>
    <row r="218" spans="2:65" s="11" customFormat="1" ht="25.9" customHeight="1">
      <c r="B218" s="121"/>
      <c r="D218" s="122" t="s">
        <v>78</v>
      </c>
      <c r="E218" s="123" t="s">
        <v>193</v>
      </c>
      <c r="F218" s="123" t="s">
        <v>194</v>
      </c>
      <c r="I218" s="124"/>
      <c r="J218" s="125">
        <f>BK218</f>
        <v>0</v>
      </c>
      <c r="L218" s="121"/>
      <c r="M218" s="126"/>
      <c r="P218" s="127">
        <f>P219+P228</f>
        <v>0</v>
      </c>
      <c r="R218" s="127">
        <f>R219+R228</f>
        <v>0</v>
      </c>
      <c r="T218" s="128">
        <f>T219+T228</f>
        <v>0</v>
      </c>
      <c r="AR218" s="122" t="s">
        <v>340</v>
      </c>
      <c r="AT218" s="129" t="s">
        <v>78</v>
      </c>
      <c r="AU218" s="129" t="s">
        <v>79</v>
      </c>
      <c r="AY218" s="122" t="s">
        <v>305</v>
      </c>
      <c r="BK218" s="130">
        <f>BK219+BK228</f>
        <v>0</v>
      </c>
    </row>
    <row r="219" spans="2:65" s="11" customFormat="1" ht="22.9" customHeight="1">
      <c r="B219" s="121"/>
      <c r="D219" s="122" t="s">
        <v>78</v>
      </c>
      <c r="E219" s="131" t="s">
        <v>5565</v>
      </c>
      <c r="F219" s="131" t="s">
        <v>5566</v>
      </c>
      <c r="I219" s="124"/>
      <c r="J219" s="132">
        <f>BK219</f>
        <v>0</v>
      </c>
      <c r="L219" s="121"/>
      <c r="M219" s="126"/>
      <c r="P219" s="127">
        <f>SUM(P220:P227)</f>
        <v>0</v>
      </c>
      <c r="R219" s="127">
        <f>SUM(R220:R227)</f>
        <v>0</v>
      </c>
      <c r="T219" s="128">
        <f>SUM(T220:T227)</f>
        <v>0</v>
      </c>
      <c r="AR219" s="122" t="s">
        <v>340</v>
      </c>
      <c r="AT219" s="129" t="s">
        <v>78</v>
      </c>
      <c r="AU219" s="129" t="s">
        <v>86</v>
      </c>
      <c r="AY219" s="122" t="s">
        <v>305</v>
      </c>
      <c r="BK219" s="130">
        <f>SUM(BK220:BK227)</f>
        <v>0</v>
      </c>
    </row>
    <row r="220" spans="2:65" s="1" customFormat="1" ht="16.5" customHeight="1">
      <c r="B220" s="33"/>
      <c r="C220" s="133" t="s">
        <v>614</v>
      </c>
      <c r="D220" s="133" t="s">
        <v>307</v>
      </c>
      <c r="E220" s="134" t="s">
        <v>10244</v>
      </c>
      <c r="F220" s="135" t="s">
        <v>10245</v>
      </c>
      <c r="G220" s="136" t="s">
        <v>5668</v>
      </c>
      <c r="H220" s="137">
        <v>2</v>
      </c>
      <c r="I220" s="138"/>
      <c r="J220" s="139">
        <f>ROUND(I220*H220,2)</f>
        <v>0</v>
      </c>
      <c r="K220" s="135" t="s">
        <v>310</v>
      </c>
      <c r="L220" s="33"/>
      <c r="M220" s="140" t="s">
        <v>42</v>
      </c>
      <c r="N220" s="141" t="s">
        <v>50</v>
      </c>
      <c r="P220" s="142">
        <f>O220*H220</f>
        <v>0</v>
      </c>
      <c r="Q220" s="142">
        <v>0</v>
      </c>
      <c r="R220" s="142">
        <f>Q220*H220</f>
        <v>0</v>
      </c>
      <c r="S220" s="142">
        <v>0</v>
      </c>
      <c r="T220" s="143">
        <f>S220*H220</f>
        <v>0</v>
      </c>
      <c r="AR220" s="144" t="s">
        <v>5570</v>
      </c>
      <c r="AT220" s="144" t="s">
        <v>307</v>
      </c>
      <c r="AU220" s="144" t="s">
        <v>88</v>
      </c>
      <c r="AY220" s="18" t="s">
        <v>305</v>
      </c>
      <c r="BE220" s="145">
        <f>IF(N220="základní",J220,0)</f>
        <v>0</v>
      </c>
      <c r="BF220" s="145">
        <f>IF(N220="snížená",J220,0)</f>
        <v>0</v>
      </c>
      <c r="BG220" s="145">
        <f>IF(N220="zákl. přenesená",J220,0)</f>
        <v>0</v>
      </c>
      <c r="BH220" s="145">
        <f>IF(N220="sníž. přenesená",J220,0)</f>
        <v>0</v>
      </c>
      <c r="BI220" s="145">
        <f>IF(N220="nulová",J220,0)</f>
        <v>0</v>
      </c>
      <c r="BJ220" s="18" t="s">
        <v>86</v>
      </c>
      <c r="BK220" s="145">
        <f>ROUND(I220*H220,2)</f>
        <v>0</v>
      </c>
      <c r="BL220" s="18" t="s">
        <v>5570</v>
      </c>
      <c r="BM220" s="144" t="s">
        <v>10246</v>
      </c>
    </row>
    <row r="221" spans="2:65" s="1" customFormat="1" ht="11.25">
      <c r="B221" s="33"/>
      <c r="D221" s="146" t="s">
        <v>313</v>
      </c>
      <c r="F221" s="147" t="s">
        <v>10245</v>
      </c>
      <c r="I221" s="148"/>
      <c r="L221" s="33"/>
      <c r="M221" s="149"/>
      <c r="T221" s="54"/>
      <c r="AT221" s="18" t="s">
        <v>313</v>
      </c>
      <c r="AU221" s="18" t="s">
        <v>88</v>
      </c>
    </row>
    <row r="222" spans="2:65" s="1" customFormat="1" ht="11.25">
      <c r="B222" s="33"/>
      <c r="D222" s="150" t="s">
        <v>315</v>
      </c>
      <c r="F222" s="151" t="s">
        <v>10247</v>
      </c>
      <c r="I222" s="148"/>
      <c r="L222" s="33"/>
      <c r="M222" s="149"/>
      <c r="T222" s="54"/>
      <c r="AT222" s="18" t="s">
        <v>315</v>
      </c>
      <c r="AU222" s="18" t="s">
        <v>88</v>
      </c>
    </row>
    <row r="223" spans="2:65" s="1" customFormat="1" ht="19.5">
      <c r="B223" s="33"/>
      <c r="D223" s="146" t="s">
        <v>1012</v>
      </c>
      <c r="F223" s="189" t="s">
        <v>10248</v>
      </c>
      <c r="I223" s="148"/>
      <c r="L223" s="33"/>
      <c r="M223" s="149"/>
      <c r="T223" s="54"/>
      <c r="AT223" s="18" t="s">
        <v>1012</v>
      </c>
      <c r="AU223" s="18" t="s">
        <v>88</v>
      </c>
    </row>
    <row r="224" spans="2:65" s="1" customFormat="1" ht="16.5" customHeight="1">
      <c r="B224" s="33"/>
      <c r="C224" s="133" t="s">
        <v>624</v>
      </c>
      <c r="D224" s="133" t="s">
        <v>307</v>
      </c>
      <c r="E224" s="134" t="s">
        <v>10249</v>
      </c>
      <c r="F224" s="135" t="s">
        <v>10250</v>
      </c>
      <c r="G224" s="136" t="s">
        <v>5668</v>
      </c>
      <c r="H224" s="137">
        <v>1</v>
      </c>
      <c r="I224" s="138"/>
      <c r="J224" s="139">
        <f>ROUND(I224*H224,2)</f>
        <v>0</v>
      </c>
      <c r="K224" s="135" t="s">
        <v>310</v>
      </c>
      <c r="L224" s="33"/>
      <c r="M224" s="140" t="s">
        <v>42</v>
      </c>
      <c r="N224" s="141" t="s">
        <v>50</v>
      </c>
      <c r="P224" s="142">
        <f>O224*H224</f>
        <v>0</v>
      </c>
      <c r="Q224" s="142">
        <v>0</v>
      </c>
      <c r="R224" s="142">
        <f>Q224*H224</f>
        <v>0</v>
      </c>
      <c r="S224" s="142">
        <v>0</v>
      </c>
      <c r="T224" s="143">
        <f>S224*H224</f>
        <v>0</v>
      </c>
      <c r="AR224" s="144" t="s">
        <v>5570</v>
      </c>
      <c r="AT224" s="144" t="s">
        <v>307</v>
      </c>
      <c r="AU224" s="144" t="s">
        <v>88</v>
      </c>
      <c r="AY224" s="18" t="s">
        <v>305</v>
      </c>
      <c r="BE224" s="145">
        <f>IF(N224="základní",J224,0)</f>
        <v>0</v>
      </c>
      <c r="BF224" s="145">
        <f>IF(N224="snížená",J224,0)</f>
        <v>0</v>
      </c>
      <c r="BG224" s="145">
        <f>IF(N224="zákl. přenesená",J224,0)</f>
        <v>0</v>
      </c>
      <c r="BH224" s="145">
        <f>IF(N224="sníž. přenesená",J224,0)</f>
        <v>0</v>
      </c>
      <c r="BI224" s="145">
        <f>IF(N224="nulová",J224,0)</f>
        <v>0</v>
      </c>
      <c r="BJ224" s="18" t="s">
        <v>86</v>
      </c>
      <c r="BK224" s="145">
        <f>ROUND(I224*H224,2)</f>
        <v>0</v>
      </c>
      <c r="BL224" s="18" t="s">
        <v>5570</v>
      </c>
      <c r="BM224" s="144" t="s">
        <v>10251</v>
      </c>
    </row>
    <row r="225" spans="2:65" s="1" customFormat="1" ht="11.25">
      <c r="B225" s="33"/>
      <c r="D225" s="146" t="s">
        <v>313</v>
      </c>
      <c r="F225" s="147" t="s">
        <v>10250</v>
      </c>
      <c r="I225" s="148"/>
      <c r="L225" s="33"/>
      <c r="M225" s="149"/>
      <c r="T225" s="54"/>
      <c r="AT225" s="18" t="s">
        <v>313</v>
      </c>
      <c r="AU225" s="18" t="s">
        <v>88</v>
      </c>
    </row>
    <row r="226" spans="2:65" s="1" customFormat="1" ht="11.25">
      <c r="B226" s="33"/>
      <c r="D226" s="150" t="s">
        <v>315</v>
      </c>
      <c r="F226" s="151" t="s">
        <v>10252</v>
      </c>
      <c r="I226" s="148"/>
      <c r="L226" s="33"/>
      <c r="M226" s="149"/>
      <c r="T226" s="54"/>
      <c r="AT226" s="18" t="s">
        <v>315</v>
      </c>
      <c r="AU226" s="18" t="s">
        <v>88</v>
      </c>
    </row>
    <row r="227" spans="2:65" s="1" customFormat="1" ht="39">
      <c r="B227" s="33"/>
      <c r="D227" s="146" t="s">
        <v>1012</v>
      </c>
      <c r="F227" s="189" t="s">
        <v>10253</v>
      </c>
      <c r="I227" s="148"/>
      <c r="L227" s="33"/>
      <c r="M227" s="149"/>
      <c r="T227" s="54"/>
      <c r="AT227" s="18" t="s">
        <v>1012</v>
      </c>
      <c r="AU227" s="18" t="s">
        <v>88</v>
      </c>
    </row>
    <row r="228" spans="2:65" s="11" customFormat="1" ht="22.9" customHeight="1">
      <c r="B228" s="121"/>
      <c r="D228" s="122" t="s">
        <v>78</v>
      </c>
      <c r="E228" s="131" t="s">
        <v>9047</v>
      </c>
      <c r="F228" s="131" t="s">
        <v>9048</v>
      </c>
      <c r="I228" s="124"/>
      <c r="J228" s="132">
        <f>BK228</f>
        <v>0</v>
      </c>
      <c r="L228" s="121"/>
      <c r="M228" s="126"/>
      <c r="P228" s="127">
        <f>SUM(P229:P240)</f>
        <v>0</v>
      </c>
      <c r="R228" s="127">
        <f>SUM(R229:R240)</f>
        <v>0</v>
      </c>
      <c r="T228" s="128">
        <f>SUM(T229:T240)</f>
        <v>0</v>
      </c>
      <c r="AR228" s="122" t="s">
        <v>340</v>
      </c>
      <c r="AT228" s="129" t="s">
        <v>78</v>
      </c>
      <c r="AU228" s="129" t="s">
        <v>86</v>
      </c>
      <c r="AY228" s="122" t="s">
        <v>305</v>
      </c>
      <c r="BK228" s="130">
        <f>SUM(BK229:BK240)</f>
        <v>0</v>
      </c>
    </row>
    <row r="229" spans="2:65" s="1" customFormat="1" ht="16.5" customHeight="1">
      <c r="B229" s="33"/>
      <c r="C229" s="133" t="s">
        <v>630</v>
      </c>
      <c r="D229" s="133" t="s">
        <v>307</v>
      </c>
      <c r="E229" s="134" t="s">
        <v>9049</v>
      </c>
      <c r="F229" s="135" t="s">
        <v>9048</v>
      </c>
      <c r="G229" s="136" t="s">
        <v>5668</v>
      </c>
      <c r="H229" s="137">
        <v>1</v>
      </c>
      <c r="I229" s="138"/>
      <c r="J229" s="139">
        <f>ROUND(I229*H229,2)</f>
        <v>0</v>
      </c>
      <c r="K229" s="135" t="s">
        <v>310</v>
      </c>
      <c r="L229" s="33"/>
      <c r="M229" s="140" t="s">
        <v>42</v>
      </c>
      <c r="N229" s="141" t="s">
        <v>50</v>
      </c>
      <c r="P229" s="142">
        <f>O229*H229</f>
        <v>0</v>
      </c>
      <c r="Q229" s="142">
        <v>0</v>
      </c>
      <c r="R229" s="142">
        <f>Q229*H229</f>
        <v>0</v>
      </c>
      <c r="S229" s="142">
        <v>0</v>
      </c>
      <c r="T229" s="143">
        <f>S229*H229</f>
        <v>0</v>
      </c>
      <c r="AR229" s="144" t="s">
        <v>5570</v>
      </c>
      <c r="AT229" s="144" t="s">
        <v>307</v>
      </c>
      <c r="AU229" s="144" t="s">
        <v>88</v>
      </c>
      <c r="AY229" s="18" t="s">
        <v>305</v>
      </c>
      <c r="BE229" s="145">
        <f>IF(N229="základní",J229,0)</f>
        <v>0</v>
      </c>
      <c r="BF229" s="145">
        <f>IF(N229="snížená",J229,0)</f>
        <v>0</v>
      </c>
      <c r="BG229" s="145">
        <f>IF(N229="zákl. přenesená",J229,0)</f>
        <v>0</v>
      </c>
      <c r="BH229" s="145">
        <f>IF(N229="sníž. přenesená",J229,0)</f>
        <v>0</v>
      </c>
      <c r="BI229" s="145">
        <f>IF(N229="nulová",J229,0)</f>
        <v>0</v>
      </c>
      <c r="BJ229" s="18" t="s">
        <v>86</v>
      </c>
      <c r="BK229" s="145">
        <f>ROUND(I229*H229,2)</f>
        <v>0</v>
      </c>
      <c r="BL229" s="18" t="s">
        <v>5570</v>
      </c>
      <c r="BM229" s="144" t="s">
        <v>10254</v>
      </c>
    </row>
    <row r="230" spans="2:65" s="1" customFormat="1" ht="11.25">
      <c r="B230" s="33"/>
      <c r="D230" s="146" t="s">
        <v>313</v>
      </c>
      <c r="F230" s="147" t="s">
        <v>9048</v>
      </c>
      <c r="I230" s="148"/>
      <c r="L230" s="33"/>
      <c r="M230" s="149"/>
      <c r="T230" s="54"/>
      <c r="AT230" s="18" t="s">
        <v>313</v>
      </c>
      <c r="AU230" s="18" t="s">
        <v>88</v>
      </c>
    </row>
    <row r="231" spans="2:65" s="1" customFormat="1" ht="11.25">
      <c r="B231" s="33"/>
      <c r="D231" s="150" t="s">
        <v>315</v>
      </c>
      <c r="F231" s="151" t="s">
        <v>9051</v>
      </c>
      <c r="I231" s="148"/>
      <c r="L231" s="33"/>
      <c r="M231" s="149"/>
      <c r="T231" s="54"/>
      <c r="AT231" s="18" t="s">
        <v>315</v>
      </c>
      <c r="AU231" s="18" t="s">
        <v>88</v>
      </c>
    </row>
    <row r="232" spans="2:65" s="1" customFormat="1" ht="16.5" customHeight="1">
      <c r="B232" s="33"/>
      <c r="C232" s="133" t="s">
        <v>638</v>
      </c>
      <c r="D232" s="133" t="s">
        <v>307</v>
      </c>
      <c r="E232" s="134" t="s">
        <v>10255</v>
      </c>
      <c r="F232" s="135" t="s">
        <v>10256</v>
      </c>
      <c r="G232" s="136" t="s">
        <v>5668</v>
      </c>
      <c r="H232" s="137">
        <v>1</v>
      </c>
      <c r="I232" s="138"/>
      <c r="J232" s="139">
        <f>ROUND(I232*H232,2)</f>
        <v>0</v>
      </c>
      <c r="K232" s="135" t="s">
        <v>310</v>
      </c>
      <c r="L232" s="33"/>
      <c r="M232" s="140" t="s">
        <v>42</v>
      </c>
      <c r="N232" s="141" t="s">
        <v>50</v>
      </c>
      <c r="P232" s="142">
        <f>O232*H232</f>
        <v>0</v>
      </c>
      <c r="Q232" s="142">
        <v>0</v>
      </c>
      <c r="R232" s="142">
        <f>Q232*H232</f>
        <v>0</v>
      </c>
      <c r="S232" s="142">
        <v>0</v>
      </c>
      <c r="T232" s="143">
        <f>S232*H232</f>
        <v>0</v>
      </c>
      <c r="AR232" s="144" t="s">
        <v>5570</v>
      </c>
      <c r="AT232" s="144" t="s">
        <v>307</v>
      </c>
      <c r="AU232" s="144" t="s">
        <v>88</v>
      </c>
      <c r="AY232" s="18" t="s">
        <v>305</v>
      </c>
      <c r="BE232" s="145">
        <f>IF(N232="základní",J232,0)</f>
        <v>0</v>
      </c>
      <c r="BF232" s="145">
        <f>IF(N232="snížená",J232,0)</f>
        <v>0</v>
      </c>
      <c r="BG232" s="145">
        <f>IF(N232="zákl. přenesená",J232,0)</f>
        <v>0</v>
      </c>
      <c r="BH232" s="145">
        <f>IF(N232="sníž. přenesená",J232,0)</f>
        <v>0</v>
      </c>
      <c r="BI232" s="145">
        <f>IF(N232="nulová",J232,0)</f>
        <v>0</v>
      </c>
      <c r="BJ232" s="18" t="s">
        <v>86</v>
      </c>
      <c r="BK232" s="145">
        <f>ROUND(I232*H232,2)</f>
        <v>0</v>
      </c>
      <c r="BL232" s="18" t="s">
        <v>5570</v>
      </c>
      <c r="BM232" s="144" t="s">
        <v>10257</v>
      </c>
    </row>
    <row r="233" spans="2:65" s="1" customFormat="1" ht="11.25">
      <c r="B233" s="33"/>
      <c r="D233" s="146" t="s">
        <v>313</v>
      </c>
      <c r="F233" s="147" t="s">
        <v>10256</v>
      </c>
      <c r="I233" s="148"/>
      <c r="L233" s="33"/>
      <c r="M233" s="149"/>
      <c r="T233" s="54"/>
      <c r="AT233" s="18" t="s">
        <v>313</v>
      </c>
      <c r="AU233" s="18" t="s">
        <v>88</v>
      </c>
    </row>
    <row r="234" spans="2:65" s="1" customFormat="1" ht="11.25">
      <c r="B234" s="33"/>
      <c r="D234" s="150" t="s">
        <v>315</v>
      </c>
      <c r="F234" s="151" t="s">
        <v>10258</v>
      </c>
      <c r="I234" s="148"/>
      <c r="L234" s="33"/>
      <c r="M234" s="149"/>
      <c r="T234" s="54"/>
      <c r="AT234" s="18" t="s">
        <v>315</v>
      </c>
      <c r="AU234" s="18" t="s">
        <v>88</v>
      </c>
    </row>
    <row r="235" spans="2:65" s="1" customFormat="1" ht="16.5" customHeight="1">
      <c r="B235" s="33"/>
      <c r="C235" s="133" t="s">
        <v>646</v>
      </c>
      <c r="D235" s="133" t="s">
        <v>307</v>
      </c>
      <c r="E235" s="134" t="s">
        <v>10259</v>
      </c>
      <c r="F235" s="135" t="s">
        <v>10260</v>
      </c>
      <c r="G235" s="136" t="s">
        <v>5668</v>
      </c>
      <c r="H235" s="137">
        <v>1</v>
      </c>
      <c r="I235" s="138"/>
      <c r="J235" s="139">
        <f>ROUND(I235*H235,2)</f>
        <v>0</v>
      </c>
      <c r="K235" s="135" t="s">
        <v>310</v>
      </c>
      <c r="L235" s="33"/>
      <c r="M235" s="140" t="s">
        <v>42</v>
      </c>
      <c r="N235" s="141" t="s">
        <v>50</v>
      </c>
      <c r="P235" s="142">
        <f>O235*H235</f>
        <v>0</v>
      </c>
      <c r="Q235" s="142">
        <v>0</v>
      </c>
      <c r="R235" s="142">
        <f>Q235*H235</f>
        <v>0</v>
      </c>
      <c r="S235" s="142">
        <v>0</v>
      </c>
      <c r="T235" s="143">
        <f>S235*H235</f>
        <v>0</v>
      </c>
      <c r="AR235" s="144" t="s">
        <v>5570</v>
      </c>
      <c r="AT235" s="144" t="s">
        <v>307</v>
      </c>
      <c r="AU235" s="144" t="s">
        <v>88</v>
      </c>
      <c r="AY235" s="18" t="s">
        <v>305</v>
      </c>
      <c r="BE235" s="145">
        <f>IF(N235="základní",J235,0)</f>
        <v>0</v>
      </c>
      <c r="BF235" s="145">
        <f>IF(N235="snížená",J235,0)</f>
        <v>0</v>
      </c>
      <c r="BG235" s="145">
        <f>IF(N235="zákl. přenesená",J235,0)</f>
        <v>0</v>
      </c>
      <c r="BH235" s="145">
        <f>IF(N235="sníž. přenesená",J235,0)</f>
        <v>0</v>
      </c>
      <c r="BI235" s="145">
        <f>IF(N235="nulová",J235,0)</f>
        <v>0</v>
      </c>
      <c r="BJ235" s="18" t="s">
        <v>86</v>
      </c>
      <c r="BK235" s="145">
        <f>ROUND(I235*H235,2)</f>
        <v>0</v>
      </c>
      <c r="BL235" s="18" t="s">
        <v>5570</v>
      </c>
      <c r="BM235" s="144" t="s">
        <v>10261</v>
      </c>
    </row>
    <row r="236" spans="2:65" s="1" customFormat="1" ht="11.25">
      <c r="B236" s="33"/>
      <c r="D236" s="146" t="s">
        <v>313</v>
      </c>
      <c r="F236" s="147" t="s">
        <v>10260</v>
      </c>
      <c r="I236" s="148"/>
      <c r="L236" s="33"/>
      <c r="M236" s="149"/>
      <c r="T236" s="54"/>
      <c r="AT236" s="18" t="s">
        <v>313</v>
      </c>
      <c r="AU236" s="18" t="s">
        <v>88</v>
      </c>
    </row>
    <row r="237" spans="2:65" s="1" customFormat="1" ht="11.25">
      <c r="B237" s="33"/>
      <c r="D237" s="150" t="s">
        <v>315</v>
      </c>
      <c r="F237" s="151" t="s">
        <v>10262</v>
      </c>
      <c r="I237" s="148"/>
      <c r="L237" s="33"/>
      <c r="M237" s="149"/>
      <c r="T237" s="54"/>
      <c r="AT237" s="18" t="s">
        <v>315</v>
      </c>
      <c r="AU237" s="18" t="s">
        <v>88</v>
      </c>
    </row>
    <row r="238" spans="2:65" s="1" customFormat="1" ht="16.5" customHeight="1">
      <c r="B238" s="33"/>
      <c r="C238" s="133" t="s">
        <v>651</v>
      </c>
      <c r="D238" s="133" t="s">
        <v>307</v>
      </c>
      <c r="E238" s="134" t="s">
        <v>10263</v>
      </c>
      <c r="F238" s="135" t="s">
        <v>10264</v>
      </c>
      <c r="G238" s="136" t="s">
        <v>5668</v>
      </c>
      <c r="H238" s="137">
        <v>1</v>
      </c>
      <c r="I238" s="138"/>
      <c r="J238" s="139">
        <f>ROUND(I238*H238,2)</f>
        <v>0</v>
      </c>
      <c r="K238" s="135" t="s">
        <v>310</v>
      </c>
      <c r="L238" s="33"/>
      <c r="M238" s="140" t="s">
        <v>42</v>
      </c>
      <c r="N238" s="141" t="s">
        <v>50</v>
      </c>
      <c r="P238" s="142">
        <f>O238*H238</f>
        <v>0</v>
      </c>
      <c r="Q238" s="142">
        <v>0</v>
      </c>
      <c r="R238" s="142">
        <f>Q238*H238</f>
        <v>0</v>
      </c>
      <c r="S238" s="142">
        <v>0</v>
      </c>
      <c r="T238" s="143">
        <f>S238*H238</f>
        <v>0</v>
      </c>
      <c r="AR238" s="144" t="s">
        <v>5570</v>
      </c>
      <c r="AT238" s="144" t="s">
        <v>307</v>
      </c>
      <c r="AU238" s="144" t="s">
        <v>88</v>
      </c>
      <c r="AY238" s="18" t="s">
        <v>305</v>
      </c>
      <c r="BE238" s="145">
        <f>IF(N238="základní",J238,0)</f>
        <v>0</v>
      </c>
      <c r="BF238" s="145">
        <f>IF(N238="snížená",J238,0)</f>
        <v>0</v>
      </c>
      <c r="BG238" s="145">
        <f>IF(N238="zákl. přenesená",J238,0)</f>
        <v>0</v>
      </c>
      <c r="BH238" s="145">
        <f>IF(N238="sníž. přenesená",J238,0)</f>
        <v>0</v>
      </c>
      <c r="BI238" s="145">
        <f>IF(N238="nulová",J238,0)</f>
        <v>0</v>
      </c>
      <c r="BJ238" s="18" t="s">
        <v>86</v>
      </c>
      <c r="BK238" s="145">
        <f>ROUND(I238*H238,2)</f>
        <v>0</v>
      </c>
      <c r="BL238" s="18" t="s">
        <v>5570</v>
      </c>
      <c r="BM238" s="144" t="s">
        <v>10265</v>
      </c>
    </row>
    <row r="239" spans="2:65" s="1" customFormat="1" ht="11.25">
      <c r="B239" s="33"/>
      <c r="D239" s="146" t="s">
        <v>313</v>
      </c>
      <c r="F239" s="147" t="s">
        <v>10264</v>
      </c>
      <c r="I239" s="148"/>
      <c r="L239" s="33"/>
      <c r="M239" s="149"/>
      <c r="T239" s="54"/>
      <c r="AT239" s="18" t="s">
        <v>313</v>
      </c>
      <c r="AU239" s="18" t="s">
        <v>88</v>
      </c>
    </row>
    <row r="240" spans="2:65" s="1" customFormat="1" ht="11.25">
      <c r="B240" s="33"/>
      <c r="D240" s="150" t="s">
        <v>315</v>
      </c>
      <c r="F240" s="151" t="s">
        <v>10266</v>
      </c>
      <c r="I240" s="148"/>
      <c r="L240" s="33"/>
      <c r="M240" s="194"/>
      <c r="N240" s="195"/>
      <c r="O240" s="195"/>
      <c r="P240" s="195"/>
      <c r="Q240" s="195"/>
      <c r="R240" s="195"/>
      <c r="S240" s="195"/>
      <c r="T240" s="196"/>
      <c r="AT240" s="18" t="s">
        <v>315</v>
      </c>
      <c r="AU240" s="18" t="s">
        <v>88</v>
      </c>
    </row>
    <row r="241" spans="2:12" s="1" customFormat="1" ht="6.95" customHeight="1">
      <c r="B241" s="42"/>
      <c r="C241" s="43"/>
      <c r="D241" s="43"/>
      <c r="E241" s="43"/>
      <c r="F241" s="43"/>
      <c r="G241" s="43"/>
      <c r="H241" s="43"/>
      <c r="I241" s="43"/>
      <c r="J241" s="43"/>
      <c r="K241" s="43"/>
      <c r="L241" s="33"/>
    </row>
  </sheetData>
  <sheetProtection algorithmName="SHA-512" hashValue="KD6fIHQgj7GC1eDRTLRmGwvAevvtVoPGoMhdGMpp7fkUnCyMb5M58NcK4x9Np+puNTnJUnMhbwZ+Pk2YcnU8+w==" saltValue="AhPbI7wu0EUVlAj5zhTduqIuaAsr94HgFMWVfYHPVXZlXhSw3OBY295PtEnqkkSGQ+RZutJAeN+8SXIjUcTitg==" spinCount="100000" sheet="1" objects="1" scenarios="1" formatColumns="0" formatRows="0" autoFilter="0"/>
  <autoFilter ref="C93:K240" xr:uid="{00000000-0009-0000-0000-000016000000}"/>
  <mergeCells count="12">
    <mergeCell ref="E86:H86"/>
    <mergeCell ref="L2:V2"/>
    <mergeCell ref="E50:H50"/>
    <mergeCell ref="E52:H52"/>
    <mergeCell ref="E54:H54"/>
    <mergeCell ref="E82:H82"/>
    <mergeCell ref="E84:H84"/>
    <mergeCell ref="E7:H7"/>
    <mergeCell ref="E9:H9"/>
    <mergeCell ref="E11:H11"/>
    <mergeCell ref="E20:H20"/>
    <mergeCell ref="E29:H29"/>
  </mergeCells>
  <hyperlinks>
    <hyperlink ref="F99" r:id="rId1" xr:uid="{00000000-0004-0000-1600-000000000000}"/>
    <hyperlink ref="F102" r:id="rId2" xr:uid="{00000000-0004-0000-1600-000001000000}"/>
    <hyperlink ref="F105" r:id="rId3" xr:uid="{00000000-0004-0000-1600-000002000000}"/>
    <hyperlink ref="F108" r:id="rId4" xr:uid="{00000000-0004-0000-1600-000003000000}"/>
    <hyperlink ref="F111" r:id="rId5" xr:uid="{00000000-0004-0000-1600-000004000000}"/>
    <hyperlink ref="F114" r:id="rId6" xr:uid="{00000000-0004-0000-1600-000005000000}"/>
    <hyperlink ref="F117" r:id="rId7" xr:uid="{00000000-0004-0000-1600-000006000000}"/>
    <hyperlink ref="F120" r:id="rId8" xr:uid="{00000000-0004-0000-1600-000007000000}"/>
    <hyperlink ref="F123" r:id="rId9" xr:uid="{00000000-0004-0000-1600-000008000000}"/>
    <hyperlink ref="F128" r:id="rId10" xr:uid="{00000000-0004-0000-1600-000009000000}"/>
    <hyperlink ref="F133" r:id="rId11" xr:uid="{00000000-0004-0000-1600-00000A000000}"/>
    <hyperlink ref="F136" r:id="rId12" xr:uid="{00000000-0004-0000-1600-00000B000000}"/>
    <hyperlink ref="F139" r:id="rId13" xr:uid="{00000000-0004-0000-1600-00000C000000}"/>
    <hyperlink ref="F144" r:id="rId14" xr:uid="{00000000-0004-0000-1600-00000D000000}"/>
    <hyperlink ref="F152" r:id="rId15" xr:uid="{00000000-0004-0000-1600-00000E000000}"/>
    <hyperlink ref="F156" r:id="rId16" xr:uid="{00000000-0004-0000-1600-00000F000000}"/>
    <hyperlink ref="F159" r:id="rId17" xr:uid="{00000000-0004-0000-1600-000010000000}"/>
    <hyperlink ref="F182" r:id="rId18" xr:uid="{00000000-0004-0000-1600-000011000000}"/>
    <hyperlink ref="F189" r:id="rId19" xr:uid="{00000000-0004-0000-1600-000012000000}"/>
    <hyperlink ref="F193" r:id="rId20" xr:uid="{00000000-0004-0000-1600-000013000000}"/>
    <hyperlink ref="F197" r:id="rId21" xr:uid="{00000000-0004-0000-1600-000014000000}"/>
    <hyperlink ref="F201" r:id="rId22" xr:uid="{00000000-0004-0000-1600-000015000000}"/>
    <hyperlink ref="F208" r:id="rId23" xr:uid="{00000000-0004-0000-1600-000016000000}"/>
    <hyperlink ref="F212" r:id="rId24" xr:uid="{00000000-0004-0000-1600-000017000000}"/>
    <hyperlink ref="F216" r:id="rId25" xr:uid="{00000000-0004-0000-1600-000018000000}"/>
    <hyperlink ref="F222" r:id="rId26" xr:uid="{00000000-0004-0000-1600-000019000000}"/>
    <hyperlink ref="F226" r:id="rId27" xr:uid="{00000000-0004-0000-1600-00001A000000}"/>
    <hyperlink ref="F231" r:id="rId28" xr:uid="{00000000-0004-0000-1600-00001B000000}"/>
    <hyperlink ref="F234" r:id="rId29" xr:uid="{00000000-0004-0000-1600-00001C000000}"/>
    <hyperlink ref="F237" r:id="rId30" xr:uid="{00000000-0004-0000-1600-00001D000000}"/>
    <hyperlink ref="F240" r:id="rId31" xr:uid="{00000000-0004-0000-1600-00001E000000}"/>
  </hyperlinks>
  <pageMargins left="0.39374999999999999" right="0.39374999999999999" top="0.39374999999999999" bottom="0.39374999999999999" header="0" footer="0"/>
  <pageSetup paperSize="9" scale="76" fitToHeight="100" orientation="portrait" blackAndWhite="1" r:id="rId32"/>
  <headerFooter>
    <oddFooter>&amp;CStrana &amp;P z &amp;N</oddFooter>
  </headerFooter>
  <drawing r:id="rId3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2:BM596"/>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95"/>
      <c r="M2" s="295"/>
      <c r="N2" s="295"/>
      <c r="O2" s="295"/>
      <c r="P2" s="295"/>
      <c r="Q2" s="295"/>
      <c r="R2" s="295"/>
      <c r="S2" s="295"/>
      <c r="T2" s="295"/>
      <c r="U2" s="295"/>
      <c r="V2" s="295"/>
      <c r="AT2" s="18" t="s">
        <v>175</v>
      </c>
    </row>
    <row r="3" spans="2:46" ht="6.95" customHeight="1">
      <c r="B3" s="19"/>
      <c r="C3" s="20"/>
      <c r="D3" s="20"/>
      <c r="E3" s="20"/>
      <c r="F3" s="20"/>
      <c r="G3" s="20"/>
      <c r="H3" s="20"/>
      <c r="I3" s="20"/>
      <c r="J3" s="20"/>
      <c r="K3" s="20"/>
      <c r="L3" s="21"/>
      <c r="AT3" s="18" t="s">
        <v>88</v>
      </c>
    </row>
    <row r="4" spans="2:46" ht="24.95" customHeight="1">
      <c r="B4" s="21"/>
      <c r="D4" s="22" t="s">
        <v>204</v>
      </c>
      <c r="L4" s="21"/>
      <c r="M4" s="92" t="s">
        <v>10</v>
      </c>
      <c r="AT4" s="18" t="s">
        <v>4</v>
      </c>
    </row>
    <row r="5" spans="2:46" ht="6.95" customHeight="1">
      <c r="B5" s="21"/>
      <c r="L5" s="21"/>
    </row>
    <row r="6" spans="2:46" ht="12" customHeight="1">
      <c r="B6" s="21"/>
      <c r="D6" s="28" t="s">
        <v>16</v>
      </c>
      <c r="L6" s="21"/>
    </row>
    <row r="7" spans="2:46" ht="16.5" customHeight="1">
      <c r="B7" s="21"/>
      <c r="E7" s="333" t="str">
        <f>'Rekapitulace stavby'!K6</f>
        <v>Domov pro seniory v Litomyšli</v>
      </c>
      <c r="F7" s="334"/>
      <c r="G7" s="334"/>
      <c r="H7" s="334"/>
      <c r="L7" s="21"/>
    </row>
    <row r="8" spans="2:46" ht="12" customHeight="1">
      <c r="B8" s="21"/>
      <c r="D8" s="28" t="s">
        <v>217</v>
      </c>
      <c r="L8" s="21"/>
    </row>
    <row r="9" spans="2:46" s="1" customFormat="1" ht="16.5" customHeight="1">
      <c r="B9" s="33"/>
      <c r="E9" s="333" t="s">
        <v>9147</v>
      </c>
      <c r="F9" s="335"/>
      <c r="G9" s="335"/>
      <c r="H9" s="335"/>
      <c r="L9" s="33"/>
    </row>
    <row r="10" spans="2:46" s="1" customFormat="1" ht="12" customHeight="1">
      <c r="B10" s="33"/>
      <c r="D10" s="28" t="s">
        <v>224</v>
      </c>
      <c r="L10" s="33"/>
    </row>
    <row r="11" spans="2:46" s="1" customFormat="1" ht="16.5" customHeight="1">
      <c r="B11" s="33"/>
      <c r="E11" s="316" t="s">
        <v>10267</v>
      </c>
      <c r="F11" s="335"/>
      <c r="G11" s="335"/>
      <c r="H11" s="335"/>
      <c r="L11" s="33"/>
    </row>
    <row r="12" spans="2:46" s="1" customFormat="1" ht="11.25">
      <c r="B12" s="33"/>
      <c r="L12" s="33"/>
    </row>
    <row r="13" spans="2:46" s="1" customFormat="1" ht="12" customHeight="1">
      <c r="B13" s="33"/>
      <c r="D13" s="28" t="s">
        <v>18</v>
      </c>
      <c r="F13" s="26" t="s">
        <v>42</v>
      </c>
      <c r="I13" s="28" t="s">
        <v>20</v>
      </c>
      <c r="J13" s="26" t="s">
        <v>42</v>
      </c>
      <c r="L13" s="33"/>
    </row>
    <row r="14" spans="2:46" s="1" customFormat="1" ht="12" customHeight="1">
      <c r="B14" s="33"/>
      <c r="D14" s="28" t="s">
        <v>22</v>
      </c>
      <c r="F14" s="26" t="s">
        <v>23</v>
      </c>
      <c r="I14" s="28" t="s">
        <v>24</v>
      </c>
      <c r="J14" s="50" t="str">
        <f>'Rekapitulace stavby'!AN8</f>
        <v>20. 1. 2025</v>
      </c>
      <c r="L14" s="33"/>
    </row>
    <row r="15" spans="2:46" s="1" customFormat="1" ht="10.9" customHeight="1">
      <c r="B15" s="33"/>
      <c r="L15" s="33"/>
    </row>
    <row r="16" spans="2:46" s="1" customFormat="1" ht="12" customHeight="1">
      <c r="B16" s="33"/>
      <c r="D16" s="28" t="s">
        <v>26</v>
      </c>
      <c r="I16" s="28" t="s">
        <v>27</v>
      </c>
      <c r="J16" s="26" t="s">
        <v>42</v>
      </c>
      <c r="L16" s="33"/>
    </row>
    <row r="17" spans="2:12" s="1" customFormat="1" ht="18" customHeight="1">
      <c r="B17" s="33"/>
      <c r="E17" s="26" t="s">
        <v>10268</v>
      </c>
      <c r="I17" s="28" t="s">
        <v>30</v>
      </c>
      <c r="J17" s="26" t="s">
        <v>42</v>
      </c>
      <c r="L17" s="33"/>
    </row>
    <row r="18" spans="2:12" s="1" customFormat="1" ht="6.95" customHeight="1">
      <c r="B18" s="33"/>
      <c r="L18" s="33"/>
    </row>
    <row r="19" spans="2:12" s="1" customFormat="1" ht="12" customHeight="1">
      <c r="B19" s="33"/>
      <c r="D19" s="28" t="s">
        <v>32</v>
      </c>
      <c r="I19" s="28" t="s">
        <v>27</v>
      </c>
      <c r="J19" s="29" t="str">
        <f>'Rekapitulace stavby'!AN13</f>
        <v>Vyplň údaj</v>
      </c>
      <c r="L19" s="33"/>
    </row>
    <row r="20" spans="2:12" s="1" customFormat="1" ht="18" customHeight="1">
      <c r="B20" s="33"/>
      <c r="E20" s="336" t="str">
        <f>'Rekapitulace stavby'!E14</f>
        <v>Vyplň údaj</v>
      </c>
      <c r="F20" s="294"/>
      <c r="G20" s="294"/>
      <c r="H20" s="294"/>
      <c r="I20" s="28" t="s">
        <v>30</v>
      </c>
      <c r="J20" s="29" t="str">
        <f>'Rekapitulace stavby'!AN14</f>
        <v>Vyplň údaj</v>
      </c>
      <c r="L20" s="33"/>
    </row>
    <row r="21" spans="2:12" s="1" customFormat="1" ht="6.95" customHeight="1">
      <c r="B21" s="33"/>
      <c r="L21" s="33"/>
    </row>
    <row r="22" spans="2:12" s="1" customFormat="1" ht="12" customHeight="1">
      <c r="B22" s="33"/>
      <c r="D22" s="28" t="s">
        <v>34</v>
      </c>
      <c r="I22" s="28" t="s">
        <v>27</v>
      </c>
      <c r="J22" s="26" t="s">
        <v>42</v>
      </c>
      <c r="L22" s="33"/>
    </row>
    <row r="23" spans="2:12" s="1" customFormat="1" ht="18" customHeight="1">
      <c r="B23" s="33"/>
      <c r="E23" s="26" t="s">
        <v>4955</v>
      </c>
      <c r="I23" s="28" t="s">
        <v>30</v>
      </c>
      <c r="J23" s="26" t="s">
        <v>42</v>
      </c>
      <c r="L23" s="33"/>
    </row>
    <row r="24" spans="2:12" s="1" customFormat="1" ht="6.95" customHeight="1">
      <c r="B24" s="33"/>
      <c r="L24" s="33"/>
    </row>
    <row r="25" spans="2:12" s="1" customFormat="1" ht="12" customHeight="1">
      <c r="B25" s="33"/>
      <c r="D25" s="28" t="s">
        <v>39</v>
      </c>
      <c r="I25" s="28" t="s">
        <v>27</v>
      </c>
      <c r="J25" s="26" t="str">
        <f>IF('Rekapitulace stavby'!AN19="","",'Rekapitulace stavby'!AN19)</f>
        <v>63243393</v>
      </c>
      <c r="L25" s="33"/>
    </row>
    <row r="26" spans="2:12" s="1" customFormat="1" ht="18" customHeight="1">
      <c r="B26" s="33"/>
      <c r="E26" s="26" t="str">
        <f>IF('Rekapitulace stavby'!E20="","",'Rekapitulace stavby'!E20)</f>
        <v>Ing.Štefan Sivák</v>
      </c>
      <c r="I26" s="28" t="s">
        <v>30</v>
      </c>
      <c r="J26" s="26" t="str">
        <f>IF('Rekapitulace stavby'!AN20="","",'Rekapitulace stavby'!AN20)</f>
        <v/>
      </c>
      <c r="L26" s="33"/>
    </row>
    <row r="27" spans="2:12" s="1" customFormat="1" ht="6.95" customHeight="1">
      <c r="B27" s="33"/>
      <c r="L27" s="33"/>
    </row>
    <row r="28" spans="2:12" s="1" customFormat="1" ht="12" customHeight="1">
      <c r="B28" s="33"/>
      <c r="D28" s="28" t="s">
        <v>43</v>
      </c>
      <c r="L28" s="33"/>
    </row>
    <row r="29" spans="2:12" s="7" customFormat="1" ht="16.5" customHeight="1">
      <c r="B29" s="93"/>
      <c r="E29" s="299" t="s">
        <v>42</v>
      </c>
      <c r="F29" s="299"/>
      <c r="G29" s="299"/>
      <c r="H29" s="299"/>
      <c r="L29" s="93"/>
    </row>
    <row r="30" spans="2:12" s="1" customFormat="1" ht="6.95" customHeight="1">
      <c r="B30" s="33"/>
      <c r="L30" s="33"/>
    </row>
    <row r="31" spans="2:12" s="1" customFormat="1" ht="6.95" customHeight="1">
      <c r="B31" s="33"/>
      <c r="D31" s="51"/>
      <c r="E31" s="51"/>
      <c r="F31" s="51"/>
      <c r="G31" s="51"/>
      <c r="H31" s="51"/>
      <c r="I31" s="51"/>
      <c r="J31" s="51"/>
      <c r="K31" s="51"/>
      <c r="L31" s="33"/>
    </row>
    <row r="32" spans="2:12" s="1" customFormat="1" ht="25.35" customHeight="1">
      <c r="B32" s="33"/>
      <c r="D32" s="94" t="s">
        <v>45</v>
      </c>
      <c r="J32" s="64">
        <f>ROUND(J99, 2)</f>
        <v>0</v>
      </c>
      <c r="L32" s="33"/>
    </row>
    <row r="33" spans="2:12" s="1" customFormat="1" ht="6.95" customHeight="1">
      <c r="B33" s="33"/>
      <c r="D33" s="51"/>
      <c r="E33" s="51"/>
      <c r="F33" s="51"/>
      <c r="G33" s="51"/>
      <c r="H33" s="51"/>
      <c r="I33" s="51"/>
      <c r="J33" s="51"/>
      <c r="K33" s="51"/>
      <c r="L33" s="33"/>
    </row>
    <row r="34" spans="2:12" s="1" customFormat="1" ht="14.45" customHeight="1">
      <c r="B34" s="33"/>
      <c r="F34" s="36" t="s">
        <v>47</v>
      </c>
      <c r="I34" s="36" t="s">
        <v>46</v>
      </c>
      <c r="J34" s="36" t="s">
        <v>48</v>
      </c>
      <c r="L34" s="33"/>
    </row>
    <row r="35" spans="2:12" s="1" customFormat="1" ht="14.45" customHeight="1">
      <c r="B35" s="33"/>
      <c r="D35" s="53" t="s">
        <v>49</v>
      </c>
      <c r="E35" s="28" t="s">
        <v>50</v>
      </c>
      <c r="F35" s="83">
        <f>ROUND((SUM(BE99:BE595)),  2)</f>
        <v>0</v>
      </c>
      <c r="I35" s="95">
        <v>0.21</v>
      </c>
      <c r="J35" s="83">
        <f>ROUND(((SUM(BE99:BE595))*I35),  2)</f>
        <v>0</v>
      </c>
      <c r="L35" s="33"/>
    </row>
    <row r="36" spans="2:12" s="1" customFormat="1" ht="14.45" customHeight="1">
      <c r="B36" s="33"/>
      <c r="E36" s="28" t="s">
        <v>51</v>
      </c>
      <c r="F36" s="83">
        <f>ROUND((SUM(BF99:BF595)),  2)</f>
        <v>0</v>
      </c>
      <c r="I36" s="95">
        <v>0.12</v>
      </c>
      <c r="J36" s="83">
        <f>ROUND(((SUM(BF99:BF595))*I36),  2)</f>
        <v>0</v>
      </c>
      <c r="L36" s="33"/>
    </row>
    <row r="37" spans="2:12" s="1" customFormat="1" ht="14.45" hidden="1" customHeight="1">
      <c r="B37" s="33"/>
      <c r="E37" s="28" t="s">
        <v>52</v>
      </c>
      <c r="F37" s="83">
        <f>ROUND((SUM(BG99:BG595)),  2)</f>
        <v>0</v>
      </c>
      <c r="I37" s="95">
        <v>0.21</v>
      </c>
      <c r="J37" s="83">
        <f>0</f>
        <v>0</v>
      </c>
      <c r="L37" s="33"/>
    </row>
    <row r="38" spans="2:12" s="1" customFormat="1" ht="14.45" hidden="1" customHeight="1">
      <c r="B38" s="33"/>
      <c r="E38" s="28" t="s">
        <v>53</v>
      </c>
      <c r="F38" s="83">
        <f>ROUND((SUM(BH99:BH595)),  2)</f>
        <v>0</v>
      </c>
      <c r="I38" s="95">
        <v>0.12</v>
      </c>
      <c r="J38" s="83">
        <f>0</f>
        <v>0</v>
      </c>
      <c r="L38" s="33"/>
    </row>
    <row r="39" spans="2:12" s="1" customFormat="1" ht="14.45" hidden="1" customHeight="1">
      <c r="B39" s="33"/>
      <c r="E39" s="28" t="s">
        <v>54</v>
      </c>
      <c r="F39" s="83">
        <f>ROUND((SUM(BI99:BI595)),  2)</f>
        <v>0</v>
      </c>
      <c r="I39" s="95">
        <v>0</v>
      </c>
      <c r="J39" s="83">
        <f>0</f>
        <v>0</v>
      </c>
      <c r="L39" s="33"/>
    </row>
    <row r="40" spans="2:12" s="1" customFormat="1" ht="6.95" customHeight="1">
      <c r="B40" s="33"/>
      <c r="L40" s="33"/>
    </row>
    <row r="41" spans="2:12" s="1" customFormat="1" ht="25.35" customHeight="1">
      <c r="B41" s="33"/>
      <c r="C41" s="96"/>
      <c r="D41" s="97" t="s">
        <v>55</v>
      </c>
      <c r="E41" s="55"/>
      <c r="F41" s="55"/>
      <c r="G41" s="98" t="s">
        <v>56</v>
      </c>
      <c r="H41" s="99" t="s">
        <v>57</v>
      </c>
      <c r="I41" s="55"/>
      <c r="J41" s="100">
        <f>SUM(J32:J39)</f>
        <v>0</v>
      </c>
      <c r="K41" s="101"/>
      <c r="L41" s="33"/>
    </row>
    <row r="42" spans="2:12" s="1" customFormat="1" ht="14.45" customHeight="1">
      <c r="B42" s="42"/>
      <c r="C42" s="43"/>
      <c r="D42" s="43"/>
      <c r="E42" s="43"/>
      <c r="F42" s="43"/>
      <c r="G42" s="43"/>
      <c r="H42" s="43"/>
      <c r="I42" s="43"/>
      <c r="J42" s="43"/>
      <c r="K42" s="43"/>
      <c r="L42" s="33"/>
    </row>
    <row r="46" spans="2:12" s="1" customFormat="1" ht="6.95" customHeight="1">
      <c r="B46" s="44"/>
      <c r="C46" s="45"/>
      <c r="D46" s="45"/>
      <c r="E46" s="45"/>
      <c r="F46" s="45"/>
      <c r="G46" s="45"/>
      <c r="H46" s="45"/>
      <c r="I46" s="45"/>
      <c r="J46" s="45"/>
      <c r="K46" s="45"/>
      <c r="L46" s="33"/>
    </row>
    <row r="47" spans="2:12" s="1" customFormat="1" ht="24.95" customHeight="1">
      <c r="B47" s="33"/>
      <c r="C47" s="22" t="s">
        <v>246</v>
      </c>
      <c r="L47" s="33"/>
    </row>
    <row r="48" spans="2:12" s="1" customFormat="1" ht="6.95" customHeight="1">
      <c r="B48" s="33"/>
      <c r="L48" s="33"/>
    </row>
    <row r="49" spans="2:47" s="1" customFormat="1" ht="12" customHeight="1">
      <c r="B49" s="33"/>
      <c r="C49" s="28" t="s">
        <v>16</v>
      </c>
      <c r="L49" s="33"/>
    </row>
    <row r="50" spans="2:47" s="1" customFormat="1" ht="16.5" customHeight="1">
      <c r="B50" s="33"/>
      <c r="E50" s="333" t="str">
        <f>E7</f>
        <v>Domov pro seniory v Litomyšli</v>
      </c>
      <c r="F50" s="334"/>
      <c r="G50" s="334"/>
      <c r="H50" s="334"/>
      <c r="L50" s="33"/>
    </row>
    <row r="51" spans="2:47" ht="12" customHeight="1">
      <c r="B51" s="21"/>
      <c r="C51" s="28" t="s">
        <v>217</v>
      </c>
      <c r="L51" s="21"/>
    </row>
    <row r="52" spans="2:47" s="1" customFormat="1" ht="16.5" customHeight="1">
      <c r="B52" s="33"/>
      <c r="E52" s="333" t="s">
        <v>9147</v>
      </c>
      <c r="F52" s="335"/>
      <c r="G52" s="335"/>
      <c r="H52" s="335"/>
      <c r="L52" s="33"/>
    </row>
    <row r="53" spans="2:47" s="1" customFormat="1" ht="12" customHeight="1">
      <c r="B53" s="33"/>
      <c r="C53" s="28" t="s">
        <v>224</v>
      </c>
      <c r="L53" s="33"/>
    </row>
    <row r="54" spans="2:47" s="1" customFormat="1" ht="16.5" customHeight="1">
      <c r="B54" s="33"/>
      <c r="E54" s="316" t="str">
        <f>E11</f>
        <v>SO 611 - Zdroj tepla a ohřev TUV</v>
      </c>
      <c r="F54" s="335"/>
      <c r="G54" s="335"/>
      <c r="H54" s="335"/>
      <c r="L54" s="33"/>
    </row>
    <row r="55" spans="2:47" s="1" customFormat="1" ht="6.95" customHeight="1">
      <c r="B55" s="33"/>
      <c r="L55" s="33"/>
    </row>
    <row r="56" spans="2:47" s="1" customFormat="1" ht="12" customHeight="1">
      <c r="B56" s="33"/>
      <c r="C56" s="28" t="s">
        <v>22</v>
      </c>
      <c r="F56" s="26" t="str">
        <f>F14</f>
        <v>Z.Kopala, 570 01 Litomyšl</v>
      </c>
      <c r="I56" s="28" t="s">
        <v>24</v>
      </c>
      <c r="J56" s="50" t="str">
        <f>IF(J14="","",J14)</f>
        <v>20. 1. 2025</v>
      </c>
      <c r="L56" s="33"/>
    </row>
    <row r="57" spans="2:47" s="1" customFormat="1" ht="6.95" customHeight="1">
      <c r="B57" s="33"/>
      <c r="L57" s="33"/>
    </row>
    <row r="58" spans="2:47" s="1" customFormat="1" ht="15.2" customHeight="1">
      <c r="B58" s="33"/>
      <c r="C58" s="28" t="s">
        <v>26</v>
      </c>
      <c r="F58" s="26" t="str">
        <f>E17</f>
        <v>Město Litymošl</v>
      </c>
      <c r="I58" s="28" t="s">
        <v>34</v>
      </c>
      <c r="J58" s="31" t="str">
        <f>E23</f>
        <v>Deltaplan Praha s.r.o.</v>
      </c>
      <c r="L58" s="33"/>
    </row>
    <row r="59" spans="2:47" s="1" customFormat="1" ht="15.2" customHeight="1">
      <c r="B59" s="33"/>
      <c r="C59" s="28" t="s">
        <v>32</v>
      </c>
      <c r="F59" s="26" t="str">
        <f>IF(E20="","",E20)</f>
        <v>Vyplň údaj</v>
      </c>
      <c r="I59" s="28" t="s">
        <v>39</v>
      </c>
      <c r="J59" s="31" t="str">
        <f>E26</f>
        <v>Ing.Štefan Sivák</v>
      </c>
      <c r="L59" s="33"/>
    </row>
    <row r="60" spans="2:47" s="1" customFormat="1" ht="10.35" customHeight="1">
      <c r="B60" s="33"/>
      <c r="L60" s="33"/>
    </row>
    <row r="61" spans="2:47" s="1" customFormat="1" ht="29.25" customHeight="1">
      <c r="B61" s="33"/>
      <c r="C61" s="102" t="s">
        <v>247</v>
      </c>
      <c r="D61" s="96"/>
      <c r="E61" s="96"/>
      <c r="F61" s="96"/>
      <c r="G61" s="96"/>
      <c r="H61" s="96"/>
      <c r="I61" s="96"/>
      <c r="J61" s="103" t="s">
        <v>248</v>
      </c>
      <c r="K61" s="96"/>
      <c r="L61" s="33"/>
    </row>
    <row r="62" spans="2:47" s="1" customFormat="1" ht="10.35" customHeight="1">
      <c r="B62" s="33"/>
      <c r="L62" s="33"/>
    </row>
    <row r="63" spans="2:47" s="1" customFormat="1" ht="22.9" customHeight="1">
      <c r="B63" s="33"/>
      <c r="C63" s="104" t="s">
        <v>77</v>
      </c>
      <c r="J63" s="64">
        <f>J99</f>
        <v>0</v>
      </c>
      <c r="L63" s="33"/>
      <c r="AU63" s="18" t="s">
        <v>249</v>
      </c>
    </row>
    <row r="64" spans="2:47" s="8" customFormat="1" ht="24.95" customHeight="1">
      <c r="B64" s="105"/>
      <c r="D64" s="106" t="s">
        <v>10269</v>
      </c>
      <c r="E64" s="107"/>
      <c r="F64" s="107"/>
      <c r="G64" s="107"/>
      <c r="H64" s="107"/>
      <c r="I64" s="107"/>
      <c r="J64" s="108">
        <f>J100</f>
        <v>0</v>
      </c>
      <c r="L64" s="105"/>
    </row>
    <row r="65" spans="2:12" s="9" customFormat="1" ht="19.899999999999999" customHeight="1">
      <c r="B65" s="109"/>
      <c r="D65" s="110" t="s">
        <v>10270</v>
      </c>
      <c r="E65" s="111"/>
      <c r="F65" s="111"/>
      <c r="G65" s="111"/>
      <c r="H65" s="111"/>
      <c r="I65" s="111"/>
      <c r="J65" s="112">
        <f>J101</f>
        <v>0</v>
      </c>
      <c r="L65" s="109"/>
    </row>
    <row r="66" spans="2:12" s="9" customFormat="1" ht="19.899999999999999" customHeight="1">
      <c r="B66" s="109"/>
      <c r="D66" s="110" t="s">
        <v>10271</v>
      </c>
      <c r="E66" s="111"/>
      <c r="F66" s="111"/>
      <c r="G66" s="111"/>
      <c r="H66" s="111"/>
      <c r="I66" s="111"/>
      <c r="J66" s="112">
        <f>J135</f>
        <v>0</v>
      </c>
      <c r="L66" s="109"/>
    </row>
    <row r="67" spans="2:12" s="9" customFormat="1" ht="19.899999999999999" customHeight="1">
      <c r="B67" s="109"/>
      <c r="D67" s="110" t="s">
        <v>10272</v>
      </c>
      <c r="E67" s="111"/>
      <c r="F67" s="111"/>
      <c r="G67" s="111"/>
      <c r="H67" s="111"/>
      <c r="I67" s="111"/>
      <c r="J67" s="112">
        <f>J195</f>
        <v>0</v>
      </c>
      <c r="L67" s="109"/>
    </row>
    <row r="68" spans="2:12" s="9" customFormat="1" ht="19.899999999999999" customHeight="1">
      <c r="B68" s="109"/>
      <c r="D68" s="110" t="s">
        <v>10273</v>
      </c>
      <c r="E68" s="111"/>
      <c r="F68" s="111"/>
      <c r="G68" s="111"/>
      <c r="H68" s="111"/>
      <c r="I68" s="111"/>
      <c r="J68" s="112">
        <f>J217</f>
        <v>0</v>
      </c>
      <c r="L68" s="109"/>
    </row>
    <row r="69" spans="2:12" s="9" customFormat="1" ht="19.899999999999999" customHeight="1">
      <c r="B69" s="109"/>
      <c r="D69" s="110" t="s">
        <v>10274</v>
      </c>
      <c r="E69" s="111"/>
      <c r="F69" s="111"/>
      <c r="G69" s="111"/>
      <c r="H69" s="111"/>
      <c r="I69" s="111"/>
      <c r="J69" s="112">
        <f>J331</f>
        <v>0</v>
      </c>
      <c r="L69" s="109"/>
    </row>
    <row r="70" spans="2:12" s="9" customFormat="1" ht="19.899999999999999" customHeight="1">
      <c r="B70" s="109"/>
      <c r="D70" s="110" t="s">
        <v>10275</v>
      </c>
      <c r="E70" s="111"/>
      <c r="F70" s="111"/>
      <c r="G70" s="111"/>
      <c r="H70" s="111"/>
      <c r="I70" s="111"/>
      <c r="J70" s="112">
        <f>J389</f>
        <v>0</v>
      </c>
      <c r="L70" s="109"/>
    </row>
    <row r="71" spans="2:12" s="9" customFormat="1" ht="19.899999999999999" customHeight="1">
      <c r="B71" s="109"/>
      <c r="D71" s="110" t="s">
        <v>10276</v>
      </c>
      <c r="E71" s="111"/>
      <c r="F71" s="111"/>
      <c r="G71" s="111"/>
      <c r="H71" s="111"/>
      <c r="I71" s="111"/>
      <c r="J71" s="112">
        <f>J425</f>
        <v>0</v>
      </c>
      <c r="L71" s="109"/>
    </row>
    <row r="72" spans="2:12" s="8" customFormat="1" ht="24.95" customHeight="1">
      <c r="B72" s="105"/>
      <c r="D72" s="106" t="s">
        <v>10277</v>
      </c>
      <c r="E72" s="107"/>
      <c r="F72" s="107"/>
      <c r="G72" s="107"/>
      <c r="H72" s="107"/>
      <c r="I72" s="107"/>
      <c r="J72" s="108">
        <f>J439</f>
        <v>0</v>
      </c>
      <c r="L72" s="105"/>
    </row>
    <row r="73" spans="2:12" s="9" customFormat="1" ht="19.899999999999999" customHeight="1">
      <c r="B73" s="109"/>
      <c r="D73" s="110" t="s">
        <v>10278</v>
      </c>
      <c r="E73" s="111"/>
      <c r="F73" s="111"/>
      <c r="G73" s="111"/>
      <c r="H73" s="111"/>
      <c r="I73" s="111"/>
      <c r="J73" s="112">
        <f>J440</f>
        <v>0</v>
      </c>
      <c r="L73" s="109"/>
    </row>
    <row r="74" spans="2:12" s="9" customFormat="1" ht="19.899999999999999" customHeight="1">
      <c r="B74" s="109"/>
      <c r="D74" s="110" t="s">
        <v>10279</v>
      </c>
      <c r="E74" s="111"/>
      <c r="F74" s="111"/>
      <c r="G74" s="111"/>
      <c r="H74" s="111"/>
      <c r="I74" s="111"/>
      <c r="J74" s="112">
        <f>J480</f>
        <v>0</v>
      </c>
      <c r="L74" s="109"/>
    </row>
    <row r="75" spans="2:12" s="9" customFormat="1" ht="19.899999999999999" customHeight="1">
      <c r="B75" s="109"/>
      <c r="D75" s="110" t="s">
        <v>10280</v>
      </c>
      <c r="E75" s="111"/>
      <c r="F75" s="111"/>
      <c r="G75" s="111"/>
      <c r="H75" s="111"/>
      <c r="I75" s="111"/>
      <c r="J75" s="112">
        <f>J523</f>
        <v>0</v>
      </c>
      <c r="L75" s="109"/>
    </row>
    <row r="76" spans="2:12" s="9" customFormat="1" ht="19.899999999999999" customHeight="1">
      <c r="B76" s="109"/>
      <c r="D76" s="110" t="s">
        <v>10281</v>
      </c>
      <c r="E76" s="111"/>
      <c r="F76" s="111"/>
      <c r="G76" s="111"/>
      <c r="H76" s="111"/>
      <c r="I76" s="111"/>
      <c r="J76" s="112">
        <f>J577</f>
        <v>0</v>
      </c>
      <c r="L76" s="109"/>
    </row>
    <row r="77" spans="2:12" s="8" customFormat="1" ht="24.95" customHeight="1">
      <c r="B77" s="105"/>
      <c r="D77" s="106" t="s">
        <v>10282</v>
      </c>
      <c r="E77" s="107"/>
      <c r="F77" s="107"/>
      <c r="G77" s="107"/>
      <c r="H77" s="107"/>
      <c r="I77" s="107"/>
      <c r="J77" s="108">
        <f>J591</f>
        <v>0</v>
      </c>
      <c r="L77" s="105"/>
    </row>
    <row r="78" spans="2:12" s="1" customFormat="1" ht="21.75" customHeight="1">
      <c r="B78" s="33"/>
      <c r="L78" s="33"/>
    </row>
    <row r="79" spans="2:12" s="1" customFormat="1" ht="6.95" customHeight="1">
      <c r="B79" s="42"/>
      <c r="C79" s="43"/>
      <c r="D79" s="43"/>
      <c r="E79" s="43"/>
      <c r="F79" s="43"/>
      <c r="G79" s="43"/>
      <c r="H79" s="43"/>
      <c r="I79" s="43"/>
      <c r="J79" s="43"/>
      <c r="K79" s="43"/>
      <c r="L79" s="33"/>
    </row>
    <row r="83" spans="2:12" s="1" customFormat="1" ht="6.95" customHeight="1">
      <c r="B83" s="44"/>
      <c r="C83" s="45"/>
      <c r="D83" s="45"/>
      <c r="E83" s="45"/>
      <c r="F83" s="45"/>
      <c r="G83" s="45"/>
      <c r="H83" s="45"/>
      <c r="I83" s="45"/>
      <c r="J83" s="45"/>
      <c r="K83" s="45"/>
      <c r="L83" s="33"/>
    </row>
    <row r="84" spans="2:12" s="1" customFormat="1" ht="24.95" customHeight="1">
      <c r="B84" s="33"/>
      <c r="C84" s="22" t="s">
        <v>290</v>
      </c>
      <c r="L84" s="33"/>
    </row>
    <row r="85" spans="2:12" s="1" customFormat="1" ht="6.95" customHeight="1">
      <c r="B85" s="33"/>
      <c r="L85" s="33"/>
    </row>
    <row r="86" spans="2:12" s="1" customFormat="1" ht="12" customHeight="1">
      <c r="B86" s="33"/>
      <c r="C86" s="28" t="s">
        <v>16</v>
      </c>
      <c r="L86" s="33"/>
    </row>
    <row r="87" spans="2:12" s="1" customFormat="1" ht="16.5" customHeight="1">
      <c r="B87" s="33"/>
      <c r="E87" s="333" t="str">
        <f>E7</f>
        <v>Domov pro seniory v Litomyšli</v>
      </c>
      <c r="F87" s="334"/>
      <c r="G87" s="334"/>
      <c r="H87" s="334"/>
      <c r="L87" s="33"/>
    </row>
    <row r="88" spans="2:12" ht="12" customHeight="1">
      <c r="B88" s="21"/>
      <c r="C88" s="28" t="s">
        <v>217</v>
      </c>
      <c r="L88" s="21"/>
    </row>
    <row r="89" spans="2:12" s="1" customFormat="1" ht="16.5" customHeight="1">
      <c r="B89" s="33"/>
      <c r="E89" s="333" t="s">
        <v>9147</v>
      </c>
      <c r="F89" s="335"/>
      <c r="G89" s="335"/>
      <c r="H89" s="335"/>
      <c r="L89" s="33"/>
    </row>
    <row r="90" spans="2:12" s="1" customFormat="1" ht="12" customHeight="1">
      <c r="B90" s="33"/>
      <c r="C90" s="28" t="s">
        <v>224</v>
      </c>
      <c r="L90" s="33"/>
    </row>
    <row r="91" spans="2:12" s="1" customFormat="1" ht="16.5" customHeight="1">
      <c r="B91" s="33"/>
      <c r="E91" s="316" t="str">
        <f>E11</f>
        <v>SO 611 - Zdroj tepla a ohřev TUV</v>
      </c>
      <c r="F91" s="335"/>
      <c r="G91" s="335"/>
      <c r="H91" s="335"/>
      <c r="L91" s="33"/>
    </row>
    <row r="92" spans="2:12" s="1" customFormat="1" ht="6.95" customHeight="1">
      <c r="B92" s="33"/>
      <c r="L92" s="33"/>
    </row>
    <row r="93" spans="2:12" s="1" customFormat="1" ht="12" customHeight="1">
      <c r="B93" s="33"/>
      <c r="C93" s="28" t="s">
        <v>22</v>
      </c>
      <c r="F93" s="26" t="str">
        <f>F14</f>
        <v>Z.Kopala, 570 01 Litomyšl</v>
      </c>
      <c r="I93" s="28" t="s">
        <v>24</v>
      </c>
      <c r="J93" s="50" t="str">
        <f>IF(J14="","",J14)</f>
        <v>20. 1. 2025</v>
      </c>
      <c r="L93" s="33"/>
    </row>
    <row r="94" spans="2:12" s="1" customFormat="1" ht="6.95" customHeight="1">
      <c r="B94" s="33"/>
      <c r="L94" s="33"/>
    </row>
    <row r="95" spans="2:12" s="1" customFormat="1" ht="15.2" customHeight="1">
      <c r="B95" s="33"/>
      <c r="C95" s="28" t="s">
        <v>26</v>
      </c>
      <c r="F95" s="26" t="str">
        <f>E17</f>
        <v>Město Litymošl</v>
      </c>
      <c r="I95" s="28" t="s">
        <v>34</v>
      </c>
      <c r="J95" s="31" t="str">
        <f>E23</f>
        <v>Deltaplan Praha s.r.o.</v>
      </c>
      <c r="L95" s="33"/>
    </row>
    <row r="96" spans="2:12" s="1" customFormat="1" ht="15.2" customHeight="1">
      <c r="B96" s="33"/>
      <c r="C96" s="28" t="s">
        <v>32</v>
      </c>
      <c r="F96" s="26" t="str">
        <f>IF(E20="","",E20)</f>
        <v>Vyplň údaj</v>
      </c>
      <c r="I96" s="28" t="s">
        <v>39</v>
      </c>
      <c r="J96" s="31" t="str">
        <f>E26</f>
        <v>Ing.Štefan Sivák</v>
      </c>
      <c r="L96" s="33"/>
    </row>
    <row r="97" spans="2:65" s="1" customFormat="1" ht="10.35" customHeight="1">
      <c r="B97" s="33"/>
      <c r="L97" s="33"/>
    </row>
    <row r="98" spans="2:65" s="10" customFormat="1" ht="29.25" customHeight="1">
      <c r="B98" s="113"/>
      <c r="C98" s="114" t="s">
        <v>291</v>
      </c>
      <c r="D98" s="115" t="s">
        <v>64</v>
      </c>
      <c r="E98" s="115" t="s">
        <v>60</v>
      </c>
      <c r="F98" s="115" t="s">
        <v>61</v>
      </c>
      <c r="G98" s="115" t="s">
        <v>292</v>
      </c>
      <c r="H98" s="115" t="s">
        <v>293</v>
      </c>
      <c r="I98" s="115" t="s">
        <v>294</v>
      </c>
      <c r="J98" s="115" t="s">
        <v>248</v>
      </c>
      <c r="K98" s="116" t="s">
        <v>295</v>
      </c>
      <c r="L98" s="113"/>
      <c r="M98" s="57" t="s">
        <v>42</v>
      </c>
      <c r="N98" s="58" t="s">
        <v>49</v>
      </c>
      <c r="O98" s="58" t="s">
        <v>296</v>
      </c>
      <c r="P98" s="58" t="s">
        <v>297</v>
      </c>
      <c r="Q98" s="58" t="s">
        <v>298</v>
      </c>
      <c r="R98" s="58" t="s">
        <v>299</v>
      </c>
      <c r="S98" s="58" t="s">
        <v>300</v>
      </c>
      <c r="T98" s="59" t="s">
        <v>301</v>
      </c>
    </row>
    <row r="99" spans="2:65" s="1" customFormat="1" ht="22.9" customHeight="1">
      <c r="B99" s="33"/>
      <c r="C99" s="62" t="s">
        <v>302</v>
      </c>
      <c r="J99" s="117">
        <f>BK99</f>
        <v>0</v>
      </c>
      <c r="L99" s="33"/>
      <c r="M99" s="60"/>
      <c r="N99" s="51"/>
      <c r="O99" s="51"/>
      <c r="P99" s="118">
        <f>P100+P439+P591</f>
        <v>0</v>
      </c>
      <c r="Q99" s="51"/>
      <c r="R99" s="118">
        <f>R100+R439+R591</f>
        <v>0</v>
      </c>
      <c r="S99" s="51"/>
      <c r="T99" s="119">
        <f>T100+T439+T591</f>
        <v>0</v>
      </c>
      <c r="AT99" s="18" t="s">
        <v>78</v>
      </c>
      <c r="AU99" s="18" t="s">
        <v>249</v>
      </c>
      <c r="BK99" s="120">
        <f>BK100+BK439+BK591</f>
        <v>0</v>
      </c>
    </row>
    <row r="100" spans="2:65" s="11" customFormat="1" ht="25.9" customHeight="1">
      <c r="B100" s="121"/>
      <c r="D100" s="122" t="s">
        <v>78</v>
      </c>
      <c r="E100" s="123" t="s">
        <v>86</v>
      </c>
      <c r="F100" s="123" t="s">
        <v>10283</v>
      </c>
      <c r="I100" s="124"/>
      <c r="J100" s="125">
        <f>BK100</f>
        <v>0</v>
      </c>
      <c r="L100" s="121"/>
      <c r="M100" s="126"/>
      <c r="P100" s="127">
        <f>P101+P135+P195+P217+P331+P389+P425</f>
        <v>0</v>
      </c>
      <c r="R100" s="127">
        <f>R101+R135+R195+R217+R331+R389+R425</f>
        <v>0</v>
      </c>
      <c r="T100" s="128">
        <f>T101+T135+T195+T217+T331+T389+T425</f>
        <v>0</v>
      </c>
      <c r="AR100" s="122" t="s">
        <v>86</v>
      </c>
      <c r="AT100" s="129" t="s">
        <v>78</v>
      </c>
      <c r="AU100" s="129" t="s">
        <v>79</v>
      </c>
      <c r="AY100" s="122" t="s">
        <v>305</v>
      </c>
      <c r="BK100" s="130">
        <f>BK101+BK135+BK195+BK217+BK331+BK389+BK425</f>
        <v>0</v>
      </c>
    </row>
    <row r="101" spans="2:65" s="11" customFormat="1" ht="22.9" customHeight="1">
      <c r="B101" s="121"/>
      <c r="D101" s="122" t="s">
        <v>78</v>
      </c>
      <c r="E101" s="131" t="s">
        <v>6883</v>
      </c>
      <c r="F101" s="131" t="s">
        <v>10284</v>
      </c>
      <c r="I101" s="124"/>
      <c r="J101" s="132">
        <f>BK101</f>
        <v>0</v>
      </c>
      <c r="L101" s="121"/>
      <c r="M101" s="126"/>
      <c r="P101" s="127">
        <f>SUM(P102:P134)</f>
        <v>0</v>
      </c>
      <c r="R101" s="127">
        <f>SUM(R102:R134)</f>
        <v>0</v>
      </c>
      <c r="T101" s="128">
        <f>SUM(T102:T134)</f>
        <v>0</v>
      </c>
      <c r="AR101" s="122" t="s">
        <v>86</v>
      </c>
      <c r="AT101" s="129" t="s">
        <v>78</v>
      </c>
      <c r="AU101" s="129" t="s">
        <v>86</v>
      </c>
      <c r="AY101" s="122" t="s">
        <v>305</v>
      </c>
      <c r="BK101" s="130">
        <f>SUM(BK102:BK134)</f>
        <v>0</v>
      </c>
    </row>
    <row r="102" spans="2:65" s="1" customFormat="1" ht="49.15" customHeight="1">
      <c r="B102" s="33"/>
      <c r="C102" s="133" t="s">
        <v>86</v>
      </c>
      <c r="D102" s="133" t="s">
        <v>307</v>
      </c>
      <c r="E102" s="134" t="s">
        <v>6885</v>
      </c>
      <c r="F102" s="135" t="s">
        <v>10285</v>
      </c>
      <c r="G102" s="136" t="s">
        <v>5668</v>
      </c>
      <c r="H102" s="137">
        <v>2</v>
      </c>
      <c r="I102" s="138"/>
      <c r="J102" s="139">
        <f>ROUND(I102*H102,2)</f>
        <v>0</v>
      </c>
      <c r="K102" s="135" t="s">
        <v>721</v>
      </c>
      <c r="L102" s="33"/>
      <c r="M102" s="140" t="s">
        <v>42</v>
      </c>
      <c r="N102" s="141" t="s">
        <v>50</v>
      </c>
      <c r="P102" s="142">
        <f>O102*H102</f>
        <v>0</v>
      </c>
      <c r="Q102" s="142">
        <v>0</v>
      </c>
      <c r="R102" s="142">
        <f>Q102*H102</f>
        <v>0</v>
      </c>
      <c r="S102" s="142">
        <v>0</v>
      </c>
      <c r="T102" s="143">
        <f>S102*H102</f>
        <v>0</v>
      </c>
      <c r="AR102" s="144" t="s">
        <v>311</v>
      </c>
      <c r="AT102" s="144" t="s">
        <v>307</v>
      </c>
      <c r="AU102" s="144" t="s">
        <v>88</v>
      </c>
      <c r="AY102" s="18" t="s">
        <v>305</v>
      </c>
      <c r="BE102" s="145">
        <f>IF(N102="základní",J102,0)</f>
        <v>0</v>
      </c>
      <c r="BF102" s="145">
        <f>IF(N102="snížená",J102,0)</f>
        <v>0</v>
      </c>
      <c r="BG102" s="145">
        <f>IF(N102="zákl. přenesená",J102,0)</f>
        <v>0</v>
      </c>
      <c r="BH102" s="145">
        <f>IF(N102="sníž. přenesená",J102,0)</f>
        <v>0</v>
      </c>
      <c r="BI102" s="145">
        <f>IF(N102="nulová",J102,0)</f>
        <v>0</v>
      </c>
      <c r="BJ102" s="18" t="s">
        <v>86</v>
      </c>
      <c r="BK102" s="145">
        <f>ROUND(I102*H102,2)</f>
        <v>0</v>
      </c>
      <c r="BL102" s="18" t="s">
        <v>311</v>
      </c>
      <c r="BM102" s="144" t="s">
        <v>88</v>
      </c>
    </row>
    <row r="103" spans="2:65" s="1" customFormat="1" ht="29.25">
      <c r="B103" s="33"/>
      <c r="D103" s="146" t="s">
        <v>313</v>
      </c>
      <c r="F103" s="147" t="s">
        <v>10285</v>
      </c>
      <c r="I103" s="148"/>
      <c r="L103" s="33"/>
      <c r="M103" s="149"/>
      <c r="T103" s="54"/>
      <c r="AT103" s="18" t="s">
        <v>313</v>
      </c>
      <c r="AU103" s="18" t="s">
        <v>88</v>
      </c>
    </row>
    <row r="104" spans="2:65" s="1" customFormat="1" ht="19.5">
      <c r="B104" s="33"/>
      <c r="D104" s="146" t="s">
        <v>1012</v>
      </c>
      <c r="F104" s="189" t="s">
        <v>10286</v>
      </c>
      <c r="I104" s="148"/>
      <c r="L104" s="33"/>
      <c r="M104" s="149"/>
      <c r="T104" s="54"/>
      <c r="AT104" s="18" t="s">
        <v>1012</v>
      </c>
      <c r="AU104" s="18" t="s">
        <v>88</v>
      </c>
    </row>
    <row r="105" spans="2:65" s="1" customFormat="1" ht="24.2" customHeight="1">
      <c r="B105" s="33"/>
      <c r="C105" s="133" t="s">
        <v>88</v>
      </c>
      <c r="D105" s="133" t="s">
        <v>307</v>
      </c>
      <c r="E105" s="134" t="s">
        <v>6888</v>
      </c>
      <c r="F105" s="135" t="s">
        <v>10287</v>
      </c>
      <c r="G105" s="136" t="s">
        <v>10288</v>
      </c>
      <c r="H105" s="137">
        <v>2</v>
      </c>
      <c r="I105" s="138"/>
      <c r="J105" s="139">
        <f>ROUND(I105*H105,2)</f>
        <v>0</v>
      </c>
      <c r="K105" s="135" t="s">
        <v>721</v>
      </c>
      <c r="L105" s="33"/>
      <c r="M105" s="140" t="s">
        <v>42</v>
      </c>
      <c r="N105" s="141" t="s">
        <v>50</v>
      </c>
      <c r="P105" s="142">
        <f>O105*H105</f>
        <v>0</v>
      </c>
      <c r="Q105" s="142">
        <v>0</v>
      </c>
      <c r="R105" s="142">
        <f>Q105*H105</f>
        <v>0</v>
      </c>
      <c r="S105" s="142">
        <v>0</v>
      </c>
      <c r="T105" s="143">
        <f>S105*H105</f>
        <v>0</v>
      </c>
      <c r="AR105" s="144" t="s">
        <v>311</v>
      </c>
      <c r="AT105" s="144" t="s">
        <v>307</v>
      </c>
      <c r="AU105" s="144" t="s">
        <v>88</v>
      </c>
      <c r="AY105" s="18" t="s">
        <v>305</v>
      </c>
      <c r="BE105" s="145">
        <f>IF(N105="základní",J105,0)</f>
        <v>0</v>
      </c>
      <c r="BF105" s="145">
        <f>IF(N105="snížená",J105,0)</f>
        <v>0</v>
      </c>
      <c r="BG105" s="145">
        <f>IF(N105="zákl. přenesená",J105,0)</f>
        <v>0</v>
      </c>
      <c r="BH105" s="145">
        <f>IF(N105="sníž. přenesená",J105,0)</f>
        <v>0</v>
      </c>
      <c r="BI105" s="145">
        <f>IF(N105="nulová",J105,0)</f>
        <v>0</v>
      </c>
      <c r="BJ105" s="18" t="s">
        <v>86</v>
      </c>
      <c r="BK105" s="145">
        <f>ROUND(I105*H105,2)</f>
        <v>0</v>
      </c>
      <c r="BL105" s="18" t="s">
        <v>311</v>
      </c>
      <c r="BM105" s="144" t="s">
        <v>311</v>
      </c>
    </row>
    <row r="106" spans="2:65" s="1" customFormat="1" ht="11.25">
      <c r="B106" s="33"/>
      <c r="D106" s="146" t="s">
        <v>313</v>
      </c>
      <c r="F106" s="147" t="s">
        <v>10287</v>
      </c>
      <c r="I106" s="148"/>
      <c r="L106" s="33"/>
      <c r="M106" s="149"/>
      <c r="T106" s="54"/>
      <c r="AT106" s="18" t="s">
        <v>313</v>
      </c>
      <c r="AU106" s="18" t="s">
        <v>88</v>
      </c>
    </row>
    <row r="107" spans="2:65" s="1" customFormat="1" ht="24.2" customHeight="1">
      <c r="B107" s="33"/>
      <c r="C107" s="133" t="s">
        <v>96</v>
      </c>
      <c r="D107" s="133" t="s">
        <v>307</v>
      </c>
      <c r="E107" s="134" t="s">
        <v>6891</v>
      </c>
      <c r="F107" s="135" t="s">
        <v>10289</v>
      </c>
      <c r="G107" s="136" t="s">
        <v>5668</v>
      </c>
      <c r="H107" s="137">
        <v>1</v>
      </c>
      <c r="I107" s="138"/>
      <c r="J107" s="139">
        <f>ROUND(I107*H107,2)</f>
        <v>0</v>
      </c>
      <c r="K107" s="135" t="s">
        <v>721</v>
      </c>
      <c r="L107" s="33"/>
      <c r="M107" s="140" t="s">
        <v>42</v>
      </c>
      <c r="N107" s="141" t="s">
        <v>50</v>
      </c>
      <c r="P107" s="142">
        <f>O107*H107</f>
        <v>0</v>
      </c>
      <c r="Q107" s="142">
        <v>0</v>
      </c>
      <c r="R107" s="142">
        <f>Q107*H107</f>
        <v>0</v>
      </c>
      <c r="S107" s="142">
        <v>0</v>
      </c>
      <c r="T107" s="143">
        <f>S107*H107</f>
        <v>0</v>
      </c>
      <c r="AR107" s="144" t="s">
        <v>311</v>
      </c>
      <c r="AT107" s="144" t="s">
        <v>307</v>
      </c>
      <c r="AU107" s="144" t="s">
        <v>88</v>
      </c>
      <c r="AY107" s="18" t="s">
        <v>305</v>
      </c>
      <c r="BE107" s="145">
        <f>IF(N107="základní",J107,0)</f>
        <v>0</v>
      </c>
      <c r="BF107" s="145">
        <f>IF(N107="snížená",J107,0)</f>
        <v>0</v>
      </c>
      <c r="BG107" s="145">
        <f>IF(N107="zákl. přenesená",J107,0)</f>
        <v>0</v>
      </c>
      <c r="BH107" s="145">
        <f>IF(N107="sníž. přenesená",J107,0)</f>
        <v>0</v>
      </c>
      <c r="BI107" s="145">
        <f>IF(N107="nulová",J107,0)</f>
        <v>0</v>
      </c>
      <c r="BJ107" s="18" t="s">
        <v>86</v>
      </c>
      <c r="BK107" s="145">
        <f>ROUND(I107*H107,2)</f>
        <v>0</v>
      </c>
      <c r="BL107" s="18" t="s">
        <v>311</v>
      </c>
      <c r="BM107" s="144" t="s">
        <v>347</v>
      </c>
    </row>
    <row r="108" spans="2:65" s="1" customFormat="1" ht="19.5">
      <c r="B108" s="33"/>
      <c r="D108" s="146" t="s">
        <v>313</v>
      </c>
      <c r="F108" s="147" t="s">
        <v>10289</v>
      </c>
      <c r="I108" s="148"/>
      <c r="L108" s="33"/>
      <c r="M108" s="149"/>
      <c r="T108" s="54"/>
      <c r="AT108" s="18" t="s">
        <v>313</v>
      </c>
      <c r="AU108" s="18" t="s">
        <v>88</v>
      </c>
    </row>
    <row r="109" spans="2:65" s="1" customFormat="1" ht="62.65" customHeight="1">
      <c r="B109" s="33"/>
      <c r="C109" s="133" t="s">
        <v>311</v>
      </c>
      <c r="D109" s="133" t="s">
        <v>307</v>
      </c>
      <c r="E109" s="134" t="s">
        <v>6894</v>
      </c>
      <c r="F109" s="135" t="s">
        <v>10290</v>
      </c>
      <c r="G109" s="136" t="s">
        <v>10288</v>
      </c>
      <c r="H109" s="137">
        <v>2</v>
      </c>
      <c r="I109" s="138"/>
      <c r="J109" s="139">
        <f>ROUND(I109*H109,2)</f>
        <v>0</v>
      </c>
      <c r="K109" s="135" t="s">
        <v>721</v>
      </c>
      <c r="L109" s="33"/>
      <c r="M109" s="140" t="s">
        <v>42</v>
      </c>
      <c r="N109" s="141" t="s">
        <v>50</v>
      </c>
      <c r="P109" s="142">
        <f>O109*H109</f>
        <v>0</v>
      </c>
      <c r="Q109" s="142">
        <v>0</v>
      </c>
      <c r="R109" s="142">
        <f>Q109*H109</f>
        <v>0</v>
      </c>
      <c r="S109" s="142">
        <v>0</v>
      </c>
      <c r="T109" s="143">
        <f>S109*H109</f>
        <v>0</v>
      </c>
      <c r="AR109" s="144" t="s">
        <v>311</v>
      </c>
      <c r="AT109" s="144" t="s">
        <v>307</v>
      </c>
      <c r="AU109" s="144" t="s">
        <v>88</v>
      </c>
      <c r="AY109" s="18" t="s">
        <v>305</v>
      </c>
      <c r="BE109" s="145">
        <f>IF(N109="základní",J109,0)</f>
        <v>0</v>
      </c>
      <c r="BF109" s="145">
        <f>IF(N109="snížená",J109,0)</f>
        <v>0</v>
      </c>
      <c r="BG109" s="145">
        <f>IF(N109="zákl. přenesená",J109,0)</f>
        <v>0</v>
      </c>
      <c r="BH109" s="145">
        <f>IF(N109="sníž. přenesená",J109,0)</f>
        <v>0</v>
      </c>
      <c r="BI109" s="145">
        <f>IF(N109="nulová",J109,0)</f>
        <v>0</v>
      </c>
      <c r="BJ109" s="18" t="s">
        <v>86</v>
      </c>
      <c r="BK109" s="145">
        <f>ROUND(I109*H109,2)</f>
        <v>0</v>
      </c>
      <c r="BL109" s="18" t="s">
        <v>311</v>
      </c>
      <c r="BM109" s="144" t="s">
        <v>344</v>
      </c>
    </row>
    <row r="110" spans="2:65" s="1" customFormat="1" ht="39">
      <c r="B110" s="33"/>
      <c r="D110" s="146" t="s">
        <v>313</v>
      </c>
      <c r="F110" s="147" t="s">
        <v>10290</v>
      </c>
      <c r="I110" s="148"/>
      <c r="L110" s="33"/>
      <c r="M110" s="149"/>
      <c r="T110" s="54"/>
      <c r="AT110" s="18" t="s">
        <v>313</v>
      </c>
      <c r="AU110" s="18" t="s">
        <v>88</v>
      </c>
    </row>
    <row r="111" spans="2:65" s="1" customFormat="1" ht="66.75" customHeight="1">
      <c r="B111" s="33"/>
      <c r="C111" s="133" t="s">
        <v>340</v>
      </c>
      <c r="D111" s="133" t="s">
        <v>307</v>
      </c>
      <c r="E111" s="134" t="s">
        <v>6897</v>
      </c>
      <c r="F111" s="135" t="s">
        <v>10291</v>
      </c>
      <c r="G111" s="136" t="s">
        <v>10288</v>
      </c>
      <c r="H111" s="137">
        <v>2</v>
      </c>
      <c r="I111" s="138"/>
      <c r="J111" s="139">
        <f>ROUND(I111*H111,2)</f>
        <v>0</v>
      </c>
      <c r="K111" s="135" t="s">
        <v>721</v>
      </c>
      <c r="L111" s="33"/>
      <c r="M111" s="140" t="s">
        <v>42</v>
      </c>
      <c r="N111" s="141" t="s">
        <v>50</v>
      </c>
      <c r="P111" s="142">
        <f>O111*H111</f>
        <v>0</v>
      </c>
      <c r="Q111" s="142">
        <v>0</v>
      </c>
      <c r="R111" s="142">
        <f>Q111*H111</f>
        <v>0</v>
      </c>
      <c r="S111" s="142">
        <v>0</v>
      </c>
      <c r="T111" s="143">
        <f>S111*H111</f>
        <v>0</v>
      </c>
      <c r="AR111" s="144" t="s">
        <v>311</v>
      </c>
      <c r="AT111" s="144" t="s">
        <v>307</v>
      </c>
      <c r="AU111" s="144" t="s">
        <v>88</v>
      </c>
      <c r="AY111" s="18" t="s">
        <v>305</v>
      </c>
      <c r="BE111" s="145">
        <f>IF(N111="základní",J111,0)</f>
        <v>0</v>
      </c>
      <c r="BF111" s="145">
        <f>IF(N111="snížená",J111,0)</f>
        <v>0</v>
      </c>
      <c r="BG111" s="145">
        <f>IF(N111="zákl. přenesená",J111,0)</f>
        <v>0</v>
      </c>
      <c r="BH111" s="145">
        <f>IF(N111="sníž. přenesená",J111,0)</f>
        <v>0</v>
      </c>
      <c r="BI111" s="145">
        <f>IF(N111="nulová",J111,0)</f>
        <v>0</v>
      </c>
      <c r="BJ111" s="18" t="s">
        <v>86</v>
      </c>
      <c r="BK111" s="145">
        <f>ROUND(I111*H111,2)</f>
        <v>0</v>
      </c>
      <c r="BL111" s="18" t="s">
        <v>311</v>
      </c>
      <c r="BM111" s="144" t="s">
        <v>386</v>
      </c>
    </row>
    <row r="112" spans="2:65" s="1" customFormat="1" ht="39">
      <c r="B112" s="33"/>
      <c r="D112" s="146" t="s">
        <v>313</v>
      </c>
      <c r="F112" s="147" t="s">
        <v>10291</v>
      </c>
      <c r="I112" s="148"/>
      <c r="L112" s="33"/>
      <c r="M112" s="149"/>
      <c r="T112" s="54"/>
      <c r="AT112" s="18" t="s">
        <v>313</v>
      </c>
      <c r="AU112" s="18" t="s">
        <v>88</v>
      </c>
    </row>
    <row r="113" spans="2:65" s="1" customFormat="1" ht="16.5" customHeight="1">
      <c r="B113" s="33"/>
      <c r="C113" s="133" t="s">
        <v>347</v>
      </c>
      <c r="D113" s="133" t="s">
        <v>307</v>
      </c>
      <c r="E113" s="134" t="s">
        <v>6900</v>
      </c>
      <c r="F113" s="135" t="s">
        <v>10292</v>
      </c>
      <c r="G113" s="136" t="s">
        <v>5668</v>
      </c>
      <c r="H113" s="137">
        <v>3</v>
      </c>
      <c r="I113" s="138"/>
      <c r="J113" s="139">
        <f>ROUND(I113*H113,2)</f>
        <v>0</v>
      </c>
      <c r="K113" s="135" t="s">
        <v>721</v>
      </c>
      <c r="L113" s="33"/>
      <c r="M113" s="140" t="s">
        <v>42</v>
      </c>
      <c r="N113" s="141" t="s">
        <v>50</v>
      </c>
      <c r="P113" s="142">
        <f>O113*H113</f>
        <v>0</v>
      </c>
      <c r="Q113" s="142">
        <v>0</v>
      </c>
      <c r="R113" s="142">
        <f>Q113*H113</f>
        <v>0</v>
      </c>
      <c r="S113" s="142">
        <v>0</v>
      </c>
      <c r="T113" s="143">
        <f>S113*H113</f>
        <v>0</v>
      </c>
      <c r="AR113" s="144" t="s">
        <v>311</v>
      </c>
      <c r="AT113" s="144" t="s">
        <v>307</v>
      </c>
      <c r="AU113" s="144" t="s">
        <v>88</v>
      </c>
      <c r="AY113" s="18" t="s">
        <v>305</v>
      </c>
      <c r="BE113" s="145">
        <f>IF(N113="základní",J113,0)</f>
        <v>0</v>
      </c>
      <c r="BF113" s="145">
        <f>IF(N113="snížená",J113,0)</f>
        <v>0</v>
      </c>
      <c r="BG113" s="145">
        <f>IF(N113="zákl. přenesená",J113,0)</f>
        <v>0</v>
      </c>
      <c r="BH113" s="145">
        <f>IF(N113="sníž. přenesená",J113,0)</f>
        <v>0</v>
      </c>
      <c r="BI113" s="145">
        <f>IF(N113="nulová",J113,0)</f>
        <v>0</v>
      </c>
      <c r="BJ113" s="18" t="s">
        <v>86</v>
      </c>
      <c r="BK113" s="145">
        <f>ROUND(I113*H113,2)</f>
        <v>0</v>
      </c>
      <c r="BL113" s="18" t="s">
        <v>311</v>
      </c>
      <c r="BM113" s="144" t="s">
        <v>8</v>
      </c>
    </row>
    <row r="114" spans="2:65" s="1" customFormat="1" ht="11.25">
      <c r="B114" s="33"/>
      <c r="D114" s="146" t="s">
        <v>313</v>
      </c>
      <c r="F114" s="147" t="s">
        <v>10292</v>
      </c>
      <c r="I114" s="148"/>
      <c r="L114" s="33"/>
      <c r="M114" s="149"/>
      <c r="T114" s="54"/>
      <c r="AT114" s="18" t="s">
        <v>313</v>
      </c>
      <c r="AU114" s="18" t="s">
        <v>88</v>
      </c>
    </row>
    <row r="115" spans="2:65" s="1" customFormat="1" ht="19.5">
      <c r="B115" s="33"/>
      <c r="D115" s="146" t="s">
        <v>1012</v>
      </c>
      <c r="F115" s="189" t="s">
        <v>10293</v>
      </c>
      <c r="I115" s="148"/>
      <c r="L115" s="33"/>
      <c r="M115" s="149"/>
      <c r="T115" s="54"/>
      <c r="AT115" s="18" t="s">
        <v>1012</v>
      </c>
      <c r="AU115" s="18" t="s">
        <v>88</v>
      </c>
    </row>
    <row r="116" spans="2:65" s="1" customFormat="1" ht="16.5" customHeight="1">
      <c r="B116" s="33"/>
      <c r="C116" s="133" t="s">
        <v>357</v>
      </c>
      <c r="D116" s="133" t="s">
        <v>307</v>
      </c>
      <c r="E116" s="134" t="s">
        <v>6903</v>
      </c>
      <c r="F116" s="135" t="s">
        <v>10294</v>
      </c>
      <c r="G116" s="136" t="s">
        <v>5668</v>
      </c>
      <c r="H116" s="137">
        <v>1</v>
      </c>
      <c r="I116" s="138"/>
      <c r="J116" s="139">
        <f>ROUND(I116*H116,2)</f>
        <v>0</v>
      </c>
      <c r="K116" s="135" t="s">
        <v>721</v>
      </c>
      <c r="L116" s="33"/>
      <c r="M116" s="140" t="s">
        <v>42</v>
      </c>
      <c r="N116" s="141" t="s">
        <v>50</v>
      </c>
      <c r="P116" s="142">
        <f>O116*H116</f>
        <v>0</v>
      </c>
      <c r="Q116" s="142">
        <v>0</v>
      </c>
      <c r="R116" s="142">
        <f>Q116*H116</f>
        <v>0</v>
      </c>
      <c r="S116" s="142">
        <v>0</v>
      </c>
      <c r="T116" s="143">
        <f>S116*H116</f>
        <v>0</v>
      </c>
      <c r="AR116" s="144" t="s">
        <v>311</v>
      </c>
      <c r="AT116" s="144" t="s">
        <v>307</v>
      </c>
      <c r="AU116" s="144" t="s">
        <v>88</v>
      </c>
      <c r="AY116" s="18" t="s">
        <v>305</v>
      </c>
      <c r="BE116" s="145">
        <f>IF(N116="základní",J116,0)</f>
        <v>0</v>
      </c>
      <c r="BF116" s="145">
        <f>IF(N116="snížená",J116,0)</f>
        <v>0</v>
      </c>
      <c r="BG116" s="145">
        <f>IF(N116="zákl. přenesená",J116,0)</f>
        <v>0</v>
      </c>
      <c r="BH116" s="145">
        <f>IF(N116="sníž. přenesená",J116,0)</f>
        <v>0</v>
      </c>
      <c r="BI116" s="145">
        <f>IF(N116="nulová",J116,0)</f>
        <v>0</v>
      </c>
      <c r="BJ116" s="18" t="s">
        <v>86</v>
      </c>
      <c r="BK116" s="145">
        <f>ROUND(I116*H116,2)</f>
        <v>0</v>
      </c>
      <c r="BL116" s="18" t="s">
        <v>311</v>
      </c>
      <c r="BM116" s="144" t="s">
        <v>418</v>
      </c>
    </row>
    <row r="117" spans="2:65" s="1" customFormat="1" ht="11.25">
      <c r="B117" s="33"/>
      <c r="D117" s="146" t="s">
        <v>313</v>
      </c>
      <c r="F117" s="147" t="s">
        <v>10294</v>
      </c>
      <c r="I117" s="148"/>
      <c r="L117" s="33"/>
      <c r="M117" s="149"/>
      <c r="T117" s="54"/>
      <c r="AT117" s="18" t="s">
        <v>313</v>
      </c>
      <c r="AU117" s="18" t="s">
        <v>88</v>
      </c>
    </row>
    <row r="118" spans="2:65" s="1" customFormat="1" ht="19.5">
      <c r="B118" s="33"/>
      <c r="D118" s="146" t="s">
        <v>1012</v>
      </c>
      <c r="F118" s="189" t="s">
        <v>10295</v>
      </c>
      <c r="I118" s="148"/>
      <c r="L118" s="33"/>
      <c r="M118" s="149"/>
      <c r="T118" s="54"/>
      <c r="AT118" s="18" t="s">
        <v>1012</v>
      </c>
      <c r="AU118" s="18" t="s">
        <v>88</v>
      </c>
    </row>
    <row r="119" spans="2:65" s="1" customFormat="1" ht="24.2" customHeight="1">
      <c r="B119" s="33"/>
      <c r="C119" s="133" t="s">
        <v>344</v>
      </c>
      <c r="D119" s="133" t="s">
        <v>307</v>
      </c>
      <c r="E119" s="134" t="s">
        <v>6905</v>
      </c>
      <c r="F119" s="135" t="s">
        <v>10296</v>
      </c>
      <c r="G119" s="136" t="s">
        <v>10297</v>
      </c>
      <c r="H119" s="137">
        <v>1</v>
      </c>
      <c r="I119" s="138"/>
      <c r="J119" s="139">
        <f>ROUND(I119*H119,2)</f>
        <v>0</v>
      </c>
      <c r="K119" s="135" t="s">
        <v>721</v>
      </c>
      <c r="L119" s="33"/>
      <c r="M119" s="140" t="s">
        <v>42</v>
      </c>
      <c r="N119" s="141" t="s">
        <v>50</v>
      </c>
      <c r="P119" s="142">
        <f>O119*H119</f>
        <v>0</v>
      </c>
      <c r="Q119" s="142">
        <v>0</v>
      </c>
      <c r="R119" s="142">
        <f>Q119*H119</f>
        <v>0</v>
      </c>
      <c r="S119" s="142">
        <v>0</v>
      </c>
      <c r="T119" s="143">
        <f>S119*H119</f>
        <v>0</v>
      </c>
      <c r="AR119" s="144" t="s">
        <v>311</v>
      </c>
      <c r="AT119" s="144" t="s">
        <v>307</v>
      </c>
      <c r="AU119" s="144" t="s">
        <v>88</v>
      </c>
      <c r="AY119" s="18" t="s">
        <v>305</v>
      </c>
      <c r="BE119" s="145">
        <f>IF(N119="základní",J119,0)</f>
        <v>0</v>
      </c>
      <c r="BF119" s="145">
        <f>IF(N119="snížená",J119,0)</f>
        <v>0</v>
      </c>
      <c r="BG119" s="145">
        <f>IF(N119="zákl. přenesená",J119,0)</f>
        <v>0</v>
      </c>
      <c r="BH119" s="145">
        <f>IF(N119="sníž. přenesená",J119,0)</f>
        <v>0</v>
      </c>
      <c r="BI119" s="145">
        <f>IF(N119="nulová",J119,0)</f>
        <v>0</v>
      </c>
      <c r="BJ119" s="18" t="s">
        <v>86</v>
      </c>
      <c r="BK119" s="145">
        <f>ROUND(I119*H119,2)</f>
        <v>0</v>
      </c>
      <c r="BL119" s="18" t="s">
        <v>311</v>
      </c>
      <c r="BM119" s="144" t="s">
        <v>436</v>
      </c>
    </row>
    <row r="120" spans="2:65" s="1" customFormat="1" ht="19.5">
      <c r="B120" s="33"/>
      <c r="D120" s="146" t="s">
        <v>313</v>
      </c>
      <c r="F120" s="147" t="s">
        <v>10296</v>
      </c>
      <c r="I120" s="148"/>
      <c r="L120" s="33"/>
      <c r="M120" s="149"/>
      <c r="T120" s="54"/>
      <c r="AT120" s="18" t="s">
        <v>313</v>
      </c>
      <c r="AU120" s="18" t="s">
        <v>88</v>
      </c>
    </row>
    <row r="121" spans="2:65" s="1" customFormat="1" ht="19.5">
      <c r="B121" s="33"/>
      <c r="D121" s="146" t="s">
        <v>1012</v>
      </c>
      <c r="F121" s="189" t="s">
        <v>10298</v>
      </c>
      <c r="I121" s="148"/>
      <c r="L121" s="33"/>
      <c r="M121" s="149"/>
      <c r="T121" s="54"/>
      <c r="AT121" s="18" t="s">
        <v>1012</v>
      </c>
      <c r="AU121" s="18" t="s">
        <v>88</v>
      </c>
    </row>
    <row r="122" spans="2:65" s="1" customFormat="1" ht="66.75" customHeight="1">
      <c r="B122" s="33"/>
      <c r="C122" s="133" t="s">
        <v>377</v>
      </c>
      <c r="D122" s="133" t="s">
        <v>307</v>
      </c>
      <c r="E122" s="134" t="s">
        <v>6908</v>
      </c>
      <c r="F122" s="135" t="s">
        <v>10299</v>
      </c>
      <c r="G122" s="136" t="s">
        <v>5668</v>
      </c>
      <c r="H122" s="137">
        <v>1</v>
      </c>
      <c r="I122" s="138"/>
      <c r="J122" s="139">
        <f>ROUND(I122*H122,2)</f>
        <v>0</v>
      </c>
      <c r="K122" s="135" t="s">
        <v>721</v>
      </c>
      <c r="L122" s="33"/>
      <c r="M122" s="140" t="s">
        <v>42</v>
      </c>
      <c r="N122" s="141" t="s">
        <v>50</v>
      </c>
      <c r="P122" s="142">
        <f>O122*H122</f>
        <v>0</v>
      </c>
      <c r="Q122" s="142">
        <v>0</v>
      </c>
      <c r="R122" s="142">
        <f>Q122*H122</f>
        <v>0</v>
      </c>
      <c r="S122" s="142">
        <v>0</v>
      </c>
      <c r="T122" s="143">
        <f>S122*H122</f>
        <v>0</v>
      </c>
      <c r="AR122" s="144" t="s">
        <v>311</v>
      </c>
      <c r="AT122" s="144" t="s">
        <v>307</v>
      </c>
      <c r="AU122" s="144" t="s">
        <v>88</v>
      </c>
      <c r="AY122" s="18" t="s">
        <v>305</v>
      </c>
      <c r="BE122" s="145">
        <f>IF(N122="základní",J122,0)</f>
        <v>0</v>
      </c>
      <c r="BF122" s="145">
        <f>IF(N122="snížená",J122,0)</f>
        <v>0</v>
      </c>
      <c r="BG122" s="145">
        <f>IF(N122="zákl. přenesená",J122,0)</f>
        <v>0</v>
      </c>
      <c r="BH122" s="145">
        <f>IF(N122="sníž. přenesená",J122,0)</f>
        <v>0</v>
      </c>
      <c r="BI122" s="145">
        <f>IF(N122="nulová",J122,0)</f>
        <v>0</v>
      </c>
      <c r="BJ122" s="18" t="s">
        <v>86</v>
      </c>
      <c r="BK122" s="145">
        <f>ROUND(I122*H122,2)</f>
        <v>0</v>
      </c>
      <c r="BL122" s="18" t="s">
        <v>311</v>
      </c>
      <c r="BM122" s="144" t="s">
        <v>450</v>
      </c>
    </row>
    <row r="123" spans="2:65" s="1" customFormat="1" ht="39">
      <c r="B123" s="33"/>
      <c r="D123" s="146" t="s">
        <v>313</v>
      </c>
      <c r="F123" s="147" t="s">
        <v>10299</v>
      </c>
      <c r="I123" s="148"/>
      <c r="L123" s="33"/>
      <c r="M123" s="149"/>
      <c r="T123" s="54"/>
      <c r="AT123" s="18" t="s">
        <v>313</v>
      </c>
      <c r="AU123" s="18" t="s">
        <v>88</v>
      </c>
    </row>
    <row r="124" spans="2:65" s="1" customFormat="1" ht="19.5">
      <c r="B124" s="33"/>
      <c r="D124" s="146" t="s">
        <v>1012</v>
      </c>
      <c r="F124" s="189" t="s">
        <v>10300</v>
      </c>
      <c r="I124" s="148"/>
      <c r="L124" s="33"/>
      <c r="M124" s="149"/>
      <c r="T124" s="54"/>
      <c r="AT124" s="18" t="s">
        <v>1012</v>
      </c>
      <c r="AU124" s="18" t="s">
        <v>88</v>
      </c>
    </row>
    <row r="125" spans="2:65" s="1" customFormat="1" ht="37.9" customHeight="1">
      <c r="B125" s="33"/>
      <c r="C125" s="133" t="s">
        <v>386</v>
      </c>
      <c r="D125" s="133" t="s">
        <v>307</v>
      </c>
      <c r="E125" s="134" t="s">
        <v>6911</v>
      </c>
      <c r="F125" s="135" t="s">
        <v>10301</v>
      </c>
      <c r="G125" s="136" t="s">
        <v>5668</v>
      </c>
      <c r="H125" s="137">
        <v>1</v>
      </c>
      <c r="I125" s="138"/>
      <c r="J125" s="139">
        <f>ROUND(I125*H125,2)</f>
        <v>0</v>
      </c>
      <c r="K125" s="135" t="s">
        <v>721</v>
      </c>
      <c r="L125" s="33"/>
      <c r="M125" s="140" t="s">
        <v>42</v>
      </c>
      <c r="N125" s="141" t="s">
        <v>50</v>
      </c>
      <c r="P125" s="142">
        <f>O125*H125</f>
        <v>0</v>
      </c>
      <c r="Q125" s="142">
        <v>0</v>
      </c>
      <c r="R125" s="142">
        <f>Q125*H125</f>
        <v>0</v>
      </c>
      <c r="S125" s="142">
        <v>0</v>
      </c>
      <c r="T125" s="143">
        <f>S125*H125</f>
        <v>0</v>
      </c>
      <c r="AR125" s="144" t="s">
        <v>311</v>
      </c>
      <c r="AT125" s="144" t="s">
        <v>307</v>
      </c>
      <c r="AU125" s="144" t="s">
        <v>88</v>
      </c>
      <c r="AY125" s="18" t="s">
        <v>305</v>
      </c>
      <c r="BE125" s="145">
        <f>IF(N125="základní",J125,0)</f>
        <v>0</v>
      </c>
      <c r="BF125" s="145">
        <f>IF(N125="snížená",J125,0)</f>
        <v>0</v>
      </c>
      <c r="BG125" s="145">
        <f>IF(N125="zákl. přenesená",J125,0)</f>
        <v>0</v>
      </c>
      <c r="BH125" s="145">
        <f>IF(N125="sníž. přenesená",J125,0)</f>
        <v>0</v>
      </c>
      <c r="BI125" s="145">
        <f>IF(N125="nulová",J125,0)</f>
        <v>0</v>
      </c>
      <c r="BJ125" s="18" t="s">
        <v>86</v>
      </c>
      <c r="BK125" s="145">
        <f>ROUND(I125*H125,2)</f>
        <v>0</v>
      </c>
      <c r="BL125" s="18" t="s">
        <v>311</v>
      </c>
      <c r="BM125" s="144" t="s">
        <v>467</v>
      </c>
    </row>
    <row r="126" spans="2:65" s="1" customFormat="1" ht="29.25">
      <c r="B126" s="33"/>
      <c r="D126" s="146" t="s">
        <v>313</v>
      </c>
      <c r="F126" s="147" t="s">
        <v>10302</v>
      </c>
      <c r="I126" s="148"/>
      <c r="L126" s="33"/>
      <c r="M126" s="149"/>
      <c r="T126" s="54"/>
      <c r="AT126" s="18" t="s">
        <v>313</v>
      </c>
      <c r="AU126" s="18" t="s">
        <v>88</v>
      </c>
    </row>
    <row r="127" spans="2:65" s="1" customFormat="1" ht="19.5">
      <c r="B127" s="33"/>
      <c r="D127" s="146" t="s">
        <v>1012</v>
      </c>
      <c r="F127" s="189" t="s">
        <v>10303</v>
      </c>
      <c r="I127" s="148"/>
      <c r="L127" s="33"/>
      <c r="M127" s="149"/>
      <c r="T127" s="54"/>
      <c r="AT127" s="18" t="s">
        <v>1012</v>
      </c>
      <c r="AU127" s="18" t="s">
        <v>88</v>
      </c>
    </row>
    <row r="128" spans="2:65" s="1" customFormat="1" ht="55.5" customHeight="1">
      <c r="B128" s="33"/>
      <c r="C128" s="133" t="s">
        <v>394</v>
      </c>
      <c r="D128" s="133" t="s">
        <v>307</v>
      </c>
      <c r="E128" s="134" t="s">
        <v>6914</v>
      </c>
      <c r="F128" s="135" t="s">
        <v>10304</v>
      </c>
      <c r="G128" s="136" t="s">
        <v>5668</v>
      </c>
      <c r="H128" s="137">
        <v>1</v>
      </c>
      <c r="I128" s="138"/>
      <c r="J128" s="139">
        <f>ROUND(I128*H128,2)</f>
        <v>0</v>
      </c>
      <c r="K128" s="135" t="s">
        <v>721</v>
      </c>
      <c r="L128" s="33"/>
      <c r="M128" s="140" t="s">
        <v>42</v>
      </c>
      <c r="N128" s="141" t="s">
        <v>50</v>
      </c>
      <c r="P128" s="142">
        <f>O128*H128</f>
        <v>0</v>
      </c>
      <c r="Q128" s="142">
        <v>0</v>
      </c>
      <c r="R128" s="142">
        <f>Q128*H128</f>
        <v>0</v>
      </c>
      <c r="S128" s="142">
        <v>0</v>
      </c>
      <c r="T128" s="143">
        <f>S128*H128</f>
        <v>0</v>
      </c>
      <c r="AR128" s="144" t="s">
        <v>311</v>
      </c>
      <c r="AT128" s="144" t="s">
        <v>307</v>
      </c>
      <c r="AU128" s="144" t="s">
        <v>88</v>
      </c>
      <c r="AY128" s="18" t="s">
        <v>305</v>
      </c>
      <c r="BE128" s="145">
        <f>IF(N128="základní",J128,0)</f>
        <v>0</v>
      </c>
      <c r="BF128" s="145">
        <f>IF(N128="snížená",J128,0)</f>
        <v>0</v>
      </c>
      <c r="BG128" s="145">
        <f>IF(N128="zákl. přenesená",J128,0)</f>
        <v>0</v>
      </c>
      <c r="BH128" s="145">
        <f>IF(N128="sníž. přenesená",J128,0)</f>
        <v>0</v>
      </c>
      <c r="BI128" s="145">
        <f>IF(N128="nulová",J128,0)</f>
        <v>0</v>
      </c>
      <c r="BJ128" s="18" t="s">
        <v>86</v>
      </c>
      <c r="BK128" s="145">
        <f>ROUND(I128*H128,2)</f>
        <v>0</v>
      </c>
      <c r="BL128" s="18" t="s">
        <v>311</v>
      </c>
      <c r="BM128" s="144" t="s">
        <v>482</v>
      </c>
    </row>
    <row r="129" spans="2:65" s="1" customFormat="1" ht="29.25">
      <c r="B129" s="33"/>
      <c r="D129" s="146" t="s">
        <v>313</v>
      </c>
      <c r="F129" s="147" t="s">
        <v>10304</v>
      </c>
      <c r="I129" s="148"/>
      <c r="L129" s="33"/>
      <c r="M129" s="149"/>
      <c r="T129" s="54"/>
      <c r="AT129" s="18" t="s">
        <v>313</v>
      </c>
      <c r="AU129" s="18" t="s">
        <v>88</v>
      </c>
    </row>
    <row r="130" spans="2:65" s="1" customFormat="1" ht="19.5">
      <c r="B130" s="33"/>
      <c r="D130" s="146" t="s">
        <v>1012</v>
      </c>
      <c r="F130" s="189" t="s">
        <v>10305</v>
      </c>
      <c r="I130" s="148"/>
      <c r="L130" s="33"/>
      <c r="M130" s="149"/>
      <c r="T130" s="54"/>
      <c r="AT130" s="18" t="s">
        <v>1012</v>
      </c>
      <c r="AU130" s="18" t="s">
        <v>88</v>
      </c>
    </row>
    <row r="131" spans="2:65" s="1" customFormat="1" ht="24.2" customHeight="1">
      <c r="B131" s="33"/>
      <c r="C131" s="133" t="s">
        <v>8</v>
      </c>
      <c r="D131" s="133" t="s">
        <v>307</v>
      </c>
      <c r="E131" s="134" t="s">
        <v>6916</v>
      </c>
      <c r="F131" s="135" t="s">
        <v>10306</v>
      </c>
      <c r="G131" s="136" t="s">
        <v>5668</v>
      </c>
      <c r="H131" s="137">
        <v>1</v>
      </c>
      <c r="I131" s="138"/>
      <c r="J131" s="139">
        <f>ROUND(I131*H131,2)</f>
        <v>0</v>
      </c>
      <c r="K131" s="135" t="s">
        <v>721</v>
      </c>
      <c r="L131" s="33"/>
      <c r="M131" s="140" t="s">
        <v>42</v>
      </c>
      <c r="N131" s="141" t="s">
        <v>50</v>
      </c>
      <c r="P131" s="142">
        <f>O131*H131</f>
        <v>0</v>
      </c>
      <c r="Q131" s="142">
        <v>0</v>
      </c>
      <c r="R131" s="142">
        <f>Q131*H131</f>
        <v>0</v>
      </c>
      <c r="S131" s="142">
        <v>0</v>
      </c>
      <c r="T131" s="143">
        <f>S131*H131</f>
        <v>0</v>
      </c>
      <c r="AR131" s="144" t="s">
        <v>311</v>
      </c>
      <c r="AT131" s="144" t="s">
        <v>307</v>
      </c>
      <c r="AU131" s="144" t="s">
        <v>88</v>
      </c>
      <c r="AY131" s="18" t="s">
        <v>305</v>
      </c>
      <c r="BE131" s="145">
        <f>IF(N131="základní",J131,0)</f>
        <v>0</v>
      </c>
      <c r="BF131" s="145">
        <f>IF(N131="snížená",J131,0)</f>
        <v>0</v>
      </c>
      <c r="BG131" s="145">
        <f>IF(N131="zákl. přenesená",J131,0)</f>
        <v>0</v>
      </c>
      <c r="BH131" s="145">
        <f>IF(N131="sníž. přenesená",J131,0)</f>
        <v>0</v>
      </c>
      <c r="BI131" s="145">
        <f>IF(N131="nulová",J131,0)</f>
        <v>0</v>
      </c>
      <c r="BJ131" s="18" t="s">
        <v>86</v>
      </c>
      <c r="BK131" s="145">
        <f>ROUND(I131*H131,2)</f>
        <v>0</v>
      </c>
      <c r="BL131" s="18" t="s">
        <v>311</v>
      </c>
      <c r="BM131" s="144" t="s">
        <v>498</v>
      </c>
    </row>
    <row r="132" spans="2:65" s="1" customFormat="1" ht="19.5">
      <c r="B132" s="33"/>
      <c r="D132" s="146" t="s">
        <v>313</v>
      </c>
      <c r="F132" s="147" t="s">
        <v>10306</v>
      </c>
      <c r="I132" s="148"/>
      <c r="L132" s="33"/>
      <c r="M132" s="149"/>
      <c r="T132" s="54"/>
      <c r="AT132" s="18" t="s">
        <v>313</v>
      </c>
      <c r="AU132" s="18" t="s">
        <v>88</v>
      </c>
    </row>
    <row r="133" spans="2:65" s="1" customFormat="1" ht="24.2" customHeight="1">
      <c r="B133" s="33"/>
      <c r="C133" s="133" t="s">
        <v>410</v>
      </c>
      <c r="D133" s="133" t="s">
        <v>307</v>
      </c>
      <c r="E133" s="134" t="s">
        <v>6918</v>
      </c>
      <c r="F133" s="135" t="s">
        <v>10307</v>
      </c>
      <c r="G133" s="136" t="s">
        <v>5668</v>
      </c>
      <c r="H133" s="137">
        <v>1</v>
      </c>
      <c r="I133" s="138"/>
      <c r="J133" s="139">
        <f>ROUND(I133*H133,2)</f>
        <v>0</v>
      </c>
      <c r="K133" s="135" t="s">
        <v>721</v>
      </c>
      <c r="L133" s="33"/>
      <c r="M133" s="140" t="s">
        <v>42</v>
      </c>
      <c r="N133" s="141" t="s">
        <v>50</v>
      </c>
      <c r="P133" s="142">
        <f>O133*H133</f>
        <v>0</v>
      </c>
      <c r="Q133" s="142">
        <v>0</v>
      </c>
      <c r="R133" s="142">
        <f>Q133*H133</f>
        <v>0</v>
      </c>
      <c r="S133" s="142">
        <v>0</v>
      </c>
      <c r="T133" s="143">
        <f>S133*H133</f>
        <v>0</v>
      </c>
      <c r="AR133" s="144" t="s">
        <v>311</v>
      </c>
      <c r="AT133" s="144" t="s">
        <v>307</v>
      </c>
      <c r="AU133" s="144" t="s">
        <v>88</v>
      </c>
      <c r="AY133" s="18" t="s">
        <v>305</v>
      </c>
      <c r="BE133" s="145">
        <f>IF(N133="základní",J133,0)</f>
        <v>0</v>
      </c>
      <c r="BF133" s="145">
        <f>IF(N133="snížená",J133,0)</f>
        <v>0</v>
      </c>
      <c r="BG133" s="145">
        <f>IF(N133="zákl. přenesená",J133,0)</f>
        <v>0</v>
      </c>
      <c r="BH133" s="145">
        <f>IF(N133="sníž. přenesená",J133,0)</f>
        <v>0</v>
      </c>
      <c r="BI133" s="145">
        <f>IF(N133="nulová",J133,0)</f>
        <v>0</v>
      </c>
      <c r="BJ133" s="18" t="s">
        <v>86</v>
      </c>
      <c r="BK133" s="145">
        <f>ROUND(I133*H133,2)</f>
        <v>0</v>
      </c>
      <c r="BL133" s="18" t="s">
        <v>311</v>
      </c>
      <c r="BM133" s="144" t="s">
        <v>517</v>
      </c>
    </row>
    <row r="134" spans="2:65" s="1" customFormat="1" ht="19.5">
      <c r="B134" s="33"/>
      <c r="D134" s="146" t="s">
        <v>313</v>
      </c>
      <c r="F134" s="147" t="s">
        <v>10307</v>
      </c>
      <c r="I134" s="148"/>
      <c r="L134" s="33"/>
      <c r="M134" s="149"/>
      <c r="T134" s="54"/>
      <c r="AT134" s="18" t="s">
        <v>313</v>
      </c>
      <c r="AU134" s="18" t="s">
        <v>88</v>
      </c>
    </row>
    <row r="135" spans="2:65" s="11" customFormat="1" ht="22.9" customHeight="1">
      <c r="B135" s="121"/>
      <c r="D135" s="122" t="s">
        <v>78</v>
      </c>
      <c r="E135" s="131" t="s">
        <v>6969</v>
      </c>
      <c r="F135" s="131" t="s">
        <v>10308</v>
      </c>
      <c r="I135" s="124"/>
      <c r="J135" s="132">
        <f>BK135</f>
        <v>0</v>
      </c>
      <c r="L135" s="121"/>
      <c r="M135" s="126"/>
      <c r="P135" s="127">
        <f>SUM(P136:P194)</f>
        <v>0</v>
      </c>
      <c r="R135" s="127">
        <f>SUM(R136:R194)</f>
        <v>0</v>
      </c>
      <c r="T135" s="128">
        <f>SUM(T136:T194)</f>
        <v>0</v>
      </c>
      <c r="AR135" s="122" t="s">
        <v>86</v>
      </c>
      <c r="AT135" s="129" t="s">
        <v>78</v>
      </c>
      <c r="AU135" s="129" t="s">
        <v>86</v>
      </c>
      <c r="AY135" s="122" t="s">
        <v>305</v>
      </c>
      <c r="BK135" s="130">
        <f>SUM(BK136:BK194)</f>
        <v>0</v>
      </c>
    </row>
    <row r="136" spans="2:65" s="1" customFormat="1" ht="76.349999999999994" customHeight="1">
      <c r="B136" s="33"/>
      <c r="C136" s="133" t="s">
        <v>418</v>
      </c>
      <c r="D136" s="133" t="s">
        <v>307</v>
      </c>
      <c r="E136" s="134" t="s">
        <v>6971</v>
      </c>
      <c r="F136" s="135" t="s">
        <v>10309</v>
      </c>
      <c r="G136" s="136" t="s">
        <v>5668</v>
      </c>
      <c r="H136" s="137">
        <v>1</v>
      </c>
      <c r="I136" s="138"/>
      <c r="J136" s="139">
        <f>ROUND(I136*H136,2)</f>
        <v>0</v>
      </c>
      <c r="K136" s="135" t="s">
        <v>721</v>
      </c>
      <c r="L136" s="33"/>
      <c r="M136" s="140" t="s">
        <v>42</v>
      </c>
      <c r="N136" s="141" t="s">
        <v>50</v>
      </c>
      <c r="P136" s="142">
        <f>O136*H136</f>
        <v>0</v>
      </c>
      <c r="Q136" s="142">
        <v>0</v>
      </c>
      <c r="R136" s="142">
        <f>Q136*H136</f>
        <v>0</v>
      </c>
      <c r="S136" s="142">
        <v>0</v>
      </c>
      <c r="T136" s="143">
        <f>S136*H136</f>
        <v>0</v>
      </c>
      <c r="AR136" s="144" t="s">
        <v>311</v>
      </c>
      <c r="AT136" s="144" t="s">
        <v>307</v>
      </c>
      <c r="AU136" s="144" t="s">
        <v>88</v>
      </c>
      <c r="AY136" s="18" t="s">
        <v>305</v>
      </c>
      <c r="BE136" s="145">
        <f>IF(N136="základní",J136,0)</f>
        <v>0</v>
      </c>
      <c r="BF136" s="145">
        <f>IF(N136="snížená",J136,0)</f>
        <v>0</v>
      </c>
      <c r="BG136" s="145">
        <f>IF(N136="zákl. přenesená",J136,0)</f>
        <v>0</v>
      </c>
      <c r="BH136" s="145">
        <f>IF(N136="sníž. přenesená",J136,0)</f>
        <v>0</v>
      </c>
      <c r="BI136" s="145">
        <f>IF(N136="nulová",J136,0)</f>
        <v>0</v>
      </c>
      <c r="BJ136" s="18" t="s">
        <v>86</v>
      </c>
      <c r="BK136" s="145">
        <f>ROUND(I136*H136,2)</f>
        <v>0</v>
      </c>
      <c r="BL136" s="18" t="s">
        <v>311</v>
      </c>
      <c r="BM136" s="144" t="s">
        <v>533</v>
      </c>
    </row>
    <row r="137" spans="2:65" s="1" customFormat="1" ht="48.75">
      <c r="B137" s="33"/>
      <c r="D137" s="146" t="s">
        <v>313</v>
      </c>
      <c r="F137" s="147" t="s">
        <v>10310</v>
      </c>
      <c r="I137" s="148"/>
      <c r="L137" s="33"/>
      <c r="M137" s="149"/>
      <c r="T137" s="54"/>
      <c r="AT137" s="18" t="s">
        <v>313</v>
      </c>
      <c r="AU137" s="18" t="s">
        <v>88</v>
      </c>
    </row>
    <row r="138" spans="2:65" s="1" customFormat="1" ht="19.5">
      <c r="B138" s="33"/>
      <c r="D138" s="146" t="s">
        <v>1012</v>
      </c>
      <c r="F138" s="189" t="s">
        <v>10311</v>
      </c>
      <c r="I138" s="148"/>
      <c r="L138" s="33"/>
      <c r="M138" s="149"/>
      <c r="T138" s="54"/>
      <c r="AT138" s="18" t="s">
        <v>1012</v>
      </c>
      <c r="AU138" s="18" t="s">
        <v>88</v>
      </c>
    </row>
    <row r="139" spans="2:65" s="1" customFormat="1" ht="76.349999999999994" customHeight="1">
      <c r="B139" s="33"/>
      <c r="C139" s="133" t="s">
        <v>428</v>
      </c>
      <c r="D139" s="133" t="s">
        <v>307</v>
      </c>
      <c r="E139" s="134" t="s">
        <v>6975</v>
      </c>
      <c r="F139" s="135" t="s">
        <v>10312</v>
      </c>
      <c r="G139" s="136" t="s">
        <v>5668</v>
      </c>
      <c r="H139" s="137">
        <v>1</v>
      </c>
      <c r="I139" s="138"/>
      <c r="J139" s="139">
        <f>ROUND(I139*H139,2)</f>
        <v>0</v>
      </c>
      <c r="K139" s="135" t="s">
        <v>721</v>
      </c>
      <c r="L139" s="33"/>
      <c r="M139" s="140" t="s">
        <v>42</v>
      </c>
      <c r="N139" s="141" t="s">
        <v>50</v>
      </c>
      <c r="P139" s="142">
        <f>O139*H139</f>
        <v>0</v>
      </c>
      <c r="Q139" s="142">
        <v>0</v>
      </c>
      <c r="R139" s="142">
        <f>Q139*H139</f>
        <v>0</v>
      </c>
      <c r="S139" s="142">
        <v>0</v>
      </c>
      <c r="T139" s="143">
        <f>S139*H139</f>
        <v>0</v>
      </c>
      <c r="AR139" s="144" t="s">
        <v>311</v>
      </c>
      <c r="AT139" s="144" t="s">
        <v>307</v>
      </c>
      <c r="AU139" s="144" t="s">
        <v>88</v>
      </c>
      <c r="AY139" s="18" t="s">
        <v>305</v>
      </c>
      <c r="BE139" s="145">
        <f>IF(N139="základní",J139,0)</f>
        <v>0</v>
      </c>
      <c r="BF139" s="145">
        <f>IF(N139="snížená",J139,0)</f>
        <v>0</v>
      </c>
      <c r="BG139" s="145">
        <f>IF(N139="zákl. přenesená",J139,0)</f>
        <v>0</v>
      </c>
      <c r="BH139" s="145">
        <f>IF(N139="sníž. přenesená",J139,0)</f>
        <v>0</v>
      </c>
      <c r="BI139" s="145">
        <f>IF(N139="nulová",J139,0)</f>
        <v>0</v>
      </c>
      <c r="BJ139" s="18" t="s">
        <v>86</v>
      </c>
      <c r="BK139" s="145">
        <f>ROUND(I139*H139,2)</f>
        <v>0</v>
      </c>
      <c r="BL139" s="18" t="s">
        <v>311</v>
      </c>
      <c r="BM139" s="144" t="s">
        <v>545</v>
      </c>
    </row>
    <row r="140" spans="2:65" s="1" customFormat="1" ht="48.75">
      <c r="B140" s="33"/>
      <c r="D140" s="146" t="s">
        <v>313</v>
      </c>
      <c r="F140" s="147" t="s">
        <v>10313</v>
      </c>
      <c r="I140" s="148"/>
      <c r="L140" s="33"/>
      <c r="M140" s="149"/>
      <c r="T140" s="54"/>
      <c r="AT140" s="18" t="s">
        <v>313</v>
      </c>
      <c r="AU140" s="18" t="s">
        <v>88</v>
      </c>
    </row>
    <row r="141" spans="2:65" s="1" customFormat="1" ht="19.5">
      <c r="B141" s="33"/>
      <c r="D141" s="146" t="s">
        <v>1012</v>
      </c>
      <c r="F141" s="189" t="s">
        <v>10314</v>
      </c>
      <c r="I141" s="148"/>
      <c r="L141" s="33"/>
      <c r="M141" s="149"/>
      <c r="T141" s="54"/>
      <c r="AT141" s="18" t="s">
        <v>1012</v>
      </c>
      <c r="AU141" s="18" t="s">
        <v>88</v>
      </c>
    </row>
    <row r="142" spans="2:65" s="1" customFormat="1" ht="76.349999999999994" customHeight="1">
      <c r="B142" s="33"/>
      <c r="C142" s="133" t="s">
        <v>436</v>
      </c>
      <c r="D142" s="133" t="s">
        <v>307</v>
      </c>
      <c r="E142" s="134" t="s">
        <v>6979</v>
      </c>
      <c r="F142" s="135" t="s">
        <v>10315</v>
      </c>
      <c r="G142" s="136" t="s">
        <v>5668</v>
      </c>
      <c r="H142" s="137">
        <v>1</v>
      </c>
      <c r="I142" s="138"/>
      <c r="J142" s="139">
        <f>ROUND(I142*H142,2)</f>
        <v>0</v>
      </c>
      <c r="K142" s="135" t="s">
        <v>721</v>
      </c>
      <c r="L142" s="33"/>
      <c r="M142" s="140" t="s">
        <v>42</v>
      </c>
      <c r="N142" s="141" t="s">
        <v>50</v>
      </c>
      <c r="P142" s="142">
        <f>O142*H142</f>
        <v>0</v>
      </c>
      <c r="Q142" s="142">
        <v>0</v>
      </c>
      <c r="R142" s="142">
        <f>Q142*H142</f>
        <v>0</v>
      </c>
      <c r="S142" s="142">
        <v>0</v>
      </c>
      <c r="T142" s="143">
        <f>S142*H142</f>
        <v>0</v>
      </c>
      <c r="AR142" s="144" t="s">
        <v>311</v>
      </c>
      <c r="AT142" s="144" t="s">
        <v>307</v>
      </c>
      <c r="AU142" s="144" t="s">
        <v>88</v>
      </c>
      <c r="AY142" s="18" t="s">
        <v>305</v>
      </c>
      <c r="BE142" s="145">
        <f>IF(N142="základní",J142,0)</f>
        <v>0</v>
      </c>
      <c r="BF142" s="145">
        <f>IF(N142="snížená",J142,0)</f>
        <v>0</v>
      </c>
      <c r="BG142" s="145">
        <f>IF(N142="zákl. přenesená",J142,0)</f>
        <v>0</v>
      </c>
      <c r="BH142" s="145">
        <f>IF(N142="sníž. přenesená",J142,0)</f>
        <v>0</v>
      </c>
      <c r="BI142" s="145">
        <f>IF(N142="nulová",J142,0)</f>
        <v>0</v>
      </c>
      <c r="BJ142" s="18" t="s">
        <v>86</v>
      </c>
      <c r="BK142" s="145">
        <f>ROUND(I142*H142,2)</f>
        <v>0</v>
      </c>
      <c r="BL142" s="18" t="s">
        <v>311</v>
      </c>
      <c r="BM142" s="144" t="s">
        <v>559</v>
      </c>
    </row>
    <row r="143" spans="2:65" s="1" customFormat="1" ht="48.75">
      <c r="B143" s="33"/>
      <c r="D143" s="146" t="s">
        <v>313</v>
      </c>
      <c r="F143" s="147" t="s">
        <v>10316</v>
      </c>
      <c r="I143" s="148"/>
      <c r="L143" s="33"/>
      <c r="M143" s="149"/>
      <c r="T143" s="54"/>
      <c r="AT143" s="18" t="s">
        <v>313</v>
      </c>
      <c r="AU143" s="18" t="s">
        <v>88</v>
      </c>
    </row>
    <row r="144" spans="2:65" s="1" customFormat="1" ht="19.5">
      <c r="B144" s="33"/>
      <c r="D144" s="146" t="s">
        <v>1012</v>
      </c>
      <c r="F144" s="189" t="s">
        <v>10317</v>
      </c>
      <c r="I144" s="148"/>
      <c r="L144" s="33"/>
      <c r="M144" s="149"/>
      <c r="T144" s="54"/>
      <c r="AT144" s="18" t="s">
        <v>1012</v>
      </c>
      <c r="AU144" s="18" t="s">
        <v>88</v>
      </c>
    </row>
    <row r="145" spans="2:65" s="1" customFormat="1" ht="44.25" customHeight="1">
      <c r="B145" s="33"/>
      <c r="C145" s="133" t="s">
        <v>444</v>
      </c>
      <c r="D145" s="133" t="s">
        <v>307</v>
      </c>
      <c r="E145" s="134" t="s">
        <v>6983</v>
      </c>
      <c r="F145" s="135" t="s">
        <v>10318</v>
      </c>
      <c r="G145" s="136" t="s">
        <v>402</v>
      </c>
      <c r="H145" s="137">
        <v>7500</v>
      </c>
      <c r="I145" s="138"/>
      <c r="J145" s="139">
        <f>ROUND(I145*H145,2)</f>
        <v>0</v>
      </c>
      <c r="K145" s="135" t="s">
        <v>721</v>
      </c>
      <c r="L145" s="33"/>
      <c r="M145" s="140" t="s">
        <v>42</v>
      </c>
      <c r="N145" s="141" t="s">
        <v>50</v>
      </c>
      <c r="P145" s="142">
        <f>O145*H145</f>
        <v>0</v>
      </c>
      <c r="Q145" s="142">
        <v>0</v>
      </c>
      <c r="R145" s="142">
        <f>Q145*H145</f>
        <v>0</v>
      </c>
      <c r="S145" s="142">
        <v>0</v>
      </c>
      <c r="T145" s="143">
        <f>S145*H145</f>
        <v>0</v>
      </c>
      <c r="AR145" s="144" t="s">
        <v>311</v>
      </c>
      <c r="AT145" s="144" t="s">
        <v>307</v>
      </c>
      <c r="AU145" s="144" t="s">
        <v>88</v>
      </c>
      <c r="AY145" s="18" t="s">
        <v>305</v>
      </c>
      <c r="BE145" s="145">
        <f>IF(N145="základní",J145,0)</f>
        <v>0</v>
      </c>
      <c r="BF145" s="145">
        <f>IF(N145="snížená",J145,0)</f>
        <v>0</v>
      </c>
      <c r="BG145" s="145">
        <f>IF(N145="zákl. přenesená",J145,0)</f>
        <v>0</v>
      </c>
      <c r="BH145" s="145">
        <f>IF(N145="sníž. přenesená",J145,0)</f>
        <v>0</v>
      </c>
      <c r="BI145" s="145">
        <f>IF(N145="nulová",J145,0)</f>
        <v>0</v>
      </c>
      <c r="BJ145" s="18" t="s">
        <v>86</v>
      </c>
      <c r="BK145" s="145">
        <f>ROUND(I145*H145,2)</f>
        <v>0</v>
      </c>
      <c r="BL145" s="18" t="s">
        <v>311</v>
      </c>
      <c r="BM145" s="144" t="s">
        <v>577</v>
      </c>
    </row>
    <row r="146" spans="2:65" s="1" customFormat="1" ht="29.25">
      <c r="B146" s="33"/>
      <c r="D146" s="146" t="s">
        <v>313</v>
      </c>
      <c r="F146" s="147" t="s">
        <v>10318</v>
      </c>
      <c r="I146" s="148"/>
      <c r="L146" s="33"/>
      <c r="M146" s="149"/>
      <c r="T146" s="54"/>
      <c r="AT146" s="18" t="s">
        <v>313</v>
      </c>
      <c r="AU146" s="18" t="s">
        <v>88</v>
      </c>
    </row>
    <row r="147" spans="2:65" s="1" customFormat="1" ht="44.25" customHeight="1">
      <c r="B147" s="33"/>
      <c r="C147" s="133" t="s">
        <v>450</v>
      </c>
      <c r="D147" s="133" t="s">
        <v>307</v>
      </c>
      <c r="E147" s="134" t="s">
        <v>6987</v>
      </c>
      <c r="F147" s="135" t="s">
        <v>10319</v>
      </c>
      <c r="G147" s="136" t="s">
        <v>402</v>
      </c>
      <c r="H147" s="137">
        <v>320</v>
      </c>
      <c r="I147" s="138"/>
      <c r="J147" s="139">
        <f>ROUND(I147*H147,2)</f>
        <v>0</v>
      </c>
      <c r="K147" s="135" t="s">
        <v>721</v>
      </c>
      <c r="L147" s="33"/>
      <c r="M147" s="140" t="s">
        <v>42</v>
      </c>
      <c r="N147" s="141" t="s">
        <v>50</v>
      </c>
      <c r="P147" s="142">
        <f>O147*H147</f>
        <v>0</v>
      </c>
      <c r="Q147" s="142">
        <v>0</v>
      </c>
      <c r="R147" s="142">
        <f>Q147*H147</f>
        <v>0</v>
      </c>
      <c r="S147" s="142">
        <v>0</v>
      </c>
      <c r="T147" s="143">
        <f>S147*H147</f>
        <v>0</v>
      </c>
      <c r="AR147" s="144" t="s">
        <v>311</v>
      </c>
      <c r="AT147" s="144" t="s">
        <v>307</v>
      </c>
      <c r="AU147" s="144" t="s">
        <v>88</v>
      </c>
      <c r="AY147" s="18" t="s">
        <v>305</v>
      </c>
      <c r="BE147" s="145">
        <f>IF(N147="základní",J147,0)</f>
        <v>0</v>
      </c>
      <c r="BF147" s="145">
        <f>IF(N147="snížená",J147,0)</f>
        <v>0</v>
      </c>
      <c r="BG147" s="145">
        <f>IF(N147="zákl. přenesená",J147,0)</f>
        <v>0</v>
      </c>
      <c r="BH147" s="145">
        <f>IF(N147="sníž. přenesená",J147,0)</f>
        <v>0</v>
      </c>
      <c r="BI147" s="145">
        <f>IF(N147="nulová",J147,0)</f>
        <v>0</v>
      </c>
      <c r="BJ147" s="18" t="s">
        <v>86</v>
      </c>
      <c r="BK147" s="145">
        <f>ROUND(I147*H147,2)</f>
        <v>0</v>
      </c>
      <c r="BL147" s="18" t="s">
        <v>311</v>
      </c>
      <c r="BM147" s="144" t="s">
        <v>593</v>
      </c>
    </row>
    <row r="148" spans="2:65" s="1" customFormat="1" ht="29.25">
      <c r="B148" s="33"/>
      <c r="D148" s="146" t="s">
        <v>313</v>
      </c>
      <c r="F148" s="147" t="s">
        <v>10319</v>
      </c>
      <c r="I148" s="148"/>
      <c r="L148" s="33"/>
      <c r="M148" s="149"/>
      <c r="T148" s="54"/>
      <c r="AT148" s="18" t="s">
        <v>313</v>
      </c>
      <c r="AU148" s="18" t="s">
        <v>88</v>
      </c>
    </row>
    <row r="149" spans="2:65" s="1" customFormat="1" ht="44.25" customHeight="1">
      <c r="B149" s="33"/>
      <c r="C149" s="133" t="s">
        <v>459</v>
      </c>
      <c r="D149" s="133" t="s">
        <v>307</v>
      </c>
      <c r="E149" s="134" t="s">
        <v>6991</v>
      </c>
      <c r="F149" s="135" t="s">
        <v>10320</v>
      </c>
      <c r="G149" s="136" t="s">
        <v>402</v>
      </c>
      <c r="H149" s="137">
        <v>66</v>
      </c>
      <c r="I149" s="138"/>
      <c r="J149" s="139">
        <f>ROUND(I149*H149,2)</f>
        <v>0</v>
      </c>
      <c r="K149" s="135" t="s">
        <v>721</v>
      </c>
      <c r="L149" s="33"/>
      <c r="M149" s="140" t="s">
        <v>42</v>
      </c>
      <c r="N149" s="141" t="s">
        <v>50</v>
      </c>
      <c r="P149" s="142">
        <f>O149*H149</f>
        <v>0</v>
      </c>
      <c r="Q149" s="142">
        <v>0</v>
      </c>
      <c r="R149" s="142">
        <f>Q149*H149</f>
        <v>0</v>
      </c>
      <c r="S149" s="142">
        <v>0</v>
      </c>
      <c r="T149" s="143">
        <f>S149*H149</f>
        <v>0</v>
      </c>
      <c r="AR149" s="144" t="s">
        <v>311</v>
      </c>
      <c r="AT149" s="144" t="s">
        <v>307</v>
      </c>
      <c r="AU149" s="144" t="s">
        <v>88</v>
      </c>
      <c r="AY149" s="18" t="s">
        <v>305</v>
      </c>
      <c r="BE149" s="145">
        <f>IF(N149="základní",J149,0)</f>
        <v>0</v>
      </c>
      <c r="BF149" s="145">
        <f>IF(N149="snížená",J149,0)</f>
        <v>0</v>
      </c>
      <c r="BG149" s="145">
        <f>IF(N149="zákl. přenesená",J149,0)</f>
        <v>0</v>
      </c>
      <c r="BH149" s="145">
        <f>IF(N149="sníž. přenesená",J149,0)</f>
        <v>0</v>
      </c>
      <c r="BI149" s="145">
        <f>IF(N149="nulová",J149,0)</f>
        <v>0</v>
      </c>
      <c r="BJ149" s="18" t="s">
        <v>86</v>
      </c>
      <c r="BK149" s="145">
        <f>ROUND(I149*H149,2)</f>
        <v>0</v>
      </c>
      <c r="BL149" s="18" t="s">
        <v>311</v>
      </c>
      <c r="BM149" s="144" t="s">
        <v>614</v>
      </c>
    </row>
    <row r="150" spans="2:65" s="1" customFormat="1" ht="29.25">
      <c r="B150" s="33"/>
      <c r="D150" s="146" t="s">
        <v>313</v>
      </c>
      <c r="F150" s="147" t="s">
        <v>10320</v>
      </c>
      <c r="I150" s="148"/>
      <c r="L150" s="33"/>
      <c r="M150" s="149"/>
      <c r="T150" s="54"/>
      <c r="AT150" s="18" t="s">
        <v>313</v>
      </c>
      <c r="AU150" s="18" t="s">
        <v>88</v>
      </c>
    </row>
    <row r="151" spans="2:65" s="1" customFormat="1" ht="44.25" customHeight="1">
      <c r="B151" s="33"/>
      <c r="C151" s="133" t="s">
        <v>467</v>
      </c>
      <c r="D151" s="133" t="s">
        <v>307</v>
      </c>
      <c r="E151" s="134" t="s">
        <v>6994</v>
      </c>
      <c r="F151" s="135" t="s">
        <v>10321</v>
      </c>
      <c r="G151" s="136" t="s">
        <v>402</v>
      </c>
      <c r="H151" s="137">
        <v>78</v>
      </c>
      <c r="I151" s="138"/>
      <c r="J151" s="139">
        <f>ROUND(I151*H151,2)</f>
        <v>0</v>
      </c>
      <c r="K151" s="135" t="s">
        <v>721</v>
      </c>
      <c r="L151" s="33"/>
      <c r="M151" s="140" t="s">
        <v>42</v>
      </c>
      <c r="N151" s="141" t="s">
        <v>50</v>
      </c>
      <c r="P151" s="142">
        <f>O151*H151</f>
        <v>0</v>
      </c>
      <c r="Q151" s="142">
        <v>0</v>
      </c>
      <c r="R151" s="142">
        <f>Q151*H151</f>
        <v>0</v>
      </c>
      <c r="S151" s="142">
        <v>0</v>
      </c>
      <c r="T151" s="143">
        <f>S151*H151</f>
        <v>0</v>
      </c>
      <c r="AR151" s="144" t="s">
        <v>311</v>
      </c>
      <c r="AT151" s="144" t="s">
        <v>307</v>
      </c>
      <c r="AU151" s="144" t="s">
        <v>88</v>
      </c>
      <c r="AY151" s="18" t="s">
        <v>305</v>
      </c>
      <c r="BE151" s="145">
        <f>IF(N151="základní",J151,0)</f>
        <v>0</v>
      </c>
      <c r="BF151" s="145">
        <f>IF(N151="snížená",J151,0)</f>
        <v>0</v>
      </c>
      <c r="BG151" s="145">
        <f>IF(N151="zákl. přenesená",J151,0)</f>
        <v>0</v>
      </c>
      <c r="BH151" s="145">
        <f>IF(N151="sníž. přenesená",J151,0)</f>
        <v>0</v>
      </c>
      <c r="BI151" s="145">
        <f>IF(N151="nulová",J151,0)</f>
        <v>0</v>
      </c>
      <c r="BJ151" s="18" t="s">
        <v>86</v>
      </c>
      <c r="BK151" s="145">
        <f>ROUND(I151*H151,2)</f>
        <v>0</v>
      </c>
      <c r="BL151" s="18" t="s">
        <v>311</v>
      </c>
      <c r="BM151" s="144" t="s">
        <v>630</v>
      </c>
    </row>
    <row r="152" spans="2:65" s="1" customFormat="1" ht="29.25">
      <c r="B152" s="33"/>
      <c r="D152" s="146" t="s">
        <v>313</v>
      </c>
      <c r="F152" s="147" t="s">
        <v>10321</v>
      </c>
      <c r="I152" s="148"/>
      <c r="L152" s="33"/>
      <c r="M152" s="149"/>
      <c r="T152" s="54"/>
      <c r="AT152" s="18" t="s">
        <v>313</v>
      </c>
      <c r="AU152" s="18" t="s">
        <v>88</v>
      </c>
    </row>
    <row r="153" spans="2:65" s="1" customFormat="1" ht="44.25" customHeight="1">
      <c r="B153" s="33"/>
      <c r="C153" s="133" t="s">
        <v>7</v>
      </c>
      <c r="D153" s="133" t="s">
        <v>307</v>
      </c>
      <c r="E153" s="134" t="s">
        <v>6997</v>
      </c>
      <c r="F153" s="135" t="s">
        <v>10322</v>
      </c>
      <c r="G153" s="136" t="s">
        <v>402</v>
      </c>
      <c r="H153" s="137">
        <v>94</v>
      </c>
      <c r="I153" s="138"/>
      <c r="J153" s="139">
        <f>ROUND(I153*H153,2)</f>
        <v>0</v>
      </c>
      <c r="K153" s="135" t="s">
        <v>721</v>
      </c>
      <c r="L153" s="33"/>
      <c r="M153" s="140" t="s">
        <v>42</v>
      </c>
      <c r="N153" s="141" t="s">
        <v>50</v>
      </c>
      <c r="P153" s="142">
        <f>O153*H153</f>
        <v>0</v>
      </c>
      <c r="Q153" s="142">
        <v>0</v>
      </c>
      <c r="R153" s="142">
        <f>Q153*H153</f>
        <v>0</v>
      </c>
      <c r="S153" s="142">
        <v>0</v>
      </c>
      <c r="T153" s="143">
        <f>S153*H153</f>
        <v>0</v>
      </c>
      <c r="AR153" s="144" t="s">
        <v>311</v>
      </c>
      <c r="AT153" s="144" t="s">
        <v>307</v>
      </c>
      <c r="AU153" s="144" t="s">
        <v>88</v>
      </c>
      <c r="AY153" s="18" t="s">
        <v>305</v>
      </c>
      <c r="BE153" s="145">
        <f>IF(N153="základní",J153,0)</f>
        <v>0</v>
      </c>
      <c r="BF153" s="145">
        <f>IF(N153="snížená",J153,0)</f>
        <v>0</v>
      </c>
      <c r="BG153" s="145">
        <f>IF(N153="zákl. přenesená",J153,0)</f>
        <v>0</v>
      </c>
      <c r="BH153" s="145">
        <f>IF(N153="sníž. přenesená",J153,0)</f>
        <v>0</v>
      </c>
      <c r="BI153" s="145">
        <f>IF(N153="nulová",J153,0)</f>
        <v>0</v>
      </c>
      <c r="BJ153" s="18" t="s">
        <v>86</v>
      </c>
      <c r="BK153" s="145">
        <f>ROUND(I153*H153,2)</f>
        <v>0</v>
      </c>
      <c r="BL153" s="18" t="s">
        <v>311</v>
      </c>
      <c r="BM153" s="144" t="s">
        <v>646</v>
      </c>
    </row>
    <row r="154" spans="2:65" s="1" customFormat="1" ht="29.25">
      <c r="B154" s="33"/>
      <c r="D154" s="146" t="s">
        <v>313</v>
      </c>
      <c r="F154" s="147" t="s">
        <v>10322</v>
      </c>
      <c r="I154" s="148"/>
      <c r="L154" s="33"/>
      <c r="M154" s="149"/>
      <c r="T154" s="54"/>
      <c r="AT154" s="18" t="s">
        <v>313</v>
      </c>
      <c r="AU154" s="18" t="s">
        <v>88</v>
      </c>
    </row>
    <row r="155" spans="2:65" s="1" customFormat="1" ht="16.5" customHeight="1">
      <c r="B155" s="33"/>
      <c r="C155" s="133" t="s">
        <v>482</v>
      </c>
      <c r="D155" s="133" t="s">
        <v>307</v>
      </c>
      <c r="E155" s="134" t="s">
        <v>7000</v>
      </c>
      <c r="F155" s="135" t="s">
        <v>10323</v>
      </c>
      <c r="G155" s="136" t="s">
        <v>402</v>
      </c>
      <c r="H155" s="137">
        <v>24</v>
      </c>
      <c r="I155" s="138"/>
      <c r="J155" s="139">
        <f>ROUND(I155*H155,2)</f>
        <v>0</v>
      </c>
      <c r="K155" s="135" t="s">
        <v>721</v>
      </c>
      <c r="L155" s="33"/>
      <c r="M155" s="140" t="s">
        <v>42</v>
      </c>
      <c r="N155" s="141" t="s">
        <v>50</v>
      </c>
      <c r="P155" s="142">
        <f>O155*H155</f>
        <v>0</v>
      </c>
      <c r="Q155" s="142">
        <v>0</v>
      </c>
      <c r="R155" s="142">
        <f>Q155*H155</f>
        <v>0</v>
      </c>
      <c r="S155" s="142">
        <v>0</v>
      </c>
      <c r="T155" s="143">
        <f>S155*H155</f>
        <v>0</v>
      </c>
      <c r="AR155" s="144" t="s">
        <v>311</v>
      </c>
      <c r="AT155" s="144" t="s">
        <v>307</v>
      </c>
      <c r="AU155" s="144" t="s">
        <v>88</v>
      </c>
      <c r="AY155" s="18" t="s">
        <v>305</v>
      </c>
      <c r="BE155" s="145">
        <f>IF(N155="základní",J155,0)</f>
        <v>0</v>
      </c>
      <c r="BF155" s="145">
        <f>IF(N155="snížená",J155,0)</f>
        <v>0</v>
      </c>
      <c r="BG155" s="145">
        <f>IF(N155="zákl. přenesená",J155,0)</f>
        <v>0</v>
      </c>
      <c r="BH155" s="145">
        <f>IF(N155="sníž. přenesená",J155,0)</f>
        <v>0</v>
      </c>
      <c r="BI155" s="145">
        <f>IF(N155="nulová",J155,0)</f>
        <v>0</v>
      </c>
      <c r="BJ155" s="18" t="s">
        <v>86</v>
      </c>
      <c r="BK155" s="145">
        <f>ROUND(I155*H155,2)</f>
        <v>0</v>
      </c>
      <c r="BL155" s="18" t="s">
        <v>311</v>
      </c>
      <c r="BM155" s="144" t="s">
        <v>661</v>
      </c>
    </row>
    <row r="156" spans="2:65" s="1" customFormat="1" ht="11.25">
      <c r="B156" s="33"/>
      <c r="D156" s="146" t="s">
        <v>313</v>
      </c>
      <c r="F156" s="147" t="s">
        <v>10323</v>
      </c>
      <c r="I156" s="148"/>
      <c r="L156" s="33"/>
      <c r="M156" s="149"/>
      <c r="T156" s="54"/>
      <c r="AT156" s="18" t="s">
        <v>313</v>
      </c>
      <c r="AU156" s="18" t="s">
        <v>88</v>
      </c>
    </row>
    <row r="157" spans="2:65" s="1" customFormat="1" ht="16.5" customHeight="1">
      <c r="B157" s="33"/>
      <c r="C157" s="133" t="s">
        <v>490</v>
      </c>
      <c r="D157" s="133" t="s">
        <v>307</v>
      </c>
      <c r="E157" s="134" t="s">
        <v>7003</v>
      </c>
      <c r="F157" s="135" t="s">
        <v>10324</v>
      </c>
      <c r="G157" s="136" t="s">
        <v>402</v>
      </c>
      <c r="H157" s="137">
        <v>32</v>
      </c>
      <c r="I157" s="138"/>
      <c r="J157" s="139">
        <f>ROUND(I157*H157,2)</f>
        <v>0</v>
      </c>
      <c r="K157" s="135" t="s">
        <v>721</v>
      </c>
      <c r="L157" s="33"/>
      <c r="M157" s="140" t="s">
        <v>42</v>
      </c>
      <c r="N157" s="141" t="s">
        <v>50</v>
      </c>
      <c r="P157" s="142">
        <f>O157*H157</f>
        <v>0</v>
      </c>
      <c r="Q157" s="142">
        <v>0</v>
      </c>
      <c r="R157" s="142">
        <f>Q157*H157</f>
        <v>0</v>
      </c>
      <c r="S157" s="142">
        <v>0</v>
      </c>
      <c r="T157" s="143">
        <f>S157*H157</f>
        <v>0</v>
      </c>
      <c r="AR157" s="144" t="s">
        <v>311</v>
      </c>
      <c r="AT157" s="144" t="s">
        <v>307</v>
      </c>
      <c r="AU157" s="144" t="s">
        <v>88</v>
      </c>
      <c r="AY157" s="18" t="s">
        <v>305</v>
      </c>
      <c r="BE157" s="145">
        <f>IF(N157="základní",J157,0)</f>
        <v>0</v>
      </c>
      <c r="BF157" s="145">
        <f>IF(N157="snížená",J157,0)</f>
        <v>0</v>
      </c>
      <c r="BG157" s="145">
        <f>IF(N157="zákl. přenesená",J157,0)</f>
        <v>0</v>
      </c>
      <c r="BH157" s="145">
        <f>IF(N157="sníž. přenesená",J157,0)</f>
        <v>0</v>
      </c>
      <c r="BI157" s="145">
        <f>IF(N157="nulová",J157,0)</f>
        <v>0</v>
      </c>
      <c r="BJ157" s="18" t="s">
        <v>86</v>
      </c>
      <c r="BK157" s="145">
        <f>ROUND(I157*H157,2)</f>
        <v>0</v>
      </c>
      <c r="BL157" s="18" t="s">
        <v>311</v>
      </c>
      <c r="BM157" s="144" t="s">
        <v>672</v>
      </c>
    </row>
    <row r="158" spans="2:65" s="1" customFormat="1" ht="11.25">
      <c r="B158" s="33"/>
      <c r="D158" s="146" t="s">
        <v>313</v>
      </c>
      <c r="F158" s="147" t="s">
        <v>10324</v>
      </c>
      <c r="I158" s="148"/>
      <c r="L158" s="33"/>
      <c r="M158" s="149"/>
      <c r="T158" s="54"/>
      <c r="AT158" s="18" t="s">
        <v>313</v>
      </c>
      <c r="AU158" s="18" t="s">
        <v>88</v>
      </c>
    </row>
    <row r="159" spans="2:65" s="1" customFormat="1" ht="21.75" customHeight="1">
      <c r="B159" s="33"/>
      <c r="C159" s="133" t="s">
        <v>498</v>
      </c>
      <c r="D159" s="133" t="s">
        <v>307</v>
      </c>
      <c r="E159" s="134" t="s">
        <v>7006</v>
      </c>
      <c r="F159" s="135" t="s">
        <v>10325</v>
      </c>
      <c r="G159" s="136" t="s">
        <v>5668</v>
      </c>
      <c r="H159" s="137">
        <v>98</v>
      </c>
      <c r="I159" s="138"/>
      <c r="J159" s="139">
        <f>ROUND(I159*H159,2)</f>
        <v>0</v>
      </c>
      <c r="K159" s="135" t="s">
        <v>721</v>
      </c>
      <c r="L159" s="33"/>
      <c r="M159" s="140" t="s">
        <v>42</v>
      </c>
      <c r="N159" s="141" t="s">
        <v>50</v>
      </c>
      <c r="P159" s="142">
        <f>O159*H159</f>
        <v>0</v>
      </c>
      <c r="Q159" s="142">
        <v>0</v>
      </c>
      <c r="R159" s="142">
        <f>Q159*H159</f>
        <v>0</v>
      </c>
      <c r="S159" s="142">
        <v>0</v>
      </c>
      <c r="T159" s="143">
        <f>S159*H159</f>
        <v>0</v>
      </c>
      <c r="AR159" s="144" t="s">
        <v>311</v>
      </c>
      <c r="AT159" s="144" t="s">
        <v>307</v>
      </c>
      <c r="AU159" s="144" t="s">
        <v>88</v>
      </c>
      <c r="AY159" s="18" t="s">
        <v>305</v>
      </c>
      <c r="BE159" s="145">
        <f>IF(N159="základní",J159,0)</f>
        <v>0</v>
      </c>
      <c r="BF159" s="145">
        <f>IF(N159="snížená",J159,0)</f>
        <v>0</v>
      </c>
      <c r="BG159" s="145">
        <f>IF(N159="zákl. přenesená",J159,0)</f>
        <v>0</v>
      </c>
      <c r="BH159" s="145">
        <f>IF(N159="sníž. přenesená",J159,0)</f>
        <v>0</v>
      </c>
      <c r="BI159" s="145">
        <f>IF(N159="nulová",J159,0)</f>
        <v>0</v>
      </c>
      <c r="BJ159" s="18" t="s">
        <v>86</v>
      </c>
      <c r="BK159" s="145">
        <f>ROUND(I159*H159,2)</f>
        <v>0</v>
      </c>
      <c r="BL159" s="18" t="s">
        <v>311</v>
      </c>
      <c r="BM159" s="144" t="s">
        <v>684</v>
      </c>
    </row>
    <row r="160" spans="2:65" s="1" customFormat="1" ht="11.25">
      <c r="B160" s="33"/>
      <c r="D160" s="146" t="s">
        <v>313</v>
      </c>
      <c r="F160" s="147" t="s">
        <v>10325</v>
      </c>
      <c r="I160" s="148"/>
      <c r="L160" s="33"/>
      <c r="M160" s="149"/>
      <c r="T160" s="54"/>
      <c r="AT160" s="18" t="s">
        <v>313</v>
      </c>
      <c r="AU160" s="18" t="s">
        <v>88</v>
      </c>
    </row>
    <row r="161" spans="2:65" s="1" customFormat="1" ht="21.75" customHeight="1">
      <c r="B161" s="33"/>
      <c r="C161" s="133" t="s">
        <v>507</v>
      </c>
      <c r="D161" s="133" t="s">
        <v>307</v>
      </c>
      <c r="E161" s="134" t="s">
        <v>7009</v>
      </c>
      <c r="F161" s="135" t="s">
        <v>10326</v>
      </c>
      <c r="G161" s="136" t="s">
        <v>5668</v>
      </c>
      <c r="H161" s="137">
        <v>50</v>
      </c>
      <c r="I161" s="138"/>
      <c r="J161" s="139">
        <f>ROUND(I161*H161,2)</f>
        <v>0</v>
      </c>
      <c r="K161" s="135" t="s">
        <v>721</v>
      </c>
      <c r="L161" s="33"/>
      <c r="M161" s="140" t="s">
        <v>42</v>
      </c>
      <c r="N161" s="141" t="s">
        <v>50</v>
      </c>
      <c r="P161" s="142">
        <f>O161*H161</f>
        <v>0</v>
      </c>
      <c r="Q161" s="142">
        <v>0</v>
      </c>
      <c r="R161" s="142">
        <f>Q161*H161</f>
        <v>0</v>
      </c>
      <c r="S161" s="142">
        <v>0</v>
      </c>
      <c r="T161" s="143">
        <f>S161*H161</f>
        <v>0</v>
      </c>
      <c r="AR161" s="144" t="s">
        <v>311</v>
      </c>
      <c r="AT161" s="144" t="s">
        <v>307</v>
      </c>
      <c r="AU161" s="144" t="s">
        <v>88</v>
      </c>
      <c r="AY161" s="18" t="s">
        <v>305</v>
      </c>
      <c r="BE161" s="145">
        <f>IF(N161="základní",J161,0)</f>
        <v>0</v>
      </c>
      <c r="BF161" s="145">
        <f>IF(N161="snížená",J161,0)</f>
        <v>0</v>
      </c>
      <c r="BG161" s="145">
        <f>IF(N161="zákl. přenesená",J161,0)</f>
        <v>0</v>
      </c>
      <c r="BH161" s="145">
        <f>IF(N161="sníž. přenesená",J161,0)</f>
        <v>0</v>
      </c>
      <c r="BI161" s="145">
        <f>IF(N161="nulová",J161,0)</f>
        <v>0</v>
      </c>
      <c r="BJ161" s="18" t="s">
        <v>86</v>
      </c>
      <c r="BK161" s="145">
        <f>ROUND(I161*H161,2)</f>
        <v>0</v>
      </c>
      <c r="BL161" s="18" t="s">
        <v>311</v>
      </c>
      <c r="BM161" s="144" t="s">
        <v>697</v>
      </c>
    </row>
    <row r="162" spans="2:65" s="1" customFormat="1" ht="11.25">
      <c r="B162" s="33"/>
      <c r="D162" s="146" t="s">
        <v>313</v>
      </c>
      <c r="F162" s="147" t="s">
        <v>10326</v>
      </c>
      <c r="I162" s="148"/>
      <c r="L162" s="33"/>
      <c r="M162" s="149"/>
      <c r="T162" s="54"/>
      <c r="AT162" s="18" t="s">
        <v>313</v>
      </c>
      <c r="AU162" s="18" t="s">
        <v>88</v>
      </c>
    </row>
    <row r="163" spans="2:65" s="1" customFormat="1" ht="21.75" customHeight="1">
      <c r="B163" s="33"/>
      <c r="C163" s="133" t="s">
        <v>517</v>
      </c>
      <c r="D163" s="133" t="s">
        <v>307</v>
      </c>
      <c r="E163" s="134" t="s">
        <v>7012</v>
      </c>
      <c r="F163" s="135" t="s">
        <v>10327</v>
      </c>
      <c r="G163" s="136" t="s">
        <v>5668</v>
      </c>
      <c r="H163" s="137">
        <v>13</v>
      </c>
      <c r="I163" s="138"/>
      <c r="J163" s="139">
        <f>ROUND(I163*H163,2)</f>
        <v>0</v>
      </c>
      <c r="K163" s="135" t="s">
        <v>721</v>
      </c>
      <c r="L163" s="33"/>
      <c r="M163" s="140" t="s">
        <v>42</v>
      </c>
      <c r="N163" s="141" t="s">
        <v>50</v>
      </c>
      <c r="P163" s="142">
        <f>O163*H163</f>
        <v>0</v>
      </c>
      <c r="Q163" s="142">
        <v>0</v>
      </c>
      <c r="R163" s="142">
        <f>Q163*H163</f>
        <v>0</v>
      </c>
      <c r="S163" s="142">
        <v>0</v>
      </c>
      <c r="T163" s="143">
        <f>S163*H163</f>
        <v>0</v>
      </c>
      <c r="AR163" s="144" t="s">
        <v>311</v>
      </c>
      <c r="AT163" s="144" t="s">
        <v>307</v>
      </c>
      <c r="AU163" s="144" t="s">
        <v>88</v>
      </c>
      <c r="AY163" s="18" t="s">
        <v>305</v>
      </c>
      <c r="BE163" s="145">
        <f>IF(N163="základní",J163,0)</f>
        <v>0</v>
      </c>
      <c r="BF163" s="145">
        <f>IF(N163="snížená",J163,0)</f>
        <v>0</v>
      </c>
      <c r="BG163" s="145">
        <f>IF(N163="zákl. přenesená",J163,0)</f>
        <v>0</v>
      </c>
      <c r="BH163" s="145">
        <f>IF(N163="sníž. přenesená",J163,0)</f>
        <v>0</v>
      </c>
      <c r="BI163" s="145">
        <f>IF(N163="nulová",J163,0)</f>
        <v>0</v>
      </c>
      <c r="BJ163" s="18" t="s">
        <v>86</v>
      </c>
      <c r="BK163" s="145">
        <f>ROUND(I163*H163,2)</f>
        <v>0</v>
      </c>
      <c r="BL163" s="18" t="s">
        <v>311</v>
      </c>
      <c r="BM163" s="144" t="s">
        <v>710</v>
      </c>
    </row>
    <row r="164" spans="2:65" s="1" customFormat="1" ht="11.25">
      <c r="B164" s="33"/>
      <c r="D164" s="146" t="s">
        <v>313</v>
      </c>
      <c r="F164" s="147" t="s">
        <v>10327</v>
      </c>
      <c r="I164" s="148"/>
      <c r="L164" s="33"/>
      <c r="M164" s="149"/>
      <c r="T164" s="54"/>
      <c r="AT164" s="18" t="s">
        <v>313</v>
      </c>
      <c r="AU164" s="18" t="s">
        <v>88</v>
      </c>
    </row>
    <row r="165" spans="2:65" s="1" customFormat="1" ht="21.75" customHeight="1">
      <c r="B165" s="33"/>
      <c r="C165" s="133" t="s">
        <v>525</v>
      </c>
      <c r="D165" s="133" t="s">
        <v>307</v>
      </c>
      <c r="E165" s="134" t="s">
        <v>7015</v>
      </c>
      <c r="F165" s="135" t="s">
        <v>10328</v>
      </c>
      <c r="G165" s="136" t="s">
        <v>5668</v>
      </c>
      <c r="H165" s="137">
        <v>15</v>
      </c>
      <c r="I165" s="138"/>
      <c r="J165" s="139">
        <f>ROUND(I165*H165,2)</f>
        <v>0</v>
      </c>
      <c r="K165" s="135" t="s">
        <v>721</v>
      </c>
      <c r="L165" s="33"/>
      <c r="M165" s="140" t="s">
        <v>42</v>
      </c>
      <c r="N165" s="141" t="s">
        <v>50</v>
      </c>
      <c r="P165" s="142">
        <f>O165*H165</f>
        <v>0</v>
      </c>
      <c r="Q165" s="142">
        <v>0</v>
      </c>
      <c r="R165" s="142">
        <f>Q165*H165</f>
        <v>0</v>
      </c>
      <c r="S165" s="142">
        <v>0</v>
      </c>
      <c r="T165" s="143">
        <f>S165*H165</f>
        <v>0</v>
      </c>
      <c r="AR165" s="144" t="s">
        <v>311</v>
      </c>
      <c r="AT165" s="144" t="s">
        <v>307</v>
      </c>
      <c r="AU165" s="144" t="s">
        <v>88</v>
      </c>
      <c r="AY165" s="18" t="s">
        <v>305</v>
      </c>
      <c r="BE165" s="145">
        <f>IF(N165="základní",J165,0)</f>
        <v>0</v>
      </c>
      <c r="BF165" s="145">
        <f>IF(N165="snížená",J165,0)</f>
        <v>0</v>
      </c>
      <c r="BG165" s="145">
        <f>IF(N165="zákl. přenesená",J165,0)</f>
        <v>0</v>
      </c>
      <c r="BH165" s="145">
        <f>IF(N165="sníž. přenesená",J165,0)</f>
        <v>0</v>
      </c>
      <c r="BI165" s="145">
        <f>IF(N165="nulová",J165,0)</f>
        <v>0</v>
      </c>
      <c r="BJ165" s="18" t="s">
        <v>86</v>
      </c>
      <c r="BK165" s="145">
        <f>ROUND(I165*H165,2)</f>
        <v>0</v>
      </c>
      <c r="BL165" s="18" t="s">
        <v>311</v>
      </c>
      <c r="BM165" s="144" t="s">
        <v>726</v>
      </c>
    </row>
    <row r="166" spans="2:65" s="1" customFormat="1" ht="11.25">
      <c r="B166" s="33"/>
      <c r="D166" s="146" t="s">
        <v>313</v>
      </c>
      <c r="F166" s="147" t="s">
        <v>10328</v>
      </c>
      <c r="I166" s="148"/>
      <c r="L166" s="33"/>
      <c r="M166" s="149"/>
      <c r="T166" s="54"/>
      <c r="AT166" s="18" t="s">
        <v>313</v>
      </c>
      <c r="AU166" s="18" t="s">
        <v>88</v>
      </c>
    </row>
    <row r="167" spans="2:65" s="1" customFormat="1" ht="21.75" customHeight="1">
      <c r="B167" s="33"/>
      <c r="C167" s="133" t="s">
        <v>533</v>
      </c>
      <c r="D167" s="133" t="s">
        <v>307</v>
      </c>
      <c r="E167" s="134" t="s">
        <v>7018</v>
      </c>
      <c r="F167" s="135" t="s">
        <v>10329</v>
      </c>
      <c r="G167" s="136" t="s">
        <v>5668</v>
      </c>
      <c r="H167" s="137">
        <v>18</v>
      </c>
      <c r="I167" s="138"/>
      <c r="J167" s="139">
        <f>ROUND(I167*H167,2)</f>
        <v>0</v>
      </c>
      <c r="K167" s="135" t="s">
        <v>721</v>
      </c>
      <c r="L167" s="33"/>
      <c r="M167" s="140" t="s">
        <v>42</v>
      </c>
      <c r="N167" s="141" t="s">
        <v>50</v>
      </c>
      <c r="P167" s="142">
        <f>O167*H167</f>
        <v>0</v>
      </c>
      <c r="Q167" s="142">
        <v>0</v>
      </c>
      <c r="R167" s="142">
        <f>Q167*H167</f>
        <v>0</v>
      </c>
      <c r="S167" s="142">
        <v>0</v>
      </c>
      <c r="T167" s="143">
        <f>S167*H167</f>
        <v>0</v>
      </c>
      <c r="AR167" s="144" t="s">
        <v>311</v>
      </c>
      <c r="AT167" s="144" t="s">
        <v>307</v>
      </c>
      <c r="AU167" s="144" t="s">
        <v>88</v>
      </c>
      <c r="AY167" s="18" t="s">
        <v>305</v>
      </c>
      <c r="BE167" s="145">
        <f>IF(N167="základní",J167,0)</f>
        <v>0</v>
      </c>
      <c r="BF167" s="145">
        <f>IF(N167="snížená",J167,0)</f>
        <v>0</v>
      </c>
      <c r="BG167" s="145">
        <f>IF(N167="zákl. přenesená",J167,0)</f>
        <v>0</v>
      </c>
      <c r="BH167" s="145">
        <f>IF(N167="sníž. přenesená",J167,0)</f>
        <v>0</v>
      </c>
      <c r="BI167" s="145">
        <f>IF(N167="nulová",J167,0)</f>
        <v>0</v>
      </c>
      <c r="BJ167" s="18" t="s">
        <v>86</v>
      </c>
      <c r="BK167" s="145">
        <f>ROUND(I167*H167,2)</f>
        <v>0</v>
      </c>
      <c r="BL167" s="18" t="s">
        <v>311</v>
      </c>
      <c r="BM167" s="144" t="s">
        <v>742</v>
      </c>
    </row>
    <row r="168" spans="2:65" s="1" customFormat="1" ht="11.25">
      <c r="B168" s="33"/>
      <c r="D168" s="146" t="s">
        <v>313</v>
      </c>
      <c r="F168" s="147" t="s">
        <v>10329</v>
      </c>
      <c r="I168" s="148"/>
      <c r="L168" s="33"/>
      <c r="M168" s="149"/>
      <c r="T168" s="54"/>
      <c r="AT168" s="18" t="s">
        <v>313</v>
      </c>
      <c r="AU168" s="18" t="s">
        <v>88</v>
      </c>
    </row>
    <row r="169" spans="2:65" s="1" customFormat="1" ht="24.2" customHeight="1">
      <c r="B169" s="33"/>
      <c r="C169" s="133" t="s">
        <v>538</v>
      </c>
      <c r="D169" s="133" t="s">
        <v>307</v>
      </c>
      <c r="E169" s="134" t="s">
        <v>7020</v>
      </c>
      <c r="F169" s="135" t="s">
        <v>10330</v>
      </c>
      <c r="G169" s="136" t="s">
        <v>5668</v>
      </c>
      <c r="H169" s="137">
        <v>4</v>
      </c>
      <c r="I169" s="138"/>
      <c r="J169" s="139">
        <f>ROUND(I169*H169,2)</f>
        <v>0</v>
      </c>
      <c r="K169" s="135" t="s">
        <v>721</v>
      </c>
      <c r="L169" s="33"/>
      <c r="M169" s="140" t="s">
        <v>42</v>
      </c>
      <c r="N169" s="141" t="s">
        <v>50</v>
      </c>
      <c r="P169" s="142">
        <f>O169*H169</f>
        <v>0</v>
      </c>
      <c r="Q169" s="142">
        <v>0</v>
      </c>
      <c r="R169" s="142">
        <f>Q169*H169</f>
        <v>0</v>
      </c>
      <c r="S169" s="142">
        <v>0</v>
      </c>
      <c r="T169" s="143">
        <f>S169*H169</f>
        <v>0</v>
      </c>
      <c r="AR169" s="144" t="s">
        <v>311</v>
      </c>
      <c r="AT169" s="144" t="s">
        <v>307</v>
      </c>
      <c r="AU169" s="144" t="s">
        <v>88</v>
      </c>
      <c r="AY169" s="18" t="s">
        <v>305</v>
      </c>
      <c r="BE169" s="145">
        <f>IF(N169="základní",J169,0)</f>
        <v>0</v>
      </c>
      <c r="BF169" s="145">
        <f>IF(N169="snížená",J169,0)</f>
        <v>0</v>
      </c>
      <c r="BG169" s="145">
        <f>IF(N169="zákl. přenesená",J169,0)</f>
        <v>0</v>
      </c>
      <c r="BH169" s="145">
        <f>IF(N169="sníž. přenesená",J169,0)</f>
        <v>0</v>
      </c>
      <c r="BI169" s="145">
        <f>IF(N169="nulová",J169,0)</f>
        <v>0</v>
      </c>
      <c r="BJ169" s="18" t="s">
        <v>86</v>
      </c>
      <c r="BK169" s="145">
        <f>ROUND(I169*H169,2)</f>
        <v>0</v>
      </c>
      <c r="BL169" s="18" t="s">
        <v>311</v>
      </c>
      <c r="BM169" s="144" t="s">
        <v>755</v>
      </c>
    </row>
    <row r="170" spans="2:65" s="1" customFormat="1" ht="11.25">
      <c r="B170" s="33"/>
      <c r="D170" s="146" t="s">
        <v>313</v>
      </c>
      <c r="F170" s="147" t="s">
        <v>10330</v>
      </c>
      <c r="I170" s="148"/>
      <c r="L170" s="33"/>
      <c r="M170" s="149"/>
      <c r="T170" s="54"/>
      <c r="AT170" s="18" t="s">
        <v>313</v>
      </c>
      <c r="AU170" s="18" t="s">
        <v>88</v>
      </c>
    </row>
    <row r="171" spans="2:65" s="1" customFormat="1" ht="24.2" customHeight="1">
      <c r="B171" s="33"/>
      <c r="C171" s="133" t="s">
        <v>545</v>
      </c>
      <c r="D171" s="133" t="s">
        <v>307</v>
      </c>
      <c r="E171" s="134" t="s">
        <v>7023</v>
      </c>
      <c r="F171" s="135" t="s">
        <v>10331</v>
      </c>
      <c r="G171" s="136" t="s">
        <v>5668</v>
      </c>
      <c r="H171" s="137">
        <v>8</v>
      </c>
      <c r="I171" s="138"/>
      <c r="J171" s="139">
        <f>ROUND(I171*H171,2)</f>
        <v>0</v>
      </c>
      <c r="K171" s="135" t="s">
        <v>721</v>
      </c>
      <c r="L171" s="33"/>
      <c r="M171" s="140" t="s">
        <v>42</v>
      </c>
      <c r="N171" s="141" t="s">
        <v>50</v>
      </c>
      <c r="P171" s="142">
        <f>O171*H171</f>
        <v>0</v>
      </c>
      <c r="Q171" s="142">
        <v>0</v>
      </c>
      <c r="R171" s="142">
        <f>Q171*H171</f>
        <v>0</v>
      </c>
      <c r="S171" s="142">
        <v>0</v>
      </c>
      <c r="T171" s="143">
        <f>S171*H171</f>
        <v>0</v>
      </c>
      <c r="AR171" s="144" t="s">
        <v>311</v>
      </c>
      <c r="AT171" s="144" t="s">
        <v>307</v>
      </c>
      <c r="AU171" s="144" t="s">
        <v>88</v>
      </c>
      <c r="AY171" s="18" t="s">
        <v>305</v>
      </c>
      <c r="BE171" s="145">
        <f>IF(N171="základní",J171,0)</f>
        <v>0</v>
      </c>
      <c r="BF171" s="145">
        <f>IF(N171="snížená",J171,0)</f>
        <v>0</v>
      </c>
      <c r="BG171" s="145">
        <f>IF(N171="zákl. přenesená",J171,0)</f>
        <v>0</v>
      </c>
      <c r="BH171" s="145">
        <f>IF(N171="sníž. přenesená",J171,0)</f>
        <v>0</v>
      </c>
      <c r="BI171" s="145">
        <f>IF(N171="nulová",J171,0)</f>
        <v>0</v>
      </c>
      <c r="BJ171" s="18" t="s">
        <v>86</v>
      </c>
      <c r="BK171" s="145">
        <f>ROUND(I171*H171,2)</f>
        <v>0</v>
      </c>
      <c r="BL171" s="18" t="s">
        <v>311</v>
      </c>
      <c r="BM171" s="144" t="s">
        <v>768</v>
      </c>
    </row>
    <row r="172" spans="2:65" s="1" customFormat="1" ht="11.25">
      <c r="B172" s="33"/>
      <c r="D172" s="146" t="s">
        <v>313</v>
      </c>
      <c r="F172" s="147" t="s">
        <v>10331</v>
      </c>
      <c r="I172" s="148"/>
      <c r="L172" s="33"/>
      <c r="M172" s="149"/>
      <c r="T172" s="54"/>
      <c r="AT172" s="18" t="s">
        <v>313</v>
      </c>
      <c r="AU172" s="18" t="s">
        <v>88</v>
      </c>
    </row>
    <row r="173" spans="2:65" s="1" customFormat="1" ht="24.2" customHeight="1">
      <c r="B173" s="33"/>
      <c r="C173" s="133" t="s">
        <v>551</v>
      </c>
      <c r="D173" s="133" t="s">
        <v>307</v>
      </c>
      <c r="E173" s="134" t="s">
        <v>7025</v>
      </c>
      <c r="F173" s="135" t="s">
        <v>10332</v>
      </c>
      <c r="G173" s="136" t="s">
        <v>5668</v>
      </c>
      <c r="H173" s="137">
        <v>2</v>
      </c>
      <c r="I173" s="138"/>
      <c r="J173" s="139">
        <f>ROUND(I173*H173,2)</f>
        <v>0</v>
      </c>
      <c r="K173" s="135" t="s">
        <v>721</v>
      </c>
      <c r="L173" s="33"/>
      <c r="M173" s="140" t="s">
        <v>42</v>
      </c>
      <c r="N173" s="141" t="s">
        <v>50</v>
      </c>
      <c r="P173" s="142">
        <f>O173*H173</f>
        <v>0</v>
      </c>
      <c r="Q173" s="142">
        <v>0</v>
      </c>
      <c r="R173" s="142">
        <f>Q173*H173</f>
        <v>0</v>
      </c>
      <c r="S173" s="142">
        <v>0</v>
      </c>
      <c r="T173" s="143">
        <f>S173*H173</f>
        <v>0</v>
      </c>
      <c r="AR173" s="144" t="s">
        <v>311</v>
      </c>
      <c r="AT173" s="144" t="s">
        <v>307</v>
      </c>
      <c r="AU173" s="144" t="s">
        <v>88</v>
      </c>
      <c r="AY173" s="18" t="s">
        <v>305</v>
      </c>
      <c r="BE173" s="145">
        <f>IF(N173="základní",J173,0)</f>
        <v>0</v>
      </c>
      <c r="BF173" s="145">
        <f>IF(N173="snížená",J173,0)</f>
        <v>0</v>
      </c>
      <c r="BG173" s="145">
        <f>IF(N173="zákl. přenesená",J173,0)</f>
        <v>0</v>
      </c>
      <c r="BH173" s="145">
        <f>IF(N173="sníž. přenesená",J173,0)</f>
        <v>0</v>
      </c>
      <c r="BI173" s="145">
        <f>IF(N173="nulová",J173,0)</f>
        <v>0</v>
      </c>
      <c r="BJ173" s="18" t="s">
        <v>86</v>
      </c>
      <c r="BK173" s="145">
        <f>ROUND(I173*H173,2)</f>
        <v>0</v>
      </c>
      <c r="BL173" s="18" t="s">
        <v>311</v>
      </c>
      <c r="BM173" s="144" t="s">
        <v>781</v>
      </c>
    </row>
    <row r="174" spans="2:65" s="1" customFormat="1" ht="11.25">
      <c r="B174" s="33"/>
      <c r="D174" s="146" t="s">
        <v>313</v>
      </c>
      <c r="F174" s="147" t="s">
        <v>10332</v>
      </c>
      <c r="I174" s="148"/>
      <c r="L174" s="33"/>
      <c r="M174" s="149"/>
      <c r="T174" s="54"/>
      <c r="AT174" s="18" t="s">
        <v>313</v>
      </c>
      <c r="AU174" s="18" t="s">
        <v>88</v>
      </c>
    </row>
    <row r="175" spans="2:65" s="1" customFormat="1" ht="24.2" customHeight="1">
      <c r="B175" s="33"/>
      <c r="C175" s="133" t="s">
        <v>559</v>
      </c>
      <c r="D175" s="133" t="s">
        <v>307</v>
      </c>
      <c r="E175" s="134" t="s">
        <v>7027</v>
      </c>
      <c r="F175" s="135" t="s">
        <v>10333</v>
      </c>
      <c r="G175" s="136" t="s">
        <v>5668</v>
      </c>
      <c r="H175" s="137">
        <v>4</v>
      </c>
      <c r="I175" s="138"/>
      <c r="J175" s="139">
        <f>ROUND(I175*H175,2)</f>
        <v>0</v>
      </c>
      <c r="K175" s="135" t="s">
        <v>721</v>
      </c>
      <c r="L175" s="33"/>
      <c r="M175" s="140" t="s">
        <v>42</v>
      </c>
      <c r="N175" s="141" t="s">
        <v>50</v>
      </c>
      <c r="P175" s="142">
        <f>O175*H175</f>
        <v>0</v>
      </c>
      <c r="Q175" s="142">
        <v>0</v>
      </c>
      <c r="R175" s="142">
        <f>Q175*H175</f>
        <v>0</v>
      </c>
      <c r="S175" s="142">
        <v>0</v>
      </c>
      <c r="T175" s="143">
        <f>S175*H175</f>
        <v>0</v>
      </c>
      <c r="AR175" s="144" t="s">
        <v>311</v>
      </c>
      <c r="AT175" s="144" t="s">
        <v>307</v>
      </c>
      <c r="AU175" s="144" t="s">
        <v>88</v>
      </c>
      <c r="AY175" s="18" t="s">
        <v>305</v>
      </c>
      <c r="BE175" s="145">
        <f>IF(N175="základní",J175,0)</f>
        <v>0</v>
      </c>
      <c r="BF175" s="145">
        <f>IF(N175="snížená",J175,0)</f>
        <v>0</v>
      </c>
      <c r="BG175" s="145">
        <f>IF(N175="zákl. přenesená",J175,0)</f>
        <v>0</v>
      </c>
      <c r="BH175" s="145">
        <f>IF(N175="sníž. přenesená",J175,0)</f>
        <v>0</v>
      </c>
      <c r="BI175" s="145">
        <f>IF(N175="nulová",J175,0)</f>
        <v>0</v>
      </c>
      <c r="BJ175" s="18" t="s">
        <v>86</v>
      </c>
      <c r="BK175" s="145">
        <f>ROUND(I175*H175,2)</f>
        <v>0</v>
      </c>
      <c r="BL175" s="18" t="s">
        <v>311</v>
      </c>
      <c r="BM175" s="144" t="s">
        <v>792</v>
      </c>
    </row>
    <row r="176" spans="2:65" s="1" customFormat="1" ht="11.25">
      <c r="B176" s="33"/>
      <c r="D176" s="146" t="s">
        <v>313</v>
      </c>
      <c r="F176" s="147" t="s">
        <v>10333</v>
      </c>
      <c r="I176" s="148"/>
      <c r="L176" s="33"/>
      <c r="M176" s="149"/>
      <c r="T176" s="54"/>
      <c r="AT176" s="18" t="s">
        <v>313</v>
      </c>
      <c r="AU176" s="18" t="s">
        <v>88</v>
      </c>
    </row>
    <row r="177" spans="2:65" s="1" customFormat="1" ht="24.2" customHeight="1">
      <c r="B177" s="33"/>
      <c r="C177" s="133" t="s">
        <v>569</v>
      </c>
      <c r="D177" s="133" t="s">
        <v>307</v>
      </c>
      <c r="E177" s="134" t="s">
        <v>7029</v>
      </c>
      <c r="F177" s="135" t="s">
        <v>10334</v>
      </c>
      <c r="G177" s="136" t="s">
        <v>5668</v>
      </c>
      <c r="H177" s="137">
        <v>4</v>
      </c>
      <c r="I177" s="138"/>
      <c r="J177" s="139">
        <f>ROUND(I177*H177,2)</f>
        <v>0</v>
      </c>
      <c r="K177" s="135" t="s">
        <v>721</v>
      </c>
      <c r="L177" s="33"/>
      <c r="M177" s="140" t="s">
        <v>42</v>
      </c>
      <c r="N177" s="141" t="s">
        <v>50</v>
      </c>
      <c r="P177" s="142">
        <f>O177*H177</f>
        <v>0</v>
      </c>
      <c r="Q177" s="142">
        <v>0</v>
      </c>
      <c r="R177" s="142">
        <f>Q177*H177</f>
        <v>0</v>
      </c>
      <c r="S177" s="142">
        <v>0</v>
      </c>
      <c r="T177" s="143">
        <f>S177*H177</f>
        <v>0</v>
      </c>
      <c r="AR177" s="144" t="s">
        <v>311</v>
      </c>
      <c r="AT177" s="144" t="s">
        <v>307</v>
      </c>
      <c r="AU177" s="144" t="s">
        <v>88</v>
      </c>
      <c r="AY177" s="18" t="s">
        <v>305</v>
      </c>
      <c r="BE177" s="145">
        <f>IF(N177="základní",J177,0)</f>
        <v>0</v>
      </c>
      <c r="BF177" s="145">
        <f>IF(N177="snížená",J177,0)</f>
        <v>0</v>
      </c>
      <c r="BG177" s="145">
        <f>IF(N177="zákl. přenesená",J177,0)</f>
        <v>0</v>
      </c>
      <c r="BH177" s="145">
        <f>IF(N177="sníž. přenesená",J177,0)</f>
        <v>0</v>
      </c>
      <c r="BI177" s="145">
        <f>IF(N177="nulová",J177,0)</f>
        <v>0</v>
      </c>
      <c r="BJ177" s="18" t="s">
        <v>86</v>
      </c>
      <c r="BK177" s="145">
        <f>ROUND(I177*H177,2)</f>
        <v>0</v>
      </c>
      <c r="BL177" s="18" t="s">
        <v>311</v>
      </c>
      <c r="BM177" s="144" t="s">
        <v>804</v>
      </c>
    </row>
    <row r="178" spans="2:65" s="1" customFormat="1" ht="11.25">
      <c r="B178" s="33"/>
      <c r="D178" s="146" t="s">
        <v>313</v>
      </c>
      <c r="F178" s="147" t="s">
        <v>10334</v>
      </c>
      <c r="I178" s="148"/>
      <c r="L178" s="33"/>
      <c r="M178" s="149"/>
      <c r="T178" s="54"/>
      <c r="AT178" s="18" t="s">
        <v>313</v>
      </c>
      <c r="AU178" s="18" t="s">
        <v>88</v>
      </c>
    </row>
    <row r="179" spans="2:65" s="1" customFormat="1" ht="24.2" customHeight="1">
      <c r="B179" s="33"/>
      <c r="C179" s="133" t="s">
        <v>577</v>
      </c>
      <c r="D179" s="133" t="s">
        <v>307</v>
      </c>
      <c r="E179" s="134" t="s">
        <v>7031</v>
      </c>
      <c r="F179" s="135" t="s">
        <v>10335</v>
      </c>
      <c r="G179" s="136" t="s">
        <v>5668</v>
      </c>
      <c r="H179" s="137">
        <v>2</v>
      </c>
      <c r="I179" s="138"/>
      <c r="J179" s="139">
        <f>ROUND(I179*H179,2)</f>
        <v>0</v>
      </c>
      <c r="K179" s="135" t="s">
        <v>721</v>
      </c>
      <c r="L179" s="33"/>
      <c r="M179" s="140" t="s">
        <v>42</v>
      </c>
      <c r="N179" s="141" t="s">
        <v>50</v>
      </c>
      <c r="P179" s="142">
        <f>O179*H179</f>
        <v>0</v>
      </c>
      <c r="Q179" s="142">
        <v>0</v>
      </c>
      <c r="R179" s="142">
        <f>Q179*H179</f>
        <v>0</v>
      </c>
      <c r="S179" s="142">
        <v>0</v>
      </c>
      <c r="T179" s="143">
        <f>S179*H179</f>
        <v>0</v>
      </c>
      <c r="AR179" s="144" t="s">
        <v>311</v>
      </c>
      <c r="AT179" s="144" t="s">
        <v>307</v>
      </c>
      <c r="AU179" s="144" t="s">
        <v>88</v>
      </c>
      <c r="AY179" s="18" t="s">
        <v>305</v>
      </c>
      <c r="BE179" s="145">
        <f>IF(N179="základní",J179,0)</f>
        <v>0</v>
      </c>
      <c r="BF179" s="145">
        <f>IF(N179="snížená",J179,0)</f>
        <v>0</v>
      </c>
      <c r="BG179" s="145">
        <f>IF(N179="zákl. přenesená",J179,0)</f>
        <v>0</v>
      </c>
      <c r="BH179" s="145">
        <f>IF(N179="sníž. přenesená",J179,0)</f>
        <v>0</v>
      </c>
      <c r="BI179" s="145">
        <f>IF(N179="nulová",J179,0)</f>
        <v>0</v>
      </c>
      <c r="BJ179" s="18" t="s">
        <v>86</v>
      </c>
      <c r="BK179" s="145">
        <f>ROUND(I179*H179,2)</f>
        <v>0</v>
      </c>
      <c r="BL179" s="18" t="s">
        <v>311</v>
      </c>
      <c r="BM179" s="144" t="s">
        <v>820</v>
      </c>
    </row>
    <row r="180" spans="2:65" s="1" customFormat="1" ht="19.5">
      <c r="B180" s="33"/>
      <c r="D180" s="146" t="s">
        <v>313</v>
      </c>
      <c r="F180" s="147" t="s">
        <v>10335</v>
      </c>
      <c r="I180" s="148"/>
      <c r="L180" s="33"/>
      <c r="M180" s="149"/>
      <c r="T180" s="54"/>
      <c r="AT180" s="18" t="s">
        <v>313</v>
      </c>
      <c r="AU180" s="18" t="s">
        <v>88</v>
      </c>
    </row>
    <row r="181" spans="2:65" s="1" customFormat="1" ht="21.75" customHeight="1">
      <c r="B181" s="33"/>
      <c r="C181" s="133" t="s">
        <v>585</v>
      </c>
      <c r="D181" s="133" t="s">
        <v>307</v>
      </c>
      <c r="E181" s="134" t="s">
        <v>7034</v>
      </c>
      <c r="F181" s="135" t="s">
        <v>10336</v>
      </c>
      <c r="G181" s="136" t="s">
        <v>5668</v>
      </c>
      <c r="H181" s="137">
        <v>2</v>
      </c>
      <c r="I181" s="138"/>
      <c r="J181" s="139">
        <f>ROUND(I181*H181,2)</f>
        <v>0</v>
      </c>
      <c r="K181" s="135" t="s">
        <v>721</v>
      </c>
      <c r="L181" s="33"/>
      <c r="M181" s="140" t="s">
        <v>42</v>
      </c>
      <c r="N181" s="141" t="s">
        <v>50</v>
      </c>
      <c r="P181" s="142">
        <f>O181*H181</f>
        <v>0</v>
      </c>
      <c r="Q181" s="142">
        <v>0</v>
      </c>
      <c r="R181" s="142">
        <f>Q181*H181</f>
        <v>0</v>
      </c>
      <c r="S181" s="142">
        <v>0</v>
      </c>
      <c r="T181" s="143">
        <f>S181*H181</f>
        <v>0</v>
      </c>
      <c r="AR181" s="144" t="s">
        <v>311</v>
      </c>
      <c r="AT181" s="144" t="s">
        <v>307</v>
      </c>
      <c r="AU181" s="144" t="s">
        <v>88</v>
      </c>
      <c r="AY181" s="18" t="s">
        <v>305</v>
      </c>
      <c r="BE181" s="145">
        <f>IF(N181="základní",J181,0)</f>
        <v>0</v>
      </c>
      <c r="BF181" s="145">
        <f>IF(N181="snížená",J181,0)</f>
        <v>0</v>
      </c>
      <c r="BG181" s="145">
        <f>IF(N181="zákl. přenesená",J181,0)</f>
        <v>0</v>
      </c>
      <c r="BH181" s="145">
        <f>IF(N181="sníž. přenesená",J181,0)</f>
        <v>0</v>
      </c>
      <c r="BI181" s="145">
        <f>IF(N181="nulová",J181,0)</f>
        <v>0</v>
      </c>
      <c r="BJ181" s="18" t="s">
        <v>86</v>
      </c>
      <c r="BK181" s="145">
        <f>ROUND(I181*H181,2)</f>
        <v>0</v>
      </c>
      <c r="BL181" s="18" t="s">
        <v>311</v>
      </c>
      <c r="BM181" s="144" t="s">
        <v>835</v>
      </c>
    </row>
    <row r="182" spans="2:65" s="1" customFormat="1" ht="11.25">
      <c r="B182" s="33"/>
      <c r="D182" s="146" t="s">
        <v>313</v>
      </c>
      <c r="F182" s="147" t="s">
        <v>10336</v>
      </c>
      <c r="I182" s="148"/>
      <c r="L182" s="33"/>
      <c r="M182" s="149"/>
      <c r="T182" s="54"/>
      <c r="AT182" s="18" t="s">
        <v>313</v>
      </c>
      <c r="AU182" s="18" t="s">
        <v>88</v>
      </c>
    </row>
    <row r="183" spans="2:65" s="1" customFormat="1" ht="24.2" customHeight="1">
      <c r="B183" s="33"/>
      <c r="C183" s="133" t="s">
        <v>593</v>
      </c>
      <c r="D183" s="133" t="s">
        <v>307</v>
      </c>
      <c r="E183" s="134" t="s">
        <v>7036</v>
      </c>
      <c r="F183" s="135" t="s">
        <v>10337</v>
      </c>
      <c r="G183" s="136" t="s">
        <v>5668</v>
      </c>
      <c r="H183" s="137">
        <v>2</v>
      </c>
      <c r="I183" s="138"/>
      <c r="J183" s="139">
        <f>ROUND(I183*H183,2)</f>
        <v>0</v>
      </c>
      <c r="K183" s="135" t="s">
        <v>721</v>
      </c>
      <c r="L183" s="33"/>
      <c r="M183" s="140" t="s">
        <v>42</v>
      </c>
      <c r="N183" s="141" t="s">
        <v>50</v>
      </c>
      <c r="P183" s="142">
        <f>O183*H183</f>
        <v>0</v>
      </c>
      <c r="Q183" s="142">
        <v>0</v>
      </c>
      <c r="R183" s="142">
        <f>Q183*H183</f>
        <v>0</v>
      </c>
      <c r="S183" s="142">
        <v>0</v>
      </c>
      <c r="T183" s="143">
        <f>S183*H183</f>
        <v>0</v>
      </c>
      <c r="AR183" s="144" t="s">
        <v>311</v>
      </c>
      <c r="AT183" s="144" t="s">
        <v>307</v>
      </c>
      <c r="AU183" s="144" t="s">
        <v>88</v>
      </c>
      <c r="AY183" s="18" t="s">
        <v>305</v>
      </c>
      <c r="BE183" s="145">
        <f>IF(N183="základní",J183,0)</f>
        <v>0</v>
      </c>
      <c r="BF183" s="145">
        <f>IF(N183="snížená",J183,0)</f>
        <v>0</v>
      </c>
      <c r="BG183" s="145">
        <f>IF(N183="zákl. přenesená",J183,0)</f>
        <v>0</v>
      </c>
      <c r="BH183" s="145">
        <f>IF(N183="sníž. přenesená",J183,0)</f>
        <v>0</v>
      </c>
      <c r="BI183" s="145">
        <f>IF(N183="nulová",J183,0)</f>
        <v>0</v>
      </c>
      <c r="BJ183" s="18" t="s">
        <v>86</v>
      </c>
      <c r="BK183" s="145">
        <f>ROUND(I183*H183,2)</f>
        <v>0</v>
      </c>
      <c r="BL183" s="18" t="s">
        <v>311</v>
      </c>
      <c r="BM183" s="144" t="s">
        <v>849</v>
      </c>
    </row>
    <row r="184" spans="2:65" s="1" customFormat="1" ht="11.25">
      <c r="B184" s="33"/>
      <c r="D184" s="146" t="s">
        <v>313</v>
      </c>
      <c r="F184" s="147" t="s">
        <v>10338</v>
      </c>
      <c r="I184" s="148"/>
      <c r="L184" s="33"/>
      <c r="M184" s="149"/>
      <c r="T184" s="54"/>
      <c r="AT184" s="18" t="s">
        <v>313</v>
      </c>
      <c r="AU184" s="18" t="s">
        <v>88</v>
      </c>
    </row>
    <row r="185" spans="2:65" s="1" customFormat="1" ht="24.2" customHeight="1">
      <c r="B185" s="33"/>
      <c r="C185" s="133" t="s">
        <v>605</v>
      </c>
      <c r="D185" s="133" t="s">
        <v>307</v>
      </c>
      <c r="E185" s="134" t="s">
        <v>7039</v>
      </c>
      <c r="F185" s="135" t="s">
        <v>10339</v>
      </c>
      <c r="G185" s="136" t="s">
        <v>5668</v>
      </c>
      <c r="H185" s="137">
        <v>2</v>
      </c>
      <c r="I185" s="138"/>
      <c r="J185" s="139">
        <f>ROUND(I185*H185,2)</f>
        <v>0</v>
      </c>
      <c r="K185" s="135" t="s">
        <v>721</v>
      </c>
      <c r="L185" s="33"/>
      <c r="M185" s="140" t="s">
        <v>42</v>
      </c>
      <c r="N185" s="141" t="s">
        <v>50</v>
      </c>
      <c r="P185" s="142">
        <f>O185*H185</f>
        <v>0</v>
      </c>
      <c r="Q185" s="142">
        <v>0</v>
      </c>
      <c r="R185" s="142">
        <f>Q185*H185</f>
        <v>0</v>
      </c>
      <c r="S185" s="142">
        <v>0</v>
      </c>
      <c r="T185" s="143">
        <f>S185*H185</f>
        <v>0</v>
      </c>
      <c r="AR185" s="144" t="s">
        <v>311</v>
      </c>
      <c r="AT185" s="144" t="s">
        <v>307</v>
      </c>
      <c r="AU185" s="144" t="s">
        <v>88</v>
      </c>
      <c r="AY185" s="18" t="s">
        <v>305</v>
      </c>
      <c r="BE185" s="145">
        <f>IF(N185="základní",J185,0)</f>
        <v>0</v>
      </c>
      <c r="BF185" s="145">
        <f>IF(N185="snížená",J185,0)</f>
        <v>0</v>
      </c>
      <c r="BG185" s="145">
        <f>IF(N185="zákl. přenesená",J185,0)</f>
        <v>0</v>
      </c>
      <c r="BH185" s="145">
        <f>IF(N185="sníž. přenesená",J185,0)</f>
        <v>0</v>
      </c>
      <c r="BI185" s="145">
        <f>IF(N185="nulová",J185,0)</f>
        <v>0</v>
      </c>
      <c r="BJ185" s="18" t="s">
        <v>86</v>
      </c>
      <c r="BK185" s="145">
        <f>ROUND(I185*H185,2)</f>
        <v>0</v>
      </c>
      <c r="BL185" s="18" t="s">
        <v>311</v>
      </c>
      <c r="BM185" s="144" t="s">
        <v>864</v>
      </c>
    </row>
    <row r="186" spans="2:65" s="1" customFormat="1" ht="11.25">
      <c r="B186" s="33"/>
      <c r="D186" s="146" t="s">
        <v>313</v>
      </c>
      <c r="F186" s="147" t="s">
        <v>10339</v>
      </c>
      <c r="I186" s="148"/>
      <c r="L186" s="33"/>
      <c r="M186" s="149"/>
      <c r="T186" s="54"/>
      <c r="AT186" s="18" t="s">
        <v>313</v>
      </c>
      <c r="AU186" s="18" t="s">
        <v>88</v>
      </c>
    </row>
    <row r="187" spans="2:65" s="1" customFormat="1" ht="24.2" customHeight="1">
      <c r="B187" s="33"/>
      <c r="C187" s="133" t="s">
        <v>614</v>
      </c>
      <c r="D187" s="133" t="s">
        <v>307</v>
      </c>
      <c r="E187" s="134" t="s">
        <v>7041</v>
      </c>
      <c r="F187" s="135" t="s">
        <v>10340</v>
      </c>
      <c r="G187" s="136" t="s">
        <v>5668</v>
      </c>
      <c r="H187" s="137">
        <v>2</v>
      </c>
      <c r="I187" s="138"/>
      <c r="J187" s="139">
        <f>ROUND(I187*H187,2)</f>
        <v>0</v>
      </c>
      <c r="K187" s="135" t="s">
        <v>721</v>
      </c>
      <c r="L187" s="33"/>
      <c r="M187" s="140" t="s">
        <v>42</v>
      </c>
      <c r="N187" s="141" t="s">
        <v>50</v>
      </c>
      <c r="P187" s="142">
        <f>O187*H187</f>
        <v>0</v>
      </c>
      <c r="Q187" s="142">
        <v>0</v>
      </c>
      <c r="R187" s="142">
        <f>Q187*H187</f>
        <v>0</v>
      </c>
      <c r="S187" s="142">
        <v>0</v>
      </c>
      <c r="T187" s="143">
        <f>S187*H187</f>
        <v>0</v>
      </c>
      <c r="AR187" s="144" t="s">
        <v>311</v>
      </c>
      <c r="AT187" s="144" t="s">
        <v>307</v>
      </c>
      <c r="AU187" s="144" t="s">
        <v>88</v>
      </c>
      <c r="AY187" s="18" t="s">
        <v>305</v>
      </c>
      <c r="BE187" s="145">
        <f>IF(N187="základní",J187,0)</f>
        <v>0</v>
      </c>
      <c r="BF187" s="145">
        <f>IF(N187="snížená",J187,0)</f>
        <v>0</v>
      </c>
      <c r="BG187" s="145">
        <f>IF(N187="zákl. přenesená",J187,0)</f>
        <v>0</v>
      </c>
      <c r="BH187" s="145">
        <f>IF(N187="sníž. přenesená",J187,0)</f>
        <v>0</v>
      </c>
      <c r="BI187" s="145">
        <f>IF(N187="nulová",J187,0)</f>
        <v>0</v>
      </c>
      <c r="BJ187" s="18" t="s">
        <v>86</v>
      </c>
      <c r="BK187" s="145">
        <f>ROUND(I187*H187,2)</f>
        <v>0</v>
      </c>
      <c r="BL187" s="18" t="s">
        <v>311</v>
      </c>
      <c r="BM187" s="144" t="s">
        <v>880</v>
      </c>
    </row>
    <row r="188" spans="2:65" s="1" customFormat="1" ht="11.25">
      <c r="B188" s="33"/>
      <c r="D188" s="146" t="s">
        <v>313</v>
      </c>
      <c r="F188" s="147" t="s">
        <v>10340</v>
      </c>
      <c r="I188" s="148"/>
      <c r="L188" s="33"/>
      <c r="M188" s="149"/>
      <c r="T188" s="54"/>
      <c r="AT188" s="18" t="s">
        <v>313</v>
      </c>
      <c r="AU188" s="18" t="s">
        <v>88</v>
      </c>
    </row>
    <row r="189" spans="2:65" s="1" customFormat="1" ht="37.9" customHeight="1">
      <c r="B189" s="33"/>
      <c r="C189" s="133" t="s">
        <v>624</v>
      </c>
      <c r="D189" s="133" t="s">
        <v>307</v>
      </c>
      <c r="E189" s="134" t="s">
        <v>7043</v>
      </c>
      <c r="F189" s="135" t="s">
        <v>10341</v>
      </c>
      <c r="G189" s="136" t="s">
        <v>5668</v>
      </c>
      <c r="H189" s="137">
        <v>2</v>
      </c>
      <c r="I189" s="138"/>
      <c r="J189" s="139">
        <f>ROUND(I189*H189,2)</f>
        <v>0</v>
      </c>
      <c r="K189" s="135" t="s">
        <v>721</v>
      </c>
      <c r="L189" s="33"/>
      <c r="M189" s="140" t="s">
        <v>42</v>
      </c>
      <c r="N189" s="141" t="s">
        <v>50</v>
      </c>
      <c r="P189" s="142">
        <f>O189*H189</f>
        <v>0</v>
      </c>
      <c r="Q189" s="142">
        <v>0</v>
      </c>
      <c r="R189" s="142">
        <f>Q189*H189</f>
        <v>0</v>
      </c>
      <c r="S189" s="142">
        <v>0</v>
      </c>
      <c r="T189" s="143">
        <f>S189*H189</f>
        <v>0</v>
      </c>
      <c r="AR189" s="144" t="s">
        <v>311</v>
      </c>
      <c r="AT189" s="144" t="s">
        <v>307</v>
      </c>
      <c r="AU189" s="144" t="s">
        <v>88</v>
      </c>
      <c r="AY189" s="18" t="s">
        <v>305</v>
      </c>
      <c r="BE189" s="145">
        <f>IF(N189="základní",J189,0)</f>
        <v>0</v>
      </c>
      <c r="BF189" s="145">
        <f>IF(N189="snížená",J189,0)</f>
        <v>0</v>
      </c>
      <c r="BG189" s="145">
        <f>IF(N189="zákl. přenesená",J189,0)</f>
        <v>0</v>
      </c>
      <c r="BH189" s="145">
        <f>IF(N189="sníž. přenesená",J189,0)</f>
        <v>0</v>
      </c>
      <c r="BI189" s="145">
        <f>IF(N189="nulová",J189,0)</f>
        <v>0</v>
      </c>
      <c r="BJ189" s="18" t="s">
        <v>86</v>
      </c>
      <c r="BK189" s="145">
        <f>ROUND(I189*H189,2)</f>
        <v>0</v>
      </c>
      <c r="BL189" s="18" t="s">
        <v>311</v>
      </c>
      <c r="BM189" s="144" t="s">
        <v>896</v>
      </c>
    </row>
    <row r="190" spans="2:65" s="1" customFormat="1" ht="29.25">
      <c r="B190" s="33"/>
      <c r="D190" s="146" t="s">
        <v>313</v>
      </c>
      <c r="F190" s="147" t="s">
        <v>10341</v>
      </c>
      <c r="I190" s="148"/>
      <c r="L190" s="33"/>
      <c r="M190" s="149"/>
      <c r="T190" s="54"/>
      <c r="AT190" s="18" t="s">
        <v>313</v>
      </c>
      <c r="AU190" s="18" t="s">
        <v>88</v>
      </c>
    </row>
    <row r="191" spans="2:65" s="1" customFormat="1" ht="44.25" customHeight="1">
      <c r="B191" s="33"/>
      <c r="C191" s="133" t="s">
        <v>630</v>
      </c>
      <c r="D191" s="133" t="s">
        <v>307</v>
      </c>
      <c r="E191" s="134" t="s">
        <v>7045</v>
      </c>
      <c r="F191" s="135" t="s">
        <v>10342</v>
      </c>
      <c r="G191" s="136" t="s">
        <v>5668</v>
      </c>
      <c r="H191" s="137">
        <v>2</v>
      </c>
      <c r="I191" s="138"/>
      <c r="J191" s="139">
        <f>ROUND(I191*H191,2)</f>
        <v>0</v>
      </c>
      <c r="K191" s="135" t="s">
        <v>721</v>
      </c>
      <c r="L191" s="33"/>
      <c r="M191" s="140" t="s">
        <v>42</v>
      </c>
      <c r="N191" s="141" t="s">
        <v>50</v>
      </c>
      <c r="P191" s="142">
        <f>O191*H191</f>
        <v>0</v>
      </c>
      <c r="Q191" s="142">
        <v>0</v>
      </c>
      <c r="R191" s="142">
        <f>Q191*H191</f>
        <v>0</v>
      </c>
      <c r="S191" s="142">
        <v>0</v>
      </c>
      <c r="T191" s="143">
        <f>S191*H191</f>
        <v>0</v>
      </c>
      <c r="AR191" s="144" t="s">
        <v>311</v>
      </c>
      <c r="AT191" s="144" t="s">
        <v>307</v>
      </c>
      <c r="AU191" s="144" t="s">
        <v>88</v>
      </c>
      <c r="AY191" s="18" t="s">
        <v>305</v>
      </c>
      <c r="BE191" s="145">
        <f>IF(N191="základní",J191,0)</f>
        <v>0</v>
      </c>
      <c r="BF191" s="145">
        <f>IF(N191="snížená",J191,0)</f>
        <v>0</v>
      </c>
      <c r="BG191" s="145">
        <f>IF(N191="zákl. přenesená",J191,0)</f>
        <v>0</v>
      </c>
      <c r="BH191" s="145">
        <f>IF(N191="sníž. přenesená",J191,0)</f>
        <v>0</v>
      </c>
      <c r="BI191" s="145">
        <f>IF(N191="nulová",J191,0)</f>
        <v>0</v>
      </c>
      <c r="BJ191" s="18" t="s">
        <v>86</v>
      </c>
      <c r="BK191" s="145">
        <f>ROUND(I191*H191,2)</f>
        <v>0</v>
      </c>
      <c r="BL191" s="18" t="s">
        <v>311</v>
      </c>
      <c r="BM191" s="144" t="s">
        <v>914</v>
      </c>
    </row>
    <row r="192" spans="2:65" s="1" customFormat="1" ht="29.25">
      <c r="B192" s="33"/>
      <c r="D192" s="146" t="s">
        <v>313</v>
      </c>
      <c r="F192" s="147" t="s">
        <v>10342</v>
      </c>
      <c r="I192" s="148"/>
      <c r="L192" s="33"/>
      <c r="M192" s="149"/>
      <c r="T192" s="54"/>
      <c r="AT192" s="18" t="s">
        <v>313</v>
      </c>
      <c r="AU192" s="18" t="s">
        <v>88</v>
      </c>
    </row>
    <row r="193" spans="2:65" s="1" customFormat="1" ht="44.25" customHeight="1">
      <c r="B193" s="33"/>
      <c r="C193" s="133" t="s">
        <v>638</v>
      </c>
      <c r="D193" s="133" t="s">
        <v>307</v>
      </c>
      <c r="E193" s="134" t="s">
        <v>7048</v>
      </c>
      <c r="F193" s="135" t="s">
        <v>10343</v>
      </c>
      <c r="G193" s="136" t="s">
        <v>10344</v>
      </c>
      <c r="H193" s="137">
        <v>3060</v>
      </c>
      <c r="I193" s="138"/>
      <c r="J193" s="139">
        <f>ROUND(I193*H193,2)</f>
        <v>0</v>
      </c>
      <c r="K193" s="135" t="s">
        <v>721</v>
      </c>
      <c r="L193" s="33"/>
      <c r="M193" s="140" t="s">
        <v>42</v>
      </c>
      <c r="N193" s="141" t="s">
        <v>50</v>
      </c>
      <c r="P193" s="142">
        <f>O193*H193</f>
        <v>0</v>
      </c>
      <c r="Q193" s="142">
        <v>0</v>
      </c>
      <c r="R193" s="142">
        <f>Q193*H193</f>
        <v>0</v>
      </c>
      <c r="S193" s="142">
        <v>0</v>
      </c>
      <c r="T193" s="143">
        <f>S193*H193</f>
        <v>0</v>
      </c>
      <c r="AR193" s="144" t="s">
        <v>311</v>
      </c>
      <c r="AT193" s="144" t="s">
        <v>307</v>
      </c>
      <c r="AU193" s="144" t="s">
        <v>88</v>
      </c>
      <c r="AY193" s="18" t="s">
        <v>305</v>
      </c>
      <c r="BE193" s="145">
        <f>IF(N193="základní",J193,0)</f>
        <v>0</v>
      </c>
      <c r="BF193" s="145">
        <f>IF(N193="snížená",J193,0)</f>
        <v>0</v>
      </c>
      <c r="BG193" s="145">
        <f>IF(N193="zákl. přenesená",J193,0)</f>
        <v>0</v>
      </c>
      <c r="BH193" s="145">
        <f>IF(N193="sníž. přenesená",J193,0)</f>
        <v>0</v>
      </c>
      <c r="BI193" s="145">
        <f>IF(N193="nulová",J193,0)</f>
        <v>0</v>
      </c>
      <c r="BJ193" s="18" t="s">
        <v>86</v>
      </c>
      <c r="BK193" s="145">
        <f>ROUND(I193*H193,2)</f>
        <v>0</v>
      </c>
      <c r="BL193" s="18" t="s">
        <v>311</v>
      </c>
      <c r="BM193" s="144" t="s">
        <v>929</v>
      </c>
    </row>
    <row r="194" spans="2:65" s="1" customFormat="1" ht="29.25">
      <c r="B194" s="33"/>
      <c r="D194" s="146" t="s">
        <v>313</v>
      </c>
      <c r="F194" s="147" t="s">
        <v>10343</v>
      </c>
      <c r="I194" s="148"/>
      <c r="L194" s="33"/>
      <c r="M194" s="149"/>
      <c r="T194" s="54"/>
      <c r="AT194" s="18" t="s">
        <v>313</v>
      </c>
      <c r="AU194" s="18" t="s">
        <v>88</v>
      </c>
    </row>
    <row r="195" spans="2:65" s="11" customFormat="1" ht="22.9" customHeight="1">
      <c r="B195" s="121"/>
      <c r="D195" s="122" t="s">
        <v>78</v>
      </c>
      <c r="E195" s="131" t="s">
        <v>7099</v>
      </c>
      <c r="F195" s="131" t="s">
        <v>10345</v>
      </c>
      <c r="I195" s="124"/>
      <c r="J195" s="132">
        <f>BK195</f>
        <v>0</v>
      </c>
      <c r="L195" s="121"/>
      <c r="M195" s="126"/>
      <c r="P195" s="127">
        <f>SUM(P196:P216)</f>
        <v>0</v>
      </c>
      <c r="R195" s="127">
        <f>SUM(R196:R216)</f>
        <v>0</v>
      </c>
      <c r="T195" s="128">
        <f>SUM(T196:T216)</f>
        <v>0</v>
      </c>
      <c r="AR195" s="122" t="s">
        <v>86</v>
      </c>
      <c r="AT195" s="129" t="s">
        <v>78</v>
      </c>
      <c r="AU195" s="129" t="s">
        <v>86</v>
      </c>
      <c r="AY195" s="122" t="s">
        <v>305</v>
      </c>
      <c r="BK195" s="130">
        <f>SUM(BK196:BK216)</f>
        <v>0</v>
      </c>
    </row>
    <row r="196" spans="2:65" s="1" customFormat="1" ht="24.2" customHeight="1">
      <c r="B196" s="33"/>
      <c r="C196" s="133" t="s">
        <v>646</v>
      </c>
      <c r="D196" s="133" t="s">
        <v>307</v>
      </c>
      <c r="E196" s="134" t="s">
        <v>7101</v>
      </c>
      <c r="F196" s="135" t="s">
        <v>10346</v>
      </c>
      <c r="G196" s="136" t="s">
        <v>7293</v>
      </c>
      <c r="H196" s="137">
        <v>7375</v>
      </c>
      <c r="I196" s="138"/>
      <c r="J196" s="139">
        <f>ROUND(I196*H196,2)</f>
        <v>0</v>
      </c>
      <c r="K196" s="135" t="s">
        <v>721</v>
      </c>
      <c r="L196" s="33"/>
      <c r="M196" s="140" t="s">
        <v>42</v>
      </c>
      <c r="N196" s="141" t="s">
        <v>50</v>
      </c>
      <c r="P196" s="142">
        <f>O196*H196</f>
        <v>0</v>
      </c>
      <c r="Q196" s="142">
        <v>0</v>
      </c>
      <c r="R196" s="142">
        <f>Q196*H196</f>
        <v>0</v>
      </c>
      <c r="S196" s="142">
        <v>0</v>
      </c>
      <c r="T196" s="143">
        <f>S196*H196</f>
        <v>0</v>
      </c>
      <c r="AR196" s="144" t="s">
        <v>311</v>
      </c>
      <c r="AT196" s="144" t="s">
        <v>307</v>
      </c>
      <c r="AU196" s="144" t="s">
        <v>88</v>
      </c>
      <c r="AY196" s="18" t="s">
        <v>305</v>
      </c>
      <c r="BE196" s="145">
        <f>IF(N196="základní",J196,0)</f>
        <v>0</v>
      </c>
      <c r="BF196" s="145">
        <f>IF(N196="snížená",J196,0)</f>
        <v>0</v>
      </c>
      <c r="BG196" s="145">
        <f>IF(N196="zákl. přenesená",J196,0)</f>
        <v>0</v>
      </c>
      <c r="BH196" s="145">
        <f>IF(N196="sníž. přenesená",J196,0)</f>
        <v>0</v>
      </c>
      <c r="BI196" s="145">
        <f>IF(N196="nulová",J196,0)</f>
        <v>0</v>
      </c>
      <c r="BJ196" s="18" t="s">
        <v>86</v>
      </c>
      <c r="BK196" s="145">
        <f>ROUND(I196*H196,2)</f>
        <v>0</v>
      </c>
      <c r="BL196" s="18" t="s">
        <v>311</v>
      </c>
      <c r="BM196" s="144" t="s">
        <v>948</v>
      </c>
    </row>
    <row r="197" spans="2:65" s="1" customFormat="1" ht="19.5">
      <c r="B197" s="33"/>
      <c r="D197" s="146" t="s">
        <v>313</v>
      </c>
      <c r="F197" s="147" t="s">
        <v>10346</v>
      </c>
      <c r="I197" s="148"/>
      <c r="L197" s="33"/>
      <c r="M197" s="149"/>
      <c r="T197" s="54"/>
      <c r="AT197" s="18" t="s">
        <v>313</v>
      </c>
      <c r="AU197" s="18" t="s">
        <v>88</v>
      </c>
    </row>
    <row r="198" spans="2:65" s="1" customFormat="1" ht="19.5">
      <c r="B198" s="33"/>
      <c r="D198" s="146" t="s">
        <v>1012</v>
      </c>
      <c r="F198" s="189" t="s">
        <v>10347</v>
      </c>
      <c r="I198" s="148"/>
      <c r="L198" s="33"/>
      <c r="M198" s="149"/>
      <c r="T198" s="54"/>
      <c r="AT198" s="18" t="s">
        <v>1012</v>
      </c>
      <c r="AU198" s="18" t="s">
        <v>88</v>
      </c>
    </row>
    <row r="199" spans="2:65" s="1" customFormat="1" ht="24.2" customHeight="1">
      <c r="B199" s="33"/>
      <c r="C199" s="133" t="s">
        <v>651</v>
      </c>
      <c r="D199" s="133" t="s">
        <v>307</v>
      </c>
      <c r="E199" s="134" t="s">
        <v>7104</v>
      </c>
      <c r="F199" s="135" t="s">
        <v>10348</v>
      </c>
      <c r="G199" s="136" t="s">
        <v>7293</v>
      </c>
      <c r="H199" s="137">
        <v>526</v>
      </c>
      <c r="I199" s="138"/>
      <c r="J199" s="139">
        <f>ROUND(I199*H199,2)</f>
        <v>0</v>
      </c>
      <c r="K199" s="135" t="s">
        <v>721</v>
      </c>
      <c r="L199" s="33"/>
      <c r="M199" s="140" t="s">
        <v>42</v>
      </c>
      <c r="N199" s="141" t="s">
        <v>50</v>
      </c>
      <c r="P199" s="142">
        <f>O199*H199</f>
        <v>0</v>
      </c>
      <c r="Q199" s="142">
        <v>0</v>
      </c>
      <c r="R199" s="142">
        <f>Q199*H199</f>
        <v>0</v>
      </c>
      <c r="S199" s="142">
        <v>0</v>
      </c>
      <c r="T199" s="143">
        <f>S199*H199</f>
        <v>0</v>
      </c>
      <c r="AR199" s="144" t="s">
        <v>311</v>
      </c>
      <c r="AT199" s="144" t="s">
        <v>307</v>
      </c>
      <c r="AU199" s="144" t="s">
        <v>88</v>
      </c>
      <c r="AY199" s="18" t="s">
        <v>305</v>
      </c>
      <c r="BE199" s="145">
        <f>IF(N199="základní",J199,0)</f>
        <v>0</v>
      </c>
      <c r="BF199" s="145">
        <f>IF(N199="snížená",J199,0)</f>
        <v>0</v>
      </c>
      <c r="BG199" s="145">
        <f>IF(N199="zákl. přenesená",J199,0)</f>
        <v>0</v>
      </c>
      <c r="BH199" s="145">
        <f>IF(N199="sníž. přenesená",J199,0)</f>
        <v>0</v>
      </c>
      <c r="BI199" s="145">
        <f>IF(N199="nulová",J199,0)</f>
        <v>0</v>
      </c>
      <c r="BJ199" s="18" t="s">
        <v>86</v>
      </c>
      <c r="BK199" s="145">
        <f>ROUND(I199*H199,2)</f>
        <v>0</v>
      </c>
      <c r="BL199" s="18" t="s">
        <v>311</v>
      </c>
      <c r="BM199" s="144" t="s">
        <v>971</v>
      </c>
    </row>
    <row r="200" spans="2:65" s="1" customFormat="1" ht="19.5">
      <c r="B200" s="33"/>
      <c r="D200" s="146" t="s">
        <v>313</v>
      </c>
      <c r="F200" s="147" t="s">
        <v>10348</v>
      </c>
      <c r="I200" s="148"/>
      <c r="L200" s="33"/>
      <c r="M200" s="149"/>
      <c r="T200" s="54"/>
      <c r="AT200" s="18" t="s">
        <v>313</v>
      </c>
      <c r="AU200" s="18" t="s">
        <v>88</v>
      </c>
    </row>
    <row r="201" spans="2:65" s="1" customFormat="1" ht="19.5">
      <c r="B201" s="33"/>
      <c r="D201" s="146" t="s">
        <v>1012</v>
      </c>
      <c r="F201" s="189" t="s">
        <v>10347</v>
      </c>
      <c r="I201" s="148"/>
      <c r="L201" s="33"/>
      <c r="M201" s="149"/>
      <c r="T201" s="54"/>
      <c r="AT201" s="18" t="s">
        <v>1012</v>
      </c>
      <c r="AU201" s="18" t="s">
        <v>88</v>
      </c>
    </row>
    <row r="202" spans="2:65" s="1" customFormat="1" ht="33" customHeight="1">
      <c r="B202" s="33"/>
      <c r="C202" s="133" t="s">
        <v>661</v>
      </c>
      <c r="D202" s="133" t="s">
        <v>307</v>
      </c>
      <c r="E202" s="134" t="s">
        <v>7110</v>
      </c>
      <c r="F202" s="135" t="s">
        <v>10349</v>
      </c>
      <c r="G202" s="136" t="s">
        <v>7293</v>
      </c>
      <c r="H202" s="137">
        <v>12</v>
      </c>
      <c r="I202" s="138"/>
      <c r="J202" s="139">
        <f>ROUND(I202*H202,2)</f>
        <v>0</v>
      </c>
      <c r="K202" s="135" t="s">
        <v>721</v>
      </c>
      <c r="L202" s="33"/>
      <c r="M202" s="140" t="s">
        <v>42</v>
      </c>
      <c r="N202" s="141" t="s">
        <v>50</v>
      </c>
      <c r="P202" s="142">
        <f>O202*H202</f>
        <v>0</v>
      </c>
      <c r="Q202" s="142">
        <v>0</v>
      </c>
      <c r="R202" s="142">
        <f>Q202*H202</f>
        <v>0</v>
      </c>
      <c r="S202" s="142">
        <v>0</v>
      </c>
      <c r="T202" s="143">
        <f>S202*H202</f>
        <v>0</v>
      </c>
      <c r="AR202" s="144" t="s">
        <v>311</v>
      </c>
      <c r="AT202" s="144" t="s">
        <v>307</v>
      </c>
      <c r="AU202" s="144" t="s">
        <v>88</v>
      </c>
      <c r="AY202" s="18" t="s">
        <v>305</v>
      </c>
      <c r="BE202" s="145">
        <f>IF(N202="základní",J202,0)</f>
        <v>0</v>
      </c>
      <c r="BF202" s="145">
        <f>IF(N202="snížená",J202,0)</f>
        <v>0</v>
      </c>
      <c r="BG202" s="145">
        <f>IF(N202="zákl. přenesená",J202,0)</f>
        <v>0</v>
      </c>
      <c r="BH202" s="145">
        <f>IF(N202="sníž. přenesená",J202,0)</f>
        <v>0</v>
      </c>
      <c r="BI202" s="145">
        <f>IF(N202="nulová",J202,0)</f>
        <v>0</v>
      </c>
      <c r="BJ202" s="18" t="s">
        <v>86</v>
      </c>
      <c r="BK202" s="145">
        <f>ROUND(I202*H202,2)</f>
        <v>0</v>
      </c>
      <c r="BL202" s="18" t="s">
        <v>311</v>
      </c>
      <c r="BM202" s="144" t="s">
        <v>992</v>
      </c>
    </row>
    <row r="203" spans="2:65" s="1" customFormat="1" ht="19.5">
      <c r="B203" s="33"/>
      <c r="D203" s="146" t="s">
        <v>313</v>
      </c>
      <c r="F203" s="147" t="s">
        <v>10349</v>
      </c>
      <c r="I203" s="148"/>
      <c r="L203" s="33"/>
      <c r="M203" s="149"/>
      <c r="T203" s="54"/>
      <c r="AT203" s="18" t="s">
        <v>313</v>
      </c>
      <c r="AU203" s="18" t="s">
        <v>88</v>
      </c>
    </row>
    <row r="204" spans="2:65" s="1" customFormat="1" ht="19.5">
      <c r="B204" s="33"/>
      <c r="D204" s="146" t="s">
        <v>1012</v>
      </c>
      <c r="F204" s="189" t="s">
        <v>10347</v>
      </c>
      <c r="I204" s="148"/>
      <c r="L204" s="33"/>
      <c r="M204" s="149"/>
      <c r="T204" s="54"/>
      <c r="AT204" s="18" t="s">
        <v>1012</v>
      </c>
      <c r="AU204" s="18" t="s">
        <v>88</v>
      </c>
    </row>
    <row r="205" spans="2:65" s="1" customFormat="1" ht="33" customHeight="1">
      <c r="B205" s="33"/>
      <c r="C205" s="133" t="s">
        <v>667</v>
      </c>
      <c r="D205" s="133" t="s">
        <v>307</v>
      </c>
      <c r="E205" s="134" t="s">
        <v>7113</v>
      </c>
      <c r="F205" s="135" t="s">
        <v>10350</v>
      </c>
      <c r="G205" s="136" t="s">
        <v>244</v>
      </c>
      <c r="H205" s="137">
        <v>12</v>
      </c>
      <c r="I205" s="138"/>
      <c r="J205" s="139">
        <f>ROUND(I205*H205,2)</f>
        <v>0</v>
      </c>
      <c r="K205" s="135" t="s">
        <v>721</v>
      </c>
      <c r="L205" s="33"/>
      <c r="M205" s="140" t="s">
        <v>42</v>
      </c>
      <c r="N205" s="141" t="s">
        <v>50</v>
      </c>
      <c r="P205" s="142">
        <f>O205*H205</f>
        <v>0</v>
      </c>
      <c r="Q205" s="142">
        <v>0</v>
      </c>
      <c r="R205" s="142">
        <f>Q205*H205</f>
        <v>0</v>
      </c>
      <c r="S205" s="142">
        <v>0</v>
      </c>
      <c r="T205" s="143">
        <f>S205*H205</f>
        <v>0</v>
      </c>
      <c r="AR205" s="144" t="s">
        <v>311</v>
      </c>
      <c r="AT205" s="144" t="s">
        <v>307</v>
      </c>
      <c r="AU205" s="144" t="s">
        <v>88</v>
      </c>
      <c r="AY205" s="18" t="s">
        <v>305</v>
      </c>
      <c r="BE205" s="145">
        <f>IF(N205="základní",J205,0)</f>
        <v>0</v>
      </c>
      <c r="BF205" s="145">
        <f>IF(N205="snížená",J205,0)</f>
        <v>0</v>
      </c>
      <c r="BG205" s="145">
        <f>IF(N205="zákl. přenesená",J205,0)</f>
        <v>0</v>
      </c>
      <c r="BH205" s="145">
        <f>IF(N205="sníž. přenesená",J205,0)</f>
        <v>0</v>
      </c>
      <c r="BI205" s="145">
        <f>IF(N205="nulová",J205,0)</f>
        <v>0</v>
      </c>
      <c r="BJ205" s="18" t="s">
        <v>86</v>
      </c>
      <c r="BK205" s="145">
        <f>ROUND(I205*H205,2)</f>
        <v>0</v>
      </c>
      <c r="BL205" s="18" t="s">
        <v>311</v>
      </c>
      <c r="BM205" s="144" t="s">
        <v>1008</v>
      </c>
    </row>
    <row r="206" spans="2:65" s="1" customFormat="1" ht="19.5">
      <c r="B206" s="33"/>
      <c r="D206" s="146" t="s">
        <v>313</v>
      </c>
      <c r="F206" s="147" t="s">
        <v>10350</v>
      </c>
      <c r="I206" s="148"/>
      <c r="L206" s="33"/>
      <c r="M206" s="149"/>
      <c r="T206" s="54"/>
      <c r="AT206" s="18" t="s">
        <v>313</v>
      </c>
      <c r="AU206" s="18" t="s">
        <v>88</v>
      </c>
    </row>
    <row r="207" spans="2:65" s="1" customFormat="1" ht="19.5">
      <c r="B207" s="33"/>
      <c r="D207" s="146" t="s">
        <v>1012</v>
      </c>
      <c r="F207" s="189" t="s">
        <v>10347</v>
      </c>
      <c r="I207" s="148"/>
      <c r="L207" s="33"/>
      <c r="M207" s="149"/>
      <c r="T207" s="54"/>
      <c r="AT207" s="18" t="s">
        <v>1012</v>
      </c>
      <c r="AU207" s="18" t="s">
        <v>88</v>
      </c>
    </row>
    <row r="208" spans="2:65" s="1" customFormat="1" ht="16.5" customHeight="1">
      <c r="B208" s="33"/>
      <c r="C208" s="133" t="s">
        <v>672</v>
      </c>
      <c r="D208" s="133" t="s">
        <v>307</v>
      </c>
      <c r="E208" s="134" t="s">
        <v>7116</v>
      </c>
      <c r="F208" s="135" t="s">
        <v>10351</v>
      </c>
      <c r="G208" s="136" t="s">
        <v>244</v>
      </c>
      <c r="H208" s="137">
        <v>1.2</v>
      </c>
      <c r="I208" s="138"/>
      <c r="J208" s="139">
        <f>ROUND(I208*H208,2)</f>
        <v>0</v>
      </c>
      <c r="K208" s="135" t="s">
        <v>721</v>
      </c>
      <c r="L208" s="33"/>
      <c r="M208" s="140" t="s">
        <v>42</v>
      </c>
      <c r="N208" s="141" t="s">
        <v>50</v>
      </c>
      <c r="P208" s="142">
        <f>O208*H208</f>
        <v>0</v>
      </c>
      <c r="Q208" s="142">
        <v>0</v>
      </c>
      <c r="R208" s="142">
        <f>Q208*H208</f>
        <v>0</v>
      </c>
      <c r="S208" s="142">
        <v>0</v>
      </c>
      <c r="T208" s="143">
        <f>S208*H208</f>
        <v>0</v>
      </c>
      <c r="AR208" s="144" t="s">
        <v>311</v>
      </c>
      <c r="AT208" s="144" t="s">
        <v>307</v>
      </c>
      <c r="AU208" s="144" t="s">
        <v>88</v>
      </c>
      <c r="AY208" s="18" t="s">
        <v>305</v>
      </c>
      <c r="BE208" s="145">
        <f>IF(N208="základní",J208,0)</f>
        <v>0</v>
      </c>
      <c r="BF208" s="145">
        <f>IF(N208="snížená",J208,0)</f>
        <v>0</v>
      </c>
      <c r="BG208" s="145">
        <f>IF(N208="zákl. přenesená",J208,0)</f>
        <v>0</v>
      </c>
      <c r="BH208" s="145">
        <f>IF(N208="sníž. přenesená",J208,0)</f>
        <v>0</v>
      </c>
      <c r="BI208" s="145">
        <f>IF(N208="nulová",J208,0)</f>
        <v>0</v>
      </c>
      <c r="BJ208" s="18" t="s">
        <v>86</v>
      </c>
      <c r="BK208" s="145">
        <f>ROUND(I208*H208,2)</f>
        <v>0</v>
      </c>
      <c r="BL208" s="18" t="s">
        <v>311</v>
      </c>
      <c r="BM208" s="144" t="s">
        <v>1022</v>
      </c>
    </row>
    <row r="209" spans="2:65" s="1" customFormat="1" ht="11.25">
      <c r="B209" s="33"/>
      <c r="D209" s="146" t="s">
        <v>313</v>
      </c>
      <c r="F209" s="147" t="s">
        <v>10351</v>
      </c>
      <c r="I209" s="148"/>
      <c r="L209" s="33"/>
      <c r="M209" s="149"/>
      <c r="T209" s="54"/>
      <c r="AT209" s="18" t="s">
        <v>313</v>
      </c>
      <c r="AU209" s="18" t="s">
        <v>88</v>
      </c>
    </row>
    <row r="210" spans="2:65" s="1" customFormat="1" ht="19.5">
      <c r="B210" s="33"/>
      <c r="D210" s="146" t="s">
        <v>1012</v>
      </c>
      <c r="F210" s="189" t="s">
        <v>10347</v>
      </c>
      <c r="I210" s="148"/>
      <c r="L210" s="33"/>
      <c r="M210" s="149"/>
      <c r="T210" s="54"/>
      <c r="AT210" s="18" t="s">
        <v>1012</v>
      </c>
      <c r="AU210" s="18" t="s">
        <v>88</v>
      </c>
    </row>
    <row r="211" spans="2:65" s="1" customFormat="1" ht="16.5" customHeight="1">
      <c r="B211" s="33"/>
      <c r="C211" s="133" t="s">
        <v>679</v>
      </c>
      <c r="D211" s="133" t="s">
        <v>307</v>
      </c>
      <c r="E211" s="134" t="s">
        <v>7119</v>
      </c>
      <c r="F211" s="135" t="s">
        <v>10352</v>
      </c>
      <c r="G211" s="136" t="s">
        <v>2158</v>
      </c>
      <c r="H211" s="137">
        <v>1</v>
      </c>
      <c r="I211" s="138"/>
      <c r="J211" s="139">
        <f>ROUND(I211*H211,2)</f>
        <v>0</v>
      </c>
      <c r="K211" s="135" t="s">
        <v>721</v>
      </c>
      <c r="L211" s="33"/>
      <c r="M211" s="140" t="s">
        <v>42</v>
      </c>
      <c r="N211" s="141" t="s">
        <v>50</v>
      </c>
      <c r="P211" s="142">
        <f>O211*H211</f>
        <v>0</v>
      </c>
      <c r="Q211" s="142">
        <v>0</v>
      </c>
      <c r="R211" s="142">
        <f>Q211*H211</f>
        <v>0</v>
      </c>
      <c r="S211" s="142">
        <v>0</v>
      </c>
      <c r="T211" s="143">
        <f>S211*H211</f>
        <v>0</v>
      </c>
      <c r="AR211" s="144" t="s">
        <v>311</v>
      </c>
      <c r="AT211" s="144" t="s">
        <v>307</v>
      </c>
      <c r="AU211" s="144" t="s">
        <v>88</v>
      </c>
      <c r="AY211" s="18" t="s">
        <v>305</v>
      </c>
      <c r="BE211" s="145">
        <f>IF(N211="základní",J211,0)</f>
        <v>0</v>
      </c>
      <c r="BF211" s="145">
        <f>IF(N211="snížená",J211,0)</f>
        <v>0</v>
      </c>
      <c r="BG211" s="145">
        <f>IF(N211="zákl. přenesená",J211,0)</f>
        <v>0</v>
      </c>
      <c r="BH211" s="145">
        <f>IF(N211="sníž. přenesená",J211,0)</f>
        <v>0</v>
      </c>
      <c r="BI211" s="145">
        <f>IF(N211="nulová",J211,0)</f>
        <v>0</v>
      </c>
      <c r="BJ211" s="18" t="s">
        <v>86</v>
      </c>
      <c r="BK211" s="145">
        <f>ROUND(I211*H211,2)</f>
        <v>0</v>
      </c>
      <c r="BL211" s="18" t="s">
        <v>311</v>
      </c>
      <c r="BM211" s="144" t="s">
        <v>1037</v>
      </c>
    </row>
    <row r="212" spans="2:65" s="1" customFormat="1" ht="11.25">
      <c r="B212" s="33"/>
      <c r="D212" s="146" t="s">
        <v>313</v>
      </c>
      <c r="F212" s="147" t="s">
        <v>10352</v>
      </c>
      <c r="I212" s="148"/>
      <c r="L212" s="33"/>
      <c r="M212" s="149"/>
      <c r="T212" s="54"/>
      <c r="AT212" s="18" t="s">
        <v>313</v>
      </c>
      <c r="AU212" s="18" t="s">
        <v>88</v>
      </c>
    </row>
    <row r="213" spans="2:65" s="1" customFormat="1" ht="16.5" customHeight="1">
      <c r="B213" s="33"/>
      <c r="C213" s="133" t="s">
        <v>684</v>
      </c>
      <c r="D213" s="133" t="s">
        <v>307</v>
      </c>
      <c r="E213" s="134" t="s">
        <v>7122</v>
      </c>
      <c r="F213" s="135" t="s">
        <v>10353</v>
      </c>
      <c r="G213" s="136" t="s">
        <v>2158</v>
      </c>
      <c r="H213" s="137">
        <v>1</v>
      </c>
      <c r="I213" s="138"/>
      <c r="J213" s="139">
        <f>ROUND(I213*H213,2)</f>
        <v>0</v>
      </c>
      <c r="K213" s="135" t="s">
        <v>721</v>
      </c>
      <c r="L213" s="33"/>
      <c r="M213" s="140" t="s">
        <v>42</v>
      </c>
      <c r="N213" s="141" t="s">
        <v>50</v>
      </c>
      <c r="P213" s="142">
        <f>O213*H213</f>
        <v>0</v>
      </c>
      <c r="Q213" s="142">
        <v>0</v>
      </c>
      <c r="R213" s="142">
        <f>Q213*H213</f>
        <v>0</v>
      </c>
      <c r="S213" s="142">
        <v>0</v>
      </c>
      <c r="T213" s="143">
        <f>S213*H213</f>
        <v>0</v>
      </c>
      <c r="AR213" s="144" t="s">
        <v>311</v>
      </c>
      <c r="AT213" s="144" t="s">
        <v>307</v>
      </c>
      <c r="AU213" s="144" t="s">
        <v>88</v>
      </c>
      <c r="AY213" s="18" t="s">
        <v>305</v>
      </c>
      <c r="BE213" s="145">
        <f>IF(N213="základní",J213,0)</f>
        <v>0</v>
      </c>
      <c r="BF213" s="145">
        <f>IF(N213="snížená",J213,0)</f>
        <v>0</v>
      </c>
      <c r="BG213" s="145">
        <f>IF(N213="zákl. přenesená",J213,0)</f>
        <v>0</v>
      </c>
      <c r="BH213" s="145">
        <f>IF(N213="sníž. přenesená",J213,0)</f>
        <v>0</v>
      </c>
      <c r="BI213" s="145">
        <f>IF(N213="nulová",J213,0)</f>
        <v>0</v>
      </c>
      <c r="BJ213" s="18" t="s">
        <v>86</v>
      </c>
      <c r="BK213" s="145">
        <f>ROUND(I213*H213,2)</f>
        <v>0</v>
      </c>
      <c r="BL213" s="18" t="s">
        <v>311</v>
      </c>
      <c r="BM213" s="144" t="s">
        <v>1053</v>
      </c>
    </row>
    <row r="214" spans="2:65" s="1" customFormat="1" ht="11.25">
      <c r="B214" s="33"/>
      <c r="D214" s="146" t="s">
        <v>313</v>
      </c>
      <c r="F214" s="147" t="s">
        <v>10353</v>
      </c>
      <c r="I214" s="148"/>
      <c r="L214" s="33"/>
      <c r="M214" s="149"/>
      <c r="T214" s="54"/>
      <c r="AT214" s="18" t="s">
        <v>313</v>
      </c>
      <c r="AU214" s="18" t="s">
        <v>88</v>
      </c>
    </row>
    <row r="215" spans="2:65" s="1" customFormat="1" ht="16.5" customHeight="1">
      <c r="B215" s="33"/>
      <c r="C215" s="133" t="s">
        <v>692</v>
      </c>
      <c r="D215" s="133" t="s">
        <v>307</v>
      </c>
      <c r="E215" s="134" t="s">
        <v>7125</v>
      </c>
      <c r="F215" s="135" t="s">
        <v>10354</v>
      </c>
      <c r="G215" s="136" t="s">
        <v>2158</v>
      </c>
      <c r="H215" s="137">
        <v>1</v>
      </c>
      <c r="I215" s="138"/>
      <c r="J215" s="139">
        <f>ROUND(I215*H215,2)</f>
        <v>0</v>
      </c>
      <c r="K215" s="135" t="s">
        <v>721</v>
      </c>
      <c r="L215" s="33"/>
      <c r="M215" s="140" t="s">
        <v>42</v>
      </c>
      <c r="N215" s="141" t="s">
        <v>50</v>
      </c>
      <c r="P215" s="142">
        <f>O215*H215</f>
        <v>0</v>
      </c>
      <c r="Q215" s="142">
        <v>0</v>
      </c>
      <c r="R215" s="142">
        <f>Q215*H215</f>
        <v>0</v>
      </c>
      <c r="S215" s="142">
        <v>0</v>
      </c>
      <c r="T215" s="143">
        <f>S215*H215</f>
        <v>0</v>
      </c>
      <c r="AR215" s="144" t="s">
        <v>311</v>
      </c>
      <c r="AT215" s="144" t="s">
        <v>307</v>
      </c>
      <c r="AU215" s="144" t="s">
        <v>88</v>
      </c>
      <c r="AY215" s="18" t="s">
        <v>305</v>
      </c>
      <c r="BE215" s="145">
        <f>IF(N215="základní",J215,0)</f>
        <v>0</v>
      </c>
      <c r="BF215" s="145">
        <f>IF(N215="snížená",J215,0)</f>
        <v>0</v>
      </c>
      <c r="BG215" s="145">
        <f>IF(N215="zákl. přenesená",J215,0)</f>
        <v>0</v>
      </c>
      <c r="BH215" s="145">
        <f>IF(N215="sníž. přenesená",J215,0)</f>
        <v>0</v>
      </c>
      <c r="BI215" s="145">
        <f>IF(N215="nulová",J215,0)</f>
        <v>0</v>
      </c>
      <c r="BJ215" s="18" t="s">
        <v>86</v>
      </c>
      <c r="BK215" s="145">
        <f>ROUND(I215*H215,2)</f>
        <v>0</v>
      </c>
      <c r="BL215" s="18" t="s">
        <v>311</v>
      </c>
      <c r="BM215" s="144" t="s">
        <v>1071</v>
      </c>
    </row>
    <row r="216" spans="2:65" s="1" customFormat="1" ht="11.25">
      <c r="B216" s="33"/>
      <c r="D216" s="146" t="s">
        <v>313</v>
      </c>
      <c r="F216" s="147" t="s">
        <v>10354</v>
      </c>
      <c r="I216" s="148"/>
      <c r="L216" s="33"/>
      <c r="M216" s="149"/>
      <c r="T216" s="54"/>
      <c r="AT216" s="18" t="s">
        <v>313</v>
      </c>
      <c r="AU216" s="18" t="s">
        <v>88</v>
      </c>
    </row>
    <row r="217" spans="2:65" s="11" customFormat="1" ht="22.9" customHeight="1">
      <c r="B217" s="121"/>
      <c r="D217" s="122" t="s">
        <v>78</v>
      </c>
      <c r="E217" s="131" t="s">
        <v>7162</v>
      </c>
      <c r="F217" s="131" t="s">
        <v>10355</v>
      </c>
      <c r="I217" s="124"/>
      <c r="J217" s="132">
        <f>BK217</f>
        <v>0</v>
      </c>
      <c r="L217" s="121"/>
      <c r="M217" s="126"/>
      <c r="P217" s="127">
        <f>SUM(P218:P330)</f>
        <v>0</v>
      </c>
      <c r="R217" s="127">
        <f>SUM(R218:R330)</f>
        <v>0</v>
      </c>
      <c r="T217" s="128">
        <f>SUM(T218:T330)</f>
        <v>0</v>
      </c>
      <c r="AR217" s="122" t="s">
        <v>86</v>
      </c>
      <c r="AT217" s="129" t="s">
        <v>78</v>
      </c>
      <c r="AU217" s="129" t="s">
        <v>86</v>
      </c>
      <c r="AY217" s="122" t="s">
        <v>305</v>
      </c>
      <c r="BK217" s="130">
        <f>SUM(BK218:BK330)</f>
        <v>0</v>
      </c>
    </row>
    <row r="218" spans="2:65" s="1" customFormat="1" ht="16.5" customHeight="1">
      <c r="B218" s="33"/>
      <c r="C218" s="133" t="s">
        <v>697</v>
      </c>
      <c r="D218" s="133" t="s">
        <v>307</v>
      </c>
      <c r="E218" s="134" t="s">
        <v>7164</v>
      </c>
      <c r="F218" s="135" t="s">
        <v>10356</v>
      </c>
      <c r="G218" s="136" t="s">
        <v>402</v>
      </c>
      <c r="H218" s="137">
        <v>3</v>
      </c>
      <c r="I218" s="138"/>
      <c r="J218" s="139">
        <f>ROUND(I218*H218,2)</f>
        <v>0</v>
      </c>
      <c r="K218" s="135" t="s">
        <v>721</v>
      </c>
      <c r="L218" s="33"/>
      <c r="M218" s="140" t="s">
        <v>42</v>
      </c>
      <c r="N218" s="141" t="s">
        <v>50</v>
      </c>
      <c r="P218" s="142">
        <f>O218*H218</f>
        <v>0</v>
      </c>
      <c r="Q218" s="142">
        <v>0</v>
      </c>
      <c r="R218" s="142">
        <f>Q218*H218</f>
        <v>0</v>
      </c>
      <c r="S218" s="142">
        <v>0</v>
      </c>
      <c r="T218" s="143">
        <f>S218*H218</f>
        <v>0</v>
      </c>
      <c r="AR218" s="144" t="s">
        <v>311</v>
      </c>
      <c r="AT218" s="144" t="s">
        <v>307</v>
      </c>
      <c r="AU218" s="144" t="s">
        <v>88</v>
      </c>
      <c r="AY218" s="18" t="s">
        <v>305</v>
      </c>
      <c r="BE218" s="145">
        <f>IF(N218="základní",J218,0)</f>
        <v>0</v>
      </c>
      <c r="BF218" s="145">
        <f>IF(N218="snížená",J218,0)</f>
        <v>0</v>
      </c>
      <c r="BG218" s="145">
        <f>IF(N218="zákl. přenesená",J218,0)</f>
        <v>0</v>
      </c>
      <c r="BH218" s="145">
        <f>IF(N218="sníž. přenesená",J218,0)</f>
        <v>0</v>
      </c>
      <c r="BI218" s="145">
        <f>IF(N218="nulová",J218,0)</f>
        <v>0</v>
      </c>
      <c r="BJ218" s="18" t="s">
        <v>86</v>
      </c>
      <c r="BK218" s="145">
        <f>ROUND(I218*H218,2)</f>
        <v>0</v>
      </c>
      <c r="BL218" s="18" t="s">
        <v>311</v>
      </c>
      <c r="BM218" s="144" t="s">
        <v>1084</v>
      </c>
    </row>
    <row r="219" spans="2:65" s="1" customFormat="1" ht="11.25">
      <c r="B219" s="33"/>
      <c r="D219" s="146" t="s">
        <v>313</v>
      </c>
      <c r="F219" s="147" t="s">
        <v>10356</v>
      </c>
      <c r="I219" s="148"/>
      <c r="L219" s="33"/>
      <c r="M219" s="149"/>
      <c r="T219" s="54"/>
      <c r="AT219" s="18" t="s">
        <v>313</v>
      </c>
      <c r="AU219" s="18" t="s">
        <v>88</v>
      </c>
    </row>
    <row r="220" spans="2:65" s="1" customFormat="1" ht="24.2" customHeight="1">
      <c r="B220" s="33"/>
      <c r="C220" s="133" t="s">
        <v>705</v>
      </c>
      <c r="D220" s="133" t="s">
        <v>307</v>
      </c>
      <c r="E220" s="134" t="s">
        <v>7166</v>
      </c>
      <c r="F220" s="135" t="s">
        <v>10357</v>
      </c>
      <c r="G220" s="136" t="s">
        <v>2158</v>
      </c>
      <c r="H220" s="137">
        <v>1</v>
      </c>
      <c r="I220" s="138"/>
      <c r="J220" s="139">
        <f>ROUND(I220*H220,2)</f>
        <v>0</v>
      </c>
      <c r="K220" s="135" t="s">
        <v>721</v>
      </c>
      <c r="L220" s="33"/>
      <c r="M220" s="140" t="s">
        <v>42</v>
      </c>
      <c r="N220" s="141" t="s">
        <v>50</v>
      </c>
      <c r="P220" s="142">
        <f>O220*H220</f>
        <v>0</v>
      </c>
      <c r="Q220" s="142">
        <v>0</v>
      </c>
      <c r="R220" s="142">
        <f>Q220*H220</f>
        <v>0</v>
      </c>
      <c r="S220" s="142">
        <v>0</v>
      </c>
      <c r="T220" s="143">
        <f>S220*H220</f>
        <v>0</v>
      </c>
      <c r="AR220" s="144" t="s">
        <v>311</v>
      </c>
      <c r="AT220" s="144" t="s">
        <v>307</v>
      </c>
      <c r="AU220" s="144" t="s">
        <v>88</v>
      </c>
      <c r="AY220" s="18" t="s">
        <v>305</v>
      </c>
      <c r="BE220" s="145">
        <f>IF(N220="základní",J220,0)</f>
        <v>0</v>
      </c>
      <c r="BF220" s="145">
        <f>IF(N220="snížená",J220,0)</f>
        <v>0</v>
      </c>
      <c r="BG220" s="145">
        <f>IF(N220="zákl. přenesená",J220,0)</f>
        <v>0</v>
      </c>
      <c r="BH220" s="145">
        <f>IF(N220="sníž. přenesená",J220,0)</f>
        <v>0</v>
      </c>
      <c r="BI220" s="145">
        <f>IF(N220="nulová",J220,0)</f>
        <v>0</v>
      </c>
      <c r="BJ220" s="18" t="s">
        <v>86</v>
      </c>
      <c r="BK220" s="145">
        <f>ROUND(I220*H220,2)</f>
        <v>0</v>
      </c>
      <c r="BL220" s="18" t="s">
        <v>311</v>
      </c>
      <c r="BM220" s="144" t="s">
        <v>1106</v>
      </c>
    </row>
    <row r="221" spans="2:65" s="1" customFormat="1" ht="19.5">
      <c r="B221" s="33"/>
      <c r="D221" s="146" t="s">
        <v>313</v>
      </c>
      <c r="F221" s="147" t="s">
        <v>10357</v>
      </c>
      <c r="I221" s="148"/>
      <c r="L221" s="33"/>
      <c r="M221" s="149"/>
      <c r="T221" s="54"/>
      <c r="AT221" s="18" t="s">
        <v>313</v>
      </c>
      <c r="AU221" s="18" t="s">
        <v>88</v>
      </c>
    </row>
    <row r="222" spans="2:65" s="1" customFormat="1" ht="24.2" customHeight="1">
      <c r="B222" s="33"/>
      <c r="C222" s="133" t="s">
        <v>710</v>
      </c>
      <c r="D222" s="133" t="s">
        <v>307</v>
      </c>
      <c r="E222" s="134" t="s">
        <v>7169</v>
      </c>
      <c r="F222" s="135" t="s">
        <v>10358</v>
      </c>
      <c r="G222" s="136" t="s">
        <v>402</v>
      </c>
      <c r="H222" s="137">
        <v>4</v>
      </c>
      <c r="I222" s="138"/>
      <c r="J222" s="139">
        <f>ROUND(I222*H222,2)</f>
        <v>0</v>
      </c>
      <c r="K222" s="135" t="s">
        <v>721</v>
      </c>
      <c r="L222" s="33"/>
      <c r="M222" s="140" t="s">
        <v>42</v>
      </c>
      <c r="N222" s="141" t="s">
        <v>50</v>
      </c>
      <c r="P222" s="142">
        <f>O222*H222</f>
        <v>0</v>
      </c>
      <c r="Q222" s="142">
        <v>0</v>
      </c>
      <c r="R222" s="142">
        <f>Q222*H222</f>
        <v>0</v>
      </c>
      <c r="S222" s="142">
        <v>0</v>
      </c>
      <c r="T222" s="143">
        <f>S222*H222</f>
        <v>0</v>
      </c>
      <c r="AR222" s="144" t="s">
        <v>311</v>
      </c>
      <c r="AT222" s="144" t="s">
        <v>307</v>
      </c>
      <c r="AU222" s="144" t="s">
        <v>88</v>
      </c>
      <c r="AY222" s="18" t="s">
        <v>305</v>
      </c>
      <c r="BE222" s="145">
        <f>IF(N222="základní",J222,0)</f>
        <v>0</v>
      </c>
      <c r="BF222" s="145">
        <f>IF(N222="snížená",J222,0)</f>
        <v>0</v>
      </c>
      <c r="BG222" s="145">
        <f>IF(N222="zákl. přenesená",J222,0)</f>
        <v>0</v>
      </c>
      <c r="BH222" s="145">
        <f>IF(N222="sníž. přenesená",J222,0)</f>
        <v>0</v>
      </c>
      <c r="BI222" s="145">
        <f>IF(N222="nulová",J222,0)</f>
        <v>0</v>
      </c>
      <c r="BJ222" s="18" t="s">
        <v>86</v>
      </c>
      <c r="BK222" s="145">
        <f>ROUND(I222*H222,2)</f>
        <v>0</v>
      </c>
      <c r="BL222" s="18" t="s">
        <v>311</v>
      </c>
      <c r="BM222" s="144" t="s">
        <v>1120</v>
      </c>
    </row>
    <row r="223" spans="2:65" s="1" customFormat="1" ht="11.25">
      <c r="B223" s="33"/>
      <c r="D223" s="146" t="s">
        <v>313</v>
      </c>
      <c r="F223" s="147" t="s">
        <v>10358</v>
      </c>
      <c r="I223" s="148"/>
      <c r="L223" s="33"/>
      <c r="M223" s="149"/>
      <c r="T223" s="54"/>
      <c r="AT223" s="18" t="s">
        <v>313</v>
      </c>
      <c r="AU223" s="18" t="s">
        <v>88</v>
      </c>
    </row>
    <row r="224" spans="2:65" s="1" customFormat="1" ht="24.2" customHeight="1">
      <c r="B224" s="33"/>
      <c r="C224" s="133" t="s">
        <v>718</v>
      </c>
      <c r="D224" s="133" t="s">
        <v>307</v>
      </c>
      <c r="E224" s="134" t="s">
        <v>7171</v>
      </c>
      <c r="F224" s="135" t="s">
        <v>10359</v>
      </c>
      <c r="G224" s="136" t="s">
        <v>402</v>
      </c>
      <c r="H224" s="137">
        <v>4</v>
      </c>
      <c r="I224" s="138"/>
      <c r="J224" s="139">
        <f>ROUND(I224*H224,2)</f>
        <v>0</v>
      </c>
      <c r="K224" s="135" t="s">
        <v>721</v>
      </c>
      <c r="L224" s="33"/>
      <c r="M224" s="140" t="s">
        <v>42</v>
      </c>
      <c r="N224" s="141" t="s">
        <v>50</v>
      </c>
      <c r="P224" s="142">
        <f>O224*H224</f>
        <v>0</v>
      </c>
      <c r="Q224" s="142">
        <v>0</v>
      </c>
      <c r="R224" s="142">
        <f>Q224*H224</f>
        <v>0</v>
      </c>
      <c r="S224" s="142">
        <v>0</v>
      </c>
      <c r="T224" s="143">
        <f>S224*H224</f>
        <v>0</v>
      </c>
      <c r="AR224" s="144" t="s">
        <v>311</v>
      </c>
      <c r="AT224" s="144" t="s">
        <v>307</v>
      </c>
      <c r="AU224" s="144" t="s">
        <v>88</v>
      </c>
      <c r="AY224" s="18" t="s">
        <v>305</v>
      </c>
      <c r="BE224" s="145">
        <f>IF(N224="základní",J224,0)</f>
        <v>0</v>
      </c>
      <c r="BF224" s="145">
        <f>IF(N224="snížená",J224,0)</f>
        <v>0</v>
      </c>
      <c r="BG224" s="145">
        <f>IF(N224="zákl. přenesená",J224,0)</f>
        <v>0</v>
      </c>
      <c r="BH224" s="145">
        <f>IF(N224="sníž. přenesená",J224,0)</f>
        <v>0</v>
      </c>
      <c r="BI224" s="145">
        <f>IF(N224="nulová",J224,0)</f>
        <v>0</v>
      </c>
      <c r="BJ224" s="18" t="s">
        <v>86</v>
      </c>
      <c r="BK224" s="145">
        <f>ROUND(I224*H224,2)</f>
        <v>0</v>
      </c>
      <c r="BL224" s="18" t="s">
        <v>311</v>
      </c>
      <c r="BM224" s="144" t="s">
        <v>1137</v>
      </c>
    </row>
    <row r="225" spans="2:65" s="1" customFormat="1" ht="11.25">
      <c r="B225" s="33"/>
      <c r="D225" s="146" t="s">
        <v>313</v>
      </c>
      <c r="F225" s="147" t="s">
        <v>10359</v>
      </c>
      <c r="I225" s="148"/>
      <c r="L225" s="33"/>
      <c r="M225" s="149"/>
      <c r="T225" s="54"/>
      <c r="AT225" s="18" t="s">
        <v>313</v>
      </c>
      <c r="AU225" s="18" t="s">
        <v>88</v>
      </c>
    </row>
    <row r="226" spans="2:65" s="1" customFormat="1" ht="24.2" customHeight="1">
      <c r="B226" s="33"/>
      <c r="C226" s="133" t="s">
        <v>726</v>
      </c>
      <c r="D226" s="133" t="s">
        <v>307</v>
      </c>
      <c r="E226" s="134" t="s">
        <v>7173</v>
      </c>
      <c r="F226" s="135" t="s">
        <v>10360</v>
      </c>
      <c r="G226" s="136" t="s">
        <v>402</v>
      </c>
      <c r="H226" s="137">
        <v>15</v>
      </c>
      <c r="I226" s="138"/>
      <c r="J226" s="139">
        <f>ROUND(I226*H226,2)</f>
        <v>0</v>
      </c>
      <c r="K226" s="135" t="s">
        <v>721</v>
      </c>
      <c r="L226" s="33"/>
      <c r="M226" s="140" t="s">
        <v>42</v>
      </c>
      <c r="N226" s="141" t="s">
        <v>50</v>
      </c>
      <c r="P226" s="142">
        <f>O226*H226</f>
        <v>0</v>
      </c>
      <c r="Q226" s="142">
        <v>0</v>
      </c>
      <c r="R226" s="142">
        <f>Q226*H226</f>
        <v>0</v>
      </c>
      <c r="S226" s="142">
        <v>0</v>
      </c>
      <c r="T226" s="143">
        <f>S226*H226</f>
        <v>0</v>
      </c>
      <c r="AR226" s="144" t="s">
        <v>311</v>
      </c>
      <c r="AT226" s="144" t="s">
        <v>307</v>
      </c>
      <c r="AU226" s="144" t="s">
        <v>88</v>
      </c>
      <c r="AY226" s="18" t="s">
        <v>305</v>
      </c>
      <c r="BE226" s="145">
        <f>IF(N226="základní",J226,0)</f>
        <v>0</v>
      </c>
      <c r="BF226" s="145">
        <f>IF(N226="snížená",J226,0)</f>
        <v>0</v>
      </c>
      <c r="BG226" s="145">
        <f>IF(N226="zákl. přenesená",J226,0)</f>
        <v>0</v>
      </c>
      <c r="BH226" s="145">
        <f>IF(N226="sníž. přenesená",J226,0)</f>
        <v>0</v>
      </c>
      <c r="BI226" s="145">
        <f>IF(N226="nulová",J226,0)</f>
        <v>0</v>
      </c>
      <c r="BJ226" s="18" t="s">
        <v>86</v>
      </c>
      <c r="BK226" s="145">
        <f>ROUND(I226*H226,2)</f>
        <v>0</v>
      </c>
      <c r="BL226" s="18" t="s">
        <v>311</v>
      </c>
      <c r="BM226" s="144" t="s">
        <v>1152</v>
      </c>
    </row>
    <row r="227" spans="2:65" s="1" customFormat="1" ht="11.25">
      <c r="B227" s="33"/>
      <c r="D227" s="146" t="s">
        <v>313</v>
      </c>
      <c r="F227" s="147" t="s">
        <v>10360</v>
      </c>
      <c r="I227" s="148"/>
      <c r="L227" s="33"/>
      <c r="M227" s="149"/>
      <c r="T227" s="54"/>
      <c r="AT227" s="18" t="s">
        <v>313</v>
      </c>
      <c r="AU227" s="18" t="s">
        <v>88</v>
      </c>
    </row>
    <row r="228" spans="2:65" s="1" customFormat="1" ht="24.2" customHeight="1">
      <c r="B228" s="33"/>
      <c r="C228" s="133" t="s">
        <v>734</v>
      </c>
      <c r="D228" s="133" t="s">
        <v>307</v>
      </c>
      <c r="E228" s="134" t="s">
        <v>7175</v>
      </c>
      <c r="F228" s="135" t="s">
        <v>10361</v>
      </c>
      <c r="G228" s="136" t="s">
        <v>402</v>
      </c>
      <c r="H228" s="137">
        <v>6</v>
      </c>
      <c r="I228" s="138"/>
      <c r="J228" s="139">
        <f>ROUND(I228*H228,2)</f>
        <v>0</v>
      </c>
      <c r="K228" s="135" t="s">
        <v>721</v>
      </c>
      <c r="L228" s="33"/>
      <c r="M228" s="140" t="s">
        <v>42</v>
      </c>
      <c r="N228" s="141" t="s">
        <v>50</v>
      </c>
      <c r="P228" s="142">
        <f>O228*H228</f>
        <v>0</v>
      </c>
      <c r="Q228" s="142">
        <v>0</v>
      </c>
      <c r="R228" s="142">
        <f>Q228*H228</f>
        <v>0</v>
      </c>
      <c r="S228" s="142">
        <v>0</v>
      </c>
      <c r="T228" s="143">
        <f>S228*H228</f>
        <v>0</v>
      </c>
      <c r="AR228" s="144" t="s">
        <v>311</v>
      </c>
      <c r="AT228" s="144" t="s">
        <v>307</v>
      </c>
      <c r="AU228" s="144" t="s">
        <v>88</v>
      </c>
      <c r="AY228" s="18" t="s">
        <v>305</v>
      </c>
      <c r="BE228" s="145">
        <f>IF(N228="základní",J228,0)</f>
        <v>0</v>
      </c>
      <c r="BF228" s="145">
        <f>IF(N228="snížená",J228,0)</f>
        <v>0</v>
      </c>
      <c r="BG228" s="145">
        <f>IF(N228="zákl. přenesená",J228,0)</f>
        <v>0</v>
      </c>
      <c r="BH228" s="145">
        <f>IF(N228="sníž. přenesená",J228,0)</f>
        <v>0</v>
      </c>
      <c r="BI228" s="145">
        <f>IF(N228="nulová",J228,0)</f>
        <v>0</v>
      </c>
      <c r="BJ228" s="18" t="s">
        <v>86</v>
      </c>
      <c r="BK228" s="145">
        <f>ROUND(I228*H228,2)</f>
        <v>0</v>
      </c>
      <c r="BL228" s="18" t="s">
        <v>311</v>
      </c>
      <c r="BM228" s="144" t="s">
        <v>1166</v>
      </c>
    </row>
    <row r="229" spans="2:65" s="1" customFormat="1" ht="11.25">
      <c r="B229" s="33"/>
      <c r="D229" s="146" t="s">
        <v>313</v>
      </c>
      <c r="F229" s="147" t="s">
        <v>10361</v>
      </c>
      <c r="I229" s="148"/>
      <c r="L229" s="33"/>
      <c r="M229" s="149"/>
      <c r="T229" s="54"/>
      <c r="AT229" s="18" t="s">
        <v>313</v>
      </c>
      <c r="AU229" s="18" t="s">
        <v>88</v>
      </c>
    </row>
    <row r="230" spans="2:65" s="1" customFormat="1" ht="24.2" customHeight="1">
      <c r="B230" s="33"/>
      <c r="C230" s="133" t="s">
        <v>742</v>
      </c>
      <c r="D230" s="133" t="s">
        <v>307</v>
      </c>
      <c r="E230" s="134" t="s">
        <v>7177</v>
      </c>
      <c r="F230" s="135" t="s">
        <v>10362</v>
      </c>
      <c r="G230" s="136" t="s">
        <v>2158</v>
      </c>
      <c r="H230" s="137">
        <v>1</v>
      </c>
      <c r="I230" s="138"/>
      <c r="J230" s="139">
        <f>ROUND(I230*H230,2)</f>
        <v>0</v>
      </c>
      <c r="K230" s="135" t="s">
        <v>721</v>
      </c>
      <c r="L230" s="33"/>
      <c r="M230" s="140" t="s">
        <v>42</v>
      </c>
      <c r="N230" s="141" t="s">
        <v>50</v>
      </c>
      <c r="P230" s="142">
        <f>O230*H230</f>
        <v>0</v>
      </c>
      <c r="Q230" s="142">
        <v>0</v>
      </c>
      <c r="R230" s="142">
        <f>Q230*H230</f>
        <v>0</v>
      </c>
      <c r="S230" s="142">
        <v>0</v>
      </c>
      <c r="T230" s="143">
        <f>S230*H230</f>
        <v>0</v>
      </c>
      <c r="AR230" s="144" t="s">
        <v>311</v>
      </c>
      <c r="AT230" s="144" t="s">
        <v>307</v>
      </c>
      <c r="AU230" s="144" t="s">
        <v>88</v>
      </c>
      <c r="AY230" s="18" t="s">
        <v>305</v>
      </c>
      <c r="BE230" s="145">
        <f>IF(N230="základní",J230,0)</f>
        <v>0</v>
      </c>
      <c r="BF230" s="145">
        <f>IF(N230="snížená",J230,0)</f>
        <v>0</v>
      </c>
      <c r="BG230" s="145">
        <f>IF(N230="zákl. přenesená",J230,0)</f>
        <v>0</v>
      </c>
      <c r="BH230" s="145">
        <f>IF(N230="sníž. přenesená",J230,0)</f>
        <v>0</v>
      </c>
      <c r="BI230" s="145">
        <f>IF(N230="nulová",J230,0)</f>
        <v>0</v>
      </c>
      <c r="BJ230" s="18" t="s">
        <v>86</v>
      </c>
      <c r="BK230" s="145">
        <f>ROUND(I230*H230,2)</f>
        <v>0</v>
      </c>
      <c r="BL230" s="18" t="s">
        <v>311</v>
      </c>
      <c r="BM230" s="144" t="s">
        <v>1184</v>
      </c>
    </row>
    <row r="231" spans="2:65" s="1" customFormat="1" ht="19.5">
      <c r="B231" s="33"/>
      <c r="D231" s="146" t="s">
        <v>313</v>
      </c>
      <c r="F231" s="147" t="s">
        <v>10362</v>
      </c>
      <c r="I231" s="148"/>
      <c r="L231" s="33"/>
      <c r="M231" s="149"/>
      <c r="T231" s="54"/>
      <c r="AT231" s="18" t="s">
        <v>313</v>
      </c>
      <c r="AU231" s="18" t="s">
        <v>88</v>
      </c>
    </row>
    <row r="232" spans="2:65" s="1" customFormat="1" ht="16.5" customHeight="1">
      <c r="B232" s="33"/>
      <c r="C232" s="133" t="s">
        <v>747</v>
      </c>
      <c r="D232" s="133" t="s">
        <v>307</v>
      </c>
      <c r="E232" s="134" t="s">
        <v>7179</v>
      </c>
      <c r="F232" s="135" t="s">
        <v>10363</v>
      </c>
      <c r="G232" s="136" t="s">
        <v>5668</v>
      </c>
      <c r="H232" s="137">
        <v>6</v>
      </c>
      <c r="I232" s="138"/>
      <c r="J232" s="139">
        <f>ROUND(I232*H232,2)</f>
        <v>0</v>
      </c>
      <c r="K232" s="135" t="s">
        <v>721</v>
      </c>
      <c r="L232" s="33"/>
      <c r="M232" s="140" t="s">
        <v>42</v>
      </c>
      <c r="N232" s="141" t="s">
        <v>50</v>
      </c>
      <c r="P232" s="142">
        <f>O232*H232</f>
        <v>0</v>
      </c>
      <c r="Q232" s="142">
        <v>0</v>
      </c>
      <c r="R232" s="142">
        <f>Q232*H232</f>
        <v>0</v>
      </c>
      <c r="S232" s="142">
        <v>0</v>
      </c>
      <c r="T232" s="143">
        <f>S232*H232</f>
        <v>0</v>
      </c>
      <c r="AR232" s="144" t="s">
        <v>311</v>
      </c>
      <c r="AT232" s="144" t="s">
        <v>307</v>
      </c>
      <c r="AU232" s="144" t="s">
        <v>88</v>
      </c>
      <c r="AY232" s="18" t="s">
        <v>305</v>
      </c>
      <c r="BE232" s="145">
        <f>IF(N232="základní",J232,0)</f>
        <v>0</v>
      </c>
      <c r="BF232" s="145">
        <f>IF(N232="snížená",J232,0)</f>
        <v>0</v>
      </c>
      <c r="BG232" s="145">
        <f>IF(N232="zákl. přenesená",J232,0)</f>
        <v>0</v>
      </c>
      <c r="BH232" s="145">
        <f>IF(N232="sníž. přenesená",J232,0)</f>
        <v>0</v>
      </c>
      <c r="BI232" s="145">
        <f>IF(N232="nulová",J232,0)</f>
        <v>0</v>
      </c>
      <c r="BJ232" s="18" t="s">
        <v>86</v>
      </c>
      <c r="BK232" s="145">
        <f>ROUND(I232*H232,2)</f>
        <v>0</v>
      </c>
      <c r="BL232" s="18" t="s">
        <v>311</v>
      </c>
      <c r="BM232" s="144" t="s">
        <v>1197</v>
      </c>
    </row>
    <row r="233" spans="2:65" s="1" customFormat="1" ht="11.25">
      <c r="B233" s="33"/>
      <c r="D233" s="146" t="s">
        <v>313</v>
      </c>
      <c r="F233" s="147" t="s">
        <v>10363</v>
      </c>
      <c r="I233" s="148"/>
      <c r="L233" s="33"/>
      <c r="M233" s="149"/>
      <c r="T233" s="54"/>
      <c r="AT233" s="18" t="s">
        <v>313</v>
      </c>
      <c r="AU233" s="18" t="s">
        <v>88</v>
      </c>
    </row>
    <row r="234" spans="2:65" s="1" customFormat="1" ht="16.5" customHeight="1">
      <c r="B234" s="33"/>
      <c r="C234" s="133" t="s">
        <v>755</v>
      </c>
      <c r="D234" s="133" t="s">
        <v>307</v>
      </c>
      <c r="E234" s="134" t="s">
        <v>7182</v>
      </c>
      <c r="F234" s="135" t="s">
        <v>10364</v>
      </c>
      <c r="G234" s="136" t="s">
        <v>5668</v>
      </c>
      <c r="H234" s="137">
        <v>2</v>
      </c>
      <c r="I234" s="138"/>
      <c r="J234" s="139">
        <f>ROUND(I234*H234,2)</f>
        <v>0</v>
      </c>
      <c r="K234" s="135" t="s">
        <v>721</v>
      </c>
      <c r="L234" s="33"/>
      <c r="M234" s="140" t="s">
        <v>42</v>
      </c>
      <c r="N234" s="141" t="s">
        <v>50</v>
      </c>
      <c r="P234" s="142">
        <f>O234*H234</f>
        <v>0</v>
      </c>
      <c r="Q234" s="142">
        <v>0</v>
      </c>
      <c r="R234" s="142">
        <f>Q234*H234</f>
        <v>0</v>
      </c>
      <c r="S234" s="142">
        <v>0</v>
      </c>
      <c r="T234" s="143">
        <f>S234*H234</f>
        <v>0</v>
      </c>
      <c r="AR234" s="144" t="s">
        <v>311</v>
      </c>
      <c r="AT234" s="144" t="s">
        <v>307</v>
      </c>
      <c r="AU234" s="144" t="s">
        <v>88</v>
      </c>
      <c r="AY234" s="18" t="s">
        <v>305</v>
      </c>
      <c r="BE234" s="145">
        <f>IF(N234="základní",J234,0)</f>
        <v>0</v>
      </c>
      <c r="BF234" s="145">
        <f>IF(N234="snížená",J234,0)</f>
        <v>0</v>
      </c>
      <c r="BG234" s="145">
        <f>IF(N234="zákl. přenesená",J234,0)</f>
        <v>0</v>
      </c>
      <c r="BH234" s="145">
        <f>IF(N234="sníž. přenesená",J234,0)</f>
        <v>0</v>
      </c>
      <c r="BI234" s="145">
        <f>IF(N234="nulová",J234,0)</f>
        <v>0</v>
      </c>
      <c r="BJ234" s="18" t="s">
        <v>86</v>
      </c>
      <c r="BK234" s="145">
        <f>ROUND(I234*H234,2)</f>
        <v>0</v>
      </c>
      <c r="BL234" s="18" t="s">
        <v>311</v>
      </c>
      <c r="BM234" s="144" t="s">
        <v>1210</v>
      </c>
    </row>
    <row r="235" spans="2:65" s="1" customFormat="1" ht="11.25">
      <c r="B235" s="33"/>
      <c r="D235" s="146" t="s">
        <v>313</v>
      </c>
      <c r="F235" s="147" t="s">
        <v>10364</v>
      </c>
      <c r="I235" s="148"/>
      <c r="L235" s="33"/>
      <c r="M235" s="149"/>
      <c r="T235" s="54"/>
      <c r="AT235" s="18" t="s">
        <v>313</v>
      </c>
      <c r="AU235" s="18" t="s">
        <v>88</v>
      </c>
    </row>
    <row r="236" spans="2:65" s="1" customFormat="1" ht="24.2" customHeight="1">
      <c r="B236" s="33"/>
      <c r="C236" s="133" t="s">
        <v>760</v>
      </c>
      <c r="D236" s="133" t="s">
        <v>307</v>
      </c>
      <c r="E236" s="134" t="s">
        <v>10365</v>
      </c>
      <c r="F236" s="135" t="s">
        <v>10366</v>
      </c>
      <c r="G236" s="136" t="s">
        <v>5668</v>
      </c>
      <c r="H236" s="137">
        <v>8</v>
      </c>
      <c r="I236" s="138"/>
      <c r="J236" s="139">
        <f>ROUND(I236*H236,2)</f>
        <v>0</v>
      </c>
      <c r="K236" s="135" t="s">
        <v>721</v>
      </c>
      <c r="L236" s="33"/>
      <c r="M236" s="140" t="s">
        <v>42</v>
      </c>
      <c r="N236" s="141" t="s">
        <v>50</v>
      </c>
      <c r="P236" s="142">
        <f>O236*H236</f>
        <v>0</v>
      </c>
      <c r="Q236" s="142">
        <v>0</v>
      </c>
      <c r="R236" s="142">
        <f>Q236*H236</f>
        <v>0</v>
      </c>
      <c r="S236" s="142">
        <v>0</v>
      </c>
      <c r="T236" s="143">
        <f>S236*H236</f>
        <v>0</v>
      </c>
      <c r="AR236" s="144" t="s">
        <v>311</v>
      </c>
      <c r="AT236" s="144" t="s">
        <v>307</v>
      </c>
      <c r="AU236" s="144" t="s">
        <v>88</v>
      </c>
      <c r="AY236" s="18" t="s">
        <v>305</v>
      </c>
      <c r="BE236" s="145">
        <f>IF(N236="základní",J236,0)</f>
        <v>0</v>
      </c>
      <c r="BF236" s="145">
        <f>IF(N236="snížená",J236,0)</f>
        <v>0</v>
      </c>
      <c r="BG236" s="145">
        <f>IF(N236="zákl. přenesená",J236,0)</f>
        <v>0</v>
      </c>
      <c r="BH236" s="145">
        <f>IF(N236="sníž. přenesená",J236,0)</f>
        <v>0</v>
      </c>
      <c r="BI236" s="145">
        <f>IF(N236="nulová",J236,0)</f>
        <v>0</v>
      </c>
      <c r="BJ236" s="18" t="s">
        <v>86</v>
      </c>
      <c r="BK236" s="145">
        <f>ROUND(I236*H236,2)</f>
        <v>0</v>
      </c>
      <c r="BL236" s="18" t="s">
        <v>311</v>
      </c>
      <c r="BM236" s="144" t="s">
        <v>1224</v>
      </c>
    </row>
    <row r="237" spans="2:65" s="1" customFormat="1" ht="11.25">
      <c r="B237" s="33"/>
      <c r="D237" s="146" t="s">
        <v>313</v>
      </c>
      <c r="F237" s="147" t="s">
        <v>10366</v>
      </c>
      <c r="I237" s="148"/>
      <c r="L237" s="33"/>
      <c r="M237" s="149"/>
      <c r="T237" s="54"/>
      <c r="AT237" s="18" t="s">
        <v>313</v>
      </c>
      <c r="AU237" s="18" t="s">
        <v>88</v>
      </c>
    </row>
    <row r="238" spans="2:65" s="1" customFormat="1" ht="24.2" customHeight="1">
      <c r="B238" s="33"/>
      <c r="C238" s="133" t="s">
        <v>768</v>
      </c>
      <c r="D238" s="133" t="s">
        <v>307</v>
      </c>
      <c r="E238" s="134" t="s">
        <v>10367</v>
      </c>
      <c r="F238" s="135" t="s">
        <v>10368</v>
      </c>
      <c r="G238" s="136" t="s">
        <v>5668</v>
      </c>
      <c r="H238" s="137">
        <v>4</v>
      </c>
      <c r="I238" s="138"/>
      <c r="J238" s="139">
        <f>ROUND(I238*H238,2)</f>
        <v>0</v>
      </c>
      <c r="K238" s="135" t="s">
        <v>721</v>
      </c>
      <c r="L238" s="33"/>
      <c r="M238" s="140" t="s">
        <v>42</v>
      </c>
      <c r="N238" s="141" t="s">
        <v>50</v>
      </c>
      <c r="P238" s="142">
        <f>O238*H238</f>
        <v>0</v>
      </c>
      <c r="Q238" s="142">
        <v>0</v>
      </c>
      <c r="R238" s="142">
        <f>Q238*H238</f>
        <v>0</v>
      </c>
      <c r="S238" s="142">
        <v>0</v>
      </c>
      <c r="T238" s="143">
        <f>S238*H238</f>
        <v>0</v>
      </c>
      <c r="AR238" s="144" t="s">
        <v>311</v>
      </c>
      <c r="AT238" s="144" t="s">
        <v>307</v>
      </c>
      <c r="AU238" s="144" t="s">
        <v>88</v>
      </c>
      <c r="AY238" s="18" t="s">
        <v>305</v>
      </c>
      <c r="BE238" s="145">
        <f>IF(N238="základní",J238,0)</f>
        <v>0</v>
      </c>
      <c r="BF238" s="145">
        <f>IF(N238="snížená",J238,0)</f>
        <v>0</v>
      </c>
      <c r="BG238" s="145">
        <f>IF(N238="zákl. přenesená",J238,0)</f>
        <v>0</v>
      </c>
      <c r="BH238" s="145">
        <f>IF(N238="sníž. přenesená",J238,0)</f>
        <v>0</v>
      </c>
      <c r="BI238" s="145">
        <f>IF(N238="nulová",J238,0)</f>
        <v>0</v>
      </c>
      <c r="BJ238" s="18" t="s">
        <v>86</v>
      </c>
      <c r="BK238" s="145">
        <f>ROUND(I238*H238,2)</f>
        <v>0</v>
      </c>
      <c r="BL238" s="18" t="s">
        <v>311</v>
      </c>
      <c r="BM238" s="144" t="s">
        <v>1242</v>
      </c>
    </row>
    <row r="239" spans="2:65" s="1" customFormat="1" ht="11.25">
      <c r="B239" s="33"/>
      <c r="D239" s="146" t="s">
        <v>313</v>
      </c>
      <c r="F239" s="147" t="s">
        <v>10368</v>
      </c>
      <c r="I239" s="148"/>
      <c r="L239" s="33"/>
      <c r="M239" s="149"/>
      <c r="T239" s="54"/>
      <c r="AT239" s="18" t="s">
        <v>313</v>
      </c>
      <c r="AU239" s="18" t="s">
        <v>88</v>
      </c>
    </row>
    <row r="240" spans="2:65" s="1" customFormat="1" ht="24.2" customHeight="1">
      <c r="B240" s="33"/>
      <c r="C240" s="133" t="s">
        <v>771</v>
      </c>
      <c r="D240" s="133" t="s">
        <v>307</v>
      </c>
      <c r="E240" s="134" t="s">
        <v>10369</v>
      </c>
      <c r="F240" s="135" t="s">
        <v>10370</v>
      </c>
      <c r="G240" s="136" t="s">
        <v>2158</v>
      </c>
      <c r="H240" s="137">
        <v>8</v>
      </c>
      <c r="I240" s="138"/>
      <c r="J240" s="139">
        <f>ROUND(I240*H240,2)</f>
        <v>0</v>
      </c>
      <c r="K240" s="135" t="s">
        <v>721</v>
      </c>
      <c r="L240" s="33"/>
      <c r="M240" s="140" t="s">
        <v>42</v>
      </c>
      <c r="N240" s="141" t="s">
        <v>50</v>
      </c>
      <c r="P240" s="142">
        <f>O240*H240</f>
        <v>0</v>
      </c>
      <c r="Q240" s="142">
        <v>0</v>
      </c>
      <c r="R240" s="142">
        <f>Q240*H240</f>
        <v>0</v>
      </c>
      <c r="S240" s="142">
        <v>0</v>
      </c>
      <c r="T240" s="143">
        <f>S240*H240</f>
        <v>0</v>
      </c>
      <c r="AR240" s="144" t="s">
        <v>311</v>
      </c>
      <c r="AT240" s="144" t="s">
        <v>307</v>
      </c>
      <c r="AU240" s="144" t="s">
        <v>88</v>
      </c>
      <c r="AY240" s="18" t="s">
        <v>305</v>
      </c>
      <c r="BE240" s="145">
        <f>IF(N240="základní",J240,0)</f>
        <v>0</v>
      </c>
      <c r="BF240" s="145">
        <f>IF(N240="snížená",J240,0)</f>
        <v>0</v>
      </c>
      <c r="BG240" s="145">
        <f>IF(N240="zákl. přenesená",J240,0)</f>
        <v>0</v>
      </c>
      <c r="BH240" s="145">
        <f>IF(N240="sníž. přenesená",J240,0)</f>
        <v>0</v>
      </c>
      <c r="BI240" s="145">
        <f>IF(N240="nulová",J240,0)</f>
        <v>0</v>
      </c>
      <c r="BJ240" s="18" t="s">
        <v>86</v>
      </c>
      <c r="BK240" s="145">
        <f>ROUND(I240*H240,2)</f>
        <v>0</v>
      </c>
      <c r="BL240" s="18" t="s">
        <v>311</v>
      </c>
      <c r="BM240" s="144" t="s">
        <v>1253</v>
      </c>
    </row>
    <row r="241" spans="2:65" s="1" customFormat="1" ht="11.25">
      <c r="B241" s="33"/>
      <c r="D241" s="146" t="s">
        <v>313</v>
      </c>
      <c r="F241" s="147" t="s">
        <v>10370</v>
      </c>
      <c r="I241" s="148"/>
      <c r="L241" s="33"/>
      <c r="M241" s="149"/>
      <c r="T241" s="54"/>
      <c r="AT241" s="18" t="s">
        <v>313</v>
      </c>
      <c r="AU241" s="18" t="s">
        <v>88</v>
      </c>
    </row>
    <row r="242" spans="2:65" s="1" customFormat="1" ht="24.2" customHeight="1">
      <c r="B242" s="33"/>
      <c r="C242" s="133" t="s">
        <v>781</v>
      </c>
      <c r="D242" s="133" t="s">
        <v>307</v>
      </c>
      <c r="E242" s="134" t="s">
        <v>10371</v>
      </c>
      <c r="F242" s="135" t="s">
        <v>10372</v>
      </c>
      <c r="G242" s="136" t="s">
        <v>2158</v>
      </c>
      <c r="H242" s="137">
        <v>3</v>
      </c>
      <c r="I242" s="138"/>
      <c r="J242" s="139">
        <f>ROUND(I242*H242,2)</f>
        <v>0</v>
      </c>
      <c r="K242" s="135" t="s">
        <v>721</v>
      </c>
      <c r="L242" s="33"/>
      <c r="M242" s="140" t="s">
        <v>42</v>
      </c>
      <c r="N242" s="141" t="s">
        <v>50</v>
      </c>
      <c r="P242" s="142">
        <f>O242*H242</f>
        <v>0</v>
      </c>
      <c r="Q242" s="142">
        <v>0</v>
      </c>
      <c r="R242" s="142">
        <f>Q242*H242</f>
        <v>0</v>
      </c>
      <c r="S242" s="142">
        <v>0</v>
      </c>
      <c r="T242" s="143">
        <f>S242*H242</f>
        <v>0</v>
      </c>
      <c r="AR242" s="144" t="s">
        <v>311</v>
      </c>
      <c r="AT242" s="144" t="s">
        <v>307</v>
      </c>
      <c r="AU242" s="144" t="s">
        <v>88</v>
      </c>
      <c r="AY242" s="18" t="s">
        <v>305</v>
      </c>
      <c r="BE242" s="145">
        <f>IF(N242="základní",J242,0)</f>
        <v>0</v>
      </c>
      <c r="BF242" s="145">
        <f>IF(N242="snížená",J242,0)</f>
        <v>0</v>
      </c>
      <c r="BG242" s="145">
        <f>IF(N242="zákl. přenesená",J242,0)</f>
        <v>0</v>
      </c>
      <c r="BH242" s="145">
        <f>IF(N242="sníž. přenesená",J242,0)</f>
        <v>0</v>
      </c>
      <c r="BI242" s="145">
        <f>IF(N242="nulová",J242,0)</f>
        <v>0</v>
      </c>
      <c r="BJ242" s="18" t="s">
        <v>86</v>
      </c>
      <c r="BK242" s="145">
        <f>ROUND(I242*H242,2)</f>
        <v>0</v>
      </c>
      <c r="BL242" s="18" t="s">
        <v>311</v>
      </c>
      <c r="BM242" s="144" t="s">
        <v>1269</v>
      </c>
    </row>
    <row r="243" spans="2:65" s="1" customFormat="1" ht="11.25">
      <c r="B243" s="33"/>
      <c r="D243" s="146" t="s">
        <v>313</v>
      </c>
      <c r="F243" s="147" t="s">
        <v>10372</v>
      </c>
      <c r="I243" s="148"/>
      <c r="L243" s="33"/>
      <c r="M243" s="149"/>
      <c r="T243" s="54"/>
      <c r="AT243" s="18" t="s">
        <v>313</v>
      </c>
      <c r="AU243" s="18" t="s">
        <v>88</v>
      </c>
    </row>
    <row r="244" spans="2:65" s="1" customFormat="1" ht="16.5" customHeight="1">
      <c r="B244" s="33"/>
      <c r="C244" s="133" t="s">
        <v>786</v>
      </c>
      <c r="D244" s="133" t="s">
        <v>307</v>
      </c>
      <c r="E244" s="134" t="s">
        <v>10373</v>
      </c>
      <c r="F244" s="135" t="s">
        <v>10374</v>
      </c>
      <c r="G244" s="136" t="s">
        <v>5668</v>
      </c>
      <c r="H244" s="137">
        <v>1</v>
      </c>
      <c r="I244" s="138"/>
      <c r="J244" s="139">
        <f>ROUND(I244*H244,2)</f>
        <v>0</v>
      </c>
      <c r="K244" s="135" t="s">
        <v>721</v>
      </c>
      <c r="L244" s="33"/>
      <c r="M244" s="140" t="s">
        <v>42</v>
      </c>
      <c r="N244" s="141" t="s">
        <v>50</v>
      </c>
      <c r="P244" s="142">
        <f>O244*H244</f>
        <v>0</v>
      </c>
      <c r="Q244" s="142">
        <v>0</v>
      </c>
      <c r="R244" s="142">
        <f>Q244*H244</f>
        <v>0</v>
      </c>
      <c r="S244" s="142">
        <v>0</v>
      </c>
      <c r="T244" s="143">
        <f>S244*H244</f>
        <v>0</v>
      </c>
      <c r="AR244" s="144" t="s">
        <v>311</v>
      </c>
      <c r="AT244" s="144" t="s">
        <v>307</v>
      </c>
      <c r="AU244" s="144" t="s">
        <v>88</v>
      </c>
      <c r="AY244" s="18" t="s">
        <v>305</v>
      </c>
      <c r="BE244" s="145">
        <f>IF(N244="základní",J244,0)</f>
        <v>0</v>
      </c>
      <c r="BF244" s="145">
        <f>IF(N244="snížená",J244,0)</f>
        <v>0</v>
      </c>
      <c r="BG244" s="145">
        <f>IF(N244="zákl. přenesená",J244,0)</f>
        <v>0</v>
      </c>
      <c r="BH244" s="145">
        <f>IF(N244="sníž. přenesená",J244,0)</f>
        <v>0</v>
      </c>
      <c r="BI244" s="145">
        <f>IF(N244="nulová",J244,0)</f>
        <v>0</v>
      </c>
      <c r="BJ244" s="18" t="s">
        <v>86</v>
      </c>
      <c r="BK244" s="145">
        <f>ROUND(I244*H244,2)</f>
        <v>0</v>
      </c>
      <c r="BL244" s="18" t="s">
        <v>311</v>
      </c>
      <c r="BM244" s="144" t="s">
        <v>1280</v>
      </c>
    </row>
    <row r="245" spans="2:65" s="1" customFormat="1" ht="11.25">
      <c r="B245" s="33"/>
      <c r="D245" s="146" t="s">
        <v>313</v>
      </c>
      <c r="F245" s="147" t="s">
        <v>10374</v>
      </c>
      <c r="I245" s="148"/>
      <c r="L245" s="33"/>
      <c r="M245" s="149"/>
      <c r="T245" s="54"/>
      <c r="AT245" s="18" t="s">
        <v>313</v>
      </c>
      <c r="AU245" s="18" t="s">
        <v>88</v>
      </c>
    </row>
    <row r="246" spans="2:65" s="1" customFormat="1" ht="16.5" customHeight="1">
      <c r="B246" s="33"/>
      <c r="C246" s="133" t="s">
        <v>792</v>
      </c>
      <c r="D246" s="133" t="s">
        <v>307</v>
      </c>
      <c r="E246" s="134" t="s">
        <v>10375</v>
      </c>
      <c r="F246" s="135" t="s">
        <v>10376</v>
      </c>
      <c r="G246" s="136" t="s">
        <v>5668</v>
      </c>
      <c r="H246" s="137">
        <v>1</v>
      </c>
      <c r="I246" s="138"/>
      <c r="J246" s="139">
        <f>ROUND(I246*H246,2)</f>
        <v>0</v>
      </c>
      <c r="K246" s="135" t="s">
        <v>721</v>
      </c>
      <c r="L246" s="33"/>
      <c r="M246" s="140" t="s">
        <v>42</v>
      </c>
      <c r="N246" s="141" t="s">
        <v>50</v>
      </c>
      <c r="P246" s="142">
        <f>O246*H246</f>
        <v>0</v>
      </c>
      <c r="Q246" s="142">
        <v>0</v>
      </c>
      <c r="R246" s="142">
        <f>Q246*H246</f>
        <v>0</v>
      </c>
      <c r="S246" s="142">
        <v>0</v>
      </c>
      <c r="T246" s="143">
        <f>S246*H246</f>
        <v>0</v>
      </c>
      <c r="AR246" s="144" t="s">
        <v>311</v>
      </c>
      <c r="AT246" s="144" t="s">
        <v>307</v>
      </c>
      <c r="AU246" s="144" t="s">
        <v>88</v>
      </c>
      <c r="AY246" s="18" t="s">
        <v>305</v>
      </c>
      <c r="BE246" s="145">
        <f>IF(N246="základní",J246,0)</f>
        <v>0</v>
      </c>
      <c r="BF246" s="145">
        <f>IF(N246="snížená",J246,0)</f>
        <v>0</v>
      </c>
      <c r="BG246" s="145">
        <f>IF(N246="zákl. přenesená",J246,0)</f>
        <v>0</v>
      </c>
      <c r="BH246" s="145">
        <f>IF(N246="sníž. přenesená",J246,0)</f>
        <v>0</v>
      </c>
      <c r="BI246" s="145">
        <f>IF(N246="nulová",J246,0)</f>
        <v>0</v>
      </c>
      <c r="BJ246" s="18" t="s">
        <v>86</v>
      </c>
      <c r="BK246" s="145">
        <f>ROUND(I246*H246,2)</f>
        <v>0</v>
      </c>
      <c r="BL246" s="18" t="s">
        <v>311</v>
      </c>
      <c r="BM246" s="144" t="s">
        <v>1293</v>
      </c>
    </row>
    <row r="247" spans="2:65" s="1" customFormat="1" ht="11.25">
      <c r="B247" s="33"/>
      <c r="D247" s="146" t="s">
        <v>313</v>
      </c>
      <c r="F247" s="147" t="s">
        <v>10376</v>
      </c>
      <c r="I247" s="148"/>
      <c r="L247" s="33"/>
      <c r="M247" s="149"/>
      <c r="T247" s="54"/>
      <c r="AT247" s="18" t="s">
        <v>313</v>
      </c>
      <c r="AU247" s="18" t="s">
        <v>88</v>
      </c>
    </row>
    <row r="248" spans="2:65" s="1" customFormat="1" ht="16.5" customHeight="1">
      <c r="B248" s="33"/>
      <c r="C248" s="133" t="s">
        <v>800</v>
      </c>
      <c r="D248" s="133" t="s">
        <v>307</v>
      </c>
      <c r="E248" s="134" t="s">
        <v>10377</v>
      </c>
      <c r="F248" s="135" t="s">
        <v>10378</v>
      </c>
      <c r="G248" s="136" t="s">
        <v>5668</v>
      </c>
      <c r="H248" s="137">
        <v>4</v>
      </c>
      <c r="I248" s="138"/>
      <c r="J248" s="139">
        <f>ROUND(I248*H248,2)</f>
        <v>0</v>
      </c>
      <c r="K248" s="135" t="s">
        <v>721</v>
      </c>
      <c r="L248" s="33"/>
      <c r="M248" s="140" t="s">
        <v>42</v>
      </c>
      <c r="N248" s="141" t="s">
        <v>50</v>
      </c>
      <c r="P248" s="142">
        <f>O248*H248</f>
        <v>0</v>
      </c>
      <c r="Q248" s="142">
        <v>0</v>
      </c>
      <c r="R248" s="142">
        <f>Q248*H248</f>
        <v>0</v>
      </c>
      <c r="S248" s="142">
        <v>0</v>
      </c>
      <c r="T248" s="143">
        <f>S248*H248</f>
        <v>0</v>
      </c>
      <c r="AR248" s="144" t="s">
        <v>311</v>
      </c>
      <c r="AT248" s="144" t="s">
        <v>307</v>
      </c>
      <c r="AU248" s="144" t="s">
        <v>88</v>
      </c>
      <c r="AY248" s="18" t="s">
        <v>305</v>
      </c>
      <c r="BE248" s="145">
        <f>IF(N248="základní",J248,0)</f>
        <v>0</v>
      </c>
      <c r="BF248" s="145">
        <f>IF(N248="snížená",J248,0)</f>
        <v>0</v>
      </c>
      <c r="BG248" s="145">
        <f>IF(N248="zákl. přenesená",J248,0)</f>
        <v>0</v>
      </c>
      <c r="BH248" s="145">
        <f>IF(N248="sníž. přenesená",J248,0)</f>
        <v>0</v>
      </c>
      <c r="BI248" s="145">
        <f>IF(N248="nulová",J248,0)</f>
        <v>0</v>
      </c>
      <c r="BJ248" s="18" t="s">
        <v>86</v>
      </c>
      <c r="BK248" s="145">
        <f>ROUND(I248*H248,2)</f>
        <v>0</v>
      </c>
      <c r="BL248" s="18" t="s">
        <v>311</v>
      </c>
      <c r="BM248" s="144" t="s">
        <v>1304</v>
      </c>
    </row>
    <row r="249" spans="2:65" s="1" customFormat="1" ht="11.25">
      <c r="B249" s="33"/>
      <c r="D249" s="146" t="s">
        <v>313</v>
      </c>
      <c r="F249" s="147" t="s">
        <v>10378</v>
      </c>
      <c r="I249" s="148"/>
      <c r="L249" s="33"/>
      <c r="M249" s="149"/>
      <c r="T249" s="54"/>
      <c r="AT249" s="18" t="s">
        <v>313</v>
      </c>
      <c r="AU249" s="18" t="s">
        <v>88</v>
      </c>
    </row>
    <row r="250" spans="2:65" s="1" customFormat="1" ht="16.5" customHeight="1">
      <c r="B250" s="33"/>
      <c r="C250" s="133" t="s">
        <v>804</v>
      </c>
      <c r="D250" s="133" t="s">
        <v>307</v>
      </c>
      <c r="E250" s="134" t="s">
        <v>10379</v>
      </c>
      <c r="F250" s="135" t="s">
        <v>10380</v>
      </c>
      <c r="G250" s="136" t="s">
        <v>5668</v>
      </c>
      <c r="H250" s="137">
        <v>2</v>
      </c>
      <c r="I250" s="138"/>
      <c r="J250" s="139">
        <f>ROUND(I250*H250,2)</f>
        <v>0</v>
      </c>
      <c r="K250" s="135" t="s">
        <v>721</v>
      </c>
      <c r="L250" s="33"/>
      <c r="M250" s="140" t="s">
        <v>42</v>
      </c>
      <c r="N250" s="141" t="s">
        <v>50</v>
      </c>
      <c r="P250" s="142">
        <f>O250*H250</f>
        <v>0</v>
      </c>
      <c r="Q250" s="142">
        <v>0</v>
      </c>
      <c r="R250" s="142">
        <f>Q250*H250</f>
        <v>0</v>
      </c>
      <c r="S250" s="142">
        <v>0</v>
      </c>
      <c r="T250" s="143">
        <f>S250*H250</f>
        <v>0</v>
      </c>
      <c r="AR250" s="144" t="s">
        <v>311</v>
      </c>
      <c r="AT250" s="144" t="s">
        <v>307</v>
      </c>
      <c r="AU250" s="144" t="s">
        <v>88</v>
      </c>
      <c r="AY250" s="18" t="s">
        <v>305</v>
      </c>
      <c r="BE250" s="145">
        <f>IF(N250="základní",J250,0)</f>
        <v>0</v>
      </c>
      <c r="BF250" s="145">
        <f>IF(N250="snížená",J250,0)</f>
        <v>0</v>
      </c>
      <c r="BG250" s="145">
        <f>IF(N250="zákl. přenesená",J250,0)</f>
        <v>0</v>
      </c>
      <c r="BH250" s="145">
        <f>IF(N250="sníž. přenesená",J250,0)</f>
        <v>0</v>
      </c>
      <c r="BI250" s="145">
        <f>IF(N250="nulová",J250,0)</f>
        <v>0</v>
      </c>
      <c r="BJ250" s="18" t="s">
        <v>86</v>
      </c>
      <c r="BK250" s="145">
        <f>ROUND(I250*H250,2)</f>
        <v>0</v>
      </c>
      <c r="BL250" s="18" t="s">
        <v>311</v>
      </c>
      <c r="BM250" s="144" t="s">
        <v>1317</v>
      </c>
    </row>
    <row r="251" spans="2:65" s="1" customFormat="1" ht="11.25">
      <c r="B251" s="33"/>
      <c r="D251" s="146" t="s">
        <v>313</v>
      </c>
      <c r="F251" s="147" t="s">
        <v>10380</v>
      </c>
      <c r="I251" s="148"/>
      <c r="L251" s="33"/>
      <c r="M251" s="149"/>
      <c r="T251" s="54"/>
      <c r="AT251" s="18" t="s">
        <v>313</v>
      </c>
      <c r="AU251" s="18" t="s">
        <v>88</v>
      </c>
    </row>
    <row r="252" spans="2:65" s="1" customFormat="1" ht="16.5" customHeight="1">
      <c r="B252" s="33"/>
      <c r="C252" s="133" t="s">
        <v>812</v>
      </c>
      <c r="D252" s="133" t="s">
        <v>307</v>
      </c>
      <c r="E252" s="134" t="s">
        <v>10381</v>
      </c>
      <c r="F252" s="135" t="s">
        <v>10382</v>
      </c>
      <c r="G252" s="136" t="s">
        <v>5668</v>
      </c>
      <c r="H252" s="137">
        <v>2</v>
      </c>
      <c r="I252" s="138"/>
      <c r="J252" s="139">
        <f>ROUND(I252*H252,2)</f>
        <v>0</v>
      </c>
      <c r="K252" s="135" t="s">
        <v>721</v>
      </c>
      <c r="L252" s="33"/>
      <c r="M252" s="140" t="s">
        <v>42</v>
      </c>
      <c r="N252" s="141" t="s">
        <v>50</v>
      </c>
      <c r="P252" s="142">
        <f>O252*H252</f>
        <v>0</v>
      </c>
      <c r="Q252" s="142">
        <v>0</v>
      </c>
      <c r="R252" s="142">
        <f>Q252*H252</f>
        <v>0</v>
      </c>
      <c r="S252" s="142">
        <v>0</v>
      </c>
      <c r="T252" s="143">
        <f>S252*H252</f>
        <v>0</v>
      </c>
      <c r="AR252" s="144" t="s">
        <v>311</v>
      </c>
      <c r="AT252" s="144" t="s">
        <v>307</v>
      </c>
      <c r="AU252" s="144" t="s">
        <v>88</v>
      </c>
      <c r="AY252" s="18" t="s">
        <v>305</v>
      </c>
      <c r="BE252" s="145">
        <f>IF(N252="základní",J252,0)</f>
        <v>0</v>
      </c>
      <c r="BF252" s="145">
        <f>IF(N252="snížená",J252,0)</f>
        <v>0</v>
      </c>
      <c r="BG252" s="145">
        <f>IF(N252="zákl. přenesená",J252,0)</f>
        <v>0</v>
      </c>
      <c r="BH252" s="145">
        <f>IF(N252="sníž. přenesená",J252,0)</f>
        <v>0</v>
      </c>
      <c r="BI252" s="145">
        <f>IF(N252="nulová",J252,0)</f>
        <v>0</v>
      </c>
      <c r="BJ252" s="18" t="s">
        <v>86</v>
      </c>
      <c r="BK252" s="145">
        <f>ROUND(I252*H252,2)</f>
        <v>0</v>
      </c>
      <c r="BL252" s="18" t="s">
        <v>311</v>
      </c>
      <c r="BM252" s="144" t="s">
        <v>1334</v>
      </c>
    </row>
    <row r="253" spans="2:65" s="1" customFormat="1" ht="11.25">
      <c r="B253" s="33"/>
      <c r="D253" s="146" t="s">
        <v>313</v>
      </c>
      <c r="F253" s="147" t="s">
        <v>10382</v>
      </c>
      <c r="I253" s="148"/>
      <c r="L253" s="33"/>
      <c r="M253" s="149"/>
      <c r="T253" s="54"/>
      <c r="AT253" s="18" t="s">
        <v>313</v>
      </c>
      <c r="AU253" s="18" t="s">
        <v>88</v>
      </c>
    </row>
    <row r="254" spans="2:65" s="1" customFormat="1" ht="16.5" customHeight="1">
      <c r="B254" s="33"/>
      <c r="C254" s="133" t="s">
        <v>820</v>
      </c>
      <c r="D254" s="133" t="s">
        <v>307</v>
      </c>
      <c r="E254" s="134" t="s">
        <v>10383</v>
      </c>
      <c r="F254" s="135" t="s">
        <v>10384</v>
      </c>
      <c r="G254" s="136" t="s">
        <v>5668</v>
      </c>
      <c r="H254" s="137">
        <v>2</v>
      </c>
      <c r="I254" s="138"/>
      <c r="J254" s="139">
        <f>ROUND(I254*H254,2)</f>
        <v>0</v>
      </c>
      <c r="K254" s="135" t="s">
        <v>721</v>
      </c>
      <c r="L254" s="33"/>
      <c r="M254" s="140" t="s">
        <v>42</v>
      </c>
      <c r="N254" s="141" t="s">
        <v>50</v>
      </c>
      <c r="P254" s="142">
        <f>O254*H254</f>
        <v>0</v>
      </c>
      <c r="Q254" s="142">
        <v>0</v>
      </c>
      <c r="R254" s="142">
        <f>Q254*H254</f>
        <v>0</v>
      </c>
      <c r="S254" s="142">
        <v>0</v>
      </c>
      <c r="T254" s="143">
        <f>S254*H254</f>
        <v>0</v>
      </c>
      <c r="AR254" s="144" t="s">
        <v>311</v>
      </c>
      <c r="AT254" s="144" t="s">
        <v>307</v>
      </c>
      <c r="AU254" s="144" t="s">
        <v>88</v>
      </c>
      <c r="AY254" s="18" t="s">
        <v>305</v>
      </c>
      <c r="BE254" s="145">
        <f>IF(N254="základní",J254,0)</f>
        <v>0</v>
      </c>
      <c r="BF254" s="145">
        <f>IF(N254="snížená",J254,0)</f>
        <v>0</v>
      </c>
      <c r="BG254" s="145">
        <f>IF(N254="zákl. přenesená",J254,0)</f>
        <v>0</v>
      </c>
      <c r="BH254" s="145">
        <f>IF(N254="sníž. přenesená",J254,0)</f>
        <v>0</v>
      </c>
      <c r="BI254" s="145">
        <f>IF(N254="nulová",J254,0)</f>
        <v>0</v>
      </c>
      <c r="BJ254" s="18" t="s">
        <v>86</v>
      </c>
      <c r="BK254" s="145">
        <f>ROUND(I254*H254,2)</f>
        <v>0</v>
      </c>
      <c r="BL254" s="18" t="s">
        <v>311</v>
      </c>
      <c r="BM254" s="144" t="s">
        <v>1343</v>
      </c>
    </row>
    <row r="255" spans="2:65" s="1" customFormat="1" ht="11.25">
      <c r="B255" s="33"/>
      <c r="D255" s="146" t="s">
        <v>313</v>
      </c>
      <c r="F255" s="147" t="s">
        <v>10384</v>
      </c>
      <c r="I255" s="148"/>
      <c r="L255" s="33"/>
      <c r="M255" s="149"/>
      <c r="T255" s="54"/>
      <c r="AT255" s="18" t="s">
        <v>313</v>
      </c>
      <c r="AU255" s="18" t="s">
        <v>88</v>
      </c>
    </row>
    <row r="256" spans="2:65" s="1" customFormat="1" ht="16.5" customHeight="1">
      <c r="B256" s="33"/>
      <c r="C256" s="133" t="s">
        <v>828</v>
      </c>
      <c r="D256" s="133" t="s">
        <v>307</v>
      </c>
      <c r="E256" s="134" t="s">
        <v>10385</v>
      </c>
      <c r="F256" s="135" t="s">
        <v>10386</v>
      </c>
      <c r="G256" s="136" t="s">
        <v>5668</v>
      </c>
      <c r="H256" s="137">
        <v>2</v>
      </c>
      <c r="I256" s="138"/>
      <c r="J256" s="139">
        <f>ROUND(I256*H256,2)</f>
        <v>0</v>
      </c>
      <c r="K256" s="135" t="s">
        <v>721</v>
      </c>
      <c r="L256" s="33"/>
      <c r="M256" s="140" t="s">
        <v>42</v>
      </c>
      <c r="N256" s="141" t="s">
        <v>50</v>
      </c>
      <c r="P256" s="142">
        <f>O256*H256</f>
        <v>0</v>
      </c>
      <c r="Q256" s="142">
        <v>0</v>
      </c>
      <c r="R256" s="142">
        <f>Q256*H256</f>
        <v>0</v>
      </c>
      <c r="S256" s="142">
        <v>0</v>
      </c>
      <c r="T256" s="143">
        <f>S256*H256</f>
        <v>0</v>
      </c>
      <c r="AR256" s="144" t="s">
        <v>311</v>
      </c>
      <c r="AT256" s="144" t="s">
        <v>307</v>
      </c>
      <c r="AU256" s="144" t="s">
        <v>88</v>
      </c>
      <c r="AY256" s="18" t="s">
        <v>305</v>
      </c>
      <c r="BE256" s="145">
        <f>IF(N256="základní",J256,0)</f>
        <v>0</v>
      </c>
      <c r="BF256" s="145">
        <f>IF(N256="snížená",J256,0)</f>
        <v>0</v>
      </c>
      <c r="BG256" s="145">
        <f>IF(N256="zákl. přenesená",J256,0)</f>
        <v>0</v>
      </c>
      <c r="BH256" s="145">
        <f>IF(N256="sníž. přenesená",J256,0)</f>
        <v>0</v>
      </c>
      <c r="BI256" s="145">
        <f>IF(N256="nulová",J256,0)</f>
        <v>0</v>
      </c>
      <c r="BJ256" s="18" t="s">
        <v>86</v>
      </c>
      <c r="BK256" s="145">
        <f>ROUND(I256*H256,2)</f>
        <v>0</v>
      </c>
      <c r="BL256" s="18" t="s">
        <v>311</v>
      </c>
      <c r="BM256" s="144" t="s">
        <v>1355</v>
      </c>
    </row>
    <row r="257" spans="2:65" s="1" customFormat="1" ht="11.25">
      <c r="B257" s="33"/>
      <c r="D257" s="146" t="s">
        <v>313</v>
      </c>
      <c r="F257" s="147" t="s">
        <v>10386</v>
      </c>
      <c r="I257" s="148"/>
      <c r="L257" s="33"/>
      <c r="M257" s="149"/>
      <c r="T257" s="54"/>
      <c r="AT257" s="18" t="s">
        <v>313</v>
      </c>
      <c r="AU257" s="18" t="s">
        <v>88</v>
      </c>
    </row>
    <row r="258" spans="2:65" s="1" customFormat="1" ht="16.5" customHeight="1">
      <c r="B258" s="33"/>
      <c r="C258" s="133" t="s">
        <v>835</v>
      </c>
      <c r="D258" s="133" t="s">
        <v>307</v>
      </c>
      <c r="E258" s="134" t="s">
        <v>10387</v>
      </c>
      <c r="F258" s="135" t="s">
        <v>10388</v>
      </c>
      <c r="G258" s="136" t="s">
        <v>5668</v>
      </c>
      <c r="H258" s="137">
        <v>6</v>
      </c>
      <c r="I258" s="138"/>
      <c r="J258" s="139">
        <f>ROUND(I258*H258,2)</f>
        <v>0</v>
      </c>
      <c r="K258" s="135" t="s">
        <v>721</v>
      </c>
      <c r="L258" s="33"/>
      <c r="M258" s="140" t="s">
        <v>42</v>
      </c>
      <c r="N258" s="141" t="s">
        <v>50</v>
      </c>
      <c r="P258" s="142">
        <f>O258*H258</f>
        <v>0</v>
      </c>
      <c r="Q258" s="142">
        <v>0</v>
      </c>
      <c r="R258" s="142">
        <f>Q258*H258</f>
        <v>0</v>
      </c>
      <c r="S258" s="142">
        <v>0</v>
      </c>
      <c r="T258" s="143">
        <f>S258*H258</f>
        <v>0</v>
      </c>
      <c r="AR258" s="144" t="s">
        <v>311</v>
      </c>
      <c r="AT258" s="144" t="s">
        <v>307</v>
      </c>
      <c r="AU258" s="144" t="s">
        <v>88</v>
      </c>
      <c r="AY258" s="18" t="s">
        <v>305</v>
      </c>
      <c r="BE258" s="145">
        <f>IF(N258="základní",J258,0)</f>
        <v>0</v>
      </c>
      <c r="BF258" s="145">
        <f>IF(N258="snížená",J258,0)</f>
        <v>0</v>
      </c>
      <c r="BG258" s="145">
        <f>IF(N258="zákl. přenesená",J258,0)</f>
        <v>0</v>
      </c>
      <c r="BH258" s="145">
        <f>IF(N258="sníž. přenesená",J258,0)</f>
        <v>0</v>
      </c>
      <c r="BI258" s="145">
        <f>IF(N258="nulová",J258,0)</f>
        <v>0</v>
      </c>
      <c r="BJ258" s="18" t="s">
        <v>86</v>
      </c>
      <c r="BK258" s="145">
        <f>ROUND(I258*H258,2)</f>
        <v>0</v>
      </c>
      <c r="BL258" s="18" t="s">
        <v>311</v>
      </c>
      <c r="BM258" s="144" t="s">
        <v>1367</v>
      </c>
    </row>
    <row r="259" spans="2:65" s="1" customFormat="1" ht="11.25">
      <c r="B259" s="33"/>
      <c r="D259" s="146" t="s">
        <v>313</v>
      </c>
      <c r="F259" s="147" t="s">
        <v>10388</v>
      </c>
      <c r="I259" s="148"/>
      <c r="L259" s="33"/>
      <c r="M259" s="149"/>
      <c r="T259" s="54"/>
      <c r="AT259" s="18" t="s">
        <v>313</v>
      </c>
      <c r="AU259" s="18" t="s">
        <v>88</v>
      </c>
    </row>
    <row r="260" spans="2:65" s="1" customFormat="1" ht="16.5" customHeight="1">
      <c r="B260" s="33"/>
      <c r="C260" s="133" t="s">
        <v>842</v>
      </c>
      <c r="D260" s="133" t="s">
        <v>307</v>
      </c>
      <c r="E260" s="134" t="s">
        <v>10389</v>
      </c>
      <c r="F260" s="135" t="s">
        <v>10390</v>
      </c>
      <c r="G260" s="136" t="s">
        <v>5668</v>
      </c>
      <c r="H260" s="137">
        <v>4</v>
      </c>
      <c r="I260" s="138"/>
      <c r="J260" s="139">
        <f>ROUND(I260*H260,2)</f>
        <v>0</v>
      </c>
      <c r="K260" s="135" t="s">
        <v>721</v>
      </c>
      <c r="L260" s="33"/>
      <c r="M260" s="140" t="s">
        <v>42</v>
      </c>
      <c r="N260" s="141" t="s">
        <v>50</v>
      </c>
      <c r="P260" s="142">
        <f>O260*H260</f>
        <v>0</v>
      </c>
      <c r="Q260" s="142">
        <v>0</v>
      </c>
      <c r="R260" s="142">
        <f>Q260*H260</f>
        <v>0</v>
      </c>
      <c r="S260" s="142">
        <v>0</v>
      </c>
      <c r="T260" s="143">
        <f>S260*H260</f>
        <v>0</v>
      </c>
      <c r="AR260" s="144" t="s">
        <v>311</v>
      </c>
      <c r="AT260" s="144" t="s">
        <v>307</v>
      </c>
      <c r="AU260" s="144" t="s">
        <v>88</v>
      </c>
      <c r="AY260" s="18" t="s">
        <v>305</v>
      </c>
      <c r="BE260" s="145">
        <f>IF(N260="základní",J260,0)</f>
        <v>0</v>
      </c>
      <c r="BF260" s="145">
        <f>IF(N260="snížená",J260,0)</f>
        <v>0</v>
      </c>
      <c r="BG260" s="145">
        <f>IF(N260="zákl. přenesená",J260,0)</f>
        <v>0</v>
      </c>
      <c r="BH260" s="145">
        <f>IF(N260="sníž. přenesená",J260,0)</f>
        <v>0</v>
      </c>
      <c r="BI260" s="145">
        <f>IF(N260="nulová",J260,0)</f>
        <v>0</v>
      </c>
      <c r="BJ260" s="18" t="s">
        <v>86</v>
      </c>
      <c r="BK260" s="145">
        <f>ROUND(I260*H260,2)</f>
        <v>0</v>
      </c>
      <c r="BL260" s="18" t="s">
        <v>311</v>
      </c>
      <c r="BM260" s="144" t="s">
        <v>1380</v>
      </c>
    </row>
    <row r="261" spans="2:65" s="1" customFormat="1" ht="11.25">
      <c r="B261" s="33"/>
      <c r="D261" s="146" t="s">
        <v>313</v>
      </c>
      <c r="F261" s="147" t="s">
        <v>10390</v>
      </c>
      <c r="I261" s="148"/>
      <c r="L261" s="33"/>
      <c r="M261" s="149"/>
      <c r="T261" s="54"/>
      <c r="AT261" s="18" t="s">
        <v>313</v>
      </c>
      <c r="AU261" s="18" t="s">
        <v>88</v>
      </c>
    </row>
    <row r="262" spans="2:65" s="1" customFormat="1" ht="16.5" customHeight="1">
      <c r="B262" s="33"/>
      <c r="C262" s="133" t="s">
        <v>849</v>
      </c>
      <c r="D262" s="133" t="s">
        <v>307</v>
      </c>
      <c r="E262" s="134" t="s">
        <v>10391</v>
      </c>
      <c r="F262" s="135" t="s">
        <v>10392</v>
      </c>
      <c r="G262" s="136" t="s">
        <v>5668</v>
      </c>
      <c r="H262" s="137">
        <v>4</v>
      </c>
      <c r="I262" s="138"/>
      <c r="J262" s="139">
        <f>ROUND(I262*H262,2)</f>
        <v>0</v>
      </c>
      <c r="K262" s="135" t="s">
        <v>721</v>
      </c>
      <c r="L262" s="33"/>
      <c r="M262" s="140" t="s">
        <v>42</v>
      </c>
      <c r="N262" s="141" t="s">
        <v>50</v>
      </c>
      <c r="P262" s="142">
        <f>O262*H262</f>
        <v>0</v>
      </c>
      <c r="Q262" s="142">
        <v>0</v>
      </c>
      <c r="R262" s="142">
        <f>Q262*H262</f>
        <v>0</v>
      </c>
      <c r="S262" s="142">
        <v>0</v>
      </c>
      <c r="T262" s="143">
        <f>S262*H262</f>
        <v>0</v>
      </c>
      <c r="AR262" s="144" t="s">
        <v>311</v>
      </c>
      <c r="AT262" s="144" t="s">
        <v>307</v>
      </c>
      <c r="AU262" s="144" t="s">
        <v>88</v>
      </c>
      <c r="AY262" s="18" t="s">
        <v>305</v>
      </c>
      <c r="BE262" s="145">
        <f>IF(N262="základní",J262,0)</f>
        <v>0</v>
      </c>
      <c r="BF262" s="145">
        <f>IF(N262="snížená",J262,0)</f>
        <v>0</v>
      </c>
      <c r="BG262" s="145">
        <f>IF(N262="zákl. přenesená",J262,0)</f>
        <v>0</v>
      </c>
      <c r="BH262" s="145">
        <f>IF(N262="sníž. přenesená",J262,0)</f>
        <v>0</v>
      </c>
      <c r="BI262" s="145">
        <f>IF(N262="nulová",J262,0)</f>
        <v>0</v>
      </c>
      <c r="BJ262" s="18" t="s">
        <v>86</v>
      </c>
      <c r="BK262" s="145">
        <f>ROUND(I262*H262,2)</f>
        <v>0</v>
      </c>
      <c r="BL262" s="18" t="s">
        <v>311</v>
      </c>
      <c r="BM262" s="144" t="s">
        <v>1392</v>
      </c>
    </row>
    <row r="263" spans="2:65" s="1" customFormat="1" ht="11.25">
      <c r="B263" s="33"/>
      <c r="D263" s="146" t="s">
        <v>313</v>
      </c>
      <c r="F263" s="147" t="s">
        <v>10392</v>
      </c>
      <c r="I263" s="148"/>
      <c r="L263" s="33"/>
      <c r="M263" s="149"/>
      <c r="T263" s="54"/>
      <c r="AT263" s="18" t="s">
        <v>313</v>
      </c>
      <c r="AU263" s="18" t="s">
        <v>88</v>
      </c>
    </row>
    <row r="264" spans="2:65" s="1" customFormat="1" ht="16.5" customHeight="1">
      <c r="B264" s="33"/>
      <c r="C264" s="133" t="s">
        <v>856</v>
      </c>
      <c r="D264" s="133" t="s">
        <v>307</v>
      </c>
      <c r="E264" s="134" t="s">
        <v>10393</v>
      </c>
      <c r="F264" s="135" t="s">
        <v>10394</v>
      </c>
      <c r="G264" s="136" t="s">
        <v>2158</v>
      </c>
      <c r="H264" s="137">
        <v>1</v>
      </c>
      <c r="I264" s="138"/>
      <c r="J264" s="139">
        <f>ROUND(I264*H264,2)</f>
        <v>0</v>
      </c>
      <c r="K264" s="135" t="s">
        <v>721</v>
      </c>
      <c r="L264" s="33"/>
      <c r="M264" s="140" t="s">
        <v>42</v>
      </c>
      <c r="N264" s="141" t="s">
        <v>50</v>
      </c>
      <c r="P264" s="142">
        <f>O264*H264</f>
        <v>0</v>
      </c>
      <c r="Q264" s="142">
        <v>0</v>
      </c>
      <c r="R264" s="142">
        <f>Q264*H264</f>
        <v>0</v>
      </c>
      <c r="S264" s="142">
        <v>0</v>
      </c>
      <c r="T264" s="143">
        <f>S264*H264</f>
        <v>0</v>
      </c>
      <c r="AR264" s="144" t="s">
        <v>311</v>
      </c>
      <c r="AT264" s="144" t="s">
        <v>307</v>
      </c>
      <c r="AU264" s="144" t="s">
        <v>88</v>
      </c>
      <c r="AY264" s="18" t="s">
        <v>305</v>
      </c>
      <c r="BE264" s="145">
        <f>IF(N264="základní",J264,0)</f>
        <v>0</v>
      </c>
      <c r="BF264" s="145">
        <f>IF(N264="snížená",J264,0)</f>
        <v>0</v>
      </c>
      <c r="BG264" s="145">
        <f>IF(N264="zákl. přenesená",J264,0)</f>
        <v>0</v>
      </c>
      <c r="BH264" s="145">
        <f>IF(N264="sníž. přenesená",J264,0)</f>
        <v>0</v>
      </c>
      <c r="BI264" s="145">
        <f>IF(N264="nulová",J264,0)</f>
        <v>0</v>
      </c>
      <c r="BJ264" s="18" t="s">
        <v>86</v>
      </c>
      <c r="BK264" s="145">
        <f>ROUND(I264*H264,2)</f>
        <v>0</v>
      </c>
      <c r="BL264" s="18" t="s">
        <v>311</v>
      </c>
      <c r="BM264" s="144" t="s">
        <v>1404</v>
      </c>
    </row>
    <row r="265" spans="2:65" s="1" customFormat="1" ht="11.25">
      <c r="B265" s="33"/>
      <c r="D265" s="146" t="s">
        <v>313</v>
      </c>
      <c r="F265" s="147" t="s">
        <v>10394</v>
      </c>
      <c r="I265" s="148"/>
      <c r="L265" s="33"/>
      <c r="M265" s="149"/>
      <c r="T265" s="54"/>
      <c r="AT265" s="18" t="s">
        <v>313</v>
      </c>
      <c r="AU265" s="18" t="s">
        <v>88</v>
      </c>
    </row>
    <row r="266" spans="2:65" s="1" customFormat="1" ht="44.25" customHeight="1">
      <c r="B266" s="33"/>
      <c r="C266" s="133" t="s">
        <v>864</v>
      </c>
      <c r="D266" s="133" t="s">
        <v>307</v>
      </c>
      <c r="E266" s="134" t="s">
        <v>10395</v>
      </c>
      <c r="F266" s="135" t="s">
        <v>10322</v>
      </c>
      <c r="G266" s="136" t="s">
        <v>402</v>
      </c>
      <c r="H266" s="137">
        <v>6</v>
      </c>
      <c r="I266" s="138"/>
      <c r="J266" s="139">
        <f>ROUND(I266*H266,2)</f>
        <v>0</v>
      </c>
      <c r="K266" s="135" t="s">
        <v>721</v>
      </c>
      <c r="L266" s="33"/>
      <c r="M266" s="140" t="s">
        <v>42</v>
      </c>
      <c r="N266" s="141" t="s">
        <v>50</v>
      </c>
      <c r="P266" s="142">
        <f>O266*H266</f>
        <v>0</v>
      </c>
      <c r="Q266" s="142">
        <v>0</v>
      </c>
      <c r="R266" s="142">
        <f>Q266*H266</f>
        <v>0</v>
      </c>
      <c r="S266" s="142">
        <v>0</v>
      </c>
      <c r="T266" s="143">
        <f>S266*H266</f>
        <v>0</v>
      </c>
      <c r="AR266" s="144" t="s">
        <v>311</v>
      </c>
      <c r="AT266" s="144" t="s">
        <v>307</v>
      </c>
      <c r="AU266" s="144" t="s">
        <v>88</v>
      </c>
      <c r="AY266" s="18" t="s">
        <v>305</v>
      </c>
      <c r="BE266" s="145">
        <f>IF(N266="základní",J266,0)</f>
        <v>0</v>
      </c>
      <c r="BF266" s="145">
        <f>IF(N266="snížená",J266,0)</f>
        <v>0</v>
      </c>
      <c r="BG266" s="145">
        <f>IF(N266="zákl. přenesená",J266,0)</f>
        <v>0</v>
      </c>
      <c r="BH266" s="145">
        <f>IF(N266="sníž. přenesená",J266,0)</f>
        <v>0</v>
      </c>
      <c r="BI266" s="145">
        <f>IF(N266="nulová",J266,0)</f>
        <v>0</v>
      </c>
      <c r="BJ266" s="18" t="s">
        <v>86</v>
      </c>
      <c r="BK266" s="145">
        <f>ROUND(I266*H266,2)</f>
        <v>0</v>
      </c>
      <c r="BL266" s="18" t="s">
        <v>311</v>
      </c>
      <c r="BM266" s="144" t="s">
        <v>1418</v>
      </c>
    </row>
    <row r="267" spans="2:65" s="1" customFormat="1" ht="29.25">
      <c r="B267" s="33"/>
      <c r="D267" s="146" t="s">
        <v>313</v>
      </c>
      <c r="F267" s="147" t="s">
        <v>10322</v>
      </c>
      <c r="I267" s="148"/>
      <c r="L267" s="33"/>
      <c r="M267" s="149"/>
      <c r="T267" s="54"/>
      <c r="AT267" s="18" t="s">
        <v>313</v>
      </c>
      <c r="AU267" s="18" t="s">
        <v>88</v>
      </c>
    </row>
    <row r="268" spans="2:65" s="1" customFormat="1" ht="44.25" customHeight="1">
      <c r="B268" s="33"/>
      <c r="C268" s="133" t="s">
        <v>872</v>
      </c>
      <c r="D268" s="133" t="s">
        <v>307</v>
      </c>
      <c r="E268" s="134" t="s">
        <v>10396</v>
      </c>
      <c r="F268" s="135" t="s">
        <v>10319</v>
      </c>
      <c r="G268" s="136" t="s">
        <v>402</v>
      </c>
      <c r="H268" s="137">
        <v>6</v>
      </c>
      <c r="I268" s="138"/>
      <c r="J268" s="139">
        <f>ROUND(I268*H268,2)</f>
        <v>0</v>
      </c>
      <c r="K268" s="135" t="s">
        <v>721</v>
      </c>
      <c r="L268" s="33"/>
      <c r="M268" s="140" t="s">
        <v>42</v>
      </c>
      <c r="N268" s="141" t="s">
        <v>50</v>
      </c>
      <c r="P268" s="142">
        <f>O268*H268</f>
        <v>0</v>
      </c>
      <c r="Q268" s="142">
        <v>0</v>
      </c>
      <c r="R268" s="142">
        <f>Q268*H268</f>
        <v>0</v>
      </c>
      <c r="S268" s="142">
        <v>0</v>
      </c>
      <c r="T268" s="143">
        <f>S268*H268</f>
        <v>0</v>
      </c>
      <c r="AR268" s="144" t="s">
        <v>311</v>
      </c>
      <c r="AT268" s="144" t="s">
        <v>307</v>
      </c>
      <c r="AU268" s="144" t="s">
        <v>88</v>
      </c>
      <c r="AY268" s="18" t="s">
        <v>305</v>
      </c>
      <c r="BE268" s="145">
        <f>IF(N268="základní",J268,0)</f>
        <v>0</v>
      </c>
      <c r="BF268" s="145">
        <f>IF(N268="snížená",J268,0)</f>
        <v>0</v>
      </c>
      <c r="BG268" s="145">
        <f>IF(N268="zákl. přenesená",J268,0)</f>
        <v>0</v>
      </c>
      <c r="BH268" s="145">
        <f>IF(N268="sníž. přenesená",J268,0)</f>
        <v>0</v>
      </c>
      <c r="BI268" s="145">
        <f>IF(N268="nulová",J268,0)</f>
        <v>0</v>
      </c>
      <c r="BJ268" s="18" t="s">
        <v>86</v>
      </c>
      <c r="BK268" s="145">
        <f>ROUND(I268*H268,2)</f>
        <v>0</v>
      </c>
      <c r="BL268" s="18" t="s">
        <v>311</v>
      </c>
      <c r="BM268" s="144" t="s">
        <v>1431</v>
      </c>
    </row>
    <row r="269" spans="2:65" s="1" customFormat="1" ht="29.25">
      <c r="B269" s="33"/>
      <c r="D269" s="146" t="s">
        <v>313</v>
      </c>
      <c r="F269" s="147" t="s">
        <v>10319</v>
      </c>
      <c r="I269" s="148"/>
      <c r="L269" s="33"/>
      <c r="M269" s="149"/>
      <c r="T269" s="54"/>
      <c r="AT269" s="18" t="s">
        <v>313</v>
      </c>
      <c r="AU269" s="18" t="s">
        <v>88</v>
      </c>
    </row>
    <row r="270" spans="2:65" s="1" customFormat="1" ht="24.2" customHeight="1">
      <c r="B270" s="33"/>
      <c r="C270" s="133" t="s">
        <v>880</v>
      </c>
      <c r="D270" s="133" t="s">
        <v>307</v>
      </c>
      <c r="E270" s="134" t="s">
        <v>10397</v>
      </c>
      <c r="F270" s="135" t="s">
        <v>10398</v>
      </c>
      <c r="G270" s="136" t="s">
        <v>5668</v>
      </c>
      <c r="H270" s="137">
        <v>3</v>
      </c>
      <c r="I270" s="138"/>
      <c r="J270" s="139">
        <f>ROUND(I270*H270,2)</f>
        <v>0</v>
      </c>
      <c r="K270" s="135" t="s">
        <v>721</v>
      </c>
      <c r="L270" s="33"/>
      <c r="M270" s="140" t="s">
        <v>42</v>
      </c>
      <c r="N270" s="141" t="s">
        <v>50</v>
      </c>
      <c r="P270" s="142">
        <f>O270*H270</f>
        <v>0</v>
      </c>
      <c r="Q270" s="142">
        <v>0</v>
      </c>
      <c r="R270" s="142">
        <f>Q270*H270</f>
        <v>0</v>
      </c>
      <c r="S270" s="142">
        <v>0</v>
      </c>
      <c r="T270" s="143">
        <f>S270*H270</f>
        <v>0</v>
      </c>
      <c r="AR270" s="144" t="s">
        <v>311</v>
      </c>
      <c r="AT270" s="144" t="s">
        <v>307</v>
      </c>
      <c r="AU270" s="144" t="s">
        <v>88</v>
      </c>
      <c r="AY270" s="18" t="s">
        <v>305</v>
      </c>
      <c r="BE270" s="145">
        <f>IF(N270="základní",J270,0)</f>
        <v>0</v>
      </c>
      <c r="BF270" s="145">
        <f>IF(N270="snížená",J270,0)</f>
        <v>0</v>
      </c>
      <c r="BG270" s="145">
        <f>IF(N270="zákl. přenesená",J270,0)</f>
        <v>0</v>
      </c>
      <c r="BH270" s="145">
        <f>IF(N270="sníž. přenesená",J270,0)</f>
        <v>0</v>
      </c>
      <c r="BI270" s="145">
        <f>IF(N270="nulová",J270,0)</f>
        <v>0</v>
      </c>
      <c r="BJ270" s="18" t="s">
        <v>86</v>
      </c>
      <c r="BK270" s="145">
        <f>ROUND(I270*H270,2)</f>
        <v>0</v>
      </c>
      <c r="BL270" s="18" t="s">
        <v>311</v>
      </c>
      <c r="BM270" s="144" t="s">
        <v>1444</v>
      </c>
    </row>
    <row r="271" spans="2:65" s="1" customFormat="1" ht="11.25">
      <c r="B271" s="33"/>
      <c r="D271" s="146" t="s">
        <v>313</v>
      </c>
      <c r="F271" s="147" t="s">
        <v>10398</v>
      </c>
      <c r="I271" s="148"/>
      <c r="L271" s="33"/>
      <c r="M271" s="149"/>
      <c r="T271" s="54"/>
      <c r="AT271" s="18" t="s">
        <v>313</v>
      </c>
      <c r="AU271" s="18" t="s">
        <v>88</v>
      </c>
    </row>
    <row r="272" spans="2:65" s="1" customFormat="1" ht="24.2" customHeight="1">
      <c r="B272" s="33"/>
      <c r="C272" s="133" t="s">
        <v>888</v>
      </c>
      <c r="D272" s="133" t="s">
        <v>307</v>
      </c>
      <c r="E272" s="134" t="s">
        <v>10399</v>
      </c>
      <c r="F272" s="135" t="s">
        <v>10400</v>
      </c>
      <c r="G272" s="136" t="s">
        <v>5668</v>
      </c>
      <c r="H272" s="137">
        <v>1</v>
      </c>
      <c r="I272" s="138"/>
      <c r="J272" s="139">
        <f>ROUND(I272*H272,2)</f>
        <v>0</v>
      </c>
      <c r="K272" s="135" t="s">
        <v>721</v>
      </c>
      <c r="L272" s="33"/>
      <c r="M272" s="140" t="s">
        <v>42</v>
      </c>
      <c r="N272" s="141" t="s">
        <v>50</v>
      </c>
      <c r="P272" s="142">
        <f>O272*H272</f>
        <v>0</v>
      </c>
      <c r="Q272" s="142">
        <v>0</v>
      </c>
      <c r="R272" s="142">
        <f>Q272*H272</f>
        <v>0</v>
      </c>
      <c r="S272" s="142">
        <v>0</v>
      </c>
      <c r="T272" s="143">
        <f>S272*H272</f>
        <v>0</v>
      </c>
      <c r="AR272" s="144" t="s">
        <v>311</v>
      </c>
      <c r="AT272" s="144" t="s">
        <v>307</v>
      </c>
      <c r="AU272" s="144" t="s">
        <v>88</v>
      </c>
      <c r="AY272" s="18" t="s">
        <v>305</v>
      </c>
      <c r="BE272" s="145">
        <f>IF(N272="základní",J272,0)</f>
        <v>0</v>
      </c>
      <c r="BF272" s="145">
        <f>IF(N272="snížená",J272,0)</f>
        <v>0</v>
      </c>
      <c r="BG272" s="145">
        <f>IF(N272="zákl. přenesená",J272,0)</f>
        <v>0</v>
      </c>
      <c r="BH272" s="145">
        <f>IF(N272="sníž. přenesená",J272,0)</f>
        <v>0</v>
      </c>
      <c r="BI272" s="145">
        <f>IF(N272="nulová",J272,0)</f>
        <v>0</v>
      </c>
      <c r="BJ272" s="18" t="s">
        <v>86</v>
      </c>
      <c r="BK272" s="145">
        <f>ROUND(I272*H272,2)</f>
        <v>0</v>
      </c>
      <c r="BL272" s="18" t="s">
        <v>311</v>
      </c>
      <c r="BM272" s="144" t="s">
        <v>1457</v>
      </c>
    </row>
    <row r="273" spans="2:65" s="1" customFormat="1" ht="11.25">
      <c r="B273" s="33"/>
      <c r="D273" s="146" t="s">
        <v>313</v>
      </c>
      <c r="F273" s="147" t="s">
        <v>10400</v>
      </c>
      <c r="I273" s="148"/>
      <c r="L273" s="33"/>
      <c r="M273" s="149"/>
      <c r="T273" s="54"/>
      <c r="AT273" s="18" t="s">
        <v>313</v>
      </c>
      <c r="AU273" s="18" t="s">
        <v>88</v>
      </c>
    </row>
    <row r="274" spans="2:65" s="1" customFormat="1" ht="24.2" customHeight="1">
      <c r="B274" s="33"/>
      <c r="C274" s="133" t="s">
        <v>896</v>
      </c>
      <c r="D274" s="133" t="s">
        <v>307</v>
      </c>
      <c r="E274" s="134" t="s">
        <v>10401</v>
      </c>
      <c r="F274" s="135" t="s">
        <v>10402</v>
      </c>
      <c r="G274" s="136" t="s">
        <v>5668</v>
      </c>
      <c r="H274" s="137">
        <v>2</v>
      </c>
      <c r="I274" s="138"/>
      <c r="J274" s="139">
        <f>ROUND(I274*H274,2)</f>
        <v>0</v>
      </c>
      <c r="K274" s="135" t="s">
        <v>721</v>
      </c>
      <c r="L274" s="33"/>
      <c r="M274" s="140" t="s">
        <v>42</v>
      </c>
      <c r="N274" s="141" t="s">
        <v>50</v>
      </c>
      <c r="P274" s="142">
        <f>O274*H274</f>
        <v>0</v>
      </c>
      <c r="Q274" s="142">
        <v>0</v>
      </c>
      <c r="R274" s="142">
        <f>Q274*H274</f>
        <v>0</v>
      </c>
      <c r="S274" s="142">
        <v>0</v>
      </c>
      <c r="T274" s="143">
        <f>S274*H274</f>
        <v>0</v>
      </c>
      <c r="AR274" s="144" t="s">
        <v>311</v>
      </c>
      <c r="AT274" s="144" t="s">
        <v>307</v>
      </c>
      <c r="AU274" s="144" t="s">
        <v>88</v>
      </c>
      <c r="AY274" s="18" t="s">
        <v>305</v>
      </c>
      <c r="BE274" s="145">
        <f>IF(N274="základní",J274,0)</f>
        <v>0</v>
      </c>
      <c r="BF274" s="145">
        <f>IF(N274="snížená",J274,0)</f>
        <v>0</v>
      </c>
      <c r="BG274" s="145">
        <f>IF(N274="zákl. přenesená",J274,0)</f>
        <v>0</v>
      </c>
      <c r="BH274" s="145">
        <f>IF(N274="sníž. přenesená",J274,0)</f>
        <v>0</v>
      </c>
      <c r="BI274" s="145">
        <f>IF(N274="nulová",J274,0)</f>
        <v>0</v>
      </c>
      <c r="BJ274" s="18" t="s">
        <v>86</v>
      </c>
      <c r="BK274" s="145">
        <f>ROUND(I274*H274,2)</f>
        <v>0</v>
      </c>
      <c r="BL274" s="18" t="s">
        <v>311</v>
      </c>
      <c r="BM274" s="144" t="s">
        <v>1479</v>
      </c>
    </row>
    <row r="275" spans="2:65" s="1" customFormat="1" ht="11.25">
      <c r="B275" s="33"/>
      <c r="D275" s="146" t="s">
        <v>313</v>
      </c>
      <c r="F275" s="147" t="s">
        <v>10402</v>
      </c>
      <c r="I275" s="148"/>
      <c r="L275" s="33"/>
      <c r="M275" s="149"/>
      <c r="T275" s="54"/>
      <c r="AT275" s="18" t="s">
        <v>313</v>
      </c>
      <c r="AU275" s="18" t="s">
        <v>88</v>
      </c>
    </row>
    <row r="276" spans="2:65" s="1" customFormat="1" ht="24.2" customHeight="1">
      <c r="B276" s="33"/>
      <c r="C276" s="133" t="s">
        <v>904</v>
      </c>
      <c r="D276" s="133" t="s">
        <v>307</v>
      </c>
      <c r="E276" s="134" t="s">
        <v>10403</v>
      </c>
      <c r="F276" s="135" t="s">
        <v>10404</v>
      </c>
      <c r="G276" s="136" t="s">
        <v>5668</v>
      </c>
      <c r="H276" s="137">
        <v>2</v>
      </c>
      <c r="I276" s="138"/>
      <c r="J276" s="139">
        <f>ROUND(I276*H276,2)</f>
        <v>0</v>
      </c>
      <c r="K276" s="135" t="s">
        <v>721</v>
      </c>
      <c r="L276" s="33"/>
      <c r="M276" s="140" t="s">
        <v>42</v>
      </c>
      <c r="N276" s="141" t="s">
        <v>50</v>
      </c>
      <c r="P276" s="142">
        <f>O276*H276</f>
        <v>0</v>
      </c>
      <c r="Q276" s="142">
        <v>0</v>
      </c>
      <c r="R276" s="142">
        <f>Q276*H276</f>
        <v>0</v>
      </c>
      <c r="S276" s="142">
        <v>0</v>
      </c>
      <c r="T276" s="143">
        <f>S276*H276</f>
        <v>0</v>
      </c>
      <c r="AR276" s="144" t="s">
        <v>311</v>
      </c>
      <c r="AT276" s="144" t="s">
        <v>307</v>
      </c>
      <c r="AU276" s="144" t="s">
        <v>88</v>
      </c>
      <c r="AY276" s="18" t="s">
        <v>305</v>
      </c>
      <c r="BE276" s="145">
        <f>IF(N276="základní",J276,0)</f>
        <v>0</v>
      </c>
      <c r="BF276" s="145">
        <f>IF(N276="snížená",J276,0)</f>
        <v>0</v>
      </c>
      <c r="BG276" s="145">
        <f>IF(N276="zákl. přenesená",J276,0)</f>
        <v>0</v>
      </c>
      <c r="BH276" s="145">
        <f>IF(N276="sníž. přenesená",J276,0)</f>
        <v>0</v>
      </c>
      <c r="BI276" s="145">
        <f>IF(N276="nulová",J276,0)</f>
        <v>0</v>
      </c>
      <c r="BJ276" s="18" t="s">
        <v>86</v>
      </c>
      <c r="BK276" s="145">
        <f>ROUND(I276*H276,2)</f>
        <v>0</v>
      </c>
      <c r="BL276" s="18" t="s">
        <v>311</v>
      </c>
      <c r="BM276" s="144" t="s">
        <v>1490</v>
      </c>
    </row>
    <row r="277" spans="2:65" s="1" customFormat="1" ht="19.5">
      <c r="B277" s="33"/>
      <c r="D277" s="146" t="s">
        <v>313</v>
      </c>
      <c r="F277" s="147" t="s">
        <v>10404</v>
      </c>
      <c r="I277" s="148"/>
      <c r="L277" s="33"/>
      <c r="M277" s="149"/>
      <c r="T277" s="54"/>
      <c r="AT277" s="18" t="s">
        <v>313</v>
      </c>
      <c r="AU277" s="18" t="s">
        <v>88</v>
      </c>
    </row>
    <row r="278" spans="2:65" s="1" customFormat="1" ht="21.75" customHeight="1">
      <c r="B278" s="33"/>
      <c r="C278" s="133" t="s">
        <v>914</v>
      </c>
      <c r="D278" s="133" t="s">
        <v>307</v>
      </c>
      <c r="E278" s="134" t="s">
        <v>10405</v>
      </c>
      <c r="F278" s="135" t="s">
        <v>10329</v>
      </c>
      <c r="G278" s="136" t="s">
        <v>5668</v>
      </c>
      <c r="H278" s="137">
        <v>4</v>
      </c>
      <c r="I278" s="138"/>
      <c r="J278" s="139">
        <f>ROUND(I278*H278,2)</f>
        <v>0</v>
      </c>
      <c r="K278" s="135" t="s">
        <v>721</v>
      </c>
      <c r="L278" s="33"/>
      <c r="M278" s="140" t="s">
        <v>42</v>
      </c>
      <c r="N278" s="141" t="s">
        <v>50</v>
      </c>
      <c r="P278" s="142">
        <f>O278*H278</f>
        <v>0</v>
      </c>
      <c r="Q278" s="142">
        <v>0</v>
      </c>
      <c r="R278" s="142">
        <f>Q278*H278</f>
        <v>0</v>
      </c>
      <c r="S278" s="142">
        <v>0</v>
      </c>
      <c r="T278" s="143">
        <f>S278*H278</f>
        <v>0</v>
      </c>
      <c r="AR278" s="144" t="s">
        <v>311</v>
      </c>
      <c r="AT278" s="144" t="s">
        <v>307</v>
      </c>
      <c r="AU278" s="144" t="s">
        <v>88</v>
      </c>
      <c r="AY278" s="18" t="s">
        <v>305</v>
      </c>
      <c r="BE278" s="145">
        <f>IF(N278="základní",J278,0)</f>
        <v>0</v>
      </c>
      <c r="BF278" s="145">
        <f>IF(N278="snížená",J278,0)</f>
        <v>0</v>
      </c>
      <c r="BG278" s="145">
        <f>IF(N278="zákl. přenesená",J278,0)</f>
        <v>0</v>
      </c>
      <c r="BH278" s="145">
        <f>IF(N278="sníž. přenesená",J278,0)</f>
        <v>0</v>
      </c>
      <c r="BI278" s="145">
        <f>IF(N278="nulová",J278,0)</f>
        <v>0</v>
      </c>
      <c r="BJ278" s="18" t="s">
        <v>86</v>
      </c>
      <c r="BK278" s="145">
        <f>ROUND(I278*H278,2)</f>
        <v>0</v>
      </c>
      <c r="BL278" s="18" t="s">
        <v>311</v>
      </c>
      <c r="BM278" s="144" t="s">
        <v>1500</v>
      </c>
    </row>
    <row r="279" spans="2:65" s="1" customFormat="1" ht="11.25">
      <c r="B279" s="33"/>
      <c r="D279" s="146" t="s">
        <v>313</v>
      </c>
      <c r="F279" s="147" t="s">
        <v>10329</v>
      </c>
      <c r="I279" s="148"/>
      <c r="L279" s="33"/>
      <c r="M279" s="149"/>
      <c r="T279" s="54"/>
      <c r="AT279" s="18" t="s">
        <v>313</v>
      </c>
      <c r="AU279" s="18" t="s">
        <v>88</v>
      </c>
    </row>
    <row r="280" spans="2:65" s="1" customFormat="1" ht="21.75" customHeight="1">
      <c r="B280" s="33"/>
      <c r="C280" s="133" t="s">
        <v>923</v>
      </c>
      <c r="D280" s="133" t="s">
        <v>307</v>
      </c>
      <c r="E280" s="134" t="s">
        <v>10406</v>
      </c>
      <c r="F280" s="135" t="s">
        <v>10336</v>
      </c>
      <c r="G280" s="136" t="s">
        <v>5668</v>
      </c>
      <c r="H280" s="137">
        <v>1</v>
      </c>
      <c r="I280" s="138"/>
      <c r="J280" s="139">
        <f>ROUND(I280*H280,2)</f>
        <v>0</v>
      </c>
      <c r="K280" s="135" t="s">
        <v>721</v>
      </c>
      <c r="L280" s="33"/>
      <c r="M280" s="140" t="s">
        <v>42</v>
      </c>
      <c r="N280" s="141" t="s">
        <v>50</v>
      </c>
      <c r="P280" s="142">
        <f>O280*H280</f>
        <v>0</v>
      </c>
      <c r="Q280" s="142">
        <v>0</v>
      </c>
      <c r="R280" s="142">
        <f>Q280*H280</f>
        <v>0</v>
      </c>
      <c r="S280" s="142">
        <v>0</v>
      </c>
      <c r="T280" s="143">
        <f>S280*H280</f>
        <v>0</v>
      </c>
      <c r="AR280" s="144" t="s">
        <v>311</v>
      </c>
      <c r="AT280" s="144" t="s">
        <v>307</v>
      </c>
      <c r="AU280" s="144" t="s">
        <v>88</v>
      </c>
      <c r="AY280" s="18" t="s">
        <v>305</v>
      </c>
      <c r="BE280" s="145">
        <f>IF(N280="základní",J280,0)</f>
        <v>0</v>
      </c>
      <c r="BF280" s="145">
        <f>IF(N280="snížená",J280,0)</f>
        <v>0</v>
      </c>
      <c r="BG280" s="145">
        <f>IF(N280="zákl. přenesená",J280,0)</f>
        <v>0</v>
      </c>
      <c r="BH280" s="145">
        <f>IF(N280="sníž. přenesená",J280,0)</f>
        <v>0</v>
      </c>
      <c r="BI280" s="145">
        <f>IF(N280="nulová",J280,0)</f>
        <v>0</v>
      </c>
      <c r="BJ280" s="18" t="s">
        <v>86</v>
      </c>
      <c r="BK280" s="145">
        <f>ROUND(I280*H280,2)</f>
        <v>0</v>
      </c>
      <c r="BL280" s="18" t="s">
        <v>311</v>
      </c>
      <c r="BM280" s="144" t="s">
        <v>1510</v>
      </c>
    </row>
    <row r="281" spans="2:65" s="1" customFormat="1" ht="11.25">
      <c r="B281" s="33"/>
      <c r="D281" s="146" t="s">
        <v>313</v>
      </c>
      <c r="F281" s="147" t="s">
        <v>10336</v>
      </c>
      <c r="I281" s="148"/>
      <c r="L281" s="33"/>
      <c r="M281" s="149"/>
      <c r="T281" s="54"/>
      <c r="AT281" s="18" t="s">
        <v>313</v>
      </c>
      <c r="AU281" s="18" t="s">
        <v>88</v>
      </c>
    </row>
    <row r="282" spans="2:65" s="1" customFormat="1" ht="24.2" customHeight="1">
      <c r="B282" s="33"/>
      <c r="C282" s="133" t="s">
        <v>929</v>
      </c>
      <c r="D282" s="133" t="s">
        <v>307</v>
      </c>
      <c r="E282" s="134" t="s">
        <v>10407</v>
      </c>
      <c r="F282" s="135" t="s">
        <v>10408</v>
      </c>
      <c r="G282" s="136" t="s">
        <v>5668</v>
      </c>
      <c r="H282" s="137">
        <v>1</v>
      </c>
      <c r="I282" s="138"/>
      <c r="J282" s="139">
        <f>ROUND(I282*H282,2)</f>
        <v>0</v>
      </c>
      <c r="K282" s="135" t="s">
        <v>721</v>
      </c>
      <c r="L282" s="33"/>
      <c r="M282" s="140" t="s">
        <v>42</v>
      </c>
      <c r="N282" s="141" t="s">
        <v>50</v>
      </c>
      <c r="P282" s="142">
        <f>O282*H282</f>
        <v>0</v>
      </c>
      <c r="Q282" s="142">
        <v>0</v>
      </c>
      <c r="R282" s="142">
        <f>Q282*H282</f>
        <v>0</v>
      </c>
      <c r="S282" s="142">
        <v>0</v>
      </c>
      <c r="T282" s="143">
        <f>S282*H282</f>
        <v>0</v>
      </c>
      <c r="AR282" s="144" t="s">
        <v>311</v>
      </c>
      <c r="AT282" s="144" t="s">
        <v>307</v>
      </c>
      <c r="AU282" s="144" t="s">
        <v>88</v>
      </c>
      <c r="AY282" s="18" t="s">
        <v>305</v>
      </c>
      <c r="BE282" s="145">
        <f>IF(N282="základní",J282,0)</f>
        <v>0</v>
      </c>
      <c r="BF282" s="145">
        <f>IF(N282="snížená",J282,0)</f>
        <v>0</v>
      </c>
      <c r="BG282" s="145">
        <f>IF(N282="zákl. přenesená",J282,0)</f>
        <v>0</v>
      </c>
      <c r="BH282" s="145">
        <f>IF(N282="sníž. přenesená",J282,0)</f>
        <v>0</v>
      </c>
      <c r="BI282" s="145">
        <f>IF(N282="nulová",J282,0)</f>
        <v>0</v>
      </c>
      <c r="BJ282" s="18" t="s">
        <v>86</v>
      </c>
      <c r="BK282" s="145">
        <f>ROUND(I282*H282,2)</f>
        <v>0</v>
      </c>
      <c r="BL282" s="18" t="s">
        <v>311</v>
      </c>
      <c r="BM282" s="144" t="s">
        <v>1520</v>
      </c>
    </row>
    <row r="283" spans="2:65" s="1" customFormat="1" ht="11.25">
      <c r="B283" s="33"/>
      <c r="D283" s="146" t="s">
        <v>313</v>
      </c>
      <c r="F283" s="147" t="s">
        <v>10408</v>
      </c>
      <c r="I283" s="148"/>
      <c r="L283" s="33"/>
      <c r="M283" s="149"/>
      <c r="T283" s="54"/>
      <c r="AT283" s="18" t="s">
        <v>313</v>
      </c>
      <c r="AU283" s="18" t="s">
        <v>88</v>
      </c>
    </row>
    <row r="284" spans="2:65" s="1" customFormat="1" ht="24.2" customHeight="1">
      <c r="B284" s="33"/>
      <c r="C284" s="133" t="s">
        <v>938</v>
      </c>
      <c r="D284" s="133" t="s">
        <v>307</v>
      </c>
      <c r="E284" s="134" t="s">
        <v>10409</v>
      </c>
      <c r="F284" s="135" t="s">
        <v>10410</v>
      </c>
      <c r="G284" s="136" t="s">
        <v>5668</v>
      </c>
      <c r="H284" s="137">
        <v>3</v>
      </c>
      <c r="I284" s="138"/>
      <c r="J284" s="139">
        <f>ROUND(I284*H284,2)</f>
        <v>0</v>
      </c>
      <c r="K284" s="135" t="s">
        <v>721</v>
      </c>
      <c r="L284" s="33"/>
      <c r="M284" s="140" t="s">
        <v>42</v>
      </c>
      <c r="N284" s="141" t="s">
        <v>50</v>
      </c>
      <c r="P284" s="142">
        <f>O284*H284</f>
        <v>0</v>
      </c>
      <c r="Q284" s="142">
        <v>0</v>
      </c>
      <c r="R284" s="142">
        <f>Q284*H284</f>
        <v>0</v>
      </c>
      <c r="S284" s="142">
        <v>0</v>
      </c>
      <c r="T284" s="143">
        <f>S284*H284</f>
        <v>0</v>
      </c>
      <c r="AR284" s="144" t="s">
        <v>311</v>
      </c>
      <c r="AT284" s="144" t="s">
        <v>307</v>
      </c>
      <c r="AU284" s="144" t="s">
        <v>88</v>
      </c>
      <c r="AY284" s="18" t="s">
        <v>305</v>
      </c>
      <c r="BE284" s="145">
        <f>IF(N284="základní",J284,0)</f>
        <v>0</v>
      </c>
      <c r="BF284" s="145">
        <f>IF(N284="snížená",J284,0)</f>
        <v>0</v>
      </c>
      <c r="BG284" s="145">
        <f>IF(N284="zákl. přenesená",J284,0)</f>
        <v>0</v>
      </c>
      <c r="BH284" s="145">
        <f>IF(N284="sníž. přenesená",J284,0)</f>
        <v>0</v>
      </c>
      <c r="BI284" s="145">
        <f>IF(N284="nulová",J284,0)</f>
        <v>0</v>
      </c>
      <c r="BJ284" s="18" t="s">
        <v>86</v>
      </c>
      <c r="BK284" s="145">
        <f>ROUND(I284*H284,2)</f>
        <v>0</v>
      </c>
      <c r="BL284" s="18" t="s">
        <v>311</v>
      </c>
      <c r="BM284" s="144" t="s">
        <v>1541</v>
      </c>
    </row>
    <row r="285" spans="2:65" s="1" customFormat="1" ht="11.25">
      <c r="B285" s="33"/>
      <c r="D285" s="146" t="s">
        <v>313</v>
      </c>
      <c r="F285" s="147" t="s">
        <v>10410</v>
      </c>
      <c r="I285" s="148"/>
      <c r="L285" s="33"/>
      <c r="M285" s="149"/>
      <c r="T285" s="54"/>
      <c r="AT285" s="18" t="s">
        <v>313</v>
      </c>
      <c r="AU285" s="18" t="s">
        <v>88</v>
      </c>
    </row>
    <row r="286" spans="2:65" s="1" customFormat="1" ht="21.75" customHeight="1">
      <c r="B286" s="33"/>
      <c r="C286" s="133" t="s">
        <v>948</v>
      </c>
      <c r="D286" s="133" t="s">
        <v>307</v>
      </c>
      <c r="E286" s="134" t="s">
        <v>10411</v>
      </c>
      <c r="F286" s="135" t="s">
        <v>10412</v>
      </c>
      <c r="G286" s="136" t="s">
        <v>5668</v>
      </c>
      <c r="H286" s="137">
        <v>12</v>
      </c>
      <c r="I286" s="138"/>
      <c r="J286" s="139">
        <f>ROUND(I286*H286,2)</f>
        <v>0</v>
      </c>
      <c r="K286" s="135" t="s">
        <v>721</v>
      </c>
      <c r="L286" s="33"/>
      <c r="M286" s="140" t="s">
        <v>42</v>
      </c>
      <c r="N286" s="141" t="s">
        <v>50</v>
      </c>
      <c r="P286" s="142">
        <f>O286*H286</f>
        <v>0</v>
      </c>
      <c r="Q286" s="142">
        <v>0</v>
      </c>
      <c r="R286" s="142">
        <f>Q286*H286</f>
        <v>0</v>
      </c>
      <c r="S286" s="142">
        <v>0</v>
      </c>
      <c r="T286" s="143">
        <f>S286*H286</f>
        <v>0</v>
      </c>
      <c r="AR286" s="144" t="s">
        <v>311</v>
      </c>
      <c r="AT286" s="144" t="s">
        <v>307</v>
      </c>
      <c r="AU286" s="144" t="s">
        <v>88</v>
      </c>
      <c r="AY286" s="18" t="s">
        <v>305</v>
      </c>
      <c r="BE286" s="145">
        <f>IF(N286="základní",J286,0)</f>
        <v>0</v>
      </c>
      <c r="BF286" s="145">
        <f>IF(N286="snížená",J286,0)</f>
        <v>0</v>
      </c>
      <c r="BG286" s="145">
        <f>IF(N286="zákl. přenesená",J286,0)</f>
        <v>0</v>
      </c>
      <c r="BH286" s="145">
        <f>IF(N286="sníž. přenesená",J286,0)</f>
        <v>0</v>
      </c>
      <c r="BI286" s="145">
        <f>IF(N286="nulová",J286,0)</f>
        <v>0</v>
      </c>
      <c r="BJ286" s="18" t="s">
        <v>86</v>
      </c>
      <c r="BK286" s="145">
        <f>ROUND(I286*H286,2)</f>
        <v>0</v>
      </c>
      <c r="BL286" s="18" t="s">
        <v>311</v>
      </c>
      <c r="BM286" s="144" t="s">
        <v>1549</v>
      </c>
    </row>
    <row r="287" spans="2:65" s="1" customFormat="1" ht="11.25">
      <c r="B287" s="33"/>
      <c r="D287" s="146" t="s">
        <v>313</v>
      </c>
      <c r="F287" s="147" t="s">
        <v>10412</v>
      </c>
      <c r="I287" s="148"/>
      <c r="L287" s="33"/>
      <c r="M287" s="149"/>
      <c r="T287" s="54"/>
      <c r="AT287" s="18" t="s">
        <v>313</v>
      </c>
      <c r="AU287" s="18" t="s">
        <v>88</v>
      </c>
    </row>
    <row r="288" spans="2:65" s="1" customFormat="1" ht="24.2" customHeight="1">
      <c r="B288" s="33"/>
      <c r="C288" s="133" t="s">
        <v>956</v>
      </c>
      <c r="D288" s="133" t="s">
        <v>307</v>
      </c>
      <c r="E288" s="134" t="s">
        <v>10413</v>
      </c>
      <c r="F288" s="135" t="s">
        <v>10414</v>
      </c>
      <c r="G288" s="136" t="s">
        <v>5668</v>
      </c>
      <c r="H288" s="137">
        <v>7</v>
      </c>
      <c r="I288" s="138"/>
      <c r="J288" s="139">
        <f>ROUND(I288*H288,2)</f>
        <v>0</v>
      </c>
      <c r="K288" s="135" t="s">
        <v>721</v>
      </c>
      <c r="L288" s="33"/>
      <c r="M288" s="140" t="s">
        <v>42</v>
      </c>
      <c r="N288" s="141" t="s">
        <v>50</v>
      </c>
      <c r="P288" s="142">
        <f>O288*H288</f>
        <v>0</v>
      </c>
      <c r="Q288" s="142">
        <v>0</v>
      </c>
      <c r="R288" s="142">
        <f>Q288*H288</f>
        <v>0</v>
      </c>
      <c r="S288" s="142">
        <v>0</v>
      </c>
      <c r="T288" s="143">
        <f>S288*H288</f>
        <v>0</v>
      </c>
      <c r="AR288" s="144" t="s">
        <v>311</v>
      </c>
      <c r="AT288" s="144" t="s">
        <v>307</v>
      </c>
      <c r="AU288" s="144" t="s">
        <v>88</v>
      </c>
      <c r="AY288" s="18" t="s">
        <v>305</v>
      </c>
      <c r="BE288" s="145">
        <f>IF(N288="základní",J288,0)</f>
        <v>0</v>
      </c>
      <c r="BF288" s="145">
        <f>IF(N288="snížená",J288,0)</f>
        <v>0</v>
      </c>
      <c r="BG288" s="145">
        <f>IF(N288="zákl. přenesená",J288,0)</f>
        <v>0</v>
      </c>
      <c r="BH288" s="145">
        <f>IF(N288="sníž. přenesená",J288,0)</f>
        <v>0</v>
      </c>
      <c r="BI288" s="145">
        <f>IF(N288="nulová",J288,0)</f>
        <v>0</v>
      </c>
      <c r="BJ288" s="18" t="s">
        <v>86</v>
      </c>
      <c r="BK288" s="145">
        <f>ROUND(I288*H288,2)</f>
        <v>0</v>
      </c>
      <c r="BL288" s="18" t="s">
        <v>311</v>
      </c>
      <c r="BM288" s="144" t="s">
        <v>1560</v>
      </c>
    </row>
    <row r="289" spans="2:65" s="1" customFormat="1" ht="11.25">
      <c r="B289" s="33"/>
      <c r="D289" s="146" t="s">
        <v>313</v>
      </c>
      <c r="F289" s="147" t="s">
        <v>10414</v>
      </c>
      <c r="I289" s="148"/>
      <c r="L289" s="33"/>
      <c r="M289" s="149"/>
      <c r="T289" s="54"/>
      <c r="AT289" s="18" t="s">
        <v>313</v>
      </c>
      <c r="AU289" s="18" t="s">
        <v>88</v>
      </c>
    </row>
    <row r="290" spans="2:65" s="1" customFormat="1" ht="24.2" customHeight="1">
      <c r="B290" s="33"/>
      <c r="C290" s="133" t="s">
        <v>971</v>
      </c>
      <c r="D290" s="133" t="s">
        <v>307</v>
      </c>
      <c r="E290" s="134" t="s">
        <v>10415</v>
      </c>
      <c r="F290" s="135" t="s">
        <v>10416</v>
      </c>
      <c r="G290" s="136" t="s">
        <v>5668</v>
      </c>
      <c r="H290" s="137">
        <v>12</v>
      </c>
      <c r="I290" s="138"/>
      <c r="J290" s="139">
        <f>ROUND(I290*H290,2)</f>
        <v>0</v>
      </c>
      <c r="K290" s="135" t="s">
        <v>721</v>
      </c>
      <c r="L290" s="33"/>
      <c r="M290" s="140" t="s">
        <v>42</v>
      </c>
      <c r="N290" s="141" t="s">
        <v>50</v>
      </c>
      <c r="P290" s="142">
        <f>O290*H290</f>
        <v>0</v>
      </c>
      <c r="Q290" s="142">
        <v>0</v>
      </c>
      <c r="R290" s="142">
        <f>Q290*H290</f>
        <v>0</v>
      </c>
      <c r="S290" s="142">
        <v>0</v>
      </c>
      <c r="T290" s="143">
        <f>S290*H290</f>
        <v>0</v>
      </c>
      <c r="AR290" s="144" t="s">
        <v>311</v>
      </c>
      <c r="AT290" s="144" t="s">
        <v>307</v>
      </c>
      <c r="AU290" s="144" t="s">
        <v>88</v>
      </c>
      <c r="AY290" s="18" t="s">
        <v>305</v>
      </c>
      <c r="BE290" s="145">
        <f>IF(N290="základní",J290,0)</f>
        <v>0</v>
      </c>
      <c r="BF290" s="145">
        <f>IF(N290="snížená",J290,0)</f>
        <v>0</v>
      </c>
      <c r="BG290" s="145">
        <f>IF(N290="zákl. přenesená",J290,0)</f>
        <v>0</v>
      </c>
      <c r="BH290" s="145">
        <f>IF(N290="sníž. přenesená",J290,0)</f>
        <v>0</v>
      </c>
      <c r="BI290" s="145">
        <f>IF(N290="nulová",J290,0)</f>
        <v>0</v>
      </c>
      <c r="BJ290" s="18" t="s">
        <v>86</v>
      </c>
      <c r="BK290" s="145">
        <f>ROUND(I290*H290,2)</f>
        <v>0</v>
      </c>
      <c r="BL290" s="18" t="s">
        <v>311</v>
      </c>
      <c r="BM290" s="144" t="s">
        <v>1584</v>
      </c>
    </row>
    <row r="291" spans="2:65" s="1" customFormat="1" ht="11.25">
      <c r="B291" s="33"/>
      <c r="D291" s="146" t="s">
        <v>313</v>
      </c>
      <c r="F291" s="147" t="s">
        <v>10416</v>
      </c>
      <c r="I291" s="148"/>
      <c r="L291" s="33"/>
      <c r="M291" s="149"/>
      <c r="T291" s="54"/>
      <c r="AT291" s="18" t="s">
        <v>313</v>
      </c>
      <c r="AU291" s="18" t="s">
        <v>88</v>
      </c>
    </row>
    <row r="292" spans="2:65" s="1" customFormat="1" ht="24.2" customHeight="1">
      <c r="B292" s="33"/>
      <c r="C292" s="133" t="s">
        <v>984</v>
      </c>
      <c r="D292" s="133" t="s">
        <v>307</v>
      </c>
      <c r="E292" s="134" t="s">
        <v>10417</v>
      </c>
      <c r="F292" s="135" t="s">
        <v>10418</v>
      </c>
      <c r="G292" s="136" t="s">
        <v>5668</v>
      </c>
      <c r="H292" s="137">
        <v>12</v>
      </c>
      <c r="I292" s="138"/>
      <c r="J292" s="139">
        <f>ROUND(I292*H292,2)</f>
        <v>0</v>
      </c>
      <c r="K292" s="135" t="s">
        <v>721</v>
      </c>
      <c r="L292" s="33"/>
      <c r="M292" s="140" t="s">
        <v>42</v>
      </c>
      <c r="N292" s="141" t="s">
        <v>50</v>
      </c>
      <c r="P292" s="142">
        <f>O292*H292</f>
        <v>0</v>
      </c>
      <c r="Q292" s="142">
        <v>0</v>
      </c>
      <c r="R292" s="142">
        <f>Q292*H292</f>
        <v>0</v>
      </c>
      <c r="S292" s="142">
        <v>0</v>
      </c>
      <c r="T292" s="143">
        <f>S292*H292</f>
        <v>0</v>
      </c>
      <c r="AR292" s="144" t="s">
        <v>311</v>
      </c>
      <c r="AT292" s="144" t="s">
        <v>307</v>
      </c>
      <c r="AU292" s="144" t="s">
        <v>88</v>
      </c>
      <c r="AY292" s="18" t="s">
        <v>305</v>
      </c>
      <c r="BE292" s="145">
        <f>IF(N292="základní",J292,0)</f>
        <v>0</v>
      </c>
      <c r="BF292" s="145">
        <f>IF(N292="snížená",J292,0)</f>
        <v>0</v>
      </c>
      <c r="BG292" s="145">
        <f>IF(N292="zákl. přenesená",J292,0)</f>
        <v>0</v>
      </c>
      <c r="BH292" s="145">
        <f>IF(N292="sníž. přenesená",J292,0)</f>
        <v>0</v>
      </c>
      <c r="BI292" s="145">
        <f>IF(N292="nulová",J292,0)</f>
        <v>0</v>
      </c>
      <c r="BJ292" s="18" t="s">
        <v>86</v>
      </c>
      <c r="BK292" s="145">
        <f>ROUND(I292*H292,2)</f>
        <v>0</v>
      </c>
      <c r="BL292" s="18" t="s">
        <v>311</v>
      </c>
      <c r="BM292" s="144" t="s">
        <v>1593</v>
      </c>
    </row>
    <row r="293" spans="2:65" s="1" customFormat="1" ht="19.5">
      <c r="B293" s="33"/>
      <c r="D293" s="146" t="s">
        <v>313</v>
      </c>
      <c r="F293" s="147" t="s">
        <v>10418</v>
      </c>
      <c r="I293" s="148"/>
      <c r="L293" s="33"/>
      <c r="M293" s="149"/>
      <c r="T293" s="54"/>
      <c r="AT293" s="18" t="s">
        <v>313</v>
      </c>
      <c r="AU293" s="18" t="s">
        <v>88</v>
      </c>
    </row>
    <row r="294" spans="2:65" s="1" customFormat="1" ht="24.2" customHeight="1">
      <c r="B294" s="33"/>
      <c r="C294" s="133" t="s">
        <v>992</v>
      </c>
      <c r="D294" s="133" t="s">
        <v>307</v>
      </c>
      <c r="E294" s="134" t="s">
        <v>10419</v>
      </c>
      <c r="F294" s="135" t="s">
        <v>10420</v>
      </c>
      <c r="G294" s="136" t="s">
        <v>5668</v>
      </c>
      <c r="H294" s="137">
        <v>4</v>
      </c>
      <c r="I294" s="138"/>
      <c r="J294" s="139">
        <f>ROUND(I294*H294,2)</f>
        <v>0</v>
      </c>
      <c r="K294" s="135" t="s">
        <v>721</v>
      </c>
      <c r="L294" s="33"/>
      <c r="M294" s="140" t="s">
        <v>42</v>
      </c>
      <c r="N294" s="141" t="s">
        <v>50</v>
      </c>
      <c r="P294" s="142">
        <f>O294*H294</f>
        <v>0</v>
      </c>
      <c r="Q294" s="142">
        <v>0</v>
      </c>
      <c r="R294" s="142">
        <f>Q294*H294</f>
        <v>0</v>
      </c>
      <c r="S294" s="142">
        <v>0</v>
      </c>
      <c r="T294" s="143">
        <f>S294*H294</f>
        <v>0</v>
      </c>
      <c r="AR294" s="144" t="s">
        <v>311</v>
      </c>
      <c r="AT294" s="144" t="s">
        <v>307</v>
      </c>
      <c r="AU294" s="144" t="s">
        <v>88</v>
      </c>
      <c r="AY294" s="18" t="s">
        <v>305</v>
      </c>
      <c r="BE294" s="145">
        <f>IF(N294="základní",J294,0)</f>
        <v>0</v>
      </c>
      <c r="BF294" s="145">
        <f>IF(N294="snížená",J294,0)</f>
        <v>0</v>
      </c>
      <c r="BG294" s="145">
        <f>IF(N294="zákl. přenesená",J294,0)</f>
        <v>0</v>
      </c>
      <c r="BH294" s="145">
        <f>IF(N294="sníž. přenesená",J294,0)</f>
        <v>0</v>
      </c>
      <c r="BI294" s="145">
        <f>IF(N294="nulová",J294,0)</f>
        <v>0</v>
      </c>
      <c r="BJ294" s="18" t="s">
        <v>86</v>
      </c>
      <c r="BK294" s="145">
        <f>ROUND(I294*H294,2)</f>
        <v>0</v>
      </c>
      <c r="BL294" s="18" t="s">
        <v>311</v>
      </c>
      <c r="BM294" s="144" t="s">
        <v>1602</v>
      </c>
    </row>
    <row r="295" spans="2:65" s="1" customFormat="1" ht="11.25">
      <c r="B295" s="33"/>
      <c r="D295" s="146" t="s">
        <v>313</v>
      </c>
      <c r="F295" s="147" t="s">
        <v>10420</v>
      </c>
      <c r="I295" s="148"/>
      <c r="L295" s="33"/>
      <c r="M295" s="149"/>
      <c r="T295" s="54"/>
      <c r="AT295" s="18" t="s">
        <v>313</v>
      </c>
      <c r="AU295" s="18" t="s">
        <v>88</v>
      </c>
    </row>
    <row r="296" spans="2:65" s="1" customFormat="1" ht="24.2" customHeight="1">
      <c r="B296" s="33"/>
      <c r="C296" s="133" t="s">
        <v>1000</v>
      </c>
      <c r="D296" s="133" t="s">
        <v>307</v>
      </c>
      <c r="E296" s="134" t="s">
        <v>10421</v>
      </c>
      <c r="F296" s="135" t="s">
        <v>10422</v>
      </c>
      <c r="G296" s="136" t="s">
        <v>5668</v>
      </c>
      <c r="H296" s="137">
        <v>5</v>
      </c>
      <c r="I296" s="138"/>
      <c r="J296" s="139">
        <f>ROUND(I296*H296,2)</f>
        <v>0</v>
      </c>
      <c r="K296" s="135" t="s">
        <v>721</v>
      </c>
      <c r="L296" s="33"/>
      <c r="M296" s="140" t="s">
        <v>42</v>
      </c>
      <c r="N296" s="141" t="s">
        <v>50</v>
      </c>
      <c r="P296" s="142">
        <f>O296*H296</f>
        <v>0</v>
      </c>
      <c r="Q296" s="142">
        <v>0</v>
      </c>
      <c r="R296" s="142">
        <f>Q296*H296</f>
        <v>0</v>
      </c>
      <c r="S296" s="142">
        <v>0</v>
      </c>
      <c r="T296" s="143">
        <f>S296*H296</f>
        <v>0</v>
      </c>
      <c r="AR296" s="144" t="s">
        <v>311</v>
      </c>
      <c r="AT296" s="144" t="s">
        <v>307</v>
      </c>
      <c r="AU296" s="144" t="s">
        <v>88</v>
      </c>
      <c r="AY296" s="18" t="s">
        <v>305</v>
      </c>
      <c r="BE296" s="145">
        <f>IF(N296="základní",J296,0)</f>
        <v>0</v>
      </c>
      <c r="BF296" s="145">
        <f>IF(N296="snížená",J296,0)</f>
        <v>0</v>
      </c>
      <c r="BG296" s="145">
        <f>IF(N296="zákl. přenesená",J296,0)</f>
        <v>0</v>
      </c>
      <c r="BH296" s="145">
        <f>IF(N296="sníž. přenesená",J296,0)</f>
        <v>0</v>
      </c>
      <c r="BI296" s="145">
        <f>IF(N296="nulová",J296,0)</f>
        <v>0</v>
      </c>
      <c r="BJ296" s="18" t="s">
        <v>86</v>
      </c>
      <c r="BK296" s="145">
        <f>ROUND(I296*H296,2)</f>
        <v>0</v>
      </c>
      <c r="BL296" s="18" t="s">
        <v>311</v>
      </c>
      <c r="BM296" s="144" t="s">
        <v>1612</v>
      </c>
    </row>
    <row r="297" spans="2:65" s="1" customFormat="1" ht="11.25">
      <c r="B297" s="33"/>
      <c r="D297" s="146" t="s">
        <v>313</v>
      </c>
      <c r="F297" s="147" t="s">
        <v>10423</v>
      </c>
      <c r="I297" s="148"/>
      <c r="L297" s="33"/>
      <c r="M297" s="149"/>
      <c r="T297" s="54"/>
      <c r="AT297" s="18" t="s">
        <v>313</v>
      </c>
      <c r="AU297" s="18" t="s">
        <v>88</v>
      </c>
    </row>
    <row r="298" spans="2:65" s="1" customFormat="1" ht="21.75" customHeight="1">
      <c r="B298" s="33"/>
      <c r="C298" s="133" t="s">
        <v>1008</v>
      </c>
      <c r="D298" s="133" t="s">
        <v>307</v>
      </c>
      <c r="E298" s="134" t="s">
        <v>10424</v>
      </c>
      <c r="F298" s="135" t="s">
        <v>10425</v>
      </c>
      <c r="G298" s="136" t="s">
        <v>2158</v>
      </c>
      <c r="H298" s="137">
        <v>1</v>
      </c>
      <c r="I298" s="138"/>
      <c r="J298" s="139">
        <f>ROUND(I298*H298,2)</f>
        <v>0</v>
      </c>
      <c r="K298" s="135" t="s">
        <v>721</v>
      </c>
      <c r="L298" s="33"/>
      <c r="M298" s="140" t="s">
        <v>42</v>
      </c>
      <c r="N298" s="141" t="s">
        <v>50</v>
      </c>
      <c r="P298" s="142">
        <f>O298*H298</f>
        <v>0</v>
      </c>
      <c r="Q298" s="142">
        <v>0</v>
      </c>
      <c r="R298" s="142">
        <f>Q298*H298</f>
        <v>0</v>
      </c>
      <c r="S298" s="142">
        <v>0</v>
      </c>
      <c r="T298" s="143">
        <f>S298*H298</f>
        <v>0</v>
      </c>
      <c r="AR298" s="144" t="s">
        <v>311</v>
      </c>
      <c r="AT298" s="144" t="s">
        <v>307</v>
      </c>
      <c r="AU298" s="144" t="s">
        <v>88</v>
      </c>
      <c r="AY298" s="18" t="s">
        <v>305</v>
      </c>
      <c r="BE298" s="145">
        <f>IF(N298="základní",J298,0)</f>
        <v>0</v>
      </c>
      <c r="BF298" s="145">
        <f>IF(N298="snížená",J298,0)</f>
        <v>0</v>
      </c>
      <c r="BG298" s="145">
        <f>IF(N298="zákl. přenesená",J298,0)</f>
        <v>0</v>
      </c>
      <c r="BH298" s="145">
        <f>IF(N298="sníž. přenesená",J298,0)</f>
        <v>0</v>
      </c>
      <c r="BI298" s="145">
        <f>IF(N298="nulová",J298,0)</f>
        <v>0</v>
      </c>
      <c r="BJ298" s="18" t="s">
        <v>86</v>
      </c>
      <c r="BK298" s="145">
        <f>ROUND(I298*H298,2)</f>
        <v>0</v>
      </c>
      <c r="BL298" s="18" t="s">
        <v>311</v>
      </c>
      <c r="BM298" s="144" t="s">
        <v>1634</v>
      </c>
    </row>
    <row r="299" spans="2:65" s="1" customFormat="1" ht="11.25">
      <c r="B299" s="33"/>
      <c r="D299" s="146" t="s">
        <v>313</v>
      </c>
      <c r="F299" s="147" t="s">
        <v>10425</v>
      </c>
      <c r="I299" s="148"/>
      <c r="L299" s="33"/>
      <c r="M299" s="149"/>
      <c r="T299" s="54"/>
      <c r="AT299" s="18" t="s">
        <v>313</v>
      </c>
      <c r="AU299" s="18" t="s">
        <v>88</v>
      </c>
    </row>
    <row r="300" spans="2:65" s="1" customFormat="1" ht="21.75" customHeight="1">
      <c r="B300" s="33"/>
      <c r="C300" s="133" t="s">
        <v>1016</v>
      </c>
      <c r="D300" s="133" t="s">
        <v>307</v>
      </c>
      <c r="E300" s="134" t="s">
        <v>10426</v>
      </c>
      <c r="F300" s="135" t="s">
        <v>10427</v>
      </c>
      <c r="G300" s="136" t="s">
        <v>2158</v>
      </c>
      <c r="H300" s="137">
        <v>12</v>
      </c>
      <c r="I300" s="138"/>
      <c r="J300" s="139">
        <f>ROUND(I300*H300,2)</f>
        <v>0</v>
      </c>
      <c r="K300" s="135" t="s">
        <v>721</v>
      </c>
      <c r="L300" s="33"/>
      <c r="M300" s="140" t="s">
        <v>42</v>
      </c>
      <c r="N300" s="141" t="s">
        <v>50</v>
      </c>
      <c r="P300" s="142">
        <f>O300*H300</f>
        <v>0</v>
      </c>
      <c r="Q300" s="142">
        <v>0</v>
      </c>
      <c r="R300" s="142">
        <f>Q300*H300</f>
        <v>0</v>
      </c>
      <c r="S300" s="142">
        <v>0</v>
      </c>
      <c r="T300" s="143">
        <f>S300*H300</f>
        <v>0</v>
      </c>
      <c r="AR300" s="144" t="s">
        <v>311</v>
      </c>
      <c r="AT300" s="144" t="s">
        <v>307</v>
      </c>
      <c r="AU300" s="144" t="s">
        <v>88</v>
      </c>
      <c r="AY300" s="18" t="s">
        <v>305</v>
      </c>
      <c r="BE300" s="145">
        <f>IF(N300="základní",J300,0)</f>
        <v>0</v>
      </c>
      <c r="BF300" s="145">
        <f>IF(N300="snížená",J300,0)</f>
        <v>0</v>
      </c>
      <c r="BG300" s="145">
        <f>IF(N300="zákl. přenesená",J300,0)</f>
        <v>0</v>
      </c>
      <c r="BH300" s="145">
        <f>IF(N300="sníž. přenesená",J300,0)</f>
        <v>0</v>
      </c>
      <c r="BI300" s="145">
        <f>IF(N300="nulová",J300,0)</f>
        <v>0</v>
      </c>
      <c r="BJ300" s="18" t="s">
        <v>86</v>
      </c>
      <c r="BK300" s="145">
        <f>ROUND(I300*H300,2)</f>
        <v>0</v>
      </c>
      <c r="BL300" s="18" t="s">
        <v>311</v>
      </c>
      <c r="BM300" s="144" t="s">
        <v>1649</v>
      </c>
    </row>
    <row r="301" spans="2:65" s="1" customFormat="1" ht="11.25">
      <c r="B301" s="33"/>
      <c r="D301" s="146" t="s">
        <v>313</v>
      </c>
      <c r="F301" s="147" t="s">
        <v>10427</v>
      </c>
      <c r="I301" s="148"/>
      <c r="L301" s="33"/>
      <c r="M301" s="149"/>
      <c r="T301" s="54"/>
      <c r="AT301" s="18" t="s">
        <v>313</v>
      </c>
      <c r="AU301" s="18" t="s">
        <v>88</v>
      </c>
    </row>
    <row r="302" spans="2:65" s="1" customFormat="1" ht="21.75" customHeight="1">
      <c r="B302" s="33"/>
      <c r="C302" s="133" t="s">
        <v>1022</v>
      </c>
      <c r="D302" s="133" t="s">
        <v>307</v>
      </c>
      <c r="E302" s="134" t="s">
        <v>10428</v>
      </c>
      <c r="F302" s="135" t="s">
        <v>10429</v>
      </c>
      <c r="G302" s="136" t="s">
        <v>5668</v>
      </c>
      <c r="H302" s="137">
        <v>2</v>
      </c>
      <c r="I302" s="138"/>
      <c r="J302" s="139">
        <f>ROUND(I302*H302,2)</f>
        <v>0</v>
      </c>
      <c r="K302" s="135" t="s">
        <v>721</v>
      </c>
      <c r="L302" s="33"/>
      <c r="M302" s="140" t="s">
        <v>42</v>
      </c>
      <c r="N302" s="141" t="s">
        <v>50</v>
      </c>
      <c r="P302" s="142">
        <f>O302*H302</f>
        <v>0</v>
      </c>
      <c r="Q302" s="142">
        <v>0</v>
      </c>
      <c r="R302" s="142">
        <f>Q302*H302</f>
        <v>0</v>
      </c>
      <c r="S302" s="142">
        <v>0</v>
      </c>
      <c r="T302" s="143">
        <f>S302*H302</f>
        <v>0</v>
      </c>
      <c r="AR302" s="144" t="s">
        <v>311</v>
      </c>
      <c r="AT302" s="144" t="s">
        <v>307</v>
      </c>
      <c r="AU302" s="144" t="s">
        <v>88</v>
      </c>
      <c r="AY302" s="18" t="s">
        <v>305</v>
      </c>
      <c r="BE302" s="145">
        <f>IF(N302="základní",J302,0)</f>
        <v>0</v>
      </c>
      <c r="BF302" s="145">
        <f>IF(N302="snížená",J302,0)</f>
        <v>0</v>
      </c>
      <c r="BG302" s="145">
        <f>IF(N302="zákl. přenesená",J302,0)</f>
        <v>0</v>
      </c>
      <c r="BH302" s="145">
        <f>IF(N302="sníž. přenesená",J302,0)</f>
        <v>0</v>
      </c>
      <c r="BI302" s="145">
        <f>IF(N302="nulová",J302,0)</f>
        <v>0</v>
      </c>
      <c r="BJ302" s="18" t="s">
        <v>86</v>
      </c>
      <c r="BK302" s="145">
        <f>ROUND(I302*H302,2)</f>
        <v>0</v>
      </c>
      <c r="BL302" s="18" t="s">
        <v>311</v>
      </c>
      <c r="BM302" s="144" t="s">
        <v>1663</v>
      </c>
    </row>
    <row r="303" spans="2:65" s="1" customFormat="1" ht="11.25">
      <c r="B303" s="33"/>
      <c r="D303" s="146" t="s">
        <v>313</v>
      </c>
      <c r="F303" s="147" t="s">
        <v>10429</v>
      </c>
      <c r="I303" s="148"/>
      <c r="L303" s="33"/>
      <c r="M303" s="149"/>
      <c r="T303" s="54"/>
      <c r="AT303" s="18" t="s">
        <v>313</v>
      </c>
      <c r="AU303" s="18" t="s">
        <v>88</v>
      </c>
    </row>
    <row r="304" spans="2:65" s="1" customFormat="1" ht="24.2" customHeight="1">
      <c r="B304" s="33"/>
      <c r="C304" s="133" t="s">
        <v>1030</v>
      </c>
      <c r="D304" s="133" t="s">
        <v>307</v>
      </c>
      <c r="E304" s="134" t="s">
        <v>10430</v>
      </c>
      <c r="F304" s="135" t="s">
        <v>10431</v>
      </c>
      <c r="G304" s="136" t="s">
        <v>5668</v>
      </c>
      <c r="H304" s="137">
        <v>4</v>
      </c>
      <c r="I304" s="138"/>
      <c r="J304" s="139">
        <f>ROUND(I304*H304,2)</f>
        <v>0</v>
      </c>
      <c r="K304" s="135" t="s">
        <v>721</v>
      </c>
      <c r="L304" s="33"/>
      <c r="M304" s="140" t="s">
        <v>42</v>
      </c>
      <c r="N304" s="141" t="s">
        <v>50</v>
      </c>
      <c r="P304" s="142">
        <f>O304*H304</f>
        <v>0</v>
      </c>
      <c r="Q304" s="142">
        <v>0</v>
      </c>
      <c r="R304" s="142">
        <f>Q304*H304</f>
        <v>0</v>
      </c>
      <c r="S304" s="142">
        <v>0</v>
      </c>
      <c r="T304" s="143">
        <f>S304*H304</f>
        <v>0</v>
      </c>
      <c r="AR304" s="144" t="s">
        <v>311</v>
      </c>
      <c r="AT304" s="144" t="s">
        <v>307</v>
      </c>
      <c r="AU304" s="144" t="s">
        <v>88</v>
      </c>
      <c r="AY304" s="18" t="s">
        <v>305</v>
      </c>
      <c r="BE304" s="145">
        <f>IF(N304="základní",J304,0)</f>
        <v>0</v>
      </c>
      <c r="BF304" s="145">
        <f>IF(N304="snížená",J304,0)</f>
        <v>0</v>
      </c>
      <c r="BG304" s="145">
        <f>IF(N304="zákl. přenesená",J304,0)</f>
        <v>0</v>
      </c>
      <c r="BH304" s="145">
        <f>IF(N304="sníž. přenesená",J304,0)</f>
        <v>0</v>
      </c>
      <c r="BI304" s="145">
        <f>IF(N304="nulová",J304,0)</f>
        <v>0</v>
      </c>
      <c r="BJ304" s="18" t="s">
        <v>86</v>
      </c>
      <c r="BK304" s="145">
        <f>ROUND(I304*H304,2)</f>
        <v>0</v>
      </c>
      <c r="BL304" s="18" t="s">
        <v>311</v>
      </c>
      <c r="BM304" s="144" t="s">
        <v>1677</v>
      </c>
    </row>
    <row r="305" spans="2:65" s="1" customFormat="1" ht="19.5">
      <c r="B305" s="33"/>
      <c r="D305" s="146" t="s">
        <v>313</v>
      </c>
      <c r="F305" s="147" t="s">
        <v>10431</v>
      </c>
      <c r="I305" s="148"/>
      <c r="L305" s="33"/>
      <c r="M305" s="149"/>
      <c r="T305" s="54"/>
      <c r="AT305" s="18" t="s">
        <v>313</v>
      </c>
      <c r="AU305" s="18" t="s">
        <v>88</v>
      </c>
    </row>
    <row r="306" spans="2:65" s="1" customFormat="1" ht="24.2" customHeight="1">
      <c r="B306" s="33"/>
      <c r="C306" s="133" t="s">
        <v>1037</v>
      </c>
      <c r="D306" s="133" t="s">
        <v>307</v>
      </c>
      <c r="E306" s="134" t="s">
        <v>10432</v>
      </c>
      <c r="F306" s="135" t="s">
        <v>10433</v>
      </c>
      <c r="G306" s="136" t="s">
        <v>5668</v>
      </c>
      <c r="H306" s="137">
        <v>6</v>
      </c>
      <c r="I306" s="138"/>
      <c r="J306" s="139">
        <f>ROUND(I306*H306,2)</f>
        <v>0</v>
      </c>
      <c r="K306" s="135" t="s">
        <v>721</v>
      </c>
      <c r="L306" s="33"/>
      <c r="M306" s="140" t="s">
        <v>42</v>
      </c>
      <c r="N306" s="141" t="s">
        <v>50</v>
      </c>
      <c r="P306" s="142">
        <f>O306*H306</f>
        <v>0</v>
      </c>
      <c r="Q306" s="142">
        <v>0</v>
      </c>
      <c r="R306" s="142">
        <f>Q306*H306</f>
        <v>0</v>
      </c>
      <c r="S306" s="142">
        <v>0</v>
      </c>
      <c r="T306" s="143">
        <f>S306*H306</f>
        <v>0</v>
      </c>
      <c r="AR306" s="144" t="s">
        <v>311</v>
      </c>
      <c r="AT306" s="144" t="s">
        <v>307</v>
      </c>
      <c r="AU306" s="144" t="s">
        <v>88</v>
      </c>
      <c r="AY306" s="18" t="s">
        <v>305</v>
      </c>
      <c r="BE306" s="145">
        <f>IF(N306="základní",J306,0)</f>
        <v>0</v>
      </c>
      <c r="BF306" s="145">
        <f>IF(N306="snížená",J306,0)</f>
        <v>0</v>
      </c>
      <c r="BG306" s="145">
        <f>IF(N306="zákl. přenesená",J306,0)</f>
        <v>0</v>
      </c>
      <c r="BH306" s="145">
        <f>IF(N306="sníž. přenesená",J306,0)</f>
        <v>0</v>
      </c>
      <c r="BI306" s="145">
        <f>IF(N306="nulová",J306,0)</f>
        <v>0</v>
      </c>
      <c r="BJ306" s="18" t="s">
        <v>86</v>
      </c>
      <c r="BK306" s="145">
        <f>ROUND(I306*H306,2)</f>
        <v>0</v>
      </c>
      <c r="BL306" s="18" t="s">
        <v>311</v>
      </c>
      <c r="BM306" s="144" t="s">
        <v>1688</v>
      </c>
    </row>
    <row r="307" spans="2:65" s="1" customFormat="1" ht="19.5">
      <c r="B307" s="33"/>
      <c r="D307" s="146" t="s">
        <v>313</v>
      </c>
      <c r="F307" s="147" t="s">
        <v>10433</v>
      </c>
      <c r="I307" s="148"/>
      <c r="L307" s="33"/>
      <c r="M307" s="149"/>
      <c r="T307" s="54"/>
      <c r="AT307" s="18" t="s">
        <v>313</v>
      </c>
      <c r="AU307" s="18" t="s">
        <v>88</v>
      </c>
    </row>
    <row r="308" spans="2:65" s="1" customFormat="1" ht="24.2" customHeight="1">
      <c r="B308" s="33"/>
      <c r="C308" s="133" t="s">
        <v>1043</v>
      </c>
      <c r="D308" s="133" t="s">
        <v>307</v>
      </c>
      <c r="E308" s="134" t="s">
        <v>10434</v>
      </c>
      <c r="F308" s="135" t="s">
        <v>10435</v>
      </c>
      <c r="G308" s="136" t="s">
        <v>5668</v>
      </c>
      <c r="H308" s="137">
        <v>4</v>
      </c>
      <c r="I308" s="138"/>
      <c r="J308" s="139">
        <f>ROUND(I308*H308,2)</f>
        <v>0</v>
      </c>
      <c r="K308" s="135" t="s">
        <v>721</v>
      </c>
      <c r="L308" s="33"/>
      <c r="M308" s="140" t="s">
        <v>42</v>
      </c>
      <c r="N308" s="141" t="s">
        <v>50</v>
      </c>
      <c r="P308" s="142">
        <f>O308*H308</f>
        <v>0</v>
      </c>
      <c r="Q308" s="142">
        <v>0</v>
      </c>
      <c r="R308" s="142">
        <f>Q308*H308</f>
        <v>0</v>
      </c>
      <c r="S308" s="142">
        <v>0</v>
      </c>
      <c r="T308" s="143">
        <f>S308*H308</f>
        <v>0</v>
      </c>
      <c r="AR308" s="144" t="s">
        <v>311</v>
      </c>
      <c r="AT308" s="144" t="s">
        <v>307</v>
      </c>
      <c r="AU308" s="144" t="s">
        <v>88</v>
      </c>
      <c r="AY308" s="18" t="s">
        <v>305</v>
      </c>
      <c r="BE308" s="145">
        <f>IF(N308="základní",J308,0)</f>
        <v>0</v>
      </c>
      <c r="BF308" s="145">
        <f>IF(N308="snížená",J308,0)</f>
        <v>0</v>
      </c>
      <c r="BG308" s="145">
        <f>IF(N308="zákl. přenesená",J308,0)</f>
        <v>0</v>
      </c>
      <c r="BH308" s="145">
        <f>IF(N308="sníž. přenesená",J308,0)</f>
        <v>0</v>
      </c>
      <c r="BI308" s="145">
        <f>IF(N308="nulová",J308,0)</f>
        <v>0</v>
      </c>
      <c r="BJ308" s="18" t="s">
        <v>86</v>
      </c>
      <c r="BK308" s="145">
        <f>ROUND(I308*H308,2)</f>
        <v>0</v>
      </c>
      <c r="BL308" s="18" t="s">
        <v>311</v>
      </c>
      <c r="BM308" s="144" t="s">
        <v>1701</v>
      </c>
    </row>
    <row r="309" spans="2:65" s="1" customFormat="1" ht="19.5">
      <c r="B309" s="33"/>
      <c r="D309" s="146" t="s">
        <v>313</v>
      </c>
      <c r="F309" s="147" t="s">
        <v>10435</v>
      </c>
      <c r="I309" s="148"/>
      <c r="L309" s="33"/>
      <c r="M309" s="149"/>
      <c r="T309" s="54"/>
      <c r="AT309" s="18" t="s">
        <v>313</v>
      </c>
      <c r="AU309" s="18" t="s">
        <v>88</v>
      </c>
    </row>
    <row r="310" spans="2:65" s="1" customFormat="1" ht="33" customHeight="1">
      <c r="B310" s="33"/>
      <c r="C310" s="133" t="s">
        <v>1053</v>
      </c>
      <c r="D310" s="133" t="s">
        <v>307</v>
      </c>
      <c r="E310" s="134" t="s">
        <v>10436</v>
      </c>
      <c r="F310" s="135" t="s">
        <v>10437</v>
      </c>
      <c r="G310" s="136" t="s">
        <v>5668</v>
      </c>
      <c r="H310" s="137">
        <v>6</v>
      </c>
      <c r="I310" s="138"/>
      <c r="J310" s="139">
        <f>ROUND(I310*H310,2)</f>
        <v>0</v>
      </c>
      <c r="K310" s="135" t="s">
        <v>721</v>
      </c>
      <c r="L310" s="33"/>
      <c r="M310" s="140" t="s">
        <v>42</v>
      </c>
      <c r="N310" s="141" t="s">
        <v>50</v>
      </c>
      <c r="P310" s="142">
        <f>O310*H310</f>
        <v>0</v>
      </c>
      <c r="Q310" s="142">
        <v>0</v>
      </c>
      <c r="R310" s="142">
        <f>Q310*H310</f>
        <v>0</v>
      </c>
      <c r="S310" s="142">
        <v>0</v>
      </c>
      <c r="T310" s="143">
        <f>S310*H310</f>
        <v>0</v>
      </c>
      <c r="AR310" s="144" t="s">
        <v>311</v>
      </c>
      <c r="AT310" s="144" t="s">
        <v>307</v>
      </c>
      <c r="AU310" s="144" t="s">
        <v>88</v>
      </c>
      <c r="AY310" s="18" t="s">
        <v>305</v>
      </c>
      <c r="BE310" s="145">
        <f>IF(N310="základní",J310,0)</f>
        <v>0</v>
      </c>
      <c r="BF310" s="145">
        <f>IF(N310="snížená",J310,0)</f>
        <v>0</v>
      </c>
      <c r="BG310" s="145">
        <f>IF(N310="zákl. přenesená",J310,0)</f>
        <v>0</v>
      </c>
      <c r="BH310" s="145">
        <f>IF(N310="sníž. přenesená",J310,0)</f>
        <v>0</v>
      </c>
      <c r="BI310" s="145">
        <f>IF(N310="nulová",J310,0)</f>
        <v>0</v>
      </c>
      <c r="BJ310" s="18" t="s">
        <v>86</v>
      </c>
      <c r="BK310" s="145">
        <f>ROUND(I310*H310,2)</f>
        <v>0</v>
      </c>
      <c r="BL310" s="18" t="s">
        <v>311</v>
      </c>
      <c r="BM310" s="144" t="s">
        <v>1717</v>
      </c>
    </row>
    <row r="311" spans="2:65" s="1" customFormat="1" ht="19.5">
      <c r="B311" s="33"/>
      <c r="D311" s="146" t="s">
        <v>313</v>
      </c>
      <c r="F311" s="147" t="s">
        <v>10437</v>
      </c>
      <c r="I311" s="148"/>
      <c r="L311" s="33"/>
      <c r="M311" s="149"/>
      <c r="T311" s="54"/>
      <c r="AT311" s="18" t="s">
        <v>313</v>
      </c>
      <c r="AU311" s="18" t="s">
        <v>88</v>
      </c>
    </row>
    <row r="312" spans="2:65" s="1" customFormat="1" ht="33" customHeight="1">
      <c r="B312" s="33"/>
      <c r="C312" s="133" t="s">
        <v>1063</v>
      </c>
      <c r="D312" s="133" t="s">
        <v>307</v>
      </c>
      <c r="E312" s="134" t="s">
        <v>10438</v>
      </c>
      <c r="F312" s="135" t="s">
        <v>10439</v>
      </c>
      <c r="G312" s="136" t="s">
        <v>5668</v>
      </c>
      <c r="H312" s="137">
        <v>2</v>
      </c>
      <c r="I312" s="138"/>
      <c r="J312" s="139">
        <f>ROUND(I312*H312,2)</f>
        <v>0</v>
      </c>
      <c r="K312" s="135" t="s">
        <v>721</v>
      </c>
      <c r="L312" s="33"/>
      <c r="M312" s="140" t="s">
        <v>42</v>
      </c>
      <c r="N312" s="141" t="s">
        <v>50</v>
      </c>
      <c r="P312" s="142">
        <f>O312*H312</f>
        <v>0</v>
      </c>
      <c r="Q312" s="142">
        <v>0</v>
      </c>
      <c r="R312" s="142">
        <f>Q312*H312</f>
        <v>0</v>
      </c>
      <c r="S312" s="142">
        <v>0</v>
      </c>
      <c r="T312" s="143">
        <f>S312*H312</f>
        <v>0</v>
      </c>
      <c r="AR312" s="144" t="s">
        <v>311</v>
      </c>
      <c r="AT312" s="144" t="s">
        <v>307</v>
      </c>
      <c r="AU312" s="144" t="s">
        <v>88</v>
      </c>
      <c r="AY312" s="18" t="s">
        <v>305</v>
      </c>
      <c r="BE312" s="145">
        <f>IF(N312="základní",J312,0)</f>
        <v>0</v>
      </c>
      <c r="BF312" s="145">
        <f>IF(N312="snížená",J312,0)</f>
        <v>0</v>
      </c>
      <c r="BG312" s="145">
        <f>IF(N312="zákl. přenesená",J312,0)</f>
        <v>0</v>
      </c>
      <c r="BH312" s="145">
        <f>IF(N312="sníž. přenesená",J312,0)</f>
        <v>0</v>
      </c>
      <c r="BI312" s="145">
        <f>IF(N312="nulová",J312,0)</f>
        <v>0</v>
      </c>
      <c r="BJ312" s="18" t="s">
        <v>86</v>
      </c>
      <c r="BK312" s="145">
        <f>ROUND(I312*H312,2)</f>
        <v>0</v>
      </c>
      <c r="BL312" s="18" t="s">
        <v>311</v>
      </c>
      <c r="BM312" s="144" t="s">
        <v>1730</v>
      </c>
    </row>
    <row r="313" spans="2:65" s="1" customFormat="1" ht="19.5">
      <c r="B313" s="33"/>
      <c r="D313" s="146" t="s">
        <v>313</v>
      </c>
      <c r="F313" s="147" t="s">
        <v>10439</v>
      </c>
      <c r="I313" s="148"/>
      <c r="L313" s="33"/>
      <c r="M313" s="149"/>
      <c r="T313" s="54"/>
      <c r="AT313" s="18" t="s">
        <v>313</v>
      </c>
      <c r="AU313" s="18" t="s">
        <v>88</v>
      </c>
    </row>
    <row r="314" spans="2:65" s="1" customFormat="1" ht="16.5" customHeight="1">
      <c r="B314" s="33"/>
      <c r="C314" s="133" t="s">
        <v>1071</v>
      </c>
      <c r="D314" s="133" t="s">
        <v>307</v>
      </c>
      <c r="E314" s="134" t="s">
        <v>10440</v>
      </c>
      <c r="F314" s="135" t="s">
        <v>10441</v>
      </c>
      <c r="G314" s="136" t="s">
        <v>402</v>
      </c>
      <c r="H314" s="137">
        <v>4</v>
      </c>
      <c r="I314" s="138"/>
      <c r="J314" s="139">
        <f>ROUND(I314*H314,2)</f>
        <v>0</v>
      </c>
      <c r="K314" s="135" t="s">
        <v>721</v>
      </c>
      <c r="L314" s="33"/>
      <c r="M314" s="140" t="s">
        <v>42</v>
      </c>
      <c r="N314" s="141" t="s">
        <v>50</v>
      </c>
      <c r="P314" s="142">
        <f>O314*H314</f>
        <v>0</v>
      </c>
      <c r="Q314" s="142">
        <v>0</v>
      </c>
      <c r="R314" s="142">
        <f>Q314*H314</f>
        <v>0</v>
      </c>
      <c r="S314" s="142">
        <v>0</v>
      </c>
      <c r="T314" s="143">
        <f>S314*H314</f>
        <v>0</v>
      </c>
      <c r="AR314" s="144" t="s">
        <v>311</v>
      </c>
      <c r="AT314" s="144" t="s">
        <v>307</v>
      </c>
      <c r="AU314" s="144" t="s">
        <v>88</v>
      </c>
      <c r="AY314" s="18" t="s">
        <v>305</v>
      </c>
      <c r="BE314" s="145">
        <f>IF(N314="základní",J314,0)</f>
        <v>0</v>
      </c>
      <c r="BF314" s="145">
        <f>IF(N314="snížená",J314,0)</f>
        <v>0</v>
      </c>
      <c r="BG314" s="145">
        <f>IF(N314="zákl. přenesená",J314,0)</f>
        <v>0</v>
      </c>
      <c r="BH314" s="145">
        <f>IF(N314="sníž. přenesená",J314,0)</f>
        <v>0</v>
      </c>
      <c r="BI314" s="145">
        <f>IF(N314="nulová",J314,0)</f>
        <v>0</v>
      </c>
      <c r="BJ314" s="18" t="s">
        <v>86</v>
      </c>
      <c r="BK314" s="145">
        <f>ROUND(I314*H314,2)</f>
        <v>0</v>
      </c>
      <c r="BL314" s="18" t="s">
        <v>311</v>
      </c>
      <c r="BM314" s="144" t="s">
        <v>1742</v>
      </c>
    </row>
    <row r="315" spans="2:65" s="1" customFormat="1" ht="11.25">
      <c r="B315" s="33"/>
      <c r="D315" s="146" t="s">
        <v>313</v>
      </c>
      <c r="F315" s="147" t="s">
        <v>10441</v>
      </c>
      <c r="I315" s="148"/>
      <c r="L315" s="33"/>
      <c r="M315" s="149"/>
      <c r="T315" s="54"/>
      <c r="AT315" s="18" t="s">
        <v>313</v>
      </c>
      <c r="AU315" s="18" t="s">
        <v>88</v>
      </c>
    </row>
    <row r="316" spans="2:65" s="1" customFormat="1" ht="16.5" customHeight="1">
      <c r="B316" s="33"/>
      <c r="C316" s="133" t="s">
        <v>1078</v>
      </c>
      <c r="D316" s="133" t="s">
        <v>307</v>
      </c>
      <c r="E316" s="134" t="s">
        <v>10442</v>
      </c>
      <c r="F316" s="135" t="s">
        <v>10443</v>
      </c>
      <c r="G316" s="136" t="s">
        <v>402</v>
      </c>
      <c r="H316" s="137">
        <v>4</v>
      </c>
      <c r="I316" s="138"/>
      <c r="J316" s="139">
        <f>ROUND(I316*H316,2)</f>
        <v>0</v>
      </c>
      <c r="K316" s="135" t="s">
        <v>721</v>
      </c>
      <c r="L316" s="33"/>
      <c r="M316" s="140" t="s">
        <v>42</v>
      </c>
      <c r="N316" s="141" t="s">
        <v>50</v>
      </c>
      <c r="P316" s="142">
        <f>O316*H316</f>
        <v>0</v>
      </c>
      <c r="Q316" s="142">
        <v>0</v>
      </c>
      <c r="R316" s="142">
        <f>Q316*H316</f>
        <v>0</v>
      </c>
      <c r="S316" s="142">
        <v>0</v>
      </c>
      <c r="T316" s="143">
        <f>S316*H316</f>
        <v>0</v>
      </c>
      <c r="AR316" s="144" t="s">
        <v>311</v>
      </c>
      <c r="AT316" s="144" t="s">
        <v>307</v>
      </c>
      <c r="AU316" s="144" t="s">
        <v>88</v>
      </c>
      <c r="AY316" s="18" t="s">
        <v>305</v>
      </c>
      <c r="BE316" s="145">
        <f>IF(N316="základní",J316,0)</f>
        <v>0</v>
      </c>
      <c r="BF316" s="145">
        <f>IF(N316="snížená",J316,0)</f>
        <v>0</v>
      </c>
      <c r="BG316" s="145">
        <f>IF(N316="zákl. přenesená",J316,0)</f>
        <v>0</v>
      </c>
      <c r="BH316" s="145">
        <f>IF(N316="sníž. přenesená",J316,0)</f>
        <v>0</v>
      </c>
      <c r="BI316" s="145">
        <f>IF(N316="nulová",J316,0)</f>
        <v>0</v>
      </c>
      <c r="BJ316" s="18" t="s">
        <v>86</v>
      </c>
      <c r="BK316" s="145">
        <f>ROUND(I316*H316,2)</f>
        <v>0</v>
      </c>
      <c r="BL316" s="18" t="s">
        <v>311</v>
      </c>
      <c r="BM316" s="144" t="s">
        <v>1755</v>
      </c>
    </row>
    <row r="317" spans="2:65" s="1" customFormat="1" ht="11.25">
      <c r="B317" s="33"/>
      <c r="D317" s="146" t="s">
        <v>313</v>
      </c>
      <c r="F317" s="147" t="s">
        <v>10443</v>
      </c>
      <c r="I317" s="148"/>
      <c r="L317" s="33"/>
      <c r="M317" s="149"/>
      <c r="T317" s="54"/>
      <c r="AT317" s="18" t="s">
        <v>313</v>
      </c>
      <c r="AU317" s="18" t="s">
        <v>88</v>
      </c>
    </row>
    <row r="318" spans="2:65" s="1" customFormat="1" ht="16.5" customHeight="1">
      <c r="B318" s="33"/>
      <c r="C318" s="133" t="s">
        <v>1084</v>
      </c>
      <c r="D318" s="133" t="s">
        <v>307</v>
      </c>
      <c r="E318" s="134" t="s">
        <v>10444</v>
      </c>
      <c r="F318" s="135" t="s">
        <v>10445</v>
      </c>
      <c r="G318" s="136" t="s">
        <v>402</v>
      </c>
      <c r="H318" s="137">
        <v>14</v>
      </c>
      <c r="I318" s="138"/>
      <c r="J318" s="139">
        <f>ROUND(I318*H318,2)</f>
        <v>0</v>
      </c>
      <c r="K318" s="135" t="s">
        <v>721</v>
      </c>
      <c r="L318" s="33"/>
      <c r="M318" s="140" t="s">
        <v>42</v>
      </c>
      <c r="N318" s="141" t="s">
        <v>50</v>
      </c>
      <c r="P318" s="142">
        <f>O318*H318</f>
        <v>0</v>
      </c>
      <c r="Q318" s="142">
        <v>0</v>
      </c>
      <c r="R318" s="142">
        <f>Q318*H318</f>
        <v>0</v>
      </c>
      <c r="S318" s="142">
        <v>0</v>
      </c>
      <c r="T318" s="143">
        <f>S318*H318</f>
        <v>0</v>
      </c>
      <c r="AR318" s="144" t="s">
        <v>311</v>
      </c>
      <c r="AT318" s="144" t="s">
        <v>307</v>
      </c>
      <c r="AU318" s="144" t="s">
        <v>88</v>
      </c>
      <c r="AY318" s="18" t="s">
        <v>305</v>
      </c>
      <c r="BE318" s="145">
        <f>IF(N318="základní",J318,0)</f>
        <v>0</v>
      </c>
      <c r="BF318" s="145">
        <f>IF(N318="snížená",J318,0)</f>
        <v>0</v>
      </c>
      <c r="BG318" s="145">
        <f>IF(N318="zákl. přenesená",J318,0)</f>
        <v>0</v>
      </c>
      <c r="BH318" s="145">
        <f>IF(N318="sníž. přenesená",J318,0)</f>
        <v>0</v>
      </c>
      <c r="BI318" s="145">
        <f>IF(N318="nulová",J318,0)</f>
        <v>0</v>
      </c>
      <c r="BJ318" s="18" t="s">
        <v>86</v>
      </c>
      <c r="BK318" s="145">
        <f>ROUND(I318*H318,2)</f>
        <v>0</v>
      </c>
      <c r="BL318" s="18" t="s">
        <v>311</v>
      </c>
      <c r="BM318" s="144" t="s">
        <v>1773</v>
      </c>
    </row>
    <row r="319" spans="2:65" s="1" customFormat="1" ht="11.25">
      <c r="B319" s="33"/>
      <c r="D319" s="146" t="s">
        <v>313</v>
      </c>
      <c r="F319" s="147" t="s">
        <v>10445</v>
      </c>
      <c r="I319" s="148"/>
      <c r="L319" s="33"/>
      <c r="M319" s="149"/>
      <c r="T319" s="54"/>
      <c r="AT319" s="18" t="s">
        <v>313</v>
      </c>
      <c r="AU319" s="18" t="s">
        <v>88</v>
      </c>
    </row>
    <row r="320" spans="2:65" s="1" customFormat="1" ht="16.5" customHeight="1">
      <c r="B320" s="33"/>
      <c r="C320" s="133" t="s">
        <v>1096</v>
      </c>
      <c r="D320" s="133" t="s">
        <v>307</v>
      </c>
      <c r="E320" s="134" t="s">
        <v>10446</v>
      </c>
      <c r="F320" s="135" t="s">
        <v>10447</v>
      </c>
      <c r="G320" s="136" t="s">
        <v>402</v>
      </c>
      <c r="H320" s="137">
        <v>4</v>
      </c>
      <c r="I320" s="138"/>
      <c r="J320" s="139">
        <f>ROUND(I320*H320,2)</f>
        <v>0</v>
      </c>
      <c r="K320" s="135" t="s">
        <v>721</v>
      </c>
      <c r="L320" s="33"/>
      <c r="M320" s="140" t="s">
        <v>42</v>
      </c>
      <c r="N320" s="141" t="s">
        <v>50</v>
      </c>
      <c r="P320" s="142">
        <f>O320*H320</f>
        <v>0</v>
      </c>
      <c r="Q320" s="142">
        <v>0</v>
      </c>
      <c r="R320" s="142">
        <f>Q320*H320</f>
        <v>0</v>
      </c>
      <c r="S320" s="142">
        <v>0</v>
      </c>
      <c r="T320" s="143">
        <f>S320*H320</f>
        <v>0</v>
      </c>
      <c r="AR320" s="144" t="s">
        <v>311</v>
      </c>
      <c r="AT320" s="144" t="s">
        <v>307</v>
      </c>
      <c r="AU320" s="144" t="s">
        <v>88</v>
      </c>
      <c r="AY320" s="18" t="s">
        <v>305</v>
      </c>
      <c r="BE320" s="145">
        <f>IF(N320="základní",J320,0)</f>
        <v>0</v>
      </c>
      <c r="BF320" s="145">
        <f>IF(N320="snížená",J320,0)</f>
        <v>0</v>
      </c>
      <c r="BG320" s="145">
        <f>IF(N320="zákl. přenesená",J320,0)</f>
        <v>0</v>
      </c>
      <c r="BH320" s="145">
        <f>IF(N320="sníž. přenesená",J320,0)</f>
        <v>0</v>
      </c>
      <c r="BI320" s="145">
        <f>IF(N320="nulová",J320,0)</f>
        <v>0</v>
      </c>
      <c r="BJ320" s="18" t="s">
        <v>86</v>
      </c>
      <c r="BK320" s="145">
        <f>ROUND(I320*H320,2)</f>
        <v>0</v>
      </c>
      <c r="BL320" s="18" t="s">
        <v>311</v>
      </c>
      <c r="BM320" s="144" t="s">
        <v>1783</v>
      </c>
    </row>
    <row r="321" spans="2:65" s="1" customFormat="1" ht="11.25">
      <c r="B321" s="33"/>
      <c r="D321" s="146" t="s">
        <v>313</v>
      </c>
      <c r="F321" s="147" t="s">
        <v>10447</v>
      </c>
      <c r="I321" s="148"/>
      <c r="L321" s="33"/>
      <c r="M321" s="149"/>
      <c r="T321" s="54"/>
      <c r="AT321" s="18" t="s">
        <v>313</v>
      </c>
      <c r="AU321" s="18" t="s">
        <v>88</v>
      </c>
    </row>
    <row r="322" spans="2:65" s="1" customFormat="1" ht="16.5" customHeight="1">
      <c r="B322" s="33"/>
      <c r="C322" s="133" t="s">
        <v>1106</v>
      </c>
      <c r="D322" s="133" t="s">
        <v>307</v>
      </c>
      <c r="E322" s="134" t="s">
        <v>10448</v>
      </c>
      <c r="F322" s="135" t="s">
        <v>10449</v>
      </c>
      <c r="G322" s="136" t="s">
        <v>402</v>
      </c>
      <c r="H322" s="137">
        <v>6</v>
      </c>
      <c r="I322" s="138"/>
      <c r="J322" s="139">
        <f>ROUND(I322*H322,2)</f>
        <v>0</v>
      </c>
      <c r="K322" s="135" t="s">
        <v>721</v>
      </c>
      <c r="L322" s="33"/>
      <c r="M322" s="140" t="s">
        <v>42</v>
      </c>
      <c r="N322" s="141" t="s">
        <v>50</v>
      </c>
      <c r="P322" s="142">
        <f>O322*H322</f>
        <v>0</v>
      </c>
      <c r="Q322" s="142">
        <v>0</v>
      </c>
      <c r="R322" s="142">
        <f>Q322*H322</f>
        <v>0</v>
      </c>
      <c r="S322" s="142">
        <v>0</v>
      </c>
      <c r="T322" s="143">
        <f>S322*H322</f>
        <v>0</v>
      </c>
      <c r="AR322" s="144" t="s">
        <v>311</v>
      </c>
      <c r="AT322" s="144" t="s">
        <v>307</v>
      </c>
      <c r="AU322" s="144" t="s">
        <v>88</v>
      </c>
      <c r="AY322" s="18" t="s">
        <v>305</v>
      </c>
      <c r="BE322" s="145">
        <f>IF(N322="základní",J322,0)</f>
        <v>0</v>
      </c>
      <c r="BF322" s="145">
        <f>IF(N322="snížená",J322,0)</f>
        <v>0</v>
      </c>
      <c r="BG322" s="145">
        <f>IF(N322="zákl. přenesená",J322,0)</f>
        <v>0</v>
      </c>
      <c r="BH322" s="145">
        <f>IF(N322="sníž. přenesená",J322,0)</f>
        <v>0</v>
      </c>
      <c r="BI322" s="145">
        <f>IF(N322="nulová",J322,0)</f>
        <v>0</v>
      </c>
      <c r="BJ322" s="18" t="s">
        <v>86</v>
      </c>
      <c r="BK322" s="145">
        <f>ROUND(I322*H322,2)</f>
        <v>0</v>
      </c>
      <c r="BL322" s="18" t="s">
        <v>311</v>
      </c>
      <c r="BM322" s="144" t="s">
        <v>1791</v>
      </c>
    </row>
    <row r="323" spans="2:65" s="1" customFormat="1" ht="11.25">
      <c r="B323" s="33"/>
      <c r="D323" s="146" t="s">
        <v>313</v>
      </c>
      <c r="F323" s="147" t="s">
        <v>10449</v>
      </c>
      <c r="I323" s="148"/>
      <c r="L323" s="33"/>
      <c r="M323" s="149"/>
      <c r="T323" s="54"/>
      <c r="AT323" s="18" t="s">
        <v>313</v>
      </c>
      <c r="AU323" s="18" t="s">
        <v>88</v>
      </c>
    </row>
    <row r="324" spans="2:65" s="1" customFormat="1" ht="16.5" customHeight="1">
      <c r="B324" s="33"/>
      <c r="C324" s="133" t="s">
        <v>1113</v>
      </c>
      <c r="D324" s="133" t="s">
        <v>307</v>
      </c>
      <c r="E324" s="134" t="s">
        <v>10450</v>
      </c>
      <c r="F324" s="135" t="s">
        <v>10451</v>
      </c>
      <c r="G324" s="136" t="s">
        <v>402</v>
      </c>
      <c r="H324" s="137">
        <v>2</v>
      </c>
      <c r="I324" s="138"/>
      <c r="J324" s="139">
        <f>ROUND(I324*H324,2)</f>
        <v>0</v>
      </c>
      <c r="K324" s="135" t="s">
        <v>721</v>
      </c>
      <c r="L324" s="33"/>
      <c r="M324" s="140" t="s">
        <v>42</v>
      </c>
      <c r="N324" s="141" t="s">
        <v>50</v>
      </c>
      <c r="P324" s="142">
        <f>O324*H324</f>
        <v>0</v>
      </c>
      <c r="Q324" s="142">
        <v>0</v>
      </c>
      <c r="R324" s="142">
        <f>Q324*H324</f>
        <v>0</v>
      </c>
      <c r="S324" s="142">
        <v>0</v>
      </c>
      <c r="T324" s="143">
        <f>S324*H324</f>
        <v>0</v>
      </c>
      <c r="AR324" s="144" t="s">
        <v>311</v>
      </c>
      <c r="AT324" s="144" t="s">
        <v>307</v>
      </c>
      <c r="AU324" s="144" t="s">
        <v>88</v>
      </c>
      <c r="AY324" s="18" t="s">
        <v>305</v>
      </c>
      <c r="BE324" s="145">
        <f>IF(N324="základní",J324,0)</f>
        <v>0</v>
      </c>
      <c r="BF324" s="145">
        <f>IF(N324="snížená",J324,0)</f>
        <v>0</v>
      </c>
      <c r="BG324" s="145">
        <f>IF(N324="zákl. přenesená",J324,0)</f>
        <v>0</v>
      </c>
      <c r="BH324" s="145">
        <f>IF(N324="sníž. přenesená",J324,0)</f>
        <v>0</v>
      </c>
      <c r="BI324" s="145">
        <f>IF(N324="nulová",J324,0)</f>
        <v>0</v>
      </c>
      <c r="BJ324" s="18" t="s">
        <v>86</v>
      </c>
      <c r="BK324" s="145">
        <f>ROUND(I324*H324,2)</f>
        <v>0</v>
      </c>
      <c r="BL324" s="18" t="s">
        <v>311</v>
      </c>
      <c r="BM324" s="144" t="s">
        <v>1799</v>
      </c>
    </row>
    <row r="325" spans="2:65" s="1" customFormat="1" ht="11.25">
      <c r="B325" s="33"/>
      <c r="D325" s="146" t="s">
        <v>313</v>
      </c>
      <c r="F325" s="147" t="s">
        <v>10451</v>
      </c>
      <c r="I325" s="148"/>
      <c r="L325" s="33"/>
      <c r="M325" s="149"/>
      <c r="T325" s="54"/>
      <c r="AT325" s="18" t="s">
        <v>313</v>
      </c>
      <c r="AU325" s="18" t="s">
        <v>88</v>
      </c>
    </row>
    <row r="326" spans="2:65" s="1" customFormat="1" ht="16.5" customHeight="1">
      <c r="B326" s="33"/>
      <c r="C326" s="133" t="s">
        <v>1120</v>
      </c>
      <c r="D326" s="133" t="s">
        <v>307</v>
      </c>
      <c r="E326" s="134" t="s">
        <v>10452</v>
      </c>
      <c r="F326" s="135" t="s">
        <v>10453</v>
      </c>
      <c r="G326" s="136" t="s">
        <v>199</v>
      </c>
      <c r="H326" s="137">
        <v>10</v>
      </c>
      <c r="I326" s="138"/>
      <c r="J326" s="139">
        <f>ROUND(I326*H326,2)</f>
        <v>0</v>
      </c>
      <c r="K326" s="135" t="s">
        <v>721</v>
      </c>
      <c r="L326" s="33"/>
      <c r="M326" s="140" t="s">
        <v>42</v>
      </c>
      <c r="N326" s="141" t="s">
        <v>50</v>
      </c>
      <c r="P326" s="142">
        <f>O326*H326</f>
        <v>0</v>
      </c>
      <c r="Q326" s="142">
        <v>0</v>
      </c>
      <c r="R326" s="142">
        <f>Q326*H326</f>
        <v>0</v>
      </c>
      <c r="S326" s="142">
        <v>0</v>
      </c>
      <c r="T326" s="143">
        <f>S326*H326</f>
        <v>0</v>
      </c>
      <c r="AR326" s="144" t="s">
        <v>311</v>
      </c>
      <c r="AT326" s="144" t="s">
        <v>307</v>
      </c>
      <c r="AU326" s="144" t="s">
        <v>88</v>
      </c>
      <c r="AY326" s="18" t="s">
        <v>305</v>
      </c>
      <c r="BE326" s="145">
        <f>IF(N326="základní",J326,0)</f>
        <v>0</v>
      </c>
      <c r="BF326" s="145">
        <f>IF(N326="snížená",J326,0)</f>
        <v>0</v>
      </c>
      <c r="BG326" s="145">
        <f>IF(N326="zákl. přenesená",J326,0)</f>
        <v>0</v>
      </c>
      <c r="BH326" s="145">
        <f>IF(N326="sníž. přenesená",J326,0)</f>
        <v>0</v>
      </c>
      <c r="BI326" s="145">
        <f>IF(N326="nulová",J326,0)</f>
        <v>0</v>
      </c>
      <c r="BJ326" s="18" t="s">
        <v>86</v>
      </c>
      <c r="BK326" s="145">
        <f>ROUND(I326*H326,2)</f>
        <v>0</v>
      </c>
      <c r="BL326" s="18" t="s">
        <v>311</v>
      </c>
      <c r="BM326" s="144" t="s">
        <v>1807</v>
      </c>
    </row>
    <row r="327" spans="2:65" s="1" customFormat="1" ht="11.25">
      <c r="B327" s="33"/>
      <c r="D327" s="146" t="s">
        <v>313</v>
      </c>
      <c r="F327" s="147" t="s">
        <v>10453</v>
      </c>
      <c r="I327" s="148"/>
      <c r="L327" s="33"/>
      <c r="M327" s="149"/>
      <c r="T327" s="54"/>
      <c r="AT327" s="18" t="s">
        <v>313</v>
      </c>
      <c r="AU327" s="18" t="s">
        <v>88</v>
      </c>
    </row>
    <row r="328" spans="2:65" s="1" customFormat="1" ht="19.5">
      <c r="B328" s="33"/>
      <c r="D328" s="146" t="s">
        <v>1012</v>
      </c>
      <c r="F328" s="189" t="s">
        <v>10454</v>
      </c>
      <c r="I328" s="148"/>
      <c r="L328" s="33"/>
      <c r="M328" s="149"/>
      <c r="T328" s="54"/>
      <c r="AT328" s="18" t="s">
        <v>1012</v>
      </c>
      <c r="AU328" s="18" t="s">
        <v>88</v>
      </c>
    </row>
    <row r="329" spans="2:65" s="1" customFormat="1" ht="16.5" customHeight="1">
      <c r="B329" s="33"/>
      <c r="C329" s="133" t="s">
        <v>1128</v>
      </c>
      <c r="D329" s="133" t="s">
        <v>307</v>
      </c>
      <c r="E329" s="134" t="s">
        <v>10455</v>
      </c>
      <c r="F329" s="135" t="s">
        <v>10456</v>
      </c>
      <c r="G329" s="136" t="s">
        <v>2158</v>
      </c>
      <c r="H329" s="137">
        <v>1</v>
      </c>
      <c r="I329" s="138"/>
      <c r="J329" s="139">
        <f>ROUND(I329*H329,2)</f>
        <v>0</v>
      </c>
      <c r="K329" s="135" t="s">
        <v>721</v>
      </c>
      <c r="L329" s="33"/>
      <c r="M329" s="140" t="s">
        <v>42</v>
      </c>
      <c r="N329" s="141" t="s">
        <v>50</v>
      </c>
      <c r="P329" s="142">
        <f>O329*H329</f>
        <v>0</v>
      </c>
      <c r="Q329" s="142">
        <v>0</v>
      </c>
      <c r="R329" s="142">
        <f>Q329*H329</f>
        <v>0</v>
      </c>
      <c r="S329" s="142">
        <v>0</v>
      </c>
      <c r="T329" s="143">
        <f>S329*H329</f>
        <v>0</v>
      </c>
      <c r="AR329" s="144" t="s">
        <v>311</v>
      </c>
      <c r="AT329" s="144" t="s">
        <v>307</v>
      </c>
      <c r="AU329" s="144" t="s">
        <v>88</v>
      </c>
      <c r="AY329" s="18" t="s">
        <v>305</v>
      </c>
      <c r="BE329" s="145">
        <f>IF(N329="základní",J329,0)</f>
        <v>0</v>
      </c>
      <c r="BF329" s="145">
        <f>IF(N329="snížená",J329,0)</f>
        <v>0</v>
      </c>
      <c r="BG329" s="145">
        <f>IF(N329="zákl. přenesená",J329,0)</f>
        <v>0</v>
      </c>
      <c r="BH329" s="145">
        <f>IF(N329="sníž. přenesená",J329,0)</f>
        <v>0</v>
      </c>
      <c r="BI329" s="145">
        <f>IF(N329="nulová",J329,0)</f>
        <v>0</v>
      </c>
      <c r="BJ329" s="18" t="s">
        <v>86</v>
      </c>
      <c r="BK329" s="145">
        <f>ROUND(I329*H329,2)</f>
        <v>0</v>
      </c>
      <c r="BL329" s="18" t="s">
        <v>311</v>
      </c>
      <c r="BM329" s="144" t="s">
        <v>1815</v>
      </c>
    </row>
    <row r="330" spans="2:65" s="1" customFormat="1" ht="11.25">
      <c r="B330" s="33"/>
      <c r="D330" s="146" t="s">
        <v>313</v>
      </c>
      <c r="F330" s="147" t="s">
        <v>10456</v>
      </c>
      <c r="I330" s="148"/>
      <c r="L330" s="33"/>
      <c r="M330" s="149"/>
      <c r="T330" s="54"/>
      <c r="AT330" s="18" t="s">
        <v>313</v>
      </c>
      <c r="AU330" s="18" t="s">
        <v>88</v>
      </c>
    </row>
    <row r="331" spans="2:65" s="11" customFormat="1" ht="22.9" customHeight="1">
      <c r="B331" s="121"/>
      <c r="D331" s="122" t="s">
        <v>78</v>
      </c>
      <c r="E331" s="131" t="s">
        <v>7185</v>
      </c>
      <c r="F331" s="131" t="s">
        <v>10457</v>
      </c>
      <c r="I331" s="124"/>
      <c r="J331" s="132">
        <f>BK331</f>
        <v>0</v>
      </c>
      <c r="L331" s="121"/>
      <c r="M331" s="126"/>
      <c r="P331" s="127">
        <f>SUM(P332:P388)</f>
        <v>0</v>
      </c>
      <c r="R331" s="127">
        <f>SUM(R332:R388)</f>
        <v>0</v>
      </c>
      <c r="T331" s="128">
        <f>SUM(T332:T388)</f>
        <v>0</v>
      </c>
      <c r="AR331" s="122" t="s">
        <v>86</v>
      </c>
      <c r="AT331" s="129" t="s">
        <v>78</v>
      </c>
      <c r="AU331" s="129" t="s">
        <v>86</v>
      </c>
      <c r="AY331" s="122" t="s">
        <v>305</v>
      </c>
      <c r="BK331" s="130">
        <f>SUM(BK332:BK388)</f>
        <v>0</v>
      </c>
    </row>
    <row r="332" spans="2:65" s="1" customFormat="1" ht="16.5" customHeight="1">
      <c r="B332" s="33"/>
      <c r="C332" s="133" t="s">
        <v>1137</v>
      </c>
      <c r="D332" s="133" t="s">
        <v>307</v>
      </c>
      <c r="E332" s="134" t="s">
        <v>7187</v>
      </c>
      <c r="F332" s="135" t="s">
        <v>10458</v>
      </c>
      <c r="G332" s="136" t="s">
        <v>5668</v>
      </c>
      <c r="H332" s="137">
        <v>4</v>
      </c>
      <c r="I332" s="138"/>
      <c r="J332" s="139">
        <f>ROUND(I332*H332,2)</f>
        <v>0</v>
      </c>
      <c r="K332" s="135" t="s">
        <v>721</v>
      </c>
      <c r="L332" s="33"/>
      <c r="M332" s="140" t="s">
        <v>42</v>
      </c>
      <c r="N332" s="141" t="s">
        <v>50</v>
      </c>
      <c r="P332" s="142">
        <f>O332*H332</f>
        <v>0</v>
      </c>
      <c r="Q332" s="142">
        <v>0</v>
      </c>
      <c r="R332" s="142">
        <f>Q332*H332</f>
        <v>0</v>
      </c>
      <c r="S332" s="142">
        <v>0</v>
      </c>
      <c r="T332" s="143">
        <f>S332*H332</f>
        <v>0</v>
      </c>
      <c r="AR332" s="144" t="s">
        <v>311</v>
      </c>
      <c r="AT332" s="144" t="s">
        <v>307</v>
      </c>
      <c r="AU332" s="144" t="s">
        <v>88</v>
      </c>
      <c r="AY332" s="18" t="s">
        <v>305</v>
      </c>
      <c r="BE332" s="145">
        <f>IF(N332="základní",J332,0)</f>
        <v>0</v>
      </c>
      <c r="BF332" s="145">
        <f>IF(N332="snížená",J332,0)</f>
        <v>0</v>
      </c>
      <c r="BG332" s="145">
        <f>IF(N332="zákl. přenesená",J332,0)</f>
        <v>0</v>
      </c>
      <c r="BH332" s="145">
        <f>IF(N332="sníž. přenesená",J332,0)</f>
        <v>0</v>
      </c>
      <c r="BI332" s="145">
        <f>IF(N332="nulová",J332,0)</f>
        <v>0</v>
      </c>
      <c r="BJ332" s="18" t="s">
        <v>86</v>
      </c>
      <c r="BK332" s="145">
        <f>ROUND(I332*H332,2)</f>
        <v>0</v>
      </c>
      <c r="BL332" s="18" t="s">
        <v>311</v>
      </c>
      <c r="BM332" s="144" t="s">
        <v>1825</v>
      </c>
    </row>
    <row r="333" spans="2:65" s="1" customFormat="1" ht="11.25">
      <c r="B333" s="33"/>
      <c r="D333" s="146" t="s">
        <v>313</v>
      </c>
      <c r="F333" s="147" t="s">
        <v>10458</v>
      </c>
      <c r="I333" s="148"/>
      <c r="L333" s="33"/>
      <c r="M333" s="149"/>
      <c r="T333" s="54"/>
      <c r="AT333" s="18" t="s">
        <v>313</v>
      </c>
      <c r="AU333" s="18" t="s">
        <v>88</v>
      </c>
    </row>
    <row r="334" spans="2:65" s="1" customFormat="1" ht="19.5">
      <c r="B334" s="33"/>
      <c r="D334" s="146" t="s">
        <v>1012</v>
      </c>
      <c r="F334" s="189" t="s">
        <v>10459</v>
      </c>
      <c r="I334" s="148"/>
      <c r="L334" s="33"/>
      <c r="M334" s="149"/>
      <c r="T334" s="54"/>
      <c r="AT334" s="18" t="s">
        <v>1012</v>
      </c>
      <c r="AU334" s="18" t="s">
        <v>88</v>
      </c>
    </row>
    <row r="335" spans="2:65" s="1" customFormat="1" ht="24.2" customHeight="1">
      <c r="B335" s="33"/>
      <c r="C335" s="133" t="s">
        <v>1145</v>
      </c>
      <c r="D335" s="133" t="s">
        <v>307</v>
      </c>
      <c r="E335" s="134" t="s">
        <v>7190</v>
      </c>
      <c r="F335" s="135" t="s">
        <v>10460</v>
      </c>
      <c r="G335" s="136" t="s">
        <v>2158</v>
      </c>
      <c r="H335" s="137">
        <v>1</v>
      </c>
      <c r="I335" s="138"/>
      <c r="J335" s="139">
        <f>ROUND(I335*H335,2)</f>
        <v>0</v>
      </c>
      <c r="K335" s="135" t="s">
        <v>721</v>
      </c>
      <c r="L335" s="33"/>
      <c r="M335" s="140" t="s">
        <v>42</v>
      </c>
      <c r="N335" s="141" t="s">
        <v>50</v>
      </c>
      <c r="P335" s="142">
        <f>O335*H335</f>
        <v>0</v>
      </c>
      <c r="Q335" s="142">
        <v>0</v>
      </c>
      <c r="R335" s="142">
        <f>Q335*H335</f>
        <v>0</v>
      </c>
      <c r="S335" s="142">
        <v>0</v>
      </c>
      <c r="T335" s="143">
        <f>S335*H335</f>
        <v>0</v>
      </c>
      <c r="AR335" s="144" t="s">
        <v>311</v>
      </c>
      <c r="AT335" s="144" t="s">
        <v>307</v>
      </c>
      <c r="AU335" s="144" t="s">
        <v>88</v>
      </c>
      <c r="AY335" s="18" t="s">
        <v>305</v>
      </c>
      <c r="BE335" s="145">
        <f>IF(N335="základní",J335,0)</f>
        <v>0</v>
      </c>
      <c r="BF335" s="145">
        <f>IF(N335="snížená",J335,0)</f>
        <v>0</v>
      </c>
      <c r="BG335" s="145">
        <f>IF(N335="zákl. přenesená",J335,0)</f>
        <v>0</v>
      </c>
      <c r="BH335" s="145">
        <f>IF(N335="sníž. přenesená",J335,0)</f>
        <v>0</v>
      </c>
      <c r="BI335" s="145">
        <f>IF(N335="nulová",J335,0)</f>
        <v>0</v>
      </c>
      <c r="BJ335" s="18" t="s">
        <v>86</v>
      </c>
      <c r="BK335" s="145">
        <f>ROUND(I335*H335,2)</f>
        <v>0</v>
      </c>
      <c r="BL335" s="18" t="s">
        <v>311</v>
      </c>
      <c r="BM335" s="144" t="s">
        <v>1833</v>
      </c>
    </row>
    <row r="336" spans="2:65" s="1" customFormat="1" ht="11.25">
      <c r="B336" s="33"/>
      <c r="D336" s="146" t="s">
        <v>313</v>
      </c>
      <c r="F336" s="147" t="s">
        <v>10460</v>
      </c>
      <c r="I336" s="148"/>
      <c r="L336" s="33"/>
      <c r="M336" s="149"/>
      <c r="T336" s="54"/>
      <c r="AT336" s="18" t="s">
        <v>313</v>
      </c>
      <c r="AU336" s="18" t="s">
        <v>88</v>
      </c>
    </row>
    <row r="337" spans="2:65" s="1" customFormat="1" ht="19.5">
      <c r="B337" s="33"/>
      <c r="D337" s="146" t="s">
        <v>1012</v>
      </c>
      <c r="F337" s="189" t="s">
        <v>10461</v>
      </c>
      <c r="I337" s="148"/>
      <c r="L337" s="33"/>
      <c r="M337" s="149"/>
      <c r="T337" s="54"/>
      <c r="AT337" s="18" t="s">
        <v>1012</v>
      </c>
      <c r="AU337" s="18" t="s">
        <v>88</v>
      </c>
    </row>
    <row r="338" spans="2:65" s="1" customFormat="1" ht="16.5" customHeight="1">
      <c r="B338" s="33"/>
      <c r="C338" s="133" t="s">
        <v>1152</v>
      </c>
      <c r="D338" s="133" t="s">
        <v>307</v>
      </c>
      <c r="E338" s="134" t="s">
        <v>7192</v>
      </c>
      <c r="F338" s="135" t="s">
        <v>10462</v>
      </c>
      <c r="G338" s="136" t="s">
        <v>5668</v>
      </c>
      <c r="H338" s="137">
        <v>1</v>
      </c>
      <c r="I338" s="138"/>
      <c r="J338" s="139">
        <f>ROUND(I338*H338,2)</f>
        <v>0</v>
      </c>
      <c r="K338" s="135" t="s">
        <v>721</v>
      </c>
      <c r="L338" s="33"/>
      <c r="M338" s="140" t="s">
        <v>42</v>
      </c>
      <c r="N338" s="141" t="s">
        <v>50</v>
      </c>
      <c r="P338" s="142">
        <f>O338*H338</f>
        <v>0</v>
      </c>
      <c r="Q338" s="142">
        <v>0</v>
      </c>
      <c r="R338" s="142">
        <f>Q338*H338</f>
        <v>0</v>
      </c>
      <c r="S338" s="142">
        <v>0</v>
      </c>
      <c r="T338" s="143">
        <f>S338*H338</f>
        <v>0</v>
      </c>
      <c r="AR338" s="144" t="s">
        <v>311</v>
      </c>
      <c r="AT338" s="144" t="s">
        <v>307</v>
      </c>
      <c r="AU338" s="144" t="s">
        <v>88</v>
      </c>
      <c r="AY338" s="18" t="s">
        <v>305</v>
      </c>
      <c r="BE338" s="145">
        <f>IF(N338="základní",J338,0)</f>
        <v>0</v>
      </c>
      <c r="BF338" s="145">
        <f>IF(N338="snížená",J338,0)</f>
        <v>0</v>
      </c>
      <c r="BG338" s="145">
        <f>IF(N338="zákl. přenesená",J338,0)</f>
        <v>0</v>
      </c>
      <c r="BH338" s="145">
        <f>IF(N338="sníž. přenesená",J338,0)</f>
        <v>0</v>
      </c>
      <c r="BI338" s="145">
        <f>IF(N338="nulová",J338,0)</f>
        <v>0</v>
      </c>
      <c r="BJ338" s="18" t="s">
        <v>86</v>
      </c>
      <c r="BK338" s="145">
        <f>ROUND(I338*H338,2)</f>
        <v>0</v>
      </c>
      <c r="BL338" s="18" t="s">
        <v>311</v>
      </c>
      <c r="BM338" s="144" t="s">
        <v>1841</v>
      </c>
    </row>
    <row r="339" spans="2:65" s="1" customFormat="1" ht="11.25">
      <c r="B339" s="33"/>
      <c r="D339" s="146" t="s">
        <v>313</v>
      </c>
      <c r="F339" s="147" t="s">
        <v>10462</v>
      </c>
      <c r="I339" s="148"/>
      <c r="L339" s="33"/>
      <c r="M339" s="149"/>
      <c r="T339" s="54"/>
      <c r="AT339" s="18" t="s">
        <v>313</v>
      </c>
      <c r="AU339" s="18" t="s">
        <v>88</v>
      </c>
    </row>
    <row r="340" spans="2:65" s="1" customFormat="1" ht="19.5">
      <c r="B340" s="33"/>
      <c r="D340" s="146" t="s">
        <v>1012</v>
      </c>
      <c r="F340" s="189" t="s">
        <v>10463</v>
      </c>
      <c r="I340" s="148"/>
      <c r="L340" s="33"/>
      <c r="M340" s="149"/>
      <c r="T340" s="54"/>
      <c r="AT340" s="18" t="s">
        <v>1012</v>
      </c>
      <c r="AU340" s="18" t="s">
        <v>88</v>
      </c>
    </row>
    <row r="341" spans="2:65" s="1" customFormat="1" ht="21.75" customHeight="1">
      <c r="B341" s="33"/>
      <c r="C341" s="133" t="s">
        <v>1158</v>
      </c>
      <c r="D341" s="133" t="s">
        <v>307</v>
      </c>
      <c r="E341" s="134" t="s">
        <v>7194</v>
      </c>
      <c r="F341" s="135" t="s">
        <v>10464</v>
      </c>
      <c r="G341" s="136" t="s">
        <v>5668</v>
      </c>
      <c r="H341" s="137">
        <v>2</v>
      </c>
      <c r="I341" s="138"/>
      <c r="J341" s="139">
        <f>ROUND(I341*H341,2)</f>
        <v>0</v>
      </c>
      <c r="K341" s="135" t="s">
        <v>721</v>
      </c>
      <c r="L341" s="33"/>
      <c r="M341" s="140" t="s">
        <v>42</v>
      </c>
      <c r="N341" s="141" t="s">
        <v>50</v>
      </c>
      <c r="P341" s="142">
        <f>O341*H341</f>
        <v>0</v>
      </c>
      <c r="Q341" s="142">
        <v>0</v>
      </c>
      <c r="R341" s="142">
        <f>Q341*H341</f>
        <v>0</v>
      </c>
      <c r="S341" s="142">
        <v>0</v>
      </c>
      <c r="T341" s="143">
        <f>S341*H341</f>
        <v>0</v>
      </c>
      <c r="AR341" s="144" t="s">
        <v>311</v>
      </c>
      <c r="AT341" s="144" t="s">
        <v>307</v>
      </c>
      <c r="AU341" s="144" t="s">
        <v>88</v>
      </c>
      <c r="AY341" s="18" t="s">
        <v>305</v>
      </c>
      <c r="BE341" s="145">
        <f>IF(N341="základní",J341,0)</f>
        <v>0</v>
      </c>
      <c r="BF341" s="145">
        <f>IF(N341="snížená",J341,0)</f>
        <v>0</v>
      </c>
      <c r="BG341" s="145">
        <f>IF(N341="zákl. přenesená",J341,0)</f>
        <v>0</v>
      </c>
      <c r="BH341" s="145">
        <f>IF(N341="sníž. přenesená",J341,0)</f>
        <v>0</v>
      </c>
      <c r="BI341" s="145">
        <f>IF(N341="nulová",J341,0)</f>
        <v>0</v>
      </c>
      <c r="BJ341" s="18" t="s">
        <v>86</v>
      </c>
      <c r="BK341" s="145">
        <f>ROUND(I341*H341,2)</f>
        <v>0</v>
      </c>
      <c r="BL341" s="18" t="s">
        <v>311</v>
      </c>
      <c r="BM341" s="144" t="s">
        <v>1849</v>
      </c>
    </row>
    <row r="342" spans="2:65" s="1" customFormat="1" ht="11.25">
      <c r="B342" s="33"/>
      <c r="D342" s="146" t="s">
        <v>313</v>
      </c>
      <c r="F342" s="147" t="s">
        <v>10464</v>
      </c>
      <c r="I342" s="148"/>
      <c r="L342" s="33"/>
      <c r="M342" s="149"/>
      <c r="T342" s="54"/>
      <c r="AT342" s="18" t="s">
        <v>313</v>
      </c>
      <c r="AU342" s="18" t="s">
        <v>88</v>
      </c>
    </row>
    <row r="343" spans="2:65" s="1" customFormat="1" ht="19.5">
      <c r="B343" s="33"/>
      <c r="D343" s="146" t="s">
        <v>1012</v>
      </c>
      <c r="F343" s="189" t="s">
        <v>10465</v>
      </c>
      <c r="I343" s="148"/>
      <c r="L343" s="33"/>
      <c r="M343" s="149"/>
      <c r="T343" s="54"/>
      <c r="AT343" s="18" t="s">
        <v>1012</v>
      </c>
      <c r="AU343" s="18" t="s">
        <v>88</v>
      </c>
    </row>
    <row r="344" spans="2:65" s="1" customFormat="1" ht="16.5" customHeight="1">
      <c r="B344" s="33"/>
      <c r="C344" s="133" t="s">
        <v>1166</v>
      </c>
      <c r="D344" s="133" t="s">
        <v>307</v>
      </c>
      <c r="E344" s="134" t="s">
        <v>7196</v>
      </c>
      <c r="F344" s="135" t="s">
        <v>10466</v>
      </c>
      <c r="G344" s="136" t="s">
        <v>5668</v>
      </c>
      <c r="H344" s="137">
        <v>1</v>
      </c>
      <c r="I344" s="138"/>
      <c r="J344" s="139">
        <f>ROUND(I344*H344,2)</f>
        <v>0</v>
      </c>
      <c r="K344" s="135" t="s">
        <v>721</v>
      </c>
      <c r="L344" s="33"/>
      <c r="M344" s="140" t="s">
        <v>42</v>
      </c>
      <c r="N344" s="141" t="s">
        <v>50</v>
      </c>
      <c r="P344" s="142">
        <f>O344*H344</f>
        <v>0</v>
      </c>
      <c r="Q344" s="142">
        <v>0</v>
      </c>
      <c r="R344" s="142">
        <f>Q344*H344</f>
        <v>0</v>
      </c>
      <c r="S344" s="142">
        <v>0</v>
      </c>
      <c r="T344" s="143">
        <f>S344*H344</f>
        <v>0</v>
      </c>
      <c r="AR344" s="144" t="s">
        <v>311</v>
      </c>
      <c r="AT344" s="144" t="s">
        <v>307</v>
      </c>
      <c r="AU344" s="144" t="s">
        <v>88</v>
      </c>
      <c r="AY344" s="18" t="s">
        <v>305</v>
      </c>
      <c r="BE344" s="145">
        <f>IF(N344="základní",J344,0)</f>
        <v>0</v>
      </c>
      <c r="BF344" s="145">
        <f>IF(N344="snížená",J344,0)</f>
        <v>0</v>
      </c>
      <c r="BG344" s="145">
        <f>IF(N344="zákl. přenesená",J344,0)</f>
        <v>0</v>
      </c>
      <c r="BH344" s="145">
        <f>IF(N344="sníž. přenesená",J344,0)</f>
        <v>0</v>
      </c>
      <c r="BI344" s="145">
        <f>IF(N344="nulová",J344,0)</f>
        <v>0</v>
      </c>
      <c r="BJ344" s="18" t="s">
        <v>86</v>
      </c>
      <c r="BK344" s="145">
        <f>ROUND(I344*H344,2)</f>
        <v>0</v>
      </c>
      <c r="BL344" s="18" t="s">
        <v>311</v>
      </c>
      <c r="BM344" s="144" t="s">
        <v>1857</v>
      </c>
    </row>
    <row r="345" spans="2:65" s="1" customFormat="1" ht="11.25">
      <c r="B345" s="33"/>
      <c r="D345" s="146" t="s">
        <v>313</v>
      </c>
      <c r="F345" s="147" t="s">
        <v>10466</v>
      </c>
      <c r="I345" s="148"/>
      <c r="L345" s="33"/>
      <c r="M345" s="149"/>
      <c r="T345" s="54"/>
      <c r="AT345" s="18" t="s">
        <v>313</v>
      </c>
      <c r="AU345" s="18" t="s">
        <v>88</v>
      </c>
    </row>
    <row r="346" spans="2:65" s="1" customFormat="1" ht="16.5" customHeight="1">
      <c r="B346" s="33"/>
      <c r="C346" s="133" t="s">
        <v>1174</v>
      </c>
      <c r="D346" s="133" t="s">
        <v>307</v>
      </c>
      <c r="E346" s="134" t="s">
        <v>7198</v>
      </c>
      <c r="F346" s="135" t="s">
        <v>10467</v>
      </c>
      <c r="G346" s="136" t="s">
        <v>5668</v>
      </c>
      <c r="H346" s="137">
        <v>2</v>
      </c>
      <c r="I346" s="138"/>
      <c r="J346" s="139">
        <f>ROUND(I346*H346,2)</f>
        <v>0</v>
      </c>
      <c r="K346" s="135" t="s">
        <v>721</v>
      </c>
      <c r="L346" s="33"/>
      <c r="M346" s="140" t="s">
        <v>42</v>
      </c>
      <c r="N346" s="141" t="s">
        <v>50</v>
      </c>
      <c r="P346" s="142">
        <f>O346*H346</f>
        <v>0</v>
      </c>
      <c r="Q346" s="142">
        <v>0</v>
      </c>
      <c r="R346" s="142">
        <f>Q346*H346</f>
        <v>0</v>
      </c>
      <c r="S346" s="142">
        <v>0</v>
      </c>
      <c r="T346" s="143">
        <f>S346*H346</f>
        <v>0</v>
      </c>
      <c r="AR346" s="144" t="s">
        <v>311</v>
      </c>
      <c r="AT346" s="144" t="s">
        <v>307</v>
      </c>
      <c r="AU346" s="144" t="s">
        <v>88</v>
      </c>
      <c r="AY346" s="18" t="s">
        <v>305</v>
      </c>
      <c r="BE346" s="145">
        <f>IF(N346="základní",J346,0)</f>
        <v>0</v>
      </c>
      <c r="BF346" s="145">
        <f>IF(N346="snížená",J346,0)</f>
        <v>0</v>
      </c>
      <c r="BG346" s="145">
        <f>IF(N346="zákl. přenesená",J346,0)</f>
        <v>0</v>
      </c>
      <c r="BH346" s="145">
        <f>IF(N346="sníž. přenesená",J346,0)</f>
        <v>0</v>
      </c>
      <c r="BI346" s="145">
        <f>IF(N346="nulová",J346,0)</f>
        <v>0</v>
      </c>
      <c r="BJ346" s="18" t="s">
        <v>86</v>
      </c>
      <c r="BK346" s="145">
        <f>ROUND(I346*H346,2)</f>
        <v>0</v>
      </c>
      <c r="BL346" s="18" t="s">
        <v>311</v>
      </c>
      <c r="BM346" s="144" t="s">
        <v>1865</v>
      </c>
    </row>
    <row r="347" spans="2:65" s="1" customFormat="1" ht="11.25">
      <c r="B347" s="33"/>
      <c r="D347" s="146" t="s">
        <v>313</v>
      </c>
      <c r="F347" s="147" t="s">
        <v>10467</v>
      </c>
      <c r="I347" s="148"/>
      <c r="L347" s="33"/>
      <c r="M347" s="149"/>
      <c r="T347" s="54"/>
      <c r="AT347" s="18" t="s">
        <v>313</v>
      </c>
      <c r="AU347" s="18" t="s">
        <v>88</v>
      </c>
    </row>
    <row r="348" spans="2:65" s="1" customFormat="1" ht="19.5">
      <c r="B348" s="33"/>
      <c r="D348" s="146" t="s">
        <v>1012</v>
      </c>
      <c r="F348" s="189" t="s">
        <v>10468</v>
      </c>
      <c r="I348" s="148"/>
      <c r="L348" s="33"/>
      <c r="M348" s="149"/>
      <c r="T348" s="54"/>
      <c r="AT348" s="18" t="s">
        <v>1012</v>
      </c>
      <c r="AU348" s="18" t="s">
        <v>88</v>
      </c>
    </row>
    <row r="349" spans="2:65" s="1" customFormat="1" ht="16.5" customHeight="1">
      <c r="B349" s="33"/>
      <c r="C349" s="133" t="s">
        <v>1184</v>
      </c>
      <c r="D349" s="133" t="s">
        <v>307</v>
      </c>
      <c r="E349" s="134" t="s">
        <v>7200</v>
      </c>
      <c r="F349" s="135" t="s">
        <v>10469</v>
      </c>
      <c r="G349" s="136" t="s">
        <v>5668</v>
      </c>
      <c r="H349" s="137">
        <v>4</v>
      </c>
      <c r="I349" s="138"/>
      <c r="J349" s="139">
        <f>ROUND(I349*H349,2)</f>
        <v>0</v>
      </c>
      <c r="K349" s="135" t="s">
        <v>721</v>
      </c>
      <c r="L349" s="33"/>
      <c r="M349" s="140" t="s">
        <v>42</v>
      </c>
      <c r="N349" s="141" t="s">
        <v>50</v>
      </c>
      <c r="P349" s="142">
        <f>O349*H349</f>
        <v>0</v>
      </c>
      <c r="Q349" s="142">
        <v>0</v>
      </c>
      <c r="R349" s="142">
        <f>Q349*H349</f>
        <v>0</v>
      </c>
      <c r="S349" s="142">
        <v>0</v>
      </c>
      <c r="T349" s="143">
        <f>S349*H349</f>
        <v>0</v>
      </c>
      <c r="AR349" s="144" t="s">
        <v>311</v>
      </c>
      <c r="AT349" s="144" t="s">
        <v>307</v>
      </c>
      <c r="AU349" s="144" t="s">
        <v>88</v>
      </c>
      <c r="AY349" s="18" t="s">
        <v>305</v>
      </c>
      <c r="BE349" s="145">
        <f>IF(N349="základní",J349,0)</f>
        <v>0</v>
      </c>
      <c r="BF349" s="145">
        <f>IF(N349="snížená",J349,0)</f>
        <v>0</v>
      </c>
      <c r="BG349" s="145">
        <f>IF(N349="zákl. přenesená",J349,0)</f>
        <v>0</v>
      </c>
      <c r="BH349" s="145">
        <f>IF(N349="sníž. přenesená",J349,0)</f>
        <v>0</v>
      </c>
      <c r="BI349" s="145">
        <f>IF(N349="nulová",J349,0)</f>
        <v>0</v>
      </c>
      <c r="BJ349" s="18" t="s">
        <v>86</v>
      </c>
      <c r="BK349" s="145">
        <f>ROUND(I349*H349,2)</f>
        <v>0</v>
      </c>
      <c r="BL349" s="18" t="s">
        <v>311</v>
      </c>
      <c r="BM349" s="144" t="s">
        <v>1873</v>
      </c>
    </row>
    <row r="350" spans="2:65" s="1" customFormat="1" ht="11.25">
      <c r="B350" s="33"/>
      <c r="D350" s="146" t="s">
        <v>313</v>
      </c>
      <c r="F350" s="147" t="s">
        <v>10469</v>
      </c>
      <c r="I350" s="148"/>
      <c r="L350" s="33"/>
      <c r="M350" s="149"/>
      <c r="T350" s="54"/>
      <c r="AT350" s="18" t="s">
        <v>313</v>
      </c>
      <c r="AU350" s="18" t="s">
        <v>88</v>
      </c>
    </row>
    <row r="351" spans="2:65" s="1" customFormat="1" ht="19.5">
      <c r="B351" s="33"/>
      <c r="D351" s="146" t="s">
        <v>1012</v>
      </c>
      <c r="F351" s="189" t="s">
        <v>10470</v>
      </c>
      <c r="I351" s="148"/>
      <c r="L351" s="33"/>
      <c r="M351" s="149"/>
      <c r="T351" s="54"/>
      <c r="AT351" s="18" t="s">
        <v>1012</v>
      </c>
      <c r="AU351" s="18" t="s">
        <v>88</v>
      </c>
    </row>
    <row r="352" spans="2:65" s="1" customFormat="1" ht="16.5" customHeight="1">
      <c r="B352" s="33"/>
      <c r="C352" s="133" t="s">
        <v>1192</v>
      </c>
      <c r="D352" s="133" t="s">
        <v>307</v>
      </c>
      <c r="E352" s="134" t="s">
        <v>10471</v>
      </c>
      <c r="F352" s="135" t="s">
        <v>10472</v>
      </c>
      <c r="G352" s="136" t="s">
        <v>5668</v>
      </c>
      <c r="H352" s="137">
        <v>4</v>
      </c>
      <c r="I352" s="138"/>
      <c r="J352" s="139">
        <f>ROUND(I352*H352,2)</f>
        <v>0</v>
      </c>
      <c r="K352" s="135" t="s">
        <v>721</v>
      </c>
      <c r="L352" s="33"/>
      <c r="M352" s="140" t="s">
        <v>42</v>
      </c>
      <c r="N352" s="141" t="s">
        <v>50</v>
      </c>
      <c r="P352" s="142">
        <f>O352*H352</f>
        <v>0</v>
      </c>
      <c r="Q352" s="142">
        <v>0</v>
      </c>
      <c r="R352" s="142">
        <f>Q352*H352</f>
        <v>0</v>
      </c>
      <c r="S352" s="142">
        <v>0</v>
      </c>
      <c r="T352" s="143">
        <f>S352*H352</f>
        <v>0</v>
      </c>
      <c r="AR352" s="144" t="s">
        <v>311</v>
      </c>
      <c r="AT352" s="144" t="s">
        <v>307</v>
      </c>
      <c r="AU352" s="144" t="s">
        <v>88</v>
      </c>
      <c r="AY352" s="18" t="s">
        <v>305</v>
      </c>
      <c r="BE352" s="145">
        <f>IF(N352="základní",J352,0)</f>
        <v>0</v>
      </c>
      <c r="BF352" s="145">
        <f>IF(N352="snížená",J352,0)</f>
        <v>0</v>
      </c>
      <c r="BG352" s="145">
        <f>IF(N352="zákl. přenesená",J352,0)</f>
        <v>0</v>
      </c>
      <c r="BH352" s="145">
        <f>IF(N352="sníž. přenesená",J352,0)</f>
        <v>0</v>
      </c>
      <c r="BI352" s="145">
        <f>IF(N352="nulová",J352,0)</f>
        <v>0</v>
      </c>
      <c r="BJ352" s="18" t="s">
        <v>86</v>
      </c>
      <c r="BK352" s="145">
        <f>ROUND(I352*H352,2)</f>
        <v>0</v>
      </c>
      <c r="BL352" s="18" t="s">
        <v>311</v>
      </c>
      <c r="BM352" s="144" t="s">
        <v>1881</v>
      </c>
    </row>
    <row r="353" spans="2:65" s="1" customFormat="1" ht="11.25">
      <c r="B353" s="33"/>
      <c r="D353" s="146" t="s">
        <v>313</v>
      </c>
      <c r="F353" s="147" t="s">
        <v>10472</v>
      </c>
      <c r="I353" s="148"/>
      <c r="L353" s="33"/>
      <c r="M353" s="149"/>
      <c r="T353" s="54"/>
      <c r="AT353" s="18" t="s">
        <v>313</v>
      </c>
      <c r="AU353" s="18" t="s">
        <v>88</v>
      </c>
    </row>
    <row r="354" spans="2:65" s="1" customFormat="1" ht="19.5">
      <c r="B354" s="33"/>
      <c r="D354" s="146" t="s">
        <v>1012</v>
      </c>
      <c r="F354" s="189" t="s">
        <v>10470</v>
      </c>
      <c r="I354" s="148"/>
      <c r="L354" s="33"/>
      <c r="M354" s="149"/>
      <c r="T354" s="54"/>
      <c r="AT354" s="18" t="s">
        <v>1012</v>
      </c>
      <c r="AU354" s="18" t="s">
        <v>88</v>
      </c>
    </row>
    <row r="355" spans="2:65" s="1" customFormat="1" ht="16.5" customHeight="1">
      <c r="B355" s="33"/>
      <c r="C355" s="133" t="s">
        <v>1197</v>
      </c>
      <c r="D355" s="133" t="s">
        <v>307</v>
      </c>
      <c r="E355" s="134" t="s">
        <v>10473</v>
      </c>
      <c r="F355" s="135" t="s">
        <v>10474</v>
      </c>
      <c r="G355" s="136" t="s">
        <v>5668</v>
      </c>
      <c r="H355" s="137">
        <v>1</v>
      </c>
      <c r="I355" s="138"/>
      <c r="J355" s="139">
        <f>ROUND(I355*H355,2)</f>
        <v>0</v>
      </c>
      <c r="K355" s="135" t="s">
        <v>721</v>
      </c>
      <c r="L355" s="33"/>
      <c r="M355" s="140" t="s">
        <v>42</v>
      </c>
      <c r="N355" s="141" t="s">
        <v>50</v>
      </c>
      <c r="P355" s="142">
        <f>O355*H355</f>
        <v>0</v>
      </c>
      <c r="Q355" s="142">
        <v>0</v>
      </c>
      <c r="R355" s="142">
        <f>Q355*H355</f>
        <v>0</v>
      </c>
      <c r="S355" s="142">
        <v>0</v>
      </c>
      <c r="T355" s="143">
        <f>S355*H355</f>
        <v>0</v>
      </c>
      <c r="AR355" s="144" t="s">
        <v>311</v>
      </c>
      <c r="AT355" s="144" t="s">
        <v>307</v>
      </c>
      <c r="AU355" s="144" t="s">
        <v>88</v>
      </c>
      <c r="AY355" s="18" t="s">
        <v>305</v>
      </c>
      <c r="BE355" s="145">
        <f>IF(N355="základní",J355,0)</f>
        <v>0</v>
      </c>
      <c r="BF355" s="145">
        <f>IF(N355="snížená",J355,0)</f>
        <v>0</v>
      </c>
      <c r="BG355" s="145">
        <f>IF(N355="zákl. přenesená",J355,0)</f>
        <v>0</v>
      </c>
      <c r="BH355" s="145">
        <f>IF(N355="sníž. přenesená",J355,0)</f>
        <v>0</v>
      </c>
      <c r="BI355" s="145">
        <f>IF(N355="nulová",J355,0)</f>
        <v>0</v>
      </c>
      <c r="BJ355" s="18" t="s">
        <v>86</v>
      </c>
      <c r="BK355" s="145">
        <f>ROUND(I355*H355,2)</f>
        <v>0</v>
      </c>
      <c r="BL355" s="18" t="s">
        <v>311</v>
      </c>
      <c r="BM355" s="144" t="s">
        <v>1889</v>
      </c>
    </row>
    <row r="356" spans="2:65" s="1" customFormat="1" ht="11.25">
      <c r="B356" s="33"/>
      <c r="D356" s="146" t="s">
        <v>313</v>
      </c>
      <c r="F356" s="147" t="s">
        <v>10474</v>
      </c>
      <c r="I356" s="148"/>
      <c r="L356" s="33"/>
      <c r="M356" s="149"/>
      <c r="T356" s="54"/>
      <c r="AT356" s="18" t="s">
        <v>313</v>
      </c>
      <c r="AU356" s="18" t="s">
        <v>88</v>
      </c>
    </row>
    <row r="357" spans="2:65" s="1" customFormat="1" ht="19.5">
      <c r="B357" s="33"/>
      <c r="D357" s="146" t="s">
        <v>1012</v>
      </c>
      <c r="F357" s="189" t="s">
        <v>10475</v>
      </c>
      <c r="I357" s="148"/>
      <c r="L357" s="33"/>
      <c r="M357" s="149"/>
      <c r="T357" s="54"/>
      <c r="AT357" s="18" t="s">
        <v>1012</v>
      </c>
      <c r="AU357" s="18" t="s">
        <v>88</v>
      </c>
    </row>
    <row r="358" spans="2:65" s="1" customFormat="1" ht="16.5" customHeight="1">
      <c r="B358" s="33"/>
      <c r="C358" s="133" t="s">
        <v>1205</v>
      </c>
      <c r="D358" s="133" t="s">
        <v>307</v>
      </c>
      <c r="E358" s="134" t="s">
        <v>10476</v>
      </c>
      <c r="F358" s="135" t="s">
        <v>10477</v>
      </c>
      <c r="G358" s="136" t="s">
        <v>5668</v>
      </c>
      <c r="H358" s="137">
        <v>2</v>
      </c>
      <c r="I358" s="138"/>
      <c r="J358" s="139">
        <f>ROUND(I358*H358,2)</f>
        <v>0</v>
      </c>
      <c r="K358" s="135" t="s">
        <v>721</v>
      </c>
      <c r="L358" s="33"/>
      <c r="M358" s="140" t="s">
        <v>42</v>
      </c>
      <c r="N358" s="141" t="s">
        <v>50</v>
      </c>
      <c r="P358" s="142">
        <f>O358*H358</f>
        <v>0</v>
      </c>
      <c r="Q358" s="142">
        <v>0</v>
      </c>
      <c r="R358" s="142">
        <f>Q358*H358</f>
        <v>0</v>
      </c>
      <c r="S358" s="142">
        <v>0</v>
      </c>
      <c r="T358" s="143">
        <f>S358*H358</f>
        <v>0</v>
      </c>
      <c r="AR358" s="144" t="s">
        <v>311</v>
      </c>
      <c r="AT358" s="144" t="s">
        <v>307</v>
      </c>
      <c r="AU358" s="144" t="s">
        <v>88</v>
      </c>
      <c r="AY358" s="18" t="s">
        <v>305</v>
      </c>
      <c r="BE358" s="145">
        <f>IF(N358="základní",J358,0)</f>
        <v>0</v>
      </c>
      <c r="BF358" s="145">
        <f>IF(N358="snížená",J358,0)</f>
        <v>0</v>
      </c>
      <c r="BG358" s="145">
        <f>IF(N358="zákl. přenesená",J358,0)</f>
        <v>0</v>
      </c>
      <c r="BH358" s="145">
        <f>IF(N358="sníž. přenesená",J358,0)</f>
        <v>0</v>
      </c>
      <c r="BI358" s="145">
        <f>IF(N358="nulová",J358,0)</f>
        <v>0</v>
      </c>
      <c r="BJ358" s="18" t="s">
        <v>86</v>
      </c>
      <c r="BK358" s="145">
        <f>ROUND(I358*H358,2)</f>
        <v>0</v>
      </c>
      <c r="BL358" s="18" t="s">
        <v>311</v>
      </c>
      <c r="BM358" s="144" t="s">
        <v>1897</v>
      </c>
    </row>
    <row r="359" spans="2:65" s="1" customFormat="1" ht="11.25">
      <c r="B359" s="33"/>
      <c r="D359" s="146" t="s">
        <v>313</v>
      </c>
      <c r="F359" s="147" t="s">
        <v>10477</v>
      </c>
      <c r="I359" s="148"/>
      <c r="L359" s="33"/>
      <c r="M359" s="149"/>
      <c r="T359" s="54"/>
      <c r="AT359" s="18" t="s">
        <v>313</v>
      </c>
      <c r="AU359" s="18" t="s">
        <v>88</v>
      </c>
    </row>
    <row r="360" spans="2:65" s="1" customFormat="1" ht="19.5">
      <c r="B360" s="33"/>
      <c r="D360" s="146" t="s">
        <v>1012</v>
      </c>
      <c r="F360" s="189" t="s">
        <v>10475</v>
      </c>
      <c r="I360" s="148"/>
      <c r="L360" s="33"/>
      <c r="M360" s="149"/>
      <c r="T360" s="54"/>
      <c r="AT360" s="18" t="s">
        <v>1012</v>
      </c>
      <c r="AU360" s="18" t="s">
        <v>88</v>
      </c>
    </row>
    <row r="361" spans="2:65" s="1" customFormat="1" ht="37.9" customHeight="1">
      <c r="B361" s="33"/>
      <c r="C361" s="133" t="s">
        <v>1210</v>
      </c>
      <c r="D361" s="133" t="s">
        <v>307</v>
      </c>
      <c r="E361" s="134" t="s">
        <v>10478</v>
      </c>
      <c r="F361" s="135" t="s">
        <v>10479</v>
      </c>
      <c r="G361" s="136" t="s">
        <v>5668</v>
      </c>
      <c r="H361" s="137">
        <v>2</v>
      </c>
      <c r="I361" s="138"/>
      <c r="J361" s="139">
        <f>ROUND(I361*H361,2)</f>
        <v>0</v>
      </c>
      <c r="K361" s="135" t="s">
        <v>721</v>
      </c>
      <c r="L361" s="33"/>
      <c r="M361" s="140" t="s">
        <v>42</v>
      </c>
      <c r="N361" s="141" t="s">
        <v>50</v>
      </c>
      <c r="P361" s="142">
        <f>O361*H361</f>
        <v>0</v>
      </c>
      <c r="Q361" s="142">
        <v>0</v>
      </c>
      <c r="R361" s="142">
        <f>Q361*H361</f>
        <v>0</v>
      </c>
      <c r="S361" s="142">
        <v>0</v>
      </c>
      <c r="T361" s="143">
        <f>S361*H361</f>
        <v>0</v>
      </c>
      <c r="AR361" s="144" t="s">
        <v>311</v>
      </c>
      <c r="AT361" s="144" t="s">
        <v>307</v>
      </c>
      <c r="AU361" s="144" t="s">
        <v>88</v>
      </c>
      <c r="AY361" s="18" t="s">
        <v>305</v>
      </c>
      <c r="BE361" s="145">
        <f>IF(N361="základní",J361,0)</f>
        <v>0</v>
      </c>
      <c r="BF361" s="145">
        <f>IF(N361="snížená",J361,0)</f>
        <v>0</v>
      </c>
      <c r="BG361" s="145">
        <f>IF(N361="zákl. přenesená",J361,0)</f>
        <v>0</v>
      </c>
      <c r="BH361" s="145">
        <f>IF(N361="sníž. přenesená",J361,0)</f>
        <v>0</v>
      </c>
      <c r="BI361" s="145">
        <f>IF(N361="nulová",J361,0)</f>
        <v>0</v>
      </c>
      <c r="BJ361" s="18" t="s">
        <v>86</v>
      </c>
      <c r="BK361" s="145">
        <f>ROUND(I361*H361,2)</f>
        <v>0</v>
      </c>
      <c r="BL361" s="18" t="s">
        <v>311</v>
      </c>
      <c r="BM361" s="144" t="s">
        <v>1905</v>
      </c>
    </row>
    <row r="362" spans="2:65" s="1" customFormat="1" ht="19.5">
      <c r="B362" s="33"/>
      <c r="D362" s="146" t="s">
        <v>313</v>
      </c>
      <c r="F362" s="147" t="s">
        <v>10479</v>
      </c>
      <c r="I362" s="148"/>
      <c r="L362" s="33"/>
      <c r="M362" s="149"/>
      <c r="T362" s="54"/>
      <c r="AT362" s="18" t="s">
        <v>313</v>
      </c>
      <c r="AU362" s="18" t="s">
        <v>88</v>
      </c>
    </row>
    <row r="363" spans="2:65" s="1" customFormat="1" ht="19.5">
      <c r="B363" s="33"/>
      <c r="D363" s="146" t="s">
        <v>1012</v>
      </c>
      <c r="F363" s="189" t="s">
        <v>10480</v>
      </c>
      <c r="I363" s="148"/>
      <c r="L363" s="33"/>
      <c r="M363" s="149"/>
      <c r="T363" s="54"/>
      <c r="AT363" s="18" t="s">
        <v>1012</v>
      </c>
      <c r="AU363" s="18" t="s">
        <v>88</v>
      </c>
    </row>
    <row r="364" spans="2:65" s="1" customFormat="1" ht="37.9" customHeight="1">
      <c r="B364" s="33"/>
      <c r="C364" s="133" t="s">
        <v>1218</v>
      </c>
      <c r="D364" s="133" t="s">
        <v>307</v>
      </c>
      <c r="E364" s="134" t="s">
        <v>10481</v>
      </c>
      <c r="F364" s="135" t="s">
        <v>10482</v>
      </c>
      <c r="G364" s="136" t="s">
        <v>5668</v>
      </c>
      <c r="H364" s="137">
        <v>1</v>
      </c>
      <c r="I364" s="138"/>
      <c r="J364" s="139">
        <f>ROUND(I364*H364,2)</f>
        <v>0</v>
      </c>
      <c r="K364" s="135" t="s">
        <v>721</v>
      </c>
      <c r="L364" s="33"/>
      <c r="M364" s="140" t="s">
        <v>42</v>
      </c>
      <c r="N364" s="141" t="s">
        <v>50</v>
      </c>
      <c r="P364" s="142">
        <f>O364*H364</f>
        <v>0</v>
      </c>
      <c r="Q364" s="142">
        <v>0</v>
      </c>
      <c r="R364" s="142">
        <f>Q364*H364</f>
        <v>0</v>
      </c>
      <c r="S364" s="142">
        <v>0</v>
      </c>
      <c r="T364" s="143">
        <f>S364*H364</f>
        <v>0</v>
      </c>
      <c r="AR364" s="144" t="s">
        <v>311</v>
      </c>
      <c r="AT364" s="144" t="s">
        <v>307</v>
      </c>
      <c r="AU364" s="144" t="s">
        <v>88</v>
      </c>
      <c r="AY364" s="18" t="s">
        <v>305</v>
      </c>
      <c r="BE364" s="145">
        <f>IF(N364="základní",J364,0)</f>
        <v>0</v>
      </c>
      <c r="BF364" s="145">
        <f>IF(N364="snížená",J364,0)</f>
        <v>0</v>
      </c>
      <c r="BG364" s="145">
        <f>IF(N364="zákl. přenesená",J364,0)</f>
        <v>0</v>
      </c>
      <c r="BH364" s="145">
        <f>IF(N364="sníž. přenesená",J364,0)</f>
        <v>0</v>
      </c>
      <c r="BI364" s="145">
        <f>IF(N364="nulová",J364,0)</f>
        <v>0</v>
      </c>
      <c r="BJ364" s="18" t="s">
        <v>86</v>
      </c>
      <c r="BK364" s="145">
        <f>ROUND(I364*H364,2)</f>
        <v>0</v>
      </c>
      <c r="BL364" s="18" t="s">
        <v>311</v>
      </c>
      <c r="BM364" s="144" t="s">
        <v>1913</v>
      </c>
    </row>
    <row r="365" spans="2:65" s="1" customFormat="1" ht="19.5">
      <c r="B365" s="33"/>
      <c r="D365" s="146" t="s">
        <v>313</v>
      </c>
      <c r="F365" s="147" t="s">
        <v>10482</v>
      </c>
      <c r="I365" s="148"/>
      <c r="L365" s="33"/>
      <c r="M365" s="149"/>
      <c r="T365" s="54"/>
      <c r="AT365" s="18" t="s">
        <v>313</v>
      </c>
      <c r="AU365" s="18" t="s">
        <v>88</v>
      </c>
    </row>
    <row r="366" spans="2:65" s="1" customFormat="1" ht="19.5">
      <c r="B366" s="33"/>
      <c r="D366" s="146" t="s">
        <v>1012</v>
      </c>
      <c r="F366" s="189" t="s">
        <v>10483</v>
      </c>
      <c r="I366" s="148"/>
      <c r="L366" s="33"/>
      <c r="M366" s="149"/>
      <c r="T366" s="54"/>
      <c r="AT366" s="18" t="s">
        <v>1012</v>
      </c>
      <c r="AU366" s="18" t="s">
        <v>88</v>
      </c>
    </row>
    <row r="367" spans="2:65" s="1" customFormat="1" ht="16.5" customHeight="1">
      <c r="B367" s="33"/>
      <c r="C367" s="133" t="s">
        <v>1224</v>
      </c>
      <c r="D367" s="133" t="s">
        <v>307</v>
      </c>
      <c r="E367" s="134" t="s">
        <v>10484</v>
      </c>
      <c r="F367" s="135" t="s">
        <v>10485</v>
      </c>
      <c r="G367" s="136" t="s">
        <v>5668</v>
      </c>
      <c r="H367" s="137">
        <v>6</v>
      </c>
      <c r="I367" s="138"/>
      <c r="J367" s="139">
        <f>ROUND(I367*H367,2)</f>
        <v>0</v>
      </c>
      <c r="K367" s="135" t="s">
        <v>721</v>
      </c>
      <c r="L367" s="33"/>
      <c r="M367" s="140" t="s">
        <v>42</v>
      </c>
      <c r="N367" s="141" t="s">
        <v>50</v>
      </c>
      <c r="P367" s="142">
        <f>O367*H367</f>
        <v>0</v>
      </c>
      <c r="Q367" s="142">
        <v>0</v>
      </c>
      <c r="R367" s="142">
        <f>Q367*H367</f>
        <v>0</v>
      </c>
      <c r="S367" s="142">
        <v>0</v>
      </c>
      <c r="T367" s="143">
        <f>S367*H367</f>
        <v>0</v>
      </c>
      <c r="AR367" s="144" t="s">
        <v>311</v>
      </c>
      <c r="AT367" s="144" t="s">
        <v>307</v>
      </c>
      <c r="AU367" s="144" t="s">
        <v>88</v>
      </c>
      <c r="AY367" s="18" t="s">
        <v>305</v>
      </c>
      <c r="BE367" s="145">
        <f>IF(N367="základní",J367,0)</f>
        <v>0</v>
      </c>
      <c r="BF367" s="145">
        <f>IF(N367="snížená",J367,0)</f>
        <v>0</v>
      </c>
      <c r="BG367" s="145">
        <f>IF(N367="zákl. přenesená",J367,0)</f>
        <v>0</v>
      </c>
      <c r="BH367" s="145">
        <f>IF(N367="sníž. přenesená",J367,0)</f>
        <v>0</v>
      </c>
      <c r="BI367" s="145">
        <f>IF(N367="nulová",J367,0)</f>
        <v>0</v>
      </c>
      <c r="BJ367" s="18" t="s">
        <v>86</v>
      </c>
      <c r="BK367" s="145">
        <f>ROUND(I367*H367,2)</f>
        <v>0</v>
      </c>
      <c r="BL367" s="18" t="s">
        <v>311</v>
      </c>
      <c r="BM367" s="144" t="s">
        <v>1921</v>
      </c>
    </row>
    <row r="368" spans="2:65" s="1" customFormat="1" ht="11.25">
      <c r="B368" s="33"/>
      <c r="D368" s="146" t="s">
        <v>313</v>
      </c>
      <c r="F368" s="147" t="s">
        <v>10485</v>
      </c>
      <c r="I368" s="148"/>
      <c r="L368" s="33"/>
      <c r="M368" s="149"/>
      <c r="T368" s="54"/>
      <c r="AT368" s="18" t="s">
        <v>313</v>
      </c>
      <c r="AU368" s="18" t="s">
        <v>88</v>
      </c>
    </row>
    <row r="369" spans="2:65" s="1" customFormat="1" ht="37.9" customHeight="1">
      <c r="B369" s="33"/>
      <c r="C369" s="133" t="s">
        <v>1232</v>
      </c>
      <c r="D369" s="133" t="s">
        <v>307</v>
      </c>
      <c r="E369" s="134" t="s">
        <v>10486</v>
      </c>
      <c r="F369" s="135" t="s">
        <v>10487</v>
      </c>
      <c r="G369" s="136" t="s">
        <v>5668</v>
      </c>
      <c r="H369" s="137">
        <v>4</v>
      </c>
      <c r="I369" s="138"/>
      <c r="J369" s="139">
        <f>ROUND(I369*H369,2)</f>
        <v>0</v>
      </c>
      <c r="K369" s="135" t="s">
        <v>721</v>
      </c>
      <c r="L369" s="33"/>
      <c r="M369" s="140" t="s">
        <v>42</v>
      </c>
      <c r="N369" s="141" t="s">
        <v>50</v>
      </c>
      <c r="P369" s="142">
        <f>O369*H369</f>
        <v>0</v>
      </c>
      <c r="Q369" s="142">
        <v>0</v>
      </c>
      <c r="R369" s="142">
        <f>Q369*H369</f>
        <v>0</v>
      </c>
      <c r="S369" s="142">
        <v>0</v>
      </c>
      <c r="T369" s="143">
        <f>S369*H369</f>
        <v>0</v>
      </c>
      <c r="AR369" s="144" t="s">
        <v>311</v>
      </c>
      <c r="AT369" s="144" t="s">
        <v>307</v>
      </c>
      <c r="AU369" s="144" t="s">
        <v>88</v>
      </c>
      <c r="AY369" s="18" t="s">
        <v>305</v>
      </c>
      <c r="BE369" s="145">
        <f>IF(N369="základní",J369,0)</f>
        <v>0</v>
      </c>
      <c r="BF369" s="145">
        <f>IF(N369="snížená",J369,0)</f>
        <v>0</v>
      </c>
      <c r="BG369" s="145">
        <f>IF(N369="zákl. přenesená",J369,0)</f>
        <v>0</v>
      </c>
      <c r="BH369" s="145">
        <f>IF(N369="sníž. přenesená",J369,0)</f>
        <v>0</v>
      </c>
      <c r="BI369" s="145">
        <f>IF(N369="nulová",J369,0)</f>
        <v>0</v>
      </c>
      <c r="BJ369" s="18" t="s">
        <v>86</v>
      </c>
      <c r="BK369" s="145">
        <f>ROUND(I369*H369,2)</f>
        <v>0</v>
      </c>
      <c r="BL369" s="18" t="s">
        <v>311</v>
      </c>
      <c r="BM369" s="144" t="s">
        <v>1929</v>
      </c>
    </row>
    <row r="370" spans="2:65" s="1" customFormat="1" ht="19.5">
      <c r="B370" s="33"/>
      <c r="D370" s="146" t="s">
        <v>313</v>
      </c>
      <c r="F370" s="147" t="s">
        <v>10487</v>
      </c>
      <c r="I370" s="148"/>
      <c r="L370" s="33"/>
      <c r="M370" s="149"/>
      <c r="T370" s="54"/>
      <c r="AT370" s="18" t="s">
        <v>313</v>
      </c>
      <c r="AU370" s="18" t="s">
        <v>88</v>
      </c>
    </row>
    <row r="371" spans="2:65" s="1" customFormat="1" ht="19.5">
      <c r="B371" s="33"/>
      <c r="D371" s="146" t="s">
        <v>1012</v>
      </c>
      <c r="F371" s="189" t="s">
        <v>10488</v>
      </c>
      <c r="I371" s="148"/>
      <c r="L371" s="33"/>
      <c r="M371" s="149"/>
      <c r="T371" s="54"/>
      <c r="AT371" s="18" t="s">
        <v>1012</v>
      </c>
      <c r="AU371" s="18" t="s">
        <v>88</v>
      </c>
    </row>
    <row r="372" spans="2:65" s="1" customFormat="1" ht="24.2" customHeight="1">
      <c r="B372" s="33"/>
      <c r="C372" s="133" t="s">
        <v>1242</v>
      </c>
      <c r="D372" s="133" t="s">
        <v>307</v>
      </c>
      <c r="E372" s="134" t="s">
        <v>10489</v>
      </c>
      <c r="F372" s="135" t="s">
        <v>10490</v>
      </c>
      <c r="G372" s="136" t="s">
        <v>10288</v>
      </c>
      <c r="H372" s="137">
        <v>4</v>
      </c>
      <c r="I372" s="138"/>
      <c r="J372" s="139">
        <f>ROUND(I372*H372,2)</f>
        <v>0</v>
      </c>
      <c r="K372" s="135" t="s">
        <v>721</v>
      </c>
      <c r="L372" s="33"/>
      <c r="M372" s="140" t="s">
        <v>42</v>
      </c>
      <c r="N372" s="141" t="s">
        <v>50</v>
      </c>
      <c r="P372" s="142">
        <f>O372*H372</f>
        <v>0</v>
      </c>
      <c r="Q372" s="142">
        <v>0</v>
      </c>
      <c r="R372" s="142">
        <f>Q372*H372</f>
        <v>0</v>
      </c>
      <c r="S372" s="142">
        <v>0</v>
      </c>
      <c r="T372" s="143">
        <f>S372*H372</f>
        <v>0</v>
      </c>
      <c r="AR372" s="144" t="s">
        <v>311</v>
      </c>
      <c r="AT372" s="144" t="s">
        <v>307</v>
      </c>
      <c r="AU372" s="144" t="s">
        <v>88</v>
      </c>
      <c r="AY372" s="18" t="s">
        <v>305</v>
      </c>
      <c r="BE372" s="145">
        <f>IF(N372="základní",J372,0)</f>
        <v>0</v>
      </c>
      <c r="BF372" s="145">
        <f>IF(N372="snížená",J372,0)</f>
        <v>0</v>
      </c>
      <c r="BG372" s="145">
        <f>IF(N372="zákl. přenesená",J372,0)</f>
        <v>0</v>
      </c>
      <c r="BH372" s="145">
        <f>IF(N372="sníž. přenesená",J372,0)</f>
        <v>0</v>
      </c>
      <c r="BI372" s="145">
        <f>IF(N372="nulová",J372,0)</f>
        <v>0</v>
      </c>
      <c r="BJ372" s="18" t="s">
        <v>86</v>
      </c>
      <c r="BK372" s="145">
        <f>ROUND(I372*H372,2)</f>
        <v>0</v>
      </c>
      <c r="BL372" s="18" t="s">
        <v>311</v>
      </c>
      <c r="BM372" s="144" t="s">
        <v>1937</v>
      </c>
    </row>
    <row r="373" spans="2:65" s="1" customFormat="1" ht="11.25">
      <c r="B373" s="33"/>
      <c r="D373" s="146" t="s">
        <v>313</v>
      </c>
      <c r="F373" s="147" t="s">
        <v>10490</v>
      </c>
      <c r="I373" s="148"/>
      <c r="L373" s="33"/>
      <c r="M373" s="149"/>
      <c r="T373" s="54"/>
      <c r="AT373" s="18" t="s">
        <v>313</v>
      </c>
      <c r="AU373" s="18" t="s">
        <v>88</v>
      </c>
    </row>
    <row r="374" spans="2:65" s="1" customFormat="1" ht="19.5">
      <c r="B374" s="33"/>
      <c r="D374" s="146" t="s">
        <v>1012</v>
      </c>
      <c r="F374" s="189" t="s">
        <v>10491</v>
      </c>
      <c r="I374" s="148"/>
      <c r="L374" s="33"/>
      <c r="M374" s="149"/>
      <c r="T374" s="54"/>
      <c r="AT374" s="18" t="s">
        <v>1012</v>
      </c>
      <c r="AU374" s="18" t="s">
        <v>88</v>
      </c>
    </row>
    <row r="375" spans="2:65" s="1" customFormat="1" ht="16.5" customHeight="1">
      <c r="B375" s="33"/>
      <c r="C375" s="133" t="s">
        <v>1245</v>
      </c>
      <c r="D375" s="133" t="s">
        <v>307</v>
      </c>
      <c r="E375" s="134" t="s">
        <v>10492</v>
      </c>
      <c r="F375" s="135" t="s">
        <v>10493</v>
      </c>
      <c r="G375" s="136" t="s">
        <v>5668</v>
      </c>
      <c r="H375" s="137">
        <v>2</v>
      </c>
      <c r="I375" s="138"/>
      <c r="J375" s="139">
        <f>ROUND(I375*H375,2)</f>
        <v>0</v>
      </c>
      <c r="K375" s="135" t="s">
        <v>721</v>
      </c>
      <c r="L375" s="33"/>
      <c r="M375" s="140" t="s">
        <v>42</v>
      </c>
      <c r="N375" s="141" t="s">
        <v>50</v>
      </c>
      <c r="P375" s="142">
        <f>O375*H375</f>
        <v>0</v>
      </c>
      <c r="Q375" s="142">
        <v>0</v>
      </c>
      <c r="R375" s="142">
        <f>Q375*H375</f>
        <v>0</v>
      </c>
      <c r="S375" s="142">
        <v>0</v>
      </c>
      <c r="T375" s="143">
        <f>S375*H375</f>
        <v>0</v>
      </c>
      <c r="AR375" s="144" t="s">
        <v>311</v>
      </c>
      <c r="AT375" s="144" t="s">
        <v>307</v>
      </c>
      <c r="AU375" s="144" t="s">
        <v>88</v>
      </c>
      <c r="AY375" s="18" t="s">
        <v>305</v>
      </c>
      <c r="BE375" s="145">
        <f>IF(N375="základní",J375,0)</f>
        <v>0</v>
      </c>
      <c r="BF375" s="145">
        <f>IF(N375="snížená",J375,0)</f>
        <v>0</v>
      </c>
      <c r="BG375" s="145">
        <f>IF(N375="zákl. přenesená",J375,0)</f>
        <v>0</v>
      </c>
      <c r="BH375" s="145">
        <f>IF(N375="sníž. přenesená",J375,0)</f>
        <v>0</v>
      </c>
      <c r="BI375" s="145">
        <f>IF(N375="nulová",J375,0)</f>
        <v>0</v>
      </c>
      <c r="BJ375" s="18" t="s">
        <v>86</v>
      </c>
      <c r="BK375" s="145">
        <f>ROUND(I375*H375,2)</f>
        <v>0</v>
      </c>
      <c r="BL375" s="18" t="s">
        <v>311</v>
      </c>
      <c r="BM375" s="144" t="s">
        <v>1945</v>
      </c>
    </row>
    <row r="376" spans="2:65" s="1" customFormat="1" ht="11.25">
      <c r="B376" s="33"/>
      <c r="D376" s="146" t="s">
        <v>313</v>
      </c>
      <c r="F376" s="147" t="s">
        <v>10493</v>
      </c>
      <c r="I376" s="148"/>
      <c r="L376" s="33"/>
      <c r="M376" s="149"/>
      <c r="T376" s="54"/>
      <c r="AT376" s="18" t="s">
        <v>313</v>
      </c>
      <c r="AU376" s="18" t="s">
        <v>88</v>
      </c>
    </row>
    <row r="377" spans="2:65" s="1" customFormat="1" ht="19.5">
      <c r="B377" s="33"/>
      <c r="D377" s="146" t="s">
        <v>1012</v>
      </c>
      <c r="F377" s="189" t="s">
        <v>10494</v>
      </c>
      <c r="I377" s="148"/>
      <c r="L377" s="33"/>
      <c r="M377" s="149"/>
      <c r="T377" s="54"/>
      <c r="AT377" s="18" t="s">
        <v>1012</v>
      </c>
      <c r="AU377" s="18" t="s">
        <v>88</v>
      </c>
    </row>
    <row r="378" spans="2:65" s="1" customFormat="1" ht="24.2" customHeight="1">
      <c r="B378" s="33"/>
      <c r="C378" s="133" t="s">
        <v>1253</v>
      </c>
      <c r="D378" s="133" t="s">
        <v>307</v>
      </c>
      <c r="E378" s="134" t="s">
        <v>10495</v>
      </c>
      <c r="F378" s="135" t="s">
        <v>10496</v>
      </c>
      <c r="G378" s="136" t="s">
        <v>5668</v>
      </c>
      <c r="H378" s="137">
        <v>2</v>
      </c>
      <c r="I378" s="138"/>
      <c r="J378" s="139">
        <f>ROUND(I378*H378,2)</f>
        <v>0</v>
      </c>
      <c r="K378" s="135" t="s">
        <v>721</v>
      </c>
      <c r="L378" s="33"/>
      <c r="M378" s="140" t="s">
        <v>42</v>
      </c>
      <c r="N378" s="141" t="s">
        <v>50</v>
      </c>
      <c r="P378" s="142">
        <f>O378*H378</f>
        <v>0</v>
      </c>
      <c r="Q378" s="142">
        <v>0</v>
      </c>
      <c r="R378" s="142">
        <f>Q378*H378</f>
        <v>0</v>
      </c>
      <c r="S378" s="142">
        <v>0</v>
      </c>
      <c r="T378" s="143">
        <f>S378*H378</f>
        <v>0</v>
      </c>
      <c r="AR378" s="144" t="s">
        <v>311</v>
      </c>
      <c r="AT378" s="144" t="s">
        <v>307</v>
      </c>
      <c r="AU378" s="144" t="s">
        <v>88</v>
      </c>
      <c r="AY378" s="18" t="s">
        <v>305</v>
      </c>
      <c r="BE378" s="145">
        <f>IF(N378="základní",J378,0)</f>
        <v>0</v>
      </c>
      <c r="BF378" s="145">
        <f>IF(N378="snížená",J378,0)</f>
        <v>0</v>
      </c>
      <c r="BG378" s="145">
        <f>IF(N378="zákl. přenesená",J378,0)</f>
        <v>0</v>
      </c>
      <c r="BH378" s="145">
        <f>IF(N378="sníž. přenesená",J378,0)</f>
        <v>0</v>
      </c>
      <c r="BI378" s="145">
        <f>IF(N378="nulová",J378,0)</f>
        <v>0</v>
      </c>
      <c r="BJ378" s="18" t="s">
        <v>86</v>
      </c>
      <c r="BK378" s="145">
        <f>ROUND(I378*H378,2)</f>
        <v>0</v>
      </c>
      <c r="BL378" s="18" t="s">
        <v>311</v>
      </c>
      <c r="BM378" s="144" t="s">
        <v>1953</v>
      </c>
    </row>
    <row r="379" spans="2:65" s="1" customFormat="1" ht="11.25">
      <c r="B379" s="33"/>
      <c r="D379" s="146" t="s">
        <v>313</v>
      </c>
      <c r="F379" s="147" t="s">
        <v>10496</v>
      </c>
      <c r="I379" s="148"/>
      <c r="L379" s="33"/>
      <c r="M379" s="149"/>
      <c r="T379" s="54"/>
      <c r="AT379" s="18" t="s">
        <v>313</v>
      </c>
      <c r="AU379" s="18" t="s">
        <v>88</v>
      </c>
    </row>
    <row r="380" spans="2:65" s="1" customFormat="1" ht="19.5">
      <c r="B380" s="33"/>
      <c r="D380" s="146" t="s">
        <v>1012</v>
      </c>
      <c r="F380" s="189" t="s">
        <v>10497</v>
      </c>
      <c r="I380" s="148"/>
      <c r="L380" s="33"/>
      <c r="M380" s="149"/>
      <c r="T380" s="54"/>
      <c r="AT380" s="18" t="s">
        <v>1012</v>
      </c>
      <c r="AU380" s="18" t="s">
        <v>88</v>
      </c>
    </row>
    <row r="381" spans="2:65" s="1" customFormat="1" ht="24.2" customHeight="1">
      <c r="B381" s="33"/>
      <c r="C381" s="133" t="s">
        <v>1258</v>
      </c>
      <c r="D381" s="133" t="s">
        <v>307</v>
      </c>
      <c r="E381" s="134" t="s">
        <v>10498</v>
      </c>
      <c r="F381" s="135" t="s">
        <v>10499</v>
      </c>
      <c r="G381" s="136" t="s">
        <v>5668</v>
      </c>
      <c r="H381" s="137">
        <v>1</v>
      </c>
      <c r="I381" s="138"/>
      <c r="J381" s="139">
        <f>ROUND(I381*H381,2)</f>
        <v>0</v>
      </c>
      <c r="K381" s="135" t="s">
        <v>721</v>
      </c>
      <c r="L381" s="33"/>
      <c r="M381" s="140" t="s">
        <v>42</v>
      </c>
      <c r="N381" s="141" t="s">
        <v>50</v>
      </c>
      <c r="P381" s="142">
        <f>O381*H381</f>
        <v>0</v>
      </c>
      <c r="Q381" s="142">
        <v>0</v>
      </c>
      <c r="R381" s="142">
        <f>Q381*H381</f>
        <v>0</v>
      </c>
      <c r="S381" s="142">
        <v>0</v>
      </c>
      <c r="T381" s="143">
        <f>S381*H381</f>
        <v>0</v>
      </c>
      <c r="AR381" s="144" t="s">
        <v>311</v>
      </c>
      <c r="AT381" s="144" t="s">
        <v>307</v>
      </c>
      <c r="AU381" s="144" t="s">
        <v>88</v>
      </c>
      <c r="AY381" s="18" t="s">
        <v>305</v>
      </c>
      <c r="BE381" s="145">
        <f>IF(N381="základní",J381,0)</f>
        <v>0</v>
      </c>
      <c r="BF381" s="145">
        <f>IF(N381="snížená",J381,0)</f>
        <v>0</v>
      </c>
      <c r="BG381" s="145">
        <f>IF(N381="zákl. přenesená",J381,0)</f>
        <v>0</v>
      </c>
      <c r="BH381" s="145">
        <f>IF(N381="sníž. přenesená",J381,0)</f>
        <v>0</v>
      </c>
      <c r="BI381" s="145">
        <f>IF(N381="nulová",J381,0)</f>
        <v>0</v>
      </c>
      <c r="BJ381" s="18" t="s">
        <v>86</v>
      </c>
      <c r="BK381" s="145">
        <f>ROUND(I381*H381,2)</f>
        <v>0</v>
      </c>
      <c r="BL381" s="18" t="s">
        <v>311</v>
      </c>
      <c r="BM381" s="144" t="s">
        <v>1963</v>
      </c>
    </row>
    <row r="382" spans="2:65" s="1" customFormat="1" ht="11.25">
      <c r="B382" s="33"/>
      <c r="D382" s="146" t="s">
        <v>313</v>
      </c>
      <c r="F382" s="147" t="s">
        <v>10499</v>
      </c>
      <c r="I382" s="148"/>
      <c r="L382" s="33"/>
      <c r="M382" s="149"/>
      <c r="T382" s="54"/>
      <c r="AT382" s="18" t="s">
        <v>313</v>
      </c>
      <c r="AU382" s="18" t="s">
        <v>88</v>
      </c>
    </row>
    <row r="383" spans="2:65" s="1" customFormat="1" ht="19.5">
      <c r="B383" s="33"/>
      <c r="D383" s="146" t="s">
        <v>1012</v>
      </c>
      <c r="F383" s="189" t="s">
        <v>10500</v>
      </c>
      <c r="I383" s="148"/>
      <c r="L383" s="33"/>
      <c r="M383" s="149"/>
      <c r="T383" s="54"/>
      <c r="AT383" s="18" t="s">
        <v>1012</v>
      </c>
      <c r="AU383" s="18" t="s">
        <v>88</v>
      </c>
    </row>
    <row r="384" spans="2:65" s="1" customFormat="1" ht="16.5" customHeight="1">
      <c r="B384" s="33"/>
      <c r="C384" s="133" t="s">
        <v>1269</v>
      </c>
      <c r="D384" s="133" t="s">
        <v>307</v>
      </c>
      <c r="E384" s="134" t="s">
        <v>10501</v>
      </c>
      <c r="F384" s="135" t="s">
        <v>10502</v>
      </c>
      <c r="G384" s="136" t="s">
        <v>2158</v>
      </c>
      <c r="H384" s="137">
        <v>1</v>
      </c>
      <c r="I384" s="138"/>
      <c r="J384" s="139">
        <f>ROUND(I384*H384,2)</f>
        <v>0</v>
      </c>
      <c r="K384" s="135" t="s">
        <v>721</v>
      </c>
      <c r="L384" s="33"/>
      <c r="M384" s="140" t="s">
        <v>42</v>
      </c>
      <c r="N384" s="141" t="s">
        <v>50</v>
      </c>
      <c r="P384" s="142">
        <f>O384*H384</f>
        <v>0</v>
      </c>
      <c r="Q384" s="142">
        <v>0</v>
      </c>
      <c r="R384" s="142">
        <f>Q384*H384</f>
        <v>0</v>
      </c>
      <c r="S384" s="142">
        <v>0</v>
      </c>
      <c r="T384" s="143">
        <f>S384*H384</f>
        <v>0</v>
      </c>
      <c r="AR384" s="144" t="s">
        <v>311</v>
      </c>
      <c r="AT384" s="144" t="s">
        <v>307</v>
      </c>
      <c r="AU384" s="144" t="s">
        <v>88</v>
      </c>
      <c r="AY384" s="18" t="s">
        <v>305</v>
      </c>
      <c r="BE384" s="145">
        <f>IF(N384="základní",J384,0)</f>
        <v>0</v>
      </c>
      <c r="BF384" s="145">
        <f>IF(N384="snížená",J384,0)</f>
        <v>0</v>
      </c>
      <c r="BG384" s="145">
        <f>IF(N384="zákl. přenesená",J384,0)</f>
        <v>0</v>
      </c>
      <c r="BH384" s="145">
        <f>IF(N384="sníž. přenesená",J384,0)</f>
        <v>0</v>
      </c>
      <c r="BI384" s="145">
        <f>IF(N384="nulová",J384,0)</f>
        <v>0</v>
      </c>
      <c r="BJ384" s="18" t="s">
        <v>86</v>
      </c>
      <c r="BK384" s="145">
        <f>ROUND(I384*H384,2)</f>
        <v>0</v>
      </c>
      <c r="BL384" s="18" t="s">
        <v>311</v>
      </c>
      <c r="BM384" s="144" t="s">
        <v>1971</v>
      </c>
    </row>
    <row r="385" spans="2:65" s="1" customFormat="1" ht="11.25">
      <c r="B385" s="33"/>
      <c r="D385" s="146" t="s">
        <v>313</v>
      </c>
      <c r="F385" s="147" t="s">
        <v>10502</v>
      </c>
      <c r="I385" s="148"/>
      <c r="L385" s="33"/>
      <c r="M385" s="149"/>
      <c r="T385" s="54"/>
      <c r="AT385" s="18" t="s">
        <v>313</v>
      </c>
      <c r="AU385" s="18" t="s">
        <v>88</v>
      </c>
    </row>
    <row r="386" spans="2:65" s="1" customFormat="1" ht="16.5" customHeight="1">
      <c r="B386" s="33"/>
      <c r="C386" s="133" t="s">
        <v>1274</v>
      </c>
      <c r="D386" s="133" t="s">
        <v>307</v>
      </c>
      <c r="E386" s="134" t="s">
        <v>10503</v>
      </c>
      <c r="F386" s="135" t="s">
        <v>10504</v>
      </c>
      <c r="G386" s="136" t="s">
        <v>5668</v>
      </c>
      <c r="H386" s="137">
        <v>1</v>
      </c>
      <c r="I386" s="138"/>
      <c r="J386" s="139">
        <f>ROUND(I386*H386,2)</f>
        <v>0</v>
      </c>
      <c r="K386" s="135" t="s">
        <v>721</v>
      </c>
      <c r="L386" s="33"/>
      <c r="M386" s="140" t="s">
        <v>42</v>
      </c>
      <c r="N386" s="141" t="s">
        <v>50</v>
      </c>
      <c r="P386" s="142">
        <f>O386*H386</f>
        <v>0</v>
      </c>
      <c r="Q386" s="142">
        <v>0</v>
      </c>
      <c r="R386" s="142">
        <f>Q386*H386</f>
        <v>0</v>
      </c>
      <c r="S386" s="142">
        <v>0</v>
      </c>
      <c r="T386" s="143">
        <f>S386*H386</f>
        <v>0</v>
      </c>
      <c r="AR386" s="144" t="s">
        <v>311</v>
      </c>
      <c r="AT386" s="144" t="s">
        <v>307</v>
      </c>
      <c r="AU386" s="144" t="s">
        <v>88</v>
      </c>
      <c r="AY386" s="18" t="s">
        <v>305</v>
      </c>
      <c r="BE386" s="145">
        <f>IF(N386="základní",J386,0)</f>
        <v>0</v>
      </c>
      <c r="BF386" s="145">
        <f>IF(N386="snížená",J386,0)</f>
        <v>0</v>
      </c>
      <c r="BG386" s="145">
        <f>IF(N386="zákl. přenesená",J386,0)</f>
        <v>0</v>
      </c>
      <c r="BH386" s="145">
        <f>IF(N386="sníž. přenesená",J386,0)</f>
        <v>0</v>
      </c>
      <c r="BI386" s="145">
        <f>IF(N386="nulová",J386,0)</f>
        <v>0</v>
      </c>
      <c r="BJ386" s="18" t="s">
        <v>86</v>
      </c>
      <c r="BK386" s="145">
        <f>ROUND(I386*H386,2)</f>
        <v>0</v>
      </c>
      <c r="BL386" s="18" t="s">
        <v>311</v>
      </c>
      <c r="BM386" s="144" t="s">
        <v>1979</v>
      </c>
    </row>
    <row r="387" spans="2:65" s="1" customFormat="1" ht="11.25">
      <c r="B387" s="33"/>
      <c r="D387" s="146" t="s">
        <v>313</v>
      </c>
      <c r="F387" s="147" t="s">
        <v>10504</v>
      </c>
      <c r="I387" s="148"/>
      <c r="L387" s="33"/>
      <c r="M387" s="149"/>
      <c r="T387" s="54"/>
      <c r="AT387" s="18" t="s">
        <v>313</v>
      </c>
      <c r="AU387" s="18" t="s">
        <v>88</v>
      </c>
    </row>
    <row r="388" spans="2:65" s="1" customFormat="1" ht="19.5">
      <c r="B388" s="33"/>
      <c r="D388" s="146" t="s">
        <v>1012</v>
      </c>
      <c r="F388" s="189" t="s">
        <v>10505</v>
      </c>
      <c r="I388" s="148"/>
      <c r="L388" s="33"/>
      <c r="M388" s="149"/>
      <c r="T388" s="54"/>
      <c r="AT388" s="18" t="s">
        <v>1012</v>
      </c>
      <c r="AU388" s="18" t="s">
        <v>88</v>
      </c>
    </row>
    <row r="389" spans="2:65" s="11" customFormat="1" ht="22.9" customHeight="1">
      <c r="B389" s="121"/>
      <c r="D389" s="122" t="s">
        <v>78</v>
      </c>
      <c r="E389" s="131" t="s">
        <v>7202</v>
      </c>
      <c r="F389" s="131" t="s">
        <v>10506</v>
      </c>
      <c r="I389" s="124"/>
      <c r="J389" s="132">
        <f>BK389</f>
        <v>0</v>
      </c>
      <c r="L389" s="121"/>
      <c r="M389" s="126"/>
      <c r="P389" s="127">
        <f>SUM(P390:P424)</f>
        <v>0</v>
      </c>
      <c r="R389" s="127">
        <f>SUM(R390:R424)</f>
        <v>0</v>
      </c>
      <c r="T389" s="128">
        <f>SUM(T390:T424)</f>
        <v>0</v>
      </c>
      <c r="AR389" s="122" t="s">
        <v>86</v>
      </c>
      <c r="AT389" s="129" t="s">
        <v>78</v>
      </c>
      <c r="AU389" s="129" t="s">
        <v>86</v>
      </c>
      <c r="AY389" s="122" t="s">
        <v>305</v>
      </c>
      <c r="BK389" s="130">
        <f>SUM(BK390:BK424)</f>
        <v>0</v>
      </c>
    </row>
    <row r="390" spans="2:65" s="1" customFormat="1" ht="16.5" customHeight="1">
      <c r="B390" s="33"/>
      <c r="C390" s="133" t="s">
        <v>1280</v>
      </c>
      <c r="D390" s="133" t="s">
        <v>307</v>
      </c>
      <c r="E390" s="134" t="s">
        <v>7203</v>
      </c>
      <c r="F390" s="135" t="s">
        <v>10507</v>
      </c>
      <c r="G390" s="136" t="s">
        <v>5668</v>
      </c>
      <c r="H390" s="137">
        <v>2</v>
      </c>
      <c r="I390" s="138"/>
      <c r="J390" s="139">
        <f>ROUND(I390*H390,2)</f>
        <v>0</v>
      </c>
      <c r="K390" s="135" t="s">
        <v>721</v>
      </c>
      <c r="L390" s="33"/>
      <c r="M390" s="140" t="s">
        <v>42</v>
      </c>
      <c r="N390" s="141" t="s">
        <v>50</v>
      </c>
      <c r="P390" s="142">
        <f>O390*H390</f>
        <v>0</v>
      </c>
      <c r="Q390" s="142">
        <v>0</v>
      </c>
      <c r="R390" s="142">
        <f>Q390*H390</f>
        <v>0</v>
      </c>
      <c r="S390" s="142">
        <v>0</v>
      </c>
      <c r="T390" s="143">
        <f>S390*H390</f>
        <v>0</v>
      </c>
      <c r="AR390" s="144" t="s">
        <v>311</v>
      </c>
      <c r="AT390" s="144" t="s">
        <v>307</v>
      </c>
      <c r="AU390" s="144" t="s">
        <v>88</v>
      </c>
      <c r="AY390" s="18" t="s">
        <v>305</v>
      </c>
      <c r="BE390" s="145">
        <f>IF(N390="základní",J390,0)</f>
        <v>0</v>
      </c>
      <c r="BF390" s="145">
        <f>IF(N390="snížená",J390,0)</f>
        <v>0</v>
      </c>
      <c r="BG390" s="145">
        <f>IF(N390="zákl. přenesená",J390,0)</f>
        <v>0</v>
      </c>
      <c r="BH390" s="145">
        <f>IF(N390="sníž. přenesená",J390,0)</f>
        <v>0</v>
      </c>
      <c r="BI390" s="145">
        <f>IF(N390="nulová",J390,0)</f>
        <v>0</v>
      </c>
      <c r="BJ390" s="18" t="s">
        <v>86</v>
      </c>
      <c r="BK390" s="145">
        <f>ROUND(I390*H390,2)</f>
        <v>0</v>
      </c>
      <c r="BL390" s="18" t="s">
        <v>311</v>
      </c>
      <c r="BM390" s="144" t="s">
        <v>1987</v>
      </c>
    </row>
    <row r="391" spans="2:65" s="1" customFormat="1" ht="11.25">
      <c r="B391" s="33"/>
      <c r="D391" s="146" t="s">
        <v>313</v>
      </c>
      <c r="F391" s="147" t="s">
        <v>10507</v>
      </c>
      <c r="I391" s="148"/>
      <c r="L391" s="33"/>
      <c r="M391" s="149"/>
      <c r="T391" s="54"/>
      <c r="AT391" s="18" t="s">
        <v>313</v>
      </c>
      <c r="AU391" s="18" t="s">
        <v>88</v>
      </c>
    </row>
    <row r="392" spans="2:65" s="1" customFormat="1" ht="19.5">
      <c r="B392" s="33"/>
      <c r="D392" s="146" t="s">
        <v>1012</v>
      </c>
      <c r="F392" s="189" t="s">
        <v>10459</v>
      </c>
      <c r="I392" s="148"/>
      <c r="L392" s="33"/>
      <c r="M392" s="149"/>
      <c r="T392" s="54"/>
      <c r="AT392" s="18" t="s">
        <v>1012</v>
      </c>
      <c r="AU392" s="18" t="s">
        <v>88</v>
      </c>
    </row>
    <row r="393" spans="2:65" s="1" customFormat="1" ht="16.5" customHeight="1">
      <c r="B393" s="33"/>
      <c r="C393" s="133" t="s">
        <v>1285</v>
      </c>
      <c r="D393" s="133" t="s">
        <v>307</v>
      </c>
      <c r="E393" s="134" t="s">
        <v>7205</v>
      </c>
      <c r="F393" s="135" t="s">
        <v>10508</v>
      </c>
      <c r="G393" s="136" t="s">
        <v>5668</v>
      </c>
      <c r="H393" s="137">
        <v>2</v>
      </c>
      <c r="I393" s="138"/>
      <c r="J393" s="139">
        <f>ROUND(I393*H393,2)</f>
        <v>0</v>
      </c>
      <c r="K393" s="135" t="s">
        <v>721</v>
      </c>
      <c r="L393" s="33"/>
      <c r="M393" s="140" t="s">
        <v>42</v>
      </c>
      <c r="N393" s="141" t="s">
        <v>50</v>
      </c>
      <c r="P393" s="142">
        <f>O393*H393</f>
        <v>0</v>
      </c>
      <c r="Q393" s="142">
        <v>0</v>
      </c>
      <c r="R393" s="142">
        <f>Q393*H393</f>
        <v>0</v>
      </c>
      <c r="S393" s="142">
        <v>0</v>
      </c>
      <c r="T393" s="143">
        <f>S393*H393</f>
        <v>0</v>
      </c>
      <c r="AR393" s="144" t="s">
        <v>311</v>
      </c>
      <c r="AT393" s="144" t="s">
        <v>307</v>
      </c>
      <c r="AU393" s="144" t="s">
        <v>88</v>
      </c>
      <c r="AY393" s="18" t="s">
        <v>305</v>
      </c>
      <c r="BE393" s="145">
        <f>IF(N393="základní",J393,0)</f>
        <v>0</v>
      </c>
      <c r="BF393" s="145">
        <f>IF(N393="snížená",J393,0)</f>
        <v>0</v>
      </c>
      <c r="BG393" s="145">
        <f>IF(N393="zákl. přenesená",J393,0)</f>
        <v>0</v>
      </c>
      <c r="BH393" s="145">
        <f>IF(N393="sníž. přenesená",J393,0)</f>
        <v>0</v>
      </c>
      <c r="BI393" s="145">
        <f>IF(N393="nulová",J393,0)</f>
        <v>0</v>
      </c>
      <c r="BJ393" s="18" t="s">
        <v>86</v>
      </c>
      <c r="BK393" s="145">
        <f>ROUND(I393*H393,2)</f>
        <v>0</v>
      </c>
      <c r="BL393" s="18" t="s">
        <v>311</v>
      </c>
      <c r="BM393" s="144" t="s">
        <v>1995</v>
      </c>
    </row>
    <row r="394" spans="2:65" s="1" customFormat="1" ht="11.25">
      <c r="B394" s="33"/>
      <c r="D394" s="146" t="s">
        <v>313</v>
      </c>
      <c r="F394" s="147" t="s">
        <v>10508</v>
      </c>
      <c r="I394" s="148"/>
      <c r="L394" s="33"/>
      <c r="M394" s="149"/>
      <c r="T394" s="54"/>
      <c r="AT394" s="18" t="s">
        <v>313</v>
      </c>
      <c r="AU394" s="18" t="s">
        <v>88</v>
      </c>
    </row>
    <row r="395" spans="2:65" s="1" customFormat="1" ht="19.5">
      <c r="B395" s="33"/>
      <c r="D395" s="146" t="s">
        <v>1012</v>
      </c>
      <c r="F395" s="189" t="s">
        <v>10509</v>
      </c>
      <c r="I395" s="148"/>
      <c r="L395" s="33"/>
      <c r="M395" s="149"/>
      <c r="T395" s="54"/>
      <c r="AT395" s="18" t="s">
        <v>1012</v>
      </c>
      <c r="AU395" s="18" t="s">
        <v>88</v>
      </c>
    </row>
    <row r="396" spans="2:65" s="1" customFormat="1" ht="16.5" customHeight="1">
      <c r="B396" s="33"/>
      <c r="C396" s="133" t="s">
        <v>1293</v>
      </c>
      <c r="D396" s="133" t="s">
        <v>307</v>
      </c>
      <c r="E396" s="134" t="s">
        <v>7207</v>
      </c>
      <c r="F396" s="135" t="s">
        <v>10469</v>
      </c>
      <c r="G396" s="136" t="s">
        <v>5668</v>
      </c>
      <c r="H396" s="137">
        <v>2</v>
      </c>
      <c r="I396" s="138"/>
      <c r="J396" s="139">
        <f>ROUND(I396*H396,2)</f>
        <v>0</v>
      </c>
      <c r="K396" s="135" t="s">
        <v>721</v>
      </c>
      <c r="L396" s="33"/>
      <c r="M396" s="140" t="s">
        <v>42</v>
      </c>
      <c r="N396" s="141" t="s">
        <v>50</v>
      </c>
      <c r="P396" s="142">
        <f>O396*H396</f>
        <v>0</v>
      </c>
      <c r="Q396" s="142">
        <v>0</v>
      </c>
      <c r="R396" s="142">
        <f>Q396*H396</f>
        <v>0</v>
      </c>
      <c r="S396" s="142">
        <v>0</v>
      </c>
      <c r="T396" s="143">
        <f>S396*H396</f>
        <v>0</v>
      </c>
      <c r="AR396" s="144" t="s">
        <v>311</v>
      </c>
      <c r="AT396" s="144" t="s">
        <v>307</v>
      </c>
      <c r="AU396" s="144" t="s">
        <v>88</v>
      </c>
      <c r="AY396" s="18" t="s">
        <v>305</v>
      </c>
      <c r="BE396" s="145">
        <f>IF(N396="základní",J396,0)</f>
        <v>0</v>
      </c>
      <c r="BF396" s="145">
        <f>IF(N396="snížená",J396,0)</f>
        <v>0</v>
      </c>
      <c r="BG396" s="145">
        <f>IF(N396="zákl. přenesená",J396,0)</f>
        <v>0</v>
      </c>
      <c r="BH396" s="145">
        <f>IF(N396="sníž. přenesená",J396,0)</f>
        <v>0</v>
      </c>
      <c r="BI396" s="145">
        <f>IF(N396="nulová",J396,0)</f>
        <v>0</v>
      </c>
      <c r="BJ396" s="18" t="s">
        <v>86</v>
      </c>
      <c r="BK396" s="145">
        <f>ROUND(I396*H396,2)</f>
        <v>0</v>
      </c>
      <c r="BL396" s="18" t="s">
        <v>311</v>
      </c>
      <c r="BM396" s="144" t="s">
        <v>2003</v>
      </c>
    </row>
    <row r="397" spans="2:65" s="1" customFormat="1" ht="11.25">
      <c r="B397" s="33"/>
      <c r="D397" s="146" t="s">
        <v>313</v>
      </c>
      <c r="F397" s="147" t="s">
        <v>10469</v>
      </c>
      <c r="I397" s="148"/>
      <c r="L397" s="33"/>
      <c r="M397" s="149"/>
      <c r="T397" s="54"/>
      <c r="AT397" s="18" t="s">
        <v>313</v>
      </c>
      <c r="AU397" s="18" t="s">
        <v>88</v>
      </c>
    </row>
    <row r="398" spans="2:65" s="1" customFormat="1" ht="19.5">
      <c r="B398" s="33"/>
      <c r="D398" s="146" t="s">
        <v>1012</v>
      </c>
      <c r="F398" s="189" t="s">
        <v>10470</v>
      </c>
      <c r="I398" s="148"/>
      <c r="L398" s="33"/>
      <c r="M398" s="149"/>
      <c r="T398" s="54"/>
      <c r="AT398" s="18" t="s">
        <v>1012</v>
      </c>
      <c r="AU398" s="18" t="s">
        <v>88</v>
      </c>
    </row>
    <row r="399" spans="2:65" s="1" customFormat="1" ht="24.2" customHeight="1">
      <c r="B399" s="33"/>
      <c r="C399" s="133" t="s">
        <v>1296</v>
      </c>
      <c r="D399" s="133" t="s">
        <v>307</v>
      </c>
      <c r="E399" s="134" t="s">
        <v>7209</v>
      </c>
      <c r="F399" s="135" t="s">
        <v>10510</v>
      </c>
      <c r="G399" s="136" t="s">
        <v>5668</v>
      </c>
      <c r="H399" s="137">
        <v>1</v>
      </c>
      <c r="I399" s="138"/>
      <c r="J399" s="139">
        <f>ROUND(I399*H399,2)</f>
        <v>0</v>
      </c>
      <c r="K399" s="135" t="s">
        <v>721</v>
      </c>
      <c r="L399" s="33"/>
      <c r="M399" s="140" t="s">
        <v>42</v>
      </c>
      <c r="N399" s="141" t="s">
        <v>50</v>
      </c>
      <c r="P399" s="142">
        <f>O399*H399</f>
        <v>0</v>
      </c>
      <c r="Q399" s="142">
        <v>0</v>
      </c>
      <c r="R399" s="142">
        <f>Q399*H399</f>
        <v>0</v>
      </c>
      <c r="S399" s="142">
        <v>0</v>
      </c>
      <c r="T399" s="143">
        <f>S399*H399</f>
        <v>0</v>
      </c>
      <c r="AR399" s="144" t="s">
        <v>311</v>
      </c>
      <c r="AT399" s="144" t="s">
        <v>307</v>
      </c>
      <c r="AU399" s="144" t="s">
        <v>88</v>
      </c>
      <c r="AY399" s="18" t="s">
        <v>305</v>
      </c>
      <c r="BE399" s="145">
        <f>IF(N399="základní",J399,0)</f>
        <v>0</v>
      </c>
      <c r="BF399" s="145">
        <f>IF(N399="snížená",J399,0)</f>
        <v>0</v>
      </c>
      <c r="BG399" s="145">
        <f>IF(N399="zákl. přenesená",J399,0)</f>
        <v>0</v>
      </c>
      <c r="BH399" s="145">
        <f>IF(N399="sníž. přenesená",J399,0)</f>
        <v>0</v>
      </c>
      <c r="BI399" s="145">
        <f>IF(N399="nulová",J399,0)</f>
        <v>0</v>
      </c>
      <c r="BJ399" s="18" t="s">
        <v>86</v>
      </c>
      <c r="BK399" s="145">
        <f>ROUND(I399*H399,2)</f>
        <v>0</v>
      </c>
      <c r="BL399" s="18" t="s">
        <v>311</v>
      </c>
      <c r="BM399" s="144" t="s">
        <v>2011</v>
      </c>
    </row>
    <row r="400" spans="2:65" s="1" customFormat="1" ht="11.25">
      <c r="B400" s="33"/>
      <c r="D400" s="146" t="s">
        <v>313</v>
      </c>
      <c r="F400" s="147" t="s">
        <v>10510</v>
      </c>
      <c r="I400" s="148"/>
      <c r="L400" s="33"/>
      <c r="M400" s="149"/>
      <c r="T400" s="54"/>
      <c r="AT400" s="18" t="s">
        <v>313</v>
      </c>
      <c r="AU400" s="18" t="s">
        <v>88</v>
      </c>
    </row>
    <row r="401" spans="2:65" s="1" customFormat="1" ht="19.5">
      <c r="B401" s="33"/>
      <c r="D401" s="146" t="s">
        <v>1012</v>
      </c>
      <c r="F401" s="189" t="s">
        <v>10511</v>
      </c>
      <c r="I401" s="148"/>
      <c r="L401" s="33"/>
      <c r="M401" s="149"/>
      <c r="T401" s="54"/>
      <c r="AT401" s="18" t="s">
        <v>1012</v>
      </c>
      <c r="AU401" s="18" t="s">
        <v>88</v>
      </c>
    </row>
    <row r="402" spans="2:65" s="1" customFormat="1" ht="24.2" customHeight="1">
      <c r="B402" s="33"/>
      <c r="C402" s="133" t="s">
        <v>1304</v>
      </c>
      <c r="D402" s="133" t="s">
        <v>307</v>
      </c>
      <c r="E402" s="134" t="s">
        <v>7212</v>
      </c>
      <c r="F402" s="135" t="s">
        <v>10512</v>
      </c>
      <c r="G402" s="136" t="s">
        <v>2158</v>
      </c>
      <c r="H402" s="137">
        <v>1</v>
      </c>
      <c r="I402" s="138"/>
      <c r="J402" s="139">
        <f>ROUND(I402*H402,2)</f>
        <v>0</v>
      </c>
      <c r="K402" s="135" t="s">
        <v>721</v>
      </c>
      <c r="L402" s="33"/>
      <c r="M402" s="140" t="s">
        <v>42</v>
      </c>
      <c r="N402" s="141" t="s">
        <v>50</v>
      </c>
      <c r="P402" s="142">
        <f>O402*H402</f>
        <v>0</v>
      </c>
      <c r="Q402" s="142">
        <v>0</v>
      </c>
      <c r="R402" s="142">
        <f>Q402*H402</f>
        <v>0</v>
      </c>
      <c r="S402" s="142">
        <v>0</v>
      </c>
      <c r="T402" s="143">
        <f>S402*H402</f>
        <v>0</v>
      </c>
      <c r="AR402" s="144" t="s">
        <v>311</v>
      </c>
      <c r="AT402" s="144" t="s">
        <v>307</v>
      </c>
      <c r="AU402" s="144" t="s">
        <v>88</v>
      </c>
      <c r="AY402" s="18" t="s">
        <v>305</v>
      </c>
      <c r="BE402" s="145">
        <f>IF(N402="základní",J402,0)</f>
        <v>0</v>
      </c>
      <c r="BF402" s="145">
        <f>IF(N402="snížená",J402,0)</f>
        <v>0</v>
      </c>
      <c r="BG402" s="145">
        <f>IF(N402="zákl. přenesená",J402,0)</f>
        <v>0</v>
      </c>
      <c r="BH402" s="145">
        <f>IF(N402="sníž. přenesená",J402,0)</f>
        <v>0</v>
      </c>
      <c r="BI402" s="145">
        <f>IF(N402="nulová",J402,0)</f>
        <v>0</v>
      </c>
      <c r="BJ402" s="18" t="s">
        <v>86</v>
      </c>
      <c r="BK402" s="145">
        <f>ROUND(I402*H402,2)</f>
        <v>0</v>
      </c>
      <c r="BL402" s="18" t="s">
        <v>311</v>
      </c>
      <c r="BM402" s="144" t="s">
        <v>2019</v>
      </c>
    </row>
    <row r="403" spans="2:65" s="1" customFormat="1" ht="11.25">
      <c r="B403" s="33"/>
      <c r="D403" s="146" t="s">
        <v>313</v>
      </c>
      <c r="F403" s="147" t="s">
        <v>10512</v>
      </c>
      <c r="I403" s="148"/>
      <c r="L403" s="33"/>
      <c r="M403" s="149"/>
      <c r="T403" s="54"/>
      <c r="AT403" s="18" t="s">
        <v>313</v>
      </c>
      <c r="AU403" s="18" t="s">
        <v>88</v>
      </c>
    </row>
    <row r="404" spans="2:65" s="1" customFormat="1" ht="19.5">
      <c r="B404" s="33"/>
      <c r="D404" s="146" t="s">
        <v>1012</v>
      </c>
      <c r="F404" s="189" t="s">
        <v>10461</v>
      </c>
      <c r="I404" s="148"/>
      <c r="L404" s="33"/>
      <c r="M404" s="149"/>
      <c r="T404" s="54"/>
      <c r="AT404" s="18" t="s">
        <v>1012</v>
      </c>
      <c r="AU404" s="18" t="s">
        <v>88</v>
      </c>
    </row>
    <row r="405" spans="2:65" s="1" customFormat="1" ht="24.2" customHeight="1">
      <c r="B405" s="33"/>
      <c r="C405" s="133" t="s">
        <v>1309</v>
      </c>
      <c r="D405" s="133" t="s">
        <v>307</v>
      </c>
      <c r="E405" s="134" t="s">
        <v>7214</v>
      </c>
      <c r="F405" s="135" t="s">
        <v>10513</v>
      </c>
      <c r="G405" s="136" t="s">
        <v>5668</v>
      </c>
      <c r="H405" s="137">
        <v>2</v>
      </c>
      <c r="I405" s="138"/>
      <c r="J405" s="139">
        <f>ROUND(I405*H405,2)</f>
        <v>0</v>
      </c>
      <c r="K405" s="135" t="s">
        <v>721</v>
      </c>
      <c r="L405" s="33"/>
      <c r="M405" s="140" t="s">
        <v>42</v>
      </c>
      <c r="N405" s="141" t="s">
        <v>50</v>
      </c>
      <c r="P405" s="142">
        <f>O405*H405</f>
        <v>0</v>
      </c>
      <c r="Q405" s="142">
        <v>0</v>
      </c>
      <c r="R405" s="142">
        <f>Q405*H405</f>
        <v>0</v>
      </c>
      <c r="S405" s="142">
        <v>0</v>
      </c>
      <c r="T405" s="143">
        <f>S405*H405</f>
        <v>0</v>
      </c>
      <c r="AR405" s="144" t="s">
        <v>311</v>
      </c>
      <c r="AT405" s="144" t="s">
        <v>307</v>
      </c>
      <c r="AU405" s="144" t="s">
        <v>88</v>
      </c>
      <c r="AY405" s="18" t="s">
        <v>305</v>
      </c>
      <c r="BE405" s="145">
        <f>IF(N405="základní",J405,0)</f>
        <v>0</v>
      </c>
      <c r="BF405" s="145">
        <f>IF(N405="snížená",J405,0)</f>
        <v>0</v>
      </c>
      <c r="BG405" s="145">
        <f>IF(N405="zákl. přenesená",J405,0)</f>
        <v>0</v>
      </c>
      <c r="BH405" s="145">
        <f>IF(N405="sníž. přenesená",J405,0)</f>
        <v>0</v>
      </c>
      <c r="BI405" s="145">
        <f>IF(N405="nulová",J405,0)</f>
        <v>0</v>
      </c>
      <c r="BJ405" s="18" t="s">
        <v>86</v>
      </c>
      <c r="BK405" s="145">
        <f>ROUND(I405*H405,2)</f>
        <v>0</v>
      </c>
      <c r="BL405" s="18" t="s">
        <v>311</v>
      </c>
      <c r="BM405" s="144" t="s">
        <v>2027</v>
      </c>
    </row>
    <row r="406" spans="2:65" s="1" customFormat="1" ht="11.25">
      <c r="B406" s="33"/>
      <c r="D406" s="146" t="s">
        <v>313</v>
      </c>
      <c r="F406" s="147" t="s">
        <v>10513</v>
      </c>
      <c r="I406" s="148"/>
      <c r="L406" s="33"/>
      <c r="M406" s="149"/>
      <c r="T406" s="54"/>
      <c r="AT406" s="18" t="s">
        <v>313</v>
      </c>
      <c r="AU406" s="18" t="s">
        <v>88</v>
      </c>
    </row>
    <row r="407" spans="2:65" s="1" customFormat="1" ht="19.5">
      <c r="B407" s="33"/>
      <c r="D407" s="146" t="s">
        <v>1012</v>
      </c>
      <c r="F407" s="189" t="s">
        <v>10500</v>
      </c>
      <c r="I407" s="148"/>
      <c r="L407" s="33"/>
      <c r="M407" s="149"/>
      <c r="T407" s="54"/>
      <c r="AT407" s="18" t="s">
        <v>1012</v>
      </c>
      <c r="AU407" s="18" t="s">
        <v>88</v>
      </c>
    </row>
    <row r="408" spans="2:65" s="1" customFormat="1" ht="24.2" customHeight="1">
      <c r="B408" s="33"/>
      <c r="C408" s="133" t="s">
        <v>1317</v>
      </c>
      <c r="D408" s="133" t="s">
        <v>307</v>
      </c>
      <c r="E408" s="134" t="s">
        <v>7217</v>
      </c>
      <c r="F408" s="135" t="s">
        <v>10514</v>
      </c>
      <c r="G408" s="136" t="s">
        <v>5668</v>
      </c>
      <c r="H408" s="137">
        <v>1</v>
      </c>
      <c r="I408" s="138"/>
      <c r="J408" s="139">
        <f>ROUND(I408*H408,2)</f>
        <v>0</v>
      </c>
      <c r="K408" s="135" t="s">
        <v>721</v>
      </c>
      <c r="L408" s="33"/>
      <c r="M408" s="140" t="s">
        <v>42</v>
      </c>
      <c r="N408" s="141" t="s">
        <v>50</v>
      </c>
      <c r="P408" s="142">
        <f>O408*H408</f>
        <v>0</v>
      </c>
      <c r="Q408" s="142">
        <v>0</v>
      </c>
      <c r="R408" s="142">
        <f>Q408*H408</f>
        <v>0</v>
      </c>
      <c r="S408" s="142">
        <v>0</v>
      </c>
      <c r="T408" s="143">
        <f>S408*H408</f>
        <v>0</v>
      </c>
      <c r="AR408" s="144" t="s">
        <v>311</v>
      </c>
      <c r="AT408" s="144" t="s">
        <v>307</v>
      </c>
      <c r="AU408" s="144" t="s">
        <v>88</v>
      </c>
      <c r="AY408" s="18" t="s">
        <v>305</v>
      </c>
      <c r="BE408" s="145">
        <f>IF(N408="základní",J408,0)</f>
        <v>0</v>
      </c>
      <c r="BF408" s="145">
        <f>IF(N408="snížená",J408,0)</f>
        <v>0</v>
      </c>
      <c r="BG408" s="145">
        <f>IF(N408="zákl. přenesená",J408,0)</f>
        <v>0</v>
      </c>
      <c r="BH408" s="145">
        <f>IF(N408="sníž. přenesená",J408,0)</f>
        <v>0</v>
      </c>
      <c r="BI408" s="145">
        <f>IF(N408="nulová",J408,0)</f>
        <v>0</v>
      </c>
      <c r="BJ408" s="18" t="s">
        <v>86</v>
      </c>
      <c r="BK408" s="145">
        <f>ROUND(I408*H408,2)</f>
        <v>0</v>
      </c>
      <c r="BL408" s="18" t="s">
        <v>311</v>
      </c>
      <c r="BM408" s="144" t="s">
        <v>2035</v>
      </c>
    </row>
    <row r="409" spans="2:65" s="1" customFormat="1" ht="11.25">
      <c r="B409" s="33"/>
      <c r="D409" s="146" t="s">
        <v>313</v>
      </c>
      <c r="F409" s="147" t="s">
        <v>10514</v>
      </c>
      <c r="I409" s="148"/>
      <c r="L409" s="33"/>
      <c r="M409" s="149"/>
      <c r="T409" s="54"/>
      <c r="AT409" s="18" t="s">
        <v>313</v>
      </c>
      <c r="AU409" s="18" t="s">
        <v>88</v>
      </c>
    </row>
    <row r="410" spans="2:65" s="1" customFormat="1" ht="19.5">
      <c r="B410" s="33"/>
      <c r="D410" s="146" t="s">
        <v>1012</v>
      </c>
      <c r="F410" s="189" t="s">
        <v>10497</v>
      </c>
      <c r="I410" s="148"/>
      <c r="L410" s="33"/>
      <c r="M410" s="149"/>
      <c r="T410" s="54"/>
      <c r="AT410" s="18" t="s">
        <v>1012</v>
      </c>
      <c r="AU410" s="18" t="s">
        <v>88</v>
      </c>
    </row>
    <row r="411" spans="2:65" s="1" customFormat="1" ht="24.2" customHeight="1">
      <c r="B411" s="33"/>
      <c r="C411" s="133" t="s">
        <v>1322</v>
      </c>
      <c r="D411" s="133" t="s">
        <v>307</v>
      </c>
      <c r="E411" s="134" t="s">
        <v>7219</v>
      </c>
      <c r="F411" s="135" t="s">
        <v>10515</v>
      </c>
      <c r="G411" s="136" t="s">
        <v>5668</v>
      </c>
      <c r="H411" s="137">
        <v>6</v>
      </c>
      <c r="I411" s="138"/>
      <c r="J411" s="139">
        <f>ROUND(I411*H411,2)</f>
        <v>0</v>
      </c>
      <c r="K411" s="135" t="s">
        <v>721</v>
      </c>
      <c r="L411" s="33"/>
      <c r="M411" s="140" t="s">
        <v>42</v>
      </c>
      <c r="N411" s="141" t="s">
        <v>50</v>
      </c>
      <c r="P411" s="142">
        <f>O411*H411</f>
        <v>0</v>
      </c>
      <c r="Q411" s="142">
        <v>0</v>
      </c>
      <c r="R411" s="142">
        <f>Q411*H411</f>
        <v>0</v>
      </c>
      <c r="S411" s="142">
        <v>0</v>
      </c>
      <c r="T411" s="143">
        <f>S411*H411</f>
        <v>0</v>
      </c>
      <c r="AR411" s="144" t="s">
        <v>311</v>
      </c>
      <c r="AT411" s="144" t="s">
        <v>307</v>
      </c>
      <c r="AU411" s="144" t="s">
        <v>88</v>
      </c>
      <c r="AY411" s="18" t="s">
        <v>305</v>
      </c>
      <c r="BE411" s="145">
        <f>IF(N411="základní",J411,0)</f>
        <v>0</v>
      </c>
      <c r="BF411" s="145">
        <f>IF(N411="snížená",J411,0)</f>
        <v>0</v>
      </c>
      <c r="BG411" s="145">
        <f>IF(N411="zákl. přenesená",J411,0)</f>
        <v>0</v>
      </c>
      <c r="BH411" s="145">
        <f>IF(N411="sníž. přenesená",J411,0)</f>
        <v>0</v>
      </c>
      <c r="BI411" s="145">
        <f>IF(N411="nulová",J411,0)</f>
        <v>0</v>
      </c>
      <c r="BJ411" s="18" t="s">
        <v>86</v>
      </c>
      <c r="BK411" s="145">
        <f>ROUND(I411*H411,2)</f>
        <v>0</v>
      </c>
      <c r="BL411" s="18" t="s">
        <v>311</v>
      </c>
      <c r="BM411" s="144" t="s">
        <v>2045</v>
      </c>
    </row>
    <row r="412" spans="2:65" s="1" customFormat="1" ht="11.25">
      <c r="B412" s="33"/>
      <c r="D412" s="146" t="s">
        <v>313</v>
      </c>
      <c r="F412" s="147" t="s">
        <v>10515</v>
      </c>
      <c r="I412" s="148"/>
      <c r="L412" s="33"/>
      <c r="M412" s="149"/>
      <c r="T412" s="54"/>
      <c r="AT412" s="18" t="s">
        <v>313</v>
      </c>
      <c r="AU412" s="18" t="s">
        <v>88</v>
      </c>
    </row>
    <row r="413" spans="2:65" s="1" customFormat="1" ht="19.5">
      <c r="B413" s="33"/>
      <c r="D413" s="146" t="s">
        <v>1012</v>
      </c>
      <c r="F413" s="189" t="s">
        <v>10497</v>
      </c>
      <c r="I413" s="148"/>
      <c r="L413" s="33"/>
      <c r="M413" s="149"/>
      <c r="T413" s="54"/>
      <c r="AT413" s="18" t="s">
        <v>1012</v>
      </c>
      <c r="AU413" s="18" t="s">
        <v>88</v>
      </c>
    </row>
    <row r="414" spans="2:65" s="1" customFormat="1" ht="37.9" customHeight="1">
      <c r="B414" s="33"/>
      <c r="C414" s="133" t="s">
        <v>1334</v>
      </c>
      <c r="D414" s="133" t="s">
        <v>307</v>
      </c>
      <c r="E414" s="134" t="s">
        <v>10516</v>
      </c>
      <c r="F414" s="135" t="s">
        <v>10517</v>
      </c>
      <c r="G414" s="136" t="s">
        <v>5668</v>
      </c>
      <c r="H414" s="137">
        <v>2</v>
      </c>
      <c r="I414" s="138"/>
      <c r="J414" s="139">
        <f>ROUND(I414*H414,2)</f>
        <v>0</v>
      </c>
      <c r="K414" s="135" t="s">
        <v>721</v>
      </c>
      <c r="L414" s="33"/>
      <c r="M414" s="140" t="s">
        <v>42</v>
      </c>
      <c r="N414" s="141" t="s">
        <v>50</v>
      </c>
      <c r="P414" s="142">
        <f>O414*H414</f>
        <v>0</v>
      </c>
      <c r="Q414" s="142">
        <v>0</v>
      </c>
      <c r="R414" s="142">
        <f>Q414*H414</f>
        <v>0</v>
      </c>
      <c r="S414" s="142">
        <v>0</v>
      </c>
      <c r="T414" s="143">
        <f>S414*H414</f>
        <v>0</v>
      </c>
      <c r="AR414" s="144" t="s">
        <v>311</v>
      </c>
      <c r="AT414" s="144" t="s">
        <v>307</v>
      </c>
      <c r="AU414" s="144" t="s">
        <v>88</v>
      </c>
      <c r="AY414" s="18" t="s">
        <v>305</v>
      </c>
      <c r="BE414" s="145">
        <f>IF(N414="základní",J414,0)</f>
        <v>0</v>
      </c>
      <c r="BF414" s="145">
        <f>IF(N414="snížená",J414,0)</f>
        <v>0</v>
      </c>
      <c r="BG414" s="145">
        <f>IF(N414="zákl. přenesená",J414,0)</f>
        <v>0</v>
      </c>
      <c r="BH414" s="145">
        <f>IF(N414="sníž. přenesená",J414,0)</f>
        <v>0</v>
      </c>
      <c r="BI414" s="145">
        <f>IF(N414="nulová",J414,0)</f>
        <v>0</v>
      </c>
      <c r="BJ414" s="18" t="s">
        <v>86</v>
      </c>
      <c r="BK414" s="145">
        <f>ROUND(I414*H414,2)</f>
        <v>0</v>
      </c>
      <c r="BL414" s="18" t="s">
        <v>311</v>
      </c>
      <c r="BM414" s="144" t="s">
        <v>2053</v>
      </c>
    </row>
    <row r="415" spans="2:65" s="1" customFormat="1" ht="19.5">
      <c r="B415" s="33"/>
      <c r="D415" s="146" t="s">
        <v>313</v>
      </c>
      <c r="F415" s="147" t="s">
        <v>10517</v>
      </c>
      <c r="I415" s="148"/>
      <c r="L415" s="33"/>
      <c r="M415" s="149"/>
      <c r="T415" s="54"/>
      <c r="AT415" s="18" t="s">
        <v>313</v>
      </c>
      <c r="AU415" s="18" t="s">
        <v>88</v>
      </c>
    </row>
    <row r="416" spans="2:65" s="1" customFormat="1" ht="19.5">
      <c r="B416" s="33"/>
      <c r="D416" s="146" t="s">
        <v>1012</v>
      </c>
      <c r="F416" s="189" t="s">
        <v>10518</v>
      </c>
      <c r="I416" s="148"/>
      <c r="L416" s="33"/>
      <c r="M416" s="149"/>
      <c r="T416" s="54"/>
      <c r="AT416" s="18" t="s">
        <v>1012</v>
      </c>
      <c r="AU416" s="18" t="s">
        <v>88</v>
      </c>
    </row>
    <row r="417" spans="2:65" s="1" customFormat="1" ht="16.5" customHeight="1">
      <c r="B417" s="33"/>
      <c r="C417" s="133" t="s">
        <v>1339</v>
      </c>
      <c r="D417" s="133" t="s">
        <v>307</v>
      </c>
      <c r="E417" s="134" t="s">
        <v>10519</v>
      </c>
      <c r="F417" s="135" t="s">
        <v>10493</v>
      </c>
      <c r="G417" s="136" t="s">
        <v>5668</v>
      </c>
      <c r="H417" s="137">
        <v>2</v>
      </c>
      <c r="I417" s="138"/>
      <c r="J417" s="139">
        <f>ROUND(I417*H417,2)</f>
        <v>0</v>
      </c>
      <c r="K417" s="135" t="s">
        <v>721</v>
      </c>
      <c r="L417" s="33"/>
      <c r="M417" s="140" t="s">
        <v>42</v>
      </c>
      <c r="N417" s="141" t="s">
        <v>50</v>
      </c>
      <c r="P417" s="142">
        <f>O417*H417</f>
        <v>0</v>
      </c>
      <c r="Q417" s="142">
        <v>0</v>
      </c>
      <c r="R417" s="142">
        <f>Q417*H417</f>
        <v>0</v>
      </c>
      <c r="S417" s="142">
        <v>0</v>
      </c>
      <c r="T417" s="143">
        <f>S417*H417</f>
        <v>0</v>
      </c>
      <c r="AR417" s="144" t="s">
        <v>311</v>
      </c>
      <c r="AT417" s="144" t="s">
        <v>307</v>
      </c>
      <c r="AU417" s="144" t="s">
        <v>88</v>
      </c>
      <c r="AY417" s="18" t="s">
        <v>305</v>
      </c>
      <c r="BE417" s="145">
        <f>IF(N417="základní",J417,0)</f>
        <v>0</v>
      </c>
      <c r="BF417" s="145">
        <f>IF(N417="snížená",J417,0)</f>
        <v>0</v>
      </c>
      <c r="BG417" s="145">
        <f>IF(N417="zákl. přenesená",J417,0)</f>
        <v>0</v>
      </c>
      <c r="BH417" s="145">
        <f>IF(N417="sníž. přenesená",J417,0)</f>
        <v>0</v>
      </c>
      <c r="BI417" s="145">
        <f>IF(N417="nulová",J417,0)</f>
        <v>0</v>
      </c>
      <c r="BJ417" s="18" t="s">
        <v>86</v>
      </c>
      <c r="BK417" s="145">
        <f>ROUND(I417*H417,2)</f>
        <v>0</v>
      </c>
      <c r="BL417" s="18" t="s">
        <v>311</v>
      </c>
      <c r="BM417" s="144" t="s">
        <v>2061</v>
      </c>
    </row>
    <row r="418" spans="2:65" s="1" customFormat="1" ht="11.25">
      <c r="B418" s="33"/>
      <c r="D418" s="146" t="s">
        <v>313</v>
      </c>
      <c r="F418" s="147" t="s">
        <v>10493</v>
      </c>
      <c r="I418" s="148"/>
      <c r="L418" s="33"/>
      <c r="M418" s="149"/>
      <c r="T418" s="54"/>
      <c r="AT418" s="18" t="s">
        <v>313</v>
      </c>
      <c r="AU418" s="18" t="s">
        <v>88</v>
      </c>
    </row>
    <row r="419" spans="2:65" s="1" customFormat="1" ht="19.5">
      <c r="B419" s="33"/>
      <c r="D419" s="146" t="s">
        <v>1012</v>
      </c>
      <c r="F419" s="189" t="s">
        <v>10494</v>
      </c>
      <c r="I419" s="148"/>
      <c r="L419" s="33"/>
      <c r="M419" s="149"/>
      <c r="T419" s="54"/>
      <c r="AT419" s="18" t="s">
        <v>1012</v>
      </c>
      <c r="AU419" s="18" t="s">
        <v>88</v>
      </c>
    </row>
    <row r="420" spans="2:65" s="1" customFormat="1" ht="16.5" customHeight="1">
      <c r="B420" s="33"/>
      <c r="C420" s="133" t="s">
        <v>1343</v>
      </c>
      <c r="D420" s="133" t="s">
        <v>307</v>
      </c>
      <c r="E420" s="134" t="s">
        <v>10520</v>
      </c>
      <c r="F420" s="135" t="s">
        <v>10502</v>
      </c>
      <c r="G420" s="136" t="s">
        <v>2158</v>
      </c>
      <c r="H420" s="137">
        <v>1</v>
      </c>
      <c r="I420" s="138"/>
      <c r="J420" s="139">
        <f>ROUND(I420*H420,2)</f>
        <v>0</v>
      </c>
      <c r="K420" s="135" t="s">
        <v>721</v>
      </c>
      <c r="L420" s="33"/>
      <c r="M420" s="140" t="s">
        <v>42</v>
      </c>
      <c r="N420" s="141" t="s">
        <v>50</v>
      </c>
      <c r="P420" s="142">
        <f>O420*H420</f>
        <v>0</v>
      </c>
      <c r="Q420" s="142">
        <v>0</v>
      </c>
      <c r="R420" s="142">
        <f>Q420*H420</f>
        <v>0</v>
      </c>
      <c r="S420" s="142">
        <v>0</v>
      </c>
      <c r="T420" s="143">
        <f>S420*H420</f>
        <v>0</v>
      </c>
      <c r="AR420" s="144" t="s">
        <v>311</v>
      </c>
      <c r="AT420" s="144" t="s">
        <v>307</v>
      </c>
      <c r="AU420" s="144" t="s">
        <v>88</v>
      </c>
      <c r="AY420" s="18" t="s">
        <v>305</v>
      </c>
      <c r="BE420" s="145">
        <f>IF(N420="základní",J420,0)</f>
        <v>0</v>
      </c>
      <c r="BF420" s="145">
        <f>IF(N420="snížená",J420,0)</f>
        <v>0</v>
      </c>
      <c r="BG420" s="145">
        <f>IF(N420="zákl. přenesená",J420,0)</f>
        <v>0</v>
      </c>
      <c r="BH420" s="145">
        <f>IF(N420="sníž. přenesená",J420,0)</f>
        <v>0</v>
      </c>
      <c r="BI420" s="145">
        <f>IF(N420="nulová",J420,0)</f>
        <v>0</v>
      </c>
      <c r="BJ420" s="18" t="s">
        <v>86</v>
      </c>
      <c r="BK420" s="145">
        <f>ROUND(I420*H420,2)</f>
        <v>0</v>
      </c>
      <c r="BL420" s="18" t="s">
        <v>311</v>
      </c>
      <c r="BM420" s="144" t="s">
        <v>2069</v>
      </c>
    </row>
    <row r="421" spans="2:65" s="1" customFormat="1" ht="11.25">
      <c r="B421" s="33"/>
      <c r="D421" s="146" t="s">
        <v>313</v>
      </c>
      <c r="F421" s="147" t="s">
        <v>10502</v>
      </c>
      <c r="I421" s="148"/>
      <c r="L421" s="33"/>
      <c r="M421" s="149"/>
      <c r="T421" s="54"/>
      <c r="AT421" s="18" t="s">
        <v>313</v>
      </c>
      <c r="AU421" s="18" t="s">
        <v>88</v>
      </c>
    </row>
    <row r="422" spans="2:65" s="1" customFormat="1" ht="16.5" customHeight="1">
      <c r="B422" s="33"/>
      <c r="C422" s="133" t="s">
        <v>1348</v>
      </c>
      <c r="D422" s="133" t="s">
        <v>307</v>
      </c>
      <c r="E422" s="134" t="s">
        <v>10521</v>
      </c>
      <c r="F422" s="135" t="s">
        <v>10504</v>
      </c>
      <c r="G422" s="136" t="s">
        <v>5668</v>
      </c>
      <c r="H422" s="137">
        <v>1</v>
      </c>
      <c r="I422" s="138"/>
      <c r="J422" s="139">
        <f>ROUND(I422*H422,2)</f>
        <v>0</v>
      </c>
      <c r="K422" s="135" t="s">
        <v>721</v>
      </c>
      <c r="L422" s="33"/>
      <c r="M422" s="140" t="s">
        <v>42</v>
      </c>
      <c r="N422" s="141" t="s">
        <v>50</v>
      </c>
      <c r="P422" s="142">
        <f>O422*H422</f>
        <v>0</v>
      </c>
      <c r="Q422" s="142">
        <v>0</v>
      </c>
      <c r="R422" s="142">
        <f>Q422*H422</f>
        <v>0</v>
      </c>
      <c r="S422" s="142">
        <v>0</v>
      </c>
      <c r="T422" s="143">
        <f>S422*H422</f>
        <v>0</v>
      </c>
      <c r="AR422" s="144" t="s">
        <v>311</v>
      </c>
      <c r="AT422" s="144" t="s">
        <v>307</v>
      </c>
      <c r="AU422" s="144" t="s">
        <v>88</v>
      </c>
      <c r="AY422" s="18" t="s">
        <v>305</v>
      </c>
      <c r="BE422" s="145">
        <f>IF(N422="základní",J422,0)</f>
        <v>0</v>
      </c>
      <c r="BF422" s="145">
        <f>IF(N422="snížená",J422,0)</f>
        <v>0</v>
      </c>
      <c r="BG422" s="145">
        <f>IF(N422="zákl. přenesená",J422,0)</f>
        <v>0</v>
      </c>
      <c r="BH422" s="145">
        <f>IF(N422="sníž. přenesená",J422,0)</f>
        <v>0</v>
      </c>
      <c r="BI422" s="145">
        <f>IF(N422="nulová",J422,0)</f>
        <v>0</v>
      </c>
      <c r="BJ422" s="18" t="s">
        <v>86</v>
      </c>
      <c r="BK422" s="145">
        <f>ROUND(I422*H422,2)</f>
        <v>0</v>
      </c>
      <c r="BL422" s="18" t="s">
        <v>311</v>
      </c>
      <c r="BM422" s="144" t="s">
        <v>2077</v>
      </c>
    </row>
    <row r="423" spans="2:65" s="1" customFormat="1" ht="11.25">
      <c r="B423" s="33"/>
      <c r="D423" s="146" t="s">
        <v>313</v>
      </c>
      <c r="F423" s="147" t="s">
        <v>10504</v>
      </c>
      <c r="I423" s="148"/>
      <c r="L423" s="33"/>
      <c r="M423" s="149"/>
      <c r="T423" s="54"/>
      <c r="AT423" s="18" t="s">
        <v>313</v>
      </c>
      <c r="AU423" s="18" t="s">
        <v>88</v>
      </c>
    </row>
    <row r="424" spans="2:65" s="1" customFormat="1" ht="19.5">
      <c r="B424" s="33"/>
      <c r="D424" s="146" t="s">
        <v>1012</v>
      </c>
      <c r="F424" s="189" t="s">
        <v>10505</v>
      </c>
      <c r="I424" s="148"/>
      <c r="L424" s="33"/>
      <c r="M424" s="149"/>
      <c r="T424" s="54"/>
      <c r="AT424" s="18" t="s">
        <v>1012</v>
      </c>
      <c r="AU424" s="18" t="s">
        <v>88</v>
      </c>
    </row>
    <row r="425" spans="2:65" s="11" customFormat="1" ht="22.9" customHeight="1">
      <c r="B425" s="121"/>
      <c r="D425" s="122" t="s">
        <v>78</v>
      </c>
      <c r="E425" s="131" t="s">
        <v>7250</v>
      </c>
      <c r="F425" s="131" t="s">
        <v>10522</v>
      </c>
      <c r="I425" s="124"/>
      <c r="J425" s="132">
        <f>BK425</f>
        <v>0</v>
      </c>
      <c r="L425" s="121"/>
      <c r="M425" s="126"/>
      <c r="P425" s="127">
        <f>SUM(P426:P438)</f>
        <v>0</v>
      </c>
      <c r="R425" s="127">
        <f>SUM(R426:R438)</f>
        <v>0</v>
      </c>
      <c r="T425" s="128">
        <f>SUM(T426:T438)</f>
        <v>0</v>
      </c>
      <c r="AR425" s="122" t="s">
        <v>86</v>
      </c>
      <c r="AT425" s="129" t="s">
        <v>78</v>
      </c>
      <c r="AU425" s="129" t="s">
        <v>86</v>
      </c>
      <c r="AY425" s="122" t="s">
        <v>305</v>
      </c>
      <c r="BK425" s="130">
        <f>SUM(BK426:BK438)</f>
        <v>0</v>
      </c>
    </row>
    <row r="426" spans="2:65" s="1" customFormat="1" ht="16.5" customHeight="1">
      <c r="B426" s="33"/>
      <c r="C426" s="133" t="s">
        <v>1355</v>
      </c>
      <c r="D426" s="133" t="s">
        <v>307</v>
      </c>
      <c r="E426" s="134" t="s">
        <v>10523</v>
      </c>
      <c r="F426" s="135" t="s">
        <v>10524</v>
      </c>
      <c r="G426" s="136" t="s">
        <v>2158</v>
      </c>
      <c r="H426" s="137">
        <v>1</v>
      </c>
      <c r="I426" s="138"/>
      <c r="J426" s="139">
        <f>ROUND(I426*H426,2)</f>
        <v>0</v>
      </c>
      <c r="K426" s="135" t="s">
        <v>721</v>
      </c>
      <c r="L426" s="33"/>
      <c r="M426" s="140" t="s">
        <v>42</v>
      </c>
      <c r="N426" s="141" t="s">
        <v>50</v>
      </c>
      <c r="P426" s="142">
        <f>O426*H426</f>
        <v>0</v>
      </c>
      <c r="Q426" s="142">
        <v>0</v>
      </c>
      <c r="R426" s="142">
        <f>Q426*H426</f>
        <v>0</v>
      </c>
      <c r="S426" s="142">
        <v>0</v>
      </c>
      <c r="T426" s="143">
        <f>S426*H426</f>
        <v>0</v>
      </c>
      <c r="AR426" s="144" t="s">
        <v>311</v>
      </c>
      <c r="AT426" s="144" t="s">
        <v>307</v>
      </c>
      <c r="AU426" s="144" t="s">
        <v>88</v>
      </c>
      <c r="AY426" s="18" t="s">
        <v>305</v>
      </c>
      <c r="BE426" s="145">
        <f>IF(N426="základní",J426,0)</f>
        <v>0</v>
      </c>
      <c r="BF426" s="145">
        <f>IF(N426="snížená",J426,0)</f>
        <v>0</v>
      </c>
      <c r="BG426" s="145">
        <f>IF(N426="zákl. přenesená",J426,0)</f>
        <v>0</v>
      </c>
      <c r="BH426" s="145">
        <f>IF(N426="sníž. přenesená",J426,0)</f>
        <v>0</v>
      </c>
      <c r="BI426" s="145">
        <f>IF(N426="nulová",J426,0)</f>
        <v>0</v>
      </c>
      <c r="BJ426" s="18" t="s">
        <v>86</v>
      </c>
      <c r="BK426" s="145">
        <f>ROUND(I426*H426,2)</f>
        <v>0</v>
      </c>
      <c r="BL426" s="18" t="s">
        <v>311</v>
      </c>
      <c r="BM426" s="144" t="s">
        <v>2087</v>
      </c>
    </row>
    <row r="427" spans="2:65" s="1" customFormat="1" ht="11.25">
      <c r="B427" s="33"/>
      <c r="D427" s="146" t="s">
        <v>313</v>
      </c>
      <c r="F427" s="147" t="s">
        <v>10524</v>
      </c>
      <c r="I427" s="148"/>
      <c r="L427" s="33"/>
      <c r="M427" s="149"/>
      <c r="T427" s="54"/>
      <c r="AT427" s="18" t="s">
        <v>313</v>
      </c>
      <c r="AU427" s="18" t="s">
        <v>88</v>
      </c>
    </row>
    <row r="428" spans="2:65" s="1" customFormat="1" ht="16.5" customHeight="1">
      <c r="B428" s="33"/>
      <c r="C428" s="133" t="s">
        <v>1359</v>
      </c>
      <c r="D428" s="133" t="s">
        <v>307</v>
      </c>
      <c r="E428" s="134" t="s">
        <v>10525</v>
      </c>
      <c r="F428" s="135" t="s">
        <v>10526</v>
      </c>
      <c r="G428" s="136" t="s">
        <v>2158</v>
      </c>
      <c r="H428" s="137">
        <v>1</v>
      </c>
      <c r="I428" s="138"/>
      <c r="J428" s="139">
        <f>ROUND(I428*H428,2)</f>
        <v>0</v>
      </c>
      <c r="K428" s="135" t="s">
        <v>721</v>
      </c>
      <c r="L428" s="33"/>
      <c r="M428" s="140" t="s">
        <v>42</v>
      </c>
      <c r="N428" s="141" t="s">
        <v>50</v>
      </c>
      <c r="P428" s="142">
        <f>O428*H428</f>
        <v>0</v>
      </c>
      <c r="Q428" s="142">
        <v>0</v>
      </c>
      <c r="R428" s="142">
        <f>Q428*H428</f>
        <v>0</v>
      </c>
      <c r="S428" s="142">
        <v>0</v>
      </c>
      <c r="T428" s="143">
        <f>S428*H428</f>
        <v>0</v>
      </c>
      <c r="AR428" s="144" t="s">
        <v>311</v>
      </c>
      <c r="AT428" s="144" t="s">
        <v>307</v>
      </c>
      <c r="AU428" s="144" t="s">
        <v>88</v>
      </c>
      <c r="AY428" s="18" t="s">
        <v>305</v>
      </c>
      <c r="BE428" s="145">
        <f>IF(N428="základní",J428,0)</f>
        <v>0</v>
      </c>
      <c r="BF428" s="145">
        <f>IF(N428="snížená",J428,0)</f>
        <v>0</v>
      </c>
      <c r="BG428" s="145">
        <f>IF(N428="zákl. přenesená",J428,0)</f>
        <v>0</v>
      </c>
      <c r="BH428" s="145">
        <f>IF(N428="sníž. přenesená",J428,0)</f>
        <v>0</v>
      </c>
      <c r="BI428" s="145">
        <f>IF(N428="nulová",J428,0)</f>
        <v>0</v>
      </c>
      <c r="BJ428" s="18" t="s">
        <v>86</v>
      </c>
      <c r="BK428" s="145">
        <f>ROUND(I428*H428,2)</f>
        <v>0</v>
      </c>
      <c r="BL428" s="18" t="s">
        <v>311</v>
      </c>
      <c r="BM428" s="144" t="s">
        <v>2095</v>
      </c>
    </row>
    <row r="429" spans="2:65" s="1" customFormat="1" ht="11.25">
      <c r="B429" s="33"/>
      <c r="D429" s="146" t="s">
        <v>313</v>
      </c>
      <c r="F429" s="147" t="s">
        <v>10526</v>
      </c>
      <c r="I429" s="148"/>
      <c r="L429" s="33"/>
      <c r="M429" s="149"/>
      <c r="T429" s="54"/>
      <c r="AT429" s="18" t="s">
        <v>313</v>
      </c>
      <c r="AU429" s="18" t="s">
        <v>88</v>
      </c>
    </row>
    <row r="430" spans="2:65" s="1" customFormat="1" ht="21.75" customHeight="1">
      <c r="B430" s="33"/>
      <c r="C430" s="133" t="s">
        <v>1367</v>
      </c>
      <c r="D430" s="133" t="s">
        <v>307</v>
      </c>
      <c r="E430" s="134" t="s">
        <v>10527</v>
      </c>
      <c r="F430" s="135" t="s">
        <v>10528</v>
      </c>
      <c r="G430" s="136" t="s">
        <v>2158</v>
      </c>
      <c r="H430" s="137">
        <v>1</v>
      </c>
      <c r="I430" s="138"/>
      <c r="J430" s="139">
        <f>ROUND(I430*H430,2)</f>
        <v>0</v>
      </c>
      <c r="K430" s="135" t="s">
        <v>721</v>
      </c>
      <c r="L430" s="33"/>
      <c r="M430" s="140" t="s">
        <v>42</v>
      </c>
      <c r="N430" s="141" t="s">
        <v>50</v>
      </c>
      <c r="P430" s="142">
        <f>O430*H430</f>
        <v>0</v>
      </c>
      <c r="Q430" s="142">
        <v>0</v>
      </c>
      <c r="R430" s="142">
        <f>Q430*H430</f>
        <v>0</v>
      </c>
      <c r="S430" s="142">
        <v>0</v>
      </c>
      <c r="T430" s="143">
        <f>S430*H430</f>
        <v>0</v>
      </c>
      <c r="AR430" s="144" t="s">
        <v>311</v>
      </c>
      <c r="AT430" s="144" t="s">
        <v>307</v>
      </c>
      <c r="AU430" s="144" t="s">
        <v>88</v>
      </c>
      <c r="AY430" s="18" t="s">
        <v>305</v>
      </c>
      <c r="BE430" s="145">
        <f>IF(N430="základní",J430,0)</f>
        <v>0</v>
      </c>
      <c r="BF430" s="145">
        <f>IF(N430="snížená",J430,0)</f>
        <v>0</v>
      </c>
      <c r="BG430" s="145">
        <f>IF(N430="zákl. přenesená",J430,0)</f>
        <v>0</v>
      </c>
      <c r="BH430" s="145">
        <f>IF(N430="sníž. přenesená",J430,0)</f>
        <v>0</v>
      </c>
      <c r="BI430" s="145">
        <f>IF(N430="nulová",J430,0)</f>
        <v>0</v>
      </c>
      <c r="BJ430" s="18" t="s">
        <v>86</v>
      </c>
      <c r="BK430" s="145">
        <f>ROUND(I430*H430,2)</f>
        <v>0</v>
      </c>
      <c r="BL430" s="18" t="s">
        <v>311</v>
      </c>
      <c r="BM430" s="144" t="s">
        <v>2103</v>
      </c>
    </row>
    <row r="431" spans="2:65" s="1" customFormat="1" ht="11.25">
      <c r="B431" s="33"/>
      <c r="D431" s="146" t="s">
        <v>313</v>
      </c>
      <c r="F431" s="147" t="s">
        <v>10528</v>
      </c>
      <c r="I431" s="148"/>
      <c r="L431" s="33"/>
      <c r="M431" s="149"/>
      <c r="T431" s="54"/>
      <c r="AT431" s="18" t="s">
        <v>313</v>
      </c>
      <c r="AU431" s="18" t="s">
        <v>88</v>
      </c>
    </row>
    <row r="432" spans="2:65" s="1" customFormat="1" ht="16.5" customHeight="1">
      <c r="B432" s="33"/>
      <c r="C432" s="133" t="s">
        <v>1372</v>
      </c>
      <c r="D432" s="133" t="s">
        <v>307</v>
      </c>
      <c r="E432" s="134" t="s">
        <v>10529</v>
      </c>
      <c r="F432" s="135" t="s">
        <v>10530</v>
      </c>
      <c r="G432" s="136" t="s">
        <v>2158</v>
      </c>
      <c r="H432" s="137">
        <v>1</v>
      </c>
      <c r="I432" s="138"/>
      <c r="J432" s="139">
        <f>ROUND(I432*H432,2)</f>
        <v>0</v>
      </c>
      <c r="K432" s="135" t="s">
        <v>721</v>
      </c>
      <c r="L432" s="33"/>
      <c r="M432" s="140" t="s">
        <v>42</v>
      </c>
      <c r="N432" s="141" t="s">
        <v>50</v>
      </c>
      <c r="P432" s="142">
        <f>O432*H432</f>
        <v>0</v>
      </c>
      <c r="Q432" s="142">
        <v>0</v>
      </c>
      <c r="R432" s="142">
        <f>Q432*H432</f>
        <v>0</v>
      </c>
      <c r="S432" s="142">
        <v>0</v>
      </c>
      <c r="T432" s="143">
        <f>S432*H432</f>
        <v>0</v>
      </c>
      <c r="AR432" s="144" t="s">
        <v>311</v>
      </c>
      <c r="AT432" s="144" t="s">
        <v>307</v>
      </c>
      <c r="AU432" s="144" t="s">
        <v>88</v>
      </c>
      <c r="AY432" s="18" t="s">
        <v>305</v>
      </c>
      <c r="BE432" s="145">
        <f>IF(N432="základní",J432,0)</f>
        <v>0</v>
      </c>
      <c r="BF432" s="145">
        <f>IF(N432="snížená",J432,0)</f>
        <v>0</v>
      </c>
      <c r="BG432" s="145">
        <f>IF(N432="zákl. přenesená",J432,0)</f>
        <v>0</v>
      </c>
      <c r="BH432" s="145">
        <f>IF(N432="sníž. přenesená",J432,0)</f>
        <v>0</v>
      </c>
      <c r="BI432" s="145">
        <f>IF(N432="nulová",J432,0)</f>
        <v>0</v>
      </c>
      <c r="BJ432" s="18" t="s">
        <v>86</v>
      </c>
      <c r="BK432" s="145">
        <f>ROUND(I432*H432,2)</f>
        <v>0</v>
      </c>
      <c r="BL432" s="18" t="s">
        <v>311</v>
      </c>
      <c r="BM432" s="144" t="s">
        <v>2111</v>
      </c>
    </row>
    <row r="433" spans="2:65" s="1" customFormat="1" ht="11.25">
      <c r="B433" s="33"/>
      <c r="D433" s="146" t="s">
        <v>313</v>
      </c>
      <c r="F433" s="147" t="s">
        <v>10530</v>
      </c>
      <c r="I433" s="148"/>
      <c r="L433" s="33"/>
      <c r="M433" s="149"/>
      <c r="T433" s="54"/>
      <c r="AT433" s="18" t="s">
        <v>313</v>
      </c>
      <c r="AU433" s="18" t="s">
        <v>88</v>
      </c>
    </row>
    <row r="434" spans="2:65" s="1" customFormat="1" ht="16.5" customHeight="1">
      <c r="B434" s="33"/>
      <c r="C434" s="133" t="s">
        <v>1380</v>
      </c>
      <c r="D434" s="133" t="s">
        <v>307</v>
      </c>
      <c r="E434" s="134" t="s">
        <v>10531</v>
      </c>
      <c r="F434" s="135" t="s">
        <v>10532</v>
      </c>
      <c r="G434" s="136" t="s">
        <v>2158</v>
      </c>
      <c r="H434" s="137">
        <v>1</v>
      </c>
      <c r="I434" s="138"/>
      <c r="J434" s="139">
        <f>ROUND(I434*H434,2)</f>
        <v>0</v>
      </c>
      <c r="K434" s="135" t="s">
        <v>721</v>
      </c>
      <c r="L434" s="33"/>
      <c r="M434" s="140" t="s">
        <v>42</v>
      </c>
      <c r="N434" s="141" t="s">
        <v>50</v>
      </c>
      <c r="P434" s="142">
        <f>O434*H434</f>
        <v>0</v>
      </c>
      <c r="Q434" s="142">
        <v>0</v>
      </c>
      <c r="R434" s="142">
        <f>Q434*H434</f>
        <v>0</v>
      </c>
      <c r="S434" s="142">
        <v>0</v>
      </c>
      <c r="T434" s="143">
        <f>S434*H434</f>
        <v>0</v>
      </c>
      <c r="AR434" s="144" t="s">
        <v>311</v>
      </c>
      <c r="AT434" s="144" t="s">
        <v>307</v>
      </c>
      <c r="AU434" s="144" t="s">
        <v>88</v>
      </c>
      <c r="AY434" s="18" t="s">
        <v>305</v>
      </c>
      <c r="BE434" s="145">
        <f>IF(N434="základní",J434,0)</f>
        <v>0</v>
      </c>
      <c r="BF434" s="145">
        <f>IF(N434="snížená",J434,0)</f>
        <v>0</v>
      </c>
      <c r="BG434" s="145">
        <f>IF(N434="zákl. přenesená",J434,0)</f>
        <v>0</v>
      </c>
      <c r="BH434" s="145">
        <f>IF(N434="sníž. přenesená",J434,0)</f>
        <v>0</v>
      </c>
      <c r="BI434" s="145">
        <f>IF(N434="nulová",J434,0)</f>
        <v>0</v>
      </c>
      <c r="BJ434" s="18" t="s">
        <v>86</v>
      </c>
      <c r="BK434" s="145">
        <f>ROUND(I434*H434,2)</f>
        <v>0</v>
      </c>
      <c r="BL434" s="18" t="s">
        <v>311</v>
      </c>
      <c r="BM434" s="144" t="s">
        <v>2119</v>
      </c>
    </row>
    <row r="435" spans="2:65" s="1" customFormat="1" ht="11.25">
      <c r="B435" s="33"/>
      <c r="D435" s="146" t="s">
        <v>313</v>
      </c>
      <c r="F435" s="147" t="s">
        <v>10532</v>
      </c>
      <c r="I435" s="148"/>
      <c r="L435" s="33"/>
      <c r="M435" s="149"/>
      <c r="T435" s="54"/>
      <c r="AT435" s="18" t="s">
        <v>313</v>
      </c>
      <c r="AU435" s="18" t="s">
        <v>88</v>
      </c>
    </row>
    <row r="436" spans="2:65" s="1" customFormat="1" ht="37.9" customHeight="1">
      <c r="B436" s="33"/>
      <c r="C436" s="133" t="s">
        <v>1385</v>
      </c>
      <c r="D436" s="133" t="s">
        <v>307</v>
      </c>
      <c r="E436" s="134" t="s">
        <v>10533</v>
      </c>
      <c r="F436" s="135" t="s">
        <v>10534</v>
      </c>
      <c r="G436" s="136" t="s">
        <v>2158</v>
      </c>
      <c r="H436" s="137">
        <v>1</v>
      </c>
      <c r="I436" s="138"/>
      <c r="J436" s="139">
        <f>ROUND(I436*H436,2)</f>
        <v>0</v>
      </c>
      <c r="K436" s="135" t="s">
        <v>721</v>
      </c>
      <c r="L436" s="33"/>
      <c r="M436" s="140" t="s">
        <v>42</v>
      </c>
      <c r="N436" s="141" t="s">
        <v>50</v>
      </c>
      <c r="P436" s="142">
        <f>O436*H436</f>
        <v>0</v>
      </c>
      <c r="Q436" s="142">
        <v>0</v>
      </c>
      <c r="R436" s="142">
        <f>Q436*H436</f>
        <v>0</v>
      </c>
      <c r="S436" s="142">
        <v>0</v>
      </c>
      <c r="T436" s="143">
        <f>S436*H436</f>
        <v>0</v>
      </c>
      <c r="AR436" s="144" t="s">
        <v>311</v>
      </c>
      <c r="AT436" s="144" t="s">
        <v>307</v>
      </c>
      <c r="AU436" s="144" t="s">
        <v>88</v>
      </c>
      <c r="AY436" s="18" t="s">
        <v>305</v>
      </c>
      <c r="BE436" s="145">
        <f>IF(N436="základní",J436,0)</f>
        <v>0</v>
      </c>
      <c r="BF436" s="145">
        <f>IF(N436="snížená",J436,0)</f>
        <v>0</v>
      </c>
      <c r="BG436" s="145">
        <f>IF(N436="zákl. přenesená",J436,0)</f>
        <v>0</v>
      </c>
      <c r="BH436" s="145">
        <f>IF(N436="sníž. přenesená",J436,0)</f>
        <v>0</v>
      </c>
      <c r="BI436" s="145">
        <f>IF(N436="nulová",J436,0)</f>
        <v>0</v>
      </c>
      <c r="BJ436" s="18" t="s">
        <v>86</v>
      </c>
      <c r="BK436" s="145">
        <f>ROUND(I436*H436,2)</f>
        <v>0</v>
      </c>
      <c r="BL436" s="18" t="s">
        <v>311</v>
      </c>
      <c r="BM436" s="144" t="s">
        <v>2127</v>
      </c>
    </row>
    <row r="437" spans="2:65" s="1" customFormat="1" ht="29.25">
      <c r="B437" s="33"/>
      <c r="D437" s="146" t="s">
        <v>313</v>
      </c>
      <c r="F437" s="147" t="s">
        <v>10534</v>
      </c>
      <c r="I437" s="148"/>
      <c r="L437" s="33"/>
      <c r="M437" s="149"/>
      <c r="T437" s="54"/>
      <c r="AT437" s="18" t="s">
        <v>313</v>
      </c>
      <c r="AU437" s="18" t="s">
        <v>88</v>
      </c>
    </row>
    <row r="438" spans="2:65" s="1" customFormat="1" ht="19.5">
      <c r="B438" s="33"/>
      <c r="D438" s="146" t="s">
        <v>1012</v>
      </c>
      <c r="F438" s="189" t="s">
        <v>10535</v>
      </c>
      <c r="I438" s="148"/>
      <c r="L438" s="33"/>
      <c r="M438" s="149"/>
      <c r="T438" s="54"/>
      <c r="AT438" s="18" t="s">
        <v>1012</v>
      </c>
      <c r="AU438" s="18" t="s">
        <v>88</v>
      </c>
    </row>
    <row r="439" spans="2:65" s="11" customFormat="1" ht="25.9" customHeight="1">
      <c r="B439" s="121"/>
      <c r="D439" s="122" t="s">
        <v>78</v>
      </c>
      <c r="E439" s="123" t="s">
        <v>88</v>
      </c>
      <c r="F439" s="123" t="s">
        <v>10536</v>
      </c>
      <c r="I439" s="124"/>
      <c r="J439" s="125">
        <f>BK439</f>
        <v>0</v>
      </c>
      <c r="L439" s="121"/>
      <c r="M439" s="126"/>
      <c r="P439" s="127">
        <f>P440+P480+P523+P577</f>
        <v>0</v>
      </c>
      <c r="R439" s="127">
        <f>R440+R480+R523+R577</f>
        <v>0</v>
      </c>
      <c r="T439" s="128">
        <f>T440+T480+T523+T577</f>
        <v>0</v>
      </c>
      <c r="AR439" s="122" t="s">
        <v>86</v>
      </c>
      <c r="AT439" s="129" t="s">
        <v>78</v>
      </c>
      <c r="AU439" s="129" t="s">
        <v>79</v>
      </c>
      <c r="AY439" s="122" t="s">
        <v>305</v>
      </c>
      <c r="BK439" s="130">
        <f>BK440+BK480+BK523+BK577</f>
        <v>0</v>
      </c>
    </row>
    <row r="440" spans="2:65" s="11" customFormat="1" ht="22.9" customHeight="1">
      <c r="B440" s="121"/>
      <c r="D440" s="122" t="s">
        <v>78</v>
      </c>
      <c r="E440" s="131" t="s">
        <v>7335</v>
      </c>
      <c r="F440" s="131" t="s">
        <v>10537</v>
      </c>
      <c r="I440" s="124"/>
      <c r="J440" s="132">
        <f>BK440</f>
        <v>0</v>
      </c>
      <c r="L440" s="121"/>
      <c r="M440" s="126"/>
      <c r="P440" s="127">
        <f>SUM(P441:P479)</f>
        <v>0</v>
      </c>
      <c r="R440" s="127">
        <f>SUM(R441:R479)</f>
        <v>0</v>
      </c>
      <c r="T440" s="128">
        <f>SUM(T441:T479)</f>
        <v>0</v>
      </c>
      <c r="AR440" s="122" t="s">
        <v>86</v>
      </c>
      <c r="AT440" s="129" t="s">
        <v>78</v>
      </c>
      <c r="AU440" s="129" t="s">
        <v>86</v>
      </c>
      <c r="AY440" s="122" t="s">
        <v>305</v>
      </c>
      <c r="BK440" s="130">
        <f>SUM(BK441:BK479)</f>
        <v>0</v>
      </c>
    </row>
    <row r="441" spans="2:65" s="1" customFormat="1" ht="76.349999999999994" customHeight="1">
      <c r="B441" s="33"/>
      <c r="C441" s="133" t="s">
        <v>1392</v>
      </c>
      <c r="D441" s="133" t="s">
        <v>307</v>
      </c>
      <c r="E441" s="134" t="s">
        <v>10538</v>
      </c>
      <c r="F441" s="135" t="s">
        <v>10539</v>
      </c>
      <c r="G441" s="136" t="s">
        <v>2158</v>
      </c>
      <c r="H441" s="137">
        <v>1</v>
      </c>
      <c r="I441" s="138"/>
      <c r="J441" s="139">
        <f>ROUND(I441*H441,2)</f>
        <v>0</v>
      </c>
      <c r="K441" s="135" t="s">
        <v>721</v>
      </c>
      <c r="L441" s="33"/>
      <c r="M441" s="140" t="s">
        <v>42</v>
      </c>
      <c r="N441" s="141" t="s">
        <v>50</v>
      </c>
      <c r="P441" s="142">
        <f>O441*H441</f>
        <v>0</v>
      </c>
      <c r="Q441" s="142">
        <v>0</v>
      </c>
      <c r="R441" s="142">
        <f>Q441*H441</f>
        <v>0</v>
      </c>
      <c r="S441" s="142">
        <v>0</v>
      </c>
      <c r="T441" s="143">
        <f>S441*H441</f>
        <v>0</v>
      </c>
      <c r="AR441" s="144" t="s">
        <v>311</v>
      </c>
      <c r="AT441" s="144" t="s">
        <v>307</v>
      </c>
      <c r="AU441" s="144" t="s">
        <v>88</v>
      </c>
      <c r="AY441" s="18" t="s">
        <v>305</v>
      </c>
      <c r="BE441" s="145">
        <f>IF(N441="základní",J441,0)</f>
        <v>0</v>
      </c>
      <c r="BF441" s="145">
        <f>IF(N441="snížená",J441,0)</f>
        <v>0</v>
      </c>
      <c r="BG441" s="145">
        <f>IF(N441="zákl. přenesená",J441,0)</f>
        <v>0</v>
      </c>
      <c r="BH441" s="145">
        <f>IF(N441="sníž. přenesená",J441,0)</f>
        <v>0</v>
      </c>
      <c r="BI441" s="145">
        <f>IF(N441="nulová",J441,0)</f>
        <v>0</v>
      </c>
      <c r="BJ441" s="18" t="s">
        <v>86</v>
      </c>
      <c r="BK441" s="145">
        <f>ROUND(I441*H441,2)</f>
        <v>0</v>
      </c>
      <c r="BL441" s="18" t="s">
        <v>311</v>
      </c>
      <c r="BM441" s="144" t="s">
        <v>2135</v>
      </c>
    </row>
    <row r="442" spans="2:65" s="1" customFormat="1" ht="48.75">
      <c r="B442" s="33"/>
      <c r="D442" s="146" t="s">
        <v>313</v>
      </c>
      <c r="F442" s="147" t="s">
        <v>10540</v>
      </c>
      <c r="I442" s="148"/>
      <c r="L442" s="33"/>
      <c r="M442" s="149"/>
      <c r="T442" s="54"/>
      <c r="AT442" s="18" t="s">
        <v>313</v>
      </c>
      <c r="AU442" s="18" t="s">
        <v>88</v>
      </c>
    </row>
    <row r="443" spans="2:65" s="1" customFormat="1" ht="19.5">
      <c r="B443" s="33"/>
      <c r="D443" s="146" t="s">
        <v>1012</v>
      </c>
      <c r="F443" s="189" t="s">
        <v>10541</v>
      </c>
      <c r="I443" s="148"/>
      <c r="L443" s="33"/>
      <c r="M443" s="149"/>
      <c r="T443" s="54"/>
      <c r="AT443" s="18" t="s">
        <v>1012</v>
      </c>
      <c r="AU443" s="18" t="s">
        <v>88</v>
      </c>
    </row>
    <row r="444" spans="2:65" s="1" customFormat="1" ht="33" customHeight="1">
      <c r="B444" s="33"/>
      <c r="C444" s="133" t="s">
        <v>1397</v>
      </c>
      <c r="D444" s="133" t="s">
        <v>307</v>
      </c>
      <c r="E444" s="134" t="s">
        <v>10542</v>
      </c>
      <c r="F444" s="135" t="s">
        <v>10543</v>
      </c>
      <c r="G444" s="136" t="s">
        <v>5668</v>
      </c>
      <c r="H444" s="137">
        <v>1</v>
      </c>
      <c r="I444" s="138"/>
      <c r="J444" s="139">
        <f>ROUND(I444*H444,2)</f>
        <v>0</v>
      </c>
      <c r="K444" s="135" t="s">
        <v>721</v>
      </c>
      <c r="L444" s="33"/>
      <c r="M444" s="140" t="s">
        <v>42</v>
      </c>
      <c r="N444" s="141" t="s">
        <v>50</v>
      </c>
      <c r="P444" s="142">
        <f>O444*H444</f>
        <v>0</v>
      </c>
      <c r="Q444" s="142">
        <v>0</v>
      </c>
      <c r="R444" s="142">
        <f>Q444*H444</f>
        <v>0</v>
      </c>
      <c r="S444" s="142">
        <v>0</v>
      </c>
      <c r="T444" s="143">
        <f>S444*H444</f>
        <v>0</v>
      </c>
      <c r="AR444" s="144" t="s">
        <v>311</v>
      </c>
      <c r="AT444" s="144" t="s">
        <v>307</v>
      </c>
      <c r="AU444" s="144" t="s">
        <v>88</v>
      </c>
      <c r="AY444" s="18" t="s">
        <v>305</v>
      </c>
      <c r="BE444" s="145">
        <f>IF(N444="základní",J444,0)</f>
        <v>0</v>
      </c>
      <c r="BF444" s="145">
        <f>IF(N444="snížená",J444,0)</f>
        <v>0</v>
      </c>
      <c r="BG444" s="145">
        <f>IF(N444="zákl. přenesená",J444,0)</f>
        <v>0</v>
      </c>
      <c r="BH444" s="145">
        <f>IF(N444="sníž. přenesená",J444,0)</f>
        <v>0</v>
      </c>
      <c r="BI444" s="145">
        <f>IF(N444="nulová",J444,0)</f>
        <v>0</v>
      </c>
      <c r="BJ444" s="18" t="s">
        <v>86</v>
      </c>
      <c r="BK444" s="145">
        <f>ROUND(I444*H444,2)</f>
        <v>0</v>
      </c>
      <c r="BL444" s="18" t="s">
        <v>311</v>
      </c>
      <c r="BM444" s="144" t="s">
        <v>2143</v>
      </c>
    </row>
    <row r="445" spans="2:65" s="1" customFormat="1" ht="19.5">
      <c r="B445" s="33"/>
      <c r="D445" s="146" t="s">
        <v>313</v>
      </c>
      <c r="F445" s="147" t="s">
        <v>10543</v>
      </c>
      <c r="I445" s="148"/>
      <c r="L445" s="33"/>
      <c r="M445" s="149"/>
      <c r="T445" s="54"/>
      <c r="AT445" s="18" t="s">
        <v>313</v>
      </c>
      <c r="AU445" s="18" t="s">
        <v>88</v>
      </c>
    </row>
    <row r="446" spans="2:65" s="1" customFormat="1" ht="24.2" customHeight="1">
      <c r="B446" s="33"/>
      <c r="C446" s="133" t="s">
        <v>1404</v>
      </c>
      <c r="D446" s="133" t="s">
        <v>307</v>
      </c>
      <c r="E446" s="134" t="s">
        <v>10544</v>
      </c>
      <c r="F446" s="135" t="s">
        <v>10545</v>
      </c>
      <c r="G446" s="136" t="s">
        <v>5668</v>
      </c>
      <c r="H446" s="137">
        <v>7</v>
      </c>
      <c r="I446" s="138"/>
      <c r="J446" s="139">
        <f>ROUND(I446*H446,2)</f>
        <v>0</v>
      </c>
      <c r="K446" s="135" t="s">
        <v>721</v>
      </c>
      <c r="L446" s="33"/>
      <c r="M446" s="140" t="s">
        <v>42</v>
      </c>
      <c r="N446" s="141" t="s">
        <v>50</v>
      </c>
      <c r="P446" s="142">
        <f>O446*H446</f>
        <v>0</v>
      </c>
      <c r="Q446" s="142">
        <v>0</v>
      </c>
      <c r="R446" s="142">
        <f>Q446*H446</f>
        <v>0</v>
      </c>
      <c r="S446" s="142">
        <v>0</v>
      </c>
      <c r="T446" s="143">
        <f>S446*H446</f>
        <v>0</v>
      </c>
      <c r="AR446" s="144" t="s">
        <v>311</v>
      </c>
      <c r="AT446" s="144" t="s">
        <v>307</v>
      </c>
      <c r="AU446" s="144" t="s">
        <v>88</v>
      </c>
      <c r="AY446" s="18" t="s">
        <v>305</v>
      </c>
      <c r="BE446" s="145">
        <f>IF(N446="základní",J446,0)</f>
        <v>0</v>
      </c>
      <c r="BF446" s="145">
        <f>IF(N446="snížená",J446,0)</f>
        <v>0</v>
      </c>
      <c r="BG446" s="145">
        <f>IF(N446="zákl. přenesená",J446,0)</f>
        <v>0</v>
      </c>
      <c r="BH446" s="145">
        <f>IF(N446="sníž. přenesená",J446,0)</f>
        <v>0</v>
      </c>
      <c r="BI446" s="145">
        <f>IF(N446="nulová",J446,0)</f>
        <v>0</v>
      </c>
      <c r="BJ446" s="18" t="s">
        <v>86</v>
      </c>
      <c r="BK446" s="145">
        <f>ROUND(I446*H446,2)</f>
        <v>0</v>
      </c>
      <c r="BL446" s="18" t="s">
        <v>311</v>
      </c>
      <c r="BM446" s="144" t="s">
        <v>2151</v>
      </c>
    </row>
    <row r="447" spans="2:65" s="1" customFormat="1" ht="19.5">
      <c r="B447" s="33"/>
      <c r="D447" s="146" t="s">
        <v>313</v>
      </c>
      <c r="F447" s="147" t="s">
        <v>10545</v>
      </c>
      <c r="I447" s="148"/>
      <c r="L447" s="33"/>
      <c r="M447" s="149"/>
      <c r="T447" s="54"/>
      <c r="AT447" s="18" t="s">
        <v>313</v>
      </c>
      <c r="AU447" s="18" t="s">
        <v>88</v>
      </c>
    </row>
    <row r="448" spans="2:65" s="1" customFormat="1" ht="24.2" customHeight="1">
      <c r="B448" s="33"/>
      <c r="C448" s="133" t="s">
        <v>1412</v>
      </c>
      <c r="D448" s="133" t="s">
        <v>307</v>
      </c>
      <c r="E448" s="134" t="s">
        <v>10546</v>
      </c>
      <c r="F448" s="135" t="s">
        <v>10547</v>
      </c>
      <c r="G448" s="136" t="s">
        <v>2158</v>
      </c>
      <c r="H448" s="137">
        <v>1</v>
      </c>
      <c r="I448" s="138"/>
      <c r="J448" s="139">
        <f>ROUND(I448*H448,2)</f>
        <v>0</v>
      </c>
      <c r="K448" s="135" t="s">
        <v>721</v>
      </c>
      <c r="L448" s="33"/>
      <c r="M448" s="140" t="s">
        <v>42</v>
      </c>
      <c r="N448" s="141" t="s">
        <v>50</v>
      </c>
      <c r="P448" s="142">
        <f>O448*H448</f>
        <v>0</v>
      </c>
      <c r="Q448" s="142">
        <v>0</v>
      </c>
      <c r="R448" s="142">
        <f>Q448*H448</f>
        <v>0</v>
      </c>
      <c r="S448" s="142">
        <v>0</v>
      </c>
      <c r="T448" s="143">
        <f>S448*H448</f>
        <v>0</v>
      </c>
      <c r="AR448" s="144" t="s">
        <v>311</v>
      </c>
      <c r="AT448" s="144" t="s">
        <v>307</v>
      </c>
      <c r="AU448" s="144" t="s">
        <v>88</v>
      </c>
      <c r="AY448" s="18" t="s">
        <v>305</v>
      </c>
      <c r="BE448" s="145">
        <f>IF(N448="základní",J448,0)</f>
        <v>0</v>
      </c>
      <c r="BF448" s="145">
        <f>IF(N448="snížená",J448,0)</f>
        <v>0</v>
      </c>
      <c r="BG448" s="145">
        <f>IF(N448="zákl. přenesená",J448,0)</f>
        <v>0</v>
      </c>
      <c r="BH448" s="145">
        <f>IF(N448="sníž. přenesená",J448,0)</f>
        <v>0</v>
      </c>
      <c r="BI448" s="145">
        <f>IF(N448="nulová",J448,0)</f>
        <v>0</v>
      </c>
      <c r="BJ448" s="18" t="s">
        <v>86</v>
      </c>
      <c r="BK448" s="145">
        <f>ROUND(I448*H448,2)</f>
        <v>0</v>
      </c>
      <c r="BL448" s="18" t="s">
        <v>311</v>
      </c>
      <c r="BM448" s="144" t="s">
        <v>2161</v>
      </c>
    </row>
    <row r="449" spans="2:65" s="1" customFormat="1" ht="19.5">
      <c r="B449" s="33"/>
      <c r="D449" s="146" t="s">
        <v>313</v>
      </c>
      <c r="F449" s="147" t="s">
        <v>10547</v>
      </c>
      <c r="I449" s="148"/>
      <c r="L449" s="33"/>
      <c r="M449" s="149"/>
      <c r="T449" s="54"/>
      <c r="AT449" s="18" t="s">
        <v>313</v>
      </c>
      <c r="AU449" s="18" t="s">
        <v>88</v>
      </c>
    </row>
    <row r="450" spans="2:65" s="1" customFormat="1" ht="37.9" customHeight="1">
      <c r="B450" s="33"/>
      <c r="C450" s="133" t="s">
        <v>1418</v>
      </c>
      <c r="D450" s="133" t="s">
        <v>307</v>
      </c>
      <c r="E450" s="134" t="s">
        <v>10548</v>
      </c>
      <c r="F450" s="135" t="s">
        <v>10549</v>
      </c>
      <c r="G450" s="136" t="s">
        <v>5668</v>
      </c>
      <c r="H450" s="137">
        <v>2</v>
      </c>
      <c r="I450" s="138"/>
      <c r="J450" s="139">
        <f>ROUND(I450*H450,2)</f>
        <v>0</v>
      </c>
      <c r="K450" s="135" t="s">
        <v>721</v>
      </c>
      <c r="L450" s="33"/>
      <c r="M450" s="140" t="s">
        <v>42</v>
      </c>
      <c r="N450" s="141" t="s">
        <v>50</v>
      </c>
      <c r="P450" s="142">
        <f>O450*H450</f>
        <v>0</v>
      </c>
      <c r="Q450" s="142">
        <v>0</v>
      </c>
      <c r="R450" s="142">
        <f>Q450*H450</f>
        <v>0</v>
      </c>
      <c r="S450" s="142">
        <v>0</v>
      </c>
      <c r="T450" s="143">
        <f>S450*H450</f>
        <v>0</v>
      </c>
      <c r="AR450" s="144" t="s">
        <v>311</v>
      </c>
      <c r="AT450" s="144" t="s">
        <v>307</v>
      </c>
      <c r="AU450" s="144" t="s">
        <v>88</v>
      </c>
      <c r="AY450" s="18" t="s">
        <v>305</v>
      </c>
      <c r="BE450" s="145">
        <f>IF(N450="základní",J450,0)</f>
        <v>0</v>
      </c>
      <c r="BF450" s="145">
        <f>IF(N450="snížená",J450,0)</f>
        <v>0</v>
      </c>
      <c r="BG450" s="145">
        <f>IF(N450="zákl. přenesená",J450,0)</f>
        <v>0</v>
      </c>
      <c r="BH450" s="145">
        <f>IF(N450="sníž. přenesená",J450,0)</f>
        <v>0</v>
      </c>
      <c r="BI450" s="145">
        <f>IF(N450="nulová",J450,0)</f>
        <v>0</v>
      </c>
      <c r="BJ450" s="18" t="s">
        <v>86</v>
      </c>
      <c r="BK450" s="145">
        <f>ROUND(I450*H450,2)</f>
        <v>0</v>
      </c>
      <c r="BL450" s="18" t="s">
        <v>311</v>
      </c>
      <c r="BM450" s="144" t="s">
        <v>2169</v>
      </c>
    </row>
    <row r="451" spans="2:65" s="1" customFormat="1" ht="29.25">
      <c r="B451" s="33"/>
      <c r="D451" s="146" t="s">
        <v>313</v>
      </c>
      <c r="F451" s="147" t="s">
        <v>10549</v>
      </c>
      <c r="I451" s="148"/>
      <c r="L451" s="33"/>
      <c r="M451" s="149"/>
      <c r="T451" s="54"/>
      <c r="AT451" s="18" t="s">
        <v>313</v>
      </c>
      <c r="AU451" s="18" t="s">
        <v>88</v>
      </c>
    </row>
    <row r="452" spans="2:65" s="1" customFormat="1" ht="37.9" customHeight="1">
      <c r="B452" s="33"/>
      <c r="C452" s="133" t="s">
        <v>1423</v>
      </c>
      <c r="D452" s="133" t="s">
        <v>307</v>
      </c>
      <c r="E452" s="134" t="s">
        <v>10550</v>
      </c>
      <c r="F452" s="135" t="s">
        <v>10551</v>
      </c>
      <c r="G452" s="136" t="s">
        <v>5668</v>
      </c>
      <c r="H452" s="137">
        <v>1</v>
      </c>
      <c r="I452" s="138"/>
      <c r="J452" s="139">
        <f>ROUND(I452*H452,2)</f>
        <v>0</v>
      </c>
      <c r="K452" s="135" t="s">
        <v>721</v>
      </c>
      <c r="L452" s="33"/>
      <c r="M452" s="140" t="s">
        <v>42</v>
      </c>
      <c r="N452" s="141" t="s">
        <v>50</v>
      </c>
      <c r="P452" s="142">
        <f>O452*H452</f>
        <v>0</v>
      </c>
      <c r="Q452" s="142">
        <v>0</v>
      </c>
      <c r="R452" s="142">
        <f>Q452*H452</f>
        <v>0</v>
      </c>
      <c r="S452" s="142">
        <v>0</v>
      </c>
      <c r="T452" s="143">
        <f>S452*H452</f>
        <v>0</v>
      </c>
      <c r="AR452" s="144" t="s">
        <v>311</v>
      </c>
      <c r="AT452" s="144" t="s">
        <v>307</v>
      </c>
      <c r="AU452" s="144" t="s">
        <v>88</v>
      </c>
      <c r="AY452" s="18" t="s">
        <v>305</v>
      </c>
      <c r="BE452" s="145">
        <f>IF(N452="základní",J452,0)</f>
        <v>0</v>
      </c>
      <c r="BF452" s="145">
        <f>IF(N452="snížená",J452,0)</f>
        <v>0</v>
      </c>
      <c r="BG452" s="145">
        <f>IF(N452="zákl. přenesená",J452,0)</f>
        <v>0</v>
      </c>
      <c r="BH452" s="145">
        <f>IF(N452="sníž. přenesená",J452,0)</f>
        <v>0</v>
      </c>
      <c r="BI452" s="145">
        <f>IF(N452="nulová",J452,0)</f>
        <v>0</v>
      </c>
      <c r="BJ452" s="18" t="s">
        <v>86</v>
      </c>
      <c r="BK452" s="145">
        <f>ROUND(I452*H452,2)</f>
        <v>0</v>
      </c>
      <c r="BL452" s="18" t="s">
        <v>311</v>
      </c>
      <c r="BM452" s="144" t="s">
        <v>2177</v>
      </c>
    </row>
    <row r="453" spans="2:65" s="1" customFormat="1" ht="19.5">
      <c r="B453" s="33"/>
      <c r="D453" s="146" t="s">
        <v>313</v>
      </c>
      <c r="F453" s="147" t="s">
        <v>10551</v>
      </c>
      <c r="I453" s="148"/>
      <c r="L453" s="33"/>
      <c r="M453" s="149"/>
      <c r="T453" s="54"/>
      <c r="AT453" s="18" t="s">
        <v>313</v>
      </c>
      <c r="AU453" s="18" t="s">
        <v>88</v>
      </c>
    </row>
    <row r="454" spans="2:65" s="1" customFormat="1" ht="24.2" customHeight="1">
      <c r="B454" s="33"/>
      <c r="C454" s="133" t="s">
        <v>1431</v>
      </c>
      <c r="D454" s="133" t="s">
        <v>307</v>
      </c>
      <c r="E454" s="134" t="s">
        <v>10552</v>
      </c>
      <c r="F454" s="135" t="s">
        <v>10553</v>
      </c>
      <c r="G454" s="136" t="s">
        <v>5668</v>
      </c>
      <c r="H454" s="137">
        <v>3</v>
      </c>
      <c r="I454" s="138"/>
      <c r="J454" s="139">
        <f>ROUND(I454*H454,2)</f>
        <v>0</v>
      </c>
      <c r="K454" s="135" t="s">
        <v>721</v>
      </c>
      <c r="L454" s="33"/>
      <c r="M454" s="140" t="s">
        <v>42</v>
      </c>
      <c r="N454" s="141" t="s">
        <v>50</v>
      </c>
      <c r="P454" s="142">
        <f>O454*H454</f>
        <v>0</v>
      </c>
      <c r="Q454" s="142">
        <v>0</v>
      </c>
      <c r="R454" s="142">
        <f>Q454*H454</f>
        <v>0</v>
      </c>
      <c r="S454" s="142">
        <v>0</v>
      </c>
      <c r="T454" s="143">
        <f>S454*H454</f>
        <v>0</v>
      </c>
      <c r="AR454" s="144" t="s">
        <v>311</v>
      </c>
      <c r="AT454" s="144" t="s">
        <v>307</v>
      </c>
      <c r="AU454" s="144" t="s">
        <v>88</v>
      </c>
      <c r="AY454" s="18" t="s">
        <v>305</v>
      </c>
      <c r="BE454" s="145">
        <f>IF(N454="základní",J454,0)</f>
        <v>0</v>
      </c>
      <c r="BF454" s="145">
        <f>IF(N454="snížená",J454,0)</f>
        <v>0</v>
      </c>
      <c r="BG454" s="145">
        <f>IF(N454="zákl. přenesená",J454,0)</f>
        <v>0</v>
      </c>
      <c r="BH454" s="145">
        <f>IF(N454="sníž. přenesená",J454,0)</f>
        <v>0</v>
      </c>
      <c r="BI454" s="145">
        <f>IF(N454="nulová",J454,0)</f>
        <v>0</v>
      </c>
      <c r="BJ454" s="18" t="s">
        <v>86</v>
      </c>
      <c r="BK454" s="145">
        <f>ROUND(I454*H454,2)</f>
        <v>0</v>
      </c>
      <c r="BL454" s="18" t="s">
        <v>311</v>
      </c>
      <c r="BM454" s="144" t="s">
        <v>2185</v>
      </c>
    </row>
    <row r="455" spans="2:65" s="1" customFormat="1" ht="19.5">
      <c r="B455" s="33"/>
      <c r="D455" s="146" t="s">
        <v>313</v>
      </c>
      <c r="F455" s="147" t="s">
        <v>10553</v>
      </c>
      <c r="I455" s="148"/>
      <c r="L455" s="33"/>
      <c r="M455" s="149"/>
      <c r="T455" s="54"/>
      <c r="AT455" s="18" t="s">
        <v>313</v>
      </c>
      <c r="AU455" s="18" t="s">
        <v>88</v>
      </c>
    </row>
    <row r="456" spans="2:65" s="1" customFormat="1" ht="24.2" customHeight="1">
      <c r="B456" s="33"/>
      <c r="C456" s="133" t="s">
        <v>1436</v>
      </c>
      <c r="D456" s="133" t="s">
        <v>307</v>
      </c>
      <c r="E456" s="134" t="s">
        <v>10554</v>
      </c>
      <c r="F456" s="135" t="s">
        <v>10555</v>
      </c>
      <c r="G456" s="136" t="s">
        <v>5668</v>
      </c>
      <c r="H456" s="137">
        <v>3</v>
      </c>
      <c r="I456" s="138"/>
      <c r="J456" s="139">
        <f>ROUND(I456*H456,2)</f>
        <v>0</v>
      </c>
      <c r="K456" s="135" t="s">
        <v>721</v>
      </c>
      <c r="L456" s="33"/>
      <c r="M456" s="140" t="s">
        <v>42</v>
      </c>
      <c r="N456" s="141" t="s">
        <v>50</v>
      </c>
      <c r="P456" s="142">
        <f>O456*H456</f>
        <v>0</v>
      </c>
      <c r="Q456" s="142">
        <v>0</v>
      </c>
      <c r="R456" s="142">
        <f>Q456*H456</f>
        <v>0</v>
      </c>
      <c r="S456" s="142">
        <v>0</v>
      </c>
      <c r="T456" s="143">
        <f>S456*H456</f>
        <v>0</v>
      </c>
      <c r="AR456" s="144" t="s">
        <v>311</v>
      </c>
      <c r="AT456" s="144" t="s">
        <v>307</v>
      </c>
      <c r="AU456" s="144" t="s">
        <v>88</v>
      </c>
      <c r="AY456" s="18" t="s">
        <v>305</v>
      </c>
      <c r="BE456" s="145">
        <f>IF(N456="základní",J456,0)</f>
        <v>0</v>
      </c>
      <c r="BF456" s="145">
        <f>IF(N456="snížená",J456,0)</f>
        <v>0</v>
      </c>
      <c r="BG456" s="145">
        <f>IF(N456="zákl. přenesená",J456,0)</f>
        <v>0</v>
      </c>
      <c r="BH456" s="145">
        <f>IF(N456="sníž. přenesená",J456,0)</f>
        <v>0</v>
      </c>
      <c r="BI456" s="145">
        <f>IF(N456="nulová",J456,0)</f>
        <v>0</v>
      </c>
      <c r="BJ456" s="18" t="s">
        <v>86</v>
      </c>
      <c r="BK456" s="145">
        <f>ROUND(I456*H456,2)</f>
        <v>0</v>
      </c>
      <c r="BL456" s="18" t="s">
        <v>311</v>
      </c>
      <c r="BM456" s="144" t="s">
        <v>2193</v>
      </c>
    </row>
    <row r="457" spans="2:65" s="1" customFormat="1" ht="19.5">
      <c r="B457" s="33"/>
      <c r="D457" s="146" t="s">
        <v>313</v>
      </c>
      <c r="F457" s="147" t="s">
        <v>10555</v>
      </c>
      <c r="I457" s="148"/>
      <c r="L457" s="33"/>
      <c r="M457" s="149"/>
      <c r="T457" s="54"/>
      <c r="AT457" s="18" t="s">
        <v>313</v>
      </c>
      <c r="AU457" s="18" t="s">
        <v>88</v>
      </c>
    </row>
    <row r="458" spans="2:65" s="1" customFormat="1" ht="24.2" customHeight="1">
      <c r="B458" s="33"/>
      <c r="C458" s="133" t="s">
        <v>1444</v>
      </c>
      <c r="D458" s="133" t="s">
        <v>307</v>
      </c>
      <c r="E458" s="134" t="s">
        <v>10556</v>
      </c>
      <c r="F458" s="135" t="s">
        <v>10557</v>
      </c>
      <c r="G458" s="136" t="s">
        <v>5668</v>
      </c>
      <c r="H458" s="137">
        <v>1</v>
      </c>
      <c r="I458" s="138"/>
      <c r="J458" s="139">
        <f>ROUND(I458*H458,2)</f>
        <v>0</v>
      </c>
      <c r="K458" s="135" t="s">
        <v>721</v>
      </c>
      <c r="L458" s="33"/>
      <c r="M458" s="140" t="s">
        <v>42</v>
      </c>
      <c r="N458" s="141" t="s">
        <v>50</v>
      </c>
      <c r="P458" s="142">
        <f>O458*H458</f>
        <v>0</v>
      </c>
      <c r="Q458" s="142">
        <v>0</v>
      </c>
      <c r="R458" s="142">
        <f>Q458*H458</f>
        <v>0</v>
      </c>
      <c r="S458" s="142">
        <v>0</v>
      </c>
      <c r="T458" s="143">
        <f>S458*H458</f>
        <v>0</v>
      </c>
      <c r="AR458" s="144" t="s">
        <v>311</v>
      </c>
      <c r="AT458" s="144" t="s">
        <v>307</v>
      </c>
      <c r="AU458" s="144" t="s">
        <v>88</v>
      </c>
      <c r="AY458" s="18" t="s">
        <v>305</v>
      </c>
      <c r="BE458" s="145">
        <f>IF(N458="základní",J458,0)</f>
        <v>0</v>
      </c>
      <c r="BF458" s="145">
        <f>IF(N458="snížená",J458,0)</f>
        <v>0</v>
      </c>
      <c r="BG458" s="145">
        <f>IF(N458="zákl. přenesená",J458,0)</f>
        <v>0</v>
      </c>
      <c r="BH458" s="145">
        <f>IF(N458="sníž. přenesená",J458,0)</f>
        <v>0</v>
      </c>
      <c r="BI458" s="145">
        <f>IF(N458="nulová",J458,0)</f>
        <v>0</v>
      </c>
      <c r="BJ458" s="18" t="s">
        <v>86</v>
      </c>
      <c r="BK458" s="145">
        <f>ROUND(I458*H458,2)</f>
        <v>0</v>
      </c>
      <c r="BL458" s="18" t="s">
        <v>311</v>
      </c>
      <c r="BM458" s="144" t="s">
        <v>2201</v>
      </c>
    </row>
    <row r="459" spans="2:65" s="1" customFormat="1" ht="19.5">
      <c r="B459" s="33"/>
      <c r="D459" s="146" t="s">
        <v>313</v>
      </c>
      <c r="F459" s="147" t="s">
        <v>10557</v>
      </c>
      <c r="I459" s="148"/>
      <c r="L459" s="33"/>
      <c r="M459" s="149"/>
      <c r="T459" s="54"/>
      <c r="AT459" s="18" t="s">
        <v>313</v>
      </c>
      <c r="AU459" s="18" t="s">
        <v>88</v>
      </c>
    </row>
    <row r="460" spans="2:65" s="1" customFormat="1" ht="24.2" customHeight="1">
      <c r="B460" s="33"/>
      <c r="C460" s="133" t="s">
        <v>1449</v>
      </c>
      <c r="D460" s="133" t="s">
        <v>307</v>
      </c>
      <c r="E460" s="134" t="s">
        <v>10558</v>
      </c>
      <c r="F460" s="135" t="s">
        <v>10559</v>
      </c>
      <c r="G460" s="136" t="s">
        <v>5668</v>
      </c>
      <c r="H460" s="137">
        <v>1</v>
      </c>
      <c r="I460" s="138"/>
      <c r="J460" s="139">
        <f>ROUND(I460*H460,2)</f>
        <v>0</v>
      </c>
      <c r="K460" s="135" t="s">
        <v>721</v>
      </c>
      <c r="L460" s="33"/>
      <c r="M460" s="140" t="s">
        <v>42</v>
      </c>
      <c r="N460" s="141" t="s">
        <v>50</v>
      </c>
      <c r="P460" s="142">
        <f>O460*H460</f>
        <v>0</v>
      </c>
      <c r="Q460" s="142">
        <v>0</v>
      </c>
      <c r="R460" s="142">
        <f>Q460*H460</f>
        <v>0</v>
      </c>
      <c r="S460" s="142">
        <v>0</v>
      </c>
      <c r="T460" s="143">
        <f>S460*H460</f>
        <v>0</v>
      </c>
      <c r="AR460" s="144" t="s">
        <v>311</v>
      </c>
      <c r="AT460" s="144" t="s">
        <v>307</v>
      </c>
      <c r="AU460" s="144" t="s">
        <v>88</v>
      </c>
      <c r="AY460" s="18" t="s">
        <v>305</v>
      </c>
      <c r="BE460" s="145">
        <f>IF(N460="základní",J460,0)</f>
        <v>0</v>
      </c>
      <c r="BF460" s="145">
        <f>IF(N460="snížená",J460,0)</f>
        <v>0</v>
      </c>
      <c r="BG460" s="145">
        <f>IF(N460="zákl. přenesená",J460,0)</f>
        <v>0</v>
      </c>
      <c r="BH460" s="145">
        <f>IF(N460="sníž. přenesená",J460,0)</f>
        <v>0</v>
      </c>
      <c r="BI460" s="145">
        <f>IF(N460="nulová",J460,0)</f>
        <v>0</v>
      </c>
      <c r="BJ460" s="18" t="s">
        <v>86</v>
      </c>
      <c r="BK460" s="145">
        <f>ROUND(I460*H460,2)</f>
        <v>0</v>
      </c>
      <c r="BL460" s="18" t="s">
        <v>311</v>
      </c>
      <c r="BM460" s="144" t="s">
        <v>2213</v>
      </c>
    </row>
    <row r="461" spans="2:65" s="1" customFormat="1" ht="11.25">
      <c r="B461" s="33"/>
      <c r="D461" s="146" t="s">
        <v>313</v>
      </c>
      <c r="F461" s="147" t="s">
        <v>10559</v>
      </c>
      <c r="I461" s="148"/>
      <c r="L461" s="33"/>
      <c r="M461" s="149"/>
      <c r="T461" s="54"/>
      <c r="AT461" s="18" t="s">
        <v>313</v>
      </c>
      <c r="AU461" s="18" t="s">
        <v>88</v>
      </c>
    </row>
    <row r="462" spans="2:65" s="1" customFormat="1" ht="21.75" customHeight="1">
      <c r="B462" s="33"/>
      <c r="C462" s="133" t="s">
        <v>1457</v>
      </c>
      <c r="D462" s="133" t="s">
        <v>307</v>
      </c>
      <c r="E462" s="134" t="s">
        <v>10560</v>
      </c>
      <c r="F462" s="135" t="s">
        <v>10561</v>
      </c>
      <c r="G462" s="136" t="s">
        <v>402</v>
      </c>
      <c r="H462" s="137">
        <v>30</v>
      </c>
      <c r="I462" s="138"/>
      <c r="J462" s="139">
        <f>ROUND(I462*H462,2)</f>
        <v>0</v>
      </c>
      <c r="K462" s="135" t="s">
        <v>721</v>
      </c>
      <c r="L462" s="33"/>
      <c r="M462" s="140" t="s">
        <v>42</v>
      </c>
      <c r="N462" s="141" t="s">
        <v>50</v>
      </c>
      <c r="P462" s="142">
        <f>O462*H462</f>
        <v>0</v>
      </c>
      <c r="Q462" s="142">
        <v>0</v>
      </c>
      <c r="R462" s="142">
        <f>Q462*H462</f>
        <v>0</v>
      </c>
      <c r="S462" s="142">
        <v>0</v>
      </c>
      <c r="T462" s="143">
        <f>S462*H462</f>
        <v>0</v>
      </c>
      <c r="AR462" s="144" t="s">
        <v>311</v>
      </c>
      <c r="AT462" s="144" t="s">
        <v>307</v>
      </c>
      <c r="AU462" s="144" t="s">
        <v>88</v>
      </c>
      <c r="AY462" s="18" t="s">
        <v>305</v>
      </c>
      <c r="BE462" s="145">
        <f>IF(N462="základní",J462,0)</f>
        <v>0</v>
      </c>
      <c r="BF462" s="145">
        <f>IF(N462="snížená",J462,0)</f>
        <v>0</v>
      </c>
      <c r="BG462" s="145">
        <f>IF(N462="zákl. přenesená",J462,0)</f>
        <v>0</v>
      </c>
      <c r="BH462" s="145">
        <f>IF(N462="sníž. přenesená",J462,0)</f>
        <v>0</v>
      </c>
      <c r="BI462" s="145">
        <f>IF(N462="nulová",J462,0)</f>
        <v>0</v>
      </c>
      <c r="BJ462" s="18" t="s">
        <v>86</v>
      </c>
      <c r="BK462" s="145">
        <f>ROUND(I462*H462,2)</f>
        <v>0</v>
      </c>
      <c r="BL462" s="18" t="s">
        <v>311</v>
      </c>
      <c r="BM462" s="144" t="s">
        <v>2221</v>
      </c>
    </row>
    <row r="463" spans="2:65" s="1" customFormat="1" ht="11.25">
      <c r="B463" s="33"/>
      <c r="D463" s="146" t="s">
        <v>313</v>
      </c>
      <c r="F463" s="147" t="s">
        <v>10562</v>
      </c>
      <c r="I463" s="148"/>
      <c r="L463" s="33"/>
      <c r="M463" s="149"/>
      <c r="T463" s="54"/>
      <c r="AT463" s="18" t="s">
        <v>313</v>
      </c>
      <c r="AU463" s="18" t="s">
        <v>88</v>
      </c>
    </row>
    <row r="464" spans="2:65" s="1" customFormat="1" ht="66.75" customHeight="1">
      <c r="B464" s="33"/>
      <c r="C464" s="133" t="s">
        <v>1474</v>
      </c>
      <c r="D464" s="133" t="s">
        <v>307</v>
      </c>
      <c r="E464" s="134" t="s">
        <v>10563</v>
      </c>
      <c r="F464" s="135" t="s">
        <v>10564</v>
      </c>
      <c r="G464" s="136" t="s">
        <v>5668</v>
      </c>
      <c r="H464" s="137">
        <v>2</v>
      </c>
      <c r="I464" s="138"/>
      <c r="J464" s="139">
        <f>ROUND(I464*H464,2)</f>
        <v>0</v>
      </c>
      <c r="K464" s="135" t="s">
        <v>721</v>
      </c>
      <c r="L464" s="33"/>
      <c r="M464" s="140" t="s">
        <v>42</v>
      </c>
      <c r="N464" s="141" t="s">
        <v>50</v>
      </c>
      <c r="P464" s="142">
        <f>O464*H464</f>
        <v>0</v>
      </c>
      <c r="Q464" s="142">
        <v>0</v>
      </c>
      <c r="R464" s="142">
        <f>Q464*H464</f>
        <v>0</v>
      </c>
      <c r="S464" s="142">
        <v>0</v>
      </c>
      <c r="T464" s="143">
        <f>S464*H464</f>
        <v>0</v>
      </c>
      <c r="AR464" s="144" t="s">
        <v>311</v>
      </c>
      <c r="AT464" s="144" t="s">
        <v>307</v>
      </c>
      <c r="AU464" s="144" t="s">
        <v>88</v>
      </c>
      <c r="AY464" s="18" t="s">
        <v>305</v>
      </c>
      <c r="BE464" s="145">
        <f>IF(N464="základní",J464,0)</f>
        <v>0</v>
      </c>
      <c r="BF464" s="145">
        <f>IF(N464="snížená",J464,0)</f>
        <v>0</v>
      </c>
      <c r="BG464" s="145">
        <f>IF(N464="zákl. přenesená",J464,0)</f>
        <v>0</v>
      </c>
      <c r="BH464" s="145">
        <f>IF(N464="sníž. přenesená",J464,0)</f>
        <v>0</v>
      </c>
      <c r="BI464" s="145">
        <f>IF(N464="nulová",J464,0)</f>
        <v>0</v>
      </c>
      <c r="BJ464" s="18" t="s">
        <v>86</v>
      </c>
      <c r="BK464" s="145">
        <f>ROUND(I464*H464,2)</f>
        <v>0</v>
      </c>
      <c r="BL464" s="18" t="s">
        <v>311</v>
      </c>
      <c r="BM464" s="144" t="s">
        <v>2229</v>
      </c>
    </row>
    <row r="465" spans="2:65" s="1" customFormat="1" ht="39">
      <c r="B465" s="33"/>
      <c r="D465" s="146" t="s">
        <v>313</v>
      </c>
      <c r="F465" s="147" t="s">
        <v>10565</v>
      </c>
      <c r="I465" s="148"/>
      <c r="L465" s="33"/>
      <c r="M465" s="149"/>
      <c r="T465" s="54"/>
      <c r="AT465" s="18" t="s">
        <v>313</v>
      </c>
      <c r="AU465" s="18" t="s">
        <v>88</v>
      </c>
    </row>
    <row r="466" spans="2:65" s="1" customFormat="1" ht="19.5">
      <c r="B466" s="33"/>
      <c r="D466" s="146" t="s">
        <v>1012</v>
      </c>
      <c r="F466" s="189" t="s">
        <v>10566</v>
      </c>
      <c r="I466" s="148"/>
      <c r="L466" s="33"/>
      <c r="M466" s="149"/>
      <c r="T466" s="54"/>
      <c r="AT466" s="18" t="s">
        <v>1012</v>
      </c>
      <c r="AU466" s="18" t="s">
        <v>88</v>
      </c>
    </row>
    <row r="467" spans="2:65" s="1" customFormat="1" ht="49.15" customHeight="1">
      <c r="B467" s="33"/>
      <c r="C467" s="133" t="s">
        <v>1479</v>
      </c>
      <c r="D467" s="133" t="s">
        <v>307</v>
      </c>
      <c r="E467" s="134" t="s">
        <v>10567</v>
      </c>
      <c r="F467" s="135" t="s">
        <v>10568</v>
      </c>
      <c r="G467" s="136" t="s">
        <v>5668</v>
      </c>
      <c r="H467" s="137">
        <v>2</v>
      </c>
      <c r="I467" s="138"/>
      <c r="J467" s="139">
        <f>ROUND(I467*H467,2)</f>
        <v>0</v>
      </c>
      <c r="K467" s="135" t="s">
        <v>721</v>
      </c>
      <c r="L467" s="33"/>
      <c r="M467" s="140" t="s">
        <v>42</v>
      </c>
      <c r="N467" s="141" t="s">
        <v>50</v>
      </c>
      <c r="P467" s="142">
        <f>O467*H467</f>
        <v>0</v>
      </c>
      <c r="Q467" s="142">
        <v>0</v>
      </c>
      <c r="R467" s="142">
        <f>Q467*H467</f>
        <v>0</v>
      </c>
      <c r="S467" s="142">
        <v>0</v>
      </c>
      <c r="T467" s="143">
        <f>S467*H467</f>
        <v>0</v>
      </c>
      <c r="AR467" s="144" t="s">
        <v>311</v>
      </c>
      <c r="AT467" s="144" t="s">
        <v>307</v>
      </c>
      <c r="AU467" s="144" t="s">
        <v>88</v>
      </c>
      <c r="AY467" s="18" t="s">
        <v>305</v>
      </c>
      <c r="BE467" s="145">
        <f>IF(N467="základní",J467,0)</f>
        <v>0</v>
      </c>
      <c r="BF467" s="145">
        <f>IF(N467="snížená",J467,0)</f>
        <v>0</v>
      </c>
      <c r="BG467" s="145">
        <f>IF(N467="zákl. přenesená",J467,0)</f>
        <v>0</v>
      </c>
      <c r="BH467" s="145">
        <f>IF(N467="sníž. přenesená",J467,0)</f>
        <v>0</v>
      </c>
      <c r="BI467" s="145">
        <f>IF(N467="nulová",J467,0)</f>
        <v>0</v>
      </c>
      <c r="BJ467" s="18" t="s">
        <v>86</v>
      </c>
      <c r="BK467" s="145">
        <f>ROUND(I467*H467,2)</f>
        <v>0</v>
      </c>
      <c r="BL467" s="18" t="s">
        <v>311</v>
      </c>
      <c r="BM467" s="144" t="s">
        <v>2237</v>
      </c>
    </row>
    <row r="468" spans="2:65" s="1" customFormat="1" ht="29.25">
      <c r="B468" s="33"/>
      <c r="D468" s="146" t="s">
        <v>313</v>
      </c>
      <c r="F468" s="147" t="s">
        <v>10569</v>
      </c>
      <c r="I468" s="148"/>
      <c r="L468" s="33"/>
      <c r="M468" s="149"/>
      <c r="T468" s="54"/>
      <c r="AT468" s="18" t="s">
        <v>313</v>
      </c>
      <c r="AU468" s="18" t="s">
        <v>88</v>
      </c>
    </row>
    <row r="469" spans="2:65" s="1" customFormat="1" ht="19.5">
      <c r="B469" s="33"/>
      <c r="D469" s="146" t="s">
        <v>1012</v>
      </c>
      <c r="F469" s="189" t="s">
        <v>10570</v>
      </c>
      <c r="I469" s="148"/>
      <c r="L469" s="33"/>
      <c r="M469" s="149"/>
      <c r="T469" s="54"/>
      <c r="AT469" s="18" t="s">
        <v>1012</v>
      </c>
      <c r="AU469" s="18" t="s">
        <v>88</v>
      </c>
    </row>
    <row r="470" spans="2:65" s="1" customFormat="1" ht="62.65" customHeight="1">
      <c r="B470" s="33"/>
      <c r="C470" s="133" t="s">
        <v>1485</v>
      </c>
      <c r="D470" s="133" t="s">
        <v>307</v>
      </c>
      <c r="E470" s="134" t="s">
        <v>10571</v>
      </c>
      <c r="F470" s="135" t="s">
        <v>10572</v>
      </c>
      <c r="G470" s="136" t="s">
        <v>2158</v>
      </c>
      <c r="H470" s="137">
        <v>1</v>
      </c>
      <c r="I470" s="138"/>
      <c r="J470" s="139">
        <f>ROUND(I470*H470,2)</f>
        <v>0</v>
      </c>
      <c r="K470" s="135" t="s">
        <v>721</v>
      </c>
      <c r="L470" s="33"/>
      <c r="M470" s="140" t="s">
        <v>42</v>
      </c>
      <c r="N470" s="141" t="s">
        <v>50</v>
      </c>
      <c r="P470" s="142">
        <f>O470*H470</f>
        <v>0</v>
      </c>
      <c r="Q470" s="142">
        <v>0</v>
      </c>
      <c r="R470" s="142">
        <f>Q470*H470</f>
        <v>0</v>
      </c>
      <c r="S470" s="142">
        <v>0</v>
      </c>
      <c r="T470" s="143">
        <f>S470*H470</f>
        <v>0</v>
      </c>
      <c r="AR470" s="144" t="s">
        <v>311</v>
      </c>
      <c r="AT470" s="144" t="s">
        <v>307</v>
      </c>
      <c r="AU470" s="144" t="s">
        <v>88</v>
      </c>
      <c r="AY470" s="18" t="s">
        <v>305</v>
      </c>
      <c r="BE470" s="145">
        <f>IF(N470="základní",J470,0)</f>
        <v>0</v>
      </c>
      <c r="BF470" s="145">
        <f>IF(N470="snížená",J470,0)</f>
        <v>0</v>
      </c>
      <c r="BG470" s="145">
        <f>IF(N470="zákl. přenesená",J470,0)</f>
        <v>0</v>
      </c>
      <c r="BH470" s="145">
        <f>IF(N470="sníž. přenesená",J470,0)</f>
        <v>0</v>
      </c>
      <c r="BI470" s="145">
        <f>IF(N470="nulová",J470,0)</f>
        <v>0</v>
      </c>
      <c r="BJ470" s="18" t="s">
        <v>86</v>
      </c>
      <c r="BK470" s="145">
        <f>ROUND(I470*H470,2)</f>
        <v>0</v>
      </c>
      <c r="BL470" s="18" t="s">
        <v>311</v>
      </c>
      <c r="BM470" s="144" t="s">
        <v>2245</v>
      </c>
    </row>
    <row r="471" spans="2:65" s="1" customFormat="1" ht="39">
      <c r="B471" s="33"/>
      <c r="D471" s="146" t="s">
        <v>313</v>
      </c>
      <c r="F471" s="147" t="s">
        <v>10572</v>
      </c>
      <c r="I471" s="148"/>
      <c r="L471" s="33"/>
      <c r="M471" s="149"/>
      <c r="T471" s="54"/>
      <c r="AT471" s="18" t="s">
        <v>313</v>
      </c>
      <c r="AU471" s="18" t="s">
        <v>88</v>
      </c>
    </row>
    <row r="472" spans="2:65" s="1" customFormat="1" ht="19.5">
      <c r="B472" s="33"/>
      <c r="D472" s="146" t="s">
        <v>1012</v>
      </c>
      <c r="F472" s="189" t="s">
        <v>10573</v>
      </c>
      <c r="I472" s="148"/>
      <c r="L472" s="33"/>
      <c r="M472" s="149"/>
      <c r="T472" s="54"/>
      <c r="AT472" s="18" t="s">
        <v>1012</v>
      </c>
      <c r="AU472" s="18" t="s">
        <v>88</v>
      </c>
    </row>
    <row r="473" spans="2:65" s="1" customFormat="1" ht="62.65" customHeight="1">
      <c r="B473" s="33"/>
      <c r="C473" s="133" t="s">
        <v>1490</v>
      </c>
      <c r="D473" s="133" t="s">
        <v>307</v>
      </c>
      <c r="E473" s="134" t="s">
        <v>10574</v>
      </c>
      <c r="F473" s="135" t="s">
        <v>10575</v>
      </c>
      <c r="G473" s="136" t="s">
        <v>2158</v>
      </c>
      <c r="H473" s="137">
        <v>1</v>
      </c>
      <c r="I473" s="138"/>
      <c r="J473" s="139">
        <f>ROUND(I473*H473,2)</f>
        <v>0</v>
      </c>
      <c r="K473" s="135" t="s">
        <v>721</v>
      </c>
      <c r="L473" s="33"/>
      <c r="M473" s="140" t="s">
        <v>42</v>
      </c>
      <c r="N473" s="141" t="s">
        <v>50</v>
      </c>
      <c r="P473" s="142">
        <f>O473*H473</f>
        <v>0</v>
      </c>
      <c r="Q473" s="142">
        <v>0</v>
      </c>
      <c r="R473" s="142">
        <f>Q473*H473</f>
        <v>0</v>
      </c>
      <c r="S473" s="142">
        <v>0</v>
      </c>
      <c r="T473" s="143">
        <f>S473*H473</f>
        <v>0</v>
      </c>
      <c r="AR473" s="144" t="s">
        <v>311</v>
      </c>
      <c r="AT473" s="144" t="s">
        <v>307</v>
      </c>
      <c r="AU473" s="144" t="s">
        <v>88</v>
      </c>
      <c r="AY473" s="18" t="s">
        <v>305</v>
      </c>
      <c r="BE473" s="145">
        <f>IF(N473="základní",J473,0)</f>
        <v>0</v>
      </c>
      <c r="BF473" s="145">
        <f>IF(N473="snížená",J473,0)</f>
        <v>0</v>
      </c>
      <c r="BG473" s="145">
        <f>IF(N473="zákl. přenesená",J473,0)</f>
        <v>0</v>
      </c>
      <c r="BH473" s="145">
        <f>IF(N473="sníž. přenesená",J473,0)</f>
        <v>0</v>
      </c>
      <c r="BI473" s="145">
        <f>IF(N473="nulová",J473,0)</f>
        <v>0</v>
      </c>
      <c r="BJ473" s="18" t="s">
        <v>86</v>
      </c>
      <c r="BK473" s="145">
        <f>ROUND(I473*H473,2)</f>
        <v>0</v>
      </c>
      <c r="BL473" s="18" t="s">
        <v>311</v>
      </c>
      <c r="BM473" s="144" t="s">
        <v>2253</v>
      </c>
    </row>
    <row r="474" spans="2:65" s="1" customFormat="1" ht="39">
      <c r="B474" s="33"/>
      <c r="D474" s="146" t="s">
        <v>313</v>
      </c>
      <c r="F474" s="147" t="s">
        <v>10575</v>
      </c>
      <c r="I474" s="148"/>
      <c r="L474" s="33"/>
      <c r="M474" s="149"/>
      <c r="T474" s="54"/>
      <c r="AT474" s="18" t="s">
        <v>313</v>
      </c>
      <c r="AU474" s="18" t="s">
        <v>88</v>
      </c>
    </row>
    <row r="475" spans="2:65" s="1" customFormat="1" ht="19.5">
      <c r="B475" s="33"/>
      <c r="D475" s="146" t="s">
        <v>1012</v>
      </c>
      <c r="F475" s="189" t="s">
        <v>10576</v>
      </c>
      <c r="I475" s="148"/>
      <c r="L475" s="33"/>
      <c r="M475" s="149"/>
      <c r="T475" s="54"/>
      <c r="AT475" s="18" t="s">
        <v>1012</v>
      </c>
      <c r="AU475" s="18" t="s">
        <v>88</v>
      </c>
    </row>
    <row r="476" spans="2:65" s="1" customFormat="1" ht="24.2" customHeight="1">
      <c r="B476" s="33"/>
      <c r="C476" s="133" t="s">
        <v>1495</v>
      </c>
      <c r="D476" s="133" t="s">
        <v>307</v>
      </c>
      <c r="E476" s="134" t="s">
        <v>10577</v>
      </c>
      <c r="F476" s="135" t="s">
        <v>10578</v>
      </c>
      <c r="G476" s="136" t="s">
        <v>5668</v>
      </c>
      <c r="H476" s="137">
        <v>2</v>
      </c>
      <c r="I476" s="138"/>
      <c r="J476" s="139">
        <f>ROUND(I476*H476,2)</f>
        <v>0</v>
      </c>
      <c r="K476" s="135" t="s">
        <v>721</v>
      </c>
      <c r="L476" s="33"/>
      <c r="M476" s="140" t="s">
        <v>42</v>
      </c>
      <c r="N476" s="141" t="s">
        <v>50</v>
      </c>
      <c r="P476" s="142">
        <f>O476*H476</f>
        <v>0</v>
      </c>
      <c r="Q476" s="142">
        <v>0</v>
      </c>
      <c r="R476" s="142">
        <f>Q476*H476</f>
        <v>0</v>
      </c>
      <c r="S476" s="142">
        <v>0</v>
      </c>
      <c r="T476" s="143">
        <f>S476*H476</f>
        <v>0</v>
      </c>
      <c r="AR476" s="144" t="s">
        <v>311</v>
      </c>
      <c r="AT476" s="144" t="s">
        <v>307</v>
      </c>
      <c r="AU476" s="144" t="s">
        <v>88</v>
      </c>
      <c r="AY476" s="18" t="s">
        <v>305</v>
      </c>
      <c r="BE476" s="145">
        <f>IF(N476="základní",J476,0)</f>
        <v>0</v>
      </c>
      <c r="BF476" s="145">
        <f>IF(N476="snížená",J476,0)</f>
        <v>0</v>
      </c>
      <c r="BG476" s="145">
        <f>IF(N476="zákl. přenesená",J476,0)</f>
        <v>0</v>
      </c>
      <c r="BH476" s="145">
        <f>IF(N476="sníž. přenesená",J476,0)</f>
        <v>0</v>
      </c>
      <c r="BI476" s="145">
        <f>IF(N476="nulová",J476,0)</f>
        <v>0</v>
      </c>
      <c r="BJ476" s="18" t="s">
        <v>86</v>
      </c>
      <c r="BK476" s="145">
        <f>ROUND(I476*H476,2)</f>
        <v>0</v>
      </c>
      <c r="BL476" s="18" t="s">
        <v>311</v>
      </c>
      <c r="BM476" s="144" t="s">
        <v>2261</v>
      </c>
    </row>
    <row r="477" spans="2:65" s="1" customFormat="1" ht="19.5">
      <c r="B477" s="33"/>
      <c r="D477" s="146" t="s">
        <v>313</v>
      </c>
      <c r="F477" s="147" t="s">
        <v>10578</v>
      </c>
      <c r="I477" s="148"/>
      <c r="L477" s="33"/>
      <c r="M477" s="149"/>
      <c r="T477" s="54"/>
      <c r="AT477" s="18" t="s">
        <v>313</v>
      </c>
      <c r="AU477" s="18" t="s">
        <v>88</v>
      </c>
    </row>
    <row r="478" spans="2:65" s="1" customFormat="1" ht="24.2" customHeight="1">
      <c r="B478" s="33"/>
      <c r="C478" s="133" t="s">
        <v>1500</v>
      </c>
      <c r="D478" s="133" t="s">
        <v>307</v>
      </c>
      <c r="E478" s="134" t="s">
        <v>10579</v>
      </c>
      <c r="F478" s="135" t="s">
        <v>10580</v>
      </c>
      <c r="G478" s="136" t="s">
        <v>5668</v>
      </c>
      <c r="H478" s="137">
        <v>2</v>
      </c>
      <c r="I478" s="138"/>
      <c r="J478" s="139">
        <f>ROUND(I478*H478,2)</f>
        <v>0</v>
      </c>
      <c r="K478" s="135" t="s">
        <v>721</v>
      </c>
      <c r="L478" s="33"/>
      <c r="M478" s="140" t="s">
        <v>42</v>
      </c>
      <c r="N478" s="141" t="s">
        <v>50</v>
      </c>
      <c r="P478" s="142">
        <f>O478*H478</f>
        <v>0</v>
      </c>
      <c r="Q478" s="142">
        <v>0</v>
      </c>
      <c r="R478" s="142">
        <f>Q478*H478</f>
        <v>0</v>
      </c>
      <c r="S478" s="142">
        <v>0</v>
      </c>
      <c r="T478" s="143">
        <f>S478*H478</f>
        <v>0</v>
      </c>
      <c r="AR478" s="144" t="s">
        <v>311</v>
      </c>
      <c r="AT478" s="144" t="s">
        <v>307</v>
      </c>
      <c r="AU478" s="144" t="s">
        <v>88</v>
      </c>
      <c r="AY478" s="18" t="s">
        <v>305</v>
      </c>
      <c r="BE478" s="145">
        <f>IF(N478="základní",J478,0)</f>
        <v>0</v>
      </c>
      <c r="BF478" s="145">
        <f>IF(N478="snížená",J478,0)</f>
        <v>0</v>
      </c>
      <c r="BG478" s="145">
        <f>IF(N478="zákl. přenesená",J478,0)</f>
        <v>0</v>
      </c>
      <c r="BH478" s="145">
        <f>IF(N478="sníž. přenesená",J478,0)</f>
        <v>0</v>
      </c>
      <c r="BI478" s="145">
        <f>IF(N478="nulová",J478,0)</f>
        <v>0</v>
      </c>
      <c r="BJ478" s="18" t="s">
        <v>86</v>
      </c>
      <c r="BK478" s="145">
        <f>ROUND(I478*H478,2)</f>
        <v>0</v>
      </c>
      <c r="BL478" s="18" t="s">
        <v>311</v>
      </c>
      <c r="BM478" s="144" t="s">
        <v>2269</v>
      </c>
    </row>
    <row r="479" spans="2:65" s="1" customFormat="1" ht="11.25">
      <c r="B479" s="33"/>
      <c r="D479" s="146" t="s">
        <v>313</v>
      </c>
      <c r="F479" s="147" t="s">
        <v>10580</v>
      </c>
      <c r="I479" s="148"/>
      <c r="L479" s="33"/>
      <c r="M479" s="149"/>
      <c r="T479" s="54"/>
      <c r="AT479" s="18" t="s">
        <v>313</v>
      </c>
      <c r="AU479" s="18" t="s">
        <v>88</v>
      </c>
    </row>
    <row r="480" spans="2:65" s="11" customFormat="1" ht="22.9" customHeight="1">
      <c r="B480" s="121"/>
      <c r="D480" s="122" t="s">
        <v>78</v>
      </c>
      <c r="E480" s="131" t="s">
        <v>7337</v>
      </c>
      <c r="F480" s="131" t="s">
        <v>10581</v>
      </c>
      <c r="I480" s="124"/>
      <c r="J480" s="132">
        <f>BK480</f>
        <v>0</v>
      </c>
      <c r="L480" s="121"/>
      <c r="M480" s="126"/>
      <c r="P480" s="127">
        <f>SUM(P481:P522)</f>
        <v>0</v>
      </c>
      <c r="R480" s="127">
        <f>SUM(R481:R522)</f>
        <v>0</v>
      </c>
      <c r="T480" s="128">
        <f>SUM(T481:T522)</f>
        <v>0</v>
      </c>
      <c r="AR480" s="122" t="s">
        <v>86</v>
      </c>
      <c r="AT480" s="129" t="s">
        <v>78</v>
      </c>
      <c r="AU480" s="129" t="s">
        <v>86</v>
      </c>
      <c r="AY480" s="122" t="s">
        <v>305</v>
      </c>
      <c r="BK480" s="130">
        <f>SUM(BK481:BK522)</f>
        <v>0</v>
      </c>
    </row>
    <row r="481" spans="2:65" s="1" customFormat="1" ht="24.2" customHeight="1">
      <c r="B481" s="33"/>
      <c r="C481" s="133" t="s">
        <v>1505</v>
      </c>
      <c r="D481" s="133" t="s">
        <v>307</v>
      </c>
      <c r="E481" s="134" t="s">
        <v>10582</v>
      </c>
      <c r="F481" s="135" t="s">
        <v>10583</v>
      </c>
      <c r="G481" s="136" t="s">
        <v>402</v>
      </c>
      <c r="H481" s="137">
        <v>8</v>
      </c>
      <c r="I481" s="138"/>
      <c r="J481" s="139">
        <f>ROUND(I481*H481,2)</f>
        <v>0</v>
      </c>
      <c r="K481" s="135" t="s">
        <v>721</v>
      </c>
      <c r="L481" s="33"/>
      <c r="M481" s="140" t="s">
        <v>42</v>
      </c>
      <c r="N481" s="141" t="s">
        <v>50</v>
      </c>
      <c r="P481" s="142">
        <f>O481*H481</f>
        <v>0</v>
      </c>
      <c r="Q481" s="142">
        <v>0</v>
      </c>
      <c r="R481" s="142">
        <f>Q481*H481</f>
        <v>0</v>
      </c>
      <c r="S481" s="142">
        <v>0</v>
      </c>
      <c r="T481" s="143">
        <f>S481*H481</f>
        <v>0</v>
      </c>
      <c r="AR481" s="144" t="s">
        <v>311</v>
      </c>
      <c r="AT481" s="144" t="s">
        <v>307</v>
      </c>
      <c r="AU481" s="144" t="s">
        <v>88</v>
      </c>
      <c r="AY481" s="18" t="s">
        <v>305</v>
      </c>
      <c r="BE481" s="145">
        <f>IF(N481="základní",J481,0)</f>
        <v>0</v>
      </c>
      <c r="BF481" s="145">
        <f>IF(N481="snížená",J481,0)</f>
        <v>0</v>
      </c>
      <c r="BG481" s="145">
        <f>IF(N481="zákl. přenesená",J481,0)</f>
        <v>0</v>
      </c>
      <c r="BH481" s="145">
        <f>IF(N481="sníž. přenesená",J481,0)</f>
        <v>0</v>
      </c>
      <c r="BI481" s="145">
        <f>IF(N481="nulová",J481,0)</f>
        <v>0</v>
      </c>
      <c r="BJ481" s="18" t="s">
        <v>86</v>
      </c>
      <c r="BK481" s="145">
        <f>ROUND(I481*H481,2)</f>
        <v>0</v>
      </c>
      <c r="BL481" s="18" t="s">
        <v>311</v>
      </c>
      <c r="BM481" s="144" t="s">
        <v>2277</v>
      </c>
    </row>
    <row r="482" spans="2:65" s="1" customFormat="1" ht="19.5">
      <c r="B482" s="33"/>
      <c r="D482" s="146" t="s">
        <v>313</v>
      </c>
      <c r="F482" s="147" t="s">
        <v>10583</v>
      </c>
      <c r="I482" s="148"/>
      <c r="L482" s="33"/>
      <c r="M482" s="149"/>
      <c r="T482" s="54"/>
      <c r="AT482" s="18" t="s">
        <v>313</v>
      </c>
      <c r="AU482" s="18" t="s">
        <v>88</v>
      </c>
    </row>
    <row r="483" spans="2:65" s="1" customFormat="1" ht="24.2" customHeight="1">
      <c r="B483" s="33"/>
      <c r="C483" s="133" t="s">
        <v>1510</v>
      </c>
      <c r="D483" s="133" t="s">
        <v>307</v>
      </c>
      <c r="E483" s="134" t="s">
        <v>10584</v>
      </c>
      <c r="F483" s="135" t="s">
        <v>10585</v>
      </c>
      <c r="G483" s="136" t="s">
        <v>402</v>
      </c>
      <c r="H483" s="137">
        <v>85</v>
      </c>
      <c r="I483" s="138"/>
      <c r="J483" s="139">
        <f>ROUND(I483*H483,2)</f>
        <v>0</v>
      </c>
      <c r="K483" s="135" t="s">
        <v>721</v>
      </c>
      <c r="L483" s="33"/>
      <c r="M483" s="140" t="s">
        <v>42</v>
      </c>
      <c r="N483" s="141" t="s">
        <v>50</v>
      </c>
      <c r="P483" s="142">
        <f>O483*H483</f>
        <v>0</v>
      </c>
      <c r="Q483" s="142">
        <v>0</v>
      </c>
      <c r="R483" s="142">
        <f>Q483*H483</f>
        <v>0</v>
      </c>
      <c r="S483" s="142">
        <v>0</v>
      </c>
      <c r="T483" s="143">
        <f>S483*H483</f>
        <v>0</v>
      </c>
      <c r="AR483" s="144" t="s">
        <v>311</v>
      </c>
      <c r="AT483" s="144" t="s">
        <v>307</v>
      </c>
      <c r="AU483" s="144" t="s">
        <v>88</v>
      </c>
      <c r="AY483" s="18" t="s">
        <v>305</v>
      </c>
      <c r="BE483" s="145">
        <f>IF(N483="základní",J483,0)</f>
        <v>0</v>
      </c>
      <c r="BF483" s="145">
        <f>IF(N483="snížená",J483,0)</f>
        <v>0</v>
      </c>
      <c r="BG483" s="145">
        <f>IF(N483="zákl. přenesená",J483,0)</f>
        <v>0</v>
      </c>
      <c r="BH483" s="145">
        <f>IF(N483="sníž. přenesená",J483,0)</f>
        <v>0</v>
      </c>
      <c r="BI483" s="145">
        <f>IF(N483="nulová",J483,0)</f>
        <v>0</v>
      </c>
      <c r="BJ483" s="18" t="s">
        <v>86</v>
      </c>
      <c r="BK483" s="145">
        <f>ROUND(I483*H483,2)</f>
        <v>0</v>
      </c>
      <c r="BL483" s="18" t="s">
        <v>311</v>
      </c>
      <c r="BM483" s="144" t="s">
        <v>2285</v>
      </c>
    </row>
    <row r="484" spans="2:65" s="1" customFormat="1" ht="19.5">
      <c r="B484" s="33"/>
      <c r="D484" s="146" t="s">
        <v>313</v>
      </c>
      <c r="F484" s="147" t="s">
        <v>10585</v>
      </c>
      <c r="I484" s="148"/>
      <c r="L484" s="33"/>
      <c r="M484" s="149"/>
      <c r="T484" s="54"/>
      <c r="AT484" s="18" t="s">
        <v>313</v>
      </c>
      <c r="AU484" s="18" t="s">
        <v>88</v>
      </c>
    </row>
    <row r="485" spans="2:65" s="1" customFormat="1" ht="24.2" customHeight="1">
      <c r="B485" s="33"/>
      <c r="C485" s="133" t="s">
        <v>1515</v>
      </c>
      <c r="D485" s="133" t="s">
        <v>307</v>
      </c>
      <c r="E485" s="134" t="s">
        <v>10586</v>
      </c>
      <c r="F485" s="135" t="s">
        <v>10587</v>
      </c>
      <c r="G485" s="136" t="s">
        <v>402</v>
      </c>
      <c r="H485" s="137">
        <v>10</v>
      </c>
      <c r="I485" s="138"/>
      <c r="J485" s="139">
        <f>ROUND(I485*H485,2)</f>
        <v>0</v>
      </c>
      <c r="K485" s="135" t="s">
        <v>721</v>
      </c>
      <c r="L485" s="33"/>
      <c r="M485" s="140" t="s">
        <v>42</v>
      </c>
      <c r="N485" s="141" t="s">
        <v>50</v>
      </c>
      <c r="P485" s="142">
        <f>O485*H485</f>
        <v>0</v>
      </c>
      <c r="Q485" s="142">
        <v>0</v>
      </c>
      <c r="R485" s="142">
        <f>Q485*H485</f>
        <v>0</v>
      </c>
      <c r="S485" s="142">
        <v>0</v>
      </c>
      <c r="T485" s="143">
        <f>S485*H485</f>
        <v>0</v>
      </c>
      <c r="AR485" s="144" t="s">
        <v>311</v>
      </c>
      <c r="AT485" s="144" t="s">
        <v>307</v>
      </c>
      <c r="AU485" s="144" t="s">
        <v>88</v>
      </c>
      <c r="AY485" s="18" t="s">
        <v>305</v>
      </c>
      <c r="BE485" s="145">
        <f>IF(N485="základní",J485,0)</f>
        <v>0</v>
      </c>
      <c r="BF485" s="145">
        <f>IF(N485="snížená",J485,0)</f>
        <v>0</v>
      </c>
      <c r="BG485" s="145">
        <f>IF(N485="zákl. přenesená",J485,0)</f>
        <v>0</v>
      </c>
      <c r="BH485" s="145">
        <f>IF(N485="sníž. přenesená",J485,0)</f>
        <v>0</v>
      </c>
      <c r="BI485" s="145">
        <f>IF(N485="nulová",J485,0)</f>
        <v>0</v>
      </c>
      <c r="BJ485" s="18" t="s">
        <v>86</v>
      </c>
      <c r="BK485" s="145">
        <f>ROUND(I485*H485,2)</f>
        <v>0</v>
      </c>
      <c r="BL485" s="18" t="s">
        <v>311</v>
      </c>
      <c r="BM485" s="144" t="s">
        <v>2293</v>
      </c>
    </row>
    <row r="486" spans="2:65" s="1" customFormat="1" ht="19.5">
      <c r="B486" s="33"/>
      <c r="D486" s="146" t="s">
        <v>313</v>
      </c>
      <c r="F486" s="147" t="s">
        <v>10587</v>
      </c>
      <c r="I486" s="148"/>
      <c r="L486" s="33"/>
      <c r="M486" s="149"/>
      <c r="T486" s="54"/>
      <c r="AT486" s="18" t="s">
        <v>313</v>
      </c>
      <c r="AU486" s="18" t="s">
        <v>88</v>
      </c>
    </row>
    <row r="487" spans="2:65" s="1" customFormat="1" ht="16.5" customHeight="1">
      <c r="B487" s="33"/>
      <c r="C487" s="133" t="s">
        <v>1520</v>
      </c>
      <c r="D487" s="133" t="s">
        <v>307</v>
      </c>
      <c r="E487" s="134" t="s">
        <v>10588</v>
      </c>
      <c r="F487" s="135" t="s">
        <v>10589</v>
      </c>
      <c r="G487" s="136" t="s">
        <v>2158</v>
      </c>
      <c r="H487" s="137">
        <v>1</v>
      </c>
      <c r="I487" s="138"/>
      <c r="J487" s="139">
        <f>ROUND(I487*H487,2)</f>
        <v>0</v>
      </c>
      <c r="K487" s="135" t="s">
        <v>721</v>
      </c>
      <c r="L487" s="33"/>
      <c r="M487" s="140" t="s">
        <v>42</v>
      </c>
      <c r="N487" s="141" t="s">
        <v>50</v>
      </c>
      <c r="P487" s="142">
        <f>O487*H487</f>
        <v>0</v>
      </c>
      <c r="Q487" s="142">
        <v>0</v>
      </c>
      <c r="R487" s="142">
        <f>Q487*H487</f>
        <v>0</v>
      </c>
      <c r="S487" s="142">
        <v>0</v>
      </c>
      <c r="T487" s="143">
        <f>S487*H487</f>
        <v>0</v>
      </c>
      <c r="AR487" s="144" t="s">
        <v>311</v>
      </c>
      <c r="AT487" s="144" t="s">
        <v>307</v>
      </c>
      <c r="AU487" s="144" t="s">
        <v>88</v>
      </c>
      <c r="AY487" s="18" t="s">
        <v>305</v>
      </c>
      <c r="BE487" s="145">
        <f>IF(N487="základní",J487,0)</f>
        <v>0</v>
      </c>
      <c r="BF487" s="145">
        <f>IF(N487="snížená",J487,0)</f>
        <v>0</v>
      </c>
      <c r="BG487" s="145">
        <f>IF(N487="zákl. přenesená",J487,0)</f>
        <v>0</v>
      </c>
      <c r="BH487" s="145">
        <f>IF(N487="sníž. přenesená",J487,0)</f>
        <v>0</v>
      </c>
      <c r="BI487" s="145">
        <f>IF(N487="nulová",J487,0)</f>
        <v>0</v>
      </c>
      <c r="BJ487" s="18" t="s">
        <v>86</v>
      </c>
      <c r="BK487" s="145">
        <f>ROUND(I487*H487,2)</f>
        <v>0</v>
      </c>
      <c r="BL487" s="18" t="s">
        <v>311</v>
      </c>
      <c r="BM487" s="144" t="s">
        <v>2301</v>
      </c>
    </row>
    <row r="488" spans="2:65" s="1" customFormat="1" ht="11.25">
      <c r="B488" s="33"/>
      <c r="D488" s="146" t="s">
        <v>313</v>
      </c>
      <c r="F488" s="147" t="s">
        <v>10589</v>
      </c>
      <c r="I488" s="148"/>
      <c r="L488" s="33"/>
      <c r="M488" s="149"/>
      <c r="T488" s="54"/>
      <c r="AT488" s="18" t="s">
        <v>313</v>
      </c>
      <c r="AU488" s="18" t="s">
        <v>88</v>
      </c>
    </row>
    <row r="489" spans="2:65" s="1" customFormat="1" ht="16.5" customHeight="1">
      <c r="B489" s="33"/>
      <c r="C489" s="133" t="s">
        <v>1536</v>
      </c>
      <c r="D489" s="133" t="s">
        <v>307</v>
      </c>
      <c r="E489" s="134" t="s">
        <v>10590</v>
      </c>
      <c r="F489" s="135" t="s">
        <v>10591</v>
      </c>
      <c r="G489" s="136" t="s">
        <v>402</v>
      </c>
      <c r="H489" s="137">
        <v>2</v>
      </c>
      <c r="I489" s="138"/>
      <c r="J489" s="139">
        <f>ROUND(I489*H489,2)</f>
        <v>0</v>
      </c>
      <c r="K489" s="135" t="s">
        <v>721</v>
      </c>
      <c r="L489" s="33"/>
      <c r="M489" s="140" t="s">
        <v>42</v>
      </c>
      <c r="N489" s="141" t="s">
        <v>50</v>
      </c>
      <c r="P489" s="142">
        <f>O489*H489</f>
        <v>0</v>
      </c>
      <c r="Q489" s="142">
        <v>0</v>
      </c>
      <c r="R489" s="142">
        <f>Q489*H489</f>
        <v>0</v>
      </c>
      <c r="S489" s="142">
        <v>0</v>
      </c>
      <c r="T489" s="143">
        <f>S489*H489</f>
        <v>0</v>
      </c>
      <c r="AR489" s="144" t="s">
        <v>311</v>
      </c>
      <c r="AT489" s="144" t="s">
        <v>307</v>
      </c>
      <c r="AU489" s="144" t="s">
        <v>88</v>
      </c>
      <c r="AY489" s="18" t="s">
        <v>305</v>
      </c>
      <c r="BE489" s="145">
        <f>IF(N489="základní",J489,0)</f>
        <v>0</v>
      </c>
      <c r="BF489" s="145">
        <f>IF(N489="snížená",J489,0)</f>
        <v>0</v>
      </c>
      <c r="BG489" s="145">
        <f>IF(N489="zákl. přenesená",J489,0)</f>
        <v>0</v>
      </c>
      <c r="BH489" s="145">
        <f>IF(N489="sníž. přenesená",J489,0)</f>
        <v>0</v>
      </c>
      <c r="BI489" s="145">
        <f>IF(N489="nulová",J489,0)</f>
        <v>0</v>
      </c>
      <c r="BJ489" s="18" t="s">
        <v>86</v>
      </c>
      <c r="BK489" s="145">
        <f>ROUND(I489*H489,2)</f>
        <v>0</v>
      </c>
      <c r="BL489" s="18" t="s">
        <v>311</v>
      </c>
      <c r="BM489" s="144" t="s">
        <v>2309</v>
      </c>
    </row>
    <row r="490" spans="2:65" s="1" customFormat="1" ht="11.25">
      <c r="B490" s="33"/>
      <c r="D490" s="146" t="s">
        <v>313</v>
      </c>
      <c r="F490" s="147" t="s">
        <v>10591</v>
      </c>
      <c r="I490" s="148"/>
      <c r="L490" s="33"/>
      <c r="M490" s="149"/>
      <c r="T490" s="54"/>
      <c r="AT490" s="18" t="s">
        <v>313</v>
      </c>
      <c r="AU490" s="18" t="s">
        <v>88</v>
      </c>
    </row>
    <row r="491" spans="2:65" s="1" customFormat="1" ht="16.5" customHeight="1">
      <c r="B491" s="33"/>
      <c r="C491" s="133" t="s">
        <v>1541</v>
      </c>
      <c r="D491" s="133" t="s">
        <v>307</v>
      </c>
      <c r="E491" s="134" t="s">
        <v>10592</v>
      </c>
      <c r="F491" s="135" t="s">
        <v>10593</v>
      </c>
      <c r="G491" s="136" t="s">
        <v>2158</v>
      </c>
      <c r="H491" s="137">
        <v>1</v>
      </c>
      <c r="I491" s="138"/>
      <c r="J491" s="139">
        <f>ROUND(I491*H491,2)</f>
        <v>0</v>
      </c>
      <c r="K491" s="135" t="s">
        <v>721</v>
      </c>
      <c r="L491" s="33"/>
      <c r="M491" s="140" t="s">
        <v>42</v>
      </c>
      <c r="N491" s="141" t="s">
        <v>50</v>
      </c>
      <c r="P491" s="142">
        <f>O491*H491</f>
        <v>0</v>
      </c>
      <c r="Q491" s="142">
        <v>0</v>
      </c>
      <c r="R491" s="142">
        <f>Q491*H491</f>
        <v>0</v>
      </c>
      <c r="S491" s="142">
        <v>0</v>
      </c>
      <c r="T491" s="143">
        <f>S491*H491</f>
        <v>0</v>
      </c>
      <c r="AR491" s="144" t="s">
        <v>311</v>
      </c>
      <c r="AT491" s="144" t="s">
        <v>307</v>
      </c>
      <c r="AU491" s="144" t="s">
        <v>88</v>
      </c>
      <c r="AY491" s="18" t="s">
        <v>305</v>
      </c>
      <c r="BE491" s="145">
        <f>IF(N491="základní",J491,0)</f>
        <v>0</v>
      </c>
      <c r="BF491" s="145">
        <f>IF(N491="snížená",J491,0)</f>
        <v>0</v>
      </c>
      <c r="BG491" s="145">
        <f>IF(N491="zákl. přenesená",J491,0)</f>
        <v>0</v>
      </c>
      <c r="BH491" s="145">
        <f>IF(N491="sníž. přenesená",J491,0)</f>
        <v>0</v>
      </c>
      <c r="BI491" s="145">
        <f>IF(N491="nulová",J491,0)</f>
        <v>0</v>
      </c>
      <c r="BJ491" s="18" t="s">
        <v>86</v>
      </c>
      <c r="BK491" s="145">
        <f>ROUND(I491*H491,2)</f>
        <v>0</v>
      </c>
      <c r="BL491" s="18" t="s">
        <v>311</v>
      </c>
      <c r="BM491" s="144" t="s">
        <v>2317</v>
      </c>
    </row>
    <row r="492" spans="2:65" s="1" customFormat="1" ht="11.25">
      <c r="B492" s="33"/>
      <c r="D492" s="146" t="s">
        <v>313</v>
      </c>
      <c r="F492" s="147" t="s">
        <v>10593</v>
      </c>
      <c r="I492" s="148"/>
      <c r="L492" s="33"/>
      <c r="M492" s="149"/>
      <c r="T492" s="54"/>
      <c r="AT492" s="18" t="s">
        <v>313</v>
      </c>
      <c r="AU492" s="18" t="s">
        <v>88</v>
      </c>
    </row>
    <row r="493" spans="2:65" s="1" customFormat="1" ht="44.25" customHeight="1">
      <c r="B493" s="33"/>
      <c r="C493" s="133" t="s">
        <v>1543</v>
      </c>
      <c r="D493" s="133" t="s">
        <v>307</v>
      </c>
      <c r="E493" s="134" t="s">
        <v>10594</v>
      </c>
      <c r="F493" s="135" t="s">
        <v>10595</v>
      </c>
      <c r="G493" s="136" t="s">
        <v>2158</v>
      </c>
      <c r="H493" s="137">
        <v>14</v>
      </c>
      <c r="I493" s="138"/>
      <c r="J493" s="139">
        <f>ROUND(I493*H493,2)</f>
        <v>0</v>
      </c>
      <c r="K493" s="135" t="s">
        <v>721</v>
      </c>
      <c r="L493" s="33"/>
      <c r="M493" s="140" t="s">
        <v>42</v>
      </c>
      <c r="N493" s="141" t="s">
        <v>50</v>
      </c>
      <c r="P493" s="142">
        <f>O493*H493</f>
        <v>0</v>
      </c>
      <c r="Q493" s="142">
        <v>0</v>
      </c>
      <c r="R493" s="142">
        <f>Q493*H493</f>
        <v>0</v>
      </c>
      <c r="S493" s="142">
        <v>0</v>
      </c>
      <c r="T493" s="143">
        <f>S493*H493</f>
        <v>0</v>
      </c>
      <c r="AR493" s="144" t="s">
        <v>311</v>
      </c>
      <c r="AT493" s="144" t="s">
        <v>307</v>
      </c>
      <c r="AU493" s="144" t="s">
        <v>88</v>
      </c>
      <c r="AY493" s="18" t="s">
        <v>305</v>
      </c>
      <c r="BE493" s="145">
        <f>IF(N493="základní",J493,0)</f>
        <v>0</v>
      </c>
      <c r="BF493" s="145">
        <f>IF(N493="snížená",J493,0)</f>
        <v>0</v>
      </c>
      <c r="BG493" s="145">
        <f>IF(N493="zákl. přenesená",J493,0)</f>
        <v>0</v>
      </c>
      <c r="BH493" s="145">
        <f>IF(N493="sníž. přenesená",J493,0)</f>
        <v>0</v>
      </c>
      <c r="BI493" s="145">
        <f>IF(N493="nulová",J493,0)</f>
        <v>0</v>
      </c>
      <c r="BJ493" s="18" t="s">
        <v>86</v>
      </c>
      <c r="BK493" s="145">
        <f>ROUND(I493*H493,2)</f>
        <v>0</v>
      </c>
      <c r="BL493" s="18" t="s">
        <v>311</v>
      </c>
      <c r="BM493" s="144" t="s">
        <v>2325</v>
      </c>
    </row>
    <row r="494" spans="2:65" s="1" customFormat="1" ht="29.25">
      <c r="B494" s="33"/>
      <c r="D494" s="146" t="s">
        <v>313</v>
      </c>
      <c r="F494" s="147" t="s">
        <v>10595</v>
      </c>
      <c r="I494" s="148"/>
      <c r="L494" s="33"/>
      <c r="M494" s="149"/>
      <c r="T494" s="54"/>
      <c r="AT494" s="18" t="s">
        <v>313</v>
      </c>
      <c r="AU494" s="18" t="s">
        <v>88</v>
      </c>
    </row>
    <row r="495" spans="2:65" s="1" customFormat="1" ht="24.2" customHeight="1">
      <c r="B495" s="33"/>
      <c r="C495" s="133" t="s">
        <v>1549</v>
      </c>
      <c r="D495" s="133" t="s">
        <v>307</v>
      </c>
      <c r="E495" s="134" t="s">
        <v>10596</v>
      </c>
      <c r="F495" s="135" t="s">
        <v>10597</v>
      </c>
      <c r="G495" s="136" t="s">
        <v>2158</v>
      </c>
      <c r="H495" s="137">
        <v>7</v>
      </c>
      <c r="I495" s="138"/>
      <c r="J495" s="139">
        <f>ROUND(I495*H495,2)</f>
        <v>0</v>
      </c>
      <c r="K495" s="135" t="s">
        <v>721</v>
      </c>
      <c r="L495" s="33"/>
      <c r="M495" s="140" t="s">
        <v>42</v>
      </c>
      <c r="N495" s="141" t="s">
        <v>50</v>
      </c>
      <c r="P495" s="142">
        <f>O495*H495</f>
        <v>0</v>
      </c>
      <c r="Q495" s="142">
        <v>0</v>
      </c>
      <c r="R495" s="142">
        <f>Q495*H495</f>
        <v>0</v>
      </c>
      <c r="S495" s="142">
        <v>0</v>
      </c>
      <c r="T495" s="143">
        <f>S495*H495</f>
        <v>0</v>
      </c>
      <c r="AR495" s="144" t="s">
        <v>311</v>
      </c>
      <c r="AT495" s="144" t="s">
        <v>307</v>
      </c>
      <c r="AU495" s="144" t="s">
        <v>88</v>
      </c>
      <c r="AY495" s="18" t="s">
        <v>305</v>
      </c>
      <c r="BE495" s="145">
        <f>IF(N495="základní",J495,0)</f>
        <v>0</v>
      </c>
      <c r="BF495" s="145">
        <f>IF(N495="snížená",J495,0)</f>
        <v>0</v>
      </c>
      <c r="BG495" s="145">
        <f>IF(N495="zákl. přenesená",J495,0)</f>
        <v>0</v>
      </c>
      <c r="BH495" s="145">
        <f>IF(N495="sníž. přenesená",J495,0)</f>
        <v>0</v>
      </c>
      <c r="BI495" s="145">
        <f>IF(N495="nulová",J495,0)</f>
        <v>0</v>
      </c>
      <c r="BJ495" s="18" t="s">
        <v>86</v>
      </c>
      <c r="BK495" s="145">
        <f>ROUND(I495*H495,2)</f>
        <v>0</v>
      </c>
      <c r="BL495" s="18" t="s">
        <v>311</v>
      </c>
      <c r="BM495" s="144" t="s">
        <v>2333</v>
      </c>
    </row>
    <row r="496" spans="2:65" s="1" customFormat="1" ht="19.5">
      <c r="B496" s="33"/>
      <c r="D496" s="146" t="s">
        <v>313</v>
      </c>
      <c r="F496" s="147" t="s">
        <v>10597</v>
      </c>
      <c r="I496" s="148"/>
      <c r="L496" s="33"/>
      <c r="M496" s="149"/>
      <c r="T496" s="54"/>
      <c r="AT496" s="18" t="s">
        <v>313</v>
      </c>
      <c r="AU496" s="18" t="s">
        <v>88</v>
      </c>
    </row>
    <row r="497" spans="2:65" s="1" customFormat="1" ht="24.2" customHeight="1">
      <c r="B497" s="33"/>
      <c r="C497" s="133" t="s">
        <v>1554</v>
      </c>
      <c r="D497" s="133" t="s">
        <v>307</v>
      </c>
      <c r="E497" s="134" t="s">
        <v>10598</v>
      </c>
      <c r="F497" s="135" t="s">
        <v>10599</v>
      </c>
      <c r="G497" s="136" t="s">
        <v>5668</v>
      </c>
      <c r="H497" s="137">
        <v>5</v>
      </c>
      <c r="I497" s="138"/>
      <c r="J497" s="139">
        <f>ROUND(I497*H497,2)</f>
        <v>0</v>
      </c>
      <c r="K497" s="135" t="s">
        <v>721</v>
      </c>
      <c r="L497" s="33"/>
      <c r="M497" s="140" t="s">
        <v>42</v>
      </c>
      <c r="N497" s="141" t="s">
        <v>50</v>
      </c>
      <c r="P497" s="142">
        <f>O497*H497</f>
        <v>0</v>
      </c>
      <c r="Q497" s="142">
        <v>0</v>
      </c>
      <c r="R497" s="142">
        <f>Q497*H497</f>
        <v>0</v>
      </c>
      <c r="S497" s="142">
        <v>0</v>
      </c>
      <c r="T497" s="143">
        <f>S497*H497</f>
        <v>0</v>
      </c>
      <c r="AR497" s="144" t="s">
        <v>311</v>
      </c>
      <c r="AT497" s="144" t="s">
        <v>307</v>
      </c>
      <c r="AU497" s="144" t="s">
        <v>88</v>
      </c>
      <c r="AY497" s="18" t="s">
        <v>305</v>
      </c>
      <c r="BE497" s="145">
        <f>IF(N497="základní",J497,0)</f>
        <v>0</v>
      </c>
      <c r="BF497" s="145">
        <f>IF(N497="snížená",J497,0)</f>
        <v>0</v>
      </c>
      <c r="BG497" s="145">
        <f>IF(N497="zákl. přenesená",J497,0)</f>
        <v>0</v>
      </c>
      <c r="BH497" s="145">
        <f>IF(N497="sníž. přenesená",J497,0)</f>
        <v>0</v>
      </c>
      <c r="BI497" s="145">
        <f>IF(N497="nulová",J497,0)</f>
        <v>0</v>
      </c>
      <c r="BJ497" s="18" t="s">
        <v>86</v>
      </c>
      <c r="BK497" s="145">
        <f>ROUND(I497*H497,2)</f>
        <v>0</v>
      </c>
      <c r="BL497" s="18" t="s">
        <v>311</v>
      </c>
      <c r="BM497" s="144" t="s">
        <v>2341</v>
      </c>
    </row>
    <row r="498" spans="2:65" s="1" customFormat="1" ht="11.25">
      <c r="B498" s="33"/>
      <c r="D498" s="146" t="s">
        <v>313</v>
      </c>
      <c r="F498" s="147" t="s">
        <v>10599</v>
      </c>
      <c r="I498" s="148"/>
      <c r="L498" s="33"/>
      <c r="M498" s="149"/>
      <c r="T498" s="54"/>
      <c r="AT498" s="18" t="s">
        <v>313</v>
      </c>
      <c r="AU498" s="18" t="s">
        <v>88</v>
      </c>
    </row>
    <row r="499" spans="2:65" s="1" customFormat="1" ht="24.2" customHeight="1">
      <c r="B499" s="33"/>
      <c r="C499" s="133" t="s">
        <v>1560</v>
      </c>
      <c r="D499" s="133" t="s">
        <v>307</v>
      </c>
      <c r="E499" s="134" t="s">
        <v>10600</v>
      </c>
      <c r="F499" s="135" t="s">
        <v>10601</v>
      </c>
      <c r="G499" s="136" t="s">
        <v>5668</v>
      </c>
      <c r="H499" s="137">
        <v>8</v>
      </c>
      <c r="I499" s="138"/>
      <c r="J499" s="139">
        <f>ROUND(I499*H499,2)</f>
        <v>0</v>
      </c>
      <c r="K499" s="135" t="s">
        <v>721</v>
      </c>
      <c r="L499" s="33"/>
      <c r="M499" s="140" t="s">
        <v>42</v>
      </c>
      <c r="N499" s="141" t="s">
        <v>50</v>
      </c>
      <c r="P499" s="142">
        <f>O499*H499</f>
        <v>0</v>
      </c>
      <c r="Q499" s="142">
        <v>0</v>
      </c>
      <c r="R499" s="142">
        <f>Q499*H499</f>
        <v>0</v>
      </c>
      <c r="S499" s="142">
        <v>0</v>
      </c>
      <c r="T499" s="143">
        <f>S499*H499</f>
        <v>0</v>
      </c>
      <c r="AR499" s="144" t="s">
        <v>311</v>
      </c>
      <c r="AT499" s="144" t="s">
        <v>307</v>
      </c>
      <c r="AU499" s="144" t="s">
        <v>88</v>
      </c>
      <c r="AY499" s="18" t="s">
        <v>305</v>
      </c>
      <c r="BE499" s="145">
        <f>IF(N499="základní",J499,0)</f>
        <v>0</v>
      </c>
      <c r="BF499" s="145">
        <f>IF(N499="snížená",J499,0)</f>
        <v>0</v>
      </c>
      <c r="BG499" s="145">
        <f>IF(N499="zákl. přenesená",J499,0)</f>
        <v>0</v>
      </c>
      <c r="BH499" s="145">
        <f>IF(N499="sníž. přenesená",J499,0)</f>
        <v>0</v>
      </c>
      <c r="BI499" s="145">
        <f>IF(N499="nulová",J499,0)</f>
        <v>0</v>
      </c>
      <c r="BJ499" s="18" t="s">
        <v>86</v>
      </c>
      <c r="BK499" s="145">
        <f>ROUND(I499*H499,2)</f>
        <v>0</v>
      </c>
      <c r="BL499" s="18" t="s">
        <v>311</v>
      </c>
      <c r="BM499" s="144" t="s">
        <v>2349</v>
      </c>
    </row>
    <row r="500" spans="2:65" s="1" customFormat="1" ht="11.25">
      <c r="B500" s="33"/>
      <c r="D500" s="146" t="s">
        <v>313</v>
      </c>
      <c r="F500" s="147" t="s">
        <v>10601</v>
      </c>
      <c r="I500" s="148"/>
      <c r="L500" s="33"/>
      <c r="M500" s="149"/>
      <c r="T500" s="54"/>
      <c r="AT500" s="18" t="s">
        <v>313</v>
      </c>
      <c r="AU500" s="18" t="s">
        <v>88</v>
      </c>
    </row>
    <row r="501" spans="2:65" s="1" customFormat="1" ht="16.5" customHeight="1">
      <c r="B501" s="33"/>
      <c r="C501" s="133" t="s">
        <v>1566</v>
      </c>
      <c r="D501" s="133" t="s">
        <v>307</v>
      </c>
      <c r="E501" s="134" t="s">
        <v>10602</v>
      </c>
      <c r="F501" s="135" t="s">
        <v>10603</v>
      </c>
      <c r="G501" s="136" t="s">
        <v>402</v>
      </c>
      <c r="H501" s="137">
        <v>2</v>
      </c>
      <c r="I501" s="138"/>
      <c r="J501" s="139">
        <f>ROUND(I501*H501,2)</f>
        <v>0</v>
      </c>
      <c r="K501" s="135" t="s">
        <v>721</v>
      </c>
      <c r="L501" s="33"/>
      <c r="M501" s="140" t="s">
        <v>42</v>
      </c>
      <c r="N501" s="141" t="s">
        <v>50</v>
      </c>
      <c r="P501" s="142">
        <f>O501*H501</f>
        <v>0</v>
      </c>
      <c r="Q501" s="142">
        <v>0</v>
      </c>
      <c r="R501" s="142">
        <f>Q501*H501</f>
        <v>0</v>
      </c>
      <c r="S501" s="142">
        <v>0</v>
      </c>
      <c r="T501" s="143">
        <f>S501*H501</f>
        <v>0</v>
      </c>
      <c r="AR501" s="144" t="s">
        <v>311</v>
      </c>
      <c r="AT501" s="144" t="s">
        <v>307</v>
      </c>
      <c r="AU501" s="144" t="s">
        <v>88</v>
      </c>
      <c r="AY501" s="18" t="s">
        <v>305</v>
      </c>
      <c r="BE501" s="145">
        <f>IF(N501="základní",J501,0)</f>
        <v>0</v>
      </c>
      <c r="BF501" s="145">
        <f>IF(N501="snížená",J501,0)</f>
        <v>0</v>
      </c>
      <c r="BG501" s="145">
        <f>IF(N501="zákl. přenesená",J501,0)</f>
        <v>0</v>
      </c>
      <c r="BH501" s="145">
        <f>IF(N501="sníž. přenesená",J501,0)</f>
        <v>0</v>
      </c>
      <c r="BI501" s="145">
        <f>IF(N501="nulová",J501,0)</f>
        <v>0</v>
      </c>
      <c r="BJ501" s="18" t="s">
        <v>86</v>
      </c>
      <c r="BK501" s="145">
        <f>ROUND(I501*H501,2)</f>
        <v>0</v>
      </c>
      <c r="BL501" s="18" t="s">
        <v>311</v>
      </c>
      <c r="BM501" s="144" t="s">
        <v>2357</v>
      </c>
    </row>
    <row r="502" spans="2:65" s="1" customFormat="1" ht="11.25">
      <c r="B502" s="33"/>
      <c r="D502" s="146" t="s">
        <v>313</v>
      </c>
      <c r="F502" s="147" t="s">
        <v>10603</v>
      </c>
      <c r="I502" s="148"/>
      <c r="L502" s="33"/>
      <c r="M502" s="149"/>
      <c r="T502" s="54"/>
      <c r="AT502" s="18" t="s">
        <v>313</v>
      </c>
      <c r="AU502" s="18" t="s">
        <v>88</v>
      </c>
    </row>
    <row r="503" spans="2:65" s="1" customFormat="1" ht="16.5" customHeight="1">
      <c r="B503" s="33"/>
      <c r="C503" s="133" t="s">
        <v>1584</v>
      </c>
      <c r="D503" s="133" t="s">
        <v>307</v>
      </c>
      <c r="E503" s="134" t="s">
        <v>10604</v>
      </c>
      <c r="F503" s="135" t="s">
        <v>10605</v>
      </c>
      <c r="G503" s="136" t="s">
        <v>402</v>
      </c>
      <c r="H503" s="137">
        <v>3</v>
      </c>
      <c r="I503" s="138"/>
      <c r="J503" s="139">
        <f>ROUND(I503*H503,2)</f>
        <v>0</v>
      </c>
      <c r="K503" s="135" t="s">
        <v>721</v>
      </c>
      <c r="L503" s="33"/>
      <c r="M503" s="140" t="s">
        <v>42</v>
      </c>
      <c r="N503" s="141" t="s">
        <v>50</v>
      </c>
      <c r="P503" s="142">
        <f>O503*H503</f>
        <v>0</v>
      </c>
      <c r="Q503" s="142">
        <v>0</v>
      </c>
      <c r="R503" s="142">
        <f>Q503*H503</f>
        <v>0</v>
      </c>
      <c r="S503" s="142">
        <v>0</v>
      </c>
      <c r="T503" s="143">
        <f>S503*H503</f>
        <v>0</v>
      </c>
      <c r="AR503" s="144" t="s">
        <v>311</v>
      </c>
      <c r="AT503" s="144" t="s">
        <v>307</v>
      </c>
      <c r="AU503" s="144" t="s">
        <v>88</v>
      </c>
      <c r="AY503" s="18" t="s">
        <v>305</v>
      </c>
      <c r="BE503" s="145">
        <f>IF(N503="základní",J503,0)</f>
        <v>0</v>
      </c>
      <c r="BF503" s="145">
        <f>IF(N503="snížená",J503,0)</f>
        <v>0</v>
      </c>
      <c r="BG503" s="145">
        <f>IF(N503="zákl. přenesená",J503,0)</f>
        <v>0</v>
      </c>
      <c r="BH503" s="145">
        <f>IF(N503="sníž. přenesená",J503,0)</f>
        <v>0</v>
      </c>
      <c r="BI503" s="145">
        <f>IF(N503="nulová",J503,0)</f>
        <v>0</v>
      </c>
      <c r="BJ503" s="18" t="s">
        <v>86</v>
      </c>
      <c r="BK503" s="145">
        <f>ROUND(I503*H503,2)</f>
        <v>0</v>
      </c>
      <c r="BL503" s="18" t="s">
        <v>311</v>
      </c>
      <c r="BM503" s="144" t="s">
        <v>2365</v>
      </c>
    </row>
    <row r="504" spans="2:65" s="1" customFormat="1" ht="11.25">
      <c r="B504" s="33"/>
      <c r="D504" s="146" t="s">
        <v>313</v>
      </c>
      <c r="F504" s="147" t="s">
        <v>10605</v>
      </c>
      <c r="I504" s="148"/>
      <c r="L504" s="33"/>
      <c r="M504" s="149"/>
      <c r="T504" s="54"/>
      <c r="AT504" s="18" t="s">
        <v>313</v>
      </c>
      <c r="AU504" s="18" t="s">
        <v>88</v>
      </c>
    </row>
    <row r="505" spans="2:65" s="1" customFormat="1" ht="16.5" customHeight="1">
      <c r="B505" s="33"/>
      <c r="C505" s="133" t="s">
        <v>1588</v>
      </c>
      <c r="D505" s="133" t="s">
        <v>307</v>
      </c>
      <c r="E505" s="134" t="s">
        <v>10606</v>
      </c>
      <c r="F505" s="135" t="s">
        <v>10607</v>
      </c>
      <c r="G505" s="136" t="s">
        <v>7293</v>
      </c>
      <c r="H505" s="137">
        <v>1.5</v>
      </c>
      <c r="I505" s="138"/>
      <c r="J505" s="139">
        <f>ROUND(I505*H505,2)</f>
        <v>0</v>
      </c>
      <c r="K505" s="135" t="s">
        <v>721</v>
      </c>
      <c r="L505" s="33"/>
      <c r="M505" s="140" t="s">
        <v>42</v>
      </c>
      <c r="N505" s="141" t="s">
        <v>50</v>
      </c>
      <c r="P505" s="142">
        <f>O505*H505</f>
        <v>0</v>
      </c>
      <c r="Q505" s="142">
        <v>0</v>
      </c>
      <c r="R505" s="142">
        <f>Q505*H505</f>
        <v>0</v>
      </c>
      <c r="S505" s="142">
        <v>0</v>
      </c>
      <c r="T505" s="143">
        <f>S505*H505</f>
        <v>0</v>
      </c>
      <c r="AR505" s="144" t="s">
        <v>311</v>
      </c>
      <c r="AT505" s="144" t="s">
        <v>307</v>
      </c>
      <c r="AU505" s="144" t="s">
        <v>88</v>
      </c>
      <c r="AY505" s="18" t="s">
        <v>305</v>
      </c>
      <c r="BE505" s="145">
        <f>IF(N505="základní",J505,0)</f>
        <v>0</v>
      </c>
      <c r="BF505" s="145">
        <f>IF(N505="snížená",J505,0)</f>
        <v>0</v>
      </c>
      <c r="BG505" s="145">
        <f>IF(N505="zákl. přenesená",J505,0)</f>
        <v>0</v>
      </c>
      <c r="BH505" s="145">
        <f>IF(N505="sníž. přenesená",J505,0)</f>
        <v>0</v>
      </c>
      <c r="BI505" s="145">
        <f>IF(N505="nulová",J505,0)</f>
        <v>0</v>
      </c>
      <c r="BJ505" s="18" t="s">
        <v>86</v>
      </c>
      <c r="BK505" s="145">
        <f>ROUND(I505*H505,2)</f>
        <v>0</v>
      </c>
      <c r="BL505" s="18" t="s">
        <v>311</v>
      </c>
      <c r="BM505" s="144" t="s">
        <v>2373</v>
      </c>
    </row>
    <row r="506" spans="2:65" s="1" customFormat="1" ht="11.25">
      <c r="B506" s="33"/>
      <c r="D506" s="146" t="s">
        <v>313</v>
      </c>
      <c r="F506" s="147" t="s">
        <v>10607</v>
      </c>
      <c r="I506" s="148"/>
      <c r="L506" s="33"/>
      <c r="M506" s="149"/>
      <c r="T506" s="54"/>
      <c r="AT506" s="18" t="s">
        <v>313</v>
      </c>
      <c r="AU506" s="18" t="s">
        <v>88</v>
      </c>
    </row>
    <row r="507" spans="2:65" s="1" customFormat="1" ht="24.2" customHeight="1">
      <c r="B507" s="33"/>
      <c r="C507" s="133" t="s">
        <v>1593</v>
      </c>
      <c r="D507" s="133" t="s">
        <v>307</v>
      </c>
      <c r="E507" s="134" t="s">
        <v>10608</v>
      </c>
      <c r="F507" s="135" t="s">
        <v>10609</v>
      </c>
      <c r="G507" s="136" t="s">
        <v>402</v>
      </c>
      <c r="H507" s="137">
        <v>8</v>
      </c>
      <c r="I507" s="138"/>
      <c r="J507" s="139">
        <f>ROUND(I507*H507,2)</f>
        <v>0</v>
      </c>
      <c r="K507" s="135" t="s">
        <v>721</v>
      </c>
      <c r="L507" s="33"/>
      <c r="M507" s="140" t="s">
        <v>42</v>
      </c>
      <c r="N507" s="141" t="s">
        <v>50</v>
      </c>
      <c r="P507" s="142">
        <f>O507*H507</f>
        <v>0</v>
      </c>
      <c r="Q507" s="142">
        <v>0</v>
      </c>
      <c r="R507" s="142">
        <f>Q507*H507</f>
        <v>0</v>
      </c>
      <c r="S507" s="142">
        <v>0</v>
      </c>
      <c r="T507" s="143">
        <f>S507*H507</f>
        <v>0</v>
      </c>
      <c r="AR507" s="144" t="s">
        <v>311</v>
      </c>
      <c r="AT507" s="144" t="s">
        <v>307</v>
      </c>
      <c r="AU507" s="144" t="s">
        <v>88</v>
      </c>
      <c r="AY507" s="18" t="s">
        <v>305</v>
      </c>
      <c r="BE507" s="145">
        <f>IF(N507="základní",J507,0)</f>
        <v>0</v>
      </c>
      <c r="BF507" s="145">
        <f>IF(N507="snížená",J507,0)</f>
        <v>0</v>
      </c>
      <c r="BG507" s="145">
        <f>IF(N507="zákl. přenesená",J507,0)</f>
        <v>0</v>
      </c>
      <c r="BH507" s="145">
        <f>IF(N507="sníž. přenesená",J507,0)</f>
        <v>0</v>
      </c>
      <c r="BI507" s="145">
        <f>IF(N507="nulová",J507,0)</f>
        <v>0</v>
      </c>
      <c r="BJ507" s="18" t="s">
        <v>86</v>
      </c>
      <c r="BK507" s="145">
        <f>ROUND(I507*H507,2)</f>
        <v>0</v>
      </c>
      <c r="BL507" s="18" t="s">
        <v>311</v>
      </c>
      <c r="BM507" s="144" t="s">
        <v>2381</v>
      </c>
    </row>
    <row r="508" spans="2:65" s="1" customFormat="1" ht="19.5">
      <c r="B508" s="33"/>
      <c r="D508" s="146" t="s">
        <v>313</v>
      </c>
      <c r="F508" s="147" t="s">
        <v>10609</v>
      </c>
      <c r="I508" s="148"/>
      <c r="L508" s="33"/>
      <c r="M508" s="149"/>
      <c r="T508" s="54"/>
      <c r="AT508" s="18" t="s">
        <v>313</v>
      </c>
      <c r="AU508" s="18" t="s">
        <v>88</v>
      </c>
    </row>
    <row r="509" spans="2:65" s="1" customFormat="1" ht="24.2" customHeight="1">
      <c r="B509" s="33"/>
      <c r="C509" s="133" t="s">
        <v>1596</v>
      </c>
      <c r="D509" s="133" t="s">
        <v>307</v>
      </c>
      <c r="E509" s="134" t="s">
        <v>10610</v>
      </c>
      <c r="F509" s="135" t="s">
        <v>10611</v>
      </c>
      <c r="G509" s="136" t="s">
        <v>402</v>
      </c>
      <c r="H509" s="137">
        <v>82</v>
      </c>
      <c r="I509" s="138"/>
      <c r="J509" s="139">
        <f>ROUND(I509*H509,2)</f>
        <v>0</v>
      </c>
      <c r="K509" s="135" t="s">
        <v>721</v>
      </c>
      <c r="L509" s="33"/>
      <c r="M509" s="140" t="s">
        <v>42</v>
      </c>
      <c r="N509" s="141" t="s">
        <v>50</v>
      </c>
      <c r="P509" s="142">
        <f>O509*H509</f>
        <v>0</v>
      </c>
      <c r="Q509" s="142">
        <v>0</v>
      </c>
      <c r="R509" s="142">
        <f>Q509*H509</f>
        <v>0</v>
      </c>
      <c r="S509" s="142">
        <v>0</v>
      </c>
      <c r="T509" s="143">
        <f>S509*H509</f>
        <v>0</v>
      </c>
      <c r="AR509" s="144" t="s">
        <v>311</v>
      </c>
      <c r="AT509" s="144" t="s">
        <v>307</v>
      </c>
      <c r="AU509" s="144" t="s">
        <v>88</v>
      </c>
      <c r="AY509" s="18" t="s">
        <v>305</v>
      </c>
      <c r="BE509" s="145">
        <f>IF(N509="základní",J509,0)</f>
        <v>0</v>
      </c>
      <c r="BF509" s="145">
        <f>IF(N509="snížená",J509,0)</f>
        <v>0</v>
      </c>
      <c r="BG509" s="145">
        <f>IF(N509="zákl. přenesená",J509,0)</f>
        <v>0</v>
      </c>
      <c r="BH509" s="145">
        <f>IF(N509="sníž. přenesená",J509,0)</f>
        <v>0</v>
      </c>
      <c r="BI509" s="145">
        <f>IF(N509="nulová",J509,0)</f>
        <v>0</v>
      </c>
      <c r="BJ509" s="18" t="s">
        <v>86</v>
      </c>
      <c r="BK509" s="145">
        <f>ROUND(I509*H509,2)</f>
        <v>0</v>
      </c>
      <c r="BL509" s="18" t="s">
        <v>311</v>
      </c>
      <c r="BM509" s="144" t="s">
        <v>2389</v>
      </c>
    </row>
    <row r="510" spans="2:65" s="1" customFormat="1" ht="19.5">
      <c r="B510" s="33"/>
      <c r="D510" s="146" t="s">
        <v>313</v>
      </c>
      <c r="F510" s="147" t="s">
        <v>10611</v>
      </c>
      <c r="I510" s="148"/>
      <c r="L510" s="33"/>
      <c r="M510" s="149"/>
      <c r="T510" s="54"/>
      <c r="AT510" s="18" t="s">
        <v>313</v>
      </c>
      <c r="AU510" s="18" t="s">
        <v>88</v>
      </c>
    </row>
    <row r="511" spans="2:65" s="1" customFormat="1" ht="24.2" customHeight="1">
      <c r="B511" s="33"/>
      <c r="C511" s="133" t="s">
        <v>1602</v>
      </c>
      <c r="D511" s="133" t="s">
        <v>307</v>
      </c>
      <c r="E511" s="134" t="s">
        <v>10612</v>
      </c>
      <c r="F511" s="135" t="s">
        <v>10613</v>
      </c>
      <c r="G511" s="136" t="s">
        <v>402</v>
      </c>
      <c r="H511" s="137">
        <v>10</v>
      </c>
      <c r="I511" s="138"/>
      <c r="J511" s="139">
        <f>ROUND(I511*H511,2)</f>
        <v>0</v>
      </c>
      <c r="K511" s="135" t="s">
        <v>721</v>
      </c>
      <c r="L511" s="33"/>
      <c r="M511" s="140" t="s">
        <v>42</v>
      </c>
      <c r="N511" s="141" t="s">
        <v>50</v>
      </c>
      <c r="P511" s="142">
        <f>O511*H511</f>
        <v>0</v>
      </c>
      <c r="Q511" s="142">
        <v>0</v>
      </c>
      <c r="R511" s="142">
        <f>Q511*H511</f>
        <v>0</v>
      </c>
      <c r="S511" s="142">
        <v>0</v>
      </c>
      <c r="T511" s="143">
        <f>S511*H511</f>
        <v>0</v>
      </c>
      <c r="AR511" s="144" t="s">
        <v>311</v>
      </c>
      <c r="AT511" s="144" t="s">
        <v>307</v>
      </c>
      <c r="AU511" s="144" t="s">
        <v>88</v>
      </c>
      <c r="AY511" s="18" t="s">
        <v>305</v>
      </c>
      <c r="BE511" s="145">
        <f>IF(N511="základní",J511,0)</f>
        <v>0</v>
      </c>
      <c r="BF511" s="145">
        <f>IF(N511="snížená",J511,0)</f>
        <v>0</v>
      </c>
      <c r="BG511" s="145">
        <f>IF(N511="zákl. přenesená",J511,0)</f>
        <v>0</v>
      </c>
      <c r="BH511" s="145">
        <f>IF(N511="sníž. přenesená",J511,0)</f>
        <v>0</v>
      </c>
      <c r="BI511" s="145">
        <f>IF(N511="nulová",J511,0)</f>
        <v>0</v>
      </c>
      <c r="BJ511" s="18" t="s">
        <v>86</v>
      </c>
      <c r="BK511" s="145">
        <f>ROUND(I511*H511,2)</f>
        <v>0</v>
      </c>
      <c r="BL511" s="18" t="s">
        <v>311</v>
      </c>
      <c r="BM511" s="144" t="s">
        <v>2397</v>
      </c>
    </row>
    <row r="512" spans="2:65" s="1" customFormat="1" ht="19.5">
      <c r="B512" s="33"/>
      <c r="D512" s="146" t="s">
        <v>313</v>
      </c>
      <c r="F512" s="147" t="s">
        <v>10613</v>
      </c>
      <c r="I512" s="148"/>
      <c r="L512" s="33"/>
      <c r="M512" s="149"/>
      <c r="T512" s="54"/>
      <c r="AT512" s="18" t="s">
        <v>313</v>
      </c>
      <c r="AU512" s="18" t="s">
        <v>88</v>
      </c>
    </row>
    <row r="513" spans="2:65" s="1" customFormat="1" ht="16.5" customHeight="1">
      <c r="B513" s="33"/>
      <c r="C513" s="133" t="s">
        <v>1606</v>
      </c>
      <c r="D513" s="133" t="s">
        <v>307</v>
      </c>
      <c r="E513" s="134" t="s">
        <v>10614</v>
      </c>
      <c r="F513" s="135" t="s">
        <v>10615</v>
      </c>
      <c r="G513" s="136" t="s">
        <v>2158</v>
      </c>
      <c r="H513" s="137">
        <v>1</v>
      </c>
      <c r="I513" s="138"/>
      <c r="J513" s="139">
        <f>ROUND(I513*H513,2)</f>
        <v>0</v>
      </c>
      <c r="K513" s="135" t="s">
        <v>721</v>
      </c>
      <c r="L513" s="33"/>
      <c r="M513" s="140" t="s">
        <v>42</v>
      </c>
      <c r="N513" s="141" t="s">
        <v>50</v>
      </c>
      <c r="P513" s="142">
        <f>O513*H513</f>
        <v>0</v>
      </c>
      <c r="Q513" s="142">
        <v>0</v>
      </c>
      <c r="R513" s="142">
        <f>Q513*H513</f>
        <v>0</v>
      </c>
      <c r="S513" s="142">
        <v>0</v>
      </c>
      <c r="T513" s="143">
        <f>S513*H513</f>
        <v>0</v>
      </c>
      <c r="AR513" s="144" t="s">
        <v>311</v>
      </c>
      <c r="AT513" s="144" t="s">
        <v>307</v>
      </c>
      <c r="AU513" s="144" t="s">
        <v>88</v>
      </c>
      <c r="AY513" s="18" t="s">
        <v>305</v>
      </c>
      <c r="BE513" s="145">
        <f>IF(N513="základní",J513,0)</f>
        <v>0</v>
      </c>
      <c r="BF513" s="145">
        <f>IF(N513="snížená",J513,0)</f>
        <v>0</v>
      </c>
      <c r="BG513" s="145">
        <f>IF(N513="zákl. přenesená",J513,0)</f>
        <v>0</v>
      </c>
      <c r="BH513" s="145">
        <f>IF(N513="sníž. přenesená",J513,0)</f>
        <v>0</v>
      </c>
      <c r="BI513" s="145">
        <f>IF(N513="nulová",J513,0)</f>
        <v>0</v>
      </c>
      <c r="BJ513" s="18" t="s">
        <v>86</v>
      </c>
      <c r="BK513" s="145">
        <f>ROUND(I513*H513,2)</f>
        <v>0</v>
      </c>
      <c r="BL513" s="18" t="s">
        <v>311</v>
      </c>
      <c r="BM513" s="144" t="s">
        <v>2405</v>
      </c>
    </row>
    <row r="514" spans="2:65" s="1" customFormat="1" ht="11.25">
      <c r="B514" s="33"/>
      <c r="D514" s="146" t="s">
        <v>313</v>
      </c>
      <c r="F514" s="147" t="s">
        <v>10615</v>
      </c>
      <c r="I514" s="148"/>
      <c r="L514" s="33"/>
      <c r="M514" s="149"/>
      <c r="T514" s="54"/>
      <c r="AT514" s="18" t="s">
        <v>313</v>
      </c>
      <c r="AU514" s="18" t="s">
        <v>88</v>
      </c>
    </row>
    <row r="515" spans="2:65" s="1" customFormat="1" ht="24.2" customHeight="1">
      <c r="B515" s="33"/>
      <c r="C515" s="133" t="s">
        <v>1612</v>
      </c>
      <c r="D515" s="133" t="s">
        <v>307</v>
      </c>
      <c r="E515" s="134" t="s">
        <v>10616</v>
      </c>
      <c r="F515" s="135" t="s">
        <v>10617</v>
      </c>
      <c r="G515" s="136" t="s">
        <v>7293</v>
      </c>
      <c r="H515" s="137">
        <v>2</v>
      </c>
      <c r="I515" s="138"/>
      <c r="J515" s="139">
        <f>ROUND(I515*H515,2)</f>
        <v>0</v>
      </c>
      <c r="K515" s="135" t="s">
        <v>721</v>
      </c>
      <c r="L515" s="33"/>
      <c r="M515" s="140" t="s">
        <v>42</v>
      </c>
      <c r="N515" s="141" t="s">
        <v>50</v>
      </c>
      <c r="P515" s="142">
        <f>O515*H515</f>
        <v>0</v>
      </c>
      <c r="Q515" s="142">
        <v>0</v>
      </c>
      <c r="R515" s="142">
        <f>Q515*H515</f>
        <v>0</v>
      </c>
      <c r="S515" s="142">
        <v>0</v>
      </c>
      <c r="T515" s="143">
        <f>S515*H515</f>
        <v>0</v>
      </c>
      <c r="AR515" s="144" t="s">
        <v>311</v>
      </c>
      <c r="AT515" s="144" t="s">
        <v>307</v>
      </c>
      <c r="AU515" s="144" t="s">
        <v>88</v>
      </c>
      <c r="AY515" s="18" t="s">
        <v>305</v>
      </c>
      <c r="BE515" s="145">
        <f>IF(N515="základní",J515,0)</f>
        <v>0</v>
      </c>
      <c r="BF515" s="145">
        <f>IF(N515="snížená",J515,0)</f>
        <v>0</v>
      </c>
      <c r="BG515" s="145">
        <f>IF(N515="zákl. přenesená",J515,0)</f>
        <v>0</v>
      </c>
      <c r="BH515" s="145">
        <f>IF(N515="sníž. přenesená",J515,0)</f>
        <v>0</v>
      </c>
      <c r="BI515" s="145">
        <f>IF(N515="nulová",J515,0)</f>
        <v>0</v>
      </c>
      <c r="BJ515" s="18" t="s">
        <v>86</v>
      </c>
      <c r="BK515" s="145">
        <f>ROUND(I515*H515,2)</f>
        <v>0</v>
      </c>
      <c r="BL515" s="18" t="s">
        <v>311</v>
      </c>
      <c r="BM515" s="144" t="s">
        <v>2413</v>
      </c>
    </row>
    <row r="516" spans="2:65" s="1" customFormat="1" ht="19.5">
      <c r="B516" s="33"/>
      <c r="D516" s="146" t="s">
        <v>313</v>
      </c>
      <c r="F516" s="147" t="s">
        <v>10617</v>
      </c>
      <c r="I516" s="148"/>
      <c r="L516" s="33"/>
      <c r="M516" s="149"/>
      <c r="T516" s="54"/>
      <c r="AT516" s="18" t="s">
        <v>313</v>
      </c>
      <c r="AU516" s="18" t="s">
        <v>88</v>
      </c>
    </row>
    <row r="517" spans="2:65" s="1" customFormat="1" ht="24.2" customHeight="1">
      <c r="B517" s="33"/>
      <c r="C517" s="133" t="s">
        <v>1618</v>
      </c>
      <c r="D517" s="133" t="s">
        <v>307</v>
      </c>
      <c r="E517" s="134" t="s">
        <v>10618</v>
      </c>
      <c r="F517" s="135" t="s">
        <v>10619</v>
      </c>
      <c r="G517" s="136" t="s">
        <v>7293</v>
      </c>
      <c r="H517" s="137">
        <v>3</v>
      </c>
      <c r="I517" s="138"/>
      <c r="J517" s="139">
        <f>ROUND(I517*H517,2)</f>
        <v>0</v>
      </c>
      <c r="K517" s="135" t="s">
        <v>721</v>
      </c>
      <c r="L517" s="33"/>
      <c r="M517" s="140" t="s">
        <v>42</v>
      </c>
      <c r="N517" s="141" t="s">
        <v>50</v>
      </c>
      <c r="P517" s="142">
        <f>O517*H517</f>
        <v>0</v>
      </c>
      <c r="Q517" s="142">
        <v>0</v>
      </c>
      <c r="R517" s="142">
        <f>Q517*H517</f>
        <v>0</v>
      </c>
      <c r="S517" s="142">
        <v>0</v>
      </c>
      <c r="T517" s="143">
        <f>S517*H517</f>
        <v>0</v>
      </c>
      <c r="AR517" s="144" t="s">
        <v>311</v>
      </c>
      <c r="AT517" s="144" t="s">
        <v>307</v>
      </c>
      <c r="AU517" s="144" t="s">
        <v>88</v>
      </c>
      <c r="AY517" s="18" t="s">
        <v>305</v>
      </c>
      <c r="BE517" s="145">
        <f>IF(N517="základní",J517,0)</f>
        <v>0</v>
      </c>
      <c r="BF517" s="145">
        <f>IF(N517="snížená",J517,0)</f>
        <v>0</v>
      </c>
      <c r="BG517" s="145">
        <f>IF(N517="zákl. přenesená",J517,0)</f>
        <v>0</v>
      </c>
      <c r="BH517" s="145">
        <f>IF(N517="sníž. přenesená",J517,0)</f>
        <v>0</v>
      </c>
      <c r="BI517" s="145">
        <f>IF(N517="nulová",J517,0)</f>
        <v>0</v>
      </c>
      <c r="BJ517" s="18" t="s">
        <v>86</v>
      </c>
      <c r="BK517" s="145">
        <f>ROUND(I517*H517,2)</f>
        <v>0</v>
      </c>
      <c r="BL517" s="18" t="s">
        <v>311</v>
      </c>
      <c r="BM517" s="144" t="s">
        <v>2421</v>
      </c>
    </row>
    <row r="518" spans="2:65" s="1" customFormat="1" ht="19.5">
      <c r="B518" s="33"/>
      <c r="D518" s="146" t="s">
        <v>313</v>
      </c>
      <c r="F518" s="147" t="s">
        <v>10619</v>
      </c>
      <c r="I518" s="148"/>
      <c r="L518" s="33"/>
      <c r="M518" s="149"/>
      <c r="T518" s="54"/>
      <c r="AT518" s="18" t="s">
        <v>313</v>
      </c>
      <c r="AU518" s="18" t="s">
        <v>88</v>
      </c>
    </row>
    <row r="519" spans="2:65" s="1" customFormat="1" ht="37.9" customHeight="1">
      <c r="B519" s="33"/>
      <c r="C519" s="133" t="s">
        <v>1634</v>
      </c>
      <c r="D519" s="133" t="s">
        <v>307</v>
      </c>
      <c r="E519" s="134" t="s">
        <v>10620</v>
      </c>
      <c r="F519" s="135" t="s">
        <v>10621</v>
      </c>
      <c r="G519" s="136" t="s">
        <v>5668</v>
      </c>
      <c r="H519" s="137">
        <v>2</v>
      </c>
      <c r="I519" s="138"/>
      <c r="J519" s="139">
        <f>ROUND(I519*H519,2)</f>
        <v>0</v>
      </c>
      <c r="K519" s="135" t="s">
        <v>721</v>
      </c>
      <c r="L519" s="33"/>
      <c r="M519" s="140" t="s">
        <v>42</v>
      </c>
      <c r="N519" s="141" t="s">
        <v>50</v>
      </c>
      <c r="P519" s="142">
        <f>O519*H519</f>
        <v>0</v>
      </c>
      <c r="Q519" s="142">
        <v>0</v>
      </c>
      <c r="R519" s="142">
        <f>Q519*H519</f>
        <v>0</v>
      </c>
      <c r="S519" s="142">
        <v>0</v>
      </c>
      <c r="T519" s="143">
        <f>S519*H519</f>
        <v>0</v>
      </c>
      <c r="AR519" s="144" t="s">
        <v>311</v>
      </c>
      <c r="AT519" s="144" t="s">
        <v>307</v>
      </c>
      <c r="AU519" s="144" t="s">
        <v>88</v>
      </c>
      <c r="AY519" s="18" t="s">
        <v>305</v>
      </c>
      <c r="BE519" s="145">
        <f>IF(N519="základní",J519,0)</f>
        <v>0</v>
      </c>
      <c r="BF519" s="145">
        <f>IF(N519="snížená",J519,0)</f>
        <v>0</v>
      </c>
      <c r="BG519" s="145">
        <f>IF(N519="zákl. přenesená",J519,0)</f>
        <v>0</v>
      </c>
      <c r="BH519" s="145">
        <f>IF(N519="sníž. přenesená",J519,0)</f>
        <v>0</v>
      </c>
      <c r="BI519" s="145">
        <f>IF(N519="nulová",J519,0)</f>
        <v>0</v>
      </c>
      <c r="BJ519" s="18" t="s">
        <v>86</v>
      </c>
      <c r="BK519" s="145">
        <f>ROUND(I519*H519,2)</f>
        <v>0</v>
      </c>
      <c r="BL519" s="18" t="s">
        <v>311</v>
      </c>
      <c r="BM519" s="144" t="s">
        <v>2429</v>
      </c>
    </row>
    <row r="520" spans="2:65" s="1" customFormat="1" ht="29.25">
      <c r="B520" s="33"/>
      <c r="D520" s="146" t="s">
        <v>313</v>
      </c>
      <c r="F520" s="147" t="s">
        <v>10621</v>
      </c>
      <c r="I520" s="148"/>
      <c r="L520" s="33"/>
      <c r="M520" s="149"/>
      <c r="T520" s="54"/>
      <c r="AT520" s="18" t="s">
        <v>313</v>
      </c>
      <c r="AU520" s="18" t="s">
        <v>88</v>
      </c>
    </row>
    <row r="521" spans="2:65" s="1" customFormat="1" ht="37.9" customHeight="1">
      <c r="B521" s="33"/>
      <c r="C521" s="133" t="s">
        <v>1642</v>
      </c>
      <c r="D521" s="133" t="s">
        <v>307</v>
      </c>
      <c r="E521" s="134" t="s">
        <v>10622</v>
      </c>
      <c r="F521" s="135" t="s">
        <v>10623</v>
      </c>
      <c r="G521" s="136" t="s">
        <v>5668</v>
      </c>
      <c r="H521" s="137">
        <v>2</v>
      </c>
      <c r="I521" s="138"/>
      <c r="J521" s="139">
        <f>ROUND(I521*H521,2)</f>
        <v>0</v>
      </c>
      <c r="K521" s="135" t="s">
        <v>721</v>
      </c>
      <c r="L521" s="33"/>
      <c r="M521" s="140" t="s">
        <v>42</v>
      </c>
      <c r="N521" s="141" t="s">
        <v>50</v>
      </c>
      <c r="P521" s="142">
        <f>O521*H521</f>
        <v>0</v>
      </c>
      <c r="Q521" s="142">
        <v>0</v>
      </c>
      <c r="R521" s="142">
        <f>Q521*H521</f>
        <v>0</v>
      </c>
      <c r="S521" s="142">
        <v>0</v>
      </c>
      <c r="T521" s="143">
        <f>S521*H521</f>
        <v>0</v>
      </c>
      <c r="AR521" s="144" t="s">
        <v>311</v>
      </c>
      <c r="AT521" s="144" t="s">
        <v>307</v>
      </c>
      <c r="AU521" s="144" t="s">
        <v>88</v>
      </c>
      <c r="AY521" s="18" t="s">
        <v>305</v>
      </c>
      <c r="BE521" s="145">
        <f>IF(N521="základní",J521,0)</f>
        <v>0</v>
      </c>
      <c r="BF521" s="145">
        <f>IF(N521="snížená",J521,0)</f>
        <v>0</v>
      </c>
      <c r="BG521" s="145">
        <f>IF(N521="zákl. přenesená",J521,0)</f>
        <v>0</v>
      </c>
      <c r="BH521" s="145">
        <f>IF(N521="sníž. přenesená",J521,0)</f>
        <v>0</v>
      </c>
      <c r="BI521" s="145">
        <f>IF(N521="nulová",J521,0)</f>
        <v>0</v>
      </c>
      <c r="BJ521" s="18" t="s">
        <v>86</v>
      </c>
      <c r="BK521" s="145">
        <f>ROUND(I521*H521,2)</f>
        <v>0</v>
      </c>
      <c r="BL521" s="18" t="s">
        <v>311</v>
      </c>
      <c r="BM521" s="144" t="s">
        <v>2437</v>
      </c>
    </row>
    <row r="522" spans="2:65" s="1" customFormat="1" ht="19.5">
      <c r="B522" s="33"/>
      <c r="D522" s="146" t="s">
        <v>313</v>
      </c>
      <c r="F522" s="147" t="s">
        <v>10623</v>
      </c>
      <c r="I522" s="148"/>
      <c r="L522" s="33"/>
      <c r="M522" s="149"/>
      <c r="T522" s="54"/>
      <c r="AT522" s="18" t="s">
        <v>313</v>
      </c>
      <c r="AU522" s="18" t="s">
        <v>88</v>
      </c>
    </row>
    <row r="523" spans="2:65" s="11" customFormat="1" ht="22.9" customHeight="1">
      <c r="B523" s="121"/>
      <c r="D523" s="122" t="s">
        <v>78</v>
      </c>
      <c r="E523" s="131" t="s">
        <v>7339</v>
      </c>
      <c r="F523" s="131" t="s">
        <v>10624</v>
      </c>
      <c r="I523" s="124"/>
      <c r="J523" s="132">
        <f>BK523</f>
        <v>0</v>
      </c>
      <c r="L523" s="121"/>
      <c r="M523" s="126"/>
      <c r="P523" s="127">
        <f>SUM(P524:P576)</f>
        <v>0</v>
      </c>
      <c r="R523" s="127">
        <f>SUM(R524:R576)</f>
        <v>0</v>
      </c>
      <c r="T523" s="128">
        <f>SUM(T524:T576)</f>
        <v>0</v>
      </c>
      <c r="AR523" s="122" t="s">
        <v>86</v>
      </c>
      <c r="AT523" s="129" t="s">
        <v>78</v>
      </c>
      <c r="AU523" s="129" t="s">
        <v>86</v>
      </c>
      <c r="AY523" s="122" t="s">
        <v>305</v>
      </c>
      <c r="BK523" s="130">
        <f>SUM(BK524:BK576)</f>
        <v>0</v>
      </c>
    </row>
    <row r="524" spans="2:65" s="1" customFormat="1" ht="16.5" customHeight="1">
      <c r="B524" s="33"/>
      <c r="C524" s="133" t="s">
        <v>1649</v>
      </c>
      <c r="D524" s="133" t="s">
        <v>307</v>
      </c>
      <c r="E524" s="134" t="s">
        <v>10625</v>
      </c>
      <c r="F524" s="135" t="s">
        <v>10626</v>
      </c>
      <c r="G524" s="136" t="s">
        <v>5668</v>
      </c>
      <c r="H524" s="137">
        <v>2</v>
      </c>
      <c r="I524" s="138"/>
      <c r="J524" s="139">
        <f>ROUND(I524*H524,2)</f>
        <v>0</v>
      </c>
      <c r="K524" s="135" t="s">
        <v>721</v>
      </c>
      <c r="L524" s="33"/>
      <c r="M524" s="140" t="s">
        <v>42</v>
      </c>
      <c r="N524" s="141" t="s">
        <v>50</v>
      </c>
      <c r="P524" s="142">
        <f>O524*H524</f>
        <v>0</v>
      </c>
      <c r="Q524" s="142">
        <v>0</v>
      </c>
      <c r="R524" s="142">
        <f>Q524*H524</f>
        <v>0</v>
      </c>
      <c r="S524" s="142">
        <v>0</v>
      </c>
      <c r="T524" s="143">
        <f>S524*H524</f>
        <v>0</v>
      </c>
      <c r="AR524" s="144" t="s">
        <v>311</v>
      </c>
      <c r="AT524" s="144" t="s">
        <v>307</v>
      </c>
      <c r="AU524" s="144" t="s">
        <v>88</v>
      </c>
      <c r="AY524" s="18" t="s">
        <v>305</v>
      </c>
      <c r="BE524" s="145">
        <f>IF(N524="základní",J524,0)</f>
        <v>0</v>
      </c>
      <c r="BF524" s="145">
        <f>IF(N524="snížená",J524,0)</f>
        <v>0</v>
      </c>
      <c r="BG524" s="145">
        <f>IF(N524="zákl. přenesená",J524,0)</f>
        <v>0</v>
      </c>
      <c r="BH524" s="145">
        <f>IF(N524="sníž. přenesená",J524,0)</f>
        <v>0</v>
      </c>
      <c r="BI524" s="145">
        <f>IF(N524="nulová",J524,0)</f>
        <v>0</v>
      </c>
      <c r="BJ524" s="18" t="s">
        <v>86</v>
      </c>
      <c r="BK524" s="145">
        <f>ROUND(I524*H524,2)</f>
        <v>0</v>
      </c>
      <c r="BL524" s="18" t="s">
        <v>311</v>
      </c>
      <c r="BM524" s="144" t="s">
        <v>2445</v>
      </c>
    </row>
    <row r="525" spans="2:65" s="1" customFormat="1" ht="11.25">
      <c r="B525" s="33"/>
      <c r="D525" s="146" t="s">
        <v>313</v>
      </c>
      <c r="F525" s="147" t="s">
        <v>10626</v>
      </c>
      <c r="I525" s="148"/>
      <c r="L525" s="33"/>
      <c r="M525" s="149"/>
      <c r="T525" s="54"/>
      <c r="AT525" s="18" t="s">
        <v>313</v>
      </c>
      <c r="AU525" s="18" t="s">
        <v>88</v>
      </c>
    </row>
    <row r="526" spans="2:65" s="1" customFormat="1" ht="19.5">
      <c r="B526" s="33"/>
      <c r="D526" s="146" t="s">
        <v>1012</v>
      </c>
      <c r="F526" s="189" t="s">
        <v>10494</v>
      </c>
      <c r="I526" s="148"/>
      <c r="L526" s="33"/>
      <c r="M526" s="149"/>
      <c r="T526" s="54"/>
      <c r="AT526" s="18" t="s">
        <v>1012</v>
      </c>
      <c r="AU526" s="18" t="s">
        <v>88</v>
      </c>
    </row>
    <row r="527" spans="2:65" s="1" customFormat="1" ht="16.5" customHeight="1">
      <c r="B527" s="33"/>
      <c r="C527" s="133" t="s">
        <v>1656</v>
      </c>
      <c r="D527" s="133" t="s">
        <v>307</v>
      </c>
      <c r="E527" s="134" t="s">
        <v>10627</v>
      </c>
      <c r="F527" s="135" t="s">
        <v>10628</v>
      </c>
      <c r="G527" s="136" t="s">
        <v>5668</v>
      </c>
      <c r="H527" s="137">
        <v>2</v>
      </c>
      <c r="I527" s="138"/>
      <c r="J527" s="139">
        <f>ROUND(I527*H527,2)</f>
        <v>0</v>
      </c>
      <c r="K527" s="135" t="s">
        <v>721</v>
      </c>
      <c r="L527" s="33"/>
      <c r="M527" s="140" t="s">
        <v>42</v>
      </c>
      <c r="N527" s="141" t="s">
        <v>50</v>
      </c>
      <c r="P527" s="142">
        <f>O527*H527</f>
        <v>0</v>
      </c>
      <c r="Q527" s="142">
        <v>0</v>
      </c>
      <c r="R527" s="142">
        <f>Q527*H527</f>
        <v>0</v>
      </c>
      <c r="S527" s="142">
        <v>0</v>
      </c>
      <c r="T527" s="143">
        <f>S527*H527</f>
        <v>0</v>
      </c>
      <c r="AR527" s="144" t="s">
        <v>311</v>
      </c>
      <c r="AT527" s="144" t="s">
        <v>307</v>
      </c>
      <c r="AU527" s="144" t="s">
        <v>88</v>
      </c>
      <c r="AY527" s="18" t="s">
        <v>305</v>
      </c>
      <c r="BE527" s="145">
        <f>IF(N527="základní",J527,0)</f>
        <v>0</v>
      </c>
      <c r="BF527" s="145">
        <f>IF(N527="snížená",J527,0)</f>
        <v>0</v>
      </c>
      <c r="BG527" s="145">
        <f>IF(N527="zákl. přenesená",J527,0)</f>
        <v>0</v>
      </c>
      <c r="BH527" s="145">
        <f>IF(N527="sníž. přenesená",J527,0)</f>
        <v>0</v>
      </c>
      <c r="BI527" s="145">
        <f>IF(N527="nulová",J527,0)</f>
        <v>0</v>
      </c>
      <c r="BJ527" s="18" t="s">
        <v>86</v>
      </c>
      <c r="BK527" s="145">
        <f>ROUND(I527*H527,2)</f>
        <v>0</v>
      </c>
      <c r="BL527" s="18" t="s">
        <v>311</v>
      </c>
      <c r="BM527" s="144" t="s">
        <v>2453</v>
      </c>
    </row>
    <row r="528" spans="2:65" s="1" customFormat="1" ht="11.25">
      <c r="B528" s="33"/>
      <c r="D528" s="146" t="s">
        <v>313</v>
      </c>
      <c r="F528" s="147" t="s">
        <v>10628</v>
      </c>
      <c r="I528" s="148"/>
      <c r="L528" s="33"/>
      <c r="M528" s="149"/>
      <c r="T528" s="54"/>
      <c r="AT528" s="18" t="s">
        <v>313</v>
      </c>
      <c r="AU528" s="18" t="s">
        <v>88</v>
      </c>
    </row>
    <row r="529" spans="2:65" s="1" customFormat="1" ht="19.5">
      <c r="B529" s="33"/>
      <c r="D529" s="146" t="s">
        <v>1012</v>
      </c>
      <c r="F529" s="189" t="s">
        <v>10470</v>
      </c>
      <c r="I529" s="148"/>
      <c r="L529" s="33"/>
      <c r="M529" s="149"/>
      <c r="T529" s="54"/>
      <c r="AT529" s="18" t="s">
        <v>1012</v>
      </c>
      <c r="AU529" s="18" t="s">
        <v>88</v>
      </c>
    </row>
    <row r="530" spans="2:65" s="1" customFormat="1" ht="16.5" customHeight="1">
      <c r="B530" s="33"/>
      <c r="C530" s="133" t="s">
        <v>1663</v>
      </c>
      <c r="D530" s="133" t="s">
        <v>307</v>
      </c>
      <c r="E530" s="134" t="s">
        <v>10629</v>
      </c>
      <c r="F530" s="135" t="s">
        <v>10630</v>
      </c>
      <c r="G530" s="136" t="s">
        <v>5668</v>
      </c>
      <c r="H530" s="137">
        <v>2</v>
      </c>
      <c r="I530" s="138"/>
      <c r="J530" s="139">
        <f>ROUND(I530*H530,2)</f>
        <v>0</v>
      </c>
      <c r="K530" s="135" t="s">
        <v>721</v>
      </c>
      <c r="L530" s="33"/>
      <c r="M530" s="140" t="s">
        <v>42</v>
      </c>
      <c r="N530" s="141" t="s">
        <v>50</v>
      </c>
      <c r="P530" s="142">
        <f>O530*H530</f>
        <v>0</v>
      </c>
      <c r="Q530" s="142">
        <v>0</v>
      </c>
      <c r="R530" s="142">
        <f>Q530*H530</f>
        <v>0</v>
      </c>
      <c r="S530" s="142">
        <v>0</v>
      </c>
      <c r="T530" s="143">
        <f>S530*H530</f>
        <v>0</v>
      </c>
      <c r="AR530" s="144" t="s">
        <v>311</v>
      </c>
      <c r="AT530" s="144" t="s">
        <v>307</v>
      </c>
      <c r="AU530" s="144" t="s">
        <v>88</v>
      </c>
      <c r="AY530" s="18" t="s">
        <v>305</v>
      </c>
      <c r="BE530" s="145">
        <f>IF(N530="základní",J530,0)</f>
        <v>0</v>
      </c>
      <c r="BF530" s="145">
        <f>IF(N530="snížená",J530,0)</f>
        <v>0</v>
      </c>
      <c r="BG530" s="145">
        <f>IF(N530="zákl. přenesená",J530,0)</f>
        <v>0</v>
      </c>
      <c r="BH530" s="145">
        <f>IF(N530="sníž. přenesená",J530,0)</f>
        <v>0</v>
      </c>
      <c r="BI530" s="145">
        <f>IF(N530="nulová",J530,0)</f>
        <v>0</v>
      </c>
      <c r="BJ530" s="18" t="s">
        <v>86</v>
      </c>
      <c r="BK530" s="145">
        <f>ROUND(I530*H530,2)</f>
        <v>0</v>
      </c>
      <c r="BL530" s="18" t="s">
        <v>311</v>
      </c>
      <c r="BM530" s="144" t="s">
        <v>2461</v>
      </c>
    </row>
    <row r="531" spans="2:65" s="1" customFormat="1" ht="11.25">
      <c r="B531" s="33"/>
      <c r="D531" s="146" t="s">
        <v>313</v>
      </c>
      <c r="F531" s="147" t="s">
        <v>10630</v>
      </c>
      <c r="I531" s="148"/>
      <c r="L531" s="33"/>
      <c r="M531" s="149"/>
      <c r="T531" s="54"/>
      <c r="AT531" s="18" t="s">
        <v>313</v>
      </c>
      <c r="AU531" s="18" t="s">
        <v>88</v>
      </c>
    </row>
    <row r="532" spans="2:65" s="1" customFormat="1" ht="19.5">
      <c r="B532" s="33"/>
      <c r="D532" s="146" t="s">
        <v>1012</v>
      </c>
      <c r="F532" s="189" t="s">
        <v>10470</v>
      </c>
      <c r="I532" s="148"/>
      <c r="L532" s="33"/>
      <c r="M532" s="149"/>
      <c r="T532" s="54"/>
      <c r="AT532" s="18" t="s">
        <v>1012</v>
      </c>
      <c r="AU532" s="18" t="s">
        <v>88</v>
      </c>
    </row>
    <row r="533" spans="2:65" s="1" customFormat="1" ht="16.5" customHeight="1">
      <c r="B533" s="33"/>
      <c r="C533" s="133" t="s">
        <v>1672</v>
      </c>
      <c r="D533" s="133" t="s">
        <v>307</v>
      </c>
      <c r="E533" s="134" t="s">
        <v>10631</v>
      </c>
      <c r="F533" s="135" t="s">
        <v>10632</v>
      </c>
      <c r="G533" s="136" t="s">
        <v>5668</v>
      </c>
      <c r="H533" s="137">
        <v>11</v>
      </c>
      <c r="I533" s="138"/>
      <c r="J533" s="139">
        <f>ROUND(I533*H533,2)</f>
        <v>0</v>
      </c>
      <c r="K533" s="135" t="s">
        <v>721</v>
      </c>
      <c r="L533" s="33"/>
      <c r="M533" s="140" t="s">
        <v>42</v>
      </c>
      <c r="N533" s="141" t="s">
        <v>50</v>
      </c>
      <c r="P533" s="142">
        <f>O533*H533</f>
        <v>0</v>
      </c>
      <c r="Q533" s="142">
        <v>0</v>
      </c>
      <c r="R533" s="142">
        <f>Q533*H533</f>
        <v>0</v>
      </c>
      <c r="S533" s="142">
        <v>0</v>
      </c>
      <c r="T533" s="143">
        <f>S533*H533</f>
        <v>0</v>
      </c>
      <c r="AR533" s="144" t="s">
        <v>311</v>
      </c>
      <c r="AT533" s="144" t="s">
        <v>307</v>
      </c>
      <c r="AU533" s="144" t="s">
        <v>88</v>
      </c>
      <c r="AY533" s="18" t="s">
        <v>305</v>
      </c>
      <c r="BE533" s="145">
        <f>IF(N533="základní",J533,0)</f>
        <v>0</v>
      </c>
      <c r="BF533" s="145">
        <f>IF(N533="snížená",J533,0)</f>
        <v>0</v>
      </c>
      <c r="BG533" s="145">
        <f>IF(N533="zákl. přenesená",J533,0)</f>
        <v>0</v>
      </c>
      <c r="BH533" s="145">
        <f>IF(N533="sníž. přenesená",J533,0)</f>
        <v>0</v>
      </c>
      <c r="BI533" s="145">
        <f>IF(N533="nulová",J533,0)</f>
        <v>0</v>
      </c>
      <c r="BJ533" s="18" t="s">
        <v>86</v>
      </c>
      <c r="BK533" s="145">
        <f>ROUND(I533*H533,2)</f>
        <v>0</v>
      </c>
      <c r="BL533" s="18" t="s">
        <v>311</v>
      </c>
      <c r="BM533" s="144" t="s">
        <v>2469</v>
      </c>
    </row>
    <row r="534" spans="2:65" s="1" customFormat="1" ht="11.25">
      <c r="B534" s="33"/>
      <c r="D534" s="146" t="s">
        <v>313</v>
      </c>
      <c r="F534" s="147" t="s">
        <v>10632</v>
      </c>
      <c r="I534" s="148"/>
      <c r="L534" s="33"/>
      <c r="M534" s="149"/>
      <c r="T534" s="54"/>
      <c r="AT534" s="18" t="s">
        <v>313</v>
      </c>
      <c r="AU534" s="18" t="s">
        <v>88</v>
      </c>
    </row>
    <row r="535" spans="2:65" s="1" customFormat="1" ht="19.5">
      <c r="B535" s="33"/>
      <c r="D535" s="146" t="s">
        <v>1012</v>
      </c>
      <c r="F535" s="189" t="s">
        <v>10470</v>
      </c>
      <c r="I535" s="148"/>
      <c r="L535" s="33"/>
      <c r="M535" s="149"/>
      <c r="T535" s="54"/>
      <c r="AT535" s="18" t="s">
        <v>1012</v>
      </c>
      <c r="AU535" s="18" t="s">
        <v>88</v>
      </c>
    </row>
    <row r="536" spans="2:65" s="1" customFormat="1" ht="16.5" customHeight="1">
      <c r="B536" s="33"/>
      <c r="C536" s="133" t="s">
        <v>1677</v>
      </c>
      <c r="D536" s="133" t="s">
        <v>307</v>
      </c>
      <c r="E536" s="134" t="s">
        <v>10633</v>
      </c>
      <c r="F536" s="135" t="s">
        <v>10634</v>
      </c>
      <c r="G536" s="136" t="s">
        <v>5668</v>
      </c>
      <c r="H536" s="137">
        <v>4</v>
      </c>
      <c r="I536" s="138"/>
      <c r="J536" s="139">
        <f>ROUND(I536*H536,2)</f>
        <v>0</v>
      </c>
      <c r="K536" s="135" t="s">
        <v>721</v>
      </c>
      <c r="L536" s="33"/>
      <c r="M536" s="140" t="s">
        <v>42</v>
      </c>
      <c r="N536" s="141" t="s">
        <v>50</v>
      </c>
      <c r="P536" s="142">
        <f>O536*H536</f>
        <v>0</v>
      </c>
      <c r="Q536" s="142">
        <v>0</v>
      </c>
      <c r="R536" s="142">
        <f>Q536*H536</f>
        <v>0</v>
      </c>
      <c r="S536" s="142">
        <v>0</v>
      </c>
      <c r="T536" s="143">
        <f>S536*H536</f>
        <v>0</v>
      </c>
      <c r="AR536" s="144" t="s">
        <v>311</v>
      </c>
      <c r="AT536" s="144" t="s">
        <v>307</v>
      </c>
      <c r="AU536" s="144" t="s">
        <v>88</v>
      </c>
      <c r="AY536" s="18" t="s">
        <v>305</v>
      </c>
      <c r="BE536" s="145">
        <f>IF(N536="základní",J536,0)</f>
        <v>0</v>
      </c>
      <c r="BF536" s="145">
        <f>IF(N536="snížená",J536,0)</f>
        <v>0</v>
      </c>
      <c r="BG536" s="145">
        <f>IF(N536="zákl. přenesená",J536,0)</f>
        <v>0</v>
      </c>
      <c r="BH536" s="145">
        <f>IF(N536="sníž. přenesená",J536,0)</f>
        <v>0</v>
      </c>
      <c r="BI536" s="145">
        <f>IF(N536="nulová",J536,0)</f>
        <v>0</v>
      </c>
      <c r="BJ536" s="18" t="s">
        <v>86</v>
      </c>
      <c r="BK536" s="145">
        <f>ROUND(I536*H536,2)</f>
        <v>0</v>
      </c>
      <c r="BL536" s="18" t="s">
        <v>311</v>
      </c>
      <c r="BM536" s="144" t="s">
        <v>2477</v>
      </c>
    </row>
    <row r="537" spans="2:65" s="1" customFormat="1" ht="11.25">
      <c r="B537" s="33"/>
      <c r="D537" s="146" t="s">
        <v>313</v>
      </c>
      <c r="F537" s="147" t="s">
        <v>10634</v>
      </c>
      <c r="I537" s="148"/>
      <c r="L537" s="33"/>
      <c r="M537" s="149"/>
      <c r="T537" s="54"/>
      <c r="AT537" s="18" t="s">
        <v>313</v>
      </c>
      <c r="AU537" s="18" t="s">
        <v>88</v>
      </c>
    </row>
    <row r="538" spans="2:65" s="1" customFormat="1" ht="19.5">
      <c r="B538" s="33"/>
      <c r="D538" s="146" t="s">
        <v>1012</v>
      </c>
      <c r="F538" s="189" t="s">
        <v>10470</v>
      </c>
      <c r="I538" s="148"/>
      <c r="L538" s="33"/>
      <c r="M538" s="149"/>
      <c r="T538" s="54"/>
      <c r="AT538" s="18" t="s">
        <v>1012</v>
      </c>
      <c r="AU538" s="18" t="s">
        <v>88</v>
      </c>
    </row>
    <row r="539" spans="2:65" s="1" customFormat="1" ht="16.5" customHeight="1">
      <c r="B539" s="33"/>
      <c r="C539" s="133" t="s">
        <v>1685</v>
      </c>
      <c r="D539" s="133" t="s">
        <v>307</v>
      </c>
      <c r="E539" s="134" t="s">
        <v>10635</v>
      </c>
      <c r="F539" s="135" t="s">
        <v>10636</v>
      </c>
      <c r="G539" s="136" t="s">
        <v>5668</v>
      </c>
      <c r="H539" s="137">
        <v>2</v>
      </c>
      <c r="I539" s="138"/>
      <c r="J539" s="139">
        <f>ROUND(I539*H539,2)</f>
        <v>0</v>
      </c>
      <c r="K539" s="135" t="s">
        <v>721</v>
      </c>
      <c r="L539" s="33"/>
      <c r="M539" s="140" t="s">
        <v>42</v>
      </c>
      <c r="N539" s="141" t="s">
        <v>50</v>
      </c>
      <c r="P539" s="142">
        <f>O539*H539</f>
        <v>0</v>
      </c>
      <c r="Q539" s="142">
        <v>0</v>
      </c>
      <c r="R539" s="142">
        <f>Q539*H539</f>
        <v>0</v>
      </c>
      <c r="S539" s="142">
        <v>0</v>
      </c>
      <c r="T539" s="143">
        <f>S539*H539</f>
        <v>0</v>
      </c>
      <c r="AR539" s="144" t="s">
        <v>311</v>
      </c>
      <c r="AT539" s="144" t="s">
        <v>307</v>
      </c>
      <c r="AU539" s="144" t="s">
        <v>88</v>
      </c>
      <c r="AY539" s="18" t="s">
        <v>305</v>
      </c>
      <c r="BE539" s="145">
        <f>IF(N539="základní",J539,0)</f>
        <v>0</v>
      </c>
      <c r="BF539" s="145">
        <f>IF(N539="snížená",J539,0)</f>
        <v>0</v>
      </c>
      <c r="BG539" s="145">
        <f>IF(N539="zákl. přenesená",J539,0)</f>
        <v>0</v>
      </c>
      <c r="BH539" s="145">
        <f>IF(N539="sníž. přenesená",J539,0)</f>
        <v>0</v>
      </c>
      <c r="BI539" s="145">
        <f>IF(N539="nulová",J539,0)</f>
        <v>0</v>
      </c>
      <c r="BJ539" s="18" t="s">
        <v>86</v>
      </c>
      <c r="BK539" s="145">
        <f>ROUND(I539*H539,2)</f>
        <v>0</v>
      </c>
      <c r="BL539" s="18" t="s">
        <v>311</v>
      </c>
      <c r="BM539" s="144" t="s">
        <v>2485</v>
      </c>
    </row>
    <row r="540" spans="2:65" s="1" customFormat="1" ht="11.25">
      <c r="B540" s="33"/>
      <c r="D540" s="146" t="s">
        <v>313</v>
      </c>
      <c r="F540" s="147" t="s">
        <v>10636</v>
      </c>
      <c r="I540" s="148"/>
      <c r="L540" s="33"/>
      <c r="M540" s="149"/>
      <c r="T540" s="54"/>
      <c r="AT540" s="18" t="s">
        <v>313</v>
      </c>
      <c r="AU540" s="18" t="s">
        <v>88</v>
      </c>
    </row>
    <row r="541" spans="2:65" s="1" customFormat="1" ht="19.5">
      <c r="B541" s="33"/>
      <c r="D541" s="146" t="s">
        <v>1012</v>
      </c>
      <c r="F541" s="189" t="s">
        <v>10475</v>
      </c>
      <c r="I541" s="148"/>
      <c r="L541" s="33"/>
      <c r="M541" s="149"/>
      <c r="T541" s="54"/>
      <c r="AT541" s="18" t="s">
        <v>1012</v>
      </c>
      <c r="AU541" s="18" t="s">
        <v>88</v>
      </c>
    </row>
    <row r="542" spans="2:65" s="1" customFormat="1" ht="16.5" customHeight="1">
      <c r="B542" s="33"/>
      <c r="C542" s="133" t="s">
        <v>1688</v>
      </c>
      <c r="D542" s="133" t="s">
        <v>307</v>
      </c>
      <c r="E542" s="134" t="s">
        <v>10637</v>
      </c>
      <c r="F542" s="135" t="s">
        <v>10474</v>
      </c>
      <c r="G542" s="136" t="s">
        <v>5668</v>
      </c>
      <c r="H542" s="137">
        <v>2</v>
      </c>
      <c r="I542" s="138"/>
      <c r="J542" s="139">
        <f>ROUND(I542*H542,2)</f>
        <v>0</v>
      </c>
      <c r="K542" s="135" t="s">
        <v>721</v>
      </c>
      <c r="L542" s="33"/>
      <c r="M542" s="140" t="s">
        <v>42</v>
      </c>
      <c r="N542" s="141" t="s">
        <v>50</v>
      </c>
      <c r="P542" s="142">
        <f>O542*H542</f>
        <v>0</v>
      </c>
      <c r="Q542" s="142">
        <v>0</v>
      </c>
      <c r="R542" s="142">
        <f>Q542*H542</f>
        <v>0</v>
      </c>
      <c r="S542" s="142">
        <v>0</v>
      </c>
      <c r="T542" s="143">
        <f>S542*H542</f>
        <v>0</v>
      </c>
      <c r="AR542" s="144" t="s">
        <v>311</v>
      </c>
      <c r="AT542" s="144" t="s">
        <v>307</v>
      </c>
      <c r="AU542" s="144" t="s">
        <v>88</v>
      </c>
      <c r="AY542" s="18" t="s">
        <v>305</v>
      </c>
      <c r="BE542" s="145">
        <f>IF(N542="základní",J542,0)</f>
        <v>0</v>
      </c>
      <c r="BF542" s="145">
        <f>IF(N542="snížená",J542,0)</f>
        <v>0</v>
      </c>
      <c r="BG542" s="145">
        <f>IF(N542="zákl. přenesená",J542,0)</f>
        <v>0</v>
      </c>
      <c r="BH542" s="145">
        <f>IF(N542="sníž. přenesená",J542,0)</f>
        <v>0</v>
      </c>
      <c r="BI542" s="145">
        <f>IF(N542="nulová",J542,0)</f>
        <v>0</v>
      </c>
      <c r="BJ542" s="18" t="s">
        <v>86</v>
      </c>
      <c r="BK542" s="145">
        <f>ROUND(I542*H542,2)</f>
        <v>0</v>
      </c>
      <c r="BL542" s="18" t="s">
        <v>311</v>
      </c>
      <c r="BM542" s="144" t="s">
        <v>2493</v>
      </c>
    </row>
    <row r="543" spans="2:65" s="1" customFormat="1" ht="11.25">
      <c r="B543" s="33"/>
      <c r="D543" s="146" t="s">
        <v>313</v>
      </c>
      <c r="F543" s="147" t="s">
        <v>10474</v>
      </c>
      <c r="I543" s="148"/>
      <c r="L543" s="33"/>
      <c r="M543" s="149"/>
      <c r="T543" s="54"/>
      <c r="AT543" s="18" t="s">
        <v>313</v>
      </c>
      <c r="AU543" s="18" t="s">
        <v>88</v>
      </c>
    </row>
    <row r="544" spans="2:65" s="1" customFormat="1" ht="19.5">
      <c r="B544" s="33"/>
      <c r="D544" s="146" t="s">
        <v>1012</v>
      </c>
      <c r="F544" s="189" t="s">
        <v>10475</v>
      </c>
      <c r="I544" s="148"/>
      <c r="L544" s="33"/>
      <c r="M544" s="149"/>
      <c r="T544" s="54"/>
      <c r="AT544" s="18" t="s">
        <v>1012</v>
      </c>
      <c r="AU544" s="18" t="s">
        <v>88</v>
      </c>
    </row>
    <row r="545" spans="2:65" s="1" customFormat="1" ht="33" customHeight="1">
      <c r="B545" s="33"/>
      <c r="C545" s="133" t="s">
        <v>1696</v>
      </c>
      <c r="D545" s="133" t="s">
        <v>307</v>
      </c>
      <c r="E545" s="134" t="s">
        <v>10638</v>
      </c>
      <c r="F545" s="135" t="s">
        <v>10639</v>
      </c>
      <c r="G545" s="136" t="s">
        <v>5668</v>
      </c>
      <c r="H545" s="137">
        <v>2</v>
      </c>
      <c r="I545" s="138"/>
      <c r="J545" s="139">
        <f>ROUND(I545*H545,2)</f>
        <v>0</v>
      </c>
      <c r="K545" s="135" t="s">
        <v>721</v>
      </c>
      <c r="L545" s="33"/>
      <c r="M545" s="140" t="s">
        <v>42</v>
      </c>
      <c r="N545" s="141" t="s">
        <v>50</v>
      </c>
      <c r="P545" s="142">
        <f>O545*H545</f>
        <v>0</v>
      </c>
      <c r="Q545" s="142">
        <v>0</v>
      </c>
      <c r="R545" s="142">
        <f>Q545*H545</f>
        <v>0</v>
      </c>
      <c r="S545" s="142">
        <v>0</v>
      </c>
      <c r="T545" s="143">
        <f>S545*H545</f>
        <v>0</v>
      </c>
      <c r="AR545" s="144" t="s">
        <v>311</v>
      </c>
      <c r="AT545" s="144" t="s">
        <v>307</v>
      </c>
      <c r="AU545" s="144" t="s">
        <v>88</v>
      </c>
      <c r="AY545" s="18" t="s">
        <v>305</v>
      </c>
      <c r="BE545" s="145">
        <f>IF(N545="základní",J545,0)</f>
        <v>0</v>
      </c>
      <c r="BF545" s="145">
        <f>IF(N545="snížená",J545,0)</f>
        <v>0</v>
      </c>
      <c r="BG545" s="145">
        <f>IF(N545="zákl. přenesená",J545,0)</f>
        <v>0</v>
      </c>
      <c r="BH545" s="145">
        <f>IF(N545="sníž. přenesená",J545,0)</f>
        <v>0</v>
      </c>
      <c r="BI545" s="145">
        <f>IF(N545="nulová",J545,0)</f>
        <v>0</v>
      </c>
      <c r="BJ545" s="18" t="s">
        <v>86</v>
      </c>
      <c r="BK545" s="145">
        <f>ROUND(I545*H545,2)</f>
        <v>0</v>
      </c>
      <c r="BL545" s="18" t="s">
        <v>311</v>
      </c>
      <c r="BM545" s="144" t="s">
        <v>2501</v>
      </c>
    </row>
    <row r="546" spans="2:65" s="1" customFormat="1" ht="19.5">
      <c r="B546" s="33"/>
      <c r="D546" s="146" t="s">
        <v>313</v>
      </c>
      <c r="F546" s="147" t="s">
        <v>10639</v>
      </c>
      <c r="I546" s="148"/>
      <c r="L546" s="33"/>
      <c r="M546" s="149"/>
      <c r="T546" s="54"/>
      <c r="AT546" s="18" t="s">
        <v>313</v>
      </c>
      <c r="AU546" s="18" t="s">
        <v>88</v>
      </c>
    </row>
    <row r="547" spans="2:65" s="1" customFormat="1" ht="24.2" customHeight="1">
      <c r="B547" s="33"/>
      <c r="C547" s="133" t="s">
        <v>1701</v>
      </c>
      <c r="D547" s="133" t="s">
        <v>307</v>
      </c>
      <c r="E547" s="134" t="s">
        <v>10640</v>
      </c>
      <c r="F547" s="135" t="s">
        <v>10641</v>
      </c>
      <c r="G547" s="136" t="s">
        <v>5668</v>
      </c>
      <c r="H547" s="137">
        <v>1</v>
      </c>
      <c r="I547" s="138"/>
      <c r="J547" s="139">
        <f>ROUND(I547*H547,2)</f>
        <v>0</v>
      </c>
      <c r="K547" s="135" t="s">
        <v>721</v>
      </c>
      <c r="L547" s="33"/>
      <c r="M547" s="140" t="s">
        <v>42</v>
      </c>
      <c r="N547" s="141" t="s">
        <v>50</v>
      </c>
      <c r="P547" s="142">
        <f>O547*H547</f>
        <v>0</v>
      </c>
      <c r="Q547" s="142">
        <v>0</v>
      </c>
      <c r="R547" s="142">
        <f>Q547*H547</f>
        <v>0</v>
      </c>
      <c r="S547" s="142">
        <v>0</v>
      </c>
      <c r="T547" s="143">
        <f>S547*H547</f>
        <v>0</v>
      </c>
      <c r="AR547" s="144" t="s">
        <v>311</v>
      </c>
      <c r="AT547" s="144" t="s">
        <v>307</v>
      </c>
      <c r="AU547" s="144" t="s">
        <v>88</v>
      </c>
      <c r="AY547" s="18" t="s">
        <v>305</v>
      </c>
      <c r="BE547" s="145">
        <f>IF(N547="základní",J547,0)</f>
        <v>0</v>
      </c>
      <c r="BF547" s="145">
        <f>IF(N547="snížená",J547,0)</f>
        <v>0</v>
      </c>
      <c r="BG547" s="145">
        <f>IF(N547="zákl. přenesená",J547,0)</f>
        <v>0</v>
      </c>
      <c r="BH547" s="145">
        <f>IF(N547="sníž. přenesená",J547,0)</f>
        <v>0</v>
      </c>
      <c r="BI547" s="145">
        <f>IF(N547="nulová",J547,0)</f>
        <v>0</v>
      </c>
      <c r="BJ547" s="18" t="s">
        <v>86</v>
      </c>
      <c r="BK547" s="145">
        <f>ROUND(I547*H547,2)</f>
        <v>0</v>
      </c>
      <c r="BL547" s="18" t="s">
        <v>311</v>
      </c>
      <c r="BM547" s="144" t="s">
        <v>2509</v>
      </c>
    </row>
    <row r="548" spans="2:65" s="1" customFormat="1" ht="19.5">
      <c r="B548" s="33"/>
      <c r="D548" s="146" t="s">
        <v>313</v>
      </c>
      <c r="F548" s="147" t="s">
        <v>10641</v>
      </c>
      <c r="I548" s="148"/>
      <c r="L548" s="33"/>
      <c r="M548" s="149"/>
      <c r="T548" s="54"/>
      <c r="AT548" s="18" t="s">
        <v>313</v>
      </c>
      <c r="AU548" s="18" t="s">
        <v>88</v>
      </c>
    </row>
    <row r="549" spans="2:65" s="1" customFormat="1" ht="19.5">
      <c r="B549" s="33"/>
      <c r="D549" s="146" t="s">
        <v>1012</v>
      </c>
      <c r="F549" s="189" t="s">
        <v>10642</v>
      </c>
      <c r="I549" s="148"/>
      <c r="L549" s="33"/>
      <c r="M549" s="149"/>
      <c r="T549" s="54"/>
      <c r="AT549" s="18" t="s">
        <v>1012</v>
      </c>
      <c r="AU549" s="18" t="s">
        <v>88</v>
      </c>
    </row>
    <row r="550" spans="2:65" s="1" customFormat="1" ht="16.5" customHeight="1">
      <c r="B550" s="33"/>
      <c r="C550" s="133" t="s">
        <v>1709</v>
      </c>
      <c r="D550" s="133" t="s">
        <v>307</v>
      </c>
      <c r="E550" s="134" t="s">
        <v>10643</v>
      </c>
      <c r="F550" s="135" t="s">
        <v>10644</v>
      </c>
      <c r="G550" s="136" t="s">
        <v>5668</v>
      </c>
      <c r="H550" s="137">
        <v>5</v>
      </c>
      <c r="I550" s="138"/>
      <c r="J550" s="139">
        <f>ROUND(I550*H550,2)</f>
        <v>0</v>
      </c>
      <c r="K550" s="135" t="s">
        <v>721</v>
      </c>
      <c r="L550" s="33"/>
      <c r="M550" s="140" t="s">
        <v>42</v>
      </c>
      <c r="N550" s="141" t="s">
        <v>50</v>
      </c>
      <c r="P550" s="142">
        <f>O550*H550</f>
        <v>0</v>
      </c>
      <c r="Q550" s="142">
        <v>0</v>
      </c>
      <c r="R550" s="142">
        <f>Q550*H550</f>
        <v>0</v>
      </c>
      <c r="S550" s="142">
        <v>0</v>
      </c>
      <c r="T550" s="143">
        <f>S550*H550</f>
        <v>0</v>
      </c>
      <c r="AR550" s="144" t="s">
        <v>311</v>
      </c>
      <c r="AT550" s="144" t="s">
        <v>307</v>
      </c>
      <c r="AU550" s="144" t="s">
        <v>88</v>
      </c>
      <c r="AY550" s="18" t="s">
        <v>305</v>
      </c>
      <c r="BE550" s="145">
        <f>IF(N550="základní",J550,0)</f>
        <v>0</v>
      </c>
      <c r="BF550" s="145">
        <f>IF(N550="snížená",J550,0)</f>
        <v>0</v>
      </c>
      <c r="BG550" s="145">
        <f>IF(N550="zákl. přenesená",J550,0)</f>
        <v>0</v>
      </c>
      <c r="BH550" s="145">
        <f>IF(N550="sníž. přenesená",J550,0)</f>
        <v>0</v>
      </c>
      <c r="BI550" s="145">
        <f>IF(N550="nulová",J550,0)</f>
        <v>0</v>
      </c>
      <c r="BJ550" s="18" t="s">
        <v>86</v>
      </c>
      <c r="BK550" s="145">
        <f>ROUND(I550*H550,2)</f>
        <v>0</v>
      </c>
      <c r="BL550" s="18" t="s">
        <v>311</v>
      </c>
      <c r="BM550" s="144" t="s">
        <v>2519</v>
      </c>
    </row>
    <row r="551" spans="2:65" s="1" customFormat="1" ht="11.25">
      <c r="B551" s="33"/>
      <c r="D551" s="146" t="s">
        <v>313</v>
      </c>
      <c r="F551" s="147" t="s">
        <v>10644</v>
      </c>
      <c r="I551" s="148"/>
      <c r="L551" s="33"/>
      <c r="M551" s="149"/>
      <c r="T551" s="54"/>
      <c r="AT551" s="18" t="s">
        <v>313</v>
      </c>
      <c r="AU551" s="18" t="s">
        <v>88</v>
      </c>
    </row>
    <row r="552" spans="2:65" s="1" customFormat="1" ht="19.5">
      <c r="B552" s="33"/>
      <c r="D552" s="146" t="s">
        <v>1012</v>
      </c>
      <c r="F552" s="189" t="s">
        <v>10463</v>
      </c>
      <c r="I552" s="148"/>
      <c r="L552" s="33"/>
      <c r="M552" s="149"/>
      <c r="T552" s="54"/>
      <c r="AT552" s="18" t="s">
        <v>1012</v>
      </c>
      <c r="AU552" s="18" t="s">
        <v>88</v>
      </c>
    </row>
    <row r="553" spans="2:65" s="1" customFormat="1" ht="24.2" customHeight="1">
      <c r="B553" s="33"/>
      <c r="C553" s="133" t="s">
        <v>1717</v>
      </c>
      <c r="D553" s="133" t="s">
        <v>307</v>
      </c>
      <c r="E553" s="134" t="s">
        <v>10645</v>
      </c>
      <c r="F553" s="135" t="s">
        <v>10646</v>
      </c>
      <c r="G553" s="136" t="s">
        <v>5668</v>
      </c>
      <c r="H553" s="137">
        <v>5</v>
      </c>
      <c r="I553" s="138"/>
      <c r="J553" s="139">
        <f>ROUND(I553*H553,2)</f>
        <v>0</v>
      </c>
      <c r="K553" s="135" t="s">
        <v>721</v>
      </c>
      <c r="L553" s="33"/>
      <c r="M553" s="140" t="s">
        <v>42</v>
      </c>
      <c r="N553" s="141" t="s">
        <v>50</v>
      </c>
      <c r="P553" s="142">
        <f>O553*H553</f>
        <v>0</v>
      </c>
      <c r="Q553" s="142">
        <v>0</v>
      </c>
      <c r="R553" s="142">
        <f>Q553*H553</f>
        <v>0</v>
      </c>
      <c r="S553" s="142">
        <v>0</v>
      </c>
      <c r="T553" s="143">
        <f>S553*H553</f>
        <v>0</v>
      </c>
      <c r="AR553" s="144" t="s">
        <v>311</v>
      </c>
      <c r="AT553" s="144" t="s">
        <v>307</v>
      </c>
      <c r="AU553" s="144" t="s">
        <v>88</v>
      </c>
      <c r="AY553" s="18" t="s">
        <v>305</v>
      </c>
      <c r="BE553" s="145">
        <f>IF(N553="základní",J553,0)</f>
        <v>0</v>
      </c>
      <c r="BF553" s="145">
        <f>IF(N553="snížená",J553,0)</f>
        <v>0</v>
      </c>
      <c r="BG553" s="145">
        <f>IF(N553="zákl. přenesená",J553,0)</f>
        <v>0</v>
      </c>
      <c r="BH553" s="145">
        <f>IF(N553="sníž. přenesená",J553,0)</f>
        <v>0</v>
      </c>
      <c r="BI553" s="145">
        <f>IF(N553="nulová",J553,0)</f>
        <v>0</v>
      </c>
      <c r="BJ553" s="18" t="s">
        <v>86</v>
      </c>
      <c r="BK553" s="145">
        <f>ROUND(I553*H553,2)</f>
        <v>0</v>
      </c>
      <c r="BL553" s="18" t="s">
        <v>311</v>
      </c>
      <c r="BM553" s="144" t="s">
        <v>2527</v>
      </c>
    </row>
    <row r="554" spans="2:65" s="1" customFormat="1" ht="11.25">
      <c r="B554" s="33"/>
      <c r="D554" s="146" t="s">
        <v>313</v>
      </c>
      <c r="F554" s="147" t="s">
        <v>10646</v>
      </c>
      <c r="I554" s="148"/>
      <c r="L554" s="33"/>
      <c r="M554" s="149"/>
      <c r="T554" s="54"/>
      <c r="AT554" s="18" t="s">
        <v>313</v>
      </c>
      <c r="AU554" s="18" t="s">
        <v>88</v>
      </c>
    </row>
    <row r="555" spans="2:65" s="1" customFormat="1" ht="19.5">
      <c r="B555" s="33"/>
      <c r="D555" s="146" t="s">
        <v>1012</v>
      </c>
      <c r="F555" s="189" t="s">
        <v>10647</v>
      </c>
      <c r="I555" s="148"/>
      <c r="L555" s="33"/>
      <c r="M555" s="149"/>
      <c r="T555" s="54"/>
      <c r="AT555" s="18" t="s">
        <v>1012</v>
      </c>
      <c r="AU555" s="18" t="s">
        <v>88</v>
      </c>
    </row>
    <row r="556" spans="2:65" s="1" customFormat="1" ht="24.2" customHeight="1">
      <c r="B556" s="33"/>
      <c r="C556" s="133" t="s">
        <v>1722</v>
      </c>
      <c r="D556" s="133" t="s">
        <v>307</v>
      </c>
      <c r="E556" s="134" t="s">
        <v>10648</v>
      </c>
      <c r="F556" s="135" t="s">
        <v>10649</v>
      </c>
      <c r="G556" s="136" t="s">
        <v>5668</v>
      </c>
      <c r="H556" s="137">
        <v>1</v>
      </c>
      <c r="I556" s="138"/>
      <c r="J556" s="139">
        <f>ROUND(I556*H556,2)</f>
        <v>0</v>
      </c>
      <c r="K556" s="135" t="s">
        <v>721</v>
      </c>
      <c r="L556" s="33"/>
      <c r="M556" s="140" t="s">
        <v>42</v>
      </c>
      <c r="N556" s="141" t="s">
        <v>50</v>
      </c>
      <c r="P556" s="142">
        <f>O556*H556</f>
        <v>0</v>
      </c>
      <c r="Q556" s="142">
        <v>0</v>
      </c>
      <c r="R556" s="142">
        <f>Q556*H556</f>
        <v>0</v>
      </c>
      <c r="S556" s="142">
        <v>0</v>
      </c>
      <c r="T556" s="143">
        <f>S556*H556</f>
        <v>0</v>
      </c>
      <c r="AR556" s="144" t="s">
        <v>311</v>
      </c>
      <c r="AT556" s="144" t="s">
        <v>307</v>
      </c>
      <c r="AU556" s="144" t="s">
        <v>88</v>
      </c>
      <c r="AY556" s="18" t="s">
        <v>305</v>
      </c>
      <c r="BE556" s="145">
        <f>IF(N556="základní",J556,0)</f>
        <v>0</v>
      </c>
      <c r="BF556" s="145">
        <f>IF(N556="snížená",J556,0)</f>
        <v>0</v>
      </c>
      <c r="BG556" s="145">
        <f>IF(N556="zákl. přenesená",J556,0)</f>
        <v>0</v>
      </c>
      <c r="BH556" s="145">
        <f>IF(N556="sníž. přenesená",J556,0)</f>
        <v>0</v>
      </c>
      <c r="BI556" s="145">
        <f>IF(N556="nulová",J556,0)</f>
        <v>0</v>
      </c>
      <c r="BJ556" s="18" t="s">
        <v>86</v>
      </c>
      <c r="BK556" s="145">
        <f>ROUND(I556*H556,2)</f>
        <v>0</v>
      </c>
      <c r="BL556" s="18" t="s">
        <v>311</v>
      </c>
      <c r="BM556" s="144" t="s">
        <v>2535</v>
      </c>
    </row>
    <row r="557" spans="2:65" s="1" customFormat="1" ht="11.25">
      <c r="B557" s="33"/>
      <c r="D557" s="146" t="s">
        <v>313</v>
      </c>
      <c r="F557" s="147" t="s">
        <v>10649</v>
      </c>
      <c r="I557" s="148"/>
      <c r="L557" s="33"/>
      <c r="M557" s="149"/>
      <c r="T557" s="54"/>
      <c r="AT557" s="18" t="s">
        <v>313</v>
      </c>
      <c r="AU557" s="18" t="s">
        <v>88</v>
      </c>
    </row>
    <row r="558" spans="2:65" s="1" customFormat="1" ht="19.5">
      <c r="B558" s="33"/>
      <c r="D558" s="146" t="s">
        <v>1012</v>
      </c>
      <c r="F558" s="189" t="s">
        <v>10650</v>
      </c>
      <c r="I558" s="148"/>
      <c r="L558" s="33"/>
      <c r="M558" s="149"/>
      <c r="T558" s="54"/>
      <c r="AT558" s="18" t="s">
        <v>1012</v>
      </c>
      <c r="AU558" s="18" t="s">
        <v>88</v>
      </c>
    </row>
    <row r="559" spans="2:65" s="1" customFormat="1" ht="16.5" customHeight="1">
      <c r="B559" s="33"/>
      <c r="C559" s="133" t="s">
        <v>1730</v>
      </c>
      <c r="D559" s="133" t="s">
        <v>307</v>
      </c>
      <c r="E559" s="134" t="s">
        <v>10651</v>
      </c>
      <c r="F559" s="135" t="s">
        <v>10652</v>
      </c>
      <c r="G559" s="136" t="s">
        <v>5668</v>
      </c>
      <c r="H559" s="137">
        <v>6</v>
      </c>
      <c r="I559" s="138"/>
      <c r="J559" s="139">
        <f>ROUND(I559*H559,2)</f>
        <v>0</v>
      </c>
      <c r="K559" s="135" t="s">
        <v>721</v>
      </c>
      <c r="L559" s="33"/>
      <c r="M559" s="140" t="s">
        <v>42</v>
      </c>
      <c r="N559" s="141" t="s">
        <v>50</v>
      </c>
      <c r="P559" s="142">
        <f>O559*H559</f>
        <v>0</v>
      </c>
      <c r="Q559" s="142">
        <v>0</v>
      </c>
      <c r="R559" s="142">
        <f>Q559*H559</f>
        <v>0</v>
      </c>
      <c r="S559" s="142">
        <v>0</v>
      </c>
      <c r="T559" s="143">
        <f>S559*H559</f>
        <v>0</v>
      </c>
      <c r="AR559" s="144" t="s">
        <v>311</v>
      </c>
      <c r="AT559" s="144" t="s">
        <v>307</v>
      </c>
      <c r="AU559" s="144" t="s">
        <v>88</v>
      </c>
      <c r="AY559" s="18" t="s">
        <v>305</v>
      </c>
      <c r="BE559" s="145">
        <f>IF(N559="základní",J559,0)</f>
        <v>0</v>
      </c>
      <c r="BF559" s="145">
        <f>IF(N559="snížená",J559,0)</f>
        <v>0</v>
      </c>
      <c r="BG559" s="145">
        <f>IF(N559="zákl. přenesená",J559,0)</f>
        <v>0</v>
      </c>
      <c r="BH559" s="145">
        <f>IF(N559="sníž. přenesená",J559,0)</f>
        <v>0</v>
      </c>
      <c r="BI559" s="145">
        <f>IF(N559="nulová",J559,0)</f>
        <v>0</v>
      </c>
      <c r="BJ559" s="18" t="s">
        <v>86</v>
      </c>
      <c r="BK559" s="145">
        <f>ROUND(I559*H559,2)</f>
        <v>0</v>
      </c>
      <c r="BL559" s="18" t="s">
        <v>311</v>
      </c>
      <c r="BM559" s="144" t="s">
        <v>2543</v>
      </c>
    </row>
    <row r="560" spans="2:65" s="1" customFormat="1" ht="11.25">
      <c r="B560" s="33"/>
      <c r="D560" s="146" t="s">
        <v>313</v>
      </c>
      <c r="F560" s="147" t="s">
        <v>10652</v>
      </c>
      <c r="I560" s="148"/>
      <c r="L560" s="33"/>
      <c r="M560" s="149"/>
      <c r="T560" s="54"/>
      <c r="AT560" s="18" t="s">
        <v>313</v>
      </c>
      <c r="AU560" s="18" t="s">
        <v>88</v>
      </c>
    </row>
    <row r="561" spans="2:65" s="1" customFormat="1" ht="16.5" customHeight="1">
      <c r="B561" s="33"/>
      <c r="C561" s="133" t="s">
        <v>1735</v>
      </c>
      <c r="D561" s="133" t="s">
        <v>307</v>
      </c>
      <c r="E561" s="134" t="s">
        <v>10653</v>
      </c>
      <c r="F561" s="135" t="s">
        <v>10654</v>
      </c>
      <c r="G561" s="136" t="s">
        <v>5668</v>
      </c>
      <c r="H561" s="137">
        <v>1</v>
      </c>
      <c r="I561" s="138"/>
      <c r="J561" s="139">
        <f>ROUND(I561*H561,2)</f>
        <v>0</v>
      </c>
      <c r="K561" s="135" t="s">
        <v>721</v>
      </c>
      <c r="L561" s="33"/>
      <c r="M561" s="140" t="s">
        <v>42</v>
      </c>
      <c r="N561" s="141" t="s">
        <v>50</v>
      </c>
      <c r="P561" s="142">
        <f>O561*H561</f>
        <v>0</v>
      </c>
      <c r="Q561" s="142">
        <v>0</v>
      </c>
      <c r="R561" s="142">
        <f>Q561*H561</f>
        <v>0</v>
      </c>
      <c r="S561" s="142">
        <v>0</v>
      </c>
      <c r="T561" s="143">
        <f>S561*H561</f>
        <v>0</v>
      </c>
      <c r="AR561" s="144" t="s">
        <v>311</v>
      </c>
      <c r="AT561" s="144" t="s">
        <v>307</v>
      </c>
      <c r="AU561" s="144" t="s">
        <v>88</v>
      </c>
      <c r="AY561" s="18" t="s">
        <v>305</v>
      </c>
      <c r="BE561" s="145">
        <f>IF(N561="základní",J561,0)</f>
        <v>0</v>
      </c>
      <c r="BF561" s="145">
        <f>IF(N561="snížená",J561,0)</f>
        <v>0</v>
      </c>
      <c r="BG561" s="145">
        <f>IF(N561="zákl. přenesená",J561,0)</f>
        <v>0</v>
      </c>
      <c r="BH561" s="145">
        <f>IF(N561="sníž. přenesená",J561,0)</f>
        <v>0</v>
      </c>
      <c r="BI561" s="145">
        <f>IF(N561="nulová",J561,0)</f>
        <v>0</v>
      </c>
      <c r="BJ561" s="18" t="s">
        <v>86</v>
      </c>
      <c r="BK561" s="145">
        <f>ROUND(I561*H561,2)</f>
        <v>0</v>
      </c>
      <c r="BL561" s="18" t="s">
        <v>311</v>
      </c>
      <c r="BM561" s="144" t="s">
        <v>2551</v>
      </c>
    </row>
    <row r="562" spans="2:65" s="1" customFormat="1" ht="11.25">
      <c r="B562" s="33"/>
      <c r="D562" s="146" t="s">
        <v>313</v>
      </c>
      <c r="F562" s="147" t="s">
        <v>10654</v>
      </c>
      <c r="I562" s="148"/>
      <c r="L562" s="33"/>
      <c r="M562" s="149"/>
      <c r="T562" s="54"/>
      <c r="AT562" s="18" t="s">
        <v>313</v>
      </c>
      <c r="AU562" s="18" t="s">
        <v>88</v>
      </c>
    </row>
    <row r="563" spans="2:65" s="1" customFormat="1" ht="16.5" customHeight="1">
      <c r="B563" s="33"/>
      <c r="C563" s="133" t="s">
        <v>1742</v>
      </c>
      <c r="D563" s="133" t="s">
        <v>307</v>
      </c>
      <c r="E563" s="134" t="s">
        <v>10655</v>
      </c>
      <c r="F563" s="135" t="s">
        <v>10656</v>
      </c>
      <c r="G563" s="136" t="s">
        <v>5668</v>
      </c>
      <c r="H563" s="137">
        <v>5</v>
      </c>
      <c r="I563" s="138"/>
      <c r="J563" s="139">
        <f>ROUND(I563*H563,2)</f>
        <v>0</v>
      </c>
      <c r="K563" s="135" t="s">
        <v>721</v>
      </c>
      <c r="L563" s="33"/>
      <c r="M563" s="140" t="s">
        <v>42</v>
      </c>
      <c r="N563" s="141" t="s">
        <v>50</v>
      </c>
      <c r="P563" s="142">
        <f>O563*H563</f>
        <v>0</v>
      </c>
      <c r="Q563" s="142">
        <v>0</v>
      </c>
      <c r="R563" s="142">
        <f>Q563*H563</f>
        <v>0</v>
      </c>
      <c r="S563" s="142">
        <v>0</v>
      </c>
      <c r="T563" s="143">
        <f>S563*H563</f>
        <v>0</v>
      </c>
      <c r="AR563" s="144" t="s">
        <v>311</v>
      </c>
      <c r="AT563" s="144" t="s">
        <v>307</v>
      </c>
      <c r="AU563" s="144" t="s">
        <v>88</v>
      </c>
      <c r="AY563" s="18" t="s">
        <v>305</v>
      </c>
      <c r="BE563" s="145">
        <f>IF(N563="základní",J563,0)</f>
        <v>0</v>
      </c>
      <c r="BF563" s="145">
        <f>IF(N563="snížená",J563,0)</f>
        <v>0</v>
      </c>
      <c r="BG563" s="145">
        <f>IF(N563="zákl. přenesená",J563,0)</f>
        <v>0</v>
      </c>
      <c r="BH563" s="145">
        <f>IF(N563="sníž. přenesená",J563,0)</f>
        <v>0</v>
      </c>
      <c r="BI563" s="145">
        <f>IF(N563="nulová",J563,0)</f>
        <v>0</v>
      </c>
      <c r="BJ563" s="18" t="s">
        <v>86</v>
      </c>
      <c r="BK563" s="145">
        <f>ROUND(I563*H563,2)</f>
        <v>0</v>
      </c>
      <c r="BL563" s="18" t="s">
        <v>311</v>
      </c>
      <c r="BM563" s="144" t="s">
        <v>2559</v>
      </c>
    </row>
    <row r="564" spans="2:65" s="1" customFormat="1" ht="11.25">
      <c r="B564" s="33"/>
      <c r="D564" s="146" t="s">
        <v>313</v>
      </c>
      <c r="F564" s="147" t="s">
        <v>10656</v>
      </c>
      <c r="I564" s="148"/>
      <c r="L564" s="33"/>
      <c r="M564" s="149"/>
      <c r="T564" s="54"/>
      <c r="AT564" s="18" t="s">
        <v>313</v>
      </c>
      <c r="AU564" s="18" t="s">
        <v>88</v>
      </c>
    </row>
    <row r="565" spans="2:65" s="1" customFormat="1" ht="19.5">
      <c r="B565" s="33"/>
      <c r="D565" s="146" t="s">
        <v>1012</v>
      </c>
      <c r="F565" s="189" t="s">
        <v>10459</v>
      </c>
      <c r="I565" s="148"/>
      <c r="L565" s="33"/>
      <c r="M565" s="149"/>
      <c r="T565" s="54"/>
      <c r="AT565" s="18" t="s">
        <v>1012</v>
      </c>
      <c r="AU565" s="18" t="s">
        <v>88</v>
      </c>
    </row>
    <row r="566" spans="2:65" s="1" customFormat="1" ht="33" customHeight="1">
      <c r="B566" s="33"/>
      <c r="C566" s="133" t="s">
        <v>1747</v>
      </c>
      <c r="D566" s="133" t="s">
        <v>307</v>
      </c>
      <c r="E566" s="134" t="s">
        <v>10657</v>
      </c>
      <c r="F566" s="135" t="s">
        <v>10658</v>
      </c>
      <c r="G566" s="136" t="s">
        <v>5668</v>
      </c>
      <c r="H566" s="137">
        <v>1</v>
      </c>
      <c r="I566" s="138"/>
      <c r="J566" s="139">
        <f>ROUND(I566*H566,2)</f>
        <v>0</v>
      </c>
      <c r="K566" s="135" t="s">
        <v>721</v>
      </c>
      <c r="L566" s="33"/>
      <c r="M566" s="140" t="s">
        <v>42</v>
      </c>
      <c r="N566" s="141" t="s">
        <v>50</v>
      </c>
      <c r="P566" s="142">
        <f>O566*H566</f>
        <v>0</v>
      </c>
      <c r="Q566" s="142">
        <v>0</v>
      </c>
      <c r="R566" s="142">
        <f>Q566*H566</f>
        <v>0</v>
      </c>
      <c r="S566" s="142">
        <v>0</v>
      </c>
      <c r="T566" s="143">
        <f>S566*H566</f>
        <v>0</v>
      </c>
      <c r="AR566" s="144" t="s">
        <v>311</v>
      </c>
      <c r="AT566" s="144" t="s">
        <v>307</v>
      </c>
      <c r="AU566" s="144" t="s">
        <v>88</v>
      </c>
      <c r="AY566" s="18" t="s">
        <v>305</v>
      </c>
      <c r="BE566" s="145">
        <f>IF(N566="základní",J566,0)</f>
        <v>0</v>
      </c>
      <c r="BF566" s="145">
        <f>IF(N566="snížená",J566,0)</f>
        <v>0</v>
      </c>
      <c r="BG566" s="145">
        <f>IF(N566="zákl. přenesená",J566,0)</f>
        <v>0</v>
      </c>
      <c r="BH566" s="145">
        <f>IF(N566="sníž. přenesená",J566,0)</f>
        <v>0</v>
      </c>
      <c r="BI566" s="145">
        <f>IF(N566="nulová",J566,0)</f>
        <v>0</v>
      </c>
      <c r="BJ566" s="18" t="s">
        <v>86</v>
      </c>
      <c r="BK566" s="145">
        <f>ROUND(I566*H566,2)</f>
        <v>0</v>
      </c>
      <c r="BL566" s="18" t="s">
        <v>311</v>
      </c>
      <c r="BM566" s="144" t="s">
        <v>2567</v>
      </c>
    </row>
    <row r="567" spans="2:65" s="1" customFormat="1" ht="19.5">
      <c r="B567" s="33"/>
      <c r="D567" s="146" t="s">
        <v>313</v>
      </c>
      <c r="F567" s="147" t="s">
        <v>10658</v>
      </c>
      <c r="I567" s="148"/>
      <c r="L567" s="33"/>
      <c r="M567" s="149"/>
      <c r="T567" s="54"/>
      <c r="AT567" s="18" t="s">
        <v>313</v>
      </c>
      <c r="AU567" s="18" t="s">
        <v>88</v>
      </c>
    </row>
    <row r="568" spans="2:65" s="1" customFormat="1" ht="19.5">
      <c r="B568" s="33"/>
      <c r="D568" s="146" t="s">
        <v>1012</v>
      </c>
      <c r="F568" s="189" t="s">
        <v>10659</v>
      </c>
      <c r="I568" s="148"/>
      <c r="L568" s="33"/>
      <c r="M568" s="149"/>
      <c r="T568" s="54"/>
      <c r="AT568" s="18" t="s">
        <v>1012</v>
      </c>
      <c r="AU568" s="18" t="s">
        <v>88</v>
      </c>
    </row>
    <row r="569" spans="2:65" s="1" customFormat="1" ht="24.2" customHeight="1">
      <c r="B569" s="33"/>
      <c r="C569" s="133" t="s">
        <v>1755</v>
      </c>
      <c r="D569" s="133" t="s">
        <v>307</v>
      </c>
      <c r="E569" s="134" t="s">
        <v>10660</v>
      </c>
      <c r="F569" s="135" t="s">
        <v>10661</v>
      </c>
      <c r="G569" s="136" t="s">
        <v>5668</v>
      </c>
      <c r="H569" s="137">
        <v>1</v>
      </c>
      <c r="I569" s="138"/>
      <c r="J569" s="139">
        <f>ROUND(I569*H569,2)</f>
        <v>0</v>
      </c>
      <c r="K569" s="135" t="s">
        <v>721</v>
      </c>
      <c r="L569" s="33"/>
      <c r="M569" s="140" t="s">
        <v>42</v>
      </c>
      <c r="N569" s="141" t="s">
        <v>50</v>
      </c>
      <c r="P569" s="142">
        <f>O569*H569</f>
        <v>0</v>
      </c>
      <c r="Q569" s="142">
        <v>0</v>
      </c>
      <c r="R569" s="142">
        <f>Q569*H569</f>
        <v>0</v>
      </c>
      <c r="S569" s="142">
        <v>0</v>
      </c>
      <c r="T569" s="143">
        <f>S569*H569</f>
        <v>0</v>
      </c>
      <c r="AR569" s="144" t="s">
        <v>311</v>
      </c>
      <c r="AT569" s="144" t="s">
        <v>307</v>
      </c>
      <c r="AU569" s="144" t="s">
        <v>88</v>
      </c>
      <c r="AY569" s="18" t="s">
        <v>305</v>
      </c>
      <c r="BE569" s="145">
        <f>IF(N569="základní",J569,0)</f>
        <v>0</v>
      </c>
      <c r="BF569" s="145">
        <f>IF(N569="snížená",J569,0)</f>
        <v>0</v>
      </c>
      <c r="BG569" s="145">
        <f>IF(N569="zákl. přenesená",J569,0)</f>
        <v>0</v>
      </c>
      <c r="BH569" s="145">
        <f>IF(N569="sníž. přenesená",J569,0)</f>
        <v>0</v>
      </c>
      <c r="BI569" s="145">
        <f>IF(N569="nulová",J569,0)</f>
        <v>0</v>
      </c>
      <c r="BJ569" s="18" t="s">
        <v>86</v>
      </c>
      <c r="BK569" s="145">
        <f>ROUND(I569*H569,2)</f>
        <v>0</v>
      </c>
      <c r="BL569" s="18" t="s">
        <v>311</v>
      </c>
      <c r="BM569" s="144" t="s">
        <v>2575</v>
      </c>
    </row>
    <row r="570" spans="2:65" s="1" customFormat="1" ht="19.5">
      <c r="B570" s="33"/>
      <c r="D570" s="146" t="s">
        <v>313</v>
      </c>
      <c r="F570" s="147" t="s">
        <v>10661</v>
      </c>
      <c r="I570" s="148"/>
      <c r="L570" s="33"/>
      <c r="M570" s="149"/>
      <c r="T570" s="54"/>
      <c r="AT570" s="18" t="s">
        <v>313</v>
      </c>
      <c r="AU570" s="18" t="s">
        <v>88</v>
      </c>
    </row>
    <row r="571" spans="2:65" s="1" customFormat="1" ht="19.5">
      <c r="B571" s="33"/>
      <c r="D571" s="146" t="s">
        <v>1012</v>
      </c>
      <c r="F571" s="189" t="s">
        <v>10662</v>
      </c>
      <c r="I571" s="148"/>
      <c r="L571" s="33"/>
      <c r="M571" s="149"/>
      <c r="T571" s="54"/>
      <c r="AT571" s="18" t="s">
        <v>1012</v>
      </c>
      <c r="AU571" s="18" t="s">
        <v>88</v>
      </c>
    </row>
    <row r="572" spans="2:65" s="1" customFormat="1" ht="16.5" customHeight="1">
      <c r="B572" s="33"/>
      <c r="C572" s="133" t="s">
        <v>1763</v>
      </c>
      <c r="D572" s="133" t="s">
        <v>307</v>
      </c>
      <c r="E572" s="134" t="s">
        <v>10663</v>
      </c>
      <c r="F572" s="135" t="s">
        <v>10664</v>
      </c>
      <c r="G572" s="136" t="s">
        <v>5668</v>
      </c>
      <c r="H572" s="137">
        <v>5</v>
      </c>
      <c r="I572" s="138"/>
      <c r="J572" s="139">
        <f>ROUND(I572*H572,2)</f>
        <v>0</v>
      </c>
      <c r="K572" s="135" t="s">
        <v>721</v>
      </c>
      <c r="L572" s="33"/>
      <c r="M572" s="140" t="s">
        <v>42</v>
      </c>
      <c r="N572" s="141" t="s">
        <v>50</v>
      </c>
      <c r="P572" s="142">
        <f>O572*H572</f>
        <v>0</v>
      </c>
      <c r="Q572" s="142">
        <v>0</v>
      </c>
      <c r="R572" s="142">
        <f>Q572*H572</f>
        <v>0</v>
      </c>
      <c r="S572" s="142">
        <v>0</v>
      </c>
      <c r="T572" s="143">
        <f>S572*H572</f>
        <v>0</v>
      </c>
      <c r="AR572" s="144" t="s">
        <v>311</v>
      </c>
      <c r="AT572" s="144" t="s">
        <v>307</v>
      </c>
      <c r="AU572" s="144" t="s">
        <v>88</v>
      </c>
      <c r="AY572" s="18" t="s">
        <v>305</v>
      </c>
      <c r="BE572" s="145">
        <f>IF(N572="základní",J572,0)</f>
        <v>0</v>
      </c>
      <c r="BF572" s="145">
        <f>IF(N572="snížená",J572,0)</f>
        <v>0</v>
      </c>
      <c r="BG572" s="145">
        <f>IF(N572="zákl. přenesená",J572,0)</f>
        <v>0</v>
      </c>
      <c r="BH572" s="145">
        <f>IF(N572="sníž. přenesená",J572,0)</f>
        <v>0</v>
      </c>
      <c r="BI572" s="145">
        <f>IF(N572="nulová",J572,0)</f>
        <v>0</v>
      </c>
      <c r="BJ572" s="18" t="s">
        <v>86</v>
      </c>
      <c r="BK572" s="145">
        <f>ROUND(I572*H572,2)</f>
        <v>0</v>
      </c>
      <c r="BL572" s="18" t="s">
        <v>311</v>
      </c>
      <c r="BM572" s="144" t="s">
        <v>2583</v>
      </c>
    </row>
    <row r="573" spans="2:65" s="1" customFormat="1" ht="11.25">
      <c r="B573" s="33"/>
      <c r="D573" s="146" t="s">
        <v>313</v>
      </c>
      <c r="F573" s="147" t="s">
        <v>10664</v>
      </c>
      <c r="I573" s="148"/>
      <c r="L573" s="33"/>
      <c r="M573" s="149"/>
      <c r="T573" s="54"/>
      <c r="AT573" s="18" t="s">
        <v>313</v>
      </c>
      <c r="AU573" s="18" t="s">
        <v>88</v>
      </c>
    </row>
    <row r="574" spans="2:65" s="1" customFormat="1" ht="19.5">
      <c r="B574" s="33"/>
      <c r="D574" s="146" t="s">
        <v>1012</v>
      </c>
      <c r="F574" s="189" t="s">
        <v>10665</v>
      </c>
      <c r="I574" s="148"/>
      <c r="L574" s="33"/>
      <c r="M574" s="149"/>
      <c r="T574" s="54"/>
      <c r="AT574" s="18" t="s">
        <v>1012</v>
      </c>
      <c r="AU574" s="18" t="s">
        <v>88</v>
      </c>
    </row>
    <row r="575" spans="2:65" s="1" customFormat="1" ht="16.5" customHeight="1">
      <c r="B575" s="33"/>
      <c r="C575" s="133" t="s">
        <v>1773</v>
      </c>
      <c r="D575" s="133" t="s">
        <v>307</v>
      </c>
      <c r="E575" s="134" t="s">
        <v>10666</v>
      </c>
      <c r="F575" s="135" t="s">
        <v>10667</v>
      </c>
      <c r="G575" s="136" t="s">
        <v>2158</v>
      </c>
      <c r="H575" s="137">
        <v>1</v>
      </c>
      <c r="I575" s="138"/>
      <c r="J575" s="139">
        <f>ROUND(I575*H575,2)</f>
        <v>0</v>
      </c>
      <c r="K575" s="135" t="s">
        <v>721</v>
      </c>
      <c r="L575" s="33"/>
      <c r="M575" s="140" t="s">
        <v>42</v>
      </c>
      <c r="N575" s="141" t="s">
        <v>50</v>
      </c>
      <c r="P575" s="142">
        <f>O575*H575</f>
        <v>0</v>
      </c>
      <c r="Q575" s="142">
        <v>0</v>
      </c>
      <c r="R575" s="142">
        <f>Q575*H575</f>
        <v>0</v>
      </c>
      <c r="S575" s="142">
        <v>0</v>
      </c>
      <c r="T575" s="143">
        <f>S575*H575</f>
        <v>0</v>
      </c>
      <c r="AR575" s="144" t="s">
        <v>311</v>
      </c>
      <c r="AT575" s="144" t="s">
        <v>307</v>
      </c>
      <c r="AU575" s="144" t="s">
        <v>88</v>
      </c>
      <c r="AY575" s="18" t="s">
        <v>305</v>
      </c>
      <c r="BE575" s="145">
        <f>IF(N575="základní",J575,0)</f>
        <v>0</v>
      </c>
      <c r="BF575" s="145">
        <f>IF(N575="snížená",J575,0)</f>
        <v>0</v>
      </c>
      <c r="BG575" s="145">
        <f>IF(N575="zákl. přenesená",J575,0)</f>
        <v>0</v>
      </c>
      <c r="BH575" s="145">
        <f>IF(N575="sníž. přenesená",J575,0)</f>
        <v>0</v>
      </c>
      <c r="BI575" s="145">
        <f>IF(N575="nulová",J575,0)</f>
        <v>0</v>
      </c>
      <c r="BJ575" s="18" t="s">
        <v>86</v>
      </c>
      <c r="BK575" s="145">
        <f>ROUND(I575*H575,2)</f>
        <v>0</v>
      </c>
      <c r="BL575" s="18" t="s">
        <v>311</v>
      </c>
      <c r="BM575" s="144" t="s">
        <v>2591</v>
      </c>
    </row>
    <row r="576" spans="2:65" s="1" customFormat="1" ht="11.25">
      <c r="B576" s="33"/>
      <c r="D576" s="146" t="s">
        <v>313</v>
      </c>
      <c r="F576" s="147" t="s">
        <v>10667</v>
      </c>
      <c r="I576" s="148"/>
      <c r="L576" s="33"/>
      <c r="M576" s="149"/>
      <c r="T576" s="54"/>
      <c r="AT576" s="18" t="s">
        <v>313</v>
      </c>
      <c r="AU576" s="18" t="s">
        <v>88</v>
      </c>
    </row>
    <row r="577" spans="2:65" s="11" customFormat="1" ht="22.9" customHeight="1">
      <c r="B577" s="121"/>
      <c r="D577" s="122" t="s">
        <v>78</v>
      </c>
      <c r="E577" s="131" t="s">
        <v>7341</v>
      </c>
      <c r="F577" s="131" t="s">
        <v>10668</v>
      </c>
      <c r="I577" s="124"/>
      <c r="J577" s="132">
        <f>BK577</f>
        <v>0</v>
      </c>
      <c r="L577" s="121"/>
      <c r="M577" s="126"/>
      <c r="P577" s="127">
        <f>SUM(P578:P590)</f>
        <v>0</v>
      </c>
      <c r="R577" s="127">
        <f>SUM(R578:R590)</f>
        <v>0</v>
      </c>
      <c r="T577" s="128">
        <f>SUM(T578:T590)</f>
        <v>0</v>
      </c>
      <c r="AR577" s="122" t="s">
        <v>86</v>
      </c>
      <c r="AT577" s="129" t="s">
        <v>78</v>
      </c>
      <c r="AU577" s="129" t="s">
        <v>86</v>
      </c>
      <c r="AY577" s="122" t="s">
        <v>305</v>
      </c>
      <c r="BK577" s="130">
        <f>SUM(BK578:BK590)</f>
        <v>0</v>
      </c>
    </row>
    <row r="578" spans="2:65" s="1" customFormat="1" ht="24.2" customHeight="1">
      <c r="B578" s="33"/>
      <c r="C578" s="133" t="s">
        <v>1779</v>
      </c>
      <c r="D578" s="133" t="s">
        <v>307</v>
      </c>
      <c r="E578" s="134" t="s">
        <v>10669</v>
      </c>
      <c r="F578" s="135" t="s">
        <v>10670</v>
      </c>
      <c r="G578" s="136" t="s">
        <v>2158</v>
      </c>
      <c r="H578" s="137">
        <v>1</v>
      </c>
      <c r="I578" s="138"/>
      <c r="J578" s="139">
        <f>ROUND(I578*H578,2)</f>
        <v>0</v>
      </c>
      <c r="K578" s="135" t="s">
        <v>721</v>
      </c>
      <c r="L578" s="33"/>
      <c r="M578" s="140" t="s">
        <v>42</v>
      </c>
      <c r="N578" s="141" t="s">
        <v>50</v>
      </c>
      <c r="P578" s="142">
        <f>O578*H578</f>
        <v>0</v>
      </c>
      <c r="Q578" s="142">
        <v>0</v>
      </c>
      <c r="R578" s="142">
        <f>Q578*H578</f>
        <v>0</v>
      </c>
      <c r="S578" s="142">
        <v>0</v>
      </c>
      <c r="T578" s="143">
        <f>S578*H578</f>
        <v>0</v>
      </c>
      <c r="AR578" s="144" t="s">
        <v>311</v>
      </c>
      <c r="AT578" s="144" t="s">
        <v>307</v>
      </c>
      <c r="AU578" s="144" t="s">
        <v>88</v>
      </c>
      <c r="AY578" s="18" t="s">
        <v>305</v>
      </c>
      <c r="BE578" s="145">
        <f>IF(N578="základní",J578,0)</f>
        <v>0</v>
      </c>
      <c r="BF578" s="145">
        <f>IF(N578="snížená",J578,0)</f>
        <v>0</v>
      </c>
      <c r="BG578" s="145">
        <f>IF(N578="zákl. přenesená",J578,0)</f>
        <v>0</v>
      </c>
      <c r="BH578" s="145">
        <f>IF(N578="sníž. přenesená",J578,0)</f>
        <v>0</v>
      </c>
      <c r="BI578" s="145">
        <f>IF(N578="nulová",J578,0)</f>
        <v>0</v>
      </c>
      <c r="BJ578" s="18" t="s">
        <v>86</v>
      </c>
      <c r="BK578" s="145">
        <f>ROUND(I578*H578,2)</f>
        <v>0</v>
      </c>
      <c r="BL578" s="18" t="s">
        <v>311</v>
      </c>
      <c r="BM578" s="144" t="s">
        <v>2601</v>
      </c>
    </row>
    <row r="579" spans="2:65" s="1" customFormat="1" ht="19.5">
      <c r="B579" s="33"/>
      <c r="D579" s="146" t="s">
        <v>313</v>
      </c>
      <c r="F579" s="147" t="s">
        <v>10670</v>
      </c>
      <c r="I579" s="148"/>
      <c r="L579" s="33"/>
      <c r="M579" s="149"/>
      <c r="T579" s="54"/>
      <c r="AT579" s="18" t="s">
        <v>313</v>
      </c>
      <c r="AU579" s="18" t="s">
        <v>88</v>
      </c>
    </row>
    <row r="580" spans="2:65" s="1" customFormat="1" ht="16.5" customHeight="1">
      <c r="B580" s="33"/>
      <c r="C580" s="133" t="s">
        <v>1783</v>
      </c>
      <c r="D580" s="133" t="s">
        <v>307</v>
      </c>
      <c r="E580" s="134" t="s">
        <v>10671</v>
      </c>
      <c r="F580" s="135" t="s">
        <v>10672</v>
      </c>
      <c r="G580" s="136" t="s">
        <v>2158</v>
      </c>
      <c r="H580" s="137">
        <v>1</v>
      </c>
      <c r="I580" s="138"/>
      <c r="J580" s="139">
        <f>ROUND(I580*H580,2)</f>
        <v>0</v>
      </c>
      <c r="K580" s="135" t="s">
        <v>721</v>
      </c>
      <c r="L580" s="33"/>
      <c r="M580" s="140" t="s">
        <v>42</v>
      </c>
      <c r="N580" s="141" t="s">
        <v>50</v>
      </c>
      <c r="P580" s="142">
        <f>O580*H580</f>
        <v>0</v>
      </c>
      <c r="Q580" s="142">
        <v>0</v>
      </c>
      <c r="R580" s="142">
        <f>Q580*H580</f>
        <v>0</v>
      </c>
      <c r="S580" s="142">
        <v>0</v>
      </c>
      <c r="T580" s="143">
        <f>S580*H580</f>
        <v>0</v>
      </c>
      <c r="AR580" s="144" t="s">
        <v>311</v>
      </c>
      <c r="AT580" s="144" t="s">
        <v>307</v>
      </c>
      <c r="AU580" s="144" t="s">
        <v>88</v>
      </c>
      <c r="AY580" s="18" t="s">
        <v>305</v>
      </c>
      <c r="BE580" s="145">
        <f>IF(N580="základní",J580,0)</f>
        <v>0</v>
      </c>
      <c r="BF580" s="145">
        <f>IF(N580="snížená",J580,0)</f>
        <v>0</v>
      </c>
      <c r="BG580" s="145">
        <f>IF(N580="zákl. přenesená",J580,0)</f>
        <v>0</v>
      </c>
      <c r="BH580" s="145">
        <f>IF(N580="sníž. přenesená",J580,0)</f>
        <v>0</v>
      </c>
      <c r="BI580" s="145">
        <f>IF(N580="nulová",J580,0)</f>
        <v>0</v>
      </c>
      <c r="BJ580" s="18" t="s">
        <v>86</v>
      </c>
      <c r="BK580" s="145">
        <f>ROUND(I580*H580,2)</f>
        <v>0</v>
      </c>
      <c r="BL580" s="18" t="s">
        <v>311</v>
      </c>
      <c r="BM580" s="144" t="s">
        <v>2609</v>
      </c>
    </row>
    <row r="581" spans="2:65" s="1" customFormat="1" ht="11.25">
      <c r="B581" s="33"/>
      <c r="D581" s="146" t="s">
        <v>313</v>
      </c>
      <c r="F581" s="147" t="s">
        <v>10672</v>
      </c>
      <c r="I581" s="148"/>
      <c r="L581" s="33"/>
      <c r="M581" s="149"/>
      <c r="T581" s="54"/>
      <c r="AT581" s="18" t="s">
        <v>313</v>
      </c>
      <c r="AU581" s="18" t="s">
        <v>88</v>
      </c>
    </row>
    <row r="582" spans="2:65" s="1" customFormat="1" ht="24.2" customHeight="1">
      <c r="B582" s="33"/>
      <c r="C582" s="133" t="s">
        <v>1787</v>
      </c>
      <c r="D582" s="133" t="s">
        <v>307</v>
      </c>
      <c r="E582" s="134" t="s">
        <v>10673</v>
      </c>
      <c r="F582" s="135" t="s">
        <v>10674</v>
      </c>
      <c r="G582" s="136" t="s">
        <v>2158</v>
      </c>
      <c r="H582" s="137">
        <v>1</v>
      </c>
      <c r="I582" s="138"/>
      <c r="J582" s="139">
        <f>ROUND(I582*H582,2)</f>
        <v>0</v>
      </c>
      <c r="K582" s="135" t="s">
        <v>721</v>
      </c>
      <c r="L582" s="33"/>
      <c r="M582" s="140" t="s">
        <v>42</v>
      </c>
      <c r="N582" s="141" t="s">
        <v>50</v>
      </c>
      <c r="P582" s="142">
        <f>O582*H582</f>
        <v>0</v>
      </c>
      <c r="Q582" s="142">
        <v>0</v>
      </c>
      <c r="R582" s="142">
        <f>Q582*H582</f>
        <v>0</v>
      </c>
      <c r="S582" s="142">
        <v>0</v>
      </c>
      <c r="T582" s="143">
        <f>S582*H582</f>
        <v>0</v>
      </c>
      <c r="AR582" s="144" t="s">
        <v>311</v>
      </c>
      <c r="AT582" s="144" t="s">
        <v>307</v>
      </c>
      <c r="AU582" s="144" t="s">
        <v>88</v>
      </c>
      <c r="AY582" s="18" t="s">
        <v>305</v>
      </c>
      <c r="BE582" s="145">
        <f>IF(N582="základní",J582,0)</f>
        <v>0</v>
      </c>
      <c r="BF582" s="145">
        <f>IF(N582="snížená",J582,0)</f>
        <v>0</v>
      </c>
      <c r="BG582" s="145">
        <f>IF(N582="zákl. přenesená",J582,0)</f>
        <v>0</v>
      </c>
      <c r="BH582" s="145">
        <f>IF(N582="sníž. přenesená",J582,0)</f>
        <v>0</v>
      </c>
      <c r="BI582" s="145">
        <f>IF(N582="nulová",J582,0)</f>
        <v>0</v>
      </c>
      <c r="BJ582" s="18" t="s">
        <v>86</v>
      </c>
      <c r="BK582" s="145">
        <f>ROUND(I582*H582,2)</f>
        <v>0</v>
      </c>
      <c r="BL582" s="18" t="s">
        <v>311</v>
      </c>
      <c r="BM582" s="144" t="s">
        <v>2617</v>
      </c>
    </row>
    <row r="583" spans="2:65" s="1" customFormat="1" ht="11.25">
      <c r="B583" s="33"/>
      <c r="D583" s="146" t="s">
        <v>313</v>
      </c>
      <c r="F583" s="147" t="s">
        <v>10674</v>
      </c>
      <c r="I583" s="148"/>
      <c r="L583" s="33"/>
      <c r="M583" s="149"/>
      <c r="T583" s="54"/>
      <c r="AT583" s="18" t="s">
        <v>313</v>
      </c>
      <c r="AU583" s="18" t="s">
        <v>88</v>
      </c>
    </row>
    <row r="584" spans="2:65" s="1" customFormat="1" ht="21.75" customHeight="1">
      <c r="B584" s="33"/>
      <c r="C584" s="133" t="s">
        <v>1791</v>
      </c>
      <c r="D584" s="133" t="s">
        <v>307</v>
      </c>
      <c r="E584" s="134" t="s">
        <v>10675</v>
      </c>
      <c r="F584" s="135" t="s">
        <v>10676</v>
      </c>
      <c r="G584" s="136" t="s">
        <v>2158</v>
      </c>
      <c r="H584" s="137">
        <v>1</v>
      </c>
      <c r="I584" s="138"/>
      <c r="J584" s="139">
        <f>ROUND(I584*H584,2)</f>
        <v>0</v>
      </c>
      <c r="K584" s="135" t="s">
        <v>721</v>
      </c>
      <c r="L584" s="33"/>
      <c r="M584" s="140" t="s">
        <v>42</v>
      </c>
      <c r="N584" s="141" t="s">
        <v>50</v>
      </c>
      <c r="P584" s="142">
        <f>O584*H584</f>
        <v>0</v>
      </c>
      <c r="Q584" s="142">
        <v>0</v>
      </c>
      <c r="R584" s="142">
        <f>Q584*H584</f>
        <v>0</v>
      </c>
      <c r="S584" s="142">
        <v>0</v>
      </c>
      <c r="T584" s="143">
        <f>S584*H584</f>
        <v>0</v>
      </c>
      <c r="AR584" s="144" t="s">
        <v>311</v>
      </c>
      <c r="AT584" s="144" t="s">
        <v>307</v>
      </c>
      <c r="AU584" s="144" t="s">
        <v>88</v>
      </c>
      <c r="AY584" s="18" t="s">
        <v>305</v>
      </c>
      <c r="BE584" s="145">
        <f>IF(N584="základní",J584,0)</f>
        <v>0</v>
      </c>
      <c r="BF584" s="145">
        <f>IF(N584="snížená",J584,0)</f>
        <v>0</v>
      </c>
      <c r="BG584" s="145">
        <f>IF(N584="zákl. přenesená",J584,0)</f>
        <v>0</v>
      </c>
      <c r="BH584" s="145">
        <f>IF(N584="sníž. přenesená",J584,0)</f>
        <v>0</v>
      </c>
      <c r="BI584" s="145">
        <f>IF(N584="nulová",J584,0)</f>
        <v>0</v>
      </c>
      <c r="BJ584" s="18" t="s">
        <v>86</v>
      </c>
      <c r="BK584" s="145">
        <f>ROUND(I584*H584,2)</f>
        <v>0</v>
      </c>
      <c r="BL584" s="18" t="s">
        <v>311</v>
      </c>
      <c r="BM584" s="144" t="s">
        <v>2625</v>
      </c>
    </row>
    <row r="585" spans="2:65" s="1" customFormat="1" ht="11.25">
      <c r="B585" s="33"/>
      <c r="D585" s="146" t="s">
        <v>313</v>
      </c>
      <c r="F585" s="147" t="s">
        <v>10676</v>
      </c>
      <c r="I585" s="148"/>
      <c r="L585" s="33"/>
      <c r="M585" s="149"/>
      <c r="T585" s="54"/>
      <c r="AT585" s="18" t="s">
        <v>313</v>
      </c>
      <c r="AU585" s="18" t="s">
        <v>88</v>
      </c>
    </row>
    <row r="586" spans="2:65" s="1" customFormat="1" ht="16.5" customHeight="1">
      <c r="B586" s="33"/>
      <c r="C586" s="133" t="s">
        <v>1795</v>
      </c>
      <c r="D586" s="133" t="s">
        <v>307</v>
      </c>
      <c r="E586" s="134" t="s">
        <v>10677</v>
      </c>
      <c r="F586" s="135" t="s">
        <v>10532</v>
      </c>
      <c r="G586" s="136" t="s">
        <v>2158</v>
      </c>
      <c r="H586" s="137">
        <v>1</v>
      </c>
      <c r="I586" s="138"/>
      <c r="J586" s="139">
        <f>ROUND(I586*H586,2)</f>
        <v>0</v>
      </c>
      <c r="K586" s="135" t="s">
        <v>721</v>
      </c>
      <c r="L586" s="33"/>
      <c r="M586" s="140" t="s">
        <v>42</v>
      </c>
      <c r="N586" s="141" t="s">
        <v>50</v>
      </c>
      <c r="P586" s="142">
        <f>O586*H586</f>
        <v>0</v>
      </c>
      <c r="Q586" s="142">
        <v>0</v>
      </c>
      <c r="R586" s="142">
        <f>Q586*H586</f>
        <v>0</v>
      </c>
      <c r="S586" s="142">
        <v>0</v>
      </c>
      <c r="T586" s="143">
        <f>S586*H586</f>
        <v>0</v>
      </c>
      <c r="AR586" s="144" t="s">
        <v>311</v>
      </c>
      <c r="AT586" s="144" t="s">
        <v>307</v>
      </c>
      <c r="AU586" s="144" t="s">
        <v>88</v>
      </c>
      <c r="AY586" s="18" t="s">
        <v>305</v>
      </c>
      <c r="BE586" s="145">
        <f>IF(N586="základní",J586,0)</f>
        <v>0</v>
      </c>
      <c r="BF586" s="145">
        <f>IF(N586="snížená",J586,0)</f>
        <v>0</v>
      </c>
      <c r="BG586" s="145">
        <f>IF(N586="zákl. přenesená",J586,0)</f>
        <v>0</v>
      </c>
      <c r="BH586" s="145">
        <f>IF(N586="sníž. přenesená",J586,0)</f>
        <v>0</v>
      </c>
      <c r="BI586" s="145">
        <f>IF(N586="nulová",J586,0)</f>
        <v>0</v>
      </c>
      <c r="BJ586" s="18" t="s">
        <v>86</v>
      </c>
      <c r="BK586" s="145">
        <f>ROUND(I586*H586,2)</f>
        <v>0</v>
      </c>
      <c r="BL586" s="18" t="s">
        <v>311</v>
      </c>
      <c r="BM586" s="144" t="s">
        <v>2633</v>
      </c>
    </row>
    <row r="587" spans="2:65" s="1" customFormat="1" ht="11.25">
      <c r="B587" s="33"/>
      <c r="D587" s="146" t="s">
        <v>313</v>
      </c>
      <c r="F587" s="147" t="s">
        <v>10532</v>
      </c>
      <c r="I587" s="148"/>
      <c r="L587" s="33"/>
      <c r="M587" s="149"/>
      <c r="T587" s="54"/>
      <c r="AT587" s="18" t="s">
        <v>313</v>
      </c>
      <c r="AU587" s="18" t="s">
        <v>88</v>
      </c>
    </row>
    <row r="588" spans="2:65" s="1" customFormat="1" ht="44.25" customHeight="1">
      <c r="B588" s="33"/>
      <c r="C588" s="133" t="s">
        <v>1799</v>
      </c>
      <c r="D588" s="133" t="s">
        <v>307</v>
      </c>
      <c r="E588" s="134" t="s">
        <v>10678</v>
      </c>
      <c r="F588" s="135" t="s">
        <v>10679</v>
      </c>
      <c r="G588" s="136" t="s">
        <v>2158</v>
      </c>
      <c r="H588" s="137">
        <v>1</v>
      </c>
      <c r="I588" s="138"/>
      <c r="J588" s="139">
        <f>ROUND(I588*H588,2)</f>
        <v>0</v>
      </c>
      <c r="K588" s="135" t="s">
        <v>721</v>
      </c>
      <c r="L588" s="33"/>
      <c r="M588" s="140" t="s">
        <v>42</v>
      </c>
      <c r="N588" s="141" t="s">
        <v>50</v>
      </c>
      <c r="P588" s="142">
        <f>O588*H588</f>
        <v>0</v>
      </c>
      <c r="Q588" s="142">
        <v>0</v>
      </c>
      <c r="R588" s="142">
        <f>Q588*H588</f>
        <v>0</v>
      </c>
      <c r="S588" s="142">
        <v>0</v>
      </c>
      <c r="T588" s="143">
        <f>S588*H588</f>
        <v>0</v>
      </c>
      <c r="AR588" s="144" t="s">
        <v>311</v>
      </c>
      <c r="AT588" s="144" t="s">
        <v>307</v>
      </c>
      <c r="AU588" s="144" t="s">
        <v>88</v>
      </c>
      <c r="AY588" s="18" t="s">
        <v>305</v>
      </c>
      <c r="BE588" s="145">
        <f>IF(N588="základní",J588,0)</f>
        <v>0</v>
      </c>
      <c r="BF588" s="145">
        <f>IF(N588="snížená",J588,0)</f>
        <v>0</v>
      </c>
      <c r="BG588" s="145">
        <f>IF(N588="zákl. přenesená",J588,0)</f>
        <v>0</v>
      </c>
      <c r="BH588" s="145">
        <f>IF(N588="sníž. přenesená",J588,0)</f>
        <v>0</v>
      </c>
      <c r="BI588" s="145">
        <f>IF(N588="nulová",J588,0)</f>
        <v>0</v>
      </c>
      <c r="BJ588" s="18" t="s">
        <v>86</v>
      </c>
      <c r="BK588" s="145">
        <f>ROUND(I588*H588,2)</f>
        <v>0</v>
      </c>
      <c r="BL588" s="18" t="s">
        <v>311</v>
      </c>
      <c r="BM588" s="144" t="s">
        <v>2641</v>
      </c>
    </row>
    <row r="589" spans="2:65" s="1" customFormat="1" ht="29.25">
      <c r="B589" s="33"/>
      <c r="D589" s="146" t="s">
        <v>313</v>
      </c>
      <c r="F589" s="147" t="s">
        <v>10679</v>
      </c>
      <c r="I589" s="148"/>
      <c r="L589" s="33"/>
      <c r="M589" s="149"/>
      <c r="T589" s="54"/>
      <c r="AT589" s="18" t="s">
        <v>313</v>
      </c>
      <c r="AU589" s="18" t="s">
        <v>88</v>
      </c>
    </row>
    <row r="590" spans="2:65" s="1" customFormat="1" ht="19.5">
      <c r="B590" s="33"/>
      <c r="D590" s="146" t="s">
        <v>1012</v>
      </c>
      <c r="F590" s="189" t="s">
        <v>10535</v>
      </c>
      <c r="I590" s="148"/>
      <c r="L590" s="33"/>
      <c r="M590" s="149"/>
      <c r="T590" s="54"/>
      <c r="AT590" s="18" t="s">
        <v>1012</v>
      </c>
      <c r="AU590" s="18" t="s">
        <v>88</v>
      </c>
    </row>
    <row r="591" spans="2:65" s="11" customFormat="1" ht="25.9" customHeight="1">
      <c r="B591" s="121"/>
      <c r="D591" s="122" t="s">
        <v>78</v>
      </c>
      <c r="E591" s="123" t="s">
        <v>96</v>
      </c>
      <c r="F591" s="123" t="s">
        <v>193</v>
      </c>
      <c r="I591" s="124"/>
      <c r="J591" s="125">
        <f>BK591</f>
        <v>0</v>
      </c>
      <c r="L591" s="121"/>
      <c r="M591" s="126"/>
      <c r="P591" s="127">
        <f>SUM(P592:P595)</f>
        <v>0</v>
      </c>
      <c r="R591" s="127">
        <f>SUM(R592:R595)</f>
        <v>0</v>
      </c>
      <c r="T591" s="128">
        <f>SUM(T592:T595)</f>
        <v>0</v>
      </c>
      <c r="AR591" s="122" t="s">
        <v>86</v>
      </c>
      <c r="AT591" s="129" t="s">
        <v>78</v>
      </c>
      <c r="AU591" s="129" t="s">
        <v>79</v>
      </c>
      <c r="AY591" s="122" t="s">
        <v>305</v>
      </c>
      <c r="BK591" s="130">
        <f>SUM(BK592:BK595)</f>
        <v>0</v>
      </c>
    </row>
    <row r="592" spans="2:65" s="1" customFormat="1" ht="16.5" customHeight="1">
      <c r="B592" s="33"/>
      <c r="C592" s="133" t="s">
        <v>1803</v>
      </c>
      <c r="D592" s="133" t="s">
        <v>307</v>
      </c>
      <c r="E592" s="134" t="s">
        <v>10680</v>
      </c>
      <c r="F592" s="135" t="s">
        <v>10681</v>
      </c>
      <c r="G592" s="136" t="s">
        <v>2158</v>
      </c>
      <c r="H592" s="137">
        <v>5.0000000000000001E-3</v>
      </c>
      <c r="I592" s="138"/>
      <c r="J592" s="139">
        <f>ROUND(I592*H592,2)</f>
        <v>0</v>
      </c>
      <c r="K592" s="135" t="s">
        <v>721</v>
      </c>
      <c r="L592" s="33"/>
      <c r="M592" s="140" t="s">
        <v>42</v>
      </c>
      <c r="N592" s="141" t="s">
        <v>50</v>
      </c>
      <c r="P592" s="142">
        <f>O592*H592</f>
        <v>0</v>
      </c>
      <c r="Q592" s="142">
        <v>0</v>
      </c>
      <c r="R592" s="142">
        <f>Q592*H592</f>
        <v>0</v>
      </c>
      <c r="S592" s="142">
        <v>0</v>
      </c>
      <c r="T592" s="143">
        <f>S592*H592</f>
        <v>0</v>
      </c>
      <c r="AR592" s="144" t="s">
        <v>311</v>
      </c>
      <c r="AT592" s="144" t="s">
        <v>307</v>
      </c>
      <c r="AU592" s="144" t="s">
        <v>86</v>
      </c>
      <c r="AY592" s="18" t="s">
        <v>305</v>
      </c>
      <c r="BE592" s="145">
        <f>IF(N592="základní",J592,0)</f>
        <v>0</v>
      </c>
      <c r="BF592" s="145">
        <f>IF(N592="snížená",J592,0)</f>
        <v>0</v>
      </c>
      <c r="BG592" s="145">
        <f>IF(N592="zákl. přenesená",J592,0)</f>
        <v>0</v>
      </c>
      <c r="BH592" s="145">
        <f>IF(N592="sníž. přenesená",J592,0)</f>
        <v>0</v>
      </c>
      <c r="BI592" s="145">
        <f>IF(N592="nulová",J592,0)</f>
        <v>0</v>
      </c>
      <c r="BJ592" s="18" t="s">
        <v>86</v>
      </c>
      <c r="BK592" s="145">
        <f>ROUND(I592*H592,2)</f>
        <v>0</v>
      </c>
      <c r="BL592" s="18" t="s">
        <v>311</v>
      </c>
      <c r="BM592" s="144" t="s">
        <v>2649</v>
      </c>
    </row>
    <row r="593" spans="2:65" s="1" customFormat="1" ht="11.25">
      <c r="B593" s="33"/>
      <c r="D593" s="146" t="s">
        <v>313</v>
      </c>
      <c r="F593" s="147" t="s">
        <v>10681</v>
      </c>
      <c r="I593" s="148"/>
      <c r="L593" s="33"/>
      <c r="M593" s="149"/>
      <c r="T593" s="54"/>
      <c r="AT593" s="18" t="s">
        <v>313</v>
      </c>
      <c r="AU593" s="18" t="s">
        <v>86</v>
      </c>
    </row>
    <row r="594" spans="2:65" s="1" customFormat="1" ht="16.5" customHeight="1">
      <c r="B594" s="33"/>
      <c r="C594" s="133" t="s">
        <v>1807</v>
      </c>
      <c r="D594" s="133" t="s">
        <v>307</v>
      </c>
      <c r="E594" s="134" t="s">
        <v>10682</v>
      </c>
      <c r="F594" s="135" t="s">
        <v>10683</v>
      </c>
      <c r="G594" s="136" t="s">
        <v>2158</v>
      </c>
      <c r="H594" s="137">
        <v>5.0000000000000001E-3</v>
      </c>
      <c r="I594" s="138"/>
      <c r="J594" s="139">
        <f>ROUND(I594*H594,2)</f>
        <v>0</v>
      </c>
      <c r="K594" s="135" t="s">
        <v>721</v>
      </c>
      <c r="L594" s="33"/>
      <c r="M594" s="140" t="s">
        <v>42</v>
      </c>
      <c r="N594" s="141" t="s">
        <v>50</v>
      </c>
      <c r="P594" s="142">
        <f>O594*H594</f>
        <v>0</v>
      </c>
      <c r="Q594" s="142">
        <v>0</v>
      </c>
      <c r="R594" s="142">
        <f>Q594*H594</f>
        <v>0</v>
      </c>
      <c r="S594" s="142">
        <v>0</v>
      </c>
      <c r="T594" s="143">
        <f>S594*H594</f>
        <v>0</v>
      </c>
      <c r="AR594" s="144" t="s">
        <v>311</v>
      </c>
      <c r="AT594" s="144" t="s">
        <v>307</v>
      </c>
      <c r="AU594" s="144" t="s">
        <v>86</v>
      </c>
      <c r="AY594" s="18" t="s">
        <v>305</v>
      </c>
      <c r="BE594" s="145">
        <f>IF(N594="základní",J594,0)</f>
        <v>0</v>
      </c>
      <c r="BF594" s="145">
        <f>IF(N594="snížená",J594,0)</f>
        <v>0</v>
      </c>
      <c r="BG594" s="145">
        <f>IF(N594="zákl. přenesená",J594,0)</f>
        <v>0</v>
      </c>
      <c r="BH594" s="145">
        <f>IF(N594="sníž. přenesená",J594,0)</f>
        <v>0</v>
      </c>
      <c r="BI594" s="145">
        <f>IF(N594="nulová",J594,0)</f>
        <v>0</v>
      </c>
      <c r="BJ594" s="18" t="s">
        <v>86</v>
      </c>
      <c r="BK594" s="145">
        <f>ROUND(I594*H594,2)</f>
        <v>0</v>
      </c>
      <c r="BL594" s="18" t="s">
        <v>311</v>
      </c>
      <c r="BM594" s="144" t="s">
        <v>2657</v>
      </c>
    </row>
    <row r="595" spans="2:65" s="1" customFormat="1" ht="11.25">
      <c r="B595" s="33"/>
      <c r="D595" s="146" t="s">
        <v>313</v>
      </c>
      <c r="F595" s="147" t="s">
        <v>10683</v>
      </c>
      <c r="I595" s="148"/>
      <c r="L595" s="33"/>
      <c r="M595" s="194"/>
      <c r="N595" s="195"/>
      <c r="O595" s="195"/>
      <c r="P595" s="195"/>
      <c r="Q595" s="195"/>
      <c r="R595" s="195"/>
      <c r="S595" s="195"/>
      <c r="T595" s="196"/>
      <c r="AT595" s="18" t="s">
        <v>313</v>
      </c>
      <c r="AU595" s="18" t="s">
        <v>86</v>
      </c>
    </row>
    <row r="596" spans="2:65" s="1" customFormat="1" ht="6.95" customHeight="1">
      <c r="B596" s="42"/>
      <c r="C596" s="43"/>
      <c r="D596" s="43"/>
      <c r="E596" s="43"/>
      <c r="F596" s="43"/>
      <c r="G596" s="43"/>
      <c r="H596" s="43"/>
      <c r="I596" s="43"/>
      <c r="J596" s="43"/>
      <c r="K596" s="43"/>
      <c r="L596" s="33"/>
    </row>
  </sheetData>
  <sheetProtection algorithmName="SHA-512" hashValue="tz/zI24si2ed2Ca/LZh0f5wMcU595wrDrmEVSWC5dpVbHTLvxwDS3JWzd5wy+VRuJrQyjLFeQJd+58SGsIrPtA==" saltValue="UEPNRe/xnKdHgVCAYGsoQkeQQYiKyqcRq6Y8MY3MexJ9Y54ky4MLdrrHjT3eBg24TQ+oikfP3pAmdWYLXwIdTQ==" spinCount="100000" sheet="1" objects="1" scenarios="1" formatColumns="0" formatRows="0" autoFilter="0"/>
  <autoFilter ref="C98:K595" xr:uid="{00000000-0009-0000-0000-000017000000}"/>
  <mergeCells count="12">
    <mergeCell ref="E91:H91"/>
    <mergeCell ref="L2:V2"/>
    <mergeCell ref="E50:H50"/>
    <mergeCell ref="E52:H52"/>
    <mergeCell ref="E54:H54"/>
    <mergeCell ref="E87:H87"/>
    <mergeCell ref="E89:H89"/>
    <mergeCell ref="E7:H7"/>
    <mergeCell ref="E9:H9"/>
    <mergeCell ref="E11:H11"/>
    <mergeCell ref="E20:H20"/>
    <mergeCell ref="E29:H29"/>
  </mergeCells>
  <pageMargins left="0.39374999999999999" right="0.39374999999999999" top="0.39374999999999999" bottom="0.39374999999999999" header="0" footer="0"/>
  <pageSetup paperSize="9" scale="76" fitToHeight="100" orientation="portrait" blackAndWhite="1" r:id="rId1"/>
  <headerFooter>
    <oddFooter>&amp;CStrana &amp;P z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BM183"/>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95"/>
      <c r="M2" s="295"/>
      <c r="N2" s="295"/>
      <c r="O2" s="295"/>
      <c r="P2" s="295"/>
      <c r="Q2" s="295"/>
      <c r="R2" s="295"/>
      <c r="S2" s="295"/>
      <c r="T2" s="295"/>
      <c r="U2" s="295"/>
      <c r="V2" s="295"/>
      <c r="AT2" s="18" t="s">
        <v>179</v>
      </c>
    </row>
    <row r="3" spans="2:46" ht="6.95" customHeight="1">
      <c r="B3" s="19"/>
      <c r="C3" s="20"/>
      <c r="D3" s="20"/>
      <c r="E3" s="20"/>
      <c r="F3" s="20"/>
      <c r="G3" s="20"/>
      <c r="H3" s="20"/>
      <c r="I3" s="20"/>
      <c r="J3" s="20"/>
      <c r="K3" s="20"/>
      <c r="L3" s="21"/>
      <c r="AT3" s="18" t="s">
        <v>88</v>
      </c>
    </row>
    <row r="4" spans="2:46" ht="24.95" customHeight="1">
      <c r="B4" s="21"/>
      <c r="D4" s="22" t="s">
        <v>204</v>
      </c>
      <c r="L4" s="21"/>
      <c r="M4" s="92" t="s">
        <v>10</v>
      </c>
      <c r="AT4" s="18" t="s">
        <v>4</v>
      </c>
    </row>
    <row r="5" spans="2:46" ht="6.95" customHeight="1">
      <c r="B5" s="21"/>
      <c r="L5" s="21"/>
    </row>
    <row r="6" spans="2:46" ht="12" customHeight="1">
      <c r="B6" s="21"/>
      <c r="D6" s="28" t="s">
        <v>16</v>
      </c>
      <c r="L6" s="21"/>
    </row>
    <row r="7" spans="2:46" ht="16.5" customHeight="1">
      <c r="B7" s="21"/>
      <c r="E7" s="333" t="str">
        <f>'Rekapitulace stavby'!K6</f>
        <v>Domov pro seniory v Litomyšli</v>
      </c>
      <c r="F7" s="334"/>
      <c r="G7" s="334"/>
      <c r="H7" s="334"/>
      <c r="L7" s="21"/>
    </row>
    <row r="8" spans="2:46" ht="12.75">
      <c r="B8" s="21"/>
      <c r="D8" s="28" t="s">
        <v>217</v>
      </c>
      <c r="L8" s="21"/>
    </row>
    <row r="9" spans="2:46" ht="16.5" customHeight="1">
      <c r="B9" s="21"/>
      <c r="E9" s="333" t="s">
        <v>9147</v>
      </c>
      <c r="F9" s="295"/>
      <c r="G9" s="295"/>
      <c r="H9" s="295"/>
      <c r="L9" s="21"/>
    </row>
    <row r="10" spans="2:46" ht="12" customHeight="1">
      <c r="B10" s="21"/>
      <c r="D10" s="28" t="s">
        <v>224</v>
      </c>
      <c r="L10" s="21"/>
    </row>
    <row r="11" spans="2:46" s="1" customFormat="1" ht="16.5" customHeight="1">
      <c r="B11" s="33"/>
      <c r="E11" s="329" t="s">
        <v>10684</v>
      </c>
      <c r="F11" s="335"/>
      <c r="G11" s="335"/>
      <c r="H11" s="335"/>
      <c r="L11" s="33"/>
    </row>
    <row r="12" spans="2:46" s="1" customFormat="1" ht="12" customHeight="1">
      <c r="B12" s="33"/>
      <c r="D12" s="28" t="s">
        <v>231</v>
      </c>
      <c r="L12" s="33"/>
    </row>
    <row r="13" spans="2:46" s="1" customFormat="1" ht="16.5" customHeight="1">
      <c r="B13" s="33"/>
      <c r="E13" s="316" t="s">
        <v>10685</v>
      </c>
      <c r="F13" s="335"/>
      <c r="G13" s="335"/>
      <c r="H13" s="335"/>
      <c r="L13" s="33"/>
    </row>
    <row r="14" spans="2:46" s="1" customFormat="1" ht="11.25">
      <c r="B14" s="33"/>
      <c r="L14" s="33"/>
    </row>
    <row r="15" spans="2:46" s="1" customFormat="1" ht="12" customHeight="1">
      <c r="B15" s="33"/>
      <c r="D15" s="28" t="s">
        <v>18</v>
      </c>
      <c r="F15" s="26" t="s">
        <v>42</v>
      </c>
      <c r="I15" s="28" t="s">
        <v>20</v>
      </c>
      <c r="J15" s="26" t="s">
        <v>42</v>
      </c>
      <c r="L15" s="33"/>
    </row>
    <row r="16" spans="2:46" s="1" customFormat="1" ht="12" customHeight="1">
      <c r="B16" s="33"/>
      <c r="D16" s="28" t="s">
        <v>22</v>
      </c>
      <c r="F16" s="26" t="s">
        <v>23</v>
      </c>
      <c r="I16" s="28" t="s">
        <v>24</v>
      </c>
      <c r="J16" s="50" t="str">
        <f>'Rekapitulace stavby'!AN8</f>
        <v>20. 1. 2025</v>
      </c>
      <c r="L16" s="33"/>
    </row>
    <row r="17" spans="2:12" s="1" customFormat="1" ht="10.9" customHeight="1">
      <c r="B17" s="33"/>
      <c r="L17" s="33"/>
    </row>
    <row r="18" spans="2:12" s="1" customFormat="1" ht="12" customHeight="1">
      <c r="B18" s="33"/>
      <c r="D18" s="28" t="s">
        <v>26</v>
      </c>
      <c r="I18" s="28" t="s">
        <v>27</v>
      </c>
      <c r="J18" s="26" t="s">
        <v>42</v>
      </c>
      <c r="L18" s="33"/>
    </row>
    <row r="19" spans="2:12" s="1" customFormat="1" ht="18" customHeight="1">
      <c r="B19" s="33"/>
      <c r="E19" s="26" t="s">
        <v>10686</v>
      </c>
      <c r="I19" s="28" t="s">
        <v>30</v>
      </c>
      <c r="J19" s="26" t="s">
        <v>42</v>
      </c>
      <c r="L19" s="33"/>
    </row>
    <row r="20" spans="2:12" s="1" customFormat="1" ht="6.95" customHeight="1">
      <c r="B20" s="33"/>
      <c r="L20" s="33"/>
    </row>
    <row r="21" spans="2:12" s="1" customFormat="1" ht="12" customHeight="1">
      <c r="B21" s="33"/>
      <c r="D21" s="28" t="s">
        <v>32</v>
      </c>
      <c r="I21" s="28" t="s">
        <v>27</v>
      </c>
      <c r="J21" s="29" t="str">
        <f>'Rekapitulace stavby'!AN13</f>
        <v>Vyplň údaj</v>
      </c>
      <c r="L21" s="33"/>
    </row>
    <row r="22" spans="2:12" s="1" customFormat="1" ht="18" customHeight="1">
      <c r="B22" s="33"/>
      <c r="E22" s="336" t="str">
        <f>'Rekapitulace stavby'!E14</f>
        <v>Vyplň údaj</v>
      </c>
      <c r="F22" s="294"/>
      <c r="G22" s="294"/>
      <c r="H22" s="294"/>
      <c r="I22" s="28" t="s">
        <v>30</v>
      </c>
      <c r="J22" s="29" t="str">
        <f>'Rekapitulace stavby'!AN14</f>
        <v>Vyplň údaj</v>
      </c>
      <c r="L22" s="33"/>
    </row>
    <row r="23" spans="2:12" s="1" customFormat="1" ht="6.95" customHeight="1">
      <c r="B23" s="33"/>
      <c r="L23" s="33"/>
    </row>
    <row r="24" spans="2:12" s="1" customFormat="1" ht="12" customHeight="1">
      <c r="B24" s="33"/>
      <c r="D24" s="28" t="s">
        <v>34</v>
      </c>
      <c r="I24" s="28" t="s">
        <v>27</v>
      </c>
      <c r="J24" s="26" t="s">
        <v>42</v>
      </c>
      <c r="L24" s="33"/>
    </row>
    <row r="25" spans="2:12" s="1" customFormat="1" ht="18" customHeight="1">
      <c r="B25" s="33"/>
      <c r="E25" s="26" t="s">
        <v>10687</v>
      </c>
      <c r="I25" s="28" t="s">
        <v>30</v>
      </c>
      <c r="J25" s="26" t="s">
        <v>42</v>
      </c>
      <c r="L25" s="33"/>
    </row>
    <row r="26" spans="2:12" s="1" customFormat="1" ht="6.95" customHeight="1">
      <c r="B26" s="33"/>
      <c r="L26" s="33"/>
    </row>
    <row r="27" spans="2:12" s="1" customFormat="1" ht="12" customHeight="1">
      <c r="B27" s="33"/>
      <c r="D27" s="28" t="s">
        <v>39</v>
      </c>
      <c r="I27" s="28" t="s">
        <v>27</v>
      </c>
      <c r="J27" s="26" t="s">
        <v>42</v>
      </c>
      <c r="L27" s="33"/>
    </row>
    <row r="28" spans="2:12" s="1" customFormat="1" ht="18" customHeight="1">
      <c r="B28" s="33"/>
      <c r="E28" s="26" t="s">
        <v>10688</v>
      </c>
      <c r="I28" s="28" t="s">
        <v>30</v>
      </c>
      <c r="J28" s="26" t="s">
        <v>42</v>
      </c>
      <c r="L28" s="33"/>
    </row>
    <row r="29" spans="2:12" s="1" customFormat="1" ht="6.95" customHeight="1">
      <c r="B29" s="33"/>
      <c r="L29" s="33"/>
    </row>
    <row r="30" spans="2:12" s="1" customFormat="1" ht="12" customHeight="1">
      <c r="B30" s="33"/>
      <c r="D30" s="28" t="s">
        <v>43</v>
      </c>
      <c r="L30" s="33"/>
    </row>
    <row r="31" spans="2:12" s="7" customFormat="1" ht="16.5" customHeight="1">
      <c r="B31" s="93"/>
      <c r="E31" s="299" t="s">
        <v>42</v>
      </c>
      <c r="F31" s="299"/>
      <c r="G31" s="299"/>
      <c r="H31" s="299"/>
      <c r="L31" s="93"/>
    </row>
    <row r="32" spans="2:12" s="1" customFormat="1" ht="6.95" customHeight="1">
      <c r="B32" s="33"/>
      <c r="L32" s="33"/>
    </row>
    <row r="33" spans="2:12" s="1" customFormat="1" ht="6.95" customHeight="1">
      <c r="B33" s="33"/>
      <c r="D33" s="51"/>
      <c r="E33" s="51"/>
      <c r="F33" s="51"/>
      <c r="G33" s="51"/>
      <c r="H33" s="51"/>
      <c r="I33" s="51"/>
      <c r="J33" s="51"/>
      <c r="K33" s="51"/>
      <c r="L33" s="33"/>
    </row>
    <row r="34" spans="2:12" s="1" customFormat="1" ht="25.35" customHeight="1">
      <c r="B34" s="33"/>
      <c r="D34" s="94" t="s">
        <v>45</v>
      </c>
      <c r="J34" s="64">
        <f>ROUND(J93, 2)</f>
        <v>0</v>
      </c>
      <c r="L34" s="33"/>
    </row>
    <row r="35" spans="2:12" s="1" customFormat="1" ht="6.95" customHeight="1">
      <c r="B35" s="33"/>
      <c r="D35" s="51"/>
      <c r="E35" s="51"/>
      <c r="F35" s="51"/>
      <c r="G35" s="51"/>
      <c r="H35" s="51"/>
      <c r="I35" s="51"/>
      <c r="J35" s="51"/>
      <c r="K35" s="51"/>
      <c r="L35" s="33"/>
    </row>
    <row r="36" spans="2:12" s="1" customFormat="1" ht="14.45" customHeight="1">
      <c r="B36" s="33"/>
      <c r="F36" s="36" t="s">
        <v>47</v>
      </c>
      <c r="I36" s="36" t="s">
        <v>46</v>
      </c>
      <c r="J36" s="36" t="s">
        <v>48</v>
      </c>
      <c r="L36" s="33"/>
    </row>
    <row r="37" spans="2:12" s="1" customFormat="1" ht="14.45" customHeight="1">
      <c r="B37" s="33"/>
      <c r="D37" s="53" t="s">
        <v>49</v>
      </c>
      <c r="E37" s="28" t="s">
        <v>50</v>
      </c>
      <c r="F37" s="83">
        <f>ROUND((SUM(BE93:BE182)),  2)</f>
        <v>0</v>
      </c>
      <c r="I37" s="95">
        <v>0.21</v>
      </c>
      <c r="J37" s="83">
        <f>ROUND(((SUM(BE93:BE182))*I37),  2)</f>
        <v>0</v>
      </c>
      <c r="L37" s="33"/>
    </row>
    <row r="38" spans="2:12" s="1" customFormat="1" ht="14.45" customHeight="1">
      <c r="B38" s="33"/>
      <c r="E38" s="28" t="s">
        <v>51</v>
      </c>
      <c r="F38" s="83">
        <f>ROUND((SUM(BF93:BF182)),  2)</f>
        <v>0</v>
      </c>
      <c r="I38" s="95">
        <v>0.12</v>
      </c>
      <c r="J38" s="83">
        <f>ROUND(((SUM(BF93:BF182))*I38),  2)</f>
        <v>0</v>
      </c>
      <c r="L38" s="33"/>
    </row>
    <row r="39" spans="2:12" s="1" customFormat="1" ht="14.45" hidden="1" customHeight="1">
      <c r="B39" s="33"/>
      <c r="E39" s="28" t="s">
        <v>52</v>
      </c>
      <c r="F39" s="83">
        <f>ROUND((SUM(BG93:BG182)),  2)</f>
        <v>0</v>
      </c>
      <c r="I39" s="95">
        <v>0.21</v>
      </c>
      <c r="J39" s="83">
        <f>0</f>
        <v>0</v>
      </c>
      <c r="L39" s="33"/>
    </row>
    <row r="40" spans="2:12" s="1" customFormat="1" ht="14.45" hidden="1" customHeight="1">
      <c r="B40" s="33"/>
      <c r="E40" s="28" t="s">
        <v>53</v>
      </c>
      <c r="F40" s="83">
        <f>ROUND((SUM(BH93:BH182)),  2)</f>
        <v>0</v>
      </c>
      <c r="I40" s="95">
        <v>0.12</v>
      </c>
      <c r="J40" s="83">
        <f>0</f>
        <v>0</v>
      </c>
      <c r="L40" s="33"/>
    </row>
    <row r="41" spans="2:12" s="1" customFormat="1" ht="14.45" hidden="1" customHeight="1">
      <c r="B41" s="33"/>
      <c r="E41" s="28" t="s">
        <v>54</v>
      </c>
      <c r="F41" s="83">
        <f>ROUND((SUM(BI93:BI182)),  2)</f>
        <v>0</v>
      </c>
      <c r="I41" s="95">
        <v>0</v>
      </c>
      <c r="J41" s="83">
        <f>0</f>
        <v>0</v>
      </c>
      <c r="L41" s="33"/>
    </row>
    <row r="42" spans="2:12" s="1" customFormat="1" ht="6.95" customHeight="1">
      <c r="B42" s="33"/>
      <c r="L42" s="33"/>
    </row>
    <row r="43" spans="2:12" s="1" customFormat="1" ht="25.35" customHeight="1">
      <c r="B43" s="33"/>
      <c r="C43" s="96"/>
      <c r="D43" s="97" t="s">
        <v>55</v>
      </c>
      <c r="E43" s="55"/>
      <c r="F43" s="55"/>
      <c r="G43" s="98" t="s">
        <v>56</v>
      </c>
      <c r="H43" s="99" t="s">
        <v>57</v>
      </c>
      <c r="I43" s="55"/>
      <c r="J43" s="100">
        <f>SUM(J34:J41)</f>
        <v>0</v>
      </c>
      <c r="K43" s="101"/>
      <c r="L43" s="33"/>
    </row>
    <row r="44" spans="2:12" s="1" customFormat="1" ht="14.45" customHeight="1">
      <c r="B44" s="42"/>
      <c r="C44" s="43"/>
      <c r="D44" s="43"/>
      <c r="E44" s="43"/>
      <c r="F44" s="43"/>
      <c r="G44" s="43"/>
      <c r="H44" s="43"/>
      <c r="I44" s="43"/>
      <c r="J44" s="43"/>
      <c r="K44" s="43"/>
      <c r="L44" s="33"/>
    </row>
    <row r="48" spans="2:12" s="1" customFormat="1" ht="6.95" customHeight="1">
      <c r="B48" s="44"/>
      <c r="C48" s="45"/>
      <c r="D48" s="45"/>
      <c r="E48" s="45"/>
      <c r="F48" s="45"/>
      <c r="G48" s="45"/>
      <c r="H48" s="45"/>
      <c r="I48" s="45"/>
      <c r="J48" s="45"/>
      <c r="K48" s="45"/>
      <c r="L48" s="33"/>
    </row>
    <row r="49" spans="2:12" s="1" customFormat="1" ht="24.95" customHeight="1">
      <c r="B49" s="33"/>
      <c r="C49" s="22" t="s">
        <v>246</v>
      </c>
      <c r="L49" s="33"/>
    </row>
    <row r="50" spans="2:12" s="1" customFormat="1" ht="6.95" customHeight="1">
      <c r="B50" s="33"/>
      <c r="L50" s="33"/>
    </row>
    <row r="51" spans="2:12" s="1" customFormat="1" ht="12" customHeight="1">
      <c r="B51" s="33"/>
      <c r="C51" s="28" t="s">
        <v>16</v>
      </c>
      <c r="L51" s="33"/>
    </row>
    <row r="52" spans="2:12" s="1" customFormat="1" ht="16.5" customHeight="1">
      <c r="B52" s="33"/>
      <c r="E52" s="333" t="str">
        <f>E7</f>
        <v>Domov pro seniory v Litomyšli</v>
      </c>
      <c r="F52" s="334"/>
      <c r="G52" s="334"/>
      <c r="H52" s="334"/>
      <c r="L52" s="33"/>
    </row>
    <row r="53" spans="2:12" ht="12" customHeight="1">
      <c r="B53" s="21"/>
      <c r="C53" s="28" t="s">
        <v>217</v>
      </c>
      <c r="L53" s="21"/>
    </row>
    <row r="54" spans="2:12" ht="16.5" customHeight="1">
      <c r="B54" s="21"/>
      <c r="E54" s="333" t="s">
        <v>9147</v>
      </c>
      <c r="F54" s="295"/>
      <c r="G54" s="295"/>
      <c r="H54" s="295"/>
      <c r="L54" s="21"/>
    </row>
    <row r="55" spans="2:12" ht="12" customHeight="1">
      <c r="B55" s="21"/>
      <c r="C55" s="28" t="s">
        <v>224</v>
      </c>
      <c r="L55" s="21"/>
    </row>
    <row r="56" spans="2:12" s="1" customFormat="1" ht="16.5" customHeight="1">
      <c r="B56" s="33"/>
      <c r="E56" s="329" t="s">
        <v>10684</v>
      </c>
      <c r="F56" s="335"/>
      <c r="G56" s="335"/>
      <c r="H56" s="335"/>
      <c r="L56" s="33"/>
    </row>
    <row r="57" spans="2:12" s="1" customFormat="1" ht="12" customHeight="1">
      <c r="B57" s="33"/>
      <c r="C57" s="28" t="s">
        <v>231</v>
      </c>
      <c r="L57" s="33"/>
    </row>
    <row r="58" spans="2:12" s="1" customFormat="1" ht="16.5" customHeight="1">
      <c r="B58" s="33"/>
      <c r="E58" s="316" t="str">
        <f>E13</f>
        <v>01 - Silnoproudá elektrotechnika</v>
      </c>
      <c r="F58" s="335"/>
      <c r="G58" s="335"/>
      <c r="H58" s="335"/>
      <c r="L58" s="33"/>
    </row>
    <row r="59" spans="2:12" s="1" customFormat="1" ht="6.95" customHeight="1">
      <c r="B59" s="33"/>
      <c r="L59" s="33"/>
    </row>
    <row r="60" spans="2:12" s="1" customFormat="1" ht="12" customHeight="1">
      <c r="B60" s="33"/>
      <c r="C60" s="28" t="s">
        <v>22</v>
      </c>
      <c r="F60" s="26" t="str">
        <f>F16</f>
        <v>Z.Kopala, 570 01 Litomyšl</v>
      </c>
      <c r="I60" s="28" t="s">
        <v>24</v>
      </c>
      <c r="J60" s="50" t="str">
        <f>IF(J16="","",J16)</f>
        <v>20. 1. 2025</v>
      </c>
      <c r="L60" s="33"/>
    </row>
    <row r="61" spans="2:12" s="1" customFormat="1" ht="6.95" customHeight="1">
      <c r="B61" s="33"/>
      <c r="L61" s="33"/>
    </row>
    <row r="62" spans="2:12" s="1" customFormat="1" ht="25.7" customHeight="1">
      <c r="B62" s="33"/>
      <c r="C62" s="28" t="s">
        <v>26</v>
      </c>
      <c r="F62" s="26" t="str">
        <f>E19</f>
        <v xml:space="preserve"> Město Litymošl</v>
      </c>
      <c r="I62" s="28" t="s">
        <v>34</v>
      </c>
      <c r="J62" s="31" t="str">
        <f>E25</f>
        <v xml:space="preserve"> Deltaplan Praha s.r.o.</v>
      </c>
      <c r="L62" s="33"/>
    </row>
    <row r="63" spans="2:12" s="1" customFormat="1" ht="15.2" customHeight="1">
      <c r="B63" s="33"/>
      <c r="C63" s="28" t="s">
        <v>32</v>
      </c>
      <c r="F63" s="26" t="str">
        <f>IF(E22="","",E22)</f>
        <v>Vyplň údaj</v>
      </c>
      <c r="I63" s="28" t="s">
        <v>39</v>
      </c>
      <c r="J63" s="31" t="str">
        <f>E28</f>
        <v xml:space="preserve"> </v>
      </c>
      <c r="L63" s="33"/>
    </row>
    <row r="64" spans="2:12" s="1" customFormat="1" ht="10.35" customHeight="1">
      <c r="B64" s="33"/>
      <c r="L64" s="33"/>
    </row>
    <row r="65" spans="2:47" s="1" customFormat="1" ht="29.25" customHeight="1">
      <c r="B65" s="33"/>
      <c r="C65" s="102" t="s">
        <v>247</v>
      </c>
      <c r="D65" s="96"/>
      <c r="E65" s="96"/>
      <c r="F65" s="96"/>
      <c r="G65" s="96"/>
      <c r="H65" s="96"/>
      <c r="I65" s="96"/>
      <c r="J65" s="103" t="s">
        <v>248</v>
      </c>
      <c r="K65" s="96"/>
      <c r="L65" s="33"/>
    </row>
    <row r="66" spans="2:47" s="1" customFormat="1" ht="10.35" customHeight="1">
      <c r="B66" s="33"/>
      <c r="L66" s="33"/>
    </row>
    <row r="67" spans="2:47" s="1" customFormat="1" ht="22.9" customHeight="1">
      <c r="B67" s="33"/>
      <c r="C67" s="104" t="s">
        <v>77</v>
      </c>
      <c r="J67" s="64">
        <f>J93</f>
        <v>0</v>
      </c>
      <c r="L67" s="33"/>
      <c r="AU67" s="18" t="s">
        <v>249</v>
      </c>
    </row>
    <row r="68" spans="2:47" s="8" customFormat="1" ht="24.95" customHeight="1">
      <c r="B68" s="105"/>
      <c r="D68" s="106" t="s">
        <v>10689</v>
      </c>
      <c r="E68" s="107"/>
      <c r="F68" s="107"/>
      <c r="G68" s="107"/>
      <c r="H68" s="107"/>
      <c r="I68" s="107"/>
      <c r="J68" s="108">
        <f>J94</f>
        <v>0</v>
      </c>
      <c r="L68" s="105"/>
    </row>
    <row r="69" spans="2:47" s="9" customFormat="1" ht="19.899999999999999" customHeight="1">
      <c r="B69" s="109"/>
      <c r="D69" s="110" t="s">
        <v>10690</v>
      </c>
      <c r="E69" s="111"/>
      <c r="F69" s="111"/>
      <c r="G69" s="111"/>
      <c r="H69" s="111"/>
      <c r="I69" s="111"/>
      <c r="J69" s="112">
        <f>J95</f>
        <v>0</v>
      </c>
      <c r="L69" s="109"/>
    </row>
    <row r="70" spans="2:47" s="1" customFormat="1" ht="21.75" customHeight="1">
      <c r="B70" s="33"/>
      <c r="L70" s="33"/>
    </row>
    <row r="71" spans="2:47" s="1" customFormat="1" ht="6.95" customHeight="1">
      <c r="B71" s="42"/>
      <c r="C71" s="43"/>
      <c r="D71" s="43"/>
      <c r="E71" s="43"/>
      <c r="F71" s="43"/>
      <c r="G71" s="43"/>
      <c r="H71" s="43"/>
      <c r="I71" s="43"/>
      <c r="J71" s="43"/>
      <c r="K71" s="43"/>
      <c r="L71" s="33"/>
    </row>
    <row r="75" spans="2:47" s="1" customFormat="1" ht="6.95" customHeight="1">
      <c r="B75" s="44"/>
      <c r="C75" s="45"/>
      <c r="D75" s="45"/>
      <c r="E75" s="45"/>
      <c r="F75" s="45"/>
      <c r="G75" s="45"/>
      <c r="H75" s="45"/>
      <c r="I75" s="45"/>
      <c r="J75" s="45"/>
      <c r="K75" s="45"/>
      <c r="L75" s="33"/>
    </row>
    <row r="76" spans="2:47" s="1" customFormat="1" ht="24.95" customHeight="1">
      <c r="B76" s="33"/>
      <c r="C76" s="22" t="s">
        <v>290</v>
      </c>
      <c r="L76" s="33"/>
    </row>
    <row r="77" spans="2:47" s="1" customFormat="1" ht="6.95" customHeight="1">
      <c r="B77" s="33"/>
      <c r="L77" s="33"/>
    </row>
    <row r="78" spans="2:47" s="1" customFormat="1" ht="12" customHeight="1">
      <c r="B78" s="33"/>
      <c r="C78" s="28" t="s">
        <v>16</v>
      </c>
      <c r="L78" s="33"/>
    </row>
    <row r="79" spans="2:47" s="1" customFormat="1" ht="16.5" customHeight="1">
      <c r="B79" s="33"/>
      <c r="E79" s="333" t="str">
        <f>E7</f>
        <v>Domov pro seniory v Litomyšli</v>
      </c>
      <c r="F79" s="334"/>
      <c r="G79" s="334"/>
      <c r="H79" s="334"/>
      <c r="L79" s="33"/>
    </row>
    <row r="80" spans="2:47" ht="12" customHeight="1">
      <c r="B80" s="21"/>
      <c r="C80" s="28" t="s">
        <v>217</v>
      </c>
      <c r="L80" s="21"/>
    </row>
    <row r="81" spans="2:65" ht="16.5" customHeight="1">
      <c r="B81" s="21"/>
      <c r="E81" s="333" t="s">
        <v>9147</v>
      </c>
      <c r="F81" s="295"/>
      <c r="G81" s="295"/>
      <c r="H81" s="295"/>
      <c r="L81" s="21"/>
    </row>
    <row r="82" spans="2:65" ht="12" customHeight="1">
      <c r="B82" s="21"/>
      <c r="C82" s="28" t="s">
        <v>224</v>
      </c>
      <c r="L82" s="21"/>
    </row>
    <row r="83" spans="2:65" s="1" customFormat="1" ht="16.5" customHeight="1">
      <c r="B83" s="33"/>
      <c r="E83" s="329" t="s">
        <v>10684</v>
      </c>
      <c r="F83" s="335"/>
      <c r="G83" s="335"/>
      <c r="H83" s="335"/>
      <c r="L83" s="33"/>
    </row>
    <row r="84" spans="2:65" s="1" customFormat="1" ht="12" customHeight="1">
      <c r="B84" s="33"/>
      <c r="C84" s="28" t="s">
        <v>231</v>
      </c>
      <c r="L84" s="33"/>
    </row>
    <row r="85" spans="2:65" s="1" customFormat="1" ht="16.5" customHeight="1">
      <c r="B85" s="33"/>
      <c r="E85" s="316" t="str">
        <f>E13</f>
        <v>01 - Silnoproudá elektrotechnika</v>
      </c>
      <c r="F85" s="335"/>
      <c r="G85" s="335"/>
      <c r="H85" s="335"/>
      <c r="L85" s="33"/>
    </row>
    <row r="86" spans="2:65" s="1" customFormat="1" ht="6.95" customHeight="1">
      <c r="B86" s="33"/>
      <c r="L86" s="33"/>
    </row>
    <row r="87" spans="2:65" s="1" customFormat="1" ht="12" customHeight="1">
      <c r="B87" s="33"/>
      <c r="C87" s="28" t="s">
        <v>22</v>
      </c>
      <c r="F87" s="26" t="str">
        <f>F16</f>
        <v>Z.Kopala, 570 01 Litomyšl</v>
      </c>
      <c r="I87" s="28" t="s">
        <v>24</v>
      </c>
      <c r="J87" s="50" t="str">
        <f>IF(J16="","",J16)</f>
        <v>20. 1. 2025</v>
      </c>
      <c r="L87" s="33"/>
    </row>
    <row r="88" spans="2:65" s="1" customFormat="1" ht="6.95" customHeight="1">
      <c r="B88" s="33"/>
      <c r="L88" s="33"/>
    </row>
    <row r="89" spans="2:65" s="1" customFormat="1" ht="25.7" customHeight="1">
      <c r="B89" s="33"/>
      <c r="C89" s="28" t="s">
        <v>26</v>
      </c>
      <c r="F89" s="26" t="str">
        <f>E19</f>
        <v xml:space="preserve"> Město Litymošl</v>
      </c>
      <c r="I89" s="28" t="s">
        <v>34</v>
      </c>
      <c r="J89" s="31" t="str">
        <f>E25</f>
        <v xml:space="preserve"> Deltaplan Praha s.r.o.</v>
      </c>
      <c r="L89" s="33"/>
    </row>
    <row r="90" spans="2:65" s="1" customFormat="1" ht="15.2" customHeight="1">
      <c r="B90" s="33"/>
      <c r="C90" s="28" t="s">
        <v>32</v>
      </c>
      <c r="F90" s="26" t="str">
        <f>IF(E22="","",E22)</f>
        <v>Vyplň údaj</v>
      </c>
      <c r="I90" s="28" t="s">
        <v>39</v>
      </c>
      <c r="J90" s="31" t="str">
        <f>E28</f>
        <v xml:space="preserve"> </v>
      </c>
      <c r="L90" s="33"/>
    </row>
    <row r="91" spans="2:65" s="1" customFormat="1" ht="10.35" customHeight="1">
      <c r="B91" s="33"/>
      <c r="L91" s="33"/>
    </row>
    <row r="92" spans="2:65" s="10" customFormat="1" ht="29.25" customHeight="1">
      <c r="B92" s="113"/>
      <c r="C92" s="114" t="s">
        <v>291</v>
      </c>
      <c r="D92" s="115" t="s">
        <v>64</v>
      </c>
      <c r="E92" s="115" t="s">
        <v>60</v>
      </c>
      <c r="F92" s="115" t="s">
        <v>61</v>
      </c>
      <c r="G92" s="115" t="s">
        <v>292</v>
      </c>
      <c r="H92" s="115" t="s">
        <v>293</v>
      </c>
      <c r="I92" s="115" t="s">
        <v>294</v>
      </c>
      <c r="J92" s="115" t="s">
        <v>248</v>
      </c>
      <c r="K92" s="116" t="s">
        <v>295</v>
      </c>
      <c r="L92" s="113"/>
      <c r="M92" s="57" t="s">
        <v>42</v>
      </c>
      <c r="N92" s="58" t="s">
        <v>49</v>
      </c>
      <c r="O92" s="58" t="s">
        <v>296</v>
      </c>
      <c r="P92" s="58" t="s">
        <v>297</v>
      </c>
      <c r="Q92" s="58" t="s">
        <v>298</v>
      </c>
      <c r="R92" s="58" t="s">
        <v>299</v>
      </c>
      <c r="S92" s="58" t="s">
        <v>300</v>
      </c>
      <c r="T92" s="59" t="s">
        <v>301</v>
      </c>
    </row>
    <row r="93" spans="2:65" s="1" customFormat="1" ht="22.9" customHeight="1">
      <c r="B93" s="33"/>
      <c r="C93" s="62" t="s">
        <v>302</v>
      </c>
      <c r="J93" s="117">
        <f>BK93</f>
        <v>0</v>
      </c>
      <c r="L93" s="33"/>
      <c r="M93" s="60"/>
      <c r="N93" s="51"/>
      <c r="O93" s="51"/>
      <c r="P93" s="118">
        <f>P94</f>
        <v>0</v>
      </c>
      <c r="Q93" s="51"/>
      <c r="R93" s="118">
        <f>R94</f>
        <v>0.30359999999999998</v>
      </c>
      <c r="S93" s="51"/>
      <c r="T93" s="119">
        <f>T94</f>
        <v>0</v>
      </c>
      <c r="AT93" s="18" t="s">
        <v>78</v>
      </c>
      <c r="AU93" s="18" t="s">
        <v>249</v>
      </c>
      <c r="BK93" s="120">
        <f>BK94</f>
        <v>0</v>
      </c>
    </row>
    <row r="94" spans="2:65" s="11" customFormat="1" ht="25.9" customHeight="1">
      <c r="B94" s="121"/>
      <c r="D94" s="122" t="s">
        <v>78</v>
      </c>
      <c r="E94" s="123" t="s">
        <v>10691</v>
      </c>
      <c r="F94" s="123" t="s">
        <v>5584</v>
      </c>
      <c r="I94" s="124"/>
      <c r="J94" s="125">
        <f>BK94</f>
        <v>0</v>
      </c>
      <c r="L94" s="121"/>
      <c r="M94" s="126"/>
      <c r="P94" s="127">
        <f>P95</f>
        <v>0</v>
      </c>
      <c r="R94" s="127">
        <f>R95</f>
        <v>0.30359999999999998</v>
      </c>
      <c r="T94" s="128">
        <f>T95</f>
        <v>0</v>
      </c>
      <c r="AR94" s="122" t="s">
        <v>311</v>
      </c>
      <c r="AT94" s="129" t="s">
        <v>78</v>
      </c>
      <c r="AU94" s="129" t="s">
        <v>79</v>
      </c>
      <c r="AY94" s="122" t="s">
        <v>305</v>
      </c>
      <c r="BK94" s="130">
        <f>BK95</f>
        <v>0</v>
      </c>
    </row>
    <row r="95" spans="2:65" s="11" customFormat="1" ht="22.9" customHeight="1">
      <c r="B95" s="121"/>
      <c r="D95" s="122" t="s">
        <v>78</v>
      </c>
      <c r="E95" s="131" t="s">
        <v>10692</v>
      </c>
      <c r="F95" s="131" t="s">
        <v>10693</v>
      </c>
      <c r="I95" s="124"/>
      <c r="J95" s="132">
        <f>BK95</f>
        <v>0</v>
      </c>
      <c r="L95" s="121"/>
      <c r="M95" s="126"/>
      <c r="P95" s="127">
        <f>SUM(P96:P182)</f>
        <v>0</v>
      </c>
      <c r="R95" s="127">
        <f>SUM(R96:R182)</f>
        <v>0.30359999999999998</v>
      </c>
      <c r="T95" s="128">
        <f>SUM(T96:T182)</f>
        <v>0</v>
      </c>
      <c r="AR95" s="122" t="s">
        <v>311</v>
      </c>
      <c r="AT95" s="129" t="s">
        <v>78</v>
      </c>
      <c r="AU95" s="129" t="s">
        <v>86</v>
      </c>
      <c r="AY95" s="122" t="s">
        <v>305</v>
      </c>
      <c r="BK95" s="130">
        <f>SUM(BK96:BK182)</f>
        <v>0</v>
      </c>
    </row>
    <row r="96" spans="2:65" s="1" customFormat="1" ht="16.5" customHeight="1">
      <c r="B96" s="33"/>
      <c r="C96" s="133" t="s">
        <v>86</v>
      </c>
      <c r="D96" s="133" t="s">
        <v>307</v>
      </c>
      <c r="E96" s="134" t="s">
        <v>10694</v>
      </c>
      <c r="F96" s="135" t="s">
        <v>10695</v>
      </c>
      <c r="G96" s="136" t="s">
        <v>350</v>
      </c>
      <c r="H96" s="137">
        <v>120</v>
      </c>
      <c r="I96" s="138"/>
      <c r="J96" s="139">
        <f>ROUND(I96*H96,2)</f>
        <v>0</v>
      </c>
      <c r="K96" s="135" t="s">
        <v>721</v>
      </c>
      <c r="L96" s="33"/>
      <c r="M96" s="140" t="s">
        <v>42</v>
      </c>
      <c r="N96" s="141" t="s">
        <v>50</v>
      </c>
      <c r="P96" s="142">
        <f>O96*H96</f>
        <v>0</v>
      </c>
      <c r="Q96" s="142">
        <v>0</v>
      </c>
      <c r="R96" s="142">
        <f>Q96*H96</f>
        <v>0</v>
      </c>
      <c r="S96" s="142">
        <v>0</v>
      </c>
      <c r="T96" s="143">
        <f>S96*H96</f>
        <v>0</v>
      </c>
      <c r="AR96" s="144" t="s">
        <v>792</v>
      </c>
      <c r="AT96" s="144" t="s">
        <v>307</v>
      </c>
      <c r="AU96" s="144" t="s">
        <v>88</v>
      </c>
      <c r="AY96" s="18" t="s">
        <v>305</v>
      </c>
      <c r="BE96" s="145">
        <f>IF(N96="základní",J96,0)</f>
        <v>0</v>
      </c>
      <c r="BF96" s="145">
        <f>IF(N96="snížená",J96,0)</f>
        <v>0</v>
      </c>
      <c r="BG96" s="145">
        <f>IF(N96="zákl. přenesená",J96,0)</f>
        <v>0</v>
      </c>
      <c r="BH96" s="145">
        <f>IF(N96="sníž. přenesená",J96,0)</f>
        <v>0</v>
      </c>
      <c r="BI96" s="145">
        <f>IF(N96="nulová",J96,0)</f>
        <v>0</v>
      </c>
      <c r="BJ96" s="18" t="s">
        <v>86</v>
      </c>
      <c r="BK96" s="145">
        <f>ROUND(I96*H96,2)</f>
        <v>0</v>
      </c>
      <c r="BL96" s="18" t="s">
        <v>792</v>
      </c>
      <c r="BM96" s="144" t="s">
        <v>10696</v>
      </c>
    </row>
    <row r="97" spans="2:65" s="1" customFormat="1" ht="11.25">
      <c r="B97" s="33"/>
      <c r="D97" s="146" t="s">
        <v>313</v>
      </c>
      <c r="F97" s="147" t="s">
        <v>10695</v>
      </c>
      <c r="I97" s="148"/>
      <c r="L97" s="33"/>
      <c r="M97" s="149"/>
      <c r="T97" s="54"/>
      <c r="AT97" s="18" t="s">
        <v>313</v>
      </c>
      <c r="AU97" s="18" t="s">
        <v>88</v>
      </c>
    </row>
    <row r="98" spans="2:65" s="1" customFormat="1" ht="37.9" customHeight="1">
      <c r="B98" s="33"/>
      <c r="C98" s="179" t="s">
        <v>88</v>
      </c>
      <c r="D98" s="179" t="s">
        <v>341</v>
      </c>
      <c r="E98" s="180" t="s">
        <v>5901</v>
      </c>
      <c r="F98" s="181" t="s">
        <v>10697</v>
      </c>
      <c r="G98" s="182" t="s">
        <v>350</v>
      </c>
      <c r="H98" s="183">
        <v>120</v>
      </c>
      <c r="I98" s="184"/>
      <c r="J98" s="185">
        <f>ROUND(I98*H98,2)</f>
        <v>0</v>
      </c>
      <c r="K98" s="181" t="s">
        <v>721</v>
      </c>
      <c r="L98" s="186"/>
      <c r="M98" s="187" t="s">
        <v>42</v>
      </c>
      <c r="N98" s="188" t="s">
        <v>50</v>
      </c>
      <c r="P98" s="142">
        <f>O98*H98</f>
        <v>0</v>
      </c>
      <c r="Q98" s="142">
        <v>0</v>
      </c>
      <c r="R98" s="142">
        <f>Q98*H98</f>
        <v>0</v>
      </c>
      <c r="S98" s="142">
        <v>0</v>
      </c>
      <c r="T98" s="143">
        <f>S98*H98</f>
        <v>0</v>
      </c>
      <c r="AR98" s="144" t="s">
        <v>2003</v>
      </c>
      <c r="AT98" s="144" t="s">
        <v>341</v>
      </c>
      <c r="AU98" s="144" t="s">
        <v>88</v>
      </c>
      <c r="AY98" s="18" t="s">
        <v>305</v>
      </c>
      <c r="BE98" s="145">
        <f>IF(N98="základní",J98,0)</f>
        <v>0</v>
      </c>
      <c r="BF98" s="145">
        <f>IF(N98="snížená",J98,0)</f>
        <v>0</v>
      </c>
      <c r="BG98" s="145">
        <f>IF(N98="zákl. přenesená",J98,0)</f>
        <v>0</v>
      </c>
      <c r="BH98" s="145">
        <f>IF(N98="sníž. přenesená",J98,0)</f>
        <v>0</v>
      </c>
      <c r="BI98" s="145">
        <f>IF(N98="nulová",J98,0)</f>
        <v>0</v>
      </c>
      <c r="BJ98" s="18" t="s">
        <v>86</v>
      </c>
      <c r="BK98" s="145">
        <f>ROUND(I98*H98,2)</f>
        <v>0</v>
      </c>
      <c r="BL98" s="18" t="s">
        <v>792</v>
      </c>
      <c r="BM98" s="144" t="s">
        <v>10698</v>
      </c>
    </row>
    <row r="99" spans="2:65" s="1" customFormat="1" ht="19.5">
      <c r="B99" s="33"/>
      <c r="D99" s="146" t="s">
        <v>313</v>
      </c>
      <c r="F99" s="147" t="s">
        <v>10697</v>
      </c>
      <c r="I99" s="148"/>
      <c r="L99" s="33"/>
      <c r="M99" s="149"/>
      <c r="T99" s="54"/>
      <c r="AT99" s="18" t="s">
        <v>313</v>
      </c>
      <c r="AU99" s="18" t="s">
        <v>88</v>
      </c>
    </row>
    <row r="100" spans="2:65" s="1" customFormat="1" ht="33" customHeight="1">
      <c r="B100" s="33"/>
      <c r="C100" s="133" t="s">
        <v>96</v>
      </c>
      <c r="D100" s="133" t="s">
        <v>307</v>
      </c>
      <c r="E100" s="134" t="s">
        <v>5757</v>
      </c>
      <c r="F100" s="135" t="s">
        <v>10699</v>
      </c>
      <c r="G100" s="136" t="s">
        <v>350</v>
      </c>
      <c r="H100" s="137">
        <v>120</v>
      </c>
      <c r="I100" s="138"/>
      <c r="J100" s="139">
        <f>ROUND(I100*H100,2)</f>
        <v>0</v>
      </c>
      <c r="K100" s="135" t="s">
        <v>10700</v>
      </c>
      <c r="L100" s="33"/>
      <c r="M100" s="140" t="s">
        <v>42</v>
      </c>
      <c r="N100" s="141" t="s">
        <v>50</v>
      </c>
      <c r="P100" s="142">
        <f>O100*H100</f>
        <v>0</v>
      </c>
      <c r="Q100" s="142">
        <v>0</v>
      </c>
      <c r="R100" s="142">
        <f>Q100*H100</f>
        <v>0</v>
      </c>
      <c r="S100" s="142">
        <v>0</v>
      </c>
      <c r="T100" s="143">
        <f>S100*H100</f>
        <v>0</v>
      </c>
      <c r="AR100" s="144" t="s">
        <v>792</v>
      </c>
      <c r="AT100" s="144" t="s">
        <v>307</v>
      </c>
      <c r="AU100" s="144" t="s">
        <v>88</v>
      </c>
      <c r="AY100" s="18" t="s">
        <v>305</v>
      </c>
      <c r="BE100" s="145">
        <f>IF(N100="základní",J100,0)</f>
        <v>0</v>
      </c>
      <c r="BF100" s="145">
        <f>IF(N100="snížená",J100,0)</f>
        <v>0</v>
      </c>
      <c r="BG100" s="145">
        <f>IF(N100="zákl. přenesená",J100,0)</f>
        <v>0</v>
      </c>
      <c r="BH100" s="145">
        <f>IF(N100="sníž. přenesená",J100,0)</f>
        <v>0</v>
      </c>
      <c r="BI100" s="145">
        <f>IF(N100="nulová",J100,0)</f>
        <v>0</v>
      </c>
      <c r="BJ100" s="18" t="s">
        <v>86</v>
      </c>
      <c r="BK100" s="145">
        <f>ROUND(I100*H100,2)</f>
        <v>0</v>
      </c>
      <c r="BL100" s="18" t="s">
        <v>792</v>
      </c>
      <c r="BM100" s="144" t="s">
        <v>10701</v>
      </c>
    </row>
    <row r="101" spans="2:65" s="1" customFormat="1" ht="19.5">
      <c r="B101" s="33"/>
      <c r="D101" s="146" t="s">
        <v>313</v>
      </c>
      <c r="F101" s="147" t="s">
        <v>10699</v>
      </c>
      <c r="I101" s="148"/>
      <c r="L101" s="33"/>
      <c r="M101" s="149"/>
      <c r="T101" s="54"/>
      <c r="AT101" s="18" t="s">
        <v>313</v>
      </c>
      <c r="AU101" s="18" t="s">
        <v>88</v>
      </c>
    </row>
    <row r="102" spans="2:65" s="1" customFormat="1" ht="11.25">
      <c r="B102" s="33"/>
      <c r="D102" s="150" t="s">
        <v>315</v>
      </c>
      <c r="F102" s="151" t="s">
        <v>10702</v>
      </c>
      <c r="I102" s="148"/>
      <c r="L102" s="33"/>
      <c r="M102" s="149"/>
      <c r="T102" s="54"/>
      <c r="AT102" s="18" t="s">
        <v>315</v>
      </c>
      <c r="AU102" s="18" t="s">
        <v>88</v>
      </c>
    </row>
    <row r="103" spans="2:65" s="1" customFormat="1" ht="44.25" customHeight="1">
      <c r="B103" s="33"/>
      <c r="C103" s="179" t="s">
        <v>311</v>
      </c>
      <c r="D103" s="179" t="s">
        <v>341</v>
      </c>
      <c r="E103" s="180" t="s">
        <v>5903</v>
      </c>
      <c r="F103" s="181" t="s">
        <v>10703</v>
      </c>
      <c r="G103" s="182" t="s">
        <v>350</v>
      </c>
      <c r="H103" s="183">
        <v>120</v>
      </c>
      <c r="I103" s="184"/>
      <c r="J103" s="185">
        <f>ROUND(I103*H103,2)</f>
        <v>0</v>
      </c>
      <c r="K103" s="181" t="s">
        <v>721</v>
      </c>
      <c r="L103" s="186"/>
      <c r="M103" s="187" t="s">
        <v>42</v>
      </c>
      <c r="N103" s="188" t="s">
        <v>50</v>
      </c>
      <c r="P103" s="142">
        <f>O103*H103</f>
        <v>0</v>
      </c>
      <c r="Q103" s="142">
        <v>0</v>
      </c>
      <c r="R103" s="142">
        <f>Q103*H103</f>
        <v>0</v>
      </c>
      <c r="S103" s="142">
        <v>0</v>
      </c>
      <c r="T103" s="143">
        <f>S103*H103</f>
        <v>0</v>
      </c>
      <c r="AR103" s="144" t="s">
        <v>2003</v>
      </c>
      <c r="AT103" s="144" t="s">
        <v>341</v>
      </c>
      <c r="AU103" s="144" t="s">
        <v>88</v>
      </c>
      <c r="AY103" s="18" t="s">
        <v>305</v>
      </c>
      <c r="BE103" s="145">
        <f>IF(N103="základní",J103,0)</f>
        <v>0</v>
      </c>
      <c r="BF103" s="145">
        <f>IF(N103="snížená",J103,0)</f>
        <v>0</v>
      </c>
      <c r="BG103" s="145">
        <f>IF(N103="zákl. přenesená",J103,0)</f>
        <v>0</v>
      </c>
      <c r="BH103" s="145">
        <f>IF(N103="sníž. přenesená",J103,0)</f>
        <v>0</v>
      </c>
      <c r="BI103" s="145">
        <f>IF(N103="nulová",J103,0)</f>
        <v>0</v>
      </c>
      <c r="BJ103" s="18" t="s">
        <v>86</v>
      </c>
      <c r="BK103" s="145">
        <f>ROUND(I103*H103,2)</f>
        <v>0</v>
      </c>
      <c r="BL103" s="18" t="s">
        <v>792</v>
      </c>
      <c r="BM103" s="144" t="s">
        <v>10704</v>
      </c>
    </row>
    <row r="104" spans="2:65" s="1" customFormat="1" ht="29.25">
      <c r="B104" s="33"/>
      <c r="D104" s="146" t="s">
        <v>313</v>
      </c>
      <c r="F104" s="147" t="s">
        <v>10703</v>
      </c>
      <c r="I104" s="148"/>
      <c r="L104" s="33"/>
      <c r="M104" s="149"/>
      <c r="T104" s="54"/>
      <c r="AT104" s="18" t="s">
        <v>313</v>
      </c>
      <c r="AU104" s="18" t="s">
        <v>88</v>
      </c>
    </row>
    <row r="105" spans="2:65" s="1" customFormat="1" ht="33" customHeight="1">
      <c r="B105" s="33"/>
      <c r="C105" s="179" t="s">
        <v>340</v>
      </c>
      <c r="D105" s="179" t="s">
        <v>341</v>
      </c>
      <c r="E105" s="180" t="s">
        <v>5905</v>
      </c>
      <c r="F105" s="181" t="s">
        <v>10705</v>
      </c>
      <c r="G105" s="182" t="s">
        <v>350</v>
      </c>
      <c r="H105" s="183">
        <v>120</v>
      </c>
      <c r="I105" s="184"/>
      <c r="J105" s="185">
        <f>ROUND(I105*H105,2)</f>
        <v>0</v>
      </c>
      <c r="K105" s="181" t="s">
        <v>721</v>
      </c>
      <c r="L105" s="186"/>
      <c r="M105" s="187" t="s">
        <v>42</v>
      </c>
      <c r="N105" s="188" t="s">
        <v>50</v>
      </c>
      <c r="P105" s="142">
        <f>O105*H105</f>
        <v>0</v>
      </c>
      <c r="Q105" s="142">
        <v>0</v>
      </c>
      <c r="R105" s="142">
        <f>Q105*H105</f>
        <v>0</v>
      </c>
      <c r="S105" s="142">
        <v>0</v>
      </c>
      <c r="T105" s="143">
        <f>S105*H105</f>
        <v>0</v>
      </c>
      <c r="AR105" s="144" t="s">
        <v>2003</v>
      </c>
      <c r="AT105" s="144" t="s">
        <v>341</v>
      </c>
      <c r="AU105" s="144" t="s">
        <v>88</v>
      </c>
      <c r="AY105" s="18" t="s">
        <v>305</v>
      </c>
      <c r="BE105" s="145">
        <f>IF(N105="základní",J105,0)</f>
        <v>0</v>
      </c>
      <c r="BF105" s="145">
        <f>IF(N105="snížená",J105,0)</f>
        <v>0</v>
      </c>
      <c r="BG105" s="145">
        <f>IF(N105="zákl. přenesená",J105,0)</f>
        <v>0</v>
      </c>
      <c r="BH105" s="145">
        <f>IF(N105="sníž. přenesená",J105,0)</f>
        <v>0</v>
      </c>
      <c r="BI105" s="145">
        <f>IF(N105="nulová",J105,0)</f>
        <v>0</v>
      </c>
      <c r="BJ105" s="18" t="s">
        <v>86</v>
      </c>
      <c r="BK105" s="145">
        <f>ROUND(I105*H105,2)</f>
        <v>0</v>
      </c>
      <c r="BL105" s="18" t="s">
        <v>792</v>
      </c>
      <c r="BM105" s="144" t="s">
        <v>10706</v>
      </c>
    </row>
    <row r="106" spans="2:65" s="1" customFormat="1" ht="19.5">
      <c r="B106" s="33"/>
      <c r="D106" s="146" t="s">
        <v>313</v>
      </c>
      <c r="F106" s="147" t="s">
        <v>10705</v>
      </c>
      <c r="I106" s="148"/>
      <c r="L106" s="33"/>
      <c r="M106" s="149"/>
      <c r="T106" s="54"/>
      <c r="AT106" s="18" t="s">
        <v>313</v>
      </c>
      <c r="AU106" s="18" t="s">
        <v>88</v>
      </c>
    </row>
    <row r="107" spans="2:65" s="1" customFormat="1" ht="16.5" customHeight="1">
      <c r="B107" s="33"/>
      <c r="C107" s="133" t="s">
        <v>347</v>
      </c>
      <c r="D107" s="133" t="s">
        <v>307</v>
      </c>
      <c r="E107" s="134" t="s">
        <v>10707</v>
      </c>
      <c r="F107" s="135" t="s">
        <v>10708</v>
      </c>
      <c r="G107" s="136" t="s">
        <v>350</v>
      </c>
      <c r="H107" s="137">
        <v>120</v>
      </c>
      <c r="I107" s="138"/>
      <c r="J107" s="139">
        <f>ROUND(I107*H107,2)</f>
        <v>0</v>
      </c>
      <c r="K107" s="135" t="s">
        <v>721</v>
      </c>
      <c r="L107" s="33"/>
      <c r="M107" s="140" t="s">
        <v>42</v>
      </c>
      <c r="N107" s="141" t="s">
        <v>50</v>
      </c>
      <c r="P107" s="142">
        <f>O107*H107</f>
        <v>0</v>
      </c>
      <c r="Q107" s="142">
        <v>0</v>
      </c>
      <c r="R107" s="142">
        <f>Q107*H107</f>
        <v>0</v>
      </c>
      <c r="S107" s="142">
        <v>0</v>
      </c>
      <c r="T107" s="143">
        <f>S107*H107</f>
        <v>0</v>
      </c>
      <c r="AR107" s="144" t="s">
        <v>792</v>
      </c>
      <c r="AT107" s="144" t="s">
        <v>307</v>
      </c>
      <c r="AU107" s="144" t="s">
        <v>88</v>
      </c>
      <c r="AY107" s="18" t="s">
        <v>305</v>
      </c>
      <c r="BE107" s="145">
        <f>IF(N107="základní",J107,0)</f>
        <v>0</v>
      </c>
      <c r="BF107" s="145">
        <f>IF(N107="snížená",J107,0)</f>
        <v>0</v>
      </c>
      <c r="BG107" s="145">
        <f>IF(N107="zákl. přenesená",J107,0)</f>
        <v>0</v>
      </c>
      <c r="BH107" s="145">
        <f>IF(N107="sníž. přenesená",J107,0)</f>
        <v>0</v>
      </c>
      <c r="BI107" s="145">
        <f>IF(N107="nulová",J107,0)</f>
        <v>0</v>
      </c>
      <c r="BJ107" s="18" t="s">
        <v>86</v>
      </c>
      <c r="BK107" s="145">
        <f>ROUND(I107*H107,2)</f>
        <v>0</v>
      </c>
      <c r="BL107" s="18" t="s">
        <v>792</v>
      </c>
      <c r="BM107" s="144" t="s">
        <v>10709</v>
      </c>
    </row>
    <row r="108" spans="2:65" s="1" customFormat="1" ht="11.25">
      <c r="B108" s="33"/>
      <c r="D108" s="146" t="s">
        <v>313</v>
      </c>
      <c r="F108" s="147" t="s">
        <v>10708</v>
      </c>
      <c r="I108" s="148"/>
      <c r="L108" s="33"/>
      <c r="M108" s="149"/>
      <c r="T108" s="54"/>
      <c r="AT108" s="18" t="s">
        <v>313</v>
      </c>
      <c r="AU108" s="18" t="s">
        <v>88</v>
      </c>
    </row>
    <row r="109" spans="2:65" s="1" customFormat="1" ht="33" customHeight="1">
      <c r="B109" s="33"/>
      <c r="C109" s="133" t="s">
        <v>357</v>
      </c>
      <c r="D109" s="133" t="s">
        <v>307</v>
      </c>
      <c r="E109" s="134" t="s">
        <v>5586</v>
      </c>
      <c r="F109" s="135" t="s">
        <v>10710</v>
      </c>
      <c r="G109" s="136" t="s">
        <v>350</v>
      </c>
      <c r="H109" s="137">
        <v>2</v>
      </c>
      <c r="I109" s="138"/>
      <c r="J109" s="139">
        <f>ROUND(I109*H109,2)</f>
        <v>0</v>
      </c>
      <c r="K109" s="135" t="s">
        <v>10700</v>
      </c>
      <c r="L109" s="33"/>
      <c r="M109" s="140" t="s">
        <v>42</v>
      </c>
      <c r="N109" s="141" t="s">
        <v>50</v>
      </c>
      <c r="P109" s="142">
        <f>O109*H109</f>
        <v>0</v>
      </c>
      <c r="Q109" s="142">
        <v>0</v>
      </c>
      <c r="R109" s="142">
        <f>Q109*H109</f>
        <v>0</v>
      </c>
      <c r="S109" s="142">
        <v>0</v>
      </c>
      <c r="T109" s="143">
        <f>S109*H109</f>
        <v>0</v>
      </c>
      <c r="AR109" s="144" t="s">
        <v>792</v>
      </c>
      <c r="AT109" s="144" t="s">
        <v>307</v>
      </c>
      <c r="AU109" s="144" t="s">
        <v>88</v>
      </c>
      <c r="AY109" s="18" t="s">
        <v>305</v>
      </c>
      <c r="BE109" s="145">
        <f>IF(N109="základní",J109,0)</f>
        <v>0</v>
      </c>
      <c r="BF109" s="145">
        <f>IF(N109="snížená",J109,0)</f>
        <v>0</v>
      </c>
      <c r="BG109" s="145">
        <f>IF(N109="zákl. přenesená",J109,0)</f>
        <v>0</v>
      </c>
      <c r="BH109" s="145">
        <f>IF(N109="sníž. přenesená",J109,0)</f>
        <v>0</v>
      </c>
      <c r="BI109" s="145">
        <f>IF(N109="nulová",J109,0)</f>
        <v>0</v>
      </c>
      <c r="BJ109" s="18" t="s">
        <v>86</v>
      </c>
      <c r="BK109" s="145">
        <f>ROUND(I109*H109,2)</f>
        <v>0</v>
      </c>
      <c r="BL109" s="18" t="s">
        <v>792</v>
      </c>
      <c r="BM109" s="144" t="s">
        <v>10711</v>
      </c>
    </row>
    <row r="110" spans="2:65" s="1" customFormat="1" ht="19.5">
      <c r="B110" s="33"/>
      <c r="D110" s="146" t="s">
        <v>313</v>
      </c>
      <c r="F110" s="147" t="s">
        <v>10710</v>
      </c>
      <c r="I110" s="148"/>
      <c r="L110" s="33"/>
      <c r="M110" s="149"/>
      <c r="T110" s="54"/>
      <c r="AT110" s="18" t="s">
        <v>313</v>
      </c>
      <c r="AU110" s="18" t="s">
        <v>88</v>
      </c>
    </row>
    <row r="111" spans="2:65" s="1" customFormat="1" ht="11.25">
      <c r="B111" s="33"/>
      <c r="D111" s="150" t="s">
        <v>315</v>
      </c>
      <c r="F111" s="151" t="s">
        <v>10712</v>
      </c>
      <c r="I111" s="148"/>
      <c r="L111" s="33"/>
      <c r="M111" s="149"/>
      <c r="T111" s="54"/>
      <c r="AT111" s="18" t="s">
        <v>315</v>
      </c>
      <c r="AU111" s="18" t="s">
        <v>88</v>
      </c>
    </row>
    <row r="112" spans="2:65" s="1" customFormat="1" ht="24.2" customHeight="1">
      <c r="B112" s="33"/>
      <c r="C112" s="179" t="s">
        <v>344</v>
      </c>
      <c r="D112" s="179" t="s">
        <v>341</v>
      </c>
      <c r="E112" s="180" t="s">
        <v>5911</v>
      </c>
      <c r="F112" s="181" t="s">
        <v>10713</v>
      </c>
      <c r="G112" s="182" t="s">
        <v>350</v>
      </c>
      <c r="H112" s="183">
        <v>1</v>
      </c>
      <c r="I112" s="184"/>
      <c r="J112" s="185">
        <f>ROUND(I112*H112,2)</f>
        <v>0</v>
      </c>
      <c r="K112" s="181" t="s">
        <v>721</v>
      </c>
      <c r="L112" s="186"/>
      <c r="M112" s="187" t="s">
        <v>42</v>
      </c>
      <c r="N112" s="188" t="s">
        <v>50</v>
      </c>
      <c r="P112" s="142">
        <f>O112*H112</f>
        <v>0</v>
      </c>
      <c r="Q112" s="142">
        <v>0</v>
      </c>
      <c r="R112" s="142">
        <f>Q112*H112</f>
        <v>0</v>
      </c>
      <c r="S112" s="142">
        <v>0</v>
      </c>
      <c r="T112" s="143">
        <f>S112*H112</f>
        <v>0</v>
      </c>
      <c r="AR112" s="144" t="s">
        <v>2003</v>
      </c>
      <c r="AT112" s="144" t="s">
        <v>341</v>
      </c>
      <c r="AU112" s="144" t="s">
        <v>88</v>
      </c>
      <c r="AY112" s="18" t="s">
        <v>305</v>
      </c>
      <c r="BE112" s="145">
        <f>IF(N112="základní",J112,0)</f>
        <v>0</v>
      </c>
      <c r="BF112" s="145">
        <f>IF(N112="snížená",J112,0)</f>
        <v>0</v>
      </c>
      <c r="BG112" s="145">
        <f>IF(N112="zákl. přenesená",J112,0)</f>
        <v>0</v>
      </c>
      <c r="BH112" s="145">
        <f>IF(N112="sníž. přenesená",J112,0)</f>
        <v>0</v>
      </c>
      <c r="BI112" s="145">
        <f>IF(N112="nulová",J112,0)</f>
        <v>0</v>
      </c>
      <c r="BJ112" s="18" t="s">
        <v>86</v>
      </c>
      <c r="BK112" s="145">
        <f>ROUND(I112*H112,2)</f>
        <v>0</v>
      </c>
      <c r="BL112" s="18" t="s">
        <v>792</v>
      </c>
      <c r="BM112" s="144" t="s">
        <v>10714</v>
      </c>
    </row>
    <row r="113" spans="2:65" s="1" customFormat="1" ht="19.5">
      <c r="B113" s="33"/>
      <c r="D113" s="146" t="s">
        <v>313</v>
      </c>
      <c r="F113" s="147" t="s">
        <v>10713</v>
      </c>
      <c r="I113" s="148"/>
      <c r="L113" s="33"/>
      <c r="M113" s="149"/>
      <c r="T113" s="54"/>
      <c r="AT113" s="18" t="s">
        <v>313</v>
      </c>
      <c r="AU113" s="18" t="s">
        <v>88</v>
      </c>
    </row>
    <row r="114" spans="2:65" s="1" customFormat="1" ht="24.2" customHeight="1">
      <c r="B114" s="33"/>
      <c r="C114" s="179" t="s">
        <v>377</v>
      </c>
      <c r="D114" s="179" t="s">
        <v>341</v>
      </c>
      <c r="E114" s="180" t="s">
        <v>5917</v>
      </c>
      <c r="F114" s="181" t="s">
        <v>10715</v>
      </c>
      <c r="G114" s="182" t="s">
        <v>350</v>
      </c>
      <c r="H114" s="183">
        <v>1</v>
      </c>
      <c r="I114" s="184"/>
      <c r="J114" s="185">
        <f>ROUND(I114*H114,2)</f>
        <v>0</v>
      </c>
      <c r="K114" s="181" t="s">
        <v>721</v>
      </c>
      <c r="L114" s="186"/>
      <c r="M114" s="187" t="s">
        <v>42</v>
      </c>
      <c r="N114" s="188" t="s">
        <v>50</v>
      </c>
      <c r="P114" s="142">
        <f>O114*H114</f>
        <v>0</v>
      </c>
      <c r="Q114" s="142">
        <v>0</v>
      </c>
      <c r="R114" s="142">
        <f>Q114*H114</f>
        <v>0</v>
      </c>
      <c r="S114" s="142">
        <v>0</v>
      </c>
      <c r="T114" s="143">
        <f>S114*H114</f>
        <v>0</v>
      </c>
      <c r="AR114" s="144" t="s">
        <v>2003</v>
      </c>
      <c r="AT114" s="144" t="s">
        <v>341</v>
      </c>
      <c r="AU114" s="144" t="s">
        <v>88</v>
      </c>
      <c r="AY114" s="18" t="s">
        <v>305</v>
      </c>
      <c r="BE114" s="145">
        <f>IF(N114="základní",J114,0)</f>
        <v>0</v>
      </c>
      <c r="BF114" s="145">
        <f>IF(N114="snížená",J114,0)</f>
        <v>0</v>
      </c>
      <c r="BG114" s="145">
        <f>IF(N114="zákl. přenesená",J114,0)</f>
        <v>0</v>
      </c>
      <c r="BH114" s="145">
        <f>IF(N114="sníž. přenesená",J114,0)</f>
        <v>0</v>
      </c>
      <c r="BI114" s="145">
        <f>IF(N114="nulová",J114,0)</f>
        <v>0</v>
      </c>
      <c r="BJ114" s="18" t="s">
        <v>86</v>
      </c>
      <c r="BK114" s="145">
        <f>ROUND(I114*H114,2)</f>
        <v>0</v>
      </c>
      <c r="BL114" s="18" t="s">
        <v>792</v>
      </c>
      <c r="BM114" s="144" t="s">
        <v>10716</v>
      </c>
    </row>
    <row r="115" spans="2:65" s="1" customFormat="1" ht="19.5">
      <c r="B115" s="33"/>
      <c r="D115" s="146" t="s">
        <v>313</v>
      </c>
      <c r="F115" s="147" t="s">
        <v>10715</v>
      </c>
      <c r="I115" s="148"/>
      <c r="L115" s="33"/>
      <c r="M115" s="149"/>
      <c r="T115" s="54"/>
      <c r="AT115" s="18" t="s">
        <v>313</v>
      </c>
      <c r="AU115" s="18" t="s">
        <v>88</v>
      </c>
    </row>
    <row r="116" spans="2:65" s="1" customFormat="1" ht="24.2" customHeight="1">
      <c r="B116" s="33"/>
      <c r="C116" s="133" t="s">
        <v>386</v>
      </c>
      <c r="D116" s="133" t="s">
        <v>307</v>
      </c>
      <c r="E116" s="134" t="s">
        <v>10717</v>
      </c>
      <c r="F116" s="135" t="s">
        <v>10718</v>
      </c>
      <c r="G116" s="136" t="s">
        <v>350</v>
      </c>
      <c r="H116" s="137">
        <v>120</v>
      </c>
      <c r="I116" s="138"/>
      <c r="J116" s="139">
        <f>ROUND(I116*H116,2)</f>
        <v>0</v>
      </c>
      <c r="K116" s="135" t="s">
        <v>721</v>
      </c>
      <c r="L116" s="33"/>
      <c r="M116" s="140" t="s">
        <v>42</v>
      </c>
      <c r="N116" s="141" t="s">
        <v>50</v>
      </c>
      <c r="P116" s="142">
        <f>O116*H116</f>
        <v>0</v>
      </c>
      <c r="Q116" s="142">
        <v>0</v>
      </c>
      <c r="R116" s="142">
        <f>Q116*H116</f>
        <v>0</v>
      </c>
      <c r="S116" s="142">
        <v>0</v>
      </c>
      <c r="T116" s="143">
        <f>S116*H116</f>
        <v>0</v>
      </c>
      <c r="AR116" s="144" t="s">
        <v>792</v>
      </c>
      <c r="AT116" s="144" t="s">
        <v>307</v>
      </c>
      <c r="AU116" s="144" t="s">
        <v>88</v>
      </c>
      <c r="AY116" s="18" t="s">
        <v>305</v>
      </c>
      <c r="BE116" s="145">
        <f>IF(N116="základní",J116,0)</f>
        <v>0</v>
      </c>
      <c r="BF116" s="145">
        <f>IF(N116="snížená",J116,0)</f>
        <v>0</v>
      </c>
      <c r="BG116" s="145">
        <f>IF(N116="zákl. přenesená",J116,0)</f>
        <v>0</v>
      </c>
      <c r="BH116" s="145">
        <f>IF(N116="sníž. přenesená",J116,0)</f>
        <v>0</v>
      </c>
      <c r="BI116" s="145">
        <f>IF(N116="nulová",J116,0)</f>
        <v>0</v>
      </c>
      <c r="BJ116" s="18" t="s">
        <v>86</v>
      </c>
      <c r="BK116" s="145">
        <f>ROUND(I116*H116,2)</f>
        <v>0</v>
      </c>
      <c r="BL116" s="18" t="s">
        <v>792</v>
      </c>
      <c r="BM116" s="144" t="s">
        <v>10719</v>
      </c>
    </row>
    <row r="117" spans="2:65" s="1" customFormat="1" ht="19.5">
      <c r="B117" s="33"/>
      <c r="D117" s="146" t="s">
        <v>313</v>
      </c>
      <c r="F117" s="147" t="s">
        <v>10718</v>
      </c>
      <c r="I117" s="148"/>
      <c r="L117" s="33"/>
      <c r="M117" s="149"/>
      <c r="T117" s="54"/>
      <c r="AT117" s="18" t="s">
        <v>313</v>
      </c>
      <c r="AU117" s="18" t="s">
        <v>88</v>
      </c>
    </row>
    <row r="118" spans="2:65" s="1" customFormat="1" ht="37.9" customHeight="1">
      <c r="B118" s="33"/>
      <c r="C118" s="179" t="s">
        <v>394</v>
      </c>
      <c r="D118" s="179" t="s">
        <v>341</v>
      </c>
      <c r="E118" s="180" t="s">
        <v>5919</v>
      </c>
      <c r="F118" s="181" t="s">
        <v>10720</v>
      </c>
      <c r="G118" s="182" t="s">
        <v>350</v>
      </c>
      <c r="H118" s="183">
        <v>120</v>
      </c>
      <c r="I118" s="184"/>
      <c r="J118" s="185">
        <f>ROUND(I118*H118,2)</f>
        <v>0</v>
      </c>
      <c r="K118" s="181" t="s">
        <v>721</v>
      </c>
      <c r="L118" s="186"/>
      <c r="M118" s="187" t="s">
        <v>42</v>
      </c>
      <c r="N118" s="188" t="s">
        <v>50</v>
      </c>
      <c r="P118" s="142">
        <f>O118*H118</f>
        <v>0</v>
      </c>
      <c r="Q118" s="142">
        <v>0</v>
      </c>
      <c r="R118" s="142">
        <f>Q118*H118</f>
        <v>0</v>
      </c>
      <c r="S118" s="142">
        <v>0</v>
      </c>
      <c r="T118" s="143">
        <f>S118*H118</f>
        <v>0</v>
      </c>
      <c r="AR118" s="144" t="s">
        <v>2003</v>
      </c>
      <c r="AT118" s="144" t="s">
        <v>341</v>
      </c>
      <c r="AU118" s="144" t="s">
        <v>88</v>
      </c>
      <c r="AY118" s="18" t="s">
        <v>305</v>
      </c>
      <c r="BE118" s="145">
        <f>IF(N118="základní",J118,0)</f>
        <v>0</v>
      </c>
      <c r="BF118" s="145">
        <f>IF(N118="snížená",J118,0)</f>
        <v>0</v>
      </c>
      <c r="BG118" s="145">
        <f>IF(N118="zákl. přenesená",J118,0)</f>
        <v>0</v>
      </c>
      <c r="BH118" s="145">
        <f>IF(N118="sníž. přenesená",J118,0)</f>
        <v>0</v>
      </c>
      <c r="BI118" s="145">
        <f>IF(N118="nulová",J118,0)</f>
        <v>0</v>
      </c>
      <c r="BJ118" s="18" t="s">
        <v>86</v>
      </c>
      <c r="BK118" s="145">
        <f>ROUND(I118*H118,2)</f>
        <v>0</v>
      </c>
      <c r="BL118" s="18" t="s">
        <v>792</v>
      </c>
      <c r="BM118" s="144" t="s">
        <v>10721</v>
      </c>
    </row>
    <row r="119" spans="2:65" s="1" customFormat="1" ht="19.5">
      <c r="B119" s="33"/>
      <c r="D119" s="146" t="s">
        <v>313</v>
      </c>
      <c r="F119" s="147" t="s">
        <v>10720</v>
      </c>
      <c r="I119" s="148"/>
      <c r="L119" s="33"/>
      <c r="M119" s="149"/>
      <c r="T119" s="54"/>
      <c r="AT119" s="18" t="s">
        <v>313</v>
      </c>
      <c r="AU119" s="18" t="s">
        <v>88</v>
      </c>
    </row>
    <row r="120" spans="2:65" s="1" customFormat="1" ht="33" customHeight="1">
      <c r="B120" s="33"/>
      <c r="C120" s="133" t="s">
        <v>8</v>
      </c>
      <c r="D120" s="133" t="s">
        <v>307</v>
      </c>
      <c r="E120" s="134" t="s">
        <v>10722</v>
      </c>
      <c r="F120" s="135" t="s">
        <v>5588</v>
      </c>
      <c r="G120" s="136" t="s">
        <v>350</v>
      </c>
      <c r="H120" s="137">
        <v>2</v>
      </c>
      <c r="I120" s="138"/>
      <c r="J120" s="139">
        <f>ROUND(I120*H120,2)</f>
        <v>0</v>
      </c>
      <c r="K120" s="135" t="s">
        <v>721</v>
      </c>
      <c r="L120" s="33"/>
      <c r="M120" s="140" t="s">
        <v>42</v>
      </c>
      <c r="N120" s="141" t="s">
        <v>50</v>
      </c>
      <c r="P120" s="142">
        <f>O120*H120</f>
        <v>0</v>
      </c>
      <c r="Q120" s="142">
        <v>0</v>
      </c>
      <c r="R120" s="142">
        <f>Q120*H120</f>
        <v>0</v>
      </c>
      <c r="S120" s="142">
        <v>0</v>
      </c>
      <c r="T120" s="143">
        <f>S120*H120</f>
        <v>0</v>
      </c>
      <c r="AR120" s="144" t="s">
        <v>792</v>
      </c>
      <c r="AT120" s="144" t="s">
        <v>307</v>
      </c>
      <c r="AU120" s="144" t="s">
        <v>88</v>
      </c>
      <c r="AY120" s="18" t="s">
        <v>305</v>
      </c>
      <c r="BE120" s="145">
        <f>IF(N120="základní",J120,0)</f>
        <v>0</v>
      </c>
      <c r="BF120" s="145">
        <f>IF(N120="snížená",J120,0)</f>
        <v>0</v>
      </c>
      <c r="BG120" s="145">
        <f>IF(N120="zákl. přenesená",J120,0)</f>
        <v>0</v>
      </c>
      <c r="BH120" s="145">
        <f>IF(N120="sníž. přenesená",J120,0)</f>
        <v>0</v>
      </c>
      <c r="BI120" s="145">
        <f>IF(N120="nulová",J120,0)</f>
        <v>0</v>
      </c>
      <c r="BJ120" s="18" t="s">
        <v>86</v>
      </c>
      <c r="BK120" s="145">
        <f>ROUND(I120*H120,2)</f>
        <v>0</v>
      </c>
      <c r="BL120" s="18" t="s">
        <v>792</v>
      </c>
      <c r="BM120" s="144" t="s">
        <v>10723</v>
      </c>
    </row>
    <row r="121" spans="2:65" s="1" customFormat="1" ht="19.5">
      <c r="B121" s="33"/>
      <c r="D121" s="146" t="s">
        <v>313</v>
      </c>
      <c r="F121" s="147" t="s">
        <v>5588</v>
      </c>
      <c r="I121" s="148"/>
      <c r="L121" s="33"/>
      <c r="M121" s="149"/>
      <c r="T121" s="54"/>
      <c r="AT121" s="18" t="s">
        <v>313</v>
      </c>
      <c r="AU121" s="18" t="s">
        <v>88</v>
      </c>
    </row>
    <row r="122" spans="2:65" s="1" customFormat="1" ht="16.5" customHeight="1">
      <c r="B122" s="33"/>
      <c r="C122" s="179" t="s">
        <v>410</v>
      </c>
      <c r="D122" s="179" t="s">
        <v>341</v>
      </c>
      <c r="E122" s="180" t="s">
        <v>5921</v>
      </c>
      <c r="F122" s="181" t="s">
        <v>10724</v>
      </c>
      <c r="G122" s="182" t="s">
        <v>350</v>
      </c>
      <c r="H122" s="183">
        <v>1</v>
      </c>
      <c r="I122" s="184"/>
      <c r="J122" s="185">
        <f>ROUND(I122*H122,2)</f>
        <v>0</v>
      </c>
      <c r="K122" s="181" t="s">
        <v>721</v>
      </c>
      <c r="L122" s="186"/>
      <c r="M122" s="187" t="s">
        <v>42</v>
      </c>
      <c r="N122" s="188" t="s">
        <v>50</v>
      </c>
      <c r="P122" s="142">
        <f>O122*H122</f>
        <v>0</v>
      </c>
      <c r="Q122" s="142">
        <v>0</v>
      </c>
      <c r="R122" s="142">
        <f>Q122*H122</f>
        <v>0</v>
      </c>
      <c r="S122" s="142">
        <v>0</v>
      </c>
      <c r="T122" s="143">
        <f>S122*H122</f>
        <v>0</v>
      </c>
      <c r="AR122" s="144" t="s">
        <v>2003</v>
      </c>
      <c r="AT122" s="144" t="s">
        <v>341</v>
      </c>
      <c r="AU122" s="144" t="s">
        <v>88</v>
      </c>
      <c r="AY122" s="18" t="s">
        <v>305</v>
      </c>
      <c r="BE122" s="145">
        <f>IF(N122="základní",J122,0)</f>
        <v>0</v>
      </c>
      <c r="BF122" s="145">
        <f>IF(N122="snížená",J122,0)</f>
        <v>0</v>
      </c>
      <c r="BG122" s="145">
        <f>IF(N122="zákl. přenesená",J122,0)</f>
        <v>0</v>
      </c>
      <c r="BH122" s="145">
        <f>IF(N122="sníž. přenesená",J122,0)</f>
        <v>0</v>
      </c>
      <c r="BI122" s="145">
        <f>IF(N122="nulová",J122,0)</f>
        <v>0</v>
      </c>
      <c r="BJ122" s="18" t="s">
        <v>86</v>
      </c>
      <c r="BK122" s="145">
        <f>ROUND(I122*H122,2)</f>
        <v>0</v>
      </c>
      <c r="BL122" s="18" t="s">
        <v>792</v>
      </c>
      <c r="BM122" s="144" t="s">
        <v>10725</v>
      </c>
    </row>
    <row r="123" spans="2:65" s="1" customFormat="1" ht="11.25">
      <c r="B123" s="33"/>
      <c r="D123" s="146" t="s">
        <v>313</v>
      </c>
      <c r="F123" s="147" t="s">
        <v>10724</v>
      </c>
      <c r="I123" s="148"/>
      <c r="L123" s="33"/>
      <c r="M123" s="149"/>
      <c r="T123" s="54"/>
      <c r="AT123" s="18" t="s">
        <v>313</v>
      </c>
      <c r="AU123" s="18" t="s">
        <v>88</v>
      </c>
    </row>
    <row r="124" spans="2:65" s="1" customFormat="1" ht="16.5" customHeight="1">
      <c r="B124" s="33"/>
      <c r="C124" s="179" t="s">
        <v>418</v>
      </c>
      <c r="D124" s="179" t="s">
        <v>341</v>
      </c>
      <c r="E124" s="180" t="s">
        <v>5923</v>
      </c>
      <c r="F124" s="181" t="s">
        <v>10726</v>
      </c>
      <c r="G124" s="182" t="s">
        <v>350</v>
      </c>
      <c r="H124" s="183">
        <v>1</v>
      </c>
      <c r="I124" s="184"/>
      <c r="J124" s="185">
        <f>ROUND(I124*H124,2)</f>
        <v>0</v>
      </c>
      <c r="K124" s="181" t="s">
        <v>721</v>
      </c>
      <c r="L124" s="186"/>
      <c r="M124" s="187" t="s">
        <v>42</v>
      </c>
      <c r="N124" s="188" t="s">
        <v>50</v>
      </c>
      <c r="P124" s="142">
        <f>O124*H124</f>
        <v>0</v>
      </c>
      <c r="Q124" s="142">
        <v>0</v>
      </c>
      <c r="R124" s="142">
        <f>Q124*H124</f>
        <v>0</v>
      </c>
      <c r="S124" s="142">
        <v>0</v>
      </c>
      <c r="T124" s="143">
        <f>S124*H124</f>
        <v>0</v>
      </c>
      <c r="AR124" s="144" t="s">
        <v>2003</v>
      </c>
      <c r="AT124" s="144" t="s">
        <v>341</v>
      </c>
      <c r="AU124" s="144" t="s">
        <v>88</v>
      </c>
      <c r="AY124" s="18" t="s">
        <v>305</v>
      </c>
      <c r="BE124" s="145">
        <f>IF(N124="základní",J124,0)</f>
        <v>0</v>
      </c>
      <c r="BF124" s="145">
        <f>IF(N124="snížená",J124,0)</f>
        <v>0</v>
      </c>
      <c r="BG124" s="145">
        <f>IF(N124="zákl. přenesená",J124,0)</f>
        <v>0</v>
      </c>
      <c r="BH124" s="145">
        <f>IF(N124="sníž. přenesená",J124,0)</f>
        <v>0</v>
      </c>
      <c r="BI124" s="145">
        <f>IF(N124="nulová",J124,0)</f>
        <v>0</v>
      </c>
      <c r="BJ124" s="18" t="s">
        <v>86</v>
      </c>
      <c r="BK124" s="145">
        <f>ROUND(I124*H124,2)</f>
        <v>0</v>
      </c>
      <c r="BL124" s="18" t="s">
        <v>792</v>
      </c>
      <c r="BM124" s="144" t="s">
        <v>10727</v>
      </c>
    </row>
    <row r="125" spans="2:65" s="1" customFormat="1" ht="11.25">
      <c r="B125" s="33"/>
      <c r="D125" s="146" t="s">
        <v>313</v>
      </c>
      <c r="F125" s="147" t="s">
        <v>10726</v>
      </c>
      <c r="I125" s="148"/>
      <c r="L125" s="33"/>
      <c r="M125" s="149"/>
      <c r="T125" s="54"/>
      <c r="AT125" s="18" t="s">
        <v>313</v>
      </c>
      <c r="AU125" s="18" t="s">
        <v>88</v>
      </c>
    </row>
    <row r="126" spans="2:65" s="1" customFormat="1" ht="33" customHeight="1">
      <c r="B126" s="33"/>
      <c r="C126" s="133" t="s">
        <v>428</v>
      </c>
      <c r="D126" s="133" t="s">
        <v>307</v>
      </c>
      <c r="E126" s="134" t="s">
        <v>10728</v>
      </c>
      <c r="F126" s="135" t="s">
        <v>10729</v>
      </c>
      <c r="G126" s="136" t="s">
        <v>402</v>
      </c>
      <c r="H126" s="137">
        <v>100</v>
      </c>
      <c r="I126" s="138"/>
      <c r="J126" s="139">
        <f>ROUND(I126*H126,2)</f>
        <v>0</v>
      </c>
      <c r="K126" s="135" t="s">
        <v>10700</v>
      </c>
      <c r="L126" s="33"/>
      <c r="M126" s="140" t="s">
        <v>42</v>
      </c>
      <c r="N126" s="141" t="s">
        <v>50</v>
      </c>
      <c r="P126" s="142">
        <f>O126*H126</f>
        <v>0</v>
      </c>
      <c r="Q126" s="142">
        <v>0</v>
      </c>
      <c r="R126" s="142">
        <f>Q126*H126</f>
        <v>0</v>
      </c>
      <c r="S126" s="142">
        <v>0</v>
      </c>
      <c r="T126" s="143">
        <f>S126*H126</f>
        <v>0</v>
      </c>
      <c r="AR126" s="144" t="s">
        <v>792</v>
      </c>
      <c r="AT126" s="144" t="s">
        <v>307</v>
      </c>
      <c r="AU126" s="144" t="s">
        <v>88</v>
      </c>
      <c r="AY126" s="18" t="s">
        <v>305</v>
      </c>
      <c r="BE126" s="145">
        <f>IF(N126="základní",J126,0)</f>
        <v>0</v>
      </c>
      <c r="BF126" s="145">
        <f>IF(N126="snížená",J126,0)</f>
        <v>0</v>
      </c>
      <c r="BG126" s="145">
        <f>IF(N126="zákl. přenesená",J126,0)</f>
        <v>0</v>
      </c>
      <c r="BH126" s="145">
        <f>IF(N126="sníž. přenesená",J126,0)</f>
        <v>0</v>
      </c>
      <c r="BI126" s="145">
        <f>IF(N126="nulová",J126,0)</f>
        <v>0</v>
      </c>
      <c r="BJ126" s="18" t="s">
        <v>86</v>
      </c>
      <c r="BK126" s="145">
        <f>ROUND(I126*H126,2)</f>
        <v>0</v>
      </c>
      <c r="BL126" s="18" t="s">
        <v>792</v>
      </c>
      <c r="BM126" s="144" t="s">
        <v>10730</v>
      </c>
    </row>
    <row r="127" spans="2:65" s="1" customFormat="1" ht="19.5">
      <c r="B127" s="33"/>
      <c r="D127" s="146" t="s">
        <v>313</v>
      </c>
      <c r="F127" s="147" t="s">
        <v>10729</v>
      </c>
      <c r="I127" s="148"/>
      <c r="L127" s="33"/>
      <c r="M127" s="149"/>
      <c r="T127" s="54"/>
      <c r="AT127" s="18" t="s">
        <v>313</v>
      </c>
      <c r="AU127" s="18" t="s">
        <v>88</v>
      </c>
    </row>
    <row r="128" spans="2:65" s="1" customFormat="1" ht="11.25">
      <c r="B128" s="33"/>
      <c r="D128" s="150" t="s">
        <v>315</v>
      </c>
      <c r="F128" s="151" t="s">
        <v>10731</v>
      </c>
      <c r="I128" s="148"/>
      <c r="L128" s="33"/>
      <c r="M128" s="149"/>
      <c r="T128" s="54"/>
      <c r="AT128" s="18" t="s">
        <v>315</v>
      </c>
      <c r="AU128" s="18" t="s">
        <v>88</v>
      </c>
    </row>
    <row r="129" spans="2:65" s="1" customFormat="1" ht="24.2" customHeight="1">
      <c r="B129" s="33"/>
      <c r="C129" s="179" t="s">
        <v>436</v>
      </c>
      <c r="D129" s="179" t="s">
        <v>341</v>
      </c>
      <c r="E129" s="180" t="s">
        <v>10732</v>
      </c>
      <c r="F129" s="181" t="s">
        <v>10733</v>
      </c>
      <c r="G129" s="182" t="s">
        <v>402</v>
      </c>
      <c r="H129" s="183">
        <v>100</v>
      </c>
      <c r="I129" s="184"/>
      <c r="J129" s="185">
        <f>ROUND(I129*H129,2)</f>
        <v>0</v>
      </c>
      <c r="K129" s="181" t="s">
        <v>721</v>
      </c>
      <c r="L129" s="186"/>
      <c r="M129" s="187" t="s">
        <v>42</v>
      </c>
      <c r="N129" s="188" t="s">
        <v>50</v>
      </c>
      <c r="P129" s="142">
        <f>O129*H129</f>
        <v>0</v>
      </c>
      <c r="Q129" s="142">
        <v>0</v>
      </c>
      <c r="R129" s="142">
        <f>Q129*H129</f>
        <v>0</v>
      </c>
      <c r="S129" s="142">
        <v>0</v>
      </c>
      <c r="T129" s="143">
        <f>S129*H129</f>
        <v>0</v>
      </c>
      <c r="AR129" s="144" t="s">
        <v>2003</v>
      </c>
      <c r="AT129" s="144" t="s">
        <v>341</v>
      </c>
      <c r="AU129" s="144" t="s">
        <v>88</v>
      </c>
      <c r="AY129" s="18" t="s">
        <v>305</v>
      </c>
      <c r="BE129" s="145">
        <f>IF(N129="základní",J129,0)</f>
        <v>0</v>
      </c>
      <c r="BF129" s="145">
        <f>IF(N129="snížená",J129,0)</f>
        <v>0</v>
      </c>
      <c r="BG129" s="145">
        <f>IF(N129="zákl. přenesená",J129,0)</f>
        <v>0</v>
      </c>
      <c r="BH129" s="145">
        <f>IF(N129="sníž. přenesená",J129,0)</f>
        <v>0</v>
      </c>
      <c r="BI129" s="145">
        <f>IF(N129="nulová",J129,0)</f>
        <v>0</v>
      </c>
      <c r="BJ129" s="18" t="s">
        <v>86</v>
      </c>
      <c r="BK129" s="145">
        <f>ROUND(I129*H129,2)</f>
        <v>0</v>
      </c>
      <c r="BL129" s="18" t="s">
        <v>792</v>
      </c>
      <c r="BM129" s="144" t="s">
        <v>10734</v>
      </c>
    </row>
    <row r="130" spans="2:65" s="1" customFormat="1" ht="11.25">
      <c r="B130" s="33"/>
      <c r="D130" s="146" t="s">
        <v>313</v>
      </c>
      <c r="F130" s="147" t="s">
        <v>10733</v>
      </c>
      <c r="I130" s="148"/>
      <c r="L130" s="33"/>
      <c r="M130" s="149"/>
      <c r="T130" s="54"/>
      <c r="AT130" s="18" t="s">
        <v>313</v>
      </c>
      <c r="AU130" s="18" t="s">
        <v>88</v>
      </c>
    </row>
    <row r="131" spans="2:65" s="1" customFormat="1" ht="49.15" customHeight="1">
      <c r="B131" s="33"/>
      <c r="C131" s="133" t="s">
        <v>444</v>
      </c>
      <c r="D131" s="133" t="s">
        <v>307</v>
      </c>
      <c r="E131" s="134" t="s">
        <v>10735</v>
      </c>
      <c r="F131" s="135" t="s">
        <v>10736</v>
      </c>
      <c r="G131" s="136" t="s">
        <v>350</v>
      </c>
      <c r="H131" s="137">
        <v>1</v>
      </c>
      <c r="I131" s="138"/>
      <c r="J131" s="139">
        <f>ROUND(I131*H131,2)</f>
        <v>0</v>
      </c>
      <c r="K131" s="135" t="s">
        <v>10700</v>
      </c>
      <c r="L131" s="33"/>
      <c r="M131" s="140" t="s">
        <v>42</v>
      </c>
      <c r="N131" s="141" t="s">
        <v>50</v>
      </c>
      <c r="P131" s="142">
        <f>O131*H131</f>
        <v>0</v>
      </c>
      <c r="Q131" s="142">
        <v>0</v>
      </c>
      <c r="R131" s="142">
        <f>Q131*H131</f>
        <v>0</v>
      </c>
      <c r="S131" s="142">
        <v>0</v>
      </c>
      <c r="T131" s="143">
        <f>S131*H131</f>
        <v>0</v>
      </c>
      <c r="AR131" s="144" t="s">
        <v>792</v>
      </c>
      <c r="AT131" s="144" t="s">
        <v>307</v>
      </c>
      <c r="AU131" s="144" t="s">
        <v>88</v>
      </c>
      <c r="AY131" s="18" t="s">
        <v>305</v>
      </c>
      <c r="BE131" s="145">
        <f>IF(N131="základní",J131,0)</f>
        <v>0</v>
      </c>
      <c r="BF131" s="145">
        <f>IF(N131="snížená",J131,0)</f>
        <v>0</v>
      </c>
      <c r="BG131" s="145">
        <f>IF(N131="zákl. přenesená",J131,0)</f>
        <v>0</v>
      </c>
      <c r="BH131" s="145">
        <f>IF(N131="sníž. přenesená",J131,0)</f>
        <v>0</v>
      </c>
      <c r="BI131" s="145">
        <f>IF(N131="nulová",J131,0)</f>
        <v>0</v>
      </c>
      <c r="BJ131" s="18" t="s">
        <v>86</v>
      </c>
      <c r="BK131" s="145">
        <f>ROUND(I131*H131,2)</f>
        <v>0</v>
      </c>
      <c r="BL131" s="18" t="s">
        <v>792</v>
      </c>
      <c r="BM131" s="144" t="s">
        <v>10737</v>
      </c>
    </row>
    <row r="132" spans="2:65" s="1" customFormat="1" ht="29.25">
      <c r="B132" s="33"/>
      <c r="D132" s="146" t="s">
        <v>313</v>
      </c>
      <c r="F132" s="147" t="s">
        <v>10736</v>
      </c>
      <c r="I132" s="148"/>
      <c r="L132" s="33"/>
      <c r="M132" s="149"/>
      <c r="T132" s="54"/>
      <c r="AT132" s="18" t="s">
        <v>313</v>
      </c>
      <c r="AU132" s="18" t="s">
        <v>88</v>
      </c>
    </row>
    <row r="133" spans="2:65" s="1" customFormat="1" ht="11.25">
      <c r="B133" s="33"/>
      <c r="D133" s="150" t="s">
        <v>315</v>
      </c>
      <c r="F133" s="151" t="s">
        <v>10738</v>
      </c>
      <c r="I133" s="148"/>
      <c r="L133" s="33"/>
      <c r="M133" s="149"/>
      <c r="T133" s="54"/>
      <c r="AT133" s="18" t="s">
        <v>315</v>
      </c>
      <c r="AU133" s="18" t="s">
        <v>88</v>
      </c>
    </row>
    <row r="134" spans="2:65" s="1" customFormat="1" ht="24.2" customHeight="1">
      <c r="B134" s="33"/>
      <c r="C134" s="179" t="s">
        <v>450</v>
      </c>
      <c r="D134" s="179" t="s">
        <v>341</v>
      </c>
      <c r="E134" s="180" t="s">
        <v>5925</v>
      </c>
      <c r="F134" s="181" t="s">
        <v>10739</v>
      </c>
      <c r="G134" s="182" t="s">
        <v>350</v>
      </c>
      <c r="H134" s="183">
        <v>1</v>
      </c>
      <c r="I134" s="184"/>
      <c r="J134" s="185">
        <f>ROUND(I134*H134,2)</f>
        <v>0</v>
      </c>
      <c r="K134" s="181" t="s">
        <v>721</v>
      </c>
      <c r="L134" s="186"/>
      <c r="M134" s="187" t="s">
        <v>42</v>
      </c>
      <c r="N134" s="188" t="s">
        <v>50</v>
      </c>
      <c r="P134" s="142">
        <f>O134*H134</f>
        <v>0</v>
      </c>
      <c r="Q134" s="142">
        <v>0</v>
      </c>
      <c r="R134" s="142">
        <f>Q134*H134</f>
        <v>0</v>
      </c>
      <c r="S134" s="142">
        <v>0</v>
      </c>
      <c r="T134" s="143">
        <f>S134*H134</f>
        <v>0</v>
      </c>
      <c r="AR134" s="144" t="s">
        <v>2003</v>
      </c>
      <c r="AT134" s="144" t="s">
        <v>341</v>
      </c>
      <c r="AU134" s="144" t="s">
        <v>88</v>
      </c>
      <c r="AY134" s="18" t="s">
        <v>305</v>
      </c>
      <c r="BE134" s="145">
        <f>IF(N134="základní",J134,0)</f>
        <v>0</v>
      </c>
      <c r="BF134" s="145">
        <f>IF(N134="snížená",J134,0)</f>
        <v>0</v>
      </c>
      <c r="BG134" s="145">
        <f>IF(N134="zákl. přenesená",J134,0)</f>
        <v>0</v>
      </c>
      <c r="BH134" s="145">
        <f>IF(N134="sníž. přenesená",J134,0)</f>
        <v>0</v>
      </c>
      <c r="BI134" s="145">
        <f>IF(N134="nulová",J134,0)</f>
        <v>0</v>
      </c>
      <c r="BJ134" s="18" t="s">
        <v>86</v>
      </c>
      <c r="BK134" s="145">
        <f>ROUND(I134*H134,2)</f>
        <v>0</v>
      </c>
      <c r="BL134" s="18" t="s">
        <v>792</v>
      </c>
      <c r="BM134" s="144" t="s">
        <v>10740</v>
      </c>
    </row>
    <row r="135" spans="2:65" s="1" customFormat="1" ht="19.5">
      <c r="B135" s="33"/>
      <c r="D135" s="146" t="s">
        <v>313</v>
      </c>
      <c r="F135" s="147" t="s">
        <v>10739</v>
      </c>
      <c r="I135" s="148"/>
      <c r="L135" s="33"/>
      <c r="M135" s="149"/>
      <c r="T135" s="54"/>
      <c r="AT135" s="18" t="s">
        <v>313</v>
      </c>
      <c r="AU135" s="18" t="s">
        <v>88</v>
      </c>
    </row>
    <row r="136" spans="2:65" s="1" customFormat="1" ht="24.2" customHeight="1">
      <c r="B136" s="33"/>
      <c r="C136" s="133" t="s">
        <v>459</v>
      </c>
      <c r="D136" s="133" t="s">
        <v>307</v>
      </c>
      <c r="E136" s="134" t="s">
        <v>5955</v>
      </c>
      <c r="F136" s="135" t="s">
        <v>10741</v>
      </c>
      <c r="G136" s="136" t="s">
        <v>402</v>
      </c>
      <c r="H136" s="137">
        <v>480</v>
      </c>
      <c r="I136" s="138"/>
      <c r="J136" s="139">
        <f>ROUND(I136*H136,2)</f>
        <v>0</v>
      </c>
      <c r="K136" s="135" t="s">
        <v>10700</v>
      </c>
      <c r="L136" s="33"/>
      <c r="M136" s="140" t="s">
        <v>42</v>
      </c>
      <c r="N136" s="141" t="s">
        <v>50</v>
      </c>
      <c r="P136" s="142">
        <f>O136*H136</f>
        <v>0</v>
      </c>
      <c r="Q136" s="142">
        <v>0</v>
      </c>
      <c r="R136" s="142">
        <f>Q136*H136</f>
        <v>0</v>
      </c>
      <c r="S136" s="142">
        <v>0</v>
      </c>
      <c r="T136" s="143">
        <f>S136*H136</f>
        <v>0</v>
      </c>
      <c r="AR136" s="144" t="s">
        <v>792</v>
      </c>
      <c r="AT136" s="144" t="s">
        <v>307</v>
      </c>
      <c r="AU136" s="144" t="s">
        <v>88</v>
      </c>
      <c r="AY136" s="18" t="s">
        <v>305</v>
      </c>
      <c r="BE136" s="145">
        <f>IF(N136="základní",J136,0)</f>
        <v>0</v>
      </c>
      <c r="BF136" s="145">
        <f>IF(N136="snížená",J136,0)</f>
        <v>0</v>
      </c>
      <c r="BG136" s="145">
        <f>IF(N136="zákl. přenesená",J136,0)</f>
        <v>0</v>
      </c>
      <c r="BH136" s="145">
        <f>IF(N136="sníž. přenesená",J136,0)</f>
        <v>0</v>
      </c>
      <c r="BI136" s="145">
        <f>IF(N136="nulová",J136,0)</f>
        <v>0</v>
      </c>
      <c r="BJ136" s="18" t="s">
        <v>86</v>
      </c>
      <c r="BK136" s="145">
        <f>ROUND(I136*H136,2)</f>
        <v>0</v>
      </c>
      <c r="BL136" s="18" t="s">
        <v>792</v>
      </c>
      <c r="BM136" s="144" t="s">
        <v>10742</v>
      </c>
    </row>
    <row r="137" spans="2:65" s="1" customFormat="1" ht="19.5">
      <c r="B137" s="33"/>
      <c r="D137" s="146" t="s">
        <v>313</v>
      </c>
      <c r="F137" s="147" t="s">
        <v>10741</v>
      </c>
      <c r="I137" s="148"/>
      <c r="L137" s="33"/>
      <c r="M137" s="149"/>
      <c r="T137" s="54"/>
      <c r="AT137" s="18" t="s">
        <v>313</v>
      </c>
      <c r="AU137" s="18" t="s">
        <v>88</v>
      </c>
    </row>
    <row r="138" spans="2:65" s="1" customFormat="1" ht="11.25">
      <c r="B138" s="33"/>
      <c r="D138" s="150" t="s">
        <v>315</v>
      </c>
      <c r="F138" s="151" t="s">
        <v>10743</v>
      </c>
      <c r="I138" s="148"/>
      <c r="L138" s="33"/>
      <c r="M138" s="149"/>
      <c r="T138" s="54"/>
      <c r="AT138" s="18" t="s">
        <v>315</v>
      </c>
      <c r="AU138" s="18" t="s">
        <v>88</v>
      </c>
    </row>
    <row r="139" spans="2:65" s="1" customFormat="1" ht="24.2" customHeight="1">
      <c r="B139" s="33"/>
      <c r="C139" s="179" t="s">
        <v>467</v>
      </c>
      <c r="D139" s="179" t="s">
        <v>341</v>
      </c>
      <c r="E139" s="180" t="s">
        <v>10744</v>
      </c>
      <c r="F139" s="181" t="s">
        <v>10745</v>
      </c>
      <c r="G139" s="182" t="s">
        <v>402</v>
      </c>
      <c r="H139" s="183">
        <v>240</v>
      </c>
      <c r="I139" s="184"/>
      <c r="J139" s="185">
        <f>ROUND(I139*H139,2)</f>
        <v>0</v>
      </c>
      <c r="K139" s="181" t="s">
        <v>10700</v>
      </c>
      <c r="L139" s="186"/>
      <c r="M139" s="187" t="s">
        <v>42</v>
      </c>
      <c r="N139" s="188" t="s">
        <v>50</v>
      </c>
      <c r="P139" s="142">
        <f>O139*H139</f>
        <v>0</v>
      </c>
      <c r="Q139" s="142">
        <v>6.9999999999999994E-5</v>
      </c>
      <c r="R139" s="142">
        <f>Q139*H139</f>
        <v>1.6799999999999999E-2</v>
      </c>
      <c r="S139" s="142">
        <v>0</v>
      </c>
      <c r="T139" s="143">
        <f>S139*H139</f>
        <v>0</v>
      </c>
      <c r="AR139" s="144" t="s">
        <v>2003</v>
      </c>
      <c r="AT139" s="144" t="s">
        <v>341</v>
      </c>
      <c r="AU139" s="144" t="s">
        <v>88</v>
      </c>
      <c r="AY139" s="18" t="s">
        <v>305</v>
      </c>
      <c r="BE139" s="145">
        <f>IF(N139="základní",J139,0)</f>
        <v>0</v>
      </c>
      <c r="BF139" s="145">
        <f>IF(N139="snížená",J139,0)</f>
        <v>0</v>
      </c>
      <c r="BG139" s="145">
        <f>IF(N139="zákl. přenesená",J139,0)</f>
        <v>0</v>
      </c>
      <c r="BH139" s="145">
        <f>IF(N139="sníž. přenesená",J139,0)</f>
        <v>0</v>
      </c>
      <c r="BI139" s="145">
        <f>IF(N139="nulová",J139,0)</f>
        <v>0</v>
      </c>
      <c r="BJ139" s="18" t="s">
        <v>86</v>
      </c>
      <c r="BK139" s="145">
        <f>ROUND(I139*H139,2)</f>
        <v>0</v>
      </c>
      <c r="BL139" s="18" t="s">
        <v>792</v>
      </c>
      <c r="BM139" s="144" t="s">
        <v>10746</v>
      </c>
    </row>
    <row r="140" spans="2:65" s="1" customFormat="1" ht="19.5">
      <c r="B140" s="33"/>
      <c r="D140" s="146" t="s">
        <v>313</v>
      </c>
      <c r="F140" s="147" t="s">
        <v>10745</v>
      </c>
      <c r="I140" s="148"/>
      <c r="L140" s="33"/>
      <c r="M140" s="149"/>
      <c r="T140" s="54"/>
      <c r="AT140" s="18" t="s">
        <v>313</v>
      </c>
      <c r="AU140" s="18" t="s">
        <v>88</v>
      </c>
    </row>
    <row r="141" spans="2:65" s="1" customFormat="1" ht="24.2" customHeight="1">
      <c r="B141" s="33"/>
      <c r="C141" s="179" t="s">
        <v>7</v>
      </c>
      <c r="D141" s="179" t="s">
        <v>341</v>
      </c>
      <c r="E141" s="180" t="s">
        <v>10747</v>
      </c>
      <c r="F141" s="181" t="s">
        <v>10748</v>
      </c>
      <c r="G141" s="182" t="s">
        <v>402</v>
      </c>
      <c r="H141" s="183">
        <v>240</v>
      </c>
      <c r="I141" s="184"/>
      <c r="J141" s="185">
        <f>ROUND(I141*H141,2)</f>
        <v>0</v>
      </c>
      <c r="K141" s="181" t="s">
        <v>10700</v>
      </c>
      <c r="L141" s="186"/>
      <c r="M141" s="187" t="s">
        <v>42</v>
      </c>
      <c r="N141" s="188" t="s">
        <v>50</v>
      </c>
      <c r="P141" s="142">
        <f>O141*H141</f>
        <v>0</v>
      </c>
      <c r="Q141" s="142">
        <v>1.7000000000000001E-4</v>
      </c>
      <c r="R141" s="142">
        <f>Q141*H141</f>
        <v>4.0800000000000003E-2</v>
      </c>
      <c r="S141" s="142">
        <v>0</v>
      </c>
      <c r="T141" s="143">
        <f>S141*H141</f>
        <v>0</v>
      </c>
      <c r="AR141" s="144" t="s">
        <v>2003</v>
      </c>
      <c r="AT141" s="144" t="s">
        <v>341</v>
      </c>
      <c r="AU141" s="144" t="s">
        <v>88</v>
      </c>
      <c r="AY141" s="18" t="s">
        <v>305</v>
      </c>
      <c r="BE141" s="145">
        <f>IF(N141="základní",J141,0)</f>
        <v>0</v>
      </c>
      <c r="BF141" s="145">
        <f>IF(N141="snížená",J141,0)</f>
        <v>0</v>
      </c>
      <c r="BG141" s="145">
        <f>IF(N141="zákl. přenesená",J141,0)</f>
        <v>0</v>
      </c>
      <c r="BH141" s="145">
        <f>IF(N141="sníž. přenesená",J141,0)</f>
        <v>0</v>
      </c>
      <c r="BI141" s="145">
        <f>IF(N141="nulová",J141,0)</f>
        <v>0</v>
      </c>
      <c r="BJ141" s="18" t="s">
        <v>86</v>
      </c>
      <c r="BK141" s="145">
        <f>ROUND(I141*H141,2)</f>
        <v>0</v>
      </c>
      <c r="BL141" s="18" t="s">
        <v>792</v>
      </c>
      <c r="BM141" s="144" t="s">
        <v>10749</v>
      </c>
    </row>
    <row r="142" spans="2:65" s="1" customFormat="1" ht="19.5">
      <c r="B142" s="33"/>
      <c r="D142" s="146" t="s">
        <v>313</v>
      </c>
      <c r="F142" s="147" t="s">
        <v>10748</v>
      </c>
      <c r="I142" s="148"/>
      <c r="L142" s="33"/>
      <c r="M142" s="149"/>
      <c r="T142" s="54"/>
      <c r="AT142" s="18" t="s">
        <v>313</v>
      </c>
      <c r="AU142" s="18" t="s">
        <v>88</v>
      </c>
    </row>
    <row r="143" spans="2:65" s="1" customFormat="1" ht="33" customHeight="1">
      <c r="B143" s="33"/>
      <c r="C143" s="133" t="s">
        <v>482</v>
      </c>
      <c r="D143" s="133" t="s">
        <v>307</v>
      </c>
      <c r="E143" s="134" t="s">
        <v>10750</v>
      </c>
      <c r="F143" s="135" t="s">
        <v>10751</v>
      </c>
      <c r="G143" s="136" t="s">
        <v>350</v>
      </c>
      <c r="H143" s="137">
        <v>2</v>
      </c>
      <c r="I143" s="138"/>
      <c r="J143" s="139">
        <f>ROUND(I143*H143,2)</f>
        <v>0</v>
      </c>
      <c r="K143" s="135" t="s">
        <v>721</v>
      </c>
      <c r="L143" s="33"/>
      <c r="M143" s="140" t="s">
        <v>42</v>
      </c>
      <c r="N143" s="141" t="s">
        <v>50</v>
      </c>
      <c r="P143" s="142">
        <f>O143*H143</f>
        <v>0</v>
      </c>
      <c r="Q143" s="142">
        <v>0</v>
      </c>
      <c r="R143" s="142">
        <f>Q143*H143</f>
        <v>0</v>
      </c>
      <c r="S143" s="142">
        <v>0</v>
      </c>
      <c r="T143" s="143">
        <f>S143*H143</f>
        <v>0</v>
      </c>
      <c r="AR143" s="144" t="s">
        <v>792</v>
      </c>
      <c r="AT143" s="144" t="s">
        <v>307</v>
      </c>
      <c r="AU143" s="144" t="s">
        <v>88</v>
      </c>
      <c r="AY143" s="18" t="s">
        <v>305</v>
      </c>
      <c r="BE143" s="145">
        <f>IF(N143="základní",J143,0)</f>
        <v>0</v>
      </c>
      <c r="BF143" s="145">
        <f>IF(N143="snížená",J143,0)</f>
        <v>0</v>
      </c>
      <c r="BG143" s="145">
        <f>IF(N143="zákl. přenesená",J143,0)</f>
        <v>0</v>
      </c>
      <c r="BH143" s="145">
        <f>IF(N143="sníž. přenesená",J143,0)</f>
        <v>0</v>
      </c>
      <c r="BI143" s="145">
        <f>IF(N143="nulová",J143,0)</f>
        <v>0</v>
      </c>
      <c r="BJ143" s="18" t="s">
        <v>86</v>
      </c>
      <c r="BK143" s="145">
        <f>ROUND(I143*H143,2)</f>
        <v>0</v>
      </c>
      <c r="BL143" s="18" t="s">
        <v>792</v>
      </c>
      <c r="BM143" s="144" t="s">
        <v>10752</v>
      </c>
    </row>
    <row r="144" spans="2:65" s="1" customFormat="1" ht="19.5">
      <c r="B144" s="33"/>
      <c r="D144" s="146" t="s">
        <v>313</v>
      </c>
      <c r="F144" s="147" t="s">
        <v>10751</v>
      </c>
      <c r="I144" s="148"/>
      <c r="L144" s="33"/>
      <c r="M144" s="149"/>
      <c r="T144" s="54"/>
      <c r="AT144" s="18" t="s">
        <v>313</v>
      </c>
      <c r="AU144" s="18" t="s">
        <v>88</v>
      </c>
    </row>
    <row r="145" spans="2:65" s="1" customFormat="1" ht="37.9" customHeight="1">
      <c r="B145" s="33"/>
      <c r="C145" s="179" t="s">
        <v>490</v>
      </c>
      <c r="D145" s="179" t="s">
        <v>341</v>
      </c>
      <c r="E145" s="180" t="s">
        <v>5930</v>
      </c>
      <c r="F145" s="181" t="s">
        <v>10753</v>
      </c>
      <c r="G145" s="182" t="s">
        <v>350</v>
      </c>
      <c r="H145" s="183">
        <v>2</v>
      </c>
      <c r="I145" s="184"/>
      <c r="J145" s="185">
        <f>ROUND(I145*H145,2)</f>
        <v>0</v>
      </c>
      <c r="K145" s="181" t="s">
        <v>721</v>
      </c>
      <c r="L145" s="186"/>
      <c r="M145" s="187" t="s">
        <v>42</v>
      </c>
      <c r="N145" s="188" t="s">
        <v>50</v>
      </c>
      <c r="P145" s="142">
        <f>O145*H145</f>
        <v>0</v>
      </c>
      <c r="Q145" s="142">
        <v>0</v>
      </c>
      <c r="R145" s="142">
        <f>Q145*H145</f>
        <v>0</v>
      </c>
      <c r="S145" s="142">
        <v>0</v>
      </c>
      <c r="T145" s="143">
        <f>S145*H145</f>
        <v>0</v>
      </c>
      <c r="AR145" s="144" t="s">
        <v>2003</v>
      </c>
      <c r="AT145" s="144" t="s">
        <v>341</v>
      </c>
      <c r="AU145" s="144" t="s">
        <v>88</v>
      </c>
      <c r="AY145" s="18" t="s">
        <v>305</v>
      </c>
      <c r="BE145" s="145">
        <f>IF(N145="základní",J145,0)</f>
        <v>0</v>
      </c>
      <c r="BF145" s="145">
        <f>IF(N145="snížená",J145,0)</f>
        <v>0</v>
      </c>
      <c r="BG145" s="145">
        <f>IF(N145="zákl. přenesená",J145,0)</f>
        <v>0</v>
      </c>
      <c r="BH145" s="145">
        <f>IF(N145="sníž. přenesená",J145,0)</f>
        <v>0</v>
      </c>
      <c r="BI145" s="145">
        <f>IF(N145="nulová",J145,0)</f>
        <v>0</v>
      </c>
      <c r="BJ145" s="18" t="s">
        <v>86</v>
      </c>
      <c r="BK145" s="145">
        <f>ROUND(I145*H145,2)</f>
        <v>0</v>
      </c>
      <c r="BL145" s="18" t="s">
        <v>792</v>
      </c>
      <c r="BM145" s="144" t="s">
        <v>10754</v>
      </c>
    </row>
    <row r="146" spans="2:65" s="1" customFormat="1" ht="19.5">
      <c r="B146" s="33"/>
      <c r="D146" s="146" t="s">
        <v>313</v>
      </c>
      <c r="F146" s="147" t="s">
        <v>10753</v>
      </c>
      <c r="I146" s="148"/>
      <c r="L146" s="33"/>
      <c r="M146" s="149"/>
      <c r="T146" s="54"/>
      <c r="AT146" s="18" t="s">
        <v>313</v>
      </c>
      <c r="AU146" s="18" t="s">
        <v>88</v>
      </c>
    </row>
    <row r="147" spans="2:65" s="1" customFormat="1" ht="16.5" customHeight="1">
      <c r="B147" s="33"/>
      <c r="C147" s="133" t="s">
        <v>498</v>
      </c>
      <c r="D147" s="133" t="s">
        <v>307</v>
      </c>
      <c r="E147" s="134" t="s">
        <v>10755</v>
      </c>
      <c r="F147" s="135" t="s">
        <v>10756</v>
      </c>
      <c r="G147" s="136" t="s">
        <v>350</v>
      </c>
      <c r="H147" s="137">
        <v>120</v>
      </c>
      <c r="I147" s="138"/>
      <c r="J147" s="139">
        <f>ROUND(I147*H147,2)</f>
        <v>0</v>
      </c>
      <c r="K147" s="135" t="s">
        <v>721</v>
      </c>
      <c r="L147" s="33"/>
      <c r="M147" s="140" t="s">
        <v>42</v>
      </c>
      <c r="N147" s="141" t="s">
        <v>50</v>
      </c>
      <c r="P147" s="142">
        <f>O147*H147</f>
        <v>0</v>
      </c>
      <c r="Q147" s="142">
        <v>0</v>
      </c>
      <c r="R147" s="142">
        <f>Q147*H147</f>
        <v>0</v>
      </c>
      <c r="S147" s="142">
        <v>0</v>
      </c>
      <c r="T147" s="143">
        <f>S147*H147</f>
        <v>0</v>
      </c>
      <c r="AR147" s="144" t="s">
        <v>792</v>
      </c>
      <c r="AT147" s="144" t="s">
        <v>307</v>
      </c>
      <c r="AU147" s="144" t="s">
        <v>88</v>
      </c>
      <c r="AY147" s="18" t="s">
        <v>305</v>
      </c>
      <c r="BE147" s="145">
        <f>IF(N147="základní",J147,0)</f>
        <v>0</v>
      </c>
      <c r="BF147" s="145">
        <f>IF(N147="snížená",J147,0)</f>
        <v>0</v>
      </c>
      <c r="BG147" s="145">
        <f>IF(N147="zákl. přenesená",J147,0)</f>
        <v>0</v>
      </c>
      <c r="BH147" s="145">
        <f>IF(N147="sníž. přenesená",J147,0)</f>
        <v>0</v>
      </c>
      <c r="BI147" s="145">
        <f>IF(N147="nulová",J147,0)</f>
        <v>0</v>
      </c>
      <c r="BJ147" s="18" t="s">
        <v>86</v>
      </c>
      <c r="BK147" s="145">
        <f>ROUND(I147*H147,2)</f>
        <v>0</v>
      </c>
      <c r="BL147" s="18" t="s">
        <v>792</v>
      </c>
      <c r="BM147" s="144" t="s">
        <v>10757</v>
      </c>
    </row>
    <row r="148" spans="2:65" s="1" customFormat="1" ht="11.25">
      <c r="B148" s="33"/>
      <c r="D148" s="146" t="s">
        <v>313</v>
      </c>
      <c r="F148" s="147" t="s">
        <v>10756</v>
      </c>
      <c r="I148" s="148"/>
      <c r="L148" s="33"/>
      <c r="M148" s="149"/>
      <c r="T148" s="54"/>
      <c r="AT148" s="18" t="s">
        <v>313</v>
      </c>
      <c r="AU148" s="18" t="s">
        <v>88</v>
      </c>
    </row>
    <row r="149" spans="2:65" s="1" customFormat="1" ht="37.9" customHeight="1">
      <c r="B149" s="33"/>
      <c r="C149" s="179" t="s">
        <v>507</v>
      </c>
      <c r="D149" s="179" t="s">
        <v>341</v>
      </c>
      <c r="E149" s="180" t="s">
        <v>5935</v>
      </c>
      <c r="F149" s="181" t="s">
        <v>10758</v>
      </c>
      <c r="G149" s="182" t="s">
        <v>350</v>
      </c>
      <c r="H149" s="183">
        <v>120</v>
      </c>
      <c r="I149" s="184"/>
      <c r="J149" s="185">
        <f>ROUND(I149*H149,2)</f>
        <v>0</v>
      </c>
      <c r="K149" s="181" t="s">
        <v>721</v>
      </c>
      <c r="L149" s="186"/>
      <c r="M149" s="187" t="s">
        <v>42</v>
      </c>
      <c r="N149" s="188" t="s">
        <v>50</v>
      </c>
      <c r="P149" s="142">
        <f>O149*H149</f>
        <v>0</v>
      </c>
      <c r="Q149" s="142">
        <v>0</v>
      </c>
      <c r="R149" s="142">
        <f>Q149*H149</f>
        <v>0</v>
      </c>
      <c r="S149" s="142">
        <v>0</v>
      </c>
      <c r="T149" s="143">
        <f>S149*H149</f>
        <v>0</v>
      </c>
      <c r="AR149" s="144" t="s">
        <v>2003</v>
      </c>
      <c r="AT149" s="144" t="s">
        <v>341</v>
      </c>
      <c r="AU149" s="144" t="s">
        <v>88</v>
      </c>
      <c r="AY149" s="18" t="s">
        <v>305</v>
      </c>
      <c r="BE149" s="145">
        <f>IF(N149="základní",J149,0)</f>
        <v>0</v>
      </c>
      <c r="BF149" s="145">
        <f>IF(N149="snížená",J149,0)</f>
        <v>0</v>
      </c>
      <c r="BG149" s="145">
        <f>IF(N149="zákl. přenesená",J149,0)</f>
        <v>0</v>
      </c>
      <c r="BH149" s="145">
        <f>IF(N149="sníž. přenesená",J149,0)</f>
        <v>0</v>
      </c>
      <c r="BI149" s="145">
        <f>IF(N149="nulová",J149,0)</f>
        <v>0</v>
      </c>
      <c r="BJ149" s="18" t="s">
        <v>86</v>
      </c>
      <c r="BK149" s="145">
        <f>ROUND(I149*H149,2)</f>
        <v>0</v>
      </c>
      <c r="BL149" s="18" t="s">
        <v>792</v>
      </c>
      <c r="BM149" s="144" t="s">
        <v>10759</v>
      </c>
    </row>
    <row r="150" spans="2:65" s="1" customFormat="1" ht="19.5">
      <c r="B150" s="33"/>
      <c r="D150" s="146" t="s">
        <v>313</v>
      </c>
      <c r="F150" s="147" t="s">
        <v>10758</v>
      </c>
      <c r="I150" s="148"/>
      <c r="L150" s="33"/>
      <c r="M150" s="149"/>
      <c r="T150" s="54"/>
      <c r="AT150" s="18" t="s">
        <v>313</v>
      </c>
      <c r="AU150" s="18" t="s">
        <v>88</v>
      </c>
    </row>
    <row r="151" spans="2:65" s="1" customFormat="1" ht="44.25" customHeight="1">
      <c r="B151" s="33"/>
      <c r="C151" s="133" t="s">
        <v>517</v>
      </c>
      <c r="D151" s="133" t="s">
        <v>307</v>
      </c>
      <c r="E151" s="134" t="s">
        <v>6066</v>
      </c>
      <c r="F151" s="135" t="s">
        <v>6068</v>
      </c>
      <c r="G151" s="136" t="s">
        <v>350</v>
      </c>
      <c r="H151" s="137">
        <v>1</v>
      </c>
      <c r="I151" s="138"/>
      <c r="J151" s="139">
        <f>ROUND(I151*H151,2)</f>
        <v>0</v>
      </c>
      <c r="K151" s="135" t="s">
        <v>10700</v>
      </c>
      <c r="L151" s="33"/>
      <c r="M151" s="140" t="s">
        <v>42</v>
      </c>
      <c r="N151" s="141" t="s">
        <v>50</v>
      </c>
      <c r="P151" s="142">
        <f>O151*H151</f>
        <v>0</v>
      </c>
      <c r="Q151" s="142">
        <v>0</v>
      </c>
      <c r="R151" s="142">
        <f>Q151*H151</f>
        <v>0</v>
      </c>
      <c r="S151" s="142">
        <v>0</v>
      </c>
      <c r="T151" s="143">
        <f>S151*H151</f>
        <v>0</v>
      </c>
      <c r="AR151" s="144" t="s">
        <v>792</v>
      </c>
      <c r="AT151" s="144" t="s">
        <v>307</v>
      </c>
      <c r="AU151" s="144" t="s">
        <v>88</v>
      </c>
      <c r="AY151" s="18" t="s">
        <v>305</v>
      </c>
      <c r="BE151" s="145">
        <f>IF(N151="základní",J151,0)</f>
        <v>0</v>
      </c>
      <c r="BF151" s="145">
        <f>IF(N151="snížená",J151,0)</f>
        <v>0</v>
      </c>
      <c r="BG151" s="145">
        <f>IF(N151="zákl. přenesená",J151,0)</f>
        <v>0</v>
      </c>
      <c r="BH151" s="145">
        <f>IF(N151="sníž. přenesená",J151,0)</f>
        <v>0</v>
      </c>
      <c r="BI151" s="145">
        <f>IF(N151="nulová",J151,0)</f>
        <v>0</v>
      </c>
      <c r="BJ151" s="18" t="s">
        <v>86</v>
      </c>
      <c r="BK151" s="145">
        <f>ROUND(I151*H151,2)</f>
        <v>0</v>
      </c>
      <c r="BL151" s="18" t="s">
        <v>792</v>
      </c>
      <c r="BM151" s="144" t="s">
        <v>10760</v>
      </c>
    </row>
    <row r="152" spans="2:65" s="1" customFormat="1" ht="29.25">
      <c r="B152" s="33"/>
      <c r="D152" s="146" t="s">
        <v>313</v>
      </c>
      <c r="F152" s="147" t="s">
        <v>6068</v>
      </c>
      <c r="I152" s="148"/>
      <c r="L152" s="33"/>
      <c r="M152" s="149"/>
      <c r="T152" s="54"/>
      <c r="AT152" s="18" t="s">
        <v>313</v>
      </c>
      <c r="AU152" s="18" t="s">
        <v>88</v>
      </c>
    </row>
    <row r="153" spans="2:65" s="1" customFormat="1" ht="11.25">
      <c r="B153" s="33"/>
      <c r="D153" s="150" t="s">
        <v>315</v>
      </c>
      <c r="F153" s="151" t="s">
        <v>10761</v>
      </c>
      <c r="I153" s="148"/>
      <c r="L153" s="33"/>
      <c r="M153" s="149"/>
      <c r="T153" s="54"/>
      <c r="AT153" s="18" t="s">
        <v>315</v>
      </c>
      <c r="AU153" s="18" t="s">
        <v>88</v>
      </c>
    </row>
    <row r="154" spans="2:65" s="1" customFormat="1" ht="55.5" customHeight="1">
      <c r="B154" s="33"/>
      <c r="C154" s="133" t="s">
        <v>525</v>
      </c>
      <c r="D154" s="133" t="s">
        <v>307</v>
      </c>
      <c r="E154" s="134" t="s">
        <v>6070</v>
      </c>
      <c r="F154" s="135" t="s">
        <v>6072</v>
      </c>
      <c r="G154" s="136" t="s">
        <v>350</v>
      </c>
      <c r="H154" s="137">
        <v>2</v>
      </c>
      <c r="I154" s="138"/>
      <c r="J154" s="139">
        <f>ROUND(I154*H154,2)</f>
        <v>0</v>
      </c>
      <c r="K154" s="135" t="s">
        <v>10700</v>
      </c>
      <c r="L154" s="33"/>
      <c r="M154" s="140" t="s">
        <v>42</v>
      </c>
      <c r="N154" s="141" t="s">
        <v>50</v>
      </c>
      <c r="P154" s="142">
        <f>O154*H154</f>
        <v>0</v>
      </c>
      <c r="Q154" s="142">
        <v>0</v>
      </c>
      <c r="R154" s="142">
        <f>Q154*H154</f>
        <v>0</v>
      </c>
      <c r="S154" s="142">
        <v>0</v>
      </c>
      <c r="T154" s="143">
        <f>S154*H154</f>
        <v>0</v>
      </c>
      <c r="AR154" s="144" t="s">
        <v>792</v>
      </c>
      <c r="AT154" s="144" t="s">
        <v>307</v>
      </c>
      <c r="AU154" s="144" t="s">
        <v>88</v>
      </c>
      <c r="AY154" s="18" t="s">
        <v>305</v>
      </c>
      <c r="BE154" s="145">
        <f>IF(N154="základní",J154,0)</f>
        <v>0</v>
      </c>
      <c r="BF154" s="145">
        <f>IF(N154="snížená",J154,0)</f>
        <v>0</v>
      </c>
      <c r="BG154" s="145">
        <f>IF(N154="zákl. přenesená",J154,0)</f>
        <v>0</v>
      </c>
      <c r="BH154" s="145">
        <f>IF(N154="sníž. přenesená",J154,0)</f>
        <v>0</v>
      </c>
      <c r="BI154" s="145">
        <f>IF(N154="nulová",J154,0)</f>
        <v>0</v>
      </c>
      <c r="BJ154" s="18" t="s">
        <v>86</v>
      </c>
      <c r="BK154" s="145">
        <f>ROUND(I154*H154,2)</f>
        <v>0</v>
      </c>
      <c r="BL154" s="18" t="s">
        <v>792</v>
      </c>
      <c r="BM154" s="144" t="s">
        <v>10762</v>
      </c>
    </row>
    <row r="155" spans="2:65" s="1" customFormat="1" ht="39">
      <c r="B155" s="33"/>
      <c r="D155" s="146" t="s">
        <v>313</v>
      </c>
      <c r="F155" s="147" t="s">
        <v>6072</v>
      </c>
      <c r="I155" s="148"/>
      <c r="L155" s="33"/>
      <c r="M155" s="149"/>
      <c r="T155" s="54"/>
      <c r="AT155" s="18" t="s">
        <v>313</v>
      </c>
      <c r="AU155" s="18" t="s">
        <v>88</v>
      </c>
    </row>
    <row r="156" spans="2:65" s="1" customFormat="1" ht="11.25">
      <c r="B156" s="33"/>
      <c r="D156" s="150" t="s">
        <v>315</v>
      </c>
      <c r="F156" s="151" t="s">
        <v>10763</v>
      </c>
      <c r="I156" s="148"/>
      <c r="L156" s="33"/>
      <c r="M156" s="149"/>
      <c r="T156" s="54"/>
      <c r="AT156" s="18" t="s">
        <v>315</v>
      </c>
      <c r="AU156" s="18" t="s">
        <v>88</v>
      </c>
    </row>
    <row r="157" spans="2:65" s="1" customFormat="1" ht="33" customHeight="1">
      <c r="B157" s="33"/>
      <c r="C157" s="133" t="s">
        <v>533</v>
      </c>
      <c r="D157" s="133" t="s">
        <v>307</v>
      </c>
      <c r="E157" s="134" t="s">
        <v>6074</v>
      </c>
      <c r="F157" s="135" t="s">
        <v>6076</v>
      </c>
      <c r="G157" s="136" t="s">
        <v>350</v>
      </c>
      <c r="H157" s="137">
        <v>2</v>
      </c>
      <c r="I157" s="138"/>
      <c r="J157" s="139">
        <f>ROUND(I157*H157,2)</f>
        <v>0</v>
      </c>
      <c r="K157" s="135" t="s">
        <v>10700</v>
      </c>
      <c r="L157" s="33"/>
      <c r="M157" s="140" t="s">
        <v>42</v>
      </c>
      <c r="N157" s="141" t="s">
        <v>50</v>
      </c>
      <c r="P157" s="142">
        <f>O157*H157</f>
        <v>0</v>
      </c>
      <c r="Q157" s="142">
        <v>0</v>
      </c>
      <c r="R157" s="142">
        <f>Q157*H157</f>
        <v>0</v>
      </c>
      <c r="S157" s="142">
        <v>0</v>
      </c>
      <c r="T157" s="143">
        <f>S157*H157</f>
        <v>0</v>
      </c>
      <c r="AR157" s="144" t="s">
        <v>792</v>
      </c>
      <c r="AT157" s="144" t="s">
        <v>307</v>
      </c>
      <c r="AU157" s="144" t="s">
        <v>88</v>
      </c>
      <c r="AY157" s="18" t="s">
        <v>305</v>
      </c>
      <c r="BE157" s="145">
        <f>IF(N157="základní",J157,0)</f>
        <v>0</v>
      </c>
      <c r="BF157" s="145">
        <f>IF(N157="snížená",J157,0)</f>
        <v>0</v>
      </c>
      <c r="BG157" s="145">
        <f>IF(N157="zákl. přenesená",J157,0)</f>
        <v>0</v>
      </c>
      <c r="BH157" s="145">
        <f>IF(N157="sníž. přenesená",J157,0)</f>
        <v>0</v>
      </c>
      <c r="BI157" s="145">
        <f>IF(N157="nulová",J157,0)</f>
        <v>0</v>
      </c>
      <c r="BJ157" s="18" t="s">
        <v>86</v>
      </c>
      <c r="BK157" s="145">
        <f>ROUND(I157*H157,2)</f>
        <v>0</v>
      </c>
      <c r="BL157" s="18" t="s">
        <v>792</v>
      </c>
      <c r="BM157" s="144" t="s">
        <v>10764</v>
      </c>
    </row>
    <row r="158" spans="2:65" s="1" customFormat="1" ht="19.5">
      <c r="B158" s="33"/>
      <c r="D158" s="146" t="s">
        <v>313</v>
      </c>
      <c r="F158" s="147" t="s">
        <v>6076</v>
      </c>
      <c r="I158" s="148"/>
      <c r="L158" s="33"/>
      <c r="M158" s="149"/>
      <c r="T158" s="54"/>
      <c r="AT158" s="18" t="s">
        <v>313</v>
      </c>
      <c r="AU158" s="18" t="s">
        <v>88</v>
      </c>
    </row>
    <row r="159" spans="2:65" s="1" customFormat="1" ht="11.25">
      <c r="B159" s="33"/>
      <c r="D159" s="150" t="s">
        <v>315</v>
      </c>
      <c r="F159" s="151" t="s">
        <v>10765</v>
      </c>
      <c r="I159" s="148"/>
      <c r="L159" s="33"/>
      <c r="M159" s="149"/>
      <c r="T159" s="54"/>
      <c r="AT159" s="18" t="s">
        <v>315</v>
      </c>
      <c r="AU159" s="18" t="s">
        <v>88</v>
      </c>
    </row>
    <row r="160" spans="2:65" s="1" customFormat="1" ht="24.2" customHeight="1">
      <c r="B160" s="33"/>
      <c r="C160" s="133" t="s">
        <v>538</v>
      </c>
      <c r="D160" s="133" t="s">
        <v>307</v>
      </c>
      <c r="E160" s="134" t="s">
        <v>10766</v>
      </c>
      <c r="F160" s="135" t="s">
        <v>10767</v>
      </c>
      <c r="G160" s="136" t="s">
        <v>199</v>
      </c>
      <c r="H160" s="137">
        <v>0.5</v>
      </c>
      <c r="I160" s="138"/>
      <c r="J160" s="139">
        <f>ROUND(I160*H160,2)</f>
        <v>0</v>
      </c>
      <c r="K160" s="135" t="s">
        <v>721</v>
      </c>
      <c r="L160" s="33"/>
      <c r="M160" s="140" t="s">
        <v>42</v>
      </c>
      <c r="N160" s="141" t="s">
        <v>50</v>
      </c>
      <c r="P160" s="142">
        <f>O160*H160</f>
        <v>0</v>
      </c>
      <c r="Q160" s="142">
        <v>0</v>
      </c>
      <c r="R160" s="142">
        <f>Q160*H160</f>
        <v>0</v>
      </c>
      <c r="S160" s="142">
        <v>0</v>
      </c>
      <c r="T160" s="143">
        <f>S160*H160</f>
        <v>0</v>
      </c>
      <c r="AR160" s="144" t="s">
        <v>792</v>
      </c>
      <c r="AT160" s="144" t="s">
        <v>307</v>
      </c>
      <c r="AU160" s="144" t="s">
        <v>88</v>
      </c>
      <c r="AY160" s="18" t="s">
        <v>305</v>
      </c>
      <c r="BE160" s="145">
        <f>IF(N160="základní",J160,0)</f>
        <v>0</v>
      </c>
      <c r="BF160" s="145">
        <f>IF(N160="snížená",J160,0)</f>
        <v>0</v>
      </c>
      <c r="BG160" s="145">
        <f>IF(N160="zákl. přenesená",J160,0)</f>
        <v>0</v>
      </c>
      <c r="BH160" s="145">
        <f>IF(N160="sníž. přenesená",J160,0)</f>
        <v>0</v>
      </c>
      <c r="BI160" s="145">
        <f>IF(N160="nulová",J160,0)</f>
        <v>0</v>
      </c>
      <c r="BJ160" s="18" t="s">
        <v>86</v>
      </c>
      <c r="BK160" s="145">
        <f>ROUND(I160*H160,2)</f>
        <v>0</v>
      </c>
      <c r="BL160" s="18" t="s">
        <v>792</v>
      </c>
      <c r="BM160" s="144" t="s">
        <v>10768</v>
      </c>
    </row>
    <row r="161" spans="2:65" s="1" customFormat="1" ht="11.25">
      <c r="B161" s="33"/>
      <c r="D161" s="146" t="s">
        <v>313</v>
      </c>
      <c r="F161" s="147" t="s">
        <v>10767</v>
      </c>
      <c r="I161" s="148"/>
      <c r="L161" s="33"/>
      <c r="M161" s="149"/>
      <c r="T161" s="54"/>
      <c r="AT161" s="18" t="s">
        <v>313</v>
      </c>
      <c r="AU161" s="18" t="s">
        <v>88</v>
      </c>
    </row>
    <row r="162" spans="2:65" s="1" customFormat="1" ht="49.15" customHeight="1">
      <c r="B162" s="33"/>
      <c r="C162" s="179" t="s">
        <v>545</v>
      </c>
      <c r="D162" s="179" t="s">
        <v>341</v>
      </c>
      <c r="E162" s="180" t="s">
        <v>5937</v>
      </c>
      <c r="F162" s="181" t="s">
        <v>5860</v>
      </c>
      <c r="G162" s="182" t="s">
        <v>199</v>
      </c>
      <c r="H162" s="183">
        <v>0.5</v>
      </c>
      <c r="I162" s="184"/>
      <c r="J162" s="185">
        <f>ROUND(I162*H162,2)</f>
        <v>0</v>
      </c>
      <c r="K162" s="181" t="s">
        <v>721</v>
      </c>
      <c r="L162" s="186"/>
      <c r="M162" s="187" t="s">
        <v>42</v>
      </c>
      <c r="N162" s="188" t="s">
        <v>50</v>
      </c>
      <c r="P162" s="142">
        <f>O162*H162</f>
        <v>0</v>
      </c>
      <c r="Q162" s="142">
        <v>0</v>
      </c>
      <c r="R162" s="142">
        <f>Q162*H162</f>
        <v>0</v>
      </c>
      <c r="S162" s="142">
        <v>0</v>
      </c>
      <c r="T162" s="143">
        <f>S162*H162</f>
        <v>0</v>
      </c>
      <c r="AR162" s="144" t="s">
        <v>2003</v>
      </c>
      <c r="AT162" s="144" t="s">
        <v>341</v>
      </c>
      <c r="AU162" s="144" t="s">
        <v>88</v>
      </c>
      <c r="AY162" s="18" t="s">
        <v>305</v>
      </c>
      <c r="BE162" s="145">
        <f>IF(N162="základní",J162,0)</f>
        <v>0</v>
      </c>
      <c r="BF162" s="145">
        <f>IF(N162="snížená",J162,0)</f>
        <v>0</v>
      </c>
      <c r="BG162" s="145">
        <f>IF(N162="zákl. přenesená",J162,0)</f>
        <v>0</v>
      </c>
      <c r="BH162" s="145">
        <f>IF(N162="sníž. přenesená",J162,0)</f>
        <v>0</v>
      </c>
      <c r="BI162" s="145">
        <f>IF(N162="nulová",J162,0)</f>
        <v>0</v>
      </c>
      <c r="BJ162" s="18" t="s">
        <v>86</v>
      </c>
      <c r="BK162" s="145">
        <f>ROUND(I162*H162,2)</f>
        <v>0</v>
      </c>
      <c r="BL162" s="18" t="s">
        <v>792</v>
      </c>
      <c r="BM162" s="144" t="s">
        <v>10769</v>
      </c>
    </row>
    <row r="163" spans="2:65" s="1" customFormat="1" ht="29.25">
      <c r="B163" s="33"/>
      <c r="D163" s="146" t="s">
        <v>313</v>
      </c>
      <c r="F163" s="147" t="s">
        <v>5860</v>
      </c>
      <c r="I163" s="148"/>
      <c r="L163" s="33"/>
      <c r="M163" s="149"/>
      <c r="T163" s="54"/>
      <c r="AT163" s="18" t="s">
        <v>313</v>
      </c>
      <c r="AU163" s="18" t="s">
        <v>88</v>
      </c>
    </row>
    <row r="164" spans="2:65" s="1" customFormat="1" ht="49.15" customHeight="1">
      <c r="B164" s="33"/>
      <c r="C164" s="133" t="s">
        <v>551</v>
      </c>
      <c r="D164" s="133" t="s">
        <v>307</v>
      </c>
      <c r="E164" s="134" t="s">
        <v>5861</v>
      </c>
      <c r="F164" s="135" t="s">
        <v>5863</v>
      </c>
      <c r="G164" s="136" t="s">
        <v>402</v>
      </c>
      <c r="H164" s="137">
        <v>1420</v>
      </c>
      <c r="I164" s="138"/>
      <c r="J164" s="139">
        <f>ROUND(I164*H164,2)</f>
        <v>0</v>
      </c>
      <c r="K164" s="135" t="s">
        <v>10700</v>
      </c>
      <c r="L164" s="33"/>
      <c r="M164" s="140" t="s">
        <v>42</v>
      </c>
      <c r="N164" s="141" t="s">
        <v>50</v>
      </c>
      <c r="P164" s="142">
        <f>O164*H164</f>
        <v>0</v>
      </c>
      <c r="Q164" s="142">
        <v>0</v>
      </c>
      <c r="R164" s="142">
        <f>Q164*H164</f>
        <v>0</v>
      </c>
      <c r="S164" s="142">
        <v>0</v>
      </c>
      <c r="T164" s="143">
        <f>S164*H164</f>
        <v>0</v>
      </c>
      <c r="AR164" s="144" t="s">
        <v>792</v>
      </c>
      <c r="AT164" s="144" t="s">
        <v>307</v>
      </c>
      <c r="AU164" s="144" t="s">
        <v>88</v>
      </c>
      <c r="AY164" s="18" t="s">
        <v>305</v>
      </c>
      <c r="BE164" s="145">
        <f>IF(N164="základní",J164,0)</f>
        <v>0</v>
      </c>
      <c r="BF164" s="145">
        <f>IF(N164="snížená",J164,0)</f>
        <v>0</v>
      </c>
      <c r="BG164" s="145">
        <f>IF(N164="zákl. přenesená",J164,0)</f>
        <v>0</v>
      </c>
      <c r="BH164" s="145">
        <f>IF(N164="sníž. přenesená",J164,0)</f>
        <v>0</v>
      </c>
      <c r="BI164" s="145">
        <f>IF(N164="nulová",J164,0)</f>
        <v>0</v>
      </c>
      <c r="BJ164" s="18" t="s">
        <v>86</v>
      </c>
      <c r="BK164" s="145">
        <f>ROUND(I164*H164,2)</f>
        <v>0</v>
      </c>
      <c r="BL164" s="18" t="s">
        <v>792</v>
      </c>
      <c r="BM164" s="144" t="s">
        <v>10770</v>
      </c>
    </row>
    <row r="165" spans="2:65" s="1" customFormat="1" ht="29.25">
      <c r="B165" s="33"/>
      <c r="D165" s="146" t="s">
        <v>313</v>
      </c>
      <c r="F165" s="147" t="s">
        <v>5863</v>
      </c>
      <c r="I165" s="148"/>
      <c r="L165" s="33"/>
      <c r="M165" s="149"/>
      <c r="T165" s="54"/>
      <c r="AT165" s="18" t="s">
        <v>313</v>
      </c>
      <c r="AU165" s="18" t="s">
        <v>88</v>
      </c>
    </row>
    <row r="166" spans="2:65" s="1" customFormat="1" ht="11.25">
      <c r="B166" s="33"/>
      <c r="D166" s="150" t="s">
        <v>315</v>
      </c>
      <c r="F166" s="151" t="s">
        <v>10771</v>
      </c>
      <c r="I166" s="148"/>
      <c r="L166" s="33"/>
      <c r="M166" s="149"/>
      <c r="T166" s="54"/>
      <c r="AT166" s="18" t="s">
        <v>315</v>
      </c>
      <c r="AU166" s="18" t="s">
        <v>88</v>
      </c>
    </row>
    <row r="167" spans="2:65" s="1" customFormat="1" ht="55.5" customHeight="1">
      <c r="B167" s="33"/>
      <c r="C167" s="179" t="s">
        <v>559</v>
      </c>
      <c r="D167" s="179" t="s">
        <v>341</v>
      </c>
      <c r="E167" s="180" t="s">
        <v>5939</v>
      </c>
      <c r="F167" s="181" t="s">
        <v>10772</v>
      </c>
      <c r="G167" s="182" t="s">
        <v>402</v>
      </c>
      <c r="H167" s="183">
        <v>540</v>
      </c>
      <c r="I167" s="184"/>
      <c r="J167" s="185">
        <f>ROUND(I167*H167,2)</f>
        <v>0</v>
      </c>
      <c r="K167" s="181" t="s">
        <v>721</v>
      </c>
      <c r="L167" s="186"/>
      <c r="M167" s="187" t="s">
        <v>42</v>
      </c>
      <c r="N167" s="188" t="s">
        <v>50</v>
      </c>
      <c r="P167" s="142">
        <f>O167*H167</f>
        <v>0</v>
      </c>
      <c r="Q167" s="142">
        <v>0</v>
      </c>
      <c r="R167" s="142">
        <f>Q167*H167</f>
        <v>0</v>
      </c>
      <c r="S167" s="142">
        <v>0</v>
      </c>
      <c r="T167" s="143">
        <f>S167*H167</f>
        <v>0</v>
      </c>
      <c r="AR167" s="144" t="s">
        <v>2003</v>
      </c>
      <c r="AT167" s="144" t="s">
        <v>341</v>
      </c>
      <c r="AU167" s="144" t="s">
        <v>88</v>
      </c>
      <c r="AY167" s="18" t="s">
        <v>305</v>
      </c>
      <c r="BE167" s="145">
        <f>IF(N167="základní",J167,0)</f>
        <v>0</v>
      </c>
      <c r="BF167" s="145">
        <f>IF(N167="snížená",J167,0)</f>
        <v>0</v>
      </c>
      <c r="BG167" s="145">
        <f>IF(N167="zákl. přenesená",J167,0)</f>
        <v>0</v>
      </c>
      <c r="BH167" s="145">
        <f>IF(N167="sníž. přenesená",J167,0)</f>
        <v>0</v>
      </c>
      <c r="BI167" s="145">
        <f>IF(N167="nulová",J167,0)</f>
        <v>0</v>
      </c>
      <c r="BJ167" s="18" t="s">
        <v>86</v>
      </c>
      <c r="BK167" s="145">
        <f>ROUND(I167*H167,2)</f>
        <v>0</v>
      </c>
      <c r="BL167" s="18" t="s">
        <v>792</v>
      </c>
      <c r="BM167" s="144" t="s">
        <v>10773</v>
      </c>
    </row>
    <row r="168" spans="2:65" s="1" customFormat="1" ht="29.25">
      <c r="B168" s="33"/>
      <c r="D168" s="146" t="s">
        <v>313</v>
      </c>
      <c r="F168" s="147" t="s">
        <v>10772</v>
      </c>
      <c r="I168" s="148"/>
      <c r="L168" s="33"/>
      <c r="M168" s="149"/>
      <c r="T168" s="54"/>
      <c r="AT168" s="18" t="s">
        <v>313</v>
      </c>
      <c r="AU168" s="18" t="s">
        <v>88</v>
      </c>
    </row>
    <row r="169" spans="2:65" s="1" customFormat="1" ht="55.5" customHeight="1">
      <c r="B169" s="33"/>
      <c r="C169" s="179" t="s">
        <v>569</v>
      </c>
      <c r="D169" s="179" t="s">
        <v>341</v>
      </c>
      <c r="E169" s="180" t="s">
        <v>5945</v>
      </c>
      <c r="F169" s="181" t="s">
        <v>10774</v>
      </c>
      <c r="G169" s="182" t="s">
        <v>402</v>
      </c>
      <c r="H169" s="183">
        <v>540</v>
      </c>
      <c r="I169" s="184"/>
      <c r="J169" s="185">
        <f>ROUND(I169*H169,2)</f>
        <v>0</v>
      </c>
      <c r="K169" s="181" t="s">
        <v>721</v>
      </c>
      <c r="L169" s="186"/>
      <c r="M169" s="187" t="s">
        <v>42</v>
      </c>
      <c r="N169" s="188" t="s">
        <v>50</v>
      </c>
      <c r="P169" s="142">
        <f>O169*H169</f>
        <v>0</v>
      </c>
      <c r="Q169" s="142">
        <v>0</v>
      </c>
      <c r="R169" s="142">
        <f>Q169*H169</f>
        <v>0</v>
      </c>
      <c r="S169" s="142">
        <v>0</v>
      </c>
      <c r="T169" s="143">
        <f>S169*H169</f>
        <v>0</v>
      </c>
      <c r="AR169" s="144" t="s">
        <v>2003</v>
      </c>
      <c r="AT169" s="144" t="s">
        <v>341</v>
      </c>
      <c r="AU169" s="144" t="s">
        <v>88</v>
      </c>
      <c r="AY169" s="18" t="s">
        <v>305</v>
      </c>
      <c r="BE169" s="145">
        <f>IF(N169="základní",J169,0)</f>
        <v>0</v>
      </c>
      <c r="BF169" s="145">
        <f>IF(N169="snížená",J169,0)</f>
        <v>0</v>
      </c>
      <c r="BG169" s="145">
        <f>IF(N169="zákl. přenesená",J169,0)</f>
        <v>0</v>
      </c>
      <c r="BH169" s="145">
        <f>IF(N169="sníž. přenesená",J169,0)</f>
        <v>0</v>
      </c>
      <c r="BI169" s="145">
        <f>IF(N169="nulová",J169,0)</f>
        <v>0</v>
      </c>
      <c r="BJ169" s="18" t="s">
        <v>86</v>
      </c>
      <c r="BK169" s="145">
        <f>ROUND(I169*H169,2)</f>
        <v>0</v>
      </c>
      <c r="BL169" s="18" t="s">
        <v>792</v>
      </c>
      <c r="BM169" s="144" t="s">
        <v>10775</v>
      </c>
    </row>
    <row r="170" spans="2:65" s="1" customFormat="1" ht="29.25">
      <c r="B170" s="33"/>
      <c r="D170" s="146" t="s">
        <v>313</v>
      </c>
      <c r="F170" s="147" t="s">
        <v>10774</v>
      </c>
      <c r="I170" s="148"/>
      <c r="L170" s="33"/>
      <c r="M170" s="149"/>
      <c r="T170" s="54"/>
      <c r="AT170" s="18" t="s">
        <v>313</v>
      </c>
      <c r="AU170" s="18" t="s">
        <v>88</v>
      </c>
    </row>
    <row r="171" spans="2:65" s="1" customFormat="1" ht="24.2" customHeight="1">
      <c r="B171" s="33"/>
      <c r="C171" s="179" t="s">
        <v>577</v>
      </c>
      <c r="D171" s="179" t="s">
        <v>341</v>
      </c>
      <c r="E171" s="180" t="s">
        <v>5865</v>
      </c>
      <c r="F171" s="181" t="s">
        <v>5866</v>
      </c>
      <c r="G171" s="182" t="s">
        <v>402</v>
      </c>
      <c r="H171" s="183">
        <v>220</v>
      </c>
      <c r="I171" s="184"/>
      <c r="J171" s="185">
        <f>ROUND(I171*H171,2)</f>
        <v>0</v>
      </c>
      <c r="K171" s="181" t="s">
        <v>10700</v>
      </c>
      <c r="L171" s="186"/>
      <c r="M171" s="187" t="s">
        <v>42</v>
      </c>
      <c r="N171" s="188" t="s">
        <v>50</v>
      </c>
      <c r="P171" s="142">
        <f>O171*H171</f>
        <v>0</v>
      </c>
      <c r="Q171" s="142">
        <v>1.2E-4</v>
      </c>
      <c r="R171" s="142">
        <f>Q171*H171</f>
        <v>2.64E-2</v>
      </c>
      <c r="S171" s="142">
        <v>0</v>
      </c>
      <c r="T171" s="143">
        <f>S171*H171</f>
        <v>0</v>
      </c>
      <c r="AR171" s="144" t="s">
        <v>2003</v>
      </c>
      <c r="AT171" s="144" t="s">
        <v>341</v>
      </c>
      <c r="AU171" s="144" t="s">
        <v>88</v>
      </c>
      <c r="AY171" s="18" t="s">
        <v>305</v>
      </c>
      <c r="BE171" s="145">
        <f>IF(N171="základní",J171,0)</f>
        <v>0</v>
      </c>
      <c r="BF171" s="145">
        <f>IF(N171="snížená",J171,0)</f>
        <v>0</v>
      </c>
      <c r="BG171" s="145">
        <f>IF(N171="zákl. přenesená",J171,0)</f>
        <v>0</v>
      </c>
      <c r="BH171" s="145">
        <f>IF(N171="sníž. přenesená",J171,0)</f>
        <v>0</v>
      </c>
      <c r="BI171" s="145">
        <f>IF(N171="nulová",J171,0)</f>
        <v>0</v>
      </c>
      <c r="BJ171" s="18" t="s">
        <v>86</v>
      </c>
      <c r="BK171" s="145">
        <f>ROUND(I171*H171,2)</f>
        <v>0</v>
      </c>
      <c r="BL171" s="18" t="s">
        <v>792</v>
      </c>
      <c r="BM171" s="144" t="s">
        <v>10776</v>
      </c>
    </row>
    <row r="172" spans="2:65" s="1" customFormat="1" ht="19.5">
      <c r="B172" s="33"/>
      <c r="D172" s="146" t="s">
        <v>313</v>
      </c>
      <c r="F172" s="147" t="s">
        <v>5866</v>
      </c>
      <c r="I172" s="148"/>
      <c r="L172" s="33"/>
      <c r="M172" s="149"/>
      <c r="T172" s="54"/>
      <c r="AT172" s="18" t="s">
        <v>313</v>
      </c>
      <c r="AU172" s="18" t="s">
        <v>88</v>
      </c>
    </row>
    <row r="173" spans="2:65" s="1" customFormat="1" ht="24.2" customHeight="1">
      <c r="B173" s="33"/>
      <c r="C173" s="179" t="s">
        <v>585</v>
      </c>
      <c r="D173" s="179" t="s">
        <v>341</v>
      </c>
      <c r="E173" s="180" t="s">
        <v>10777</v>
      </c>
      <c r="F173" s="181" t="s">
        <v>10778</v>
      </c>
      <c r="G173" s="182" t="s">
        <v>402</v>
      </c>
      <c r="H173" s="183">
        <v>120</v>
      </c>
      <c r="I173" s="184"/>
      <c r="J173" s="185">
        <f>ROUND(I173*H173,2)</f>
        <v>0</v>
      </c>
      <c r="K173" s="181" t="s">
        <v>10700</v>
      </c>
      <c r="L173" s="186"/>
      <c r="M173" s="187" t="s">
        <v>42</v>
      </c>
      <c r="N173" s="188" t="s">
        <v>50</v>
      </c>
      <c r="P173" s="142">
        <f>O173*H173</f>
        <v>0</v>
      </c>
      <c r="Q173" s="142">
        <v>1.83E-3</v>
      </c>
      <c r="R173" s="142">
        <f>Q173*H173</f>
        <v>0.21960000000000002</v>
      </c>
      <c r="S173" s="142">
        <v>0</v>
      </c>
      <c r="T173" s="143">
        <f>S173*H173</f>
        <v>0</v>
      </c>
      <c r="AR173" s="144" t="s">
        <v>2003</v>
      </c>
      <c r="AT173" s="144" t="s">
        <v>341</v>
      </c>
      <c r="AU173" s="144" t="s">
        <v>88</v>
      </c>
      <c r="AY173" s="18" t="s">
        <v>305</v>
      </c>
      <c r="BE173" s="145">
        <f>IF(N173="základní",J173,0)</f>
        <v>0</v>
      </c>
      <c r="BF173" s="145">
        <f>IF(N173="snížená",J173,0)</f>
        <v>0</v>
      </c>
      <c r="BG173" s="145">
        <f>IF(N173="zákl. přenesená",J173,0)</f>
        <v>0</v>
      </c>
      <c r="BH173" s="145">
        <f>IF(N173="sníž. přenesená",J173,0)</f>
        <v>0</v>
      </c>
      <c r="BI173" s="145">
        <f>IF(N173="nulová",J173,0)</f>
        <v>0</v>
      </c>
      <c r="BJ173" s="18" t="s">
        <v>86</v>
      </c>
      <c r="BK173" s="145">
        <f>ROUND(I173*H173,2)</f>
        <v>0</v>
      </c>
      <c r="BL173" s="18" t="s">
        <v>792</v>
      </c>
      <c r="BM173" s="144" t="s">
        <v>10779</v>
      </c>
    </row>
    <row r="174" spans="2:65" s="1" customFormat="1" ht="19.5">
      <c r="B174" s="33"/>
      <c r="D174" s="146" t="s">
        <v>313</v>
      </c>
      <c r="F174" s="147" t="s">
        <v>10778</v>
      </c>
      <c r="I174" s="148"/>
      <c r="L174" s="33"/>
      <c r="M174" s="149"/>
      <c r="T174" s="54"/>
      <c r="AT174" s="18" t="s">
        <v>313</v>
      </c>
      <c r="AU174" s="18" t="s">
        <v>88</v>
      </c>
    </row>
    <row r="175" spans="2:65" s="1" customFormat="1" ht="24.2" customHeight="1">
      <c r="B175" s="33"/>
      <c r="C175" s="133" t="s">
        <v>593</v>
      </c>
      <c r="D175" s="133" t="s">
        <v>307</v>
      </c>
      <c r="E175" s="134" t="s">
        <v>10780</v>
      </c>
      <c r="F175" s="135" t="s">
        <v>10781</v>
      </c>
      <c r="G175" s="136" t="s">
        <v>5668</v>
      </c>
      <c r="H175" s="137">
        <v>122</v>
      </c>
      <c r="I175" s="138"/>
      <c r="J175" s="139">
        <f>ROUND(I175*H175,2)</f>
        <v>0</v>
      </c>
      <c r="K175" s="135" t="s">
        <v>721</v>
      </c>
      <c r="L175" s="33"/>
      <c r="M175" s="140" t="s">
        <v>42</v>
      </c>
      <c r="N175" s="141" t="s">
        <v>50</v>
      </c>
      <c r="P175" s="142">
        <f>O175*H175</f>
        <v>0</v>
      </c>
      <c r="Q175" s="142">
        <v>0</v>
      </c>
      <c r="R175" s="142">
        <f>Q175*H175</f>
        <v>0</v>
      </c>
      <c r="S175" s="142">
        <v>0</v>
      </c>
      <c r="T175" s="143">
        <f>S175*H175</f>
        <v>0</v>
      </c>
      <c r="AR175" s="144" t="s">
        <v>792</v>
      </c>
      <c r="AT175" s="144" t="s">
        <v>307</v>
      </c>
      <c r="AU175" s="144" t="s">
        <v>88</v>
      </c>
      <c r="AY175" s="18" t="s">
        <v>305</v>
      </c>
      <c r="BE175" s="145">
        <f>IF(N175="základní",J175,0)</f>
        <v>0</v>
      </c>
      <c r="BF175" s="145">
        <f>IF(N175="snížená",J175,0)</f>
        <v>0</v>
      </c>
      <c r="BG175" s="145">
        <f>IF(N175="zákl. přenesená",J175,0)</f>
        <v>0</v>
      </c>
      <c r="BH175" s="145">
        <f>IF(N175="sníž. přenesená",J175,0)</f>
        <v>0</v>
      </c>
      <c r="BI175" s="145">
        <f>IF(N175="nulová",J175,0)</f>
        <v>0</v>
      </c>
      <c r="BJ175" s="18" t="s">
        <v>86</v>
      </c>
      <c r="BK175" s="145">
        <f>ROUND(I175*H175,2)</f>
        <v>0</v>
      </c>
      <c r="BL175" s="18" t="s">
        <v>792</v>
      </c>
      <c r="BM175" s="144" t="s">
        <v>10782</v>
      </c>
    </row>
    <row r="176" spans="2:65" s="1" customFormat="1" ht="19.5">
      <c r="B176" s="33"/>
      <c r="D176" s="146" t="s">
        <v>313</v>
      </c>
      <c r="F176" s="147" t="s">
        <v>10781</v>
      </c>
      <c r="I176" s="148"/>
      <c r="L176" s="33"/>
      <c r="M176" s="149"/>
      <c r="T176" s="54"/>
      <c r="AT176" s="18" t="s">
        <v>313</v>
      </c>
      <c r="AU176" s="18" t="s">
        <v>88</v>
      </c>
    </row>
    <row r="177" spans="2:65" s="1" customFormat="1" ht="24.2" customHeight="1">
      <c r="B177" s="33"/>
      <c r="C177" s="133" t="s">
        <v>605</v>
      </c>
      <c r="D177" s="133" t="s">
        <v>307</v>
      </c>
      <c r="E177" s="134" t="s">
        <v>10783</v>
      </c>
      <c r="F177" s="135" t="s">
        <v>10784</v>
      </c>
      <c r="G177" s="136" t="s">
        <v>5668</v>
      </c>
      <c r="H177" s="137">
        <v>120</v>
      </c>
      <c r="I177" s="138"/>
      <c r="J177" s="139">
        <f>ROUND(I177*H177,2)</f>
        <v>0</v>
      </c>
      <c r="K177" s="135" t="s">
        <v>721</v>
      </c>
      <c r="L177" s="33"/>
      <c r="M177" s="140" t="s">
        <v>42</v>
      </c>
      <c r="N177" s="141" t="s">
        <v>50</v>
      </c>
      <c r="P177" s="142">
        <f>O177*H177</f>
        <v>0</v>
      </c>
      <c r="Q177" s="142">
        <v>0</v>
      </c>
      <c r="R177" s="142">
        <f>Q177*H177</f>
        <v>0</v>
      </c>
      <c r="S177" s="142">
        <v>0</v>
      </c>
      <c r="T177" s="143">
        <f>S177*H177</f>
        <v>0</v>
      </c>
      <c r="AR177" s="144" t="s">
        <v>792</v>
      </c>
      <c r="AT177" s="144" t="s">
        <v>307</v>
      </c>
      <c r="AU177" s="144" t="s">
        <v>88</v>
      </c>
      <c r="AY177" s="18" t="s">
        <v>305</v>
      </c>
      <c r="BE177" s="145">
        <f>IF(N177="základní",J177,0)</f>
        <v>0</v>
      </c>
      <c r="BF177" s="145">
        <f>IF(N177="snížená",J177,0)</f>
        <v>0</v>
      </c>
      <c r="BG177" s="145">
        <f>IF(N177="zákl. přenesená",J177,0)</f>
        <v>0</v>
      </c>
      <c r="BH177" s="145">
        <f>IF(N177="sníž. přenesená",J177,0)</f>
        <v>0</v>
      </c>
      <c r="BI177" s="145">
        <f>IF(N177="nulová",J177,0)</f>
        <v>0</v>
      </c>
      <c r="BJ177" s="18" t="s">
        <v>86</v>
      </c>
      <c r="BK177" s="145">
        <f>ROUND(I177*H177,2)</f>
        <v>0</v>
      </c>
      <c r="BL177" s="18" t="s">
        <v>792</v>
      </c>
      <c r="BM177" s="144" t="s">
        <v>10785</v>
      </c>
    </row>
    <row r="178" spans="2:65" s="1" customFormat="1" ht="19.5">
      <c r="B178" s="33"/>
      <c r="D178" s="146" t="s">
        <v>313</v>
      </c>
      <c r="F178" s="147" t="s">
        <v>10784</v>
      </c>
      <c r="I178" s="148"/>
      <c r="L178" s="33"/>
      <c r="M178" s="149"/>
      <c r="T178" s="54"/>
      <c r="AT178" s="18" t="s">
        <v>313</v>
      </c>
      <c r="AU178" s="18" t="s">
        <v>88</v>
      </c>
    </row>
    <row r="179" spans="2:65" s="1" customFormat="1" ht="24.2" customHeight="1">
      <c r="B179" s="33"/>
      <c r="C179" s="179" t="s">
        <v>614</v>
      </c>
      <c r="D179" s="179" t="s">
        <v>341</v>
      </c>
      <c r="E179" s="180" t="s">
        <v>5947</v>
      </c>
      <c r="F179" s="181" t="s">
        <v>10786</v>
      </c>
      <c r="G179" s="182" t="s">
        <v>402</v>
      </c>
      <c r="H179" s="183">
        <v>144</v>
      </c>
      <c r="I179" s="184"/>
      <c r="J179" s="185">
        <f>ROUND(I179*H179,2)</f>
        <v>0</v>
      </c>
      <c r="K179" s="181" t="s">
        <v>721</v>
      </c>
      <c r="L179" s="186"/>
      <c r="M179" s="187" t="s">
        <v>42</v>
      </c>
      <c r="N179" s="188" t="s">
        <v>50</v>
      </c>
      <c r="P179" s="142">
        <f>O179*H179</f>
        <v>0</v>
      </c>
      <c r="Q179" s="142">
        <v>0</v>
      </c>
      <c r="R179" s="142">
        <f>Q179*H179</f>
        <v>0</v>
      </c>
      <c r="S179" s="142">
        <v>0</v>
      </c>
      <c r="T179" s="143">
        <f>S179*H179</f>
        <v>0</v>
      </c>
      <c r="AR179" s="144" t="s">
        <v>2003</v>
      </c>
      <c r="AT179" s="144" t="s">
        <v>341</v>
      </c>
      <c r="AU179" s="144" t="s">
        <v>88</v>
      </c>
      <c r="AY179" s="18" t="s">
        <v>305</v>
      </c>
      <c r="BE179" s="145">
        <f>IF(N179="základní",J179,0)</f>
        <v>0</v>
      </c>
      <c r="BF179" s="145">
        <f>IF(N179="snížená",J179,0)</f>
        <v>0</v>
      </c>
      <c r="BG179" s="145">
        <f>IF(N179="zákl. přenesená",J179,0)</f>
        <v>0</v>
      </c>
      <c r="BH179" s="145">
        <f>IF(N179="sníž. přenesená",J179,0)</f>
        <v>0</v>
      </c>
      <c r="BI179" s="145">
        <f>IF(N179="nulová",J179,0)</f>
        <v>0</v>
      </c>
      <c r="BJ179" s="18" t="s">
        <v>86</v>
      </c>
      <c r="BK179" s="145">
        <f>ROUND(I179*H179,2)</f>
        <v>0</v>
      </c>
      <c r="BL179" s="18" t="s">
        <v>792</v>
      </c>
      <c r="BM179" s="144" t="s">
        <v>10787</v>
      </c>
    </row>
    <row r="180" spans="2:65" s="1" customFormat="1" ht="11.25">
      <c r="B180" s="33"/>
      <c r="D180" s="146" t="s">
        <v>313</v>
      </c>
      <c r="F180" s="147" t="s">
        <v>10786</v>
      </c>
      <c r="I180" s="148"/>
      <c r="L180" s="33"/>
      <c r="M180" s="149"/>
      <c r="T180" s="54"/>
      <c r="AT180" s="18" t="s">
        <v>313</v>
      </c>
      <c r="AU180" s="18" t="s">
        <v>88</v>
      </c>
    </row>
    <row r="181" spans="2:65" s="1" customFormat="1" ht="24.2" customHeight="1">
      <c r="B181" s="33"/>
      <c r="C181" s="179" t="s">
        <v>624</v>
      </c>
      <c r="D181" s="179" t="s">
        <v>341</v>
      </c>
      <c r="E181" s="180" t="s">
        <v>5967</v>
      </c>
      <c r="F181" s="181" t="s">
        <v>5926</v>
      </c>
      <c r="G181" s="182" t="s">
        <v>5668</v>
      </c>
      <c r="H181" s="183">
        <v>1</v>
      </c>
      <c r="I181" s="184"/>
      <c r="J181" s="185">
        <f>ROUND(I181*H181,2)</f>
        <v>0</v>
      </c>
      <c r="K181" s="181" t="s">
        <v>721</v>
      </c>
      <c r="L181" s="186"/>
      <c r="M181" s="187" t="s">
        <v>42</v>
      </c>
      <c r="N181" s="188" t="s">
        <v>50</v>
      </c>
      <c r="P181" s="142">
        <f>O181*H181</f>
        <v>0</v>
      </c>
      <c r="Q181" s="142">
        <v>0</v>
      </c>
      <c r="R181" s="142">
        <f>Q181*H181</f>
        <v>0</v>
      </c>
      <c r="S181" s="142">
        <v>0</v>
      </c>
      <c r="T181" s="143">
        <f>S181*H181</f>
        <v>0</v>
      </c>
      <c r="AR181" s="144" t="s">
        <v>2003</v>
      </c>
      <c r="AT181" s="144" t="s">
        <v>341</v>
      </c>
      <c r="AU181" s="144" t="s">
        <v>88</v>
      </c>
      <c r="AY181" s="18" t="s">
        <v>305</v>
      </c>
      <c r="BE181" s="145">
        <f>IF(N181="základní",J181,0)</f>
        <v>0</v>
      </c>
      <c r="BF181" s="145">
        <f>IF(N181="snížená",J181,0)</f>
        <v>0</v>
      </c>
      <c r="BG181" s="145">
        <f>IF(N181="zákl. přenesená",J181,0)</f>
        <v>0</v>
      </c>
      <c r="BH181" s="145">
        <f>IF(N181="sníž. přenesená",J181,0)</f>
        <v>0</v>
      </c>
      <c r="BI181" s="145">
        <f>IF(N181="nulová",J181,0)</f>
        <v>0</v>
      </c>
      <c r="BJ181" s="18" t="s">
        <v>86</v>
      </c>
      <c r="BK181" s="145">
        <f>ROUND(I181*H181,2)</f>
        <v>0</v>
      </c>
      <c r="BL181" s="18" t="s">
        <v>792</v>
      </c>
      <c r="BM181" s="144" t="s">
        <v>10788</v>
      </c>
    </row>
    <row r="182" spans="2:65" s="1" customFormat="1" ht="19.5">
      <c r="B182" s="33"/>
      <c r="D182" s="146" t="s">
        <v>313</v>
      </c>
      <c r="F182" s="147" t="s">
        <v>5926</v>
      </c>
      <c r="I182" s="148"/>
      <c r="L182" s="33"/>
      <c r="M182" s="194"/>
      <c r="N182" s="195"/>
      <c r="O182" s="195"/>
      <c r="P182" s="195"/>
      <c r="Q182" s="195"/>
      <c r="R182" s="195"/>
      <c r="S182" s="195"/>
      <c r="T182" s="196"/>
      <c r="AT182" s="18" t="s">
        <v>313</v>
      </c>
      <c r="AU182" s="18" t="s">
        <v>88</v>
      </c>
    </row>
    <row r="183" spans="2:65" s="1" customFormat="1" ht="6.95" customHeight="1">
      <c r="B183" s="42"/>
      <c r="C183" s="43"/>
      <c r="D183" s="43"/>
      <c r="E183" s="43"/>
      <c r="F183" s="43"/>
      <c r="G183" s="43"/>
      <c r="H183" s="43"/>
      <c r="I183" s="43"/>
      <c r="J183" s="43"/>
      <c r="K183" s="43"/>
      <c r="L183" s="33"/>
    </row>
  </sheetData>
  <sheetProtection algorithmName="SHA-512" hashValue="bN6dUHvNOjfs5A1gOP8KLylWQJBI/7/dSaY7peHGWn0BbjC+SSgtDGIinOZPTSypkHgUKIuvFAdHpNQDcr5bzw==" saltValue="DOAIpdgszOz7+lCMluvp/UaaZhBnHeWPT6HyGnyhwigBI8LbSai9QxA+gFN5JGGMaAmt3bChgWxfTSb1RZ8qLw==" spinCount="100000" sheet="1" objects="1" scenarios="1" formatColumns="0" formatRows="0" autoFilter="0"/>
  <autoFilter ref="C92:K182" xr:uid="{00000000-0009-0000-0000-000018000000}"/>
  <mergeCells count="15">
    <mergeCell ref="E79:H79"/>
    <mergeCell ref="E83:H83"/>
    <mergeCell ref="E81:H81"/>
    <mergeCell ref="E85:H85"/>
    <mergeCell ref="L2:V2"/>
    <mergeCell ref="E31:H31"/>
    <mergeCell ref="E52:H52"/>
    <mergeCell ref="E56:H56"/>
    <mergeCell ref="E54:H54"/>
    <mergeCell ref="E58:H58"/>
    <mergeCell ref="E7:H7"/>
    <mergeCell ref="E11:H11"/>
    <mergeCell ref="E9:H9"/>
    <mergeCell ref="E13:H13"/>
    <mergeCell ref="E22:H22"/>
  </mergeCells>
  <hyperlinks>
    <hyperlink ref="F102" r:id="rId1" xr:uid="{00000000-0004-0000-1800-000000000000}"/>
    <hyperlink ref="F111" r:id="rId2" xr:uid="{00000000-0004-0000-1800-000001000000}"/>
    <hyperlink ref="F128" r:id="rId3" xr:uid="{00000000-0004-0000-1800-000002000000}"/>
    <hyperlink ref="F133" r:id="rId4" xr:uid="{00000000-0004-0000-1800-000003000000}"/>
    <hyperlink ref="F138" r:id="rId5" xr:uid="{00000000-0004-0000-1800-000004000000}"/>
    <hyperlink ref="F153" r:id="rId6" xr:uid="{00000000-0004-0000-1800-000005000000}"/>
    <hyperlink ref="F156" r:id="rId7" xr:uid="{00000000-0004-0000-1800-000006000000}"/>
    <hyperlink ref="F159" r:id="rId8" xr:uid="{00000000-0004-0000-1800-000007000000}"/>
    <hyperlink ref="F166" r:id="rId9" xr:uid="{00000000-0004-0000-1800-000008000000}"/>
  </hyperlinks>
  <pageMargins left="0.39374999999999999" right="0.39374999999999999" top="0.39374999999999999" bottom="0.39374999999999999" header="0" footer="0"/>
  <pageSetup paperSize="9" scale="76" fitToHeight="100" orientation="portrait" blackAndWhite="1" r:id="rId10"/>
  <headerFooter>
    <oddFooter>&amp;CStrana &amp;P z &amp;N</oddFooter>
  </headerFooter>
  <drawing r:id="rId1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BM141"/>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95"/>
      <c r="M2" s="295"/>
      <c r="N2" s="295"/>
      <c r="O2" s="295"/>
      <c r="P2" s="295"/>
      <c r="Q2" s="295"/>
      <c r="R2" s="295"/>
      <c r="S2" s="295"/>
      <c r="T2" s="295"/>
      <c r="U2" s="295"/>
      <c r="V2" s="295"/>
      <c r="AT2" s="18" t="s">
        <v>181</v>
      </c>
    </row>
    <row r="3" spans="2:46" ht="6.95" customHeight="1">
      <c r="B3" s="19"/>
      <c r="C3" s="20"/>
      <c r="D3" s="20"/>
      <c r="E3" s="20"/>
      <c r="F3" s="20"/>
      <c r="G3" s="20"/>
      <c r="H3" s="20"/>
      <c r="I3" s="20"/>
      <c r="J3" s="20"/>
      <c r="K3" s="20"/>
      <c r="L3" s="21"/>
      <c r="AT3" s="18" t="s">
        <v>88</v>
      </c>
    </row>
    <row r="4" spans="2:46" ht="24.95" customHeight="1">
      <c r="B4" s="21"/>
      <c r="D4" s="22" t="s">
        <v>204</v>
      </c>
      <c r="L4" s="21"/>
      <c r="M4" s="92" t="s">
        <v>10</v>
      </c>
      <c r="AT4" s="18" t="s">
        <v>4</v>
      </c>
    </row>
    <row r="5" spans="2:46" ht="6.95" customHeight="1">
      <c r="B5" s="21"/>
      <c r="L5" s="21"/>
    </row>
    <row r="6" spans="2:46" ht="12" customHeight="1">
      <c r="B6" s="21"/>
      <c r="D6" s="28" t="s">
        <v>16</v>
      </c>
      <c r="L6" s="21"/>
    </row>
    <row r="7" spans="2:46" ht="16.5" customHeight="1">
      <c r="B7" s="21"/>
      <c r="E7" s="333" t="str">
        <f>'Rekapitulace stavby'!K6</f>
        <v>Domov pro seniory v Litomyšli</v>
      </c>
      <c r="F7" s="334"/>
      <c r="G7" s="334"/>
      <c r="H7" s="334"/>
      <c r="L7" s="21"/>
    </row>
    <row r="8" spans="2:46" ht="12.75">
      <c r="B8" s="21"/>
      <c r="D8" s="28" t="s">
        <v>217</v>
      </c>
      <c r="L8" s="21"/>
    </row>
    <row r="9" spans="2:46" ht="16.5" customHeight="1">
      <c r="B9" s="21"/>
      <c r="E9" s="333" t="s">
        <v>9147</v>
      </c>
      <c r="F9" s="295"/>
      <c r="G9" s="295"/>
      <c r="H9" s="295"/>
      <c r="L9" s="21"/>
    </row>
    <row r="10" spans="2:46" ht="12" customHeight="1">
      <c r="B10" s="21"/>
      <c r="D10" s="28" t="s">
        <v>224</v>
      </c>
      <c r="L10" s="21"/>
    </row>
    <row r="11" spans="2:46" s="1" customFormat="1" ht="16.5" customHeight="1">
      <c r="B11" s="33"/>
      <c r="E11" s="329" t="s">
        <v>10684</v>
      </c>
      <c r="F11" s="335"/>
      <c r="G11" s="335"/>
      <c r="H11" s="335"/>
      <c r="L11" s="33"/>
    </row>
    <row r="12" spans="2:46" s="1" customFormat="1" ht="12" customHeight="1">
      <c r="B12" s="33"/>
      <c r="D12" s="28" t="s">
        <v>231</v>
      </c>
      <c r="L12" s="33"/>
    </row>
    <row r="13" spans="2:46" s="1" customFormat="1" ht="16.5" customHeight="1">
      <c r="B13" s="33"/>
      <c r="E13" s="316" t="s">
        <v>10789</v>
      </c>
      <c r="F13" s="335"/>
      <c r="G13" s="335"/>
      <c r="H13" s="335"/>
      <c r="L13" s="33"/>
    </row>
    <row r="14" spans="2:46" s="1" customFormat="1" ht="11.25">
      <c r="B14" s="33"/>
      <c r="L14" s="33"/>
    </row>
    <row r="15" spans="2:46" s="1" customFormat="1" ht="12" customHeight="1">
      <c r="B15" s="33"/>
      <c r="D15" s="28" t="s">
        <v>18</v>
      </c>
      <c r="F15" s="26" t="s">
        <v>42</v>
      </c>
      <c r="I15" s="28" t="s">
        <v>20</v>
      </c>
      <c r="J15" s="26" t="s">
        <v>42</v>
      </c>
      <c r="L15" s="33"/>
    </row>
    <row r="16" spans="2:46" s="1" customFormat="1" ht="12" customHeight="1">
      <c r="B16" s="33"/>
      <c r="D16" s="28" t="s">
        <v>22</v>
      </c>
      <c r="F16" s="26" t="s">
        <v>10790</v>
      </c>
      <c r="I16" s="28" t="s">
        <v>24</v>
      </c>
      <c r="J16" s="50" t="str">
        <f>'Rekapitulace stavby'!AN8</f>
        <v>20. 1. 2025</v>
      </c>
      <c r="L16" s="33"/>
    </row>
    <row r="17" spans="2:12" s="1" customFormat="1" ht="10.9" customHeight="1">
      <c r="B17" s="33"/>
      <c r="L17" s="33"/>
    </row>
    <row r="18" spans="2:12" s="1" customFormat="1" ht="12" customHeight="1">
      <c r="B18" s="33"/>
      <c r="D18" s="28" t="s">
        <v>26</v>
      </c>
      <c r="I18" s="28" t="s">
        <v>27</v>
      </c>
      <c r="J18" s="26" t="s">
        <v>42</v>
      </c>
      <c r="L18" s="33"/>
    </row>
    <row r="19" spans="2:12" s="1" customFormat="1" ht="18" customHeight="1">
      <c r="B19" s="33"/>
      <c r="E19" s="26" t="s">
        <v>10686</v>
      </c>
      <c r="I19" s="28" t="s">
        <v>30</v>
      </c>
      <c r="J19" s="26" t="s">
        <v>42</v>
      </c>
      <c r="L19" s="33"/>
    </row>
    <row r="20" spans="2:12" s="1" customFormat="1" ht="6.95" customHeight="1">
      <c r="B20" s="33"/>
      <c r="L20" s="33"/>
    </row>
    <row r="21" spans="2:12" s="1" customFormat="1" ht="12" customHeight="1">
      <c r="B21" s="33"/>
      <c r="D21" s="28" t="s">
        <v>32</v>
      </c>
      <c r="I21" s="28" t="s">
        <v>27</v>
      </c>
      <c r="J21" s="29" t="str">
        <f>'Rekapitulace stavby'!AN13</f>
        <v>Vyplň údaj</v>
      </c>
      <c r="L21" s="33"/>
    </row>
    <row r="22" spans="2:12" s="1" customFormat="1" ht="18" customHeight="1">
      <c r="B22" s="33"/>
      <c r="E22" s="336" t="str">
        <f>'Rekapitulace stavby'!E14</f>
        <v>Vyplň údaj</v>
      </c>
      <c r="F22" s="294"/>
      <c r="G22" s="294"/>
      <c r="H22" s="294"/>
      <c r="I22" s="28" t="s">
        <v>30</v>
      </c>
      <c r="J22" s="29" t="str">
        <f>'Rekapitulace stavby'!AN14</f>
        <v>Vyplň údaj</v>
      </c>
      <c r="L22" s="33"/>
    </row>
    <row r="23" spans="2:12" s="1" customFormat="1" ht="6.95" customHeight="1">
      <c r="B23" s="33"/>
      <c r="L23" s="33"/>
    </row>
    <row r="24" spans="2:12" s="1" customFormat="1" ht="12" customHeight="1">
      <c r="B24" s="33"/>
      <c r="D24" s="28" t="s">
        <v>34</v>
      </c>
      <c r="I24" s="28" t="s">
        <v>27</v>
      </c>
      <c r="J24" s="26" t="s">
        <v>42</v>
      </c>
      <c r="L24" s="33"/>
    </row>
    <row r="25" spans="2:12" s="1" customFormat="1" ht="18" customHeight="1">
      <c r="B25" s="33"/>
      <c r="E25" s="26" t="s">
        <v>10687</v>
      </c>
      <c r="I25" s="28" t="s">
        <v>30</v>
      </c>
      <c r="J25" s="26" t="s">
        <v>42</v>
      </c>
      <c r="L25" s="33"/>
    </row>
    <row r="26" spans="2:12" s="1" customFormat="1" ht="6.95" customHeight="1">
      <c r="B26" s="33"/>
      <c r="L26" s="33"/>
    </row>
    <row r="27" spans="2:12" s="1" customFormat="1" ht="12" customHeight="1">
      <c r="B27" s="33"/>
      <c r="D27" s="28" t="s">
        <v>39</v>
      </c>
      <c r="I27" s="28" t="s">
        <v>27</v>
      </c>
      <c r="J27" s="26" t="s">
        <v>42</v>
      </c>
      <c r="L27" s="33"/>
    </row>
    <row r="28" spans="2:12" s="1" customFormat="1" ht="18" customHeight="1">
      <c r="B28" s="33"/>
      <c r="E28" s="26" t="s">
        <v>10688</v>
      </c>
      <c r="I28" s="28" t="s">
        <v>30</v>
      </c>
      <c r="J28" s="26" t="s">
        <v>42</v>
      </c>
      <c r="L28" s="33"/>
    </row>
    <row r="29" spans="2:12" s="1" customFormat="1" ht="6.95" customHeight="1">
      <c r="B29" s="33"/>
      <c r="L29" s="33"/>
    </row>
    <row r="30" spans="2:12" s="1" customFormat="1" ht="12" customHeight="1">
      <c r="B30" s="33"/>
      <c r="D30" s="28" t="s">
        <v>43</v>
      </c>
      <c r="L30" s="33"/>
    </row>
    <row r="31" spans="2:12" s="7" customFormat="1" ht="16.5" customHeight="1">
      <c r="B31" s="93"/>
      <c r="E31" s="299" t="s">
        <v>42</v>
      </c>
      <c r="F31" s="299"/>
      <c r="G31" s="299"/>
      <c r="H31" s="299"/>
      <c r="L31" s="93"/>
    </row>
    <row r="32" spans="2:12" s="1" customFormat="1" ht="6.95" customHeight="1">
      <c r="B32" s="33"/>
      <c r="L32" s="33"/>
    </row>
    <row r="33" spans="2:12" s="1" customFormat="1" ht="6.95" customHeight="1">
      <c r="B33" s="33"/>
      <c r="D33" s="51"/>
      <c r="E33" s="51"/>
      <c r="F33" s="51"/>
      <c r="G33" s="51"/>
      <c r="H33" s="51"/>
      <c r="I33" s="51"/>
      <c r="J33" s="51"/>
      <c r="K33" s="51"/>
      <c r="L33" s="33"/>
    </row>
    <row r="34" spans="2:12" s="1" customFormat="1" ht="25.35" customHeight="1">
      <c r="B34" s="33"/>
      <c r="D34" s="94" t="s">
        <v>45</v>
      </c>
      <c r="J34" s="64">
        <f>ROUND(J96, 2)</f>
        <v>0</v>
      </c>
      <c r="L34" s="33"/>
    </row>
    <row r="35" spans="2:12" s="1" customFormat="1" ht="6.95" customHeight="1">
      <c r="B35" s="33"/>
      <c r="D35" s="51"/>
      <c r="E35" s="51"/>
      <c r="F35" s="51"/>
      <c r="G35" s="51"/>
      <c r="H35" s="51"/>
      <c r="I35" s="51"/>
      <c r="J35" s="51"/>
      <c r="K35" s="51"/>
      <c r="L35" s="33"/>
    </row>
    <row r="36" spans="2:12" s="1" customFormat="1" ht="14.45" customHeight="1">
      <c r="B36" s="33"/>
      <c r="F36" s="36" t="s">
        <v>47</v>
      </c>
      <c r="I36" s="36" t="s">
        <v>46</v>
      </c>
      <c r="J36" s="36" t="s">
        <v>48</v>
      </c>
      <c r="L36" s="33"/>
    </row>
    <row r="37" spans="2:12" s="1" customFormat="1" ht="14.45" customHeight="1">
      <c r="B37" s="33"/>
      <c r="D37" s="53" t="s">
        <v>49</v>
      </c>
      <c r="E37" s="28" t="s">
        <v>50</v>
      </c>
      <c r="F37" s="83">
        <f>ROUND((SUM(BE96:BE140)),  2)</f>
        <v>0</v>
      </c>
      <c r="I37" s="95">
        <v>0.21</v>
      </c>
      <c r="J37" s="83">
        <f>ROUND(((SUM(BE96:BE140))*I37),  2)</f>
        <v>0</v>
      </c>
      <c r="L37" s="33"/>
    </row>
    <row r="38" spans="2:12" s="1" customFormat="1" ht="14.45" customHeight="1">
      <c r="B38" s="33"/>
      <c r="E38" s="28" t="s">
        <v>51</v>
      </c>
      <c r="F38" s="83">
        <f>ROUND((SUM(BF96:BF140)),  2)</f>
        <v>0</v>
      </c>
      <c r="I38" s="95">
        <v>0.12</v>
      </c>
      <c r="J38" s="83">
        <f>ROUND(((SUM(BF96:BF140))*I38),  2)</f>
        <v>0</v>
      </c>
      <c r="L38" s="33"/>
    </row>
    <row r="39" spans="2:12" s="1" customFormat="1" ht="14.45" hidden="1" customHeight="1">
      <c r="B39" s="33"/>
      <c r="E39" s="28" t="s">
        <v>52</v>
      </c>
      <c r="F39" s="83">
        <f>ROUND((SUM(BG96:BG140)),  2)</f>
        <v>0</v>
      </c>
      <c r="I39" s="95">
        <v>0.21</v>
      </c>
      <c r="J39" s="83">
        <f>0</f>
        <v>0</v>
      </c>
      <c r="L39" s="33"/>
    </row>
    <row r="40" spans="2:12" s="1" customFormat="1" ht="14.45" hidden="1" customHeight="1">
      <c r="B40" s="33"/>
      <c r="E40" s="28" t="s">
        <v>53</v>
      </c>
      <c r="F40" s="83">
        <f>ROUND((SUM(BH96:BH140)),  2)</f>
        <v>0</v>
      </c>
      <c r="I40" s="95">
        <v>0.12</v>
      </c>
      <c r="J40" s="83">
        <f>0</f>
        <v>0</v>
      </c>
      <c r="L40" s="33"/>
    </row>
    <row r="41" spans="2:12" s="1" customFormat="1" ht="14.45" hidden="1" customHeight="1">
      <c r="B41" s="33"/>
      <c r="E41" s="28" t="s">
        <v>54</v>
      </c>
      <c r="F41" s="83">
        <f>ROUND((SUM(BI96:BI140)),  2)</f>
        <v>0</v>
      </c>
      <c r="I41" s="95">
        <v>0</v>
      </c>
      <c r="J41" s="83">
        <f>0</f>
        <v>0</v>
      </c>
      <c r="L41" s="33"/>
    </row>
    <row r="42" spans="2:12" s="1" customFormat="1" ht="6.95" customHeight="1">
      <c r="B42" s="33"/>
      <c r="L42" s="33"/>
    </row>
    <row r="43" spans="2:12" s="1" customFormat="1" ht="25.35" customHeight="1">
      <c r="B43" s="33"/>
      <c r="C43" s="96"/>
      <c r="D43" s="97" t="s">
        <v>55</v>
      </c>
      <c r="E43" s="55"/>
      <c r="F43" s="55"/>
      <c r="G43" s="98" t="s">
        <v>56</v>
      </c>
      <c r="H43" s="99" t="s">
        <v>57</v>
      </c>
      <c r="I43" s="55"/>
      <c r="J43" s="100">
        <f>SUM(J34:J41)</f>
        <v>0</v>
      </c>
      <c r="K43" s="101"/>
      <c r="L43" s="33"/>
    </row>
    <row r="44" spans="2:12" s="1" customFormat="1" ht="14.45" customHeight="1">
      <c r="B44" s="42"/>
      <c r="C44" s="43"/>
      <c r="D44" s="43"/>
      <c r="E44" s="43"/>
      <c r="F44" s="43"/>
      <c r="G44" s="43"/>
      <c r="H44" s="43"/>
      <c r="I44" s="43"/>
      <c r="J44" s="43"/>
      <c r="K44" s="43"/>
      <c r="L44" s="33"/>
    </row>
    <row r="48" spans="2:12" s="1" customFormat="1" ht="6.95" customHeight="1">
      <c r="B48" s="44"/>
      <c r="C48" s="45"/>
      <c r="D48" s="45"/>
      <c r="E48" s="45"/>
      <c r="F48" s="45"/>
      <c r="G48" s="45"/>
      <c r="H48" s="45"/>
      <c r="I48" s="45"/>
      <c r="J48" s="45"/>
      <c r="K48" s="45"/>
      <c r="L48" s="33"/>
    </row>
    <row r="49" spans="2:12" s="1" customFormat="1" ht="24.95" customHeight="1">
      <c r="B49" s="33"/>
      <c r="C49" s="22" t="s">
        <v>246</v>
      </c>
      <c r="L49" s="33"/>
    </row>
    <row r="50" spans="2:12" s="1" customFormat="1" ht="6.95" customHeight="1">
      <c r="B50" s="33"/>
      <c r="L50" s="33"/>
    </row>
    <row r="51" spans="2:12" s="1" customFormat="1" ht="12" customHeight="1">
      <c r="B51" s="33"/>
      <c r="C51" s="28" t="s">
        <v>16</v>
      </c>
      <c r="L51" s="33"/>
    </row>
    <row r="52" spans="2:12" s="1" customFormat="1" ht="16.5" customHeight="1">
      <c r="B52" s="33"/>
      <c r="E52" s="333" t="str">
        <f>E7</f>
        <v>Domov pro seniory v Litomyšli</v>
      </c>
      <c r="F52" s="334"/>
      <c r="G52" s="334"/>
      <c r="H52" s="334"/>
      <c r="L52" s="33"/>
    </row>
    <row r="53" spans="2:12" ht="12" customHeight="1">
      <c r="B53" s="21"/>
      <c r="C53" s="28" t="s">
        <v>217</v>
      </c>
      <c r="L53" s="21"/>
    </row>
    <row r="54" spans="2:12" ht="16.5" customHeight="1">
      <c r="B54" s="21"/>
      <c r="E54" s="333" t="s">
        <v>9147</v>
      </c>
      <c r="F54" s="295"/>
      <c r="G54" s="295"/>
      <c r="H54" s="295"/>
      <c r="L54" s="21"/>
    </row>
    <row r="55" spans="2:12" ht="12" customHeight="1">
      <c r="B55" s="21"/>
      <c r="C55" s="28" t="s">
        <v>224</v>
      </c>
      <c r="L55" s="21"/>
    </row>
    <row r="56" spans="2:12" s="1" customFormat="1" ht="16.5" customHeight="1">
      <c r="B56" s="33"/>
      <c r="E56" s="329" t="s">
        <v>10684</v>
      </c>
      <c r="F56" s="335"/>
      <c r="G56" s="335"/>
      <c r="H56" s="335"/>
      <c r="L56" s="33"/>
    </row>
    <row r="57" spans="2:12" s="1" customFormat="1" ht="12" customHeight="1">
      <c r="B57" s="33"/>
      <c r="C57" s="28" t="s">
        <v>231</v>
      </c>
      <c r="L57" s="33"/>
    </row>
    <row r="58" spans="2:12" s="1" customFormat="1" ht="16.5" customHeight="1">
      <c r="B58" s="33"/>
      <c r="E58" s="316" t="str">
        <f>E13</f>
        <v>02 - Ostatní - vedlejší rozpočtové náklady</v>
      </c>
      <c r="F58" s="335"/>
      <c r="G58" s="335"/>
      <c r="H58" s="335"/>
      <c r="L58" s="33"/>
    </row>
    <row r="59" spans="2:12" s="1" customFormat="1" ht="6.95" customHeight="1">
      <c r="B59" s="33"/>
      <c r="L59" s="33"/>
    </row>
    <row r="60" spans="2:12" s="1" customFormat="1" ht="12" customHeight="1">
      <c r="B60" s="33"/>
      <c r="C60" s="28" t="s">
        <v>22</v>
      </c>
      <c r="F60" s="26" t="str">
        <f>F16</f>
        <v xml:space="preserve"> Z.Kopala, 570 01 Litomyšl</v>
      </c>
      <c r="I60" s="28" t="s">
        <v>24</v>
      </c>
      <c r="J60" s="50" t="str">
        <f>IF(J16="","",J16)</f>
        <v>20. 1. 2025</v>
      </c>
      <c r="L60" s="33"/>
    </row>
    <row r="61" spans="2:12" s="1" customFormat="1" ht="6.95" customHeight="1">
      <c r="B61" s="33"/>
      <c r="L61" s="33"/>
    </row>
    <row r="62" spans="2:12" s="1" customFormat="1" ht="25.7" customHeight="1">
      <c r="B62" s="33"/>
      <c r="C62" s="28" t="s">
        <v>26</v>
      </c>
      <c r="F62" s="26" t="str">
        <f>E19</f>
        <v xml:space="preserve"> Město Litymošl</v>
      </c>
      <c r="I62" s="28" t="s">
        <v>34</v>
      </c>
      <c r="J62" s="31" t="str">
        <f>E25</f>
        <v xml:space="preserve"> Deltaplan Praha s.r.o.</v>
      </c>
      <c r="L62" s="33"/>
    </row>
    <row r="63" spans="2:12" s="1" customFormat="1" ht="15.2" customHeight="1">
      <c r="B63" s="33"/>
      <c r="C63" s="28" t="s">
        <v>32</v>
      </c>
      <c r="F63" s="26" t="str">
        <f>IF(E22="","",E22)</f>
        <v>Vyplň údaj</v>
      </c>
      <c r="I63" s="28" t="s">
        <v>39</v>
      </c>
      <c r="J63" s="31" t="str">
        <f>E28</f>
        <v xml:space="preserve"> </v>
      </c>
      <c r="L63" s="33"/>
    </row>
    <row r="64" spans="2:12" s="1" customFormat="1" ht="10.35" customHeight="1">
      <c r="B64" s="33"/>
      <c r="L64" s="33"/>
    </row>
    <row r="65" spans="2:47" s="1" customFormat="1" ht="29.25" customHeight="1">
      <c r="B65" s="33"/>
      <c r="C65" s="102" t="s">
        <v>247</v>
      </c>
      <c r="D65" s="96"/>
      <c r="E65" s="96"/>
      <c r="F65" s="96"/>
      <c r="G65" s="96"/>
      <c r="H65" s="96"/>
      <c r="I65" s="96"/>
      <c r="J65" s="103" t="s">
        <v>248</v>
      </c>
      <c r="K65" s="96"/>
      <c r="L65" s="33"/>
    </row>
    <row r="66" spans="2:47" s="1" customFormat="1" ht="10.35" customHeight="1">
      <c r="B66" s="33"/>
      <c r="L66" s="33"/>
    </row>
    <row r="67" spans="2:47" s="1" customFormat="1" ht="22.9" customHeight="1">
      <c r="B67" s="33"/>
      <c r="C67" s="104" t="s">
        <v>77</v>
      </c>
      <c r="J67" s="64">
        <f>J96</f>
        <v>0</v>
      </c>
      <c r="L67" s="33"/>
      <c r="AU67" s="18" t="s">
        <v>249</v>
      </c>
    </row>
    <row r="68" spans="2:47" s="8" customFormat="1" ht="24.95" customHeight="1">
      <c r="B68" s="105"/>
      <c r="D68" s="106" t="s">
        <v>4963</v>
      </c>
      <c r="E68" s="107"/>
      <c r="F68" s="107"/>
      <c r="G68" s="107"/>
      <c r="H68" s="107"/>
      <c r="I68" s="107"/>
      <c r="J68" s="108">
        <f>J97</f>
        <v>0</v>
      </c>
      <c r="L68" s="105"/>
    </row>
    <row r="69" spans="2:47" s="9" customFormat="1" ht="19.899999999999999" customHeight="1">
      <c r="B69" s="109"/>
      <c r="D69" s="110" t="s">
        <v>4964</v>
      </c>
      <c r="E69" s="111"/>
      <c r="F69" s="111"/>
      <c r="G69" s="111"/>
      <c r="H69" s="111"/>
      <c r="I69" s="111"/>
      <c r="J69" s="112">
        <f>J98</f>
        <v>0</v>
      </c>
      <c r="L69" s="109"/>
    </row>
    <row r="70" spans="2:47" s="9" customFormat="1" ht="19.899999999999999" customHeight="1">
      <c r="B70" s="109"/>
      <c r="D70" s="110" t="s">
        <v>8744</v>
      </c>
      <c r="E70" s="111"/>
      <c r="F70" s="111"/>
      <c r="G70" s="111"/>
      <c r="H70" s="111"/>
      <c r="I70" s="111"/>
      <c r="J70" s="112">
        <f>J105</f>
        <v>0</v>
      </c>
      <c r="L70" s="109"/>
    </row>
    <row r="71" spans="2:47" s="9" customFormat="1" ht="19.899999999999999" customHeight="1">
      <c r="B71" s="109"/>
      <c r="D71" s="110" t="s">
        <v>8745</v>
      </c>
      <c r="E71" s="111"/>
      <c r="F71" s="111"/>
      <c r="G71" s="111"/>
      <c r="H71" s="111"/>
      <c r="I71" s="111"/>
      <c r="J71" s="112">
        <f>J109</f>
        <v>0</v>
      </c>
      <c r="L71" s="109"/>
    </row>
    <row r="72" spans="2:47" s="9" customFormat="1" ht="19.899999999999999" customHeight="1">
      <c r="B72" s="109"/>
      <c r="D72" s="110" t="s">
        <v>10791</v>
      </c>
      <c r="E72" s="111"/>
      <c r="F72" s="111"/>
      <c r="G72" s="111"/>
      <c r="H72" s="111"/>
      <c r="I72" s="111"/>
      <c r="J72" s="112">
        <f>J113</f>
        <v>0</v>
      </c>
      <c r="L72" s="109"/>
    </row>
    <row r="73" spans="2:47" s="1" customFormat="1" ht="21.75" customHeight="1">
      <c r="B73" s="33"/>
      <c r="L73" s="33"/>
    </row>
    <row r="74" spans="2:47" s="1" customFormat="1" ht="6.95" customHeight="1">
      <c r="B74" s="42"/>
      <c r="C74" s="43"/>
      <c r="D74" s="43"/>
      <c r="E74" s="43"/>
      <c r="F74" s="43"/>
      <c r="G74" s="43"/>
      <c r="H74" s="43"/>
      <c r="I74" s="43"/>
      <c r="J74" s="43"/>
      <c r="K74" s="43"/>
      <c r="L74" s="33"/>
    </row>
    <row r="78" spans="2:47" s="1" customFormat="1" ht="6.95" customHeight="1">
      <c r="B78" s="44"/>
      <c r="C78" s="45"/>
      <c r="D78" s="45"/>
      <c r="E78" s="45"/>
      <c r="F78" s="45"/>
      <c r="G78" s="45"/>
      <c r="H78" s="45"/>
      <c r="I78" s="45"/>
      <c r="J78" s="45"/>
      <c r="K78" s="45"/>
      <c r="L78" s="33"/>
    </row>
    <row r="79" spans="2:47" s="1" customFormat="1" ht="24.95" customHeight="1">
      <c r="B79" s="33"/>
      <c r="C79" s="22" t="s">
        <v>290</v>
      </c>
      <c r="L79" s="33"/>
    </row>
    <row r="80" spans="2:47" s="1" customFormat="1" ht="6.95" customHeight="1">
      <c r="B80" s="33"/>
      <c r="L80" s="33"/>
    </row>
    <row r="81" spans="2:63" s="1" customFormat="1" ht="12" customHeight="1">
      <c r="B81" s="33"/>
      <c r="C81" s="28" t="s">
        <v>16</v>
      </c>
      <c r="L81" s="33"/>
    </row>
    <row r="82" spans="2:63" s="1" customFormat="1" ht="16.5" customHeight="1">
      <c r="B82" s="33"/>
      <c r="E82" s="333" t="str">
        <f>E7</f>
        <v>Domov pro seniory v Litomyšli</v>
      </c>
      <c r="F82" s="334"/>
      <c r="G82" s="334"/>
      <c r="H82" s="334"/>
      <c r="L82" s="33"/>
    </row>
    <row r="83" spans="2:63" ht="12" customHeight="1">
      <c r="B83" s="21"/>
      <c r="C83" s="28" t="s">
        <v>217</v>
      </c>
      <c r="L83" s="21"/>
    </row>
    <row r="84" spans="2:63" ht="16.5" customHeight="1">
      <c r="B84" s="21"/>
      <c r="E84" s="333" t="s">
        <v>9147</v>
      </c>
      <c r="F84" s="295"/>
      <c r="G84" s="295"/>
      <c r="H84" s="295"/>
      <c r="L84" s="21"/>
    </row>
    <row r="85" spans="2:63" ht="12" customHeight="1">
      <c r="B85" s="21"/>
      <c r="C85" s="28" t="s">
        <v>224</v>
      </c>
      <c r="L85" s="21"/>
    </row>
    <row r="86" spans="2:63" s="1" customFormat="1" ht="16.5" customHeight="1">
      <c r="B86" s="33"/>
      <c r="E86" s="329" t="s">
        <v>10684</v>
      </c>
      <c r="F86" s="335"/>
      <c r="G86" s="335"/>
      <c r="H86" s="335"/>
      <c r="L86" s="33"/>
    </row>
    <row r="87" spans="2:63" s="1" customFormat="1" ht="12" customHeight="1">
      <c r="B87" s="33"/>
      <c r="C87" s="28" t="s">
        <v>231</v>
      </c>
      <c r="L87" s="33"/>
    </row>
    <row r="88" spans="2:63" s="1" customFormat="1" ht="16.5" customHeight="1">
      <c r="B88" s="33"/>
      <c r="E88" s="316" t="str">
        <f>E13</f>
        <v>02 - Ostatní - vedlejší rozpočtové náklady</v>
      </c>
      <c r="F88" s="335"/>
      <c r="G88" s="335"/>
      <c r="H88" s="335"/>
      <c r="L88" s="33"/>
    </row>
    <row r="89" spans="2:63" s="1" customFormat="1" ht="6.95" customHeight="1">
      <c r="B89" s="33"/>
      <c r="L89" s="33"/>
    </row>
    <row r="90" spans="2:63" s="1" customFormat="1" ht="12" customHeight="1">
      <c r="B90" s="33"/>
      <c r="C90" s="28" t="s">
        <v>22</v>
      </c>
      <c r="F90" s="26" t="str">
        <f>F16</f>
        <v xml:space="preserve"> Z.Kopala, 570 01 Litomyšl</v>
      </c>
      <c r="I90" s="28" t="s">
        <v>24</v>
      </c>
      <c r="J90" s="50" t="str">
        <f>IF(J16="","",J16)</f>
        <v>20. 1. 2025</v>
      </c>
      <c r="L90" s="33"/>
    </row>
    <row r="91" spans="2:63" s="1" customFormat="1" ht="6.95" customHeight="1">
      <c r="B91" s="33"/>
      <c r="L91" s="33"/>
    </row>
    <row r="92" spans="2:63" s="1" customFormat="1" ht="25.7" customHeight="1">
      <c r="B92" s="33"/>
      <c r="C92" s="28" t="s">
        <v>26</v>
      </c>
      <c r="F92" s="26" t="str">
        <f>E19</f>
        <v xml:space="preserve"> Město Litymošl</v>
      </c>
      <c r="I92" s="28" t="s">
        <v>34</v>
      </c>
      <c r="J92" s="31" t="str">
        <f>E25</f>
        <v xml:space="preserve"> Deltaplan Praha s.r.o.</v>
      </c>
      <c r="L92" s="33"/>
    </row>
    <row r="93" spans="2:63" s="1" customFormat="1" ht="15.2" customHeight="1">
      <c r="B93" s="33"/>
      <c r="C93" s="28" t="s">
        <v>32</v>
      </c>
      <c r="F93" s="26" t="str">
        <f>IF(E22="","",E22)</f>
        <v>Vyplň údaj</v>
      </c>
      <c r="I93" s="28" t="s">
        <v>39</v>
      </c>
      <c r="J93" s="31" t="str">
        <f>E28</f>
        <v xml:space="preserve"> </v>
      </c>
      <c r="L93" s="33"/>
    </row>
    <row r="94" spans="2:63" s="1" customFormat="1" ht="10.35" customHeight="1">
      <c r="B94" s="33"/>
      <c r="L94" s="33"/>
    </row>
    <row r="95" spans="2:63" s="10" customFormat="1" ht="29.25" customHeight="1">
      <c r="B95" s="113"/>
      <c r="C95" s="114" t="s">
        <v>291</v>
      </c>
      <c r="D95" s="115" t="s">
        <v>64</v>
      </c>
      <c r="E95" s="115" t="s">
        <v>60</v>
      </c>
      <c r="F95" s="115" t="s">
        <v>61</v>
      </c>
      <c r="G95" s="115" t="s">
        <v>292</v>
      </c>
      <c r="H95" s="115" t="s">
        <v>293</v>
      </c>
      <c r="I95" s="115" t="s">
        <v>294</v>
      </c>
      <c r="J95" s="115" t="s">
        <v>248</v>
      </c>
      <c r="K95" s="116" t="s">
        <v>295</v>
      </c>
      <c r="L95" s="113"/>
      <c r="M95" s="57" t="s">
        <v>42</v>
      </c>
      <c r="N95" s="58" t="s">
        <v>49</v>
      </c>
      <c r="O95" s="58" t="s">
        <v>296</v>
      </c>
      <c r="P95" s="58" t="s">
        <v>297</v>
      </c>
      <c r="Q95" s="58" t="s">
        <v>298</v>
      </c>
      <c r="R95" s="58" t="s">
        <v>299</v>
      </c>
      <c r="S95" s="58" t="s">
        <v>300</v>
      </c>
      <c r="T95" s="59" t="s">
        <v>301</v>
      </c>
    </row>
    <row r="96" spans="2:63" s="1" customFormat="1" ht="22.9" customHeight="1">
      <c r="B96" s="33"/>
      <c r="C96" s="62" t="s">
        <v>302</v>
      </c>
      <c r="J96" s="117">
        <f>BK96</f>
        <v>0</v>
      </c>
      <c r="L96" s="33"/>
      <c r="M96" s="60"/>
      <c r="N96" s="51"/>
      <c r="O96" s="51"/>
      <c r="P96" s="118">
        <f>P97</f>
        <v>0</v>
      </c>
      <c r="Q96" s="51"/>
      <c r="R96" s="118">
        <f>R97</f>
        <v>0</v>
      </c>
      <c r="S96" s="51"/>
      <c r="T96" s="119">
        <f>T97</f>
        <v>0</v>
      </c>
      <c r="AT96" s="18" t="s">
        <v>78</v>
      </c>
      <c r="AU96" s="18" t="s">
        <v>249</v>
      </c>
      <c r="BK96" s="120">
        <f>BK97</f>
        <v>0</v>
      </c>
    </row>
    <row r="97" spans="2:65" s="11" customFormat="1" ht="25.9" customHeight="1">
      <c r="B97" s="121"/>
      <c r="D97" s="122" t="s">
        <v>78</v>
      </c>
      <c r="E97" s="123" t="s">
        <v>193</v>
      </c>
      <c r="F97" s="123" t="s">
        <v>194</v>
      </c>
      <c r="I97" s="124"/>
      <c r="J97" s="125">
        <f>BK97</f>
        <v>0</v>
      </c>
      <c r="L97" s="121"/>
      <c r="M97" s="126"/>
      <c r="P97" s="127">
        <f>P98+P105+P109+P113</f>
        <v>0</v>
      </c>
      <c r="R97" s="127">
        <f>R98+R105+R109+R113</f>
        <v>0</v>
      </c>
      <c r="T97" s="128">
        <f>T98+T105+T109+T113</f>
        <v>0</v>
      </c>
      <c r="AR97" s="122" t="s">
        <v>340</v>
      </c>
      <c r="AT97" s="129" t="s">
        <v>78</v>
      </c>
      <c r="AU97" s="129" t="s">
        <v>79</v>
      </c>
      <c r="AY97" s="122" t="s">
        <v>305</v>
      </c>
      <c r="BK97" s="130">
        <f>BK98+BK105+BK109+BK113</f>
        <v>0</v>
      </c>
    </row>
    <row r="98" spans="2:65" s="11" customFormat="1" ht="22.9" customHeight="1">
      <c r="B98" s="121"/>
      <c r="D98" s="122" t="s">
        <v>78</v>
      </c>
      <c r="E98" s="131" t="s">
        <v>5565</v>
      </c>
      <c r="F98" s="131" t="s">
        <v>5566</v>
      </c>
      <c r="I98" s="124"/>
      <c r="J98" s="132">
        <f>BK98</f>
        <v>0</v>
      </c>
      <c r="L98" s="121"/>
      <c r="M98" s="126"/>
      <c r="P98" s="127">
        <f>SUM(P99:P104)</f>
        <v>0</v>
      </c>
      <c r="R98" s="127">
        <f>SUM(R99:R104)</f>
        <v>0</v>
      </c>
      <c r="T98" s="128">
        <f>SUM(T99:T104)</f>
        <v>0</v>
      </c>
      <c r="AR98" s="122" t="s">
        <v>340</v>
      </c>
      <c r="AT98" s="129" t="s">
        <v>78</v>
      </c>
      <c r="AU98" s="129" t="s">
        <v>86</v>
      </c>
      <c r="AY98" s="122" t="s">
        <v>305</v>
      </c>
      <c r="BK98" s="130">
        <f>SUM(BK99:BK104)</f>
        <v>0</v>
      </c>
    </row>
    <row r="99" spans="2:65" s="1" customFormat="1" ht="16.5" customHeight="1">
      <c r="B99" s="33"/>
      <c r="C99" s="133" t="s">
        <v>86</v>
      </c>
      <c r="D99" s="133" t="s">
        <v>307</v>
      </c>
      <c r="E99" s="134" t="s">
        <v>6062</v>
      </c>
      <c r="F99" s="135" t="s">
        <v>6063</v>
      </c>
      <c r="G99" s="136" t="s">
        <v>8727</v>
      </c>
      <c r="H99" s="137">
        <v>1</v>
      </c>
      <c r="I99" s="138"/>
      <c r="J99" s="139">
        <f>ROUND(I99*H99,2)</f>
        <v>0</v>
      </c>
      <c r="K99" s="135" t="s">
        <v>10700</v>
      </c>
      <c r="L99" s="33"/>
      <c r="M99" s="140" t="s">
        <v>42</v>
      </c>
      <c r="N99" s="141" t="s">
        <v>50</v>
      </c>
      <c r="P99" s="142">
        <f>O99*H99</f>
        <v>0</v>
      </c>
      <c r="Q99" s="142">
        <v>0</v>
      </c>
      <c r="R99" s="142">
        <f>Q99*H99</f>
        <v>0</v>
      </c>
      <c r="S99" s="142">
        <v>0</v>
      </c>
      <c r="T99" s="143">
        <f>S99*H99</f>
        <v>0</v>
      </c>
      <c r="AR99" s="144" t="s">
        <v>5570</v>
      </c>
      <c r="AT99" s="144" t="s">
        <v>307</v>
      </c>
      <c r="AU99" s="144" t="s">
        <v>88</v>
      </c>
      <c r="AY99" s="18" t="s">
        <v>305</v>
      </c>
      <c r="BE99" s="145">
        <f>IF(N99="základní",J99,0)</f>
        <v>0</v>
      </c>
      <c r="BF99" s="145">
        <f>IF(N99="snížená",J99,0)</f>
        <v>0</v>
      </c>
      <c r="BG99" s="145">
        <f>IF(N99="zákl. přenesená",J99,0)</f>
        <v>0</v>
      </c>
      <c r="BH99" s="145">
        <f>IF(N99="sníž. přenesená",J99,0)</f>
        <v>0</v>
      </c>
      <c r="BI99" s="145">
        <f>IF(N99="nulová",J99,0)</f>
        <v>0</v>
      </c>
      <c r="BJ99" s="18" t="s">
        <v>86</v>
      </c>
      <c r="BK99" s="145">
        <f>ROUND(I99*H99,2)</f>
        <v>0</v>
      </c>
      <c r="BL99" s="18" t="s">
        <v>5570</v>
      </c>
      <c r="BM99" s="144" t="s">
        <v>10792</v>
      </c>
    </row>
    <row r="100" spans="2:65" s="1" customFormat="1" ht="11.25">
      <c r="B100" s="33"/>
      <c r="D100" s="146" t="s">
        <v>313</v>
      </c>
      <c r="F100" s="147" t="s">
        <v>6063</v>
      </c>
      <c r="I100" s="148"/>
      <c r="L100" s="33"/>
      <c r="M100" s="149"/>
      <c r="T100" s="54"/>
      <c r="AT100" s="18" t="s">
        <v>313</v>
      </c>
      <c r="AU100" s="18" t="s">
        <v>88</v>
      </c>
    </row>
    <row r="101" spans="2:65" s="1" customFormat="1" ht="11.25">
      <c r="B101" s="33"/>
      <c r="D101" s="150" t="s">
        <v>315</v>
      </c>
      <c r="F101" s="151" t="s">
        <v>10793</v>
      </c>
      <c r="I101" s="148"/>
      <c r="L101" s="33"/>
      <c r="M101" s="149"/>
      <c r="T101" s="54"/>
      <c r="AT101" s="18" t="s">
        <v>315</v>
      </c>
      <c r="AU101" s="18" t="s">
        <v>88</v>
      </c>
    </row>
    <row r="102" spans="2:65" s="1" customFormat="1" ht="16.5" customHeight="1">
      <c r="B102" s="33"/>
      <c r="C102" s="133" t="s">
        <v>88</v>
      </c>
      <c r="D102" s="133" t="s">
        <v>307</v>
      </c>
      <c r="E102" s="134" t="s">
        <v>5567</v>
      </c>
      <c r="F102" s="135" t="s">
        <v>5568</v>
      </c>
      <c r="G102" s="136" t="s">
        <v>8727</v>
      </c>
      <c r="H102" s="137">
        <v>1</v>
      </c>
      <c r="I102" s="138"/>
      <c r="J102" s="139">
        <f>ROUND(I102*H102,2)</f>
        <v>0</v>
      </c>
      <c r="K102" s="135" t="s">
        <v>10700</v>
      </c>
      <c r="L102" s="33"/>
      <c r="M102" s="140" t="s">
        <v>42</v>
      </c>
      <c r="N102" s="141" t="s">
        <v>50</v>
      </c>
      <c r="P102" s="142">
        <f>O102*H102</f>
        <v>0</v>
      </c>
      <c r="Q102" s="142">
        <v>0</v>
      </c>
      <c r="R102" s="142">
        <f>Q102*H102</f>
        <v>0</v>
      </c>
      <c r="S102" s="142">
        <v>0</v>
      </c>
      <c r="T102" s="143">
        <f>S102*H102</f>
        <v>0</v>
      </c>
      <c r="AR102" s="144" t="s">
        <v>5570</v>
      </c>
      <c r="AT102" s="144" t="s">
        <v>307</v>
      </c>
      <c r="AU102" s="144" t="s">
        <v>88</v>
      </c>
      <c r="AY102" s="18" t="s">
        <v>305</v>
      </c>
      <c r="BE102" s="145">
        <f>IF(N102="základní",J102,0)</f>
        <v>0</v>
      </c>
      <c r="BF102" s="145">
        <f>IF(N102="snížená",J102,0)</f>
        <v>0</v>
      </c>
      <c r="BG102" s="145">
        <f>IF(N102="zákl. přenesená",J102,0)</f>
        <v>0</v>
      </c>
      <c r="BH102" s="145">
        <f>IF(N102="sníž. přenesená",J102,0)</f>
        <v>0</v>
      </c>
      <c r="BI102" s="145">
        <f>IF(N102="nulová",J102,0)</f>
        <v>0</v>
      </c>
      <c r="BJ102" s="18" t="s">
        <v>86</v>
      </c>
      <c r="BK102" s="145">
        <f>ROUND(I102*H102,2)</f>
        <v>0</v>
      </c>
      <c r="BL102" s="18" t="s">
        <v>5570</v>
      </c>
      <c r="BM102" s="144" t="s">
        <v>10794</v>
      </c>
    </row>
    <row r="103" spans="2:65" s="1" customFormat="1" ht="11.25">
      <c r="B103" s="33"/>
      <c r="D103" s="146" t="s">
        <v>313</v>
      </c>
      <c r="F103" s="147" t="s">
        <v>5568</v>
      </c>
      <c r="I103" s="148"/>
      <c r="L103" s="33"/>
      <c r="M103" s="149"/>
      <c r="T103" s="54"/>
      <c r="AT103" s="18" t="s">
        <v>313</v>
      </c>
      <c r="AU103" s="18" t="s">
        <v>88</v>
      </c>
    </row>
    <row r="104" spans="2:65" s="1" customFormat="1" ht="11.25">
      <c r="B104" s="33"/>
      <c r="D104" s="150" t="s">
        <v>315</v>
      </c>
      <c r="F104" s="151" t="s">
        <v>10795</v>
      </c>
      <c r="I104" s="148"/>
      <c r="L104" s="33"/>
      <c r="M104" s="149"/>
      <c r="T104" s="54"/>
      <c r="AT104" s="18" t="s">
        <v>315</v>
      </c>
      <c r="AU104" s="18" t="s">
        <v>88</v>
      </c>
    </row>
    <row r="105" spans="2:65" s="11" customFormat="1" ht="22.9" customHeight="1">
      <c r="B105" s="121"/>
      <c r="D105" s="122" t="s">
        <v>78</v>
      </c>
      <c r="E105" s="131" t="s">
        <v>9047</v>
      </c>
      <c r="F105" s="131" t="s">
        <v>9048</v>
      </c>
      <c r="I105" s="124"/>
      <c r="J105" s="132">
        <f>BK105</f>
        <v>0</v>
      </c>
      <c r="L105" s="121"/>
      <c r="M105" s="126"/>
      <c r="P105" s="127">
        <f>SUM(P106:P108)</f>
        <v>0</v>
      </c>
      <c r="R105" s="127">
        <f>SUM(R106:R108)</f>
        <v>0</v>
      </c>
      <c r="T105" s="128">
        <f>SUM(T106:T108)</f>
        <v>0</v>
      </c>
      <c r="AR105" s="122" t="s">
        <v>340</v>
      </c>
      <c r="AT105" s="129" t="s">
        <v>78</v>
      </c>
      <c r="AU105" s="129" t="s">
        <v>86</v>
      </c>
      <c r="AY105" s="122" t="s">
        <v>305</v>
      </c>
      <c r="BK105" s="130">
        <f>SUM(BK106:BK108)</f>
        <v>0</v>
      </c>
    </row>
    <row r="106" spans="2:65" s="1" customFormat="1" ht="16.5" customHeight="1">
      <c r="B106" s="33"/>
      <c r="C106" s="133" t="s">
        <v>96</v>
      </c>
      <c r="D106" s="133" t="s">
        <v>307</v>
      </c>
      <c r="E106" s="134" t="s">
        <v>9049</v>
      </c>
      <c r="F106" s="135" t="s">
        <v>9048</v>
      </c>
      <c r="G106" s="136" t="s">
        <v>8727</v>
      </c>
      <c r="H106" s="137">
        <v>1</v>
      </c>
      <c r="I106" s="138"/>
      <c r="J106" s="139">
        <f>ROUND(I106*H106,2)</f>
        <v>0</v>
      </c>
      <c r="K106" s="135" t="s">
        <v>10700</v>
      </c>
      <c r="L106" s="33"/>
      <c r="M106" s="140" t="s">
        <v>42</v>
      </c>
      <c r="N106" s="141" t="s">
        <v>50</v>
      </c>
      <c r="P106" s="142">
        <f>O106*H106</f>
        <v>0</v>
      </c>
      <c r="Q106" s="142">
        <v>0</v>
      </c>
      <c r="R106" s="142">
        <f>Q106*H106</f>
        <v>0</v>
      </c>
      <c r="S106" s="142">
        <v>0</v>
      </c>
      <c r="T106" s="143">
        <f>S106*H106</f>
        <v>0</v>
      </c>
      <c r="AR106" s="144" t="s">
        <v>5570</v>
      </c>
      <c r="AT106" s="144" t="s">
        <v>307</v>
      </c>
      <c r="AU106" s="144" t="s">
        <v>88</v>
      </c>
      <c r="AY106" s="18" t="s">
        <v>305</v>
      </c>
      <c r="BE106" s="145">
        <f>IF(N106="základní",J106,0)</f>
        <v>0</v>
      </c>
      <c r="BF106" s="145">
        <f>IF(N106="snížená",J106,0)</f>
        <v>0</v>
      </c>
      <c r="BG106" s="145">
        <f>IF(N106="zákl. přenesená",J106,0)</f>
        <v>0</v>
      </c>
      <c r="BH106" s="145">
        <f>IF(N106="sníž. přenesená",J106,0)</f>
        <v>0</v>
      </c>
      <c r="BI106" s="145">
        <f>IF(N106="nulová",J106,0)</f>
        <v>0</v>
      </c>
      <c r="BJ106" s="18" t="s">
        <v>86</v>
      </c>
      <c r="BK106" s="145">
        <f>ROUND(I106*H106,2)</f>
        <v>0</v>
      </c>
      <c r="BL106" s="18" t="s">
        <v>5570</v>
      </c>
      <c r="BM106" s="144" t="s">
        <v>10796</v>
      </c>
    </row>
    <row r="107" spans="2:65" s="1" customFormat="1" ht="11.25">
      <c r="B107" s="33"/>
      <c r="D107" s="146" t="s">
        <v>313</v>
      </c>
      <c r="F107" s="147" t="s">
        <v>9048</v>
      </c>
      <c r="I107" s="148"/>
      <c r="L107" s="33"/>
      <c r="M107" s="149"/>
      <c r="T107" s="54"/>
      <c r="AT107" s="18" t="s">
        <v>313</v>
      </c>
      <c r="AU107" s="18" t="s">
        <v>88</v>
      </c>
    </row>
    <row r="108" spans="2:65" s="1" customFormat="1" ht="11.25">
      <c r="B108" s="33"/>
      <c r="D108" s="150" t="s">
        <v>315</v>
      </c>
      <c r="F108" s="151" t="s">
        <v>10797</v>
      </c>
      <c r="I108" s="148"/>
      <c r="L108" s="33"/>
      <c r="M108" s="149"/>
      <c r="T108" s="54"/>
      <c r="AT108" s="18" t="s">
        <v>315</v>
      </c>
      <c r="AU108" s="18" t="s">
        <v>88</v>
      </c>
    </row>
    <row r="109" spans="2:65" s="11" customFormat="1" ht="22.9" customHeight="1">
      <c r="B109" s="121"/>
      <c r="D109" s="122" t="s">
        <v>78</v>
      </c>
      <c r="E109" s="131" t="s">
        <v>9057</v>
      </c>
      <c r="F109" s="131" t="s">
        <v>9058</v>
      </c>
      <c r="I109" s="124"/>
      <c r="J109" s="132">
        <f>BK109</f>
        <v>0</v>
      </c>
      <c r="L109" s="121"/>
      <c r="M109" s="126"/>
      <c r="P109" s="127">
        <f>SUM(P110:P112)</f>
        <v>0</v>
      </c>
      <c r="R109" s="127">
        <f>SUM(R110:R112)</f>
        <v>0</v>
      </c>
      <c r="T109" s="128">
        <f>SUM(T110:T112)</f>
        <v>0</v>
      </c>
      <c r="AR109" s="122" t="s">
        <v>340</v>
      </c>
      <c r="AT109" s="129" t="s">
        <v>78</v>
      </c>
      <c r="AU109" s="129" t="s">
        <v>86</v>
      </c>
      <c r="AY109" s="122" t="s">
        <v>305</v>
      </c>
      <c r="BK109" s="130">
        <f>SUM(BK110:BK112)</f>
        <v>0</v>
      </c>
    </row>
    <row r="110" spans="2:65" s="1" customFormat="1" ht="16.5" customHeight="1">
      <c r="B110" s="33"/>
      <c r="C110" s="133" t="s">
        <v>311</v>
      </c>
      <c r="D110" s="133" t="s">
        <v>307</v>
      </c>
      <c r="E110" s="134" t="s">
        <v>6049</v>
      </c>
      <c r="F110" s="135" t="s">
        <v>6050</v>
      </c>
      <c r="G110" s="136" t="s">
        <v>8727</v>
      </c>
      <c r="H110" s="137">
        <v>1</v>
      </c>
      <c r="I110" s="138"/>
      <c r="J110" s="139">
        <f>ROUND(I110*H110,2)</f>
        <v>0</v>
      </c>
      <c r="K110" s="135" t="s">
        <v>10700</v>
      </c>
      <c r="L110" s="33"/>
      <c r="M110" s="140" t="s">
        <v>42</v>
      </c>
      <c r="N110" s="141" t="s">
        <v>50</v>
      </c>
      <c r="P110" s="142">
        <f>O110*H110</f>
        <v>0</v>
      </c>
      <c r="Q110" s="142">
        <v>0</v>
      </c>
      <c r="R110" s="142">
        <f>Q110*H110</f>
        <v>0</v>
      </c>
      <c r="S110" s="142">
        <v>0</v>
      </c>
      <c r="T110" s="143">
        <f>S110*H110</f>
        <v>0</v>
      </c>
      <c r="AR110" s="144" t="s">
        <v>5570</v>
      </c>
      <c r="AT110" s="144" t="s">
        <v>307</v>
      </c>
      <c r="AU110" s="144" t="s">
        <v>88</v>
      </c>
      <c r="AY110" s="18" t="s">
        <v>305</v>
      </c>
      <c r="BE110" s="145">
        <f>IF(N110="základní",J110,0)</f>
        <v>0</v>
      </c>
      <c r="BF110" s="145">
        <f>IF(N110="snížená",J110,0)</f>
        <v>0</v>
      </c>
      <c r="BG110" s="145">
        <f>IF(N110="zákl. přenesená",J110,0)</f>
        <v>0</v>
      </c>
      <c r="BH110" s="145">
        <f>IF(N110="sníž. přenesená",J110,0)</f>
        <v>0</v>
      </c>
      <c r="BI110" s="145">
        <f>IF(N110="nulová",J110,0)</f>
        <v>0</v>
      </c>
      <c r="BJ110" s="18" t="s">
        <v>86</v>
      </c>
      <c r="BK110" s="145">
        <f>ROUND(I110*H110,2)</f>
        <v>0</v>
      </c>
      <c r="BL110" s="18" t="s">
        <v>5570</v>
      </c>
      <c r="BM110" s="144" t="s">
        <v>10798</v>
      </c>
    </row>
    <row r="111" spans="2:65" s="1" customFormat="1" ht="11.25">
      <c r="B111" s="33"/>
      <c r="D111" s="146" t="s">
        <v>313</v>
      </c>
      <c r="F111" s="147" t="s">
        <v>6050</v>
      </c>
      <c r="I111" s="148"/>
      <c r="L111" s="33"/>
      <c r="M111" s="149"/>
      <c r="T111" s="54"/>
      <c r="AT111" s="18" t="s">
        <v>313</v>
      </c>
      <c r="AU111" s="18" t="s">
        <v>88</v>
      </c>
    </row>
    <row r="112" spans="2:65" s="1" customFormat="1" ht="11.25">
      <c r="B112" s="33"/>
      <c r="D112" s="150" t="s">
        <v>315</v>
      </c>
      <c r="F112" s="151" t="s">
        <v>10799</v>
      </c>
      <c r="I112" s="148"/>
      <c r="L112" s="33"/>
      <c r="M112" s="149"/>
      <c r="T112" s="54"/>
      <c r="AT112" s="18" t="s">
        <v>315</v>
      </c>
      <c r="AU112" s="18" t="s">
        <v>88</v>
      </c>
    </row>
    <row r="113" spans="2:65" s="11" customFormat="1" ht="22.9" customHeight="1">
      <c r="B113" s="121"/>
      <c r="D113" s="122" t="s">
        <v>78</v>
      </c>
      <c r="E113" s="131" t="s">
        <v>10800</v>
      </c>
      <c r="F113" s="131" t="s">
        <v>10801</v>
      </c>
      <c r="I113" s="124"/>
      <c r="J113" s="132">
        <f>BK113</f>
        <v>0</v>
      </c>
      <c r="L113" s="121"/>
      <c r="M113" s="126"/>
      <c r="P113" s="127">
        <f>SUM(P114:P140)</f>
        <v>0</v>
      </c>
      <c r="R113" s="127">
        <f>SUM(R114:R140)</f>
        <v>0</v>
      </c>
      <c r="T113" s="128">
        <f>SUM(T114:T140)</f>
        <v>0</v>
      </c>
      <c r="AR113" s="122" t="s">
        <v>340</v>
      </c>
      <c r="AT113" s="129" t="s">
        <v>78</v>
      </c>
      <c r="AU113" s="129" t="s">
        <v>86</v>
      </c>
      <c r="AY113" s="122" t="s">
        <v>305</v>
      </c>
      <c r="BK113" s="130">
        <f>SUM(BK114:BK140)</f>
        <v>0</v>
      </c>
    </row>
    <row r="114" spans="2:65" s="1" customFormat="1" ht="24.2" customHeight="1">
      <c r="B114" s="33"/>
      <c r="C114" s="133" t="s">
        <v>340</v>
      </c>
      <c r="D114" s="133" t="s">
        <v>307</v>
      </c>
      <c r="E114" s="134" t="s">
        <v>134</v>
      </c>
      <c r="F114" s="135" t="s">
        <v>10802</v>
      </c>
      <c r="G114" s="136" t="s">
        <v>350</v>
      </c>
      <c r="H114" s="137">
        <v>1</v>
      </c>
      <c r="I114" s="138"/>
      <c r="J114" s="139">
        <f>ROUND(I114*H114,2)</f>
        <v>0</v>
      </c>
      <c r="K114" s="135" t="s">
        <v>721</v>
      </c>
      <c r="L114" s="33"/>
      <c r="M114" s="140" t="s">
        <v>42</v>
      </c>
      <c r="N114" s="141" t="s">
        <v>50</v>
      </c>
      <c r="P114" s="142">
        <f>O114*H114</f>
        <v>0</v>
      </c>
      <c r="Q114" s="142">
        <v>0</v>
      </c>
      <c r="R114" s="142">
        <f>Q114*H114</f>
        <v>0</v>
      </c>
      <c r="S114" s="142">
        <v>0</v>
      </c>
      <c r="T114" s="143">
        <f>S114*H114</f>
        <v>0</v>
      </c>
      <c r="AR114" s="144" t="s">
        <v>5570</v>
      </c>
      <c r="AT114" s="144" t="s">
        <v>307</v>
      </c>
      <c r="AU114" s="144" t="s">
        <v>88</v>
      </c>
      <c r="AY114" s="18" t="s">
        <v>305</v>
      </c>
      <c r="BE114" s="145">
        <f>IF(N114="základní",J114,0)</f>
        <v>0</v>
      </c>
      <c r="BF114" s="145">
        <f>IF(N114="snížená",J114,0)</f>
        <v>0</v>
      </c>
      <c r="BG114" s="145">
        <f>IF(N114="zákl. přenesená",J114,0)</f>
        <v>0</v>
      </c>
      <c r="BH114" s="145">
        <f>IF(N114="sníž. přenesená",J114,0)</f>
        <v>0</v>
      </c>
      <c r="BI114" s="145">
        <f>IF(N114="nulová",J114,0)</f>
        <v>0</v>
      </c>
      <c r="BJ114" s="18" t="s">
        <v>86</v>
      </c>
      <c r="BK114" s="145">
        <f>ROUND(I114*H114,2)</f>
        <v>0</v>
      </c>
      <c r="BL114" s="18" t="s">
        <v>5570</v>
      </c>
      <c r="BM114" s="144" t="s">
        <v>10803</v>
      </c>
    </row>
    <row r="115" spans="2:65" s="1" customFormat="1" ht="19.5">
      <c r="B115" s="33"/>
      <c r="D115" s="146" t="s">
        <v>313</v>
      </c>
      <c r="F115" s="147" t="s">
        <v>10802</v>
      </c>
      <c r="I115" s="148"/>
      <c r="L115" s="33"/>
      <c r="M115" s="149"/>
      <c r="T115" s="54"/>
      <c r="AT115" s="18" t="s">
        <v>313</v>
      </c>
      <c r="AU115" s="18" t="s">
        <v>88</v>
      </c>
    </row>
    <row r="116" spans="2:65" s="1" customFormat="1" ht="24.2" customHeight="1">
      <c r="B116" s="33"/>
      <c r="C116" s="133" t="s">
        <v>347</v>
      </c>
      <c r="D116" s="133" t="s">
        <v>307</v>
      </c>
      <c r="E116" s="134" t="s">
        <v>137</v>
      </c>
      <c r="F116" s="135" t="s">
        <v>10804</v>
      </c>
      <c r="G116" s="136" t="s">
        <v>350</v>
      </c>
      <c r="H116" s="137">
        <v>1</v>
      </c>
      <c r="I116" s="138"/>
      <c r="J116" s="139">
        <f>ROUND(I116*H116,2)</f>
        <v>0</v>
      </c>
      <c r="K116" s="135" t="s">
        <v>721</v>
      </c>
      <c r="L116" s="33"/>
      <c r="M116" s="140" t="s">
        <v>42</v>
      </c>
      <c r="N116" s="141" t="s">
        <v>50</v>
      </c>
      <c r="P116" s="142">
        <f>O116*H116</f>
        <v>0</v>
      </c>
      <c r="Q116" s="142">
        <v>0</v>
      </c>
      <c r="R116" s="142">
        <f>Q116*H116</f>
        <v>0</v>
      </c>
      <c r="S116" s="142">
        <v>0</v>
      </c>
      <c r="T116" s="143">
        <f>S116*H116</f>
        <v>0</v>
      </c>
      <c r="AR116" s="144" t="s">
        <v>5570</v>
      </c>
      <c r="AT116" s="144" t="s">
        <v>307</v>
      </c>
      <c r="AU116" s="144" t="s">
        <v>88</v>
      </c>
      <c r="AY116" s="18" t="s">
        <v>305</v>
      </c>
      <c r="BE116" s="145">
        <f>IF(N116="základní",J116,0)</f>
        <v>0</v>
      </c>
      <c r="BF116" s="145">
        <f>IF(N116="snížená",J116,0)</f>
        <v>0</v>
      </c>
      <c r="BG116" s="145">
        <f>IF(N116="zákl. přenesená",J116,0)</f>
        <v>0</v>
      </c>
      <c r="BH116" s="145">
        <f>IF(N116="sníž. přenesená",J116,0)</f>
        <v>0</v>
      </c>
      <c r="BI116" s="145">
        <f>IF(N116="nulová",J116,0)</f>
        <v>0</v>
      </c>
      <c r="BJ116" s="18" t="s">
        <v>86</v>
      </c>
      <c r="BK116" s="145">
        <f>ROUND(I116*H116,2)</f>
        <v>0</v>
      </c>
      <c r="BL116" s="18" t="s">
        <v>5570</v>
      </c>
      <c r="BM116" s="144" t="s">
        <v>10805</v>
      </c>
    </row>
    <row r="117" spans="2:65" s="1" customFormat="1" ht="19.5">
      <c r="B117" s="33"/>
      <c r="D117" s="146" t="s">
        <v>313</v>
      </c>
      <c r="F117" s="147" t="s">
        <v>10804</v>
      </c>
      <c r="I117" s="148"/>
      <c r="L117" s="33"/>
      <c r="M117" s="149"/>
      <c r="T117" s="54"/>
      <c r="AT117" s="18" t="s">
        <v>313</v>
      </c>
      <c r="AU117" s="18" t="s">
        <v>88</v>
      </c>
    </row>
    <row r="118" spans="2:65" s="1" customFormat="1" ht="24.2" customHeight="1">
      <c r="B118" s="33"/>
      <c r="C118" s="133" t="s">
        <v>357</v>
      </c>
      <c r="D118" s="133" t="s">
        <v>307</v>
      </c>
      <c r="E118" s="134" t="s">
        <v>140</v>
      </c>
      <c r="F118" s="135" t="s">
        <v>10806</v>
      </c>
      <c r="G118" s="136" t="s">
        <v>350</v>
      </c>
      <c r="H118" s="137">
        <v>1</v>
      </c>
      <c r="I118" s="138"/>
      <c r="J118" s="139">
        <f>ROUND(I118*H118,2)</f>
        <v>0</v>
      </c>
      <c r="K118" s="135" t="s">
        <v>721</v>
      </c>
      <c r="L118" s="33"/>
      <c r="M118" s="140" t="s">
        <v>42</v>
      </c>
      <c r="N118" s="141" t="s">
        <v>50</v>
      </c>
      <c r="P118" s="142">
        <f>O118*H118</f>
        <v>0</v>
      </c>
      <c r="Q118" s="142">
        <v>0</v>
      </c>
      <c r="R118" s="142">
        <f>Q118*H118</f>
        <v>0</v>
      </c>
      <c r="S118" s="142">
        <v>0</v>
      </c>
      <c r="T118" s="143">
        <f>S118*H118</f>
        <v>0</v>
      </c>
      <c r="AR118" s="144" t="s">
        <v>5570</v>
      </c>
      <c r="AT118" s="144" t="s">
        <v>307</v>
      </c>
      <c r="AU118" s="144" t="s">
        <v>88</v>
      </c>
      <c r="AY118" s="18" t="s">
        <v>305</v>
      </c>
      <c r="BE118" s="145">
        <f>IF(N118="základní",J118,0)</f>
        <v>0</v>
      </c>
      <c r="BF118" s="145">
        <f>IF(N118="snížená",J118,0)</f>
        <v>0</v>
      </c>
      <c r="BG118" s="145">
        <f>IF(N118="zákl. přenesená",J118,0)</f>
        <v>0</v>
      </c>
      <c r="BH118" s="145">
        <f>IF(N118="sníž. přenesená",J118,0)</f>
        <v>0</v>
      </c>
      <c r="BI118" s="145">
        <f>IF(N118="nulová",J118,0)</f>
        <v>0</v>
      </c>
      <c r="BJ118" s="18" t="s">
        <v>86</v>
      </c>
      <c r="BK118" s="145">
        <f>ROUND(I118*H118,2)</f>
        <v>0</v>
      </c>
      <c r="BL118" s="18" t="s">
        <v>5570</v>
      </c>
      <c r="BM118" s="144" t="s">
        <v>10807</v>
      </c>
    </row>
    <row r="119" spans="2:65" s="1" customFormat="1" ht="19.5">
      <c r="B119" s="33"/>
      <c r="D119" s="146" t="s">
        <v>313</v>
      </c>
      <c r="F119" s="147" t="s">
        <v>10806</v>
      </c>
      <c r="I119" s="148"/>
      <c r="L119" s="33"/>
      <c r="M119" s="149"/>
      <c r="T119" s="54"/>
      <c r="AT119" s="18" t="s">
        <v>313</v>
      </c>
      <c r="AU119" s="18" t="s">
        <v>88</v>
      </c>
    </row>
    <row r="120" spans="2:65" s="1" customFormat="1" ht="24.2" customHeight="1">
      <c r="B120" s="33"/>
      <c r="C120" s="133" t="s">
        <v>344</v>
      </c>
      <c r="D120" s="133" t="s">
        <v>307</v>
      </c>
      <c r="E120" s="134" t="s">
        <v>6052</v>
      </c>
      <c r="F120" s="135" t="s">
        <v>10808</v>
      </c>
      <c r="G120" s="136" t="s">
        <v>350</v>
      </c>
      <c r="H120" s="137">
        <v>1</v>
      </c>
      <c r="I120" s="138"/>
      <c r="J120" s="139">
        <f>ROUND(I120*H120,2)</f>
        <v>0</v>
      </c>
      <c r="K120" s="135" t="s">
        <v>721</v>
      </c>
      <c r="L120" s="33"/>
      <c r="M120" s="140" t="s">
        <v>42</v>
      </c>
      <c r="N120" s="141" t="s">
        <v>50</v>
      </c>
      <c r="P120" s="142">
        <f>O120*H120</f>
        <v>0</v>
      </c>
      <c r="Q120" s="142">
        <v>0</v>
      </c>
      <c r="R120" s="142">
        <f>Q120*H120</f>
        <v>0</v>
      </c>
      <c r="S120" s="142">
        <v>0</v>
      </c>
      <c r="T120" s="143">
        <f>S120*H120</f>
        <v>0</v>
      </c>
      <c r="AR120" s="144" t="s">
        <v>5570</v>
      </c>
      <c r="AT120" s="144" t="s">
        <v>307</v>
      </c>
      <c r="AU120" s="144" t="s">
        <v>88</v>
      </c>
      <c r="AY120" s="18" t="s">
        <v>305</v>
      </c>
      <c r="BE120" s="145">
        <f>IF(N120="základní",J120,0)</f>
        <v>0</v>
      </c>
      <c r="BF120" s="145">
        <f>IF(N120="snížená",J120,0)</f>
        <v>0</v>
      </c>
      <c r="BG120" s="145">
        <f>IF(N120="zákl. přenesená",J120,0)</f>
        <v>0</v>
      </c>
      <c r="BH120" s="145">
        <f>IF(N120="sníž. přenesená",J120,0)</f>
        <v>0</v>
      </c>
      <c r="BI120" s="145">
        <f>IF(N120="nulová",J120,0)</f>
        <v>0</v>
      </c>
      <c r="BJ120" s="18" t="s">
        <v>86</v>
      </c>
      <c r="BK120" s="145">
        <f>ROUND(I120*H120,2)</f>
        <v>0</v>
      </c>
      <c r="BL120" s="18" t="s">
        <v>5570</v>
      </c>
      <c r="BM120" s="144" t="s">
        <v>10809</v>
      </c>
    </row>
    <row r="121" spans="2:65" s="1" customFormat="1" ht="19.5">
      <c r="B121" s="33"/>
      <c r="D121" s="146" t="s">
        <v>313</v>
      </c>
      <c r="F121" s="147" t="s">
        <v>10808</v>
      </c>
      <c r="I121" s="148"/>
      <c r="L121" s="33"/>
      <c r="M121" s="149"/>
      <c r="T121" s="54"/>
      <c r="AT121" s="18" t="s">
        <v>313</v>
      </c>
      <c r="AU121" s="18" t="s">
        <v>88</v>
      </c>
    </row>
    <row r="122" spans="2:65" s="1" customFormat="1" ht="24.2" customHeight="1">
      <c r="B122" s="33"/>
      <c r="C122" s="133" t="s">
        <v>377</v>
      </c>
      <c r="D122" s="133" t="s">
        <v>307</v>
      </c>
      <c r="E122" s="134" t="s">
        <v>6054</v>
      </c>
      <c r="F122" s="135" t="s">
        <v>6045</v>
      </c>
      <c r="G122" s="136" t="s">
        <v>350</v>
      </c>
      <c r="H122" s="137">
        <v>1</v>
      </c>
      <c r="I122" s="138"/>
      <c r="J122" s="139">
        <f>ROUND(I122*H122,2)</f>
        <v>0</v>
      </c>
      <c r="K122" s="135" t="s">
        <v>721</v>
      </c>
      <c r="L122" s="33"/>
      <c r="M122" s="140" t="s">
        <v>42</v>
      </c>
      <c r="N122" s="141" t="s">
        <v>50</v>
      </c>
      <c r="P122" s="142">
        <f>O122*H122</f>
        <v>0</v>
      </c>
      <c r="Q122" s="142">
        <v>0</v>
      </c>
      <c r="R122" s="142">
        <f>Q122*H122</f>
        <v>0</v>
      </c>
      <c r="S122" s="142">
        <v>0</v>
      </c>
      <c r="T122" s="143">
        <f>S122*H122</f>
        <v>0</v>
      </c>
      <c r="AR122" s="144" t="s">
        <v>5570</v>
      </c>
      <c r="AT122" s="144" t="s">
        <v>307</v>
      </c>
      <c r="AU122" s="144" t="s">
        <v>88</v>
      </c>
      <c r="AY122" s="18" t="s">
        <v>305</v>
      </c>
      <c r="BE122" s="145">
        <f>IF(N122="základní",J122,0)</f>
        <v>0</v>
      </c>
      <c r="BF122" s="145">
        <f>IF(N122="snížená",J122,0)</f>
        <v>0</v>
      </c>
      <c r="BG122" s="145">
        <f>IF(N122="zákl. přenesená",J122,0)</f>
        <v>0</v>
      </c>
      <c r="BH122" s="145">
        <f>IF(N122="sníž. přenesená",J122,0)</f>
        <v>0</v>
      </c>
      <c r="BI122" s="145">
        <f>IF(N122="nulová",J122,0)</f>
        <v>0</v>
      </c>
      <c r="BJ122" s="18" t="s">
        <v>86</v>
      </c>
      <c r="BK122" s="145">
        <f>ROUND(I122*H122,2)</f>
        <v>0</v>
      </c>
      <c r="BL122" s="18" t="s">
        <v>5570</v>
      </c>
      <c r="BM122" s="144" t="s">
        <v>10810</v>
      </c>
    </row>
    <row r="123" spans="2:65" s="1" customFormat="1" ht="11.25">
      <c r="B123" s="33"/>
      <c r="D123" s="146" t="s">
        <v>313</v>
      </c>
      <c r="F123" s="147" t="s">
        <v>6045</v>
      </c>
      <c r="I123" s="148"/>
      <c r="L123" s="33"/>
      <c r="M123" s="149"/>
      <c r="T123" s="54"/>
      <c r="AT123" s="18" t="s">
        <v>313</v>
      </c>
      <c r="AU123" s="18" t="s">
        <v>88</v>
      </c>
    </row>
    <row r="124" spans="2:65" s="1" customFormat="1" ht="24.2" customHeight="1">
      <c r="B124" s="33"/>
      <c r="C124" s="133" t="s">
        <v>386</v>
      </c>
      <c r="D124" s="133" t="s">
        <v>307</v>
      </c>
      <c r="E124" s="134" t="s">
        <v>6056</v>
      </c>
      <c r="F124" s="135" t="s">
        <v>10811</v>
      </c>
      <c r="G124" s="136" t="s">
        <v>350</v>
      </c>
      <c r="H124" s="137">
        <v>1</v>
      </c>
      <c r="I124" s="138"/>
      <c r="J124" s="139">
        <f>ROUND(I124*H124,2)</f>
        <v>0</v>
      </c>
      <c r="K124" s="135" t="s">
        <v>721</v>
      </c>
      <c r="L124" s="33"/>
      <c r="M124" s="140" t="s">
        <v>42</v>
      </c>
      <c r="N124" s="141" t="s">
        <v>50</v>
      </c>
      <c r="P124" s="142">
        <f>O124*H124</f>
        <v>0</v>
      </c>
      <c r="Q124" s="142">
        <v>0</v>
      </c>
      <c r="R124" s="142">
        <f>Q124*H124</f>
        <v>0</v>
      </c>
      <c r="S124" s="142">
        <v>0</v>
      </c>
      <c r="T124" s="143">
        <f>S124*H124</f>
        <v>0</v>
      </c>
      <c r="AR124" s="144" t="s">
        <v>5570</v>
      </c>
      <c r="AT124" s="144" t="s">
        <v>307</v>
      </c>
      <c r="AU124" s="144" t="s">
        <v>88</v>
      </c>
      <c r="AY124" s="18" t="s">
        <v>305</v>
      </c>
      <c r="BE124" s="145">
        <f>IF(N124="základní",J124,0)</f>
        <v>0</v>
      </c>
      <c r="BF124" s="145">
        <f>IF(N124="snížená",J124,0)</f>
        <v>0</v>
      </c>
      <c r="BG124" s="145">
        <f>IF(N124="zákl. přenesená",J124,0)</f>
        <v>0</v>
      </c>
      <c r="BH124" s="145">
        <f>IF(N124="sníž. přenesená",J124,0)</f>
        <v>0</v>
      </c>
      <c r="BI124" s="145">
        <f>IF(N124="nulová",J124,0)</f>
        <v>0</v>
      </c>
      <c r="BJ124" s="18" t="s">
        <v>86</v>
      </c>
      <c r="BK124" s="145">
        <f>ROUND(I124*H124,2)</f>
        <v>0</v>
      </c>
      <c r="BL124" s="18" t="s">
        <v>5570</v>
      </c>
      <c r="BM124" s="144" t="s">
        <v>10812</v>
      </c>
    </row>
    <row r="125" spans="2:65" s="1" customFormat="1" ht="19.5">
      <c r="B125" s="33"/>
      <c r="D125" s="146" t="s">
        <v>313</v>
      </c>
      <c r="F125" s="147" t="s">
        <v>10811</v>
      </c>
      <c r="I125" s="148"/>
      <c r="L125" s="33"/>
      <c r="M125" s="149"/>
      <c r="T125" s="54"/>
      <c r="AT125" s="18" t="s">
        <v>313</v>
      </c>
      <c r="AU125" s="18" t="s">
        <v>88</v>
      </c>
    </row>
    <row r="126" spans="2:65" s="1" customFormat="1" ht="24.2" customHeight="1">
      <c r="B126" s="33"/>
      <c r="C126" s="133" t="s">
        <v>394</v>
      </c>
      <c r="D126" s="133" t="s">
        <v>307</v>
      </c>
      <c r="E126" s="134" t="s">
        <v>6058</v>
      </c>
      <c r="F126" s="135" t="s">
        <v>10813</v>
      </c>
      <c r="G126" s="136" t="s">
        <v>350</v>
      </c>
      <c r="H126" s="137">
        <v>1</v>
      </c>
      <c r="I126" s="138"/>
      <c r="J126" s="139">
        <f>ROUND(I126*H126,2)</f>
        <v>0</v>
      </c>
      <c r="K126" s="135" t="s">
        <v>721</v>
      </c>
      <c r="L126" s="33"/>
      <c r="M126" s="140" t="s">
        <v>42</v>
      </c>
      <c r="N126" s="141" t="s">
        <v>50</v>
      </c>
      <c r="P126" s="142">
        <f>O126*H126</f>
        <v>0</v>
      </c>
      <c r="Q126" s="142">
        <v>0</v>
      </c>
      <c r="R126" s="142">
        <f>Q126*H126</f>
        <v>0</v>
      </c>
      <c r="S126" s="142">
        <v>0</v>
      </c>
      <c r="T126" s="143">
        <f>S126*H126</f>
        <v>0</v>
      </c>
      <c r="AR126" s="144" t="s">
        <v>5570</v>
      </c>
      <c r="AT126" s="144" t="s">
        <v>307</v>
      </c>
      <c r="AU126" s="144" t="s">
        <v>88</v>
      </c>
      <c r="AY126" s="18" t="s">
        <v>305</v>
      </c>
      <c r="BE126" s="145">
        <f>IF(N126="základní",J126,0)</f>
        <v>0</v>
      </c>
      <c r="BF126" s="145">
        <f>IF(N126="snížená",J126,0)</f>
        <v>0</v>
      </c>
      <c r="BG126" s="145">
        <f>IF(N126="zákl. přenesená",J126,0)</f>
        <v>0</v>
      </c>
      <c r="BH126" s="145">
        <f>IF(N126="sníž. přenesená",J126,0)</f>
        <v>0</v>
      </c>
      <c r="BI126" s="145">
        <f>IF(N126="nulová",J126,0)</f>
        <v>0</v>
      </c>
      <c r="BJ126" s="18" t="s">
        <v>86</v>
      </c>
      <c r="BK126" s="145">
        <f>ROUND(I126*H126,2)</f>
        <v>0</v>
      </c>
      <c r="BL126" s="18" t="s">
        <v>5570</v>
      </c>
      <c r="BM126" s="144" t="s">
        <v>10814</v>
      </c>
    </row>
    <row r="127" spans="2:65" s="1" customFormat="1" ht="11.25">
      <c r="B127" s="33"/>
      <c r="D127" s="146" t="s">
        <v>313</v>
      </c>
      <c r="F127" s="147" t="s">
        <v>10813</v>
      </c>
      <c r="I127" s="148"/>
      <c r="L127" s="33"/>
      <c r="M127" s="149"/>
      <c r="T127" s="54"/>
      <c r="AT127" s="18" t="s">
        <v>313</v>
      </c>
      <c r="AU127" s="18" t="s">
        <v>88</v>
      </c>
    </row>
    <row r="128" spans="2:65" s="1" customFormat="1" ht="16.5" customHeight="1">
      <c r="B128" s="33"/>
      <c r="C128" s="133" t="s">
        <v>8</v>
      </c>
      <c r="D128" s="133" t="s">
        <v>307</v>
      </c>
      <c r="E128" s="134" t="s">
        <v>6078</v>
      </c>
      <c r="F128" s="135" t="s">
        <v>6048</v>
      </c>
      <c r="G128" s="136" t="s">
        <v>350</v>
      </c>
      <c r="H128" s="137">
        <v>1</v>
      </c>
      <c r="I128" s="138"/>
      <c r="J128" s="139">
        <f>ROUND(I128*H128,2)</f>
        <v>0</v>
      </c>
      <c r="K128" s="135" t="s">
        <v>721</v>
      </c>
      <c r="L128" s="33"/>
      <c r="M128" s="140" t="s">
        <v>42</v>
      </c>
      <c r="N128" s="141" t="s">
        <v>50</v>
      </c>
      <c r="P128" s="142">
        <f>O128*H128</f>
        <v>0</v>
      </c>
      <c r="Q128" s="142">
        <v>0</v>
      </c>
      <c r="R128" s="142">
        <f>Q128*H128</f>
        <v>0</v>
      </c>
      <c r="S128" s="142">
        <v>0</v>
      </c>
      <c r="T128" s="143">
        <f>S128*H128</f>
        <v>0</v>
      </c>
      <c r="AR128" s="144" t="s">
        <v>5570</v>
      </c>
      <c r="AT128" s="144" t="s">
        <v>307</v>
      </c>
      <c r="AU128" s="144" t="s">
        <v>88</v>
      </c>
      <c r="AY128" s="18" t="s">
        <v>305</v>
      </c>
      <c r="BE128" s="145">
        <f>IF(N128="základní",J128,0)</f>
        <v>0</v>
      </c>
      <c r="BF128" s="145">
        <f>IF(N128="snížená",J128,0)</f>
        <v>0</v>
      </c>
      <c r="BG128" s="145">
        <f>IF(N128="zákl. přenesená",J128,0)</f>
        <v>0</v>
      </c>
      <c r="BH128" s="145">
        <f>IF(N128="sníž. přenesená",J128,0)</f>
        <v>0</v>
      </c>
      <c r="BI128" s="145">
        <f>IF(N128="nulová",J128,0)</f>
        <v>0</v>
      </c>
      <c r="BJ128" s="18" t="s">
        <v>86</v>
      </c>
      <c r="BK128" s="145">
        <f>ROUND(I128*H128,2)</f>
        <v>0</v>
      </c>
      <c r="BL128" s="18" t="s">
        <v>5570</v>
      </c>
      <c r="BM128" s="144" t="s">
        <v>10815</v>
      </c>
    </row>
    <row r="129" spans="2:65" s="1" customFormat="1" ht="11.25">
      <c r="B129" s="33"/>
      <c r="D129" s="146" t="s">
        <v>313</v>
      </c>
      <c r="F129" s="147" t="s">
        <v>6048</v>
      </c>
      <c r="I129" s="148"/>
      <c r="L129" s="33"/>
      <c r="M129" s="149"/>
      <c r="T129" s="54"/>
      <c r="AT129" s="18" t="s">
        <v>313</v>
      </c>
      <c r="AU129" s="18" t="s">
        <v>88</v>
      </c>
    </row>
    <row r="130" spans="2:65" s="1" customFormat="1" ht="16.5" customHeight="1">
      <c r="B130" s="33"/>
      <c r="C130" s="133" t="s">
        <v>410</v>
      </c>
      <c r="D130" s="133" t="s">
        <v>307</v>
      </c>
      <c r="E130" s="134" t="s">
        <v>386</v>
      </c>
      <c r="F130" s="135" t="s">
        <v>6055</v>
      </c>
      <c r="G130" s="136" t="s">
        <v>350</v>
      </c>
      <c r="H130" s="137">
        <v>1</v>
      </c>
      <c r="I130" s="138"/>
      <c r="J130" s="139">
        <f>ROUND(I130*H130,2)</f>
        <v>0</v>
      </c>
      <c r="K130" s="135" t="s">
        <v>721</v>
      </c>
      <c r="L130" s="33"/>
      <c r="M130" s="140" t="s">
        <v>42</v>
      </c>
      <c r="N130" s="141" t="s">
        <v>50</v>
      </c>
      <c r="P130" s="142">
        <f>O130*H130</f>
        <v>0</v>
      </c>
      <c r="Q130" s="142">
        <v>0</v>
      </c>
      <c r="R130" s="142">
        <f>Q130*H130</f>
        <v>0</v>
      </c>
      <c r="S130" s="142">
        <v>0</v>
      </c>
      <c r="T130" s="143">
        <f>S130*H130</f>
        <v>0</v>
      </c>
      <c r="AR130" s="144" t="s">
        <v>5570</v>
      </c>
      <c r="AT130" s="144" t="s">
        <v>307</v>
      </c>
      <c r="AU130" s="144" t="s">
        <v>88</v>
      </c>
      <c r="AY130" s="18" t="s">
        <v>305</v>
      </c>
      <c r="BE130" s="145">
        <f>IF(N130="základní",J130,0)</f>
        <v>0</v>
      </c>
      <c r="BF130" s="145">
        <f>IF(N130="snížená",J130,0)</f>
        <v>0</v>
      </c>
      <c r="BG130" s="145">
        <f>IF(N130="zákl. přenesená",J130,0)</f>
        <v>0</v>
      </c>
      <c r="BH130" s="145">
        <f>IF(N130="sníž. přenesená",J130,0)</f>
        <v>0</v>
      </c>
      <c r="BI130" s="145">
        <f>IF(N130="nulová",J130,0)</f>
        <v>0</v>
      </c>
      <c r="BJ130" s="18" t="s">
        <v>86</v>
      </c>
      <c r="BK130" s="145">
        <f>ROUND(I130*H130,2)</f>
        <v>0</v>
      </c>
      <c r="BL130" s="18" t="s">
        <v>5570</v>
      </c>
      <c r="BM130" s="144" t="s">
        <v>10816</v>
      </c>
    </row>
    <row r="131" spans="2:65" s="1" customFormat="1" ht="11.25">
      <c r="B131" s="33"/>
      <c r="D131" s="146" t="s">
        <v>313</v>
      </c>
      <c r="F131" s="147" t="s">
        <v>6055</v>
      </c>
      <c r="I131" s="148"/>
      <c r="L131" s="33"/>
      <c r="M131" s="149"/>
      <c r="T131" s="54"/>
      <c r="AT131" s="18" t="s">
        <v>313</v>
      </c>
      <c r="AU131" s="18" t="s">
        <v>88</v>
      </c>
    </row>
    <row r="132" spans="2:65" s="1" customFormat="1" ht="24.2" customHeight="1">
      <c r="B132" s="33"/>
      <c r="C132" s="133" t="s">
        <v>418</v>
      </c>
      <c r="D132" s="133" t="s">
        <v>307</v>
      </c>
      <c r="E132" s="134" t="s">
        <v>394</v>
      </c>
      <c r="F132" s="135" t="s">
        <v>6057</v>
      </c>
      <c r="G132" s="136" t="s">
        <v>350</v>
      </c>
      <c r="H132" s="137">
        <v>1</v>
      </c>
      <c r="I132" s="138"/>
      <c r="J132" s="139">
        <f>ROUND(I132*H132,2)</f>
        <v>0</v>
      </c>
      <c r="K132" s="135" t="s">
        <v>721</v>
      </c>
      <c r="L132" s="33"/>
      <c r="M132" s="140" t="s">
        <v>42</v>
      </c>
      <c r="N132" s="141" t="s">
        <v>50</v>
      </c>
      <c r="P132" s="142">
        <f>O132*H132</f>
        <v>0</v>
      </c>
      <c r="Q132" s="142">
        <v>0</v>
      </c>
      <c r="R132" s="142">
        <f>Q132*H132</f>
        <v>0</v>
      </c>
      <c r="S132" s="142">
        <v>0</v>
      </c>
      <c r="T132" s="143">
        <f>S132*H132</f>
        <v>0</v>
      </c>
      <c r="AR132" s="144" t="s">
        <v>5570</v>
      </c>
      <c r="AT132" s="144" t="s">
        <v>307</v>
      </c>
      <c r="AU132" s="144" t="s">
        <v>88</v>
      </c>
      <c r="AY132" s="18" t="s">
        <v>305</v>
      </c>
      <c r="BE132" s="145">
        <f>IF(N132="základní",J132,0)</f>
        <v>0</v>
      </c>
      <c r="BF132" s="145">
        <f>IF(N132="snížená",J132,0)</f>
        <v>0</v>
      </c>
      <c r="BG132" s="145">
        <f>IF(N132="zákl. přenesená",J132,0)</f>
        <v>0</v>
      </c>
      <c r="BH132" s="145">
        <f>IF(N132="sníž. přenesená",J132,0)</f>
        <v>0</v>
      </c>
      <c r="BI132" s="145">
        <f>IF(N132="nulová",J132,0)</f>
        <v>0</v>
      </c>
      <c r="BJ132" s="18" t="s">
        <v>86</v>
      </c>
      <c r="BK132" s="145">
        <f>ROUND(I132*H132,2)</f>
        <v>0</v>
      </c>
      <c r="BL132" s="18" t="s">
        <v>5570</v>
      </c>
      <c r="BM132" s="144" t="s">
        <v>10817</v>
      </c>
    </row>
    <row r="133" spans="2:65" s="1" customFormat="1" ht="11.25">
      <c r="B133" s="33"/>
      <c r="D133" s="146" t="s">
        <v>313</v>
      </c>
      <c r="F133" s="147" t="s">
        <v>6057</v>
      </c>
      <c r="I133" s="148"/>
      <c r="L133" s="33"/>
      <c r="M133" s="149"/>
      <c r="T133" s="54"/>
      <c r="AT133" s="18" t="s">
        <v>313</v>
      </c>
      <c r="AU133" s="18" t="s">
        <v>88</v>
      </c>
    </row>
    <row r="134" spans="2:65" s="1" customFormat="1" ht="37.9" customHeight="1">
      <c r="B134" s="33"/>
      <c r="C134" s="133" t="s">
        <v>428</v>
      </c>
      <c r="D134" s="133" t="s">
        <v>307</v>
      </c>
      <c r="E134" s="134" t="s">
        <v>8</v>
      </c>
      <c r="F134" s="135" t="s">
        <v>10818</v>
      </c>
      <c r="G134" s="136" t="s">
        <v>350</v>
      </c>
      <c r="H134" s="137">
        <v>1</v>
      </c>
      <c r="I134" s="138"/>
      <c r="J134" s="139">
        <f>ROUND(I134*H134,2)</f>
        <v>0</v>
      </c>
      <c r="K134" s="135" t="s">
        <v>721</v>
      </c>
      <c r="L134" s="33"/>
      <c r="M134" s="140" t="s">
        <v>42</v>
      </c>
      <c r="N134" s="141" t="s">
        <v>50</v>
      </c>
      <c r="P134" s="142">
        <f>O134*H134</f>
        <v>0</v>
      </c>
      <c r="Q134" s="142">
        <v>0</v>
      </c>
      <c r="R134" s="142">
        <f>Q134*H134</f>
        <v>0</v>
      </c>
      <c r="S134" s="142">
        <v>0</v>
      </c>
      <c r="T134" s="143">
        <f>S134*H134</f>
        <v>0</v>
      </c>
      <c r="AR134" s="144" t="s">
        <v>5570</v>
      </c>
      <c r="AT134" s="144" t="s">
        <v>307</v>
      </c>
      <c r="AU134" s="144" t="s">
        <v>88</v>
      </c>
      <c r="AY134" s="18" t="s">
        <v>305</v>
      </c>
      <c r="BE134" s="145">
        <f>IF(N134="základní",J134,0)</f>
        <v>0</v>
      </c>
      <c r="BF134" s="145">
        <f>IF(N134="snížená",J134,0)</f>
        <v>0</v>
      </c>
      <c r="BG134" s="145">
        <f>IF(N134="zákl. přenesená",J134,0)</f>
        <v>0</v>
      </c>
      <c r="BH134" s="145">
        <f>IF(N134="sníž. přenesená",J134,0)</f>
        <v>0</v>
      </c>
      <c r="BI134" s="145">
        <f>IF(N134="nulová",J134,0)</f>
        <v>0</v>
      </c>
      <c r="BJ134" s="18" t="s">
        <v>86</v>
      </c>
      <c r="BK134" s="145">
        <f>ROUND(I134*H134,2)</f>
        <v>0</v>
      </c>
      <c r="BL134" s="18" t="s">
        <v>5570</v>
      </c>
      <c r="BM134" s="144" t="s">
        <v>10819</v>
      </c>
    </row>
    <row r="135" spans="2:65" s="1" customFormat="1" ht="19.5">
      <c r="B135" s="33"/>
      <c r="D135" s="146" t="s">
        <v>313</v>
      </c>
      <c r="F135" s="147" t="s">
        <v>10818</v>
      </c>
      <c r="I135" s="148"/>
      <c r="L135" s="33"/>
      <c r="M135" s="149"/>
      <c r="T135" s="54"/>
      <c r="AT135" s="18" t="s">
        <v>313</v>
      </c>
      <c r="AU135" s="18" t="s">
        <v>88</v>
      </c>
    </row>
    <row r="136" spans="2:65" s="1" customFormat="1" ht="16.5" customHeight="1">
      <c r="B136" s="33"/>
      <c r="C136" s="133" t="s">
        <v>436</v>
      </c>
      <c r="D136" s="133" t="s">
        <v>307</v>
      </c>
      <c r="E136" s="134" t="s">
        <v>410</v>
      </c>
      <c r="F136" s="135" t="s">
        <v>6081</v>
      </c>
      <c r="G136" s="136" t="s">
        <v>5560</v>
      </c>
      <c r="H136" s="137">
        <v>50</v>
      </c>
      <c r="I136" s="138"/>
      <c r="J136" s="139">
        <f>ROUND(I136*H136,2)</f>
        <v>0</v>
      </c>
      <c r="K136" s="135" t="s">
        <v>721</v>
      </c>
      <c r="L136" s="33"/>
      <c r="M136" s="140" t="s">
        <v>42</v>
      </c>
      <c r="N136" s="141" t="s">
        <v>50</v>
      </c>
      <c r="P136" s="142">
        <f>O136*H136</f>
        <v>0</v>
      </c>
      <c r="Q136" s="142">
        <v>0</v>
      </c>
      <c r="R136" s="142">
        <f>Q136*H136</f>
        <v>0</v>
      </c>
      <c r="S136" s="142">
        <v>0</v>
      </c>
      <c r="T136" s="143">
        <f>S136*H136</f>
        <v>0</v>
      </c>
      <c r="AR136" s="144" t="s">
        <v>5570</v>
      </c>
      <c r="AT136" s="144" t="s">
        <v>307</v>
      </c>
      <c r="AU136" s="144" t="s">
        <v>88</v>
      </c>
      <c r="AY136" s="18" t="s">
        <v>305</v>
      </c>
      <c r="BE136" s="145">
        <f>IF(N136="základní",J136,0)</f>
        <v>0</v>
      </c>
      <c r="BF136" s="145">
        <f>IF(N136="snížená",J136,0)</f>
        <v>0</v>
      </c>
      <c r="BG136" s="145">
        <f>IF(N136="zákl. přenesená",J136,0)</f>
        <v>0</v>
      </c>
      <c r="BH136" s="145">
        <f>IF(N136="sníž. přenesená",J136,0)</f>
        <v>0</v>
      </c>
      <c r="BI136" s="145">
        <f>IF(N136="nulová",J136,0)</f>
        <v>0</v>
      </c>
      <c r="BJ136" s="18" t="s">
        <v>86</v>
      </c>
      <c r="BK136" s="145">
        <f>ROUND(I136*H136,2)</f>
        <v>0</v>
      </c>
      <c r="BL136" s="18" t="s">
        <v>5570</v>
      </c>
      <c r="BM136" s="144" t="s">
        <v>10820</v>
      </c>
    </row>
    <row r="137" spans="2:65" s="1" customFormat="1" ht="11.25">
      <c r="B137" s="33"/>
      <c r="D137" s="146" t="s">
        <v>313</v>
      </c>
      <c r="F137" s="147" t="s">
        <v>6081</v>
      </c>
      <c r="I137" s="148"/>
      <c r="L137" s="33"/>
      <c r="M137" s="149"/>
      <c r="T137" s="54"/>
      <c r="AT137" s="18" t="s">
        <v>313</v>
      </c>
      <c r="AU137" s="18" t="s">
        <v>88</v>
      </c>
    </row>
    <row r="138" spans="2:65" s="1" customFormat="1" ht="16.5" customHeight="1">
      <c r="B138" s="33"/>
      <c r="C138" s="133" t="s">
        <v>444</v>
      </c>
      <c r="D138" s="133" t="s">
        <v>307</v>
      </c>
      <c r="E138" s="134" t="s">
        <v>10821</v>
      </c>
      <c r="F138" s="135" t="s">
        <v>10822</v>
      </c>
      <c r="G138" s="136" t="s">
        <v>8727</v>
      </c>
      <c r="H138" s="137">
        <v>1</v>
      </c>
      <c r="I138" s="138"/>
      <c r="J138" s="139">
        <f>ROUND(I138*H138,2)</f>
        <v>0</v>
      </c>
      <c r="K138" s="135" t="s">
        <v>10700</v>
      </c>
      <c r="L138" s="33"/>
      <c r="M138" s="140" t="s">
        <v>42</v>
      </c>
      <c r="N138" s="141" t="s">
        <v>50</v>
      </c>
      <c r="P138" s="142">
        <f>O138*H138</f>
        <v>0</v>
      </c>
      <c r="Q138" s="142">
        <v>0</v>
      </c>
      <c r="R138" s="142">
        <f>Q138*H138</f>
        <v>0</v>
      </c>
      <c r="S138" s="142">
        <v>0</v>
      </c>
      <c r="T138" s="143">
        <f>S138*H138</f>
        <v>0</v>
      </c>
      <c r="AR138" s="144" t="s">
        <v>5570</v>
      </c>
      <c r="AT138" s="144" t="s">
        <v>307</v>
      </c>
      <c r="AU138" s="144" t="s">
        <v>88</v>
      </c>
      <c r="AY138" s="18" t="s">
        <v>305</v>
      </c>
      <c r="BE138" s="145">
        <f>IF(N138="základní",J138,0)</f>
        <v>0</v>
      </c>
      <c r="BF138" s="145">
        <f>IF(N138="snížená",J138,0)</f>
        <v>0</v>
      </c>
      <c r="BG138" s="145">
        <f>IF(N138="zákl. přenesená",J138,0)</f>
        <v>0</v>
      </c>
      <c r="BH138" s="145">
        <f>IF(N138="sníž. přenesená",J138,0)</f>
        <v>0</v>
      </c>
      <c r="BI138" s="145">
        <f>IF(N138="nulová",J138,0)</f>
        <v>0</v>
      </c>
      <c r="BJ138" s="18" t="s">
        <v>86</v>
      </c>
      <c r="BK138" s="145">
        <f>ROUND(I138*H138,2)</f>
        <v>0</v>
      </c>
      <c r="BL138" s="18" t="s">
        <v>5570</v>
      </c>
      <c r="BM138" s="144" t="s">
        <v>10823</v>
      </c>
    </row>
    <row r="139" spans="2:65" s="1" customFormat="1" ht="11.25">
      <c r="B139" s="33"/>
      <c r="D139" s="146" t="s">
        <v>313</v>
      </c>
      <c r="F139" s="147" t="s">
        <v>10822</v>
      </c>
      <c r="I139" s="148"/>
      <c r="L139" s="33"/>
      <c r="M139" s="149"/>
      <c r="T139" s="54"/>
      <c r="AT139" s="18" t="s">
        <v>313</v>
      </c>
      <c r="AU139" s="18" t="s">
        <v>88</v>
      </c>
    </row>
    <row r="140" spans="2:65" s="1" customFormat="1" ht="11.25">
      <c r="B140" s="33"/>
      <c r="D140" s="150" t="s">
        <v>315</v>
      </c>
      <c r="F140" s="151" t="s">
        <v>10824</v>
      </c>
      <c r="I140" s="148"/>
      <c r="L140" s="33"/>
      <c r="M140" s="194"/>
      <c r="N140" s="195"/>
      <c r="O140" s="195"/>
      <c r="P140" s="195"/>
      <c r="Q140" s="195"/>
      <c r="R140" s="195"/>
      <c r="S140" s="195"/>
      <c r="T140" s="196"/>
      <c r="AT140" s="18" t="s">
        <v>315</v>
      </c>
      <c r="AU140" s="18" t="s">
        <v>88</v>
      </c>
    </row>
    <row r="141" spans="2:65" s="1" customFormat="1" ht="6.95" customHeight="1">
      <c r="B141" s="42"/>
      <c r="C141" s="43"/>
      <c r="D141" s="43"/>
      <c r="E141" s="43"/>
      <c r="F141" s="43"/>
      <c r="G141" s="43"/>
      <c r="H141" s="43"/>
      <c r="I141" s="43"/>
      <c r="J141" s="43"/>
      <c r="K141" s="43"/>
      <c r="L141" s="33"/>
    </row>
  </sheetData>
  <sheetProtection algorithmName="SHA-512" hashValue="yTUnkUd89uNZ8X3mHbppPKgj0QDCvlJ6CJHc5cTONaE0+ZQ5txhyi+nkXSFuS6p+RMkcE1ZmxKxQgWVP1Kghhw==" saltValue="auHxJvMXWzs79aveTVpJ8fowMolWONpFka//IOFaVl88avxmcLFYJzHLLTeiRq/qkjBaiWVFXwikWJpwOC3oUA==" spinCount="100000" sheet="1" objects="1" scenarios="1" formatColumns="0" formatRows="0" autoFilter="0"/>
  <autoFilter ref="C95:K140" xr:uid="{00000000-0009-0000-0000-000019000000}"/>
  <mergeCells count="15">
    <mergeCell ref="E82:H82"/>
    <mergeCell ref="E86:H86"/>
    <mergeCell ref="E84:H84"/>
    <mergeCell ref="E88:H88"/>
    <mergeCell ref="L2:V2"/>
    <mergeCell ref="E31:H31"/>
    <mergeCell ref="E52:H52"/>
    <mergeCell ref="E56:H56"/>
    <mergeCell ref="E54:H54"/>
    <mergeCell ref="E58:H58"/>
    <mergeCell ref="E7:H7"/>
    <mergeCell ref="E11:H11"/>
    <mergeCell ref="E9:H9"/>
    <mergeCell ref="E13:H13"/>
    <mergeCell ref="E22:H22"/>
  </mergeCells>
  <hyperlinks>
    <hyperlink ref="F101" r:id="rId1" xr:uid="{00000000-0004-0000-1900-000000000000}"/>
    <hyperlink ref="F104" r:id="rId2" xr:uid="{00000000-0004-0000-1900-000001000000}"/>
    <hyperlink ref="F108" r:id="rId3" xr:uid="{00000000-0004-0000-1900-000002000000}"/>
    <hyperlink ref="F112" r:id="rId4" xr:uid="{00000000-0004-0000-1900-000003000000}"/>
    <hyperlink ref="F140" r:id="rId5" xr:uid="{00000000-0004-0000-1900-000004000000}"/>
  </hyperlinks>
  <pageMargins left="0.39374999999999999" right="0.39374999999999999" top="0.39374999999999999" bottom="0.39374999999999999" header="0" footer="0"/>
  <pageSetup paperSize="9" scale="76" fitToHeight="100" orientation="portrait" blackAndWhite="1" r:id="rId6"/>
  <headerFooter>
    <oddFooter>&amp;CStrana &amp;P z &amp;N</oddFooter>
  </headerFooter>
  <drawing r:id="rId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BM100"/>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95"/>
      <c r="M2" s="295"/>
      <c r="N2" s="295"/>
      <c r="O2" s="295"/>
      <c r="P2" s="295"/>
      <c r="Q2" s="295"/>
      <c r="R2" s="295"/>
      <c r="S2" s="295"/>
      <c r="T2" s="295"/>
      <c r="U2" s="295"/>
      <c r="V2" s="295"/>
      <c r="AT2" s="18" t="s">
        <v>183</v>
      </c>
    </row>
    <row r="3" spans="2:46" ht="6.95" customHeight="1">
      <c r="B3" s="19"/>
      <c r="C3" s="20"/>
      <c r="D3" s="20"/>
      <c r="E3" s="20"/>
      <c r="F3" s="20"/>
      <c r="G3" s="20"/>
      <c r="H3" s="20"/>
      <c r="I3" s="20"/>
      <c r="J3" s="20"/>
      <c r="K3" s="20"/>
      <c r="L3" s="21"/>
      <c r="AT3" s="18" t="s">
        <v>88</v>
      </c>
    </row>
    <row r="4" spans="2:46" ht="24.95" customHeight="1">
      <c r="B4" s="21"/>
      <c r="D4" s="22" t="s">
        <v>204</v>
      </c>
      <c r="L4" s="21"/>
      <c r="M4" s="92" t="s">
        <v>10</v>
      </c>
      <c r="AT4" s="18" t="s">
        <v>4</v>
      </c>
    </row>
    <row r="5" spans="2:46" ht="6.95" customHeight="1">
      <c r="B5" s="21"/>
      <c r="L5" s="21"/>
    </row>
    <row r="6" spans="2:46" ht="12" customHeight="1">
      <c r="B6" s="21"/>
      <c r="D6" s="28" t="s">
        <v>16</v>
      </c>
      <c r="L6" s="21"/>
    </row>
    <row r="7" spans="2:46" ht="16.5" customHeight="1">
      <c r="B7" s="21"/>
      <c r="E7" s="333" t="str">
        <f>'Rekapitulace stavby'!K6</f>
        <v>Domov pro seniory v Litomyšli</v>
      </c>
      <c r="F7" s="334"/>
      <c r="G7" s="334"/>
      <c r="H7" s="334"/>
      <c r="L7" s="21"/>
    </row>
    <row r="8" spans="2:46" ht="12.75">
      <c r="B8" s="21"/>
      <c r="D8" s="28" t="s">
        <v>217</v>
      </c>
      <c r="L8" s="21"/>
    </row>
    <row r="9" spans="2:46" ht="16.5" customHeight="1">
      <c r="B9" s="21"/>
      <c r="E9" s="333" t="s">
        <v>9147</v>
      </c>
      <c r="F9" s="295"/>
      <c r="G9" s="295"/>
      <c r="H9" s="295"/>
      <c r="L9" s="21"/>
    </row>
    <row r="10" spans="2:46" ht="12" customHeight="1">
      <c r="B10" s="21"/>
      <c r="D10" s="28" t="s">
        <v>224</v>
      </c>
      <c r="L10" s="21"/>
    </row>
    <row r="11" spans="2:46" s="1" customFormat="1" ht="16.5" customHeight="1">
      <c r="B11" s="33"/>
      <c r="E11" s="329" t="s">
        <v>10684</v>
      </c>
      <c r="F11" s="335"/>
      <c r="G11" s="335"/>
      <c r="H11" s="335"/>
      <c r="L11" s="33"/>
    </row>
    <row r="12" spans="2:46" s="1" customFormat="1" ht="12" customHeight="1">
      <c r="B12" s="33"/>
      <c r="D12" s="28" t="s">
        <v>231</v>
      </c>
      <c r="L12" s="33"/>
    </row>
    <row r="13" spans="2:46" s="1" customFormat="1" ht="16.5" customHeight="1">
      <c r="B13" s="33"/>
      <c r="E13" s="316" t="s">
        <v>10825</v>
      </c>
      <c r="F13" s="335"/>
      <c r="G13" s="335"/>
      <c r="H13" s="335"/>
      <c r="L13" s="33"/>
    </row>
    <row r="14" spans="2:46" s="1" customFormat="1" ht="11.25">
      <c r="B14" s="33"/>
      <c r="L14" s="33"/>
    </row>
    <row r="15" spans="2:46" s="1" customFormat="1" ht="12" customHeight="1">
      <c r="B15" s="33"/>
      <c r="D15" s="28" t="s">
        <v>18</v>
      </c>
      <c r="F15" s="26" t="s">
        <v>42</v>
      </c>
      <c r="I15" s="28" t="s">
        <v>20</v>
      </c>
      <c r="J15" s="26" t="s">
        <v>42</v>
      </c>
      <c r="L15" s="33"/>
    </row>
    <row r="16" spans="2:46" s="1" customFormat="1" ht="12" customHeight="1">
      <c r="B16" s="33"/>
      <c r="D16" s="28" t="s">
        <v>22</v>
      </c>
      <c r="F16" s="26" t="s">
        <v>10790</v>
      </c>
      <c r="I16" s="28" t="s">
        <v>24</v>
      </c>
      <c r="J16" s="50" t="str">
        <f>'Rekapitulace stavby'!AN8</f>
        <v>20. 1. 2025</v>
      </c>
      <c r="L16" s="33"/>
    </row>
    <row r="17" spans="2:12" s="1" customFormat="1" ht="10.9" customHeight="1">
      <c r="B17" s="33"/>
      <c r="L17" s="33"/>
    </row>
    <row r="18" spans="2:12" s="1" customFormat="1" ht="12" customHeight="1">
      <c r="B18" s="33"/>
      <c r="D18" s="28" t="s">
        <v>26</v>
      </c>
      <c r="I18" s="28" t="s">
        <v>27</v>
      </c>
      <c r="J18" s="26" t="s">
        <v>42</v>
      </c>
      <c r="L18" s="33"/>
    </row>
    <row r="19" spans="2:12" s="1" customFormat="1" ht="18" customHeight="1">
      <c r="B19" s="33"/>
      <c r="E19" s="26" t="s">
        <v>10686</v>
      </c>
      <c r="I19" s="28" t="s">
        <v>30</v>
      </c>
      <c r="J19" s="26" t="s">
        <v>42</v>
      </c>
      <c r="L19" s="33"/>
    </row>
    <row r="20" spans="2:12" s="1" customFormat="1" ht="6.95" customHeight="1">
      <c r="B20" s="33"/>
      <c r="L20" s="33"/>
    </row>
    <row r="21" spans="2:12" s="1" customFormat="1" ht="12" customHeight="1">
      <c r="B21" s="33"/>
      <c r="D21" s="28" t="s">
        <v>32</v>
      </c>
      <c r="I21" s="28" t="s">
        <v>27</v>
      </c>
      <c r="J21" s="29" t="str">
        <f>'Rekapitulace stavby'!AN13</f>
        <v>Vyplň údaj</v>
      </c>
      <c r="L21" s="33"/>
    </row>
    <row r="22" spans="2:12" s="1" customFormat="1" ht="18" customHeight="1">
      <c r="B22" s="33"/>
      <c r="E22" s="336" t="str">
        <f>'Rekapitulace stavby'!E14</f>
        <v>Vyplň údaj</v>
      </c>
      <c r="F22" s="294"/>
      <c r="G22" s="294"/>
      <c r="H22" s="294"/>
      <c r="I22" s="28" t="s">
        <v>30</v>
      </c>
      <c r="J22" s="29" t="str">
        <f>'Rekapitulace stavby'!AN14</f>
        <v>Vyplň údaj</v>
      </c>
      <c r="L22" s="33"/>
    </row>
    <row r="23" spans="2:12" s="1" customFormat="1" ht="6.95" customHeight="1">
      <c r="B23" s="33"/>
      <c r="L23" s="33"/>
    </row>
    <row r="24" spans="2:12" s="1" customFormat="1" ht="12" customHeight="1">
      <c r="B24" s="33"/>
      <c r="D24" s="28" t="s">
        <v>34</v>
      </c>
      <c r="I24" s="28" t="s">
        <v>27</v>
      </c>
      <c r="J24" s="26" t="s">
        <v>42</v>
      </c>
      <c r="L24" s="33"/>
    </row>
    <row r="25" spans="2:12" s="1" customFormat="1" ht="18" customHeight="1">
      <c r="B25" s="33"/>
      <c r="E25" s="26" t="s">
        <v>10687</v>
      </c>
      <c r="I25" s="28" t="s">
        <v>30</v>
      </c>
      <c r="J25" s="26" t="s">
        <v>42</v>
      </c>
      <c r="L25" s="33"/>
    </row>
    <row r="26" spans="2:12" s="1" customFormat="1" ht="6.95" customHeight="1">
      <c r="B26" s="33"/>
      <c r="L26" s="33"/>
    </row>
    <row r="27" spans="2:12" s="1" customFormat="1" ht="12" customHeight="1">
      <c r="B27" s="33"/>
      <c r="D27" s="28" t="s">
        <v>39</v>
      </c>
      <c r="I27" s="28" t="s">
        <v>27</v>
      </c>
      <c r="J27" s="26" t="s">
        <v>42</v>
      </c>
      <c r="L27" s="33"/>
    </row>
    <row r="28" spans="2:12" s="1" customFormat="1" ht="18" customHeight="1">
      <c r="B28" s="33"/>
      <c r="E28" s="26" t="s">
        <v>10688</v>
      </c>
      <c r="I28" s="28" t="s">
        <v>30</v>
      </c>
      <c r="J28" s="26" t="s">
        <v>42</v>
      </c>
      <c r="L28" s="33"/>
    </row>
    <row r="29" spans="2:12" s="1" customFormat="1" ht="6.95" customHeight="1">
      <c r="B29" s="33"/>
      <c r="L29" s="33"/>
    </row>
    <row r="30" spans="2:12" s="1" customFormat="1" ht="12" customHeight="1">
      <c r="B30" s="33"/>
      <c r="D30" s="28" t="s">
        <v>43</v>
      </c>
      <c r="L30" s="33"/>
    </row>
    <row r="31" spans="2:12" s="7" customFormat="1" ht="16.5" customHeight="1">
      <c r="B31" s="93"/>
      <c r="E31" s="299" t="s">
        <v>42</v>
      </c>
      <c r="F31" s="299"/>
      <c r="G31" s="299"/>
      <c r="H31" s="299"/>
      <c r="L31" s="93"/>
    </row>
    <row r="32" spans="2:12" s="1" customFormat="1" ht="6.95" customHeight="1">
      <c r="B32" s="33"/>
      <c r="L32" s="33"/>
    </row>
    <row r="33" spans="2:12" s="1" customFormat="1" ht="6.95" customHeight="1">
      <c r="B33" s="33"/>
      <c r="D33" s="51"/>
      <c r="E33" s="51"/>
      <c r="F33" s="51"/>
      <c r="G33" s="51"/>
      <c r="H33" s="51"/>
      <c r="I33" s="51"/>
      <c r="J33" s="51"/>
      <c r="K33" s="51"/>
      <c r="L33" s="33"/>
    </row>
    <row r="34" spans="2:12" s="1" customFormat="1" ht="25.35" customHeight="1">
      <c r="B34" s="33"/>
      <c r="D34" s="94" t="s">
        <v>45</v>
      </c>
      <c r="J34" s="64">
        <f>ROUND(J93, 2)</f>
        <v>0</v>
      </c>
      <c r="L34" s="33"/>
    </row>
    <row r="35" spans="2:12" s="1" customFormat="1" ht="6.95" customHeight="1">
      <c r="B35" s="33"/>
      <c r="D35" s="51"/>
      <c r="E35" s="51"/>
      <c r="F35" s="51"/>
      <c r="G35" s="51"/>
      <c r="H35" s="51"/>
      <c r="I35" s="51"/>
      <c r="J35" s="51"/>
      <c r="K35" s="51"/>
      <c r="L35" s="33"/>
    </row>
    <row r="36" spans="2:12" s="1" customFormat="1" ht="14.45" customHeight="1">
      <c r="B36" s="33"/>
      <c r="F36" s="36" t="s">
        <v>47</v>
      </c>
      <c r="I36" s="36" t="s">
        <v>46</v>
      </c>
      <c r="J36" s="36" t="s">
        <v>48</v>
      </c>
      <c r="L36" s="33"/>
    </row>
    <row r="37" spans="2:12" s="1" customFormat="1" ht="14.45" customHeight="1">
      <c r="B37" s="33"/>
      <c r="D37" s="53" t="s">
        <v>49</v>
      </c>
      <c r="E37" s="28" t="s">
        <v>50</v>
      </c>
      <c r="F37" s="83">
        <f>ROUND((SUM(BE93:BE99)),  2)</f>
        <v>0</v>
      </c>
      <c r="I37" s="95">
        <v>0.21</v>
      </c>
      <c r="J37" s="83">
        <f>ROUND(((SUM(BE93:BE99))*I37),  2)</f>
        <v>0</v>
      </c>
      <c r="L37" s="33"/>
    </row>
    <row r="38" spans="2:12" s="1" customFormat="1" ht="14.45" customHeight="1">
      <c r="B38" s="33"/>
      <c r="E38" s="28" t="s">
        <v>51</v>
      </c>
      <c r="F38" s="83">
        <f>ROUND((SUM(BF93:BF99)),  2)</f>
        <v>0</v>
      </c>
      <c r="I38" s="95">
        <v>0.12</v>
      </c>
      <c r="J38" s="83">
        <f>ROUND(((SUM(BF93:BF99))*I38),  2)</f>
        <v>0</v>
      </c>
      <c r="L38" s="33"/>
    </row>
    <row r="39" spans="2:12" s="1" customFormat="1" ht="14.45" hidden="1" customHeight="1">
      <c r="B39" s="33"/>
      <c r="E39" s="28" t="s">
        <v>52</v>
      </c>
      <c r="F39" s="83">
        <f>ROUND((SUM(BG93:BG99)),  2)</f>
        <v>0</v>
      </c>
      <c r="I39" s="95">
        <v>0.21</v>
      </c>
      <c r="J39" s="83">
        <f>0</f>
        <v>0</v>
      </c>
      <c r="L39" s="33"/>
    </row>
    <row r="40" spans="2:12" s="1" customFormat="1" ht="14.45" hidden="1" customHeight="1">
      <c r="B40" s="33"/>
      <c r="E40" s="28" t="s">
        <v>53</v>
      </c>
      <c r="F40" s="83">
        <f>ROUND((SUM(BH93:BH99)),  2)</f>
        <v>0</v>
      </c>
      <c r="I40" s="95">
        <v>0.12</v>
      </c>
      <c r="J40" s="83">
        <f>0</f>
        <v>0</v>
      </c>
      <c r="L40" s="33"/>
    </row>
    <row r="41" spans="2:12" s="1" customFormat="1" ht="14.45" hidden="1" customHeight="1">
      <c r="B41" s="33"/>
      <c r="E41" s="28" t="s">
        <v>54</v>
      </c>
      <c r="F41" s="83">
        <f>ROUND((SUM(BI93:BI99)),  2)</f>
        <v>0</v>
      </c>
      <c r="I41" s="95">
        <v>0</v>
      </c>
      <c r="J41" s="83">
        <f>0</f>
        <v>0</v>
      </c>
      <c r="L41" s="33"/>
    </row>
    <row r="42" spans="2:12" s="1" customFormat="1" ht="6.95" customHeight="1">
      <c r="B42" s="33"/>
      <c r="L42" s="33"/>
    </row>
    <row r="43" spans="2:12" s="1" customFormat="1" ht="25.35" customHeight="1">
      <c r="B43" s="33"/>
      <c r="C43" s="96"/>
      <c r="D43" s="97" t="s">
        <v>55</v>
      </c>
      <c r="E43" s="55"/>
      <c r="F43" s="55"/>
      <c r="G43" s="98" t="s">
        <v>56</v>
      </c>
      <c r="H43" s="99" t="s">
        <v>57</v>
      </c>
      <c r="I43" s="55"/>
      <c r="J43" s="100">
        <f>SUM(J34:J41)</f>
        <v>0</v>
      </c>
      <c r="K43" s="101"/>
      <c r="L43" s="33"/>
    </row>
    <row r="44" spans="2:12" s="1" customFormat="1" ht="14.45" customHeight="1">
      <c r="B44" s="42"/>
      <c r="C44" s="43"/>
      <c r="D44" s="43"/>
      <c r="E44" s="43"/>
      <c r="F44" s="43"/>
      <c r="G44" s="43"/>
      <c r="H44" s="43"/>
      <c r="I44" s="43"/>
      <c r="J44" s="43"/>
      <c r="K44" s="43"/>
      <c r="L44" s="33"/>
    </row>
    <row r="48" spans="2:12" s="1" customFormat="1" ht="6.95" customHeight="1">
      <c r="B48" s="44"/>
      <c r="C48" s="45"/>
      <c r="D48" s="45"/>
      <c r="E48" s="45"/>
      <c r="F48" s="45"/>
      <c r="G48" s="45"/>
      <c r="H48" s="45"/>
      <c r="I48" s="45"/>
      <c r="J48" s="45"/>
      <c r="K48" s="45"/>
      <c r="L48" s="33"/>
    </row>
    <row r="49" spans="2:12" s="1" customFormat="1" ht="24.95" customHeight="1">
      <c r="B49" s="33"/>
      <c r="C49" s="22" t="s">
        <v>246</v>
      </c>
      <c r="L49" s="33"/>
    </row>
    <row r="50" spans="2:12" s="1" customFormat="1" ht="6.95" customHeight="1">
      <c r="B50" s="33"/>
      <c r="L50" s="33"/>
    </row>
    <row r="51" spans="2:12" s="1" customFormat="1" ht="12" customHeight="1">
      <c r="B51" s="33"/>
      <c r="C51" s="28" t="s">
        <v>16</v>
      </c>
      <c r="L51" s="33"/>
    </row>
    <row r="52" spans="2:12" s="1" customFormat="1" ht="16.5" customHeight="1">
      <c r="B52" s="33"/>
      <c r="E52" s="333" t="str">
        <f>E7</f>
        <v>Domov pro seniory v Litomyšli</v>
      </c>
      <c r="F52" s="334"/>
      <c r="G52" s="334"/>
      <c r="H52" s="334"/>
      <c r="L52" s="33"/>
    </row>
    <row r="53" spans="2:12" ht="12" customHeight="1">
      <c r="B53" s="21"/>
      <c r="C53" s="28" t="s">
        <v>217</v>
      </c>
      <c r="L53" s="21"/>
    </row>
    <row r="54" spans="2:12" ht="16.5" customHeight="1">
      <c r="B54" s="21"/>
      <c r="E54" s="333" t="s">
        <v>9147</v>
      </c>
      <c r="F54" s="295"/>
      <c r="G54" s="295"/>
      <c r="H54" s="295"/>
      <c r="L54" s="21"/>
    </row>
    <row r="55" spans="2:12" ht="12" customHeight="1">
      <c r="B55" s="21"/>
      <c r="C55" s="28" t="s">
        <v>224</v>
      </c>
      <c r="L55" s="21"/>
    </row>
    <row r="56" spans="2:12" s="1" customFormat="1" ht="16.5" customHeight="1">
      <c r="B56" s="33"/>
      <c r="E56" s="329" t="s">
        <v>10684</v>
      </c>
      <c r="F56" s="335"/>
      <c r="G56" s="335"/>
      <c r="H56" s="335"/>
      <c r="L56" s="33"/>
    </row>
    <row r="57" spans="2:12" s="1" customFormat="1" ht="12" customHeight="1">
      <c r="B57" s="33"/>
      <c r="C57" s="28" t="s">
        <v>231</v>
      </c>
      <c r="L57" s="33"/>
    </row>
    <row r="58" spans="2:12" s="1" customFormat="1" ht="16.5" customHeight="1">
      <c r="B58" s="33"/>
      <c r="E58" s="316" t="str">
        <f>E13</f>
        <v>03 - Zemní a pomocné stavební práce</v>
      </c>
      <c r="F58" s="335"/>
      <c r="G58" s="335"/>
      <c r="H58" s="335"/>
      <c r="L58" s="33"/>
    </row>
    <row r="59" spans="2:12" s="1" customFormat="1" ht="6.95" customHeight="1">
      <c r="B59" s="33"/>
      <c r="L59" s="33"/>
    </row>
    <row r="60" spans="2:12" s="1" customFormat="1" ht="12" customHeight="1">
      <c r="B60" s="33"/>
      <c r="C60" s="28" t="s">
        <v>22</v>
      </c>
      <c r="F60" s="26" t="str">
        <f>F16</f>
        <v xml:space="preserve"> Z.Kopala, 570 01 Litomyšl</v>
      </c>
      <c r="I60" s="28" t="s">
        <v>24</v>
      </c>
      <c r="J60" s="50" t="str">
        <f>IF(J16="","",J16)</f>
        <v>20. 1. 2025</v>
      </c>
      <c r="L60" s="33"/>
    </row>
    <row r="61" spans="2:12" s="1" customFormat="1" ht="6.95" customHeight="1">
      <c r="B61" s="33"/>
      <c r="L61" s="33"/>
    </row>
    <row r="62" spans="2:12" s="1" customFormat="1" ht="25.7" customHeight="1">
      <c r="B62" s="33"/>
      <c r="C62" s="28" t="s">
        <v>26</v>
      </c>
      <c r="F62" s="26" t="str">
        <f>E19</f>
        <v xml:space="preserve"> Město Litymošl</v>
      </c>
      <c r="I62" s="28" t="s">
        <v>34</v>
      </c>
      <c r="J62" s="31" t="str">
        <f>E25</f>
        <v xml:space="preserve"> Deltaplan Praha s.r.o.</v>
      </c>
      <c r="L62" s="33"/>
    </row>
    <row r="63" spans="2:12" s="1" customFormat="1" ht="15.2" customHeight="1">
      <c r="B63" s="33"/>
      <c r="C63" s="28" t="s">
        <v>32</v>
      </c>
      <c r="F63" s="26" t="str">
        <f>IF(E22="","",E22)</f>
        <v>Vyplň údaj</v>
      </c>
      <c r="I63" s="28" t="s">
        <v>39</v>
      </c>
      <c r="J63" s="31" t="str">
        <f>E28</f>
        <v xml:space="preserve"> </v>
      </c>
      <c r="L63" s="33"/>
    </row>
    <row r="64" spans="2:12" s="1" customFormat="1" ht="10.35" customHeight="1">
      <c r="B64" s="33"/>
      <c r="L64" s="33"/>
    </row>
    <row r="65" spans="2:47" s="1" customFormat="1" ht="29.25" customHeight="1">
      <c r="B65" s="33"/>
      <c r="C65" s="102" t="s">
        <v>247</v>
      </c>
      <c r="D65" s="96"/>
      <c r="E65" s="96"/>
      <c r="F65" s="96"/>
      <c r="G65" s="96"/>
      <c r="H65" s="96"/>
      <c r="I65" s="96"/>
      <c r="J65" s="103" t="s">
        <v>248</v>
      </c>
      <c r="K65" s="96"/>
      <c r="L65" s="33"/>
    </row>
    <row r="66" spans="2:47" s="1" customFormat="1" ht="10.35" customHeight="1">
      <c r="B66" s="33"/>
      <c r="L66" s="33"/>
    </row>
    <row r="67" spans="2:47" s="1" customFormat="1" ht="22.9" customHeight="1">
      <c r="B67" s="33"/>
      <c r="C67" s="104" t="s">
        <v>77</v>
      </c>
      <c r="J67" s="64">
        <f>J93</f>
        <v>0</v>
      </c>
      <c r="L67" s="33"/>
      <c r="AU67" s="18" t="s">
        <v>249</v>
      </c>
    </row>
    <row r="68" spans="2:47" s="8" customFormat="1" ht="24.95" customHeight="1">
      <c r="B68" s="105"/>
      <c r="D68" s="106" t="s">
        <v>5574</v>
      </c>
      <c r="E68" s="107"/>
      <c r="F68" s="107"/>
      <c r="G68" s="107"/>
      <c r="H68" s="107"/>
      <c r="I68" s="107"/>
      <c r="J68" s="108">
        <f>J94</f>
        <v>0</v>
      </c>
      <c r="L68" s="105"/>
    </row>
    <row r="69" spans="2:47" s="9" customFormat="1" ht="19.899999999999999" customHeight="1">
      <c r="B69" s="109"/>
      <c r="D69" s="110" t="s">
        <v>10826</v>
      </c>
      <c r="E69" s="111"/>
      <c r="F69" s="111"/>
      <c r="G69" s="111"/>
      <c r="H69" s="111"/>
      <c r="I69" s="111"/>
      <c r="J69" s="112">
        <f>J95</f>
        <v>0</v>
      </c>
      <c r="L69" s="109"/>
    </row>
    <row r="70" spans="2:47" s="1" customFormat="1" ht="21.75" customHeight="1">
      <c r="B70" s="33"/>
      <c r="L70" s="33"/>
    </row>
    <row r="71" spans="2:47" s="1" customFormat="1" ht="6.95" customHeight="1">
      <c r="B71" s="42"/>
      <c r="C71" s="43"/>
      <c r="D71" s="43"/>
      <c r="E71" s="43"/>
      <c r="F71" s="43"/>
      <c r="G71" s="43"/>
      <c r="H71" s="43"/>
      <c r="I71" s="43"/>
      <c r="J71" s="43"/>
      <c r="K71" s="43"/>
      <c r="L71" s="33"/>
    </row>
    <row r="75" spans="2:47" s="1" customFormat="1" ht="6.95" customHeight="1">
      <c r="B75" s="44"/>
      <c r="C75" s="45"/>
      <c r="D75" s="45"/>
      <c r="E75" s="45"/>
      <c r="F75" s="45"/>
      <c r="G75" s="45"/>
      <c r="H75" s="45"/>
      <c r="I75" s="45"/>
      <c r="J75" s="45"/>
      <c r="K75" s="45"/>
      <c r="L75" s="33"/>
    </row>
    <row r="76" spans="2:47" s="1" customFormat="1" ht="24.95" customHeight="1">
      <c r="B76" s="33"/>
      <c r="C76" s="22" t="s">
        <v>290</v>
      </c>
      <c r="L76" s="33"/>
    </row>
    <row r="77" spans="2:47" s="1" customFormat="1" ht="6.95" customHeight="1">
      <c r="B77" s="33"/>
      <c r="L77" s="33"/>
    </row>
    <row r="78" spans="2:47" s="1" customFormat="1" ht="12" customHeight="1">
      <c r="B78" s="33"/>
      <c r="C78" s="28" t="s">
        <v>16</v>
      </c>
      <c r="L78" s="33"/>
    </row>
    <row r="79" spans="2:47" s="1" customFormat="1" ht="16.5" customHeight="1">
      <c r="B79" s="33"/>
      <c r="E79" s="333" t="str">
        <f>E7</f>
        <v>Domov pro seniory v Litomyšli</v>
      </c>
      <c r="F79" s="334"/>
      <c r="G79" s="334"/>
      <c r="H79" s="334"/>
      <c r="L79" s="33"/>
    </row>
    <row r="80" spans="2:47" ht="12" customHeight="1">
      <c r="B80" s="21"/>
      <c r="C80" s="28" t="s">
        <v>217</v>
      </c>
      <c r="L80" s="21"/>
    </row>
    <row r="81" spans="2:65" ht="16.5" customHeight="1">
      <c r="B81" s="21"/>
      <c r="E81" s="333" t="s">
        <v>9147</v>
      </c>
      <c r="F81" s="295"/>
      <c r="G81" s="295"/>
      <c r="H81" s="295"/>
      <c r="L81" s="21"/>
    </row>
    <row r="82" spans="2:65" ht="12" customHeight="1">
      <c r="B82" s="21"/>
      <c r="C82" s="28" t="s">
        <v>224</v>
      </c>
      <c r="L82" s="21"/>
    </row>
    <row r="83" spans="2:65" s="1" customFormat="1" ht="16.5" customHeight="1">
      <c r="B83" s="33"/>
      <c r="E83" s="329" t="s">
        <v>10684</v>
      </c>
      <c r="F83" s="335"/>
      <c r="G83" s="335"/>
      <c r="H83" s="335"/>
      <c r="L83" s="33"/>
    </row>
    <row r="84" spans="2:65" s="1" customFormat="1" ht="12" customHeight="1">
      <c r="B84" s="33"/>
      <c r="C84" s="28" t="s">
        <v>231</v>
      </c>
      <c r="L84" s="33"/>
    </row>
    <row r="85" spans="2:65" s="1" customFormat="1" ht="16.5" customHeight="1">
      <c r="B85" s="33"/>
      <c r="E85" s="316" t="str">
        <f>E13</f>
        <v>03 - Zemní a pomocné stavební práce</v>
      </c>
      <c r="F85" s="335"/>
      <c r="G85" s="335"/>
      <c r="H85" s="335"/>
      <c r="L85" s="33"/>
    </row>
    <row r="86" spans="2:65" s="1" customFormat="1" ht="6.95" customHeight="1">
      <c r="B86" s="33"/>
      <c r="L86" s="33"/>
    </row>
    <row r="87" spans="2:65" s="1" customFormat="1" ht="12" customHeight="1">
      <c r="B87" s="33"/>
      <c r="C87" s="28" t="s">
        <v>22</v>
      </c>
      <c r="F87" s="26" t="str">
        <f>F16</f>
        <v xml:space="preserve"> Z.Kopala, 570 01 Litomyšl</v>
      </c>
      <c r="I87" s="28" t="s">
        <v>24</v>
      </c>
      <c r="J87" s="50" t="str">
        <f>IF(J16="","",J16)</f>
        <v>20. 1. 2025</v>
      </c>
      <c r="L87" s="33"/>
    </row>
    <row r="88" spans="2:65" s="1" customFormat="1" ht="6.95" customHeight="1">
      <c r="B88" s="33"/>
      <c r="L88" s="33"/>
    </row>
    <row r="89" spans="2:65" s="1" customFormat="1" ht="25.7" customHeight="1">
      <c r="B89" s="33"/>
      <c r="C89" s="28" t="s">
        <v>26</v>
      </c>
      <c r="F89" s="26" t="str">
        <f>E19</f>
        <v xml:space="preserve"> Město Litymošl</v>
      </c>
      <c r="I89" s="28" t="s">
        <v>34</v>
      </c>
      <c r="J89" s="31" t="str">
        <f>E25</f>
        <v xml:space="preserve"> Deltaplan Praha s.r.o.</v>
      </c>
      <c r="L89" s="33"/>
    </row>
    <row r="90" spans="2:65" s="1" customFormat="1" ht="15.2" customHeight="1">
      <c r="B90" s="33"/>
      <c r="C90" s="28" t="s">
        <v>32</v>
      </c>
      <c r="F90" s="26" t="str">
        <f>IF(E22="","",E22)</f>
        <v>Vyplň údaj</v>
      </c>
      <c r="I90" s="28" t="s">
        <v>39</v>
      </c>
      <c r="J90" s="31" t="str">
        <f>E28</f>
        <v xml:space="preserve"> </v>
      </c>
      <c r="L90" s="33"/>
    </row>
    <row r="91" spans="2:65" s="1" customFormat="1" ht="10.35" customHeight="1">
      <c r="B91" s="33"/>
      <c r="L91" s="33"/>
    </row>
    <row r="92" spans="2:65" s="10" customFormat="1" ht="29.25" customHeight="1">
      <c r="B92" s="113"/>
      <c r="C92" s="114" t="s">
        <v>291</v>
      </c>
      <c r="D92" s="115" t="s">
        <v>64</v>
      </c>
      <c r="E92" s="115" t="s">
        <v>60</v>
      </c>
      <c r="F92" s="115" t="s">
        <v>61</v>
      </c>
      <c r="G92" s="115" t="s">
        <v>292</v>
      </c>
      <c r="H92" s="115" t="s">
        <v>293</v>
      </c>
      <c r="I92" s="115" t="s">
        <v>294</v>
      </c>
      <c r="J92" s="115" t="s">
        <v>248</v>
      </c>
      <c r="K92" s="116" t="s">
        <v>295</v>
      </c>
      <c r="L92" s="113"/>
      <c r="M92" s="57" t="s">
        <v>42</v>
      </c>
      <c r="N92" s="58" t="s">
        <v>49</v>
      </c>
      <c r="O92" s="58" t="s">
        <v>296</v>
      </c>
      <c r="P92" s="58" t="s">
        <v>297</v>
      </c>
      <c r="Q92" s="58" t="s">
        <v>298</v>
      </c>
      <c r="R92" s="58" t="s">
        <v>299</v>
      </c>
      <c r="S92" s="58" t="s">
        <v>300</v>
      </c>
      <c r="T92" s="59" t="s">
        <v>301</v>
      </c>
    </row>
    <row r="93" spans="2:65" s="1" customFormat="1" ht="22.9" customHeight="1">
      <c r="B93" s="33"/>
      <c r="C93" s="62" t="s">
        <v>302</v>
      </c>
      <c r="J93" s="117">
        <f>BK93</f>
        <v>0</v>
      </c>
      <c r="L93" s="33"/>
      <c r="M93" s="60"/>
      <c r="N93" s="51"/>
      <c r="O93" s="51"/>
      <c r="P93" s="118">
        <f>P94</f>
        <v>0</v>
      </c>
      <c r="Q93" s="51"/>
      <c r="R93" s="118">
        <f>R94</f>
        <v>0</v>
      </c>
      <c r="S93" s="51"/>
      <c r="T93" s="119">
        <f>T94</f>
        <v>0</v>
      </c>
      <c r="AT93" s="18" t="s">
        <v>78</v>
      </c>
      <c r="AU93" s="18" t="s">
        <v>249</v>
      </c>
      <c r="BK93" s="120">
        <f>BK94</f>
        <v>0</v>
      </c>
    </row>
    <row r="94" spans="2:65" s="11" customFormat="1" ht="25.9" customHeight="1">
      <c r="B94" s="121"/>
      <c r="D94" s="122" t="s">
        <v>78</v>
      </c>
      <c r="E94" s="123" t="s">
        <v>341</v>
      </c>
      <c r="F94" s="123" t="s">
        <v>5584</v>
      </c>
      <c r="I94" s="124"/>
      <c r="J94" s="125">
        <f>BK94</f>
        <v>0</v>
      </c>
      <c r="L94" s="121"/>
      <c r="M94" s="126"/>
      <c r="P94" s="127">
        <f>P95</f>
        <v>0</v>
      </c>
      <c r="R94" s="127">
        <f>R95</f>
        <v>0</v>
      </c>
      <c r="T94" s="128">
        <f>T95</f>
        <v>0</v>
      </c>
      <c r="AR94" s="122" t="s">
        <v>96</v>
      </c>
      <c r="AT94" s="129" t="s">
        <v>78</v>
      </c>
      <c r="AU94" s="129" t="s">
        <v>79</v>
      </c>
      <c r="AY94" s="122" t="s">
        <v>305</v>
      </c>
      <c r="BK94" s="130">
        <f>BK95</f>
        <v>0</v>
      </c>
    </row>
    <row r="95" spans="2:65" s="11" customFormat="1" ht="22.9" customHeight="1">
      <c r="B95" s="121"/>
      <c r="D95" s="122" t="s">
        <v>78</v>
      </c>
      <c r="E95" s="131" t="s">
        <v>10827</v>
      </c>
      <c r="F95" s="131" t="s">
        <v>10828</v>
      </c>
      <c r="I95" s="124"/>
      <c r="J95" s="132">
        <f>BK95</f>
        <v>0</v>
      </c>
      <c r="L95" s="121"/>
      <c r="M95" s="126"/>
      <c r="P95" s="127">
        <f>SUM(P96:P99)</f>
        <v>0</v>
      </c>
      <c r="R95" s="127">
        <f>SUM(R96:R99)</f>
        <v>0</v>
      </c>
      <c r="T95" s="128">
        <f>SUM(T96:T99)</f>
        <v>0</v>
      </c>
      <c r="AR95" s="122" t="s">
        <v>96</v>
      </c>
      <c r="AT95" s="129" t="s">
        <v>78</v>
      </c>
      <c r="AU95" s="129" t="s">
        <v>86</v>
      </c>
      <c r="AY95" s="122" t="s">
        <v>305</v>
      </c>
      <c r="BK95" s="130">
        <f>SUM(BK96:BK99)</f>
        <v>0</v>
      </c>
    </row>
    <row r="96" spans="2:65" s="1" customFormat="1" ht="37.9" customHeight="1">
      <c r="B96" s="33"/>
      <c r="C96" s="133" t="s">
        <v>86</v>
      </c>
      <c r="D96" s="133" t="s">
        <v>307</v>
      </c>
      <c r="E96" s="134" t="s">
        <v>10829</v>
      </c>
      <c r="F96" s="135" t="s">
        <v>10830</v>
      </c>
      <c r="G96" s="136" t="s">
        <v>199</v>
      </c>
      <c r="H96" s="137">
        <v>0.5</v>
      </c>
      <c r="I96" s="138"/>
      <c r="J96" s="139">
        <f>ROUND(I96*H96,2)</f>
        <v>0</v>
      </c>
      <c r="K96" s="135" t="s">
        <v>721</v>
      </c>
      <c r="L96" s="33"/>
      <c r="M96" s="140" t="s">
        <v>42</v>
      </c>
      <c r="N96" s="141" t="s">
        <v>50</v>
      </c>
      <c r="P96" s="142">
        <f>O96*H96</f>
        <v>0</v>
      </c>
      <c r="Q96" s="142">
        <v>0</v>
      </c>
      <c r="R96" s="142">
        <f>Q96*H96</f>
        <v>0</v>
      </c>
      <c r="S96" s="142">
        <v>0</v>
      </c>
      <c r="T96" s="143">
        <f>S96*H96</f>
        <v>0</v>
      </c>
      <c r="AR96" s="144" t="s">
        <v>792</v>
      </c>
      <c r="AT96" s="144" t="s">
        <v>307</v>
      </c>
      <c r="AU96" s="144" t="s">
        <v>88</v>
      </c>
      <c r="AY96" s="18" t="s">
        <v>305</v>
      </c>
      <c r="BE96" s="145">
        <f>IF(N96="základní",J96,0)</f>
        <v>0</v>
      </c>
      <c r="BF96" s="145">
        <f>IF(N96="snížená",J96,0)</f>
        <v>0</v>
      </c>
      <c r="BG96" s="145">
        <f>IF(N96="zákl. přenesená",J96,0)</f>
        <v>0</v>
      </c>
      <c r="BH96" s="145">
        <f>IF(N96="sníž. přenesená",J96,0)</f>
        <v>0</v>
      </c>
      <c r="BI96" s="145">
        <f>IF(N96="nulová",J96,0)</f>
        <v>0</v>
      </c>
      <c r="BJ96" s="18" t="s">
        <v>86</v>
      </c>
      <c r="BK96" s="145">
        <f>ROUND(I96*H96,2)</f>
        <v>0</v>
      </c>
      <c r="BL96" s="18" t="s">
        <v>792</v>
      </c>
      <c r="BM96" s="144" t="s">
        <v>10831</v>
      </c>
    </row>
    <row r="97" spans="2:65" s="1" customFormat="1" ht="19.5">
      <c r="B97" s="33"/>
      <c r="D97" s="146" t="s">
        <v>313</v>
      </c>
      <c r="F97" s="147" t="s">
        <v>10830</v>
      </c>
      <c r="I97" s="148"/>
      <c r="L97" s="33"/>
      <c r="M97" s="149"/>
      <c r="T97" s="54"/>
      <c r="AT97" s="18" t="s">
        <v>313</v>
      </c>
      <c r="AU97" s="18" t="s">
        <v>88</v>
      </c>
    </row>
    <row r="98" spans="2:65" s="1" customFormat="1" ht="16.5" customHeight="1">
      <c r="B98" s="33"/>
      <c r="C98" s="133" t="s">
        <v>88</v>
      </c>
      <c r="D98" s="133" t="s">
        <v>307</v>
      </c>
      <c r="E98" s="134" t="s">
        <v>6020</v>
      </c>
      <c r="F98" s="135" t="s">
        <v>10832</v>
      </c>
      <c r="G98" s="136" t="s">
        <v>2158</v>
      </c>
      <c r="H98" s="137">
        <v>1</v>
      </c>
      <c r="I98" s="138"/>
      <c r="J98" s="139">
        <f>ROUND(I98*H98,2)</f>
        <v>0</v>
      </c>
      <c r="K98" s="135" t="s">
        <v>721</v>
      </c>
      <c r="L98" s="33"/>
      <c r="M98" s="140" t="s">
        <v>42</v>
      </c>
      <c r="N98" s="141" t="s">
        <v>50</v>
      </c>
      <c r="P98" s="142">
        <f>O98*H98</f>
        <v>0</v>
      </c>
      <c r="Q98" s="142">
        <v>0</v>
      </c>
      <c r="R98" s="142">
        <f>Q98*H98</f>
        <v>0</v>
      </c>
      <c r="S98" s="142">
        <v>0</v>
      </c>
      <c r="T98" s="143">
        <f>S98*H98</f>
        <v>0</v>
      </c>
      <c r="AR98" s="144" t="s">
        <v>792</v>
      </c>
      <c r="AT98" s="144" t="s">
        <v>307</v>
      </c>
      <c r="AU98" s="144" t="s">
        <v>88</v>
      </c>
      <c r="AY98" s="18" t="s">
        <v>305</v>
      </c>
      <c r="BE98" s="145">
        <f>IF(N98="základní",J98,0)</f>
        <v>0</v>
      </c>
      <c r="BF98" s="145">
        <f>IF(N98="snížená",J98,0)</f>
        <v>0</v>
      </c>
      <c r="BG98" s="145">
        <f>IF(N98="zákl. přenesená",J98,0)</f>
        <v>0</v>
      </c>
      <c r="BH98" s="145">
        <f>IF(N98="sníž. přenesená",J98,0)</f>
        <v>0</v>
      </c>
      <c r="BI98" s="145">
        <f>IF(N98="nulová",J98,0)</f>
        <v>0</v>
      </c>
      <c r="BJ98" s="18" t="s">
        <v>86</v>
      </c>
      <c r="BK98" s="145">
        <f>ROUND(I98*H98,2)</f>
        <v>0</v>
      </c>
      <c r="BL98" s="18" t="s">
        <v>792</v>
      </c>
      <c r="BM98" s="144" t="s">
        <v>10833</v>
      </c>
    </row>
    <row r="99" spans="2:65" s="1" customFormat="1" ht="11.25">
      <c r="B99" s="33"/>
      <c r="D99" s="146" t="s">
        <v>313</v>
      </c>
      <c r="F99" s="147" t="s">
        <v>10832</v>
      </c>
      <c r="I99" s="148"/>
      <c r="L99" s="33"/>
      <c r="M99" s="194"/>
      <c r="N99" s="195"/>
      <c r="O99" s="195"/>
      <c r="P99" s="195"/>
      <c r="Q99" s="195"/>
      <c r="R99" s="195"/>
      <c r="S99" s="195"/>
      <c r="T99" s="196"/>
      <c r="AT99" s="18" t="s">
        <v>313</v>
      </c>
      <c r="AU99" s="18" t="s">
        <v>88</v>
      </c>
    </row>
    <row r="100" spans="2:65" s="1" customFormat="1" ht="6.95" customHeight="1">
      <c r="B100" s="42"/>
      <c r="C100" s="43"/>
      <c r="D100" s="43"/>
      <c r="E100" s="43"/>
      <c r="F100" s="43"/>
      <c r="G100" s="43"/>
      <c r="H100" s="43"/>
      <c r="I100" s="43"/>
      <c r="J100" s="43"/>
      <c r="K100" s="43"/>
      <c r="L100" s="33"/>
    </row>
  </sheetData>
  <sheetProtection algorithmName="SHA-512" hashValue="/0ww0alaEkWJwJv2IaSX2eUC9nUYNsvcxPeLIlj7J9HhhVY9STSH7nLWIdnuCjNA6rlgAX61Gd+rGZPiVD8YhA==" saltValue="IC1RScQbMg33QBL+jiqkX3BQpPjpobceKCnMkTmEYsSBLDuerujeBTDBE58cOMGXbnJdcYxHJkDbhhvu/29xow==" spinCount="100000" sheet="1" objects="1" scenarios="1" formatColumns="0" formatRows="0" autoFilter="0"/>
  <autoFilter ref="C92:K99" xr:uid="{00000000-0009-0000-0000-00001A000000}"/>
  <mergeCells count="15">
    <mergeCell ref="E79:H79"/>
    <mergeCell ref="E83:H83"/>
    <mergeCell ref="E81:H81"/>
    <mergeCell ref="E85:H85"/>
    <mergeCell ref="L2:V2"/>
    <mergeCell ref="E31:H31"/>
    <mergeCell ref="E52:H52"/>
    <mergeCell ref="E56:H56"/>
    <mergeCell ref="E54:H54"/>
    <mergeCell ref="E58:H58"/>
    <mergeCell ref="E7:H7"/>
    <mergeCell ref="E11:H11"/>
    <mergeCell ref="E9:H9"/>
    <mergeCell ref="E13:H13"/>
    <mergeCell ref="E22:H22"/>
  </mergeCells>
  <pageMargins left="0.39374999999999999" right="0.39374999999999999" top="0.39374999999999999" bottom="0.39374999999999999" header="0" footer="0"/>
  <pageSetup paperSize="9" scale="76" fitToHeight="100" orientation="portrait" blackAndWhite="1" r:id="rId1"/>
  <headerFooter>
    <oddFooter>&amp;CStrana &amp;P z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BM201"/>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95"/>
      <c r="M2" s="295"/>
      <c r="N2" s="295"/>
      <c r="O2" s="295"/>
      <c r="P2" s="295"/>
      <c r="Q2" s="295"/>
      <c r="R2" s="295"/>
      <c r="S2" s="295"/>
      <c r="T2" s="295"/>
      <c r="U2" s="295"/>
      <c r="V2" s="295"/>
      <c r="AT2" s="18" t="s">
        <v>186</v>
      </c>
    </row>
    <row r="3" spans="2:46" ht="6.95" customHeight="1">
      <c r="B3" s="19"/>
      <c r="C3" s="20"/>
      <c r="D3" s="20"/>
      <c r="E3" s="20"/>
      <c r="F3" s="20"/>
      <c r="G3" s="20"/>
      <c r="H3" s="20"/>
      <c r="I3" s="20"/>
      <c r="J3" s="20"/>
      <c r="K3" s="20"/>
      <c r="L3" s="21"/>
      <c r="AT3" s="18" t="s">
        <v>88</v>
      </c>
    </row>
    <row r="4" spans="2:46" ht="24.95" customHeight="1">
      <c r="B4" s="21"/>
      <c r="D4" s="22" t="s">
        <v>204</v>
      </c>
      <c r="L4" s="21"/>
      <c r="M4" s="92" t="s">
        <v>10</v>
      </c>
      <c r="AT4" s="18" t="s">
        <v>4</v>
      </c>
    </row>
    <row r="5" spans="2:46" ht="6.95" customHeight="1">
      <c r="B5" s="21"/>
      <c r="L5" s="21"/>
    </row>
    <row r="6" spans="2:46" ht="12" customHeight="1">
      <c r="B6" s="21"/>
      <c r="D6" s="28" t="s">
        <v>16</v>
      </c>
      <c r="L6" s="21"/>
    </row>
    <row r="7" spans="2:46" ht="16.5" customHeight="1">
      <c r="B7" s="21"/>
      <c r="E7" s="333" t="str">
        <f>'Rekapitulace stavby'!K6</f>
        <v>Domov pro seniory v Litomyšli</v>
      </c>
      <c r="F7" s="334"/>
      <c r="G7" s="334"/>
      <c r="H7" s="334"/>
      <c r="L7" s="21"/>
    </row>
    <row r="8" spans="2:46" ht="12" customHeight="1">
      <c r="B8" s="21"/>
      <c r="D8" s="28" t="s">
        <v>217</v>
      </c>
      <c r="L8" s="21"/>
    </row>
    <row r="9" spans="2:46" s="1" customFormat="1" ht="16.5" customHeight="1">
      <c r="B9" s="33"/>
      <c r="E9" s="333" t="s">
        <v>9147</v>
      </c>
      <c r="F9" s="335"/>
      <c r="G9" s="335"/>
      <c r="H9" s="335"/>
      <c r="L9" s="33"/>
    </row>
    <row r="10" spans="2:46" s="1" customFormat="1" ht="12" customHeight="1">
      <c r="B10" s="33"/>
      <c r="D10" s="28" t="s">
        <v>224</v>
      </c>
      <c r="L10" s="33"/>
    </row>
    <row r="11" spans="2:46" s="1" customFormat="1" ht="16.5" customHeight="1">
      <c r="B11" s="33"/>
      <c r="E11" s="316" t="s">
        <v>10834</v>
      </c>
      <c r="F11" s="335"/>
      <c r="G11" s="335"/>
      <c r="H11" s="335"/>
      <c r="L11" s="33"/>
    </row>
    <row r="12" spans="2:46" s="1" customFormat="1" ht="11.25">
      <c r="B12" s="33"/>
      <c r="L12" s="33"/>
    </row>
    <row r="13" spans="2:46" s="1" customFormat="1" ht="12" customHeight="1">
      <c r="B13" s="33"/>
      <c r="D13" s="28" t="s">
        <v>18</v>
      </c>
      <c r="F13" s="26" t="s">
        <v>42</v>
      </c>
      <c r="I13" s="28" t="s">
        <v>20</v>
      </c>
      <c r="J13" s="26" t="s">
        <v>42</v>
      </c>
      <c r="L13" s="33"/>
    </row>
    <row r="14" spans="2:46" s="1" customFormat="1" ht="12" customHeight="1">
      <c r="B14" s="33"/>
      <c r="D14" s="28" t="s">
        <v>22</v>
      </c>
      <c r="F14" s="26" t="s">
        <v>23</v>
      </c>
      <c r="I14" s="28" t="s">
        <v>24</v>
      </c>
      <c r="J14" s="50" t="str">
        <f>'Rekapitulace stavby'!AN8</f>
        <v>20. 1. 2025</v>
      </c>
      <c r="L14" s="33"/>
    </row>
    <row r="15" spans="2:46" s="1" customFormat="1" ht="10.9" customHeight="1">
      <c r="B15" s="33"/>
      <c r="L15" s="33"/>
    </row>
    <row r="16" spans="2:46" s="1" customFormat="1" ht="12" customHeight="1">
      <c r="B16" s="33"/>
      <c r="D16" s="28" t="s">
        <v>26</v>
      </c>
      <c r="I16" s="28" t="s">
        <v>27</v>
      </c>
      <c r="J16" s="26" t="s">
        <v>42</v>
      </c>
      <c r="L16" s="33"/>
    </row>
    <row r="17" spans="2:12" s="1" customFormat="1" ht="18" customHeight="1">
      <c r="B17" s="33"/>
      <c r="E17" s="26" t="s">
        <v>29</v>
      </c>
      <c r="I17" s="28" t="s">
        <v>30</v>
      </c>
      <c r="J17" s="26" t="s">
        <v>42</v>
      </c>
      <c r="L17" s="33"/>
    </row>
    <row r="18" spans="2:12" s="1" customFormat="1" ht="6.95" customHeight="1">
      <c r="B18" s="33"/>
      <c r="L18" s="33"/>
    </row>
    <row r="19" spans="2:12" s="1" customFormat="1" ht="12" customHeight="1">
      <c r="B19" s="33"/>
      <c r="D19" s="28" t="s">
        <v>32</v>
      </c>
      <c r="I19" s="28" t="s">
        <v>27</v>
      </c>
      <c r="J19" s="29" t="str">
        <f>'Rekapitulace stavby'!AN13</f>
        <v>Vyplň údaj</v>
      </c>
      <c r="L19" s="33"/>
    </row>
    <row r="20" spans="2:12" s="1" customFormat="1" ht="18" customHeight="1">
      <c r="B20" s="33"/>
      <c r="E20" s="336" t="str">
        <f>'Rekapitulace stavby'!E14</f>
        <v>Vyplň údaj</v>
      </c>
      <c r="F20" s="294"/>
      <c r="G20" s="294"/>
      <c r="H20" s="294"/>
      <c r="I20" s="28" t="s">
        <v>30</v>
      </c>
      <c r="J20" s="29" t="str">
        <f>'Rekapitulace stavby'!AN14</f>
        <v>Vyplň údaj</v>
      </c>
      <c r="L20" s="33"/>
    </row>
    <row r="21" spans="2:12" s="1" customFormat="1" ht="6.95" customHeight="1">
      <c r="B21" s="33"/>
      <c r="L21" s="33"/>
    </row>
    <row r="22" spans="2:12" s="1" customFormat="1" ht="12" customHeight="1">
      <c r="B22" s="33"/>
      <c r="D22" s="28" t="s">
        <v>34</v>
      </c>
      <c r="I22" s="28" t="s">
        <v>27</v>
      </c>
      <c r="J22" s="26" t="s">
        <v>42</v>
      </c>
      <c r="L22" s="33"/>
    </row>
    <row r="23" spans="2:12" s="1" customFormat="1" ht="18" customHeight="1">
      <c r="B23" s="33"/>
      <c r="E23" s="26" t="s">
        <v>4955</v>
      </c>
      <c r="I23" s="28" t="s">
        <v>30</v>
      </c>
      <c r="J23" s="26" t="s">
        <v>42</v>
      </c>
      <c r="L23" s="33"/>
    </row>
    <row r="24" spans="2:12" s="1" customFormat="1" ht="6.95" customHeight="1">
      <c r="B24" s="33"/>
      <c r="L24" s="33"/>
    </row>
    <row r="25" spans="2:12" s="1" customFormat="1" ht="12" customHeight="1">
      <c r="B25" s="33"/>
      <c r="D25" s="28" t="s">
        <v>39</v>
      </c>
      <c r="I25" s="28" t="s">
        <v>27</v>
      </c>
      <c r="J25" s="26" t="str">
        <f>IF('Rekapitulace stavby'!AN19="","",'Rekapitulace stavby'!AN19)</f>
        <v>63243393</v>
      </c>
      <c r="L25" s="33"/>
    </row>
    <row r="26" spans="2:12" s="1" customFormat="1" ht="18" customHeight="1">
      <c r="B26" s="33"/>
      <c r="E26" s="26" t="str">
        <f>IF('Rekapitulace stavby'!E20="","",'Rekapitulace stavby'!E20)</f>
        <v>Ing.Štefan Sivák</v>
      </c>
      <c r="I26" s="28" t="s">
        <v>30</v>
      </c>
      <c r="J26" s="26" t="str">
        <f>IF('Rekapitulace stavby'!AN20="","",'Rekapitulace stavby'!AN20)</f>
        <v/>
      </c>
      <c r="L26" s="33"/>
    </row>
    <row r="27" spans="2:12" s="1" customFormat="1" ht="6.95" customHeight="1">
      <c r="B27" s="33"/>
      <c r="L27" s="33"/>
    </row>
    <row r="28" spans="2:12" s="1" customFormat="1" ht="12" customHeight="1">
      <c r="B28" s="33"/>
      <c r="D28" s="28" t="s">
        <v>43</v>
      </c>
      <c r="L28" s="33"/>
    </row>
    <row r="29" spans="2:12" s="7" customFormat="1" ht="16.5" customHeight="1">
      <c r="B29" s="93"/>
      <c r="E29" s="299" t="s">
        <v>42</v>
      </c>
      <c r="F29" s="299"/>
      <c r="G29" s="299"/>
      <c r="H29" s="299"/>
      <c r="L29" s="93"/>
    </row>
    <row r="30" spans="2:12" s="1" customFormat="1" ht="6.95" customHeight="1">
      <c r="B30" s="33"/>
      <c r="L30" s="33"/>
    </row>
    <row r="31" spans="2:12" s="1" customFormat="1" ht="6.95" customHeight="1">
      <c r="B31" s="33"/>
      <c r="D31" s="51"/>
      <c r="E31" s="51"/>
      <c r="F31" s="51"/>
      <c r="G31" s="51"/>
      <c r="H31" s="51"/>
      <c r="I31" s="51"/>
      <c r="J31" s="51"/>
      <c r="K31" s="51"/>
      <c r="L31" s="33"/>
    </row>
    <row r="32" spans="2:12" s="1" customFormat="1" ht="25.35" customHeight="1">
      <c r="B32" s="33"/>
      <c r="D32" s="94" t="s">
        <v>45</v>
      </c>
      <c r="J32" s="64">
        <f>ROUND(J91, 2)</f>
        <v>0</v>
      </c>
      <c r="L32" s="33"/>
    </row>
    <row r="33" spans="2:12" s="1" customFormat="1" ht="6.95" customHeight="1">
      <c r="B33" s="33"/>
      <c r="D33" s="51"/>
      <c r="E33" s="51"/>
      <c r="F33" s="51"/>
      <c r="G33" s="51"/>
      <c r="H33" s="51"/>
      <c r="I33" s="51"/>
      <c r="J33" s="51"/>
      <c r="K33" s="51"/>
      <c r="L33" s="33"/>
    </row>
    <row r="34" spans="2:12" s="1" customFormat="1" ht="14.45" customHeight="1">
      <c r="B34" s="33"/>
      <c r="F34" s="36" t="s">
        <v>47</v>
      </c>
      <c r="I34" s="36" t="s">
        <v>46</v>
      </c>
      <c r="J34" s="36" t="s">
        <v>48</v>
      </c>
      <c r="L34" s="33"/>
    </row>
    <row r="35" spans="2:12" s="1" customFormat="1" ht="14.45" customHeight="1">
      <c r="B35" s="33"/>
      <c r="D35" s="53" t="s">
        <v>49</v>
      </c>
      <c r="E35" s="28" t="s">
        <v>50</v>
      </c>
      <c r="F35" s="83">
        <f>ROUND((SUM(BE91:BE200)),  2)</f>
        <v>0</v>
      </c>
      <c r="I35" s="95">
        <v>0.21</v>
      </c>
      <c r="J35" s="83">
        <f>ROUND(((SUM(BE91:BE200))*I35),  2)</f>
        <v>0</v>
      </c>
      <c r="L35" s="33"/>
    </row>
    <row r="36" spans="2:12" s="1" customFormat="1" ht="14.45" customHeight="1">
      <c r="B36" s="33"/>
      <c r="E36" s="28" t="s">
        <v>51</v>
      </c>
      <c r="F36" s="83">
        <f>ROUND((SUM(BF91:BF200)),  2)</f>
        <v>0</v>
      </c>
      <c r="I36" s="95">
        <v>0.12</v>
      </c>
      <c r="J36" s="83">
        <f>ROUND(((SUM(BF91:BF200))*I36),  2)</f>
        <v>0</v>
      </c>
      <c r="L36" s="33"/>
    </row>
    <row r="37" spans="2:12" s="1" customFormat="1" ht="14.45" hidden="1" customHeight="1">
      <c r="B37" s="33"/>
      <c r="E37" s="28" t="s">
        <v>52</v>
      </c>
      <c r="F37" s="83">
        <f>ROUND((SUM(BG91:BG200)),  2)</f>
        <v>0</v>
      </c>
      <c r="I37" s="95">
        <v>0.21</v>
      </c>
      <c r="J37" s="83">
        <f>0</f>
        <v>0</v>
      </c>
      <c r="L37" s="33"/>
    </row>
    <row r="38" spans="2:12" s="1" customFormat="1" ht="14.45" hidden="1" customHeight="1">
      <c r="B38" s="33"/>
      <c r="E38" s="28" t="s">
        <v>53</v>
      </c>
      <c r="F38" s="83">
        <f>ROUND((SUM(BH91:BH200)),  2)</f>
        <v>0</v>
      </c>
      <c r="I38" s="95">
        <v>0.12</v>
      </c>
      <c r="J38" s="83">
        <f>0</f>
        <v>0</v>
      </c>
      <c r="L38" s="33"/>
    </row>
    <row r="39" spans="2:12" s="1" customFormat="1" ht="14.45" hidden="1" customHeight="1">
      <c r="B39" s="33"/>
      <c r="E39" s="28" t="s">
        <v>54</v>
      </c>
      <c r="F39" s="83">
        <f>ROUND((SUM(BI91:BI200)),  2)</f>
        <v>0</v>
      </c>
      <c r="I39" s="95">
        <v>0</v>
      </c>
      <c r="J39" s="83">
        <f>0</f>
        <v>0</v>
      </c>
      <c r="L39" s="33"/>
    </row>
    <row r="40" spans="2:12" s="1" customFormat="1" ht="6.95" customHeight="1">
      <c r="B40" s="33"/>
      <c r="L40" s="33"/>
    </row>
    <row r="41" spans="2:12" s="1" customFormat="1" ht="25.35" customHeight="1">
      <c r="B41" s="33"/>
      <c r="C41" s="96"/>
      <c r="D41" s="97" t="s">
        <v>55</v>
      </c>
      <c r="E41" s="55"/>
      <c r="F41" s="55"/>
      <c r="G41" s="98" t="s">
        <v>56</v>
      </c>
      <c r="H41" s="99" t="s">
        <v>57</v>
      </c>
      <c r="I41" s="55"/>
      <c r="J41" s="100">
        <f>SUM(J32:J39)</f>
        <v>0</v>
      </c>
      <c r="K41" s="101"/>
      <c r="L41" s="33"/>
    </row>
    <row r="42" spans="2:12" s="1" customFormat="1" ht="14.45" customHeight="1">
      <c r="B42" s="42"/>
      <c r="C42" s="43"/>
      <c r="D42" s="43"/>
      <c r="E42" s="43"/>
      <c r="F42" s="43"/>
      <c r="G42" s="43"/>
      <c r="H42" s="43"/>
      <c r="I42" s="43"/>
      <c r="J42" s="43"/>
      <c r="K42" s="43"/>
      <c r="L42" s="33"/>
    </row>
    <row r="46" spans="2:12" s="1" customFormat="1" ht="6.95" customHeight="1">
      <c r="B46" s="44"/>
      <c r="C46" s="45"/>
      <c r="D46" s="45"/>
      <c r="E46" s="45"/>
      <c r="F46" s="45"/>
      <c r="G46" s="45"/>
      <c r="H46" s="45"/>
      <c r="I46" s="45"/>
      <c r="J46" s="45"/>
      <c r="K46" s="45"/>
      <c r="L46" s="33"/>
    </row>
    <row r="47" spans="2:12" s="1" customFormat="1" ht="24.95" customHeight="1">
      <c r="B47" s="33"/>
      <c r="C47" s="22" t="s">
        <v>246</v>
      </c>
      <c r="L47" s="33"/>
    </row>
    <row r="48" spans="2:12" s="1" customFormat="1" ht="6.95" customHeight="1">
      <c r="B48" s="33"/>
      <c r="L48" s="33"/>
    </row>
    <row r="49" spans="2:47" s="1" customFormat="1" ht="12" customHeight="1">
      <c r="B49" s="33"/>
      <c r="C49" s="28" t="s">
        <v>16</v>
      </c>
      <c r="L49" s="33"/>
    </row>
    <row r="50" spans="2:47" s="1" customFormat="1" ht="16.5" customHeight="1">
      <c r="B50" s="33"/>
      <c r="E50" s="333" t="str">
        <f>E7</f>
        <v>Domov pro seniory v Litomyšli</v>
      </c>
      <c r="F50" s="334"/>
      <c r="G50" s="334"/>
      <c r="H50" s="334"/>
      <c r="L50" s="33"/>
    </row>
    <row r="51" spans="2:47" ht="12" customHeight="1">
      <c r="B51" s="21"/>
      <c r="C51" s="28" t="s">
        <v>217</v>
      </c>
      <c r="L51" s="21"/>
    </row>
    <row r="52" spans="2:47" s="1" customFormat="1" ht="16.5" customHeight="1">
      <c r="B52" s="33"/>
      <c r="E52" s="333" t="s">
        <v>9147</v>
      </c>
      <c r="F52" s="335"/>
      <c r="G52" s="335"/>
      <c r="H52" s="335"/>
      <c r="L52" s="33"/>
    </row>
    <row r="53" spans="2:47" s="1" customFormat="1" ht="12" customHeight="1">
      <c r="B53" s="33"/>
      <c r="C53" s="28" t="s">
        <v>224</v>
      </c>
      <c r="L53" s="33"/>
    </row>
    <row r="54" spans="2:47" s="1" customFormat="1" ht="16.5" customHeight="1">
      <c r="B54" s="33"/>
      <c r="E54" s="316" t="str">
        <f>E11</f>
        <v>SO 761 - Rozvod veřejného osvětlení</v>
      </c>
      <c r="F54" s="335"/>
      <c r="G54" s="335"/>
      <c r="H54" s="335"/>
      <c r="L54" s="33"/>
    </row>
    <row r="55" spans="2:47" s="1" customFormat="1" ht="6.95" customHeight="1">
      <c r="B55" s="33"/>
      <c r="L55" s="33"/>
    </row>
    <row r="56" spans="2:47" s="1" customFormat="1" ht="12" customHeight="1">
      <c r="B56" s="33"/>
      <c r="C56" s="28" t="s">
        <v>22</v>
      </c>
      <c r="F56" s="26" t="str">
        <f>F14</f>
        <v>Z.Kopala, 570 01 Litomyšl</v>
      </c>
      <c r="I56" s="28" t="s">
        <v>24</v>
      </c>
      <c r="J56" s="50" t="str">
        <f>IF(J14="","",J14)</f>
        <v>20. 1. 2025</v>
      </c>
      <c r="L56" s="33"/>
    </row>
    <row r="57" spans="2:47" s="1" customFormat="1" ht="6.95" customHeight="1">
      <c r="B57" s="33"/>
      <c r="L57" s="33"/>
    </row>
    <row r="58" spans="2:47" s="1" customFormat="1" ht="15.2" customHeight="1">
      <c r="B58" s="33"/>
      <c r="C58" s="28" t="s">
        <v>26</v>
      </c>
      <c r="F58" s="26" t="str">
        <f>E17</f>
        <v>Město Litomyšl</v>
      </c>
      <c r="I58" s="28" t="s">
        <v>34</v>
      </c>
      <c r="J58" s="31" t="str">
        <f>E23</f>
        <v>Deltaplan Praha s.r.o.</v>
      </c>
      <c r="L58" s="33"/>
    </row>
    <row r="59" spans="2:47" s="1" customFormat="1" ht="15.2" customHeight="1">
      <c r="B59" s="33"/>
      <c r="C59" s="28" t="s">
        <v>32</v>
      </c>
      <c r="F59" s="26" t="str">
        <f>IF(E20="","",E20)</f>
        <v>Vyplň údaj</v>
      </c>
      <c r="I59" s="28" t="s">
        <v>39</v>
      </c>
      <c r="J59" s="31" t="str">
        <f>E26</f>
        <v>Ing.Štefan Sivák</v>
      </c>
      <c r="L59" s="33"/>
    </row>
    <row r="60" spans="2:47" s="1" customFormat="1" ht="10.35" customHeight="1">
      <c r="B60" s="33"/>
      <c r="L60" s="33"/>
    </row>
    <row r="61" spans="2:47" s="1" customFormat="1" ht="29.25" customHeight="1">
      <c r="B61" s="33"/>
      <c r="C61" s="102" t="s">
        <v>247</v>
      </c>
      <c r="D61" s="96"/>
      <c r="E61" s="96"/>
      <c r="F61" s="96"/>
      <c r="G61" s="96"/>
      <c r="H61" s="96"/>
      <c r="I61" s="96"/>
      <c r="J61" s="103" t="s">
        <v>248</v>
      </c>
      <c r="K61" s="96"/>
      <c r="L61" s="33"/>
    </row>
    <row r="62" spans="2:47" s="1" customFormat="1" ht="10.35" customHeight="1">
      <c r="B62" s="33"/>
      <c r="L62" s="33"/>
    </row>
    <row r="63" spans="2:47" s="1" customFormat="1" ht="22.9" customHeight="1">
      <c r="B63" s="33"/>
      <c r="C63" s="104" t="s">
        <v>77</v>
      </c>
      <c r="J63" s="64">
        <f>J91</f>
        <v>0</v>
      </c>
      <c r="L63" s="33"/>
      <c r="AU63" s="18" t="s">
        <v>249</v>
      </c>
    </row>
    <row r="64" spans="2:47" s="8" customFormat="1" ht="24.95" customHeight="1">
      <c r="B64" s="105"/>
      <c r="D64" s="106" t="s">
        <v>5574</v>
      </c>
      <c r="E64" s="107"/>
      <c r="F64" s="107"/>
      <c r="G64" s="107"/>
      <c r="H64" s="107"/>
      <c r="I64" s="107"/>
      <c r="J64" s="108">
        <f>J92</f>
        <v>0</v>
      </c>
      <c r="L64" s="105"/>
    </row>
    <row r="65" spans="2:12" s="9" customFormat="1" ht="19.899999999999999" customHeight="1">
      <c r="B65" s="109"/>
      <c r="D65" s="110" t="s">
        <v>10835</v>
      </c>
      <c r="E65" s="111"/>
      <c r="F65" s="111"/>
      <c r="G65" s="111"/>
      <c r="H65" s="111"/>
      <c r="I65" s="111"/>
      <c r="J65" s="112">
        <f>J93</f>
        <v>0</v>
      </c>
      <c r="L65" s="109"/>
    </row>
    <row r="66" spans="2:12" s="9" customFormat="1" ht="19.899999999999999" customHeight="1">
      <c r="B66" s="109"/>
      <c r="D66" s="110" t="s">
        <v>10836</v>
      </c>
      <c r="E66" s="111"/>
      <c r="F66" s="111"/>
      <c r="G66" s="111"/>
      <c r="H66" s="111"/>
      <c r="I66" s="111"/>
      <c r="J66" s="112">
        <f>J156</f>
        <v>0</v>
      </c>
      <c r="L66" s="109"/>
    </row>
    <row r="67" spans="2:12" s="8" customFormat="1" ht="24.95" customHeight="1">
      <c r="B67" s="105"/>
      <c r="D67" s="106" t="s">
        <v>5581</v>
      </c>
      <c r="E67" s="107"/>
      <c r="F67" s="107"/>
      <c r="G67" s="107"/>
      <c r="H67" s="107"/>
      <c r="I67" s="107"/>
      <c r="J67" s="108">
        <f>J177</f>
        <v>0</v>
      </c>
      <c r="L67" s="105"/>
    </row>
    <row r="68" spans="2:12" s="9" customFormat="1" ht="19.899999999999999" customHeight="1">
      <c r="B68" s="109"/>
      <c r="D68" s="110" t="s">
        <v>5582</v>
      </c>
      <c r="E68" s="111"/>
      <c r="F68" s="111"/>
      <c r="G68" s="111"/>
      <c r="H68" s="111"/>
      <c r="I68" s="111"/>
      <c r="J68" s="112">
        <f>J178</f>
        <v>0</v>
      </c>
      <c r="L68" s="109"/>
    </row>
    <row r="69" spans="2:12" s="9" customFormat="1" ht="19.899999999999999" customHeight="1">
      <c r="B69" s="109"/>
      <c r="D69" s="110" t="s">
        <v>5583</v>
      </c>
      <c r="E69" s="111"/>
      <c r="F69" s="111"/>
      <c r="G69" s="111"/>
      <c r="H69" s="111"/>
      <c r="I69" s="111"/>
      <c r="J69" s="112">
        <f>J198</f>
        <v>0</v>
      </c>
      <c r="L69" s="109"/>
    </row>
    <row r="70" spans="2:12" s="1" customFormat="1" ht="21.75" customHeight="1">
      <c r="B70" s="33"/>
      <c r="L70" s="33"/>
    </row>
    <row r="71" spans="2:12" s="1" customFormat="1" ht="6.95" customHeight="1">
      <c r="B71" s="42"/>
      <c r="C71" s="43"/>
      <c r="D71" s="43"/>
      <c r="E71" s="43"/>
      <c r="F71" s="43"/>
      <c r="G71" s="43"/>
      <c r="H71" s="43"/>
      <c r="I71" s="43"/>
      <c r="J71" s="43"/>
      <c r="K71" s="43"/>
      <c r="L71" s="33"/>
    </row>
    <row r="75" spans="2:12" s="1" customFormat="1" ht="6.95" customHeight="1">
      <c r="B75" s="44"/>
      <c r="C75" s="45"/>
      <c r="D75" s="45"/>
      <c r="E75" s="45"/>
      <c r="F75" s="45"/>
      <c r="G75" s="45"/>
      <c r="H75" s="45"/>
      <c r="I75" s="45"/>
      <c r="J75" s="45"/>
      <c r="K75" s="45"/>
      <c r="L75" s="33"/>
    </row>
    <row r="76" spans="2:12" s="1" customFormat="1" ht="24.95" customHeight="1">
      <c r="B76" s="33"/>
      <c r="C76" s="22" t="s">
        <v>290</v>
      </c>
      <c r="L76" s="33"/>
    </row>
    <row r="77" spans="2:12" s="1" customFormat="1" ht="6.95" customHeight="1">
      <c r="B77" s="33"/>
      <c r="L77" s="33"/>
    </row>
    <row r="78" spans="2:12" s="1" customFormat="1" ht="12" customHeight="1">
      <c r="B78" s="33"/>
      <c r="C78" s="28" t="s">
        <v>16</v>
      </c>
      <c r="L78" s="33"/>
    </row>
    <row r="79" spans="2:12" s="1" customFormat="1" ht="16.5" customHeight="1">
      <c r="B79" s="33"/>
      <c r="E79" s="333" t="str">
        <f>E7</f>
        <v>Domov pro seniory v Litomyšli</v>
      </c>
      <c r="F79" s="334"/>
      <c r="G79" s="334"/>
      <c r="H79" s="334"/>
      <c r="L79" s="33"/>
    </row>
    <row r="80" spans="2:12" ht="12" customHeight="1">
      <c r="B80" s="21"/>
      <c r="C80" s="28" t="s">
        <v>217</v>
      </c>
      <c r="L80" s="21"/>
    </row>
    <row r="81" spans="2:65" s="1" customFormat="1" ht="16.5" customHeight="1">
      <c r="B81" s="33"/>
      <c r="E81" s="333" t="s">
        <v>9147</v>
      </c>
      <c r="F81" s="335"/>
      <c r="G81" s="335"/>
      <c r="H81" s="335"/>
      <c r="L81" s="33"/>
    </row>
    <row r="82" spans="2:65" s="1" customFormat="1" ht="12" customHeight="1">
      <c r="B82" s="33"/>
      <c r="C82" s="28" t="s">
        <v>224</v>
      </c>
      <c r="L82" s="33"/>
    </row>
    <row r="83" spans="2:65" s="1" customFormat="1" ht="16.5" customHeight="1">
      <c r="B83" s="33"/>
      <c r="E83" s="316" t="str">
        <f>E11</f>
        <v>SO 761 - Rozvod veřejného osvětlení</v>
      </c>
      <c r="F83" s="335"/>
      <c r="G83" s="335"/>
      <c r="H83" s="335"/>
      <c r="L83" s="33"/>
    </row>
    <row r="84" spans="2:65" s="1" customFormat="1" ht="6.95" customHeight="1">
      <c r="B84" s="33"/>
      <c r="L84" s="33"/>
    </row>
    <row r="85" spans="2:65" s="1" customFormat="1" ht="12" customHeight="1">
      <c r="B85" s="33"/>
      <c r="C85" s="28" t="s">
        <v>22</v>
      </c>
      <c r="F85" s="26" t="str">
        <f>F14</f>
        <v>Z.Kopala, 570 01 Litomyšl</v>
      </c>
      <c r="I85" s="28" t="s">
        <v>24</v>
      </c>
      <c r="J85" s="50" t="str">
        <f>IF(J14="","",J14)</f>
        <v>20. 1. 2025</v>
      </c>
      <c r="L85" s="33"/>
    </row>
    <row r="86" spans="2:65" s="1" customFormat="1" ht="6.95" customHeight="1">
      <c r="B86" s="33"/>
      <c r="L86" s="33"/>
    </row>
    <row r="87" spans="2:65" s="1" customFormat="1" ht="15.2" customHeight="1">
      <c r="B87" s="33"/>
      <c r="C87" s="28" t="s">
        <v>26</v>
      </c>
      <c r="F87" s="26" t="str">
        <f>E17</f>
        <v>Město Litomyšl</v>
      </c>
      <c r="I87" s="28" t="s">
        <v>34</v>
      </c>
      <c r="J87" s="31" t="str">
        <f>E23</f>
        <v>Deltaplan Praha s.r.o.</v>
      </c>
      <c r="L87" s="33"/>
    </row>
    <row r="88" spans="2:65" s="1" customFormat="1" ht="15.2" customHeight="1">
      <c r="B88" s="33"/>
      <c r="C88" s="28" t="s">
        <v>32</v>
      </c>
      <c r="F88" s="26" t="str">
        <f>IF(E20="","",E20)</f>
        <v>Vyplň údaj</v>
      </c>
      <c r="I88" s="28" t="s">
        <v>39</v>
      </c>
      <c r="J88" s="31" t="str">
        <f>E26</f>
        <v>Ing.Štefan Sivák</v>
      </c>
      <c r="L88" s="33"/>
    </row>
    <row r="89" spans="2:65" s="1" customFormat="1" ht="10.35" customHeight="1">
      <c r="B89" s="33"/>
      <c r="L89" s="33"/>
    </row>
    <row r="90" spans="2:65" s="10" customFormat="1" ht="29.25" customHeight="1">
      <c r="B90" s="113"/>
      <c r="C90" s="114" t="s">
        <v>291</v>
      </c>
      <c r="D90" s="115" t="s">
        <v>64</v>
      </c>
      <c r="E90" s="115" t="s">
        <v>60</v>
      </c>
      <c r="F90" s="115" t="s">
        <v>61</v>
      </c>
      <c r="G90" s="115" t="s">
        <v>292</v>
      </c>
      <c r="H90" s="115" t="s">
        <v>293</v>
      </c>
      <c r="I90" s="115" t="s">
        <v>294</v>
      </c>
      <c r="J90" s="115" t="s">
        <v>248</v>
      </c>
      <c r="K90" s="116" t="s">
        <v>295</v>
      </c>
      <c r="L90" s="113"/>
      <c r="M90" s="57" t="s">
        <v>42</v>
      </c>
      <c r="N90" s="58" t="s">
        <v>49</v>
      </c>
      <c r="O90" s="58" t="s">
        <v>296</v>
      </c>
      <c r="P90" s="58" t="s">
        <v>297</v>
      </c>
      <c r="Q90" s="58" t="s">
        <v>298</v>
      </c>
      <c r="R90" s="58" t="s">
        <v>299</v>
      </c>
      <c r="S90" s="58" t="s">
        <v>300</v>
      </c>
      <c r="T90" s="59" t="s">
        <v>301</v>
      </c>
    </row>
    <row r="91" spans="2:65" s="1" customFormat="1" ht="22.9" customHeight="1">
      <c r="B91" s="33"/>
      <c r="C91" s="62" t="s">
        <v>302</v>
      </c>
      <c r="J91" s="117">
        <f>BK91</f>
        <v>0</v>
      </c>
      <c r="L91" s="33"/>
      <c r="M91" s="60"/>
      <c r="N91" s="51"/>
      <c r="O91" s="51"/>
      <c r="P91" s="118">
        <f>P92+P177</f>
        <v>0</v>
      </c>
      <c r="Q91" s="51"/>
      <c r="R91" s="118">
        <f>R92+R177</f>
        <v>0.1381</v>
      </c>
      <c r="S91" s="51"/>
      <c r="T91" s="119">
        <f>T92+T177</f>
        <v>0</v>
      </c>
      <c r="AT91" s="18" t="s">
        <v>78</v>
      </c>
      <c r="AU91" s="18" t="s">
        <v>249</v>
      </c>
      <c r="BK91" s="120">
        <f>BK92+BK177</f>
        <v>0</v>
      </c>
    </row>
    <row r="92" spans="2:65" s="11" customFormat="1" ht="25.9" customHeight="1">
      <c r="B92" s="121"/>
      <c r="D92" s="122" t="s">
        <v>78</v>
      </c>
      <c r="E92" s="123" t="s">
        <v>341</v>
      </c>
      <c r="F92" s="123" t="s">
        <v>5584</v>
      </c>
      <c r="I92" s="124"/>
      <c r="J92" s="125">
        <f>BK92</f>
        <v>0</v>
      </c>
      <c r="L92" s="121"/>
      <c r="M92" s="126"/>
      <c r="P92" s="127">
        <f>P93+P156</f>
        <v>0</v>
      </c>
      <c r="R92" s="127">
        <f>R93+R156</f>
        <v>0.1381</v>
      </c>
      <c r="T92" s="128">
        <f>T93+T156</f>
        <v>0</v>
      </c>
      <c r="AR92" s="122" t="s">
        <v>96</v>
      </c>
      <c r="AT92" s="129" t="s">
        <v>78</v>
      </c>
      <c r="AU92" s="129" t="s">
        <v>79</v>
      </c>
      <c r="AY92" s="122" t="s">
        <v>305</v>
      </c>
      <c r="BK92" s="130">
        <f>BK93+BK156</f>
        <v>0</v>
      </c>
    </row>
    <row r="93" spans="2:65" s="11" customFormat="1" ht="22.9" customHeight="1">
      <c r="B93" s="121"/>
      <c r="D93" s="122" t="s">
        <v>78</v>
      </c>
      <c r="E93" s="131" t="s">
        <v>83</v>
      </c>
      <c r="F93" s="131" t="s">
        <v>5616</v>
      </c>
      <c r="I93" s="124"/>
      <c r="J93" s="132">
        <f>BK93</f>
        <v>0</v>
      </c>
      <c r="L93" s="121"/>
      <c r="M93" s="126"/>
      <c r="P93" s="127">
        <f>SUM(P94:P155)</f>
        <v>0</v>
      </c>
      <c r="R93" s="127">
        <f>SUM(R94:R155)</f>
        <v>9.6100000000000005E-2</v>
      </c>
      <c r="T93" s="128">
        <f>SUM(T94:T155)</f>
        <v>0</v>
      </c>
      <c r="AR93" s="122" t="s">
        <v>86</v>
      </c>
      <c r="AT93" s="129" t="s">
        <v>78</v>
      </c>
      <c r="AU93" s="129" t="s">
        <v>86</v>
      </c>
      <c r="AY93" s="122" t="s">
        <v>305</v>
      </c>
      <c r="BK93" s="130">
        <f>SUM(BK94:BK155)</f>
        <v>0</v>
      </c>
    </row>
    <row r="94" spans="2:65" s="1" customFormat="1" ht="24.2" customHeight="1">
      <c r="B94" s="33"/>
      <c r="C94" s="133" t="s">
        <v>86</v>
      </c>
      <c r="D94" s="133" t="s">
        <v>307</v>
      </c>
      <c r="E94" s="134" t="s">
        <v>5634</v>
      </c>
      <c r="F94" s="135" t="s">
        <v>5635</v>
      </c>
      <c r="G94" s="136" t="s">
        <v>350</v>
      </c>
      <c r="H94" s="137">
        <v>58</v>
      </c>
      <c r="I94" s="138"/>
      <c r="J94" s="139">
        <f>ROUND(I94*H94,2)</f>
        <v>0</v>
      </c>
      <c r="K94" s="135" t="s">
        <v>310</v>
      </c>
      <c r="L94" s="33"/>
      <c r="M94" s="140" t="s">
        <v>42</v>
      </c>
      <c r="N94" s="141" t="s">
        <v>50</v>
      </c>
      <c r="P94" s="142">
        <f>O94*H94</f>
        <v>0</v>
      </c>
      <c r="Q94" s="142">
        <v>0</v>
      </c>
      <c r="R94" s="142">
        <f>Q94*H94</f>
        <v>0</v>
      </c>
      <c r="S94" s="142">
        <v>0</v>
      </c>
      <c r="T94" s="143">
        <f>S94*H94</f>
        <v>0</v>
      </c>
      <c r="AR94" s="144" t="s">
        <v>436</v>
      </c>
      <c r="AT94" s="144" t="s">
        <v>307</v>
      </c>
      <c r="AU94" s="144" t="s">
        <v>88</v>
      </c>
      <c r="AY94" s="18" t="s">
        <v>305</v>
      </c>
      <c r="BE94" s="145">
        <f>IF(N94="základní",J94,0)</f>
        <v>0</v>
      </c>
      <c r="BF94" s="145">
        <f>IF(N94="snížená",J94,0)</f>
        <v>0</v>
      </c>
      <c r="BG94" s="145">
        <f>IF(N94="zákl. přenesená",J94,0)</f>
        <v>0</v>
      </c>
      <c r="BH94" s="145">
        <f>IF(N94="sníž. přenesená",J94,0)</f>
        <v>0</v>
      </c>
      <c r="BI94" s="145">
        <f>IF(N94="nulová",J94,0)</f>
        <v>0</v>
      </c>
      <c r="BJ94" s="18" t="s">
        <v>86</v>
      </c>
      <c r="BK94" s="145">
        <f>ROUND(I94*H94,2)</f>
        <v>0</v>
      </c>
      <c r="BL94" s="18" t="s">
        <v>436</v>
      </c>
      <c r="BM94" s="144" t="s">
        <v>88</v>
      </c>
    </row>
    <row r="95" spans="2:65" s="1" customFormat="1" ht="19.5">
      <c r="B95" s="33"/>
      <c r="D95" s="146" t="s">
        <v>313</v>
      </c>
      <c r="F95" s="147" t="s">
        <v>5636</v>
      </c>
      <c r="I95" s="148"/>
      <c r="L95" s="33"/>
      <c r="M95" s="149"/>
      <c r="T95" s="54"/>
      <c r="AT95" s="18" t="s">
        <v>313</v>
      </c>
      <c r="AU95" s="18" t="s">
        <v>88</v>
      </c>
    </row>
    <row r="96" spans="2:65" s="1" customFormat="1" ht="11.25">
      <c r="B96" s="33"/>
      <c r="D96" s="150" t="s">
        <v>315</v>
      </c>
      <c r="F96" s="151" t="s">
        <v>5637</v>
      </c>
      <c r="I96" s="148"/>
      <c r="L96" s="33"/>
      <c r="M96" s="149"/>
      <c r="T96" s="54"/>
      <c r="AT96" s="18" t="s">
        <v>315</v>
      </c>
      <c r="AU96" s="18" t="s">
        <v>88</v>
      </c>
    </row>
    <row r="97" spans="2:65" s="1" customFormat="1" ht="16.5" customHeight="1">
      <c r="B97" s="33"/>
      <c r="C97" s="133" t="s">
        <v>88</v>
      </c>
      <c r="D97" s="133" t="s">
        <v>307</v>
      </c>
      <c r="E97" s="134" t="s">
        <v>5771</v>
      </c>
      <c r="F97" s="135" t="s">
        <v>5772</v>
      </c>
      <c r="G97" s="136" t="s">
        <v>350</v>
      </c>
      <c r="H97" s="137">
        <v>3</v>
      </c>
      <c r="I97" s="138"/>
      <c r="J97" s="139">
        <f>ROUND(I97*H97,2)</f>
        <v>0</v>
      </c>
      <c r="K97" s="135" t="s">
        <v>721</v>
      </c>
      <c r="L97" s="33"/>
      <c r="M97" s="140" t="s">
        <v>42</v>
      </c>
      <c r="N97" s="141" t="s">
        <v>50</v>
      </c>
      <c r="P97" s="142">
        <f>O97*H97</f>
        <v>0</v>
      </c>
      <c r="Q97" s="142">
        <v>0</v>
      </c>
      <c r="R97" s="142">
        <f>Q97*H97</f>
        <v>0</v>
      </c>
      <c r="S97" s="142">
        <v>0</v>
      </c>
      <c r="T97" s="143">
        <f>S97*H97</f>
        <v>0</v>
      </c>
      <c r="AR97" s="144" t="s">
        <v>436</v>
      </c>
      <c r="AT97" s="144" t="s">
        <v>307</v>
      </c>
      <c r="AU97" s="144" t="s">
        <v>88</v>
      </c>
      <c r="AY97" s="18" t="s">
        <v>305</v>
      </c>
      <c r="BE97" s="145">
        <f>IF(N97="základní",J97,0)</f>
        <v>0</v>
      </c>
      <c r="BF97" s="145">
        <f>IF(N97="snížená",J97,0)</f>
        <v>0</v>
      </c>
      <c r="BG97" s="145">
        <f>IF(N97="zákl. přenesená",J97,0)</f>
        <v>0</v>
      </c>
      <c r="BH97" s="145">
        <f>IF(N97="sníž. přenesená",J97,0)</f>
        <v>0</v>
      </c>
      <c r="BI97" s="145">
        <f>IF(N97="nulová",J97,0)</f>
        <v>0</v>
      </c>
      <c r="BJ97" s="18" t="s">
        <v>86</v>
      </c>
      <c r="BK97" s="145">
        <f>ROUND(I97*H97,2)</f>
        <v>0</v>
      </c>
      <c r="BL97" s="18" t="s">
        <v>436</v>
      </c>
      <c r="BM97" s="144" t="s">
        <v>311</v>
      </c>
    </row>
    <row r="98" spans="2:65" s="1" customFormat="1" ht="11.25">
      <c r="B98" s="33"/>
      <c r="D98" s="146" t="s">
        <v>313</v>
      </c>
      <c r="F98" s="147" t="s">
        <v>5772</v>
      </c>
      <c r="I98" s="148"/>
      <c r="L98" s="33"/>
      <c r="M98" s="149"/>
      <c r="T98" s="54"/>
      <c r="AT98" s="18" t="s">
        <v>313</v>
      </c>
      <c r="AU98" s="18" t="s">
        <v>88</v>
      </c>
    </row>
    <row r="99" spans="2:65" s="1" customFormat="1" ht="62.65" customHeight="1">
      <c r="B99" s="33"/>
      <c r="C99" s="179" t="s">
        <v>96</v>
      </c>
      <c r="D99" s="179" t="s">
        <v>341</v>
      </c>
      <c r="E99" s="180" t="s">
        <v>10837</v>
      </c>
      <c r="F99" s="181" t="s">
        <v>10838</v>
      </c>
      <c r="G99" s="182" t="s">
        <v>350</v>
      </c>
      <c r="H99" s="183">
        <v>3</v>
      </c>
      <c r="I99" s="184"/>
      <c r="J99" s="185">
        <f>ROUND(I99*H99,2)</f>
        <v>0</v>
      </c>
      <c r="K99" s="181" t="s">
        <v>721</v>
      </c>
      <c r="L99" s="186"/>
      <c r="M99" s="187" t="s">
        <v>42</v>
      </c>
      <c r="N99" s="188" t="s">
        <v>50</v>
      </c>
      <c r="P99" s="142">
        <f>O99*H99</f>
        <v>0</v>
      </c>
      <c r="Q99" s="142">
        <v>0</v>
      </c>
      <c r="R99" s="142">
        <f>Q99*H99</f>
        <v>0</v>
      </c>
      <c r="S99" s="142">
        <v>0</v>
      </c>
      <c r="T99" s="143">
        <f>S99*H99</f>
        <v>0</v>
      </c>
      <c r="AR99" s="144" t="s">
        <v>559</v>
      </c>
      <c r="AT99" s="144" t="s">
        <v>341</v>
      </c>
      <c r="AU99" s="144" t="s">
        <v>88</v>
      </c>
      <c r="AY99" s="18" t="s">
        <v>305</v>
      </c>
      <c r="BE99" s="145">
        <f>IF(N99="základní",J99,0)</f>
        <v>0</v>
      </c>
      <c r="BF99" s="145">
        <f>IF(N99="snížená",J99,0)</f>
        <v>0</v>
      </c>
      <c r="BG99" s="145">
        <f>IF(N99="zákl. přenesená",J99,0)</f>
        <v>0</v>
      </c>
      <c r="BH99" s="145">
        <f>IF(N99="sníž. přenesená",J99,0)</f>
        <v>0</v>
      </c>
      <c r="BI99" s="145">
        <f>IF(N99="nulová",J99,0)</f>
        <v>0</v>
      </c>
      <c r="BJ99" s="18" t="s">
        <v>86</v>
      </c>
      <c r="BK99" s="145">
        <f>ROUND(I99*H99,2)</f>
        <v>0</v>
      </c>
      <c r="BL99" s="18" t="s">
        <v>436</v>
      </c>
      <c r="BM99" s="144" t="s">
        <v>347</v>
      </c>
    </row>
    <row r="100" spans="2:65" s="1" customFormat="1" ht="39">
      <c r="B100" s="33"/>
      <c r="D100" s="146" t="s">
        <v>313</v>
      </c>
      <c r="F100" s="147" t="s">
        <v>10838</v>
      </c>
      <c r="I100" s="148"/>
      <c r="L100" s="33"/>
      <c r="M100" s="149"/>
      <c r="T100" s="54"/>
      <c r="AT100" s="18" t="s">
        <v>313</v>
      </c>
      <c r="AU100" s="18" t="s">
        <v>88</v>
      </c>
    </row>
    <row r="101" spans="2:65" s="1" customFormat="1" ht="66.75" customHeight="1">
      <c r="B101" s="33"/>
      <c r="C101" s="133" t="s">
        <v>311</v>
      </c>
      <c r="D101" s="133" t="s">
        <v>307</v>
      </c>
      <c r="E101" s="134" t="s">
        <v>10839</v>
      </c>
      <c r="F101" s="135" t="s">
        <v>10840</v>
      </c>
      <c r="G101" s="136" t="s">
        <v>350</v>
      </c>
      <c r="H101" s="137">
        <v>3</v>
      </c>
      <c r="I101" s="138"/>
      <c r="J101" s="139">
        <f>ROUND(I101*H101,2)</f>
        <v>0</v>
      </c>
      <c r="K101" s="135" t="s">
        <v>721</v>
      </c>
      <c r="L101" s="33"/>
      <c r="M101" s="140" t="s">
        <v>42</v>
      </c>
      <c r="N101" s="141" t="s">
        <v>50</v>
      </c>
      <c r="P101" s="142">
        <f>O101*H101</f>
        <v>0</v>
      </c>
      <c r="Q101" s="142">
        <v>0</v>
      </c>
      <c r="R101" s="142">
        <f>Q101*H101</f>
        <v>0</v>
      </c>
      <c r="S101" s="142">
        <v>0</v>
      </c>
      <c r="T101" s="143">
        <f>S101*H101</f>
        <v>0</v>
      </c>
      <c r="AR101" s="144" t="s">
        <v>436</v>
      </c>
      <c r="AT101" s="144" t="s">
        <v>307</v>
      </c>
      <c r="AU101" s="144" t="s">
        <v>88</v>
      </c>
      <c r="AY101" s="18" t="s">
        <v>305</v>
      </c>
      <c r="BE101" s="145">
        <f>IF(N101="základní",J101,0)</f>
        <v>0</v>
      </c>
      <c r="BF101" s="145">
        <f>IF(N101="snížená",J101,0)</f>
        <v>0</v>
      </c>
      <c r="BG101" s="145">
        <f>IF(N101="zákl. přenesená",J101,0)</f>
        <v>0</v>
      </c>
      <c r="BH101" s="145">
        <f>IF(N101="sníž. přenesená",J101,0)</f>
        <v>0</v>
      </c>
      <c r="BI101" s="145">
        <f>IF(N101="nulová",J101,0)</f>
        <v>0</v>
      </c>
      <c r="BJ101" s="18" t="s">
        <v>86</v>
      </c>
      <c r="BK101" s="145">
        <f>ROUND(I101*H101,2)</f>
        <v>0</v>
      </c>
      <c r="BL101" s="18" t="s">
        <v>436</v>
      </c>
      <c r="BM101" s="144" t="s">
        <v>344</v>
      </c>
    </row>
    <row r="102" spans="2:65" s="1" customFormat="1" ht="39">
      <c r="B102" s="33"/>
      <c r="D102" s="146" t="s">
        <v>313</v>
      </c>
      <c r="F102" s="147" t="s">
        <v>10841</v>
      </c>
      <c r="I102" s="148"/>
      <c r="L102" s="33"/>
      <c r="M102" s="149"/>
      <c r="T102" s="54"/>
      <c r="AT102" s="18" t="s">
        <v>313</v>
      </c>
      <c r="AU102" s="18" t="s">
        <v>88</v>
      </c>
    </row>
    <row r="103" spans="2:65" s="1" customFormat="1" ht="55.5" customHeight="1">
      <c r="B103" s="33"/>
      <c r="C103" s="133" t="s">
        <v>340</v>
      </c>
      <c r="D103" s="133" t="s">
        <v>307</v>
      </c>
      <c r="E103" s="134" t="s">
        <v>10842</v>
      </c>
      <c r="F103" s="135" t="s">
        <v>10843</v>
      </c>
      <c r="G103" s="136" t="s">
        <v>350</v>
      </c>
      <c r="H103" s="137">
        <v>1</v>
      </c>
      <c r="I103" s="138"/>
      <c r="J103" s="139">
        <f>ROUND(I103*H103,2)</f>
        <v>0</v>
      </c>
      <c r="K103" s="135" t="s">
        <v>721</v>
      </c>
      <c r="L103" s="33"/>
      <c r="M103" s="140" t="s">
        <v>42</v>
      </c>
      <c r="N103" s="141" t="s">
        <v>50</v>
      </c>
      <c r="P103" s="142">
        <f>O103*H103</f>
        <v>0</v>
      </c>
      <c r="Q103" s="142">
        <v>0</v>
      </c>
      <c r="R103" s="142">
        <f>Q103*H103</f>
        <v>0</v>
      </c>
      <c r="S103" s="142">
        <v>0</v>
      </c>
      <c r="T103" s="143">
        <f>S103*H103</f>
        <v>0</v>
      </c>
      <c r="AR103" s="144" t="s">
        <v>436</v>
      </c>
      <c r="AT103" s="144" t="s">
        <v>307</v>
      </c>
      <c r="AU103" s="144" t="s">
        <v>88</v>
      </c>
      <c r="AY103" s="18" t="s">
        <v>305</v>
      </c>
      <c r="BE103" s="145">
        <f>IF(N103="základní",J103,0)</f>
        <v>0</v>
      </c>
      <c r="BF103" s="145">
        <f>IF(N103="snížená",J103,0)</f>
        <v>0</v>
      </c>
      <c r="BG103" s="145">
        <f>IF(N103="zákl. přenesená",J103,0)</f>
        <v>0</v>
      </c>
      <c r="BH103" s="145">
        <f>IF(N103="sníž. přenesená",J103,0)</f>
        <v>0</v>
      </c>
      <c r="BI103" s="145">
        <f>IF(N103="nulová",J103,0)</f>
        <v>0</v>
      </c>
      <c r="BJ103" s="18" t="s">
        <v>86</v>
      </c>
      <c r="BK103" s="145">
        <f>ROUND(I103*H103,2)</f>
        <v>0</v>
      </c>
      <c r="BL103" s="18" t="s">
        <v>436</v>
      </c>
      <c r="BM103" s="144" t="s">
        <v>386</v>
      </c>
    </row>
    <row r="104" spans="2:65" s="1" customFormat="1" ht="29.25">
      <c r="B104" s="33"/>
      <c r="D104" s="146" t="s">
        <v>313</v>
      </c>
      <c r="F104" s="147" t="s">
        <v>10843</v>
      </c>
      <c r="I104" s="148"/>
      <c r="L104" s="33"/>
      <c r="M104" s="149"/>
      <c r="T104" s="54"/>
      <c r="AT104" s="18" t="s">
        <v>313</v>
      </c>
      <c r="AU104" s="18" t="s">
        <v>88</v>
      </c>
    </row>
    <row r="105" spans="2:65" s="1" customFormat="1" ht="24.2" customHeight="1">
      <c r="B105" s="33"/>
      <c r="C105" s="133" t="s">
        <v>347</v>
      </c>
      <c r="D105" s="133" t="s">
        <v>307</v>
      </c>
      <c r="E105" s="134" t="s">
        <v>10844</v>
      </c>
      <c r="F105" s="135" t="s">
        <v>10845</v>
      </c>
      <c r="G105" s="136" t="s">
        <v>350</v>
      </c>
      <c r="H105" s="137">
        <v>2</v>
      </c>
      <c r="I105" s="138"/>
      <c r="J105" s="139">
        <f>ROUND(I105*H105,2)</f>
        <v>0</v>
      </c>
      <c r="K105" s="135" t="s">
        <v>721</v>
      </c>
      <c r="L105" s="33"/>
      <c r="M105" s="140" t="s">
        <v>42</v>
      </c>
      <c r="N105" s="141" t="s">
        <v>50</v>
      </c>
      <c r="P105" s="142">
        <f>O105*H105</f>
        <v>0</v>
      </c>
      <c r="Q105" s="142">
        <v>0</v>
      </c>
      <c r="R105" s="142">
        <f>Q105*H105</f>
        <v>0</v>
      </c>
      <c r="S105" s="142">
        <v>0</v>
      </c>
      <c r="T105" s="143">
        <f>S105*H105</f>
        <v>0</v>
      </c>
      <c r="AR105" s="144" t="s">
        <v>436</v>
      </c>
      <c r="AT105" s="144" t="s">
        <v>307</v>
      </c>
      <c r="AU105" s="144" t="s">
        <v>88</v>
      </c>
      <c r="AY105" s="18" t="s">
        <v>305</v>
      </c>
      <c r="BE105" s="145">
        <f>IF(N105="základní",J105,0)</f>
        <v>0</v>
      </c>
      <c r="BF105" s="145">
        <f>IF(N105="snížená",J105,0)</f>
        <v>0</v>
      </c>
      <c r="BG105" s="145">
        <f>IF(N105="zákl. přenesená",J105,0)</f>
        <v>0</v>
      </c>
      <c r="BH105" s="145">
        <f>IF(N105="sníž. přenesená",J105,0)</f>
        <v>0</v>
      </c>
      <c r="BI105" s="145">
        <f>IF(N105="nulová",J105,0)</f>
        <v>0</v>
      </c>
      <c r="BJ105" s="18" t="s">
        <v>86</v>
      </c>
      <c r="BK105" s="145">
        <f>ROUND(I105*H105,2)</f>
        <v>0</v>
      </c>
      <c r="BL105" s="18" t="s">
        <v>436</v>
      </c>
      <c r="BM105" s="144" t="s">
        <v>8</v>
      </c>
    </row>
    <row r="106" spans="2:65" s="1" customFormat="1" ht="11.25">
      <c r="B106" s="33"/>
      <c r="D106" s="146" t="s">
        <v>313</v>
      </c>
      <c r="F106" s="147" t="s">
        <v>10845</v>
      </c>
      <c r="I106" s="148"/>
      <c r="L106" s="33"/>
      <c r="M106" s="149"/>
      <c r="T106" s="54"/>
      <c r="AT106" s="18" t="s">
        <v>313</v>
      </c>
      <c r="AU106" s="18" t="s">
        <v>88</v>
      </c>
    </row>
    <row r="107" spans="2:65" s="1" customFormat="1" ht="33" customHeight="1">
      <c r="B107" s="33"/>
      <c r="C107" s="133" t="s">
        <v>357</v>
      </c>
      <c r="D107" s="133" t="s">
        <v>307</v>
      </c>
      <c r="E107" s="134" t="s">
        <v>5861</v>
      </c>
      <c r="F107" s="135" t="s">
        <v>5862</v>
      </c>
      <c r="G107" s="136" t="s">
        <v>402</v>
      </c>
      <c r="H107" s="137">
        <v>130</v>
      </c>
      <c r="I107" s="138"/>
      <c r="J107" s="139">
        <f>ROUND(I107*H107,2)</f>
        <v>0</v>
      </c>
      <c r="K107" s="135" t="s">
        <v>310</v>
      </c>
      <c r="L107" s="33"/>
      <c r="M107" s="140" t="s">
        <v>42</v>
      </c>
      <c r="N107" s="141" t="s">
        <v>50</v>
      </c>
      <c r="P107" s="142">
        <f>O107*H107</f>
        <v>0</v>
      </c>
      <c r="Q107" s="142">
        <v>0</v>
      </c>
      <c r="R107" s="142">
        <f>Q107*H107</f>
        <v>0</v>
      </c>
      <c r="S107" s="142">
        <v>0</v>
      </c>
      <c r="T107" s="143">
        <f>S107*H107</f>
        <v>0</v>
      </c>
      <c r="AR107" s="144" t="s">
        <v>436</v>
      </c>
      <c r="AT107" s="144" t="s">
        <v>307</v>
      </c>
      <c r="AU107" s="144" t="s">
        <v>88</v>
      </c>
      <c r="AY107" s="18" t="s">
        <v>305</v>
      </c>
      <c r="BE107" s="145">
        <f>IF(N107="základní",J107,0)</f>
        <v>0</v>
      </c>
      <c r="BF107" s="145">
        <f>IF(N107="snížená",J107,0)</f>
        <v>0</v>
      </c>
      <c r="BG107" s="145">
        <f>IF(N107="zákl. přenesená",J107,0)</f>
        <v>0</v>
      </c>
      <c r="BH107" s="145">
        <f>IF(N107="sníž. přenesená",J107,0)</f>
        <v>0</v>
      </c>
      <c r="BI107" s="145">
        <f>IF(N107="nulová",J107,0)</f>
        <v>0</v>
      </c>
      <c r="BJ107" s="18" t="s">
        <v>86</v>
      </c>
      <c r="BK107" s="145">
        <f>ROUND(I107*H107,2)</f>
        <v>0</v>
      </c>
      <c r="BL107" s="18" t="s">
        <v>436</v>
      </c>
      <c r="BM107" s="144" t="s">
        <v>418</v>
      </c>
    </row>
    <row r="108" spans="2:65" s="1" customFormat="1" ht="29.25">
      <c r="B108" s="33"/>
      <c r="D108" s="146" t="s">
        <v>313</v>
      </c>
      <c r="F108" s="147" t="s">
        <v>5863</v>
      </c>
      <c r="I108" s="148"/>
      <c r="L108" s="33"/>
      <c r="M108" s="149"/>
      <c r="T108" s="54"/>
      <c r="AT108" s="18" t="s">
        <v>313</v>
      </c>
      <c r="AU108" s="18" t="s">
        <v>88</v>
      </c>
    </row>
    <row r="109" spans="2:65" s="1" customFormat="1" ht="11.25">
      <c r="B109" s="33"/>
      <c r="D109" s="150" t="s">
        <v>315</v>
      </c>
      <c r="F109" s="151" t="s">
        <v>5864</v>
      </c>
      <c r="I109" s="148"/>
      <c r="L109" s="33"/>
      <c r="M109" s="149"/>
      <c r="T109" s="54"/>
      <c r="AT109" s="18" t="s">
        <v>315</v>
      </c>
      <c r="AU109" s="18" t="s">
        <v>88</v>
      </c>
    </row>
    <row r="110" spans="2:65" s="1" customFormat="1" ht="24.2" customHeight="1">
      <c r="B110" s="33"/>
      <c r="C110" s="179" t="s">
        <v>344</v>
      </c>
      <c r="D110" s="179" t="s">
        <v>341</v>
      </c>
      <c r="E110" s="180" t="s">
        <v>5865</v>
      </c>
      <c r="F110" s="181" t="s">
        <v>5866</v>
      </c>
      <c r="G110" s="182" t="s">
        <v>402</v>
      </c>
      <c r="H110" s="183">
        <v>30</v>
      </c>
      <c r="I110" s="184"/>
      <c r="J110" s="185">
        <f>ROUND(I110*H110,2)</f>
        <v>0</v>
      </c>
      <c r="K110" s="181" t="s">
        <v>310</v>
      </c>
      <c r="L110" s="186"/>
      <c r="M110" s="187" t="s">
        <v>42</v>
      </c>
      <c r="N110" s="188" t="s">
        <v>50</v>
      </c>
      <c r="P110" s="142">
        <f>O110*H110</f>
        <v>0</v>
      </c>
      <c r="Q110" s="142">
        <v>1.2E-4</v>
      </c>
      <c r="R110" s="142">
        <f>Q110*H110</f>
        <v>3.5999999999999999E-3</v>
      </c>
      <c r="S110" s="142">
        <v>0</v>
      </c>
      <c r="T110" s="143">
        <f>S110*H110</f>
        <v>0</v>
      </c>
      <c r="AR110" s="144" t="s">
        <v>559</v>
      </c>
      <c r="AT110" s="144" t="s">
        <v>341</v>
      </c>
      <c r="AU110" s="144" t="s">
        <v>88</v>
      </c>
      <c r="AY110" s="18" t="s">
        <v>305</v>
      </c>
      <c r="BE110" s="145">
        <f>IF(N110="základní",J110,0)</f>
        <v>0</v>
      </c>
      <c r="BF110" s="145">
        <f>IF(N110="snížená",J110,0)</f>
        <v>0</v>
      </c>
      <c r="BG110" s="145">
        <f>IF(N110="zákl. přenesená",J110,0)</f>
        <v>0</v>
      </c>
      <c r="BH110" s="145">
        <f>IF(N110="sníž. přenesená",J110,0)</f>
        <v>0</v>
      </c>
      <c r="BI110" s="145">
        <f>IF(N110="nulová",J110,0)</f>
        <v>0</v>
      </c>
      <c r="BJ110" s="18" t="s">
        <v>86</v>
      </c>
      <c r="BK110" s="145">
        <f>ROUND(I110*H110,2)</f>
        <v>0</v>
      </c>
      <c r="BL110" s="18" t="s">
        <v>436</v>
      </c>
      <c r="BM110" s="144" t="s">
        <v>436</v>
      </c>
    </row>
    <row r="111" spans="2:65" s="1" customFormat="1" ht="19.5">
      <c r="B111" s="33"/>
      <c r="D111" s="146" t="s">
        <v>313</v>
      </c>
      <c r="F111" s="147" t="s">
        <v>5866</v>
      </c>
      <c r="I111" s="148"/>
      <c r="L111" s="33"/>
      <c r="M111" s="149"/>
      <c r="T111" s="54"/>
      <c r="AT111" s="18" t="s">
        <v>313</v>
      </c>
      <c r="AU111" s="18" t="s">
        <v>88</v>
      </c>
    </row>
    <row r="112" spans="2:65" s="1" customFormat="1" ht="33" customHeight="1">
      <c r="B112" s="33"/>
      <c r="C112" s="179" t="s">
        <v>377</v>
      </c>
      <c r="D112" s="179" t="s">
        <v>341</v>
      </c>
      <c r="E112" s="180" t="s">
        <v>10846</v>
      </c>
      <c r="F112" s="181" t="s">
        <v>5886</v>
      </c>
      <c r="G112" s="182" t="s">
        <v>402</v>
      </c>
      <c r="H112" s="183">
        <v>100</v>
      </c>
      <c r="I112" s="184"/>
      <c r="J112" s="185">
        <f>ROUND(I112*H112,2)</f>
        <v>0</v>
      </c>
      <c r="K112" s="181" t="s">
        <v>721</v>
      </c>
      <c r="L112" s="186"/>
      <c r="M112" s="187" t="s">
        <v>42</v>
      </c>
      <c r="N112" s="188" t="s">
        <v>50</v>
      </c>
      <c r="P112" s="142">
        <f>O112*H112</f>
        <v>0</v>
      </c>
      <c r="Q112" s="142">
        <v>0</v>
      </c>
      <c r="R112" s="142">
        <f>Q112*H112</f>
        <v>0</v>
      </c>
      <c r="S112" s="142">
        <v>0</v>
      </c>
      <c r="T112" s="143">
        <f>S112*H112</f>
        <v>0</v>
      </c>
      <c r="AR112" s="144" t="s">
        <v>559</v>
      </c>
      <c r="AT112" s="144" t="s">
        <v>341</v>
      </c>
      <c r="AU112" s="144" t="s">
        <v>88</v>
      </c>
      <c r="AY112" s="18" t="s">
        <v>305</v>
      </c>
      <c r="BE112" s="145">
        <f>IF(N112="základní",J112,0)</f>
        <v>0</v>
      </c>
      <c r="BF112" s="145">
        <f>IF(N112="snížená",J112,0)</f>
        <v>0</v>
      </c>
      <c r="BG112" s="145">
        <f>IF(N112="zákl. přenesená",J112,0)</f>
        <v>0</v>
      </c>
      <c r="BH112" s="145">
        <f>IF(N112="sníž. přenesená",J112,0)</f>
        <v>0</v>
      </c>
      <c r="BI112" s="145">
        <f>IF(N112="nulová",J112,0)</f>
        <v>0</v>
      </c>
      <c r="BJ112" s="18" t="s">
        <v>86</v>
      </c>
      <c r="BK112" s="145">
        <f>ROUND(I112*H112,2)</f>
        <v>0</v>
      </c>
      <c r="BL112" s="18" t="s">
        <v>436</v>
      </c>
      <c r="BM112" s="144" t="s">
        <v>450</v>
      </c>
    </row>
    <row r="113" spans="2:65" s="1" customFormat="1" ht="19.5">
      <c r="B113" s="33"/>
      <c r="D113" s="146" t="s">
        <v>313</v>
      </c>
      <c r="F113" s="147" t="s">
        <v>5886</v>
      </c>
      <c r="I113" s="148"/>
      <c r="L113" s="33"/>
      <c r="M113" s="149"/>
      <c r="T113" s="54"/>
      <c r="AT113" s="18" t="s">
        <v>313</v>
      </c>
      <c r="AU113" s="18" t="s">
        <v>88</v>
      </c>
    </row>
    <row r="114" spans="2:65" s="1" customFormat="1" ht="33" customHeight="1">
      <c r="B114" s="33"/>
      <c r="C114" s="133" t="s">
        <v>386</v>
      </c>
      <c r="D114" s="133" t="s">
        <v>307</v>
      </c>
      <c r="E114" s="134" t="s">
        <v>10847</v>
      </c>
      <c r="F114" s="135" t="s">
        <v>10848</v>
      </c>
      <c r="G114" s="136" t="s">
        <v>350</v>
      </c>
      <c r="H114" s="137">
        <v>2</v>
      </c>
      <c r="I114" s="138"/>
      <c r="J114" s="139">
        <f>ROUND(I114*H114,2)</f>
        <v>0</v>
      </c>
      <c r="K114" s="135" t="s">
        <v>721</v>
      </c>
      <c r="L114" s="33"/>
      <c r="M114" s="140" t="s">
        <v>42</v>
      </c>
      <c r="N114" s="141" t="s">
        <v>50</v>
      </c>
      <c r="P114" s="142">
        <f>O114*H114</f>
        <v>0</v>
      </c>
      <c r="Q114" s="142">
        <v>0</v>
      </c>
      <c r="R114" s="142">
        <f>Q114*H114</f>
        <v>0</v>
      </c>
      <c r="S114" s="142">
        <v>0</v>
      </c>
      <c r="T114" s="143">
        <f>S114*H114</f>
        <v>0</v>
      </c>
      <c r="AR114" s="144" t="s">
        <v>436</v>
      </c>
      <c r="AT114" s="144" t="s">
        <v>307</v>
      </c>
      <c r="AU114" s="144" t="s">
        <v>88</v>
      </c>
      <c r="AY114" s="18" t="s">
        <v>305</v>
      </c>
      <c r="BE114" s="145">
        <f>IF(N114="základní",J114,0)</f>
        <v>0</v>
      </c>
      <c r="BF114" s="145">
        <f>IF(N114="snížená",J114,0)</f>
        <v>0</v>
      </c>
      <c r="BG114" s="145">
        <f>IF(N114="zákl. přenesená",J114,0)</f>
        <v>0</v>
      </c>
      <c r="BH114" s="145">
        <f>IF(N114="sníž. přenesená",J114,0)</f>
        <v>0</v>
      </c>
      <c r="BI114" s="145">
        <f>IF(N114="nulová",J114,0)</f>
        <v>0</v>
      </c>
      <c r="BJ114" s="18" t="s">
        <v>86</v>
      </c>
      <c r="BK114" s="145">
        <f>ROUND(I114*H114,2)</f>
        <v>0</v>
      </c>
      <c r="BL114" s="18" t="s">
        <v>436</v>
      </c>
      <c r="BM114" s="144" t="s">
        <v>467</v>
      </c>
    </row>
    <row r="115" spans="2:65" s="1" customFormat="1" ht="19.5">
      <c r="B115" s="33"/>
      <c r="D115" s="146" t="s">
        <v>313</v>
      </c>
      <c r="F115" s="147" t="s">
        <v>10848</v>
      </c>
      <c r="I115" s="148"/>
      <c r="L115" s="33"/>
      <c r="M115" s="149"/>
      <c r="T115" s="54"/>
      <c r="AT115" s="18" t="s">
        <v>313</v>
      </c>
      <c r="AU115" s="18" t="s">
        <v>88</v>
      </c>
    </row>
    <row r="116" spans="2:65" s="1" customFormat="1" ht="24.2" customHeight="1">
      <c r="B116" s="33"/>
      <c r="C116" s="179" t="s">
        <v>394</v>
      </c>
      <c r="D116" s="179" t="s">
        <v>341</v>
      </c>
      <c r="E116" s="180" t="s">
        <v>10849</v>
      </c>
      <c r="F116" s="181" t="s">
        <v>10850</v>
      </c>
      <c r="G116" s="182" t="s">
        <v>350</v>
      </c>
      <c r="H116" s="183">
        <v>2</v>
      </c>
      <c r="I116" s="184"/>
      <c r="J116" s="185">
        <f>ROUND(I116*H116,2)</f>
        <v>0</v>
      </c>
      <c r="K116" s="181" t="s">
        <v>310</v>
      </c>
      <c r="L116" s="186"/>
      <c r="M116" s="187" t="s">
        <v>42</v>
      </c>
      <c r="N116" s="188" t="s">
        <v>50</v>
      </c>
      <c r="P116" s="142">
        <f>O116*H116</f>
        <v>0</v>
      </c>
      <c r="Q116" s="142">
        <v>8.0999999999999996E-3</v>
      </c>
      <c r="R116" s="142">
        <f>Q116*H116</f>
        <v>1.6199999999999999E-2</v>
      </c>
      <c r="S116" s="142">
        <v>0</v>
      </c>
      <c r="T116" s="143">
        <f>S116*H116</f>
        <v>0</v>
      </c>
      <c r="AR116" s="144" t="s">
        <v>559</v>
      </c>
      <c r="AT116" s="144" t="s">
        <v>341</v>
      </c>
      <c r="AU116" s="144" t="s">
        <v>88</v>
      </c>
      <c r="AY116" s="18" t="s">
        <v>305</v>
      </c>
      <c r="BE116" s="145">
        <f>IF(N116="základní",J116,0)</f>
        <v>0</v>
      </c>
      <c r="BF116" s="145">
        <f>IF(N116="snížená",J116,0)</f>
        <v>0</v>
      </c>
      <c r="BG116" s="145">
        <f>IF(N116="zákl. přenesená",J116,0)</f>
        <v>0</v>
      </c>
      <c r="BH116" s="145">
        <f>IF(N116="sníž. přenesená",J116,0)</f>
        <v>0</v>
      </c>
      <c r="BI116" s="145">
        <f>IF(N116="nulová",J116,0)</f>
        <v>0</v>
      </c>
      <c r="BJ116" s="18" t="s">
        <v>86</v>
      </c>
      <c r="BK116" s="145">
        <f>ROUND(I116*H116,2)</f>
        <v>0</v>
      </c>
      <c r="BL116" s="18" t="s">
        <v>436</v>
      </c>
      <c r="BM116" s="144" t="s">
        <v>482</v>
      </c>
    </row>
    <row r="117" spans="2:65" s="1" customFormat="1" ht="11.25">
      <c r="B117" s="33"/>
      <c r="D117" s="146" t="s">
        <v>313</v>
      </c>
      <c r="F117" s="147" t="s">
        <v>10850</v>
      </c>
      <c r="I117" s="148"/>
      <c r="L117" s="33"/>
      <c r="M117" s="149"/>
      <c r="T117" s="54"/>
      <c r="AT117" s="18" t="s">
        <v>313</v>
      </c>
      <c r="AU117" s="18" t="s">
        <v>88</v>
      </c>
    </row>
    <row r="118" spans="2:65" s="1" customFormat="1" ht="24.2" customHeight="1">
      <c r="B118" s="33"/>
      <c r="C118" s="179" t="s">
        <v>8</v>
      </c>
      <c r="D118" s="179" t="s">
        <v>341</v>
      </c>
      <c r="E118" s="180" t="s">
        <v>10851</v>
      </c>
      <c r="F118" s="181" t="s">
        <v>5924</v>
      </c>
      <c r="G118" s="182" t="s">
        <v>5668</v>
      </c>
      <c r="H118" s="183">
        <v>30</v>
      </c>
      <c r="I118" s="184"/>
      <c r="J118" s="185">
        <f>ROUND(I118*H118,2)</f>
        <v>0</v>
      </c>
      <c r="K118" s="181" t="s">
        <v>721</v>
      </c>
      <c r="L118" s="186"/>
      <c r="M118" s="187" t="s">
        <v>42</v>
      </c>
      <c r="N118" s="188" t="s">
        <v>50</v>
      </c>
      <c r="P118" s="142">
        <f>O118*H118</f>
        <v>0</v>
      </c>
      <c r="Q118" s="142">
        <v>0</v>
      </c>
      <c r="R118" s="142">
        <f>Q118*H118</f>
        <v>0</v>
      </c>
      <c r="S118" s="142">
        <v>0</v>
      </c>
      <c r="T118" s="143">
        <f>S118*H118</f>
        <v>0</v>
      </c>
      <c r="AR118" s="144" t="s">
        <v>559</v>
      </c>
      <c r="AT118" s="144" t="s">
        <v>341</v>
      </c>
      <c r="AU118" s="144" t="s">
        <v>88</v>
      </c>
      <c r="AY118" s="18" t="s">
        <v>305</v>
      </c>
      <c r="BE118" s="145">
        <f>IF(N118="základní",J118,0)</f>
        <v>0</v>
      </c>
      <c r="BF118" s="145">
        <f>IF(N118="snížená",J118,0)</f>
        <v>0</v>
      </c>
      <c r="BG118" s="145">
        <f>IF(N118="zákl. přenesená",J118,0)</f>
        <v>0</v>
      </c>
      <c r="BH118" s="145">
        <f>IF(N118="sníž. přenesená",J118,0)</f>
        <v>0</v>
      </c>
      <c r="BI118" s="145">
        <f>IF(N118="nulová",J118,0)</f>
        <v>0</v>
      </c>
      <c r="BJ118" s="18" t="s">
        <v>86</v>
      </c>
      <c r="BK118" s="145">
        <f>ROUND(I118*H118,2)</f>
        <v>0</v>
      </c>
      <c r="BL118" s="18" t="s">
        <v>436</v>
      </c>
      <c r="BM118" s="144" t="s">
        <v>498</v>
      </c>
    </row>
    <row r="119" spans="2:65" s="1" customFormat="1" ht="19.5">
      <c r="B119" s="33"/>
      <c r="D119" s="146" t="s">
        <v>313</v>
      </c>
      <c r="F119" s="147" t="s">
        <v>5924</v>
      </c>
      <c r="I119" s="148"/>
      <c r="L119" s="33"/>
      <c r="M119" s="149"/>
      <c r="T119" s="54"/>
      <c r="AT119" s="18" t="s">
        <v>313</v>
      </c>
      <c r="AU119" s="18" t="s">
        <v>88</v>
      </c>
    </row>
    <row r="120" spans="2:65" s="1" customFormat="1" ht="24.2" customHeight="1">
      <c r="B120" s="33"/>
      <c r="C120" s="179" t="s">
        <v>410</v>
      </c>
      <c r="D120" s="179" t="s">
        <v>341</v>
      </c>
      <c r="E120" s="180" t="s">
        <v>10852</v>
      </c>
      <c r="F120" s="181" t="s">
        <v>5926</v>
      </c>
      <c r="G120" s="182" t="s">
        <v>5668</v>
      </c>
      <c r="H120" s="183">
        <v>1</v>
      </c>
      <c r="I120" s="184"/>
      <c r="J120" s="185">
        <f>ROUND(I120*H120,2)</f>
        <v>0</v>
      </c>
      <c r="K120" s="181" t="s">
        <v>721</v>
      </c>
      <c r="L120" s="186"/>
      <c r="M120" s="187" t="s">
        <v>42</v>
      </c>
      <c r="N120" s="188" t="s">
        <v>50</v>
      </c>
      <c r="P120" s="142">
        <f>O120*H120</f>
        <v>0</v>
      </c>
      <c r="Q120" s="142">
        <v>0</v>
      </c>
      <c r="R120" s="142">
        <f>Q120*H120</f>
        <v>0</v>
      </c>
      <c r="S120" s="142">
        <v>0</v>
      </c>
      <c r="T120" s="143">
        <f>S120*H120</f>
        <v>0</v>
      </c>
      <c r="AR120" s="144" t="s">
        <v>559</v>
      </c>
      <c r="AT120" s="144" t="s">
        <v>341</v>
      </c>
      <c r="AU120" s="144" t="s">
        <v>88</v>
      </c>
      <c r="AY120" s="18" t="s">
        <v>305</v>
      </c>
      <c r="BE120" s="145">
        <f>IF(N120="základní",J120,0)</f>
        <v>0</v>
      </c>
      <c r="BF120" s="145">
        <f>IF(N120="snížená",J120,0)</f>
        <v>0</v>
      </c>
      <c r="BG120" s="145">
        <f>IF(N120="zákl. přenesená",J120,0)</f>
        <v>0</v>
      </c>
      <c r="BH120" s="145">
        <f>IF(N120="sníž. přenesená",J120,0)</f>
        <v>0</v>
      </c>
      <c r="BI120" s="145">
        <f>IF(N120="nulová",J120,0)</f>
        <v>0</v>
      </c>
      <c r="BJ120" s="18" t="s">
        <v>86</v>
      </c>
      <c r="BK120" s="145">
        <f>ROUND(I120*H120,2)</f>
        <v>0</v>
      </c>
      <c r="BL120" s="18" t="s">
        <v>436</v>
      </c>
      <c r="BM120" s="144" t="s">
        <v>517</v>
      </c>
    </row>
    <row r="121" spans="2:65" s="1" customFormat="1" ht="19.5">
      <c r="B121" s="33"/>
      <c r="D121" s="146" t="s">
        <v>313</v>
      </c>
      <c r="F121" s="147" t="s">
        <v>5926</v>
      </c>
      <c r="I121" s="148"/>
      <c r="L121" s="33"/>
      <c r="M121" s="149"/>
      <c r="T121" s="54"/>
      <c r="AT121" s="18" t="s">
        <v>313</v>
      </c>
      <c r="AU121" s="18" t="s">
        <v>88</v>
      </c>
    </row>
    <row r="122" spans="2:65" s="1" customFormat="1" ht="24.2" customHeight="1">
      <c r="B122" s="33"/>
      <c r="C122" s="133" t="s">
        <v>418</v>
      </c>
      <c r="D122" s="133" t="s">
        <v>307</v>
      </c>
      <c r="E122" s="134" t="s">
        <v>10853</v>
      </c>
      <c r="F122" s="135" t="s">
        <v>10854</v>
      </c>
      <c r="G122" s="136" t="s">
        <v>350</v>
      </c>
      <c r="H122" s="137">
        <v>2</v>
      </c>
      <c r="I122" s="138"/>
      <c r="J122" s="139">
        <f>ROUND(I122*H122,2)</f>
        <v>0</v>
      </c>
      <c r="K122" s="135" t="s">
        <v>721</v>
      </c>
      <c r="L122" s="33"/>
      <c r="M122" s="140" t="s">
        <v>42</v>
      </c>
      <c r="N122" s="141" t="s">
        <v>50</v>
      </c>
      <c r="P122" s="142">
        <f>O122*H122</f>
        <v>0</v>
      </c>
      <c r="Q122" s="142">
        <v>0</v>
      </c>
      <c r="R122" s="142">
        <f>Q122*H122</f>
        <v>0</v>
      </c>
      <c r="S122" s="142">
        <v>0</v>
      </c>
      <c r="T122" s="143">
        <f>S122*H122</f>
        <v>0</v>
      </c>
      <c r="AR122" s="144" t="s">
        <v>436</v>
      </c>
      <c r="AT122" s="144" t="s">
        <v>307</v>
      </c>
      <c r="AU122" s="144" t="s">
        <v>88</v>
      </c>
      <c r="AY122" s="18" t="s">
        <v>305</v>
      </c>
      <c r="BE122" s="145">
        <f>IF(N122="základní",J122,0)</f>
        <v>0</v>
      </c>
      <c r="BF122" s="145">
        <f>IF(N122="snížená",J122,0)</f>
        <v>0</v>
      </c>
      <c r="BG122" s="145">
        <f>IF(N122="zákl. přenesená",J122,0)</f>
        <v>0</v>
      </c>
      <c r="BH122" s="145">
        <f>IF(N122="sníž. přenesená",J122,0)</f>
        <v>0</v>
      </c>
      <c r="BI122" s="145">
        <f>IF(N122="nulová",J122,0)</f>
        <v>0</v>
      </c>
      <c r="BJ122" s="18" t="s">
        <v>86</v>
      </c>
      <c r="BK122" s="145">
        <f>ROUND(I122*H122,2)</f>
        <v>0</v>
      </c>
      <c r="BL122" s="18" t="s">
        <v>436</v>
      </c>
      <c r="BM122" s="144" t="s">
        <v>533</v>
      </c>
    </row>
    <row r="123" spans="2:65" s="1" customFormat="1" ht="19.5">
      <c r="B123" s="33"/>
      <c r="D123" s="146" t="s">
        <v>313</v>
      </c>
      <c r="F123" s="147" t="s">
        <v>10854</v>
      </c>
      <c r="I123" s="148"/>
      <c r="L123" s="33"/>
      <c r="M123" s="149"/>
      <c r="T123" s="54"/>
      <c r="AT123" s="18" t="s">
        <v>313</v>
      </c>
      <c r="AU123" s="18" t="s">
        <v>88</v>
      </c>
    </row>
    <row r="124" spans="2:65" s="1" customFormat="1" ht="24.2" customHeight="1">
      <c r="B124" s="33"/>
      <c r="C124" s="179" t="s">
        <v>428</v>
      </c>
      <c r="D124" s="179" t="s">
        <v>341</v>
      </c>
      <c r="E124" s="180" t="s">
        <v>10855</v>
      </c>
      <c r="F124" s="181" t="s">
        <v>10856</v>
      </c>
      <c r="G124" s="182" t="s">
        <v>350</v>
      </c>
      <c r="H124" s="183">
        <v>1</v>
      </c>
      <c r="I124" s="184"/>
      <c r="J124" s="185">
        <f>ROUND(I124*H124,2)</f>
        <v>0</v>
      </c>
      <c r="K124" s="181" t="s">
        <v>721</v>
      </c>
      <c r="L124" s="186"/>
      <c r="M124" s="187" t="s">
        <v>42</v>
      </c>
      <c r="N124" s="188" t="s">
        <v>50</v>
      </c>
      <c r="P124" s="142">
        <f>O124*H124</f>
        <v>0</v>
      </c>
      <c r="Q124" s="142">
        <v>0</v>
      </c>
      <c r="R124" s="142">
        <f>Q124*H124</f>
        <v>0</v>
      </c>
      <c r="S124" s="142">
        <v>0</v>
      </c>
      <c r="T124" s="143">
        <f>S124*H124</f>
        <v>0</v>
      </c>
      <c r="AR124" s="144" t="s">
        <v>559</v>
      </c>
      <c r="AT124" s="144" t="s">
        <v>341</v>
      </c>
      <c r="AU124" s="144" t="s">
        <v>88</v>
      </c>
      <c r="AY124" s="18" t="s">
        <v>305</v>
      </c>
      <c r="BE124" s="145">
        <f>IF(N124="základní",J124,0)</f>
        <v>0</v>
      </c>
      <c r="BF124" s="145">
        <f>IF(N124="snížená",J124,0)</f>
        <v>0</v>
      </c>
      <c r="BG124" s="145">
        <f>IF(N124="zákl. přenesená",J124,0)</f>
        <v>0</v>
      </c>
      <c r="BH124" s="145">
        <f>IF(N124="sníž. přenesená",J124,0)</f>
        <v>0</v>
      </c>
      <c r="BI124" s="145">
        <f>IF(N124="nulová",J124,0)</f>
        <v>0</v>
      </c>
      <c r="BJ124" s="18" t="s">
        <v>86</v>
      </c>
      <c r="BK124" s="145">
        <f>ROUND(I124*H124,2)</f>
        <v>0</v>
      </c>
      <c r="BL124" s="18" t="s">
        <v>436</v>
      </c>
      <c r="BM124" s="144" t="s">
        <v>545</v>
      </c>
    </row>
    <row r="125" spans="2:65" s="1" customFormat="1" ht="11.25">
      <c r="B125" s="33"/>
      <c r="D125" s="146" t="s">
        <v>313</v>
      </c>
      <c r="F125" s="147" t="s">
        <v>10856</v>
      </c>
      <c r="I125" s="148"/>
      <c r="L125" s="33"/>
      <c r="M125" s="149"/>
      <c r="T125" s="54"/>
      <c r="AT125" s="18" t="s">
        <v>313</v>
      </c>
      <c r="AU125" s="18" t="s">
        <v>88</v>
      </c>
    </row>
    <row r="126" spans="2:65" s="1" customFormat="1" ht="24.2" customHeight="1">
      <c r="B126" s="33"/>
      <c r="C126" s="133" t="s">
        <v>436</v>
      </c>
      <c r="D126" s="133" t="s">
        <v>307</v>
      </c>
      <c r="E126" s="134" t="s">
        <v>10857</v>
      </c>
      <c r="F126" s="135" t="s">
        <v>10858</v>
      </c>
      <c r="G126" s="136" t="s">
        <v>350</v>
      </c>
      <c r="H126" s="137">
        <v>1</v>
      </c>
      <c r="I126" s="138"/>
      <c r="J126" s="139">
        <f>ROUND(I126*H126,2)</f>
        <v>0</v>
      </c>
      <c r="K126" s="135" t="s">
        <v>721</v>
      </c>
      <c r="L126" s="33"/>
      <c r="M126" s="140" t="s">
        <v>42</v>
      </c>
      <c r="N126" s="141" t="s">
        <v>50</v>
      </c>
      <c r="P126" s="142">
        <f>O126*H126</f>
        <v>0</v>
      </c>
      <c r="Q126" s="142">
        <v>0</v>
      </c>
      <c r="R126" s="142">
        <f>Q126*H126</f>
        <v>0</v>
      </c>
      <c r="S126" s="142">
        <v>0</v>
      </c>
      <c r="T126" s="143">
        <f>S126*H126</f>
        <v>0</v>
      </c>
      <c r="AR126" s="144" t="s">
        <v>436</v>
      </c>
      <c r="AT126" s="144" t="s">
        <v>307</v>
      </c>
      <c r="AU126" s="144" t="s">
        <v>88</v>
      </c>
      <c r="AY126" s="18" t="s">
        <v>305</v>
      </c>
      <c r="BE126" s="145">
        <f>IF(N126="základní",J126,0)</f>
        <v>0</v>
      </c>
      <c r="BF126" s="145">
        <f>IF(N126="snížená",J126,0)</f>
        <v>0</v>
      </c>
      <c r="BG126" s="145">
        <f>IF(N126="zákl. přenesená",J126,0)</f>
        <v>0</v>
      </c>
      <c r="BH126" s="145">
        <f>IF(N126="sníž. přenesená",J126,0)</f>
        <v>0</v>
      </c>
      <c r="BI126" s="145">
        <f>IF(N126="nulová",J126,0)</f>
        <v>0</v>
      </c>
      <c r="BJ126" s="18" t="s">
        <v>86</v>
      </c>
      <c r="BK126" s="145">
        <f>ROUND(I126*H126,2)</f>
        <v>0</v>
      </c>
      <c r="BL126" s="18" t="s">
        <v>436</v>
      </c>
      <c r="BM126" s="144" t="s">
        <v>559</v>
      </c>
    </row>
    <row r="127" spans="2:65" s="1" customFormat="1" ht="19.5">
      <c r="B127" s="33"/>
      <c r="D127" s="146" t="s">
        <v>313</v>
      </c>
      <c r="F127" s="147" t="s">
        <v>10858</v>
      </c>
      <c r="I127" s="148"/>
      <c r="L127" s="33"/>
      <c r="M127" s="149"/>
      <c r="T127" s="54"/>
      <c r="AT127" s="18" t="s">
        <v>313</v>
      </c>
      <c r="AU127" s="18" t="s">
        <v>88</v>
      </c>
    </row>
    <row r="128" spans="2:65" s="1" customFormat="1" ht="33" customHeight="1">
      <c r="B128" s="33"/>
      <c r="C128" s="179" t="s">
        <v>444</v>
      </c>
      <c r="D128" s="179" t="s">
        <v>341</v>
      </c>
      <c r="E128" s="180" t="s">
        <v>10859</v>
      </c>
      <c r="F128" s="181" t="s">
        <v>10860</v>
      </c>
      <c r="G128" s="182" t="s">
        <v>350</v>
      </c>
      <c r="H128" s="183">
        <v>1</v>
      </c>
      <c r="I128" s="184"/>
      <c r="J128" s="185">
        <f>ROUND(I128*H128,2)</f>
        <v>0</v>
      </c>
      <c r="K128" s="181" t="s">
        <v>310</v>
      </c>
      <c r="L128" s="186"/>
      <c r="M128" s="187" t="s">
        <v>42</v>
      </c>
      <c r="N128" s="188" t="s">
        <v>50</v>
      </c>
      <c r="P128" s="142">
        <f>O128*H128</f>
        <v>0</v>
      </c>
      <c r="Q128" s="142">
        <v>2.87E-2</v>
      </c>
      <c r="R128" s="142">
        <f>Q128*H128</f>
        <v>2.87E-2</v>
      </c>
      <c r="S128" s="142">
        <v>0</v>
      </c>
      <c r="T128" s="143">
        <f>S128*H128</f>
        <v>0</v>
      </c>
      <c r="AR128" s="144" t="s">
        <v>559</v>
      </c>
      <c r="AT128" s="144" t="s">
        <v>341</v>
      </c>
      <c r="AU128" s="144" t="s">
        <v>88</v>
      </c>
      <c r="AY128" s="18" t="s">
        <v>305</v>
      </c>
      <c r="BE128" s="145">
        <f>IF(N128="základní",J128,0)</f>
        <v>0</v>
      </c>
      <c r="BF128" s="145">
        <f>IF(N128="snížená",J128,0)</f>
        <v>0</v>
      </c>
      <c r="BG128" s="145">
        <f>IF(N128="zákl. přenesená",J128,0)</f>
        <v>0</v>
      </c>
      <c r="BH128" s="145">
        <f>IF(N128="sníž. přenesená",J128,0)</f>
        <v>0</v>
      </c>
      <c r="BI128" s="145">
        <f>IF(N128="nulová",J128,0)</f>
        <v>0</v>
      </c>
      <c r="BJ128" s="18" t="s">
        <v>86</v>
      </c>
      <c r="BK128" s="145">
        <f>ROUND(I128*H128,2)</f>
        <v>0</v>
      </c>
      <c r="BL128" s="18" t="s">
        <v>436</v>
      </c>
      <c r="BM128" s="144" t="s">
        <v>577</v>
      </c>
    </row>
    <row r="129" spans="2:65" s="1" customFormat="1" ht="19.5">
      <c r="B129" s="33"/>
      <c r="D129" s="146" t="s">
        <v>313</v>
      </c>
      <c r="F129" s="147" t="s">
        <v>10860</v>
      </c>
      <c r="I129" s="148"/>
      <c r="L129" s="33"/>
      <c r="M129" s="149"/>
      <c r="T129" s="54"/>
      <c r="AT129" s="18" t="s">
        <v>313</v>
      </c>
      <c r="AU129" s="18" t="s">
        <v>88</v>
      </c>
    </row>
    <row r="130" spans="2:65" s="1" customFormat="1" ht="24.2" customHeight="1">
      <c r="B130" s="33"/>
      <c r="C130" s="133" t="s">
        <v>450</v>
      </c>
      <c r="D130" s="133" t="s">
        <v>307</v>
      </c>
      <c r="E130" s="134" t="s">
        <v>10861</v>
      </c>
      <c r="F130" s="135" t="s">
        <v>10862</v>
      </c>
      <c r="G130" s="136" t="s">
        <v>350</v>
      </c>
      <c r="H130" s="137">
        <v>2</v>
      </c>
      <c r="I130" s="138"/>
      <c r="J130" s="139">
        <f>ROUND(I130*H130,2)</f>
        <v>0</v>
      </c>
      <c r="K130" s="135" t="s">
        <v>721</v>
      </c>
      <c r="L130" s="33"/>
      <c r="M130" s="140" t="s">
        <v>42</v>
      </c>
      <c r="N130" s="141" t="s">
        <v>50</v>
      </c>
      <c r="P130" s="142">
        <f>O130*H130</f>
        <v>0</v>
      </c>
      <c r="Q130" s="142">
        <v>0</v>
      </c>
      <c r="R130" s="142">
        <f>Q130*H130</f>
        <v>0</v>
      </c>
      <c r="S130" s="142">
        <v>0</v>
      </c>
      <c r="T130" s="143">
        <f>S130*H130</f>
        <v>0</v>
      </c>
      <c r="AR130" s="144" t="s">
        <v>436</v>
      </c>
      <c r="AT130" s="144" t="s">
        <v>307</v>
      </c>
      <c r="AU130" s="144" t="s">
        <v>88</v>
      </c>
      <c r="AY130" s="18" t="s">
        <v>305</v>
      </c>
      <c r="BE130" s="145">
        <f>IF(N130="základní",J130,0)</f>
        <v>0</v>
      </c>
      <c r="BF130" s="145">
        <f>IF(N130="snížená",J130,0)</f>
        <v>0</v>
      </c>
      <c r="BG130" s="145">
        <f>IF(N130="zákl. přenesená",J130,0)</f>
        <v>0</v>
      </c>
      <c r="BH130" s="145">
        <f>IF(N130="sníž. přenesená",J130,0)</f>
        <v>0</v>
      </c>
      <c r="BI130" s="145">
        <f>IF(N130="nulová",J130,0)</f>
        <v>0</v>
      </c>
      <c r="BJ130" s="18" t="s">
        <v>86</v>
      </c>
      <c r="BK130" s="145">
        <f>ROUND(I130*H130,2)</f>
        <v>0</v>
      </c>
      <c r="BL130" s="18" t="s">
        <v>436</v>
      </c>
      <c r="BM130" s="144" t="s">
        <v>593</v>
      </c>
    </row>
    <row r="131" spans="2:65" s="1" customFormat="1" ht="19.5">
      <c r="B131" s="33"/>
      <c r="D131" s="146" t="s">
        <v>313</v>
      </c>
      <c r="F131" s="147" t="s">
        <v>10862</v>
      </c>
      <c r="I131" s="148"/>
      <c r="L131" s="33"/>
      <c r="M131" s="149"/>
      <c r="T131" s="54"/>
      <c r="AT131" s="18" t="s">
        <v>313</v>
      </c>
      <c r="AU131" s="18" t="s">
        <v>88</v>
      </c>
    </row>
    <row r="132" spans="2:65" s="1" customFormat="1" ht="33" customHeight="1">
      <c r="B132" s="33"/>
      <c r="C132" s="179" t="s">
        <v>459</v>
      </c>
      <c r="D132" s="179" t="s">
        <v>341</v>
      </c>
      <c r="E132" s="180" t="s">
        <v>10863</v>
      </c>
      <c r="F132" s="181" t="s">
        <v>10864</v>
      </c>
      <c r="G132" s="182" t="s">
        <v>350</v>
      </c>
      <c r="H132" s="183">
        <v>2</v>
      </c>
      <c r="I132" s="184"/>
      <c r="J132" s="185">
        <f>ROUND(I132*H132,2)</f>
        <v>0</v>
      </c>
      <c r="K132" s="181" t="s">
        <v>310</v>
      </c>
      <c r="L132" s="186"/>
      <c r="M132" s="187" t="s">
        <v>42</v>
      </c>
      <c r="N132" s="188" t="s">
        <v>50</v>
      </c>
      <c r="P132" s="142">
        <f>O132*H132</f>
        <v>0</v>
      </c>
      <c r="Q132" s="142">
        <v>2.3800000000000002E-2</v>
      </c>
      <c r="R132" s="142">
        <f>Q132*H132</f>
        <v>4.7600000000000003E-2</v>
      </c>
      <c r="S132" s="142">
        <v>0</v>
      </c>
      <c r="T132" s="143">
        <f>S132*H132</f>
        <v>0</v>
      </c>
      <c r="AR132" s="144" t="s">
        <v>559</v>
      </c>
      <c r="AT132" s="144" t="s">
        <v>341</v>
      </c>
      <c r="AU132" s="144" t="s">
        <v>88</v>
      </c>
      <c r="AY132" s="18" t="s">
        <v>305</v>
      </c>
      <c r="BE132" s="145">
        <f>IF(N132="základní",J132,0)</f>
        <v>0</v>
      </c>
      <c r="BF132" s="145">
        <f>IF(N132="snížená",J132,0)</f>
        <v>0</v>
      </c>
      <c r="BG132" s="145">
        <f>IF(N132="zákl. přenesená",J132,0)</f>
        <v>0</v>
      </c>
      <c r="BH132" s="145">
        <f>IF(N132="sníž. přenesená",J132,0)</f>
        <v>0</v>
      </c>
      <c r="BI132" s="145">
        <f>IF(N132="nulová",J132,0)</f>
        <v>0</v>
      </c>
      <c r="BJ132" s="18" t="s">
        <v>86</v>
      </c>
      <c r="BK132" s="145">
        <f>ROUND(I132*H132,2)</f>
        <v>0</v>
      </c>
      <c r="BL132" s="18" t="s">
        <v>436</v>
      </c>
      <c r="BM132" s="144" t="s">
        <v>614</v>
      </c>
    </row>
    <row r="133" spans="2:65" s="1" customFormat="1" ht="19.5">
      <c r="B133" s="33"/>
      <c r="D133" s="146" t="s">
        <v>313</v>
      </c>
      <c r="F133" s="147" t="s">
        <v>10864</v>
      </c>
      <c r="I133" s="148"/>
      <c r="L133" s="33"/>
      <c r="M133" s="149"/>
      <c r="T133" s="54"/>
      <c r="AT133" s="18" t="s">
        <v>313</v>
      </c>
      <c r="AU133" s="18" t="s">
        <v>88</v>
      </c>
    </row>
    <row r="134" spans="2:65" s="1" customFormat="1" ht="16.5" customHeight="1">
      <c r="B134" s="33"/>
      <c r="C134" s="133" t="s">
        <v>467</v>
      </c>
      <c r="D134" s="133" t="s">
        <v>307</v>
      </c>
      <c r="E134" s="134" t="s">
        <v>10865</v>
      </c>
      <c r="F134" s="135" t="s">
        <v>10866</v>
      </c>
      <c r="G134" s="136" t="s">
        <v>350</v>
      </c>
      <c r="H134" s="137">
        <v>3</v>
      </c>
      <c r="I134" s="138"/>
      <c r="J134" s="139">
        <f>ROUND(I134*H134,2)</f>
        <v>0</v>
      </c>
      <c r="K134" s="135" t="s">
        <v>721</v>
      </c>
      <c r="L134" s="33"/>
      <c r="M134" s="140" t="s">
        <v>42</v>
      </c>
      <c r="N134" s="141" t="s">
        <v>50</v>
      </c>
      <c r="P134" s="142">
        <f>O134*H134</f>
        <v>0</v>
      </c>
      <c r="Q134" s="142">
        <v>0</v>
      </c>
      <c r="R134" s="142">
        <f>Q134*H134</f>
        <v>0</v>
      </c>
      <c r="S134" s="142">
        <v>0</v>
      </c>
      <c r="T134" s="143">
        <f>S134*H134</f>
        <v>0</v>
      </c>
      <c r="AR134" s="144" t="s">
        <v>436</v>
      </c>
      <c r="AT134" s="144" t="s">
        <v>307</v>
      </c>
      <c r="AU134" s="144" t="s">
        <v>88</v>
      </c>
      <c r="AY134" s="18" t="s">
        <v>305</v>
      </c>
      <c r="BE134" s="145">
        <f>IF(N134="základní",J134,0)</f>
        <v>0</v>
      </c>
      <c r="BF134" s="145">
        <f>IF(N134="snížená",J134,0)</f>
        <v>0</v>
      </c>
      <c r="BG134" s="145">
        <f>IF(N134="zákl. přenesená",J134,0)</f>
        <v>0</v>
      </c>
      <c r="BH134" s="145">
        <f>IF(N134="sníž. přenesená",J134,0)</f>
        <v>0</v>
      </c>
      <c r="BI134" s="145">
        <f>IF(N134="nulová",J134,0)</f>
        <v>0</v>
      </c>
      <c r="BJ134" s="18" t="s">
        <v>86</v>
      </c>
      <c r="BK134" s="145">
        <f>ROUND(I134*H134,2)</f>
        <v>0</v>
      </c>
      <c r="BL134" s="18" t="s">
        <v>436</v>
      </c>
      <c r="BM134" s="144" t="s">
        <v>630</v>
      </c>
    </row>
    <row r="135" spans="2:65" s="1" customFormat="1" ht="11.25">
      <c r="B135" s="33"/>
      <c r="D135" s="146" t="s">
        <v>313</v>
      </c>
      <c r="F135" s="147" t="s">
        <v>10866</v>
      </c>
      <c r="I135" s="148"/>
      <c r="L135" s="33"/>
      <c r="M135" s="149"/>
      <c r="T135" s="54"/>
      <c r="AT135" s="18" t="s">
        <v>313</v>
      </c>
      <c r="AU135" s="18" t="s">
        <v>88</v>
      </c>
    </row>
    <row r="136" spans="2:65" s="1" customFormat="1" ht="24.2" customHeight="1">
      <c r="B136" s="33"/>
      <c r="C136" s="179" t="s">
        <v>7</v>
      </c>
      <c r="D136" s="179" t="s">
        <v>341</v>
      </c>
      <c r="E136" s="180" t="s">
        <v>10867</v>
      </c>
      <c r="F136" s="181" t="s">
        <v>10868</v>
      </c>
      <c r="G136" s="182" t="s">
        <v>350</v>
      </c>
      <c r="H136" s="183">
        <v>3</v>
      </c>
      <c r="I136" s="184"/>
      <c r="J136" s="185">
        <f>ROUND(I136*H136,2)</f>
        <v>0</v>
      </c>
      <c r="K136" s="181" t="s">
        <v>721</v>
      </c>
      <c r="L136" s="186"/>
      <c r="M136" s="187" t="s">
        <v>42</v>
      </c>
      <c r="N136" s="188" t="s">
        <v>50</v>
      </c>
      <c r="P136" s="142">
        <f>O136*H136</f>
        <v>0</v>
      </c>
      <c r="Q136" s="142">
        <v>0</v>
      </c>
      <c r="R136" s="142">
        <f>Q136*H136</f>
        <v>0</v>
      </c>
      <c r="S136" s="142">
        <v>0</v>
      </c>
      <c r="T136" s="143">
        <f>S136*H136</f>
        <v>0</v>
      </c>
      <c r="AR136" s="144" t="s">
        <v>559</v>
      </c>
      <c r="AT136" s="144" t="s">
        <v>341</v>
      </c>
      <c r="AU136" s="144" t="s">
        <v>88</v>
      </c>
      <c r="AY136" s="18" t="s">
        <v>305</v>
      </c>
      <c r="BE136" s="145">
        <f>IF(N136="základní",J136,0)</f>
        <v>0</v>
      </c>
      <c r="BF136" s="145">
        <f>IF(N136="snížená",J136,0)</f>
        <v>0</v>
      </c>
      <c r="BG136" s="145">
        <f>IF(N136="zákl. přenesená",J136,0)</f>
        <v>0</v>
      </c>
      <c r="BH136" s="145">
        <f>IF(N136="sníž. přenesená",J136,0)</f>
        <v>0</v>
      </c>
      <c r="BI136" s="145">
        <f>IF(N136="nulová",J136,0)</f>
        <v>0</v>
      </c>
      <c r="BJ136" s="18" t="s">
        <v>86</v>
      </c>
      <c r="BK136" s="145">
        <f>ROUND(I136*H136,2)</f>
        <v>0</v>
      </c>
      <c r="BL136" s="18" t="s">
        <v>436</v>
      </c>
      <c r="BM136" s="144" t="s">
        <v>646</v>
      </c>
    </row>
    <row r="137" spans="2:65" s="1" customFormat="1" ht="19.5">
      <c r="B137" s="33"/>
      <c r="D137" s="146" t="s">
        <v>313</v>
      </c>
      <c r="F137" s="147" t="s">
        <v>10868</v>
      </c>
      <c r="I137" s="148"/>
      <c r="L137" s="33"/>
      <c r="M137" s="149"/>
      <c r="T137" s="54"/>
      <c r="AT137" s="18" t="s">
        <v>313</v>
      </c>
      <c r="AU137" s="18" t="s">
        <v>88</v>
      </c>
    </row>
    <row r="138" spans="2:65" s="1" customFormat="1" ht="49.15" customHeight="1">
      <c r="B138" s="33"/>
      <c r="C138" s="133" t="s">
        <v>482</v>
      </c>
      <c r="D138" s="133" t="s">
        <v>307</v>
      </c>
      <c r="E138" s="134" t="s">
        <v>10869</v>
      </c>
      <c r="F138" s="135" t="s">
        <v>5934</v>
      </c>
      <c r="G138" s="136" t="s">
        <v>402</v>
      </c>
      <c r="H138" s="137">
        <v>115</v>
      </c>
      <c r="I138" s="138"/>
      <c r="J138" s="139">
        <f>ROUND(I138*H138,2)</f>
        <v>0</v>
      </c>
      <c r="K138" s="135" t="s">
        <v>721</v>
      </c>
      <c r="L138" s="33"/>
      <c r="M138" s="140" t="s">
        <v>42</v>
      </c>
      <c r="N138" s="141" t="s">
        <v>50</v>
      </c>
      <c r="P138" s="142">
        <f>O138*H138</f>
        <v>0</v>
      </c>
      <c r="Q138" s="142">
        <v>0</v>
      </c>
      <c r="R138" s="142">
        <f>Q138*H138</f>
        <v>0</v>
      </c>
      <c r="S138" s="142">
        <v>0</v>
      </c>
      <c r="T138" s="143">
        <f>S138*H138</f>
        <v>0</v>
      </c>
      <c r="AR138" s="144" t="s">
        <v>436</v>
      </c>
      <c r="AT138" s="144" t="s">
        <v>307</v>
      </c>
      <c r="AU138" s="144" t="s">
        <v>88</v>
      </c>
      <c r="AY138" s="18" t="s">
        <v>305</v>
      </c>
      <c r="BE138" s="145">
        <f>IF(N138="základní",J138,0)</f>
        <v>0</v>
      </c>
      <c r="BF138" s="145">
        <f>IF(N138="snížená",J138,0)</f>
        <v>0</v>
      </c>
      <c r="BG138" s="145">
        <f>IF(N138="zákl. přenesená",J138,0)</f>
        <v>0</v>
      </c>
      <c r="BH138" s="145">
        <f>IF(N138="sníž. přenesená",J138,0)</f>
        <v>0</v>
      </c>
      <c r="BI138" s="145">
        <f>IF(N138="nulová",J138,0)</f>
        <v>0</v>
      </c>
      <c r="BJ138" s="18" t="s">
        <v>86</v>
      </c>
      <c r="BK138" s="145">
        <f>ROUND(I138*H138,2)</f>
        <v>0</v>
      </c>
      <c r="BL138" s="18" t="s">
        <v>436</v>
      </c>
      <c r="BM138" s="144" t="s">
        <v>661</v>
      </c>
    </row>
    <row r="139" spans="2:65" s="1" customFormat="1" ht="29.25">
      <c r="B139" s="33"/>
      <c r="D139" s="146" t="s">
        <v>313</v>
      </c>
      <c r="F139" s="147" t="s">
        <v>5934</v>
      </c>
      <c r="I139" s="148"/>
      <c r="L139" s="33"/>
      <c r="M139" s="149"/>
      <c r="T139" s="54"/>
      <c r="AT139" s="18" t="s">
        <v>313</v>
      </c>
      <c r="AU139" s="18" t="s">
        <v>88</v>
      </c>
    </row>
    <row r="140" spans="2:65" s="1" customFormat="1" ht="16.5" customHeight="1">
      <c r="B140" s="33"/>
      <c r="C140" s="179" t="s">
        <v>490</v>
      </c>
      <c r="D140" s="179" t="s">
        <v>341</v>
      </c>
      <c r="E140" s="180" t="s">
        <v>10870</v>
      </c>
      <c r="F140" s="181" t="s">
        <v>5936</v>
      </c>
      <c r="G140" s="182" t="s">
        <v>402</v>
      </c>
      <c r="H140" s="183">
        <v>15</v>
      </c>
      <c r="I140" s="184"/>
      <c r="J140" s="185">
        <f>ROUND(I140*H140,2)</f>
        <v>0</v>
      </c>
      <c r="K140" s="181" t="s">
        <v>721</v>
      </c>
      <c r="L140" s="186"/>
      <c r="M140" s="187" t="s">
        <v>42</v>
      </c>
      <c r="N140" s="188" t="s">
        <v>50</v>
      </c>
      <c r="P140" s="142">
        <f>O140*H140</f>
        <v>0</v>
      </c>
      <c r="Q140" s="142">
        <v>0</v>
      </c>
      <c r="R140" s="142">
        <f>Q140*H140</f>
        <v>0</v>
      </c>
      <c r="S140" s="142">
        <v>0</v>
      </c>
      <c r="T140" s="143">
        <f>S140*H140</f>
        <v>0</v>
      </c>
      <c r="AR140" s="144" t="s">
        <v>559</v>
      </c>
      <c r="AT140" s="144" t="s">
        <v>341</v>
      </c>
      <c r="AU140" s="144" t="s">
        <v>88</v>
      </c>
      <c r="AY140" s="18" t="s">
        <v>305</v>
      </c>
      <c r="BE140" s="145">
        <f>IF(N140="základní",J140,0)</f>
        <v>0</v>
      </c>
      <c r="BF140" s="145">
        <f>IF(N140="snížená",J140,0)</f>
        <v>0</v>
      </c>
      <c r="BG140" s="145">
        <f>IF(N140="zákl. přenesená",J140,0)</f>
        <v>0</v>
      </c>
      <c r="BH140" s="145">
        <f>IF(N140="sníž. přenesená",J140,0)</f>
        <v>0</v>
      </c>
      <c r="BI140" s="145">
        <f>IF(N140="nulová",J140,0)</f>
        <v>0</v>
      </c>
      <c r="BJ140" s="18" t="s">
        <v>86</v>
      </c>
      <c r="BK140" s="145">
        <f>ROUND(I140*H140,2)</f>
        <v>0</v>
      </c>
      <c r="BL140" s="18" t="s">
        <v>436</v>
      </c>
      <c r="BM140" s="144" t="s">
        <v>672</v>
      </c>
    </row>
    <row r="141" spans="2:65" s="1" customFormat="1" ht="11.25">
      <c r="B141" s="33"/>
      <c r="D141" s="146" t="s">
        <v>313</v>
      </c>
      <c r="F141" s="147" t="s">
        <v>5936</v>
      </c>
      <c r="I141" s="148"/>
      <c r="L141" s="33"/>
      <c r="M141" s="149"/>
      <c r="T141" s="54"/>
      <c r="AT141" s="18" t="s">
        <v>313</v>
      </c>
      <c r="AU141" s="18" t="s">
        <v>88</v>
      </c>
    </row>
    <row r="142" spans="2:65" s="1" customFormat="1" ht="16.5" customHeight="1">
      <c r="B142" s="33"/>
      <c r="C142" s="179" t="s">
        <v>498</v>
      </c>
      <c r="D142" s="179" t="s">
        <v>341</v>
      </c>
      <c r="E142" s="180" t="s">
        <v>10871</v>
      </c>
      <c r="F142" s="181" t="s">
        <v>10872</v>
      </c>
      <c r="G142" s="182" t="s">
        <v>402</v>
      </c>
      <c r="H142" s="183">
        <v>100</v>
      </c>
      <c r="I142" s="184"/>
      <c r="J142" s="185">
        <f>ROUND(I142*H142,2)</f>
        <v>0</v>
      </c>
      <c r="K142" s="181" t="s">
        <v>721</v>
      </c>
      <c r="L142" s="186"/>
      <c r="M142" s="187" t="s">
        <v>42</v>
      </c>
      <c r="N142" s="188" t="s">
        <v>50</v>
      </c>
      <c r="P142" s="142">
        <f>O142*H142</f>
        <v>0</v>
      </c>
      <c r="Q142" s="142">
        <v>0</v>
      </c>
      <c r="R142" s="142">
        <f>Q142*H142</f>
        <v>0</v>
      </c>
      <c r="S142" s="142">
        <v>0</v>
      </c>
      <c r="T142" s="143">
        <f>S142*H142</f>
        <v>0</v>
      </c>
      <c r="AR142" s="144" t="s">
        <v>559</v>
      </c>
      <c r="AT142" s="144" t="s">
        <v>341</v>
      </c>
      <c r="AU142" s="144" t="s">
        <v>88</v>
      </c>
      <c r="AY142" s="18" t="s">
        <v>305</v>
      </c>
      <c r="BE142" s="145">
        <f>IF(N142="základní",J142,0)</f>
        <v>0</v>
      </c>
      <c r="BF142" s="145">
        <f>IF(N142="snížená",J142,0)</f>
        <v>0</v>
      </c>
      <c r="BG142" s="145">
        <f>IF(N142="zákl. přenesená",J142,0)</f>
        <v>0</v>
      </c>
      <c r="BH142" s="145">
        <f>IF(N142="sníž. přenesená",J142,0)</f>
        <v>0</v>
      </c>
      <c r="BI142" s="145">
        <f>IF(N142="nulová",J142,0)</f>
        <v>0</v>
      </c>
      <c r="BJ142" s="18" t="s">
        <v>86</v>
      </c>
      <c r="BK142" s="145">
        <f>ROUND(I142*H142,2)</f>
        <v>0</v>
      </c>
      <c r="BL142" s="18" t="s">
        <v>436</v>
      </c>
      <c r="BM142" s="144" t="s">
        <v>684</v>
      </c>
    </row>
    <row r="143" spans="2:65" s="1" customFormat="1" ht="11.25">
      <c r="B143" s="33"/>
      <c r="D143" s="146" t="s">
        <v>313</v>
      </c>
      <c r="F143" s="147" t="s">
        <v>10872</v>
      </c>
      <c r="I143" s="148"/>
      <c r="L143" s="33"/>
      <c r="M143" s="149"/>
      <c r="T143" s="54"/>
      <c r="AT143" s="18" t="s">
        <v>313</v>
      </c>
      <c r="AU143" s="18" t="s">
        <v>88</v>
      </c>
    </row>
    <row r="144" spans="2:65" s="1" customFormat="1" ht="24.2" customHeight="1">
      <c r="B144" s="33"/>
      <c r="C144" s="133" t="s">
        <v>507</v>
      </c>
      <c r="D144" s="133" t="s">
        <v>307</v>
      </c>
      <c r="E144" s="134" t="s">
        <v>5941</v>
      </c>
      <c r="F144" s="135" t="s">
        <v>5943</v>
      </c>
      <c r="G144" s="136" t="s">
        <v>5668</v>
      </c>
      <c r="H144" s="137">
        <v>23</v>
      </c>
      <c r="I144" s="138"/>
      <c r="J144" s="139">
        <f>ROUND(I144*H144,2)</f>
        <v>0</v>
      </c>
      <c r="K144" s="135" t="s">
        <v>721</v>
      </c>
      <c r="L144" s="33"/>
      <c r="M144" s="140" t="s">
        <v>42</v>
      </c>
      <c r="N144" s="141" t="s">
        <v>50</v>
      </c>
      <c r="P144" s="142">
        <f>O144*H144</f>
        <v>0</v>
      </c>
      <c r="Q144" s="142">
        <v>0</v>
      </c>
      <c r="R144" s="142">
        <f>Q144*H144</f>
        <v>0</v>
      </c>
      <c r="S144" s="142">
        <v>0</v>
      </c>
      <c r="T144" s="143">
        <f>S144*H144</f>
        <v>0</v>
      </c>
      <c r="AR144" s="144" t="s">
        <v>436</v>
      </c>
      <c r="AT144" s="144" t="s">
        <v>307</v>
      </c>
      <c r="AU144" s="144" t="s">
        <v>88</v>
      </c>
      <c r="AY144" s="18" t="s">
        <v>305</v>
      </c>
      <c r="BE144" s="145">
        <f>IF(N144="základní",J144,0)</f>
        <v>0</v>
      </c>
      <c r="BF144" s="145">
        <f>IF(N144="snížená",J144,0)</f>
        <v>0</v>
      </c>
      <c r="BG144" s="145">
        <f>IF(N144="zákl. přenesená",J144,0)</f>
        <v>0</v>
      </c>
      <c r="BH144" s="145">
        <f>IF(N144="sníž. přenesená",J144,0)</f>
        <v>0</v>
      </c>
      <c r="BI144" s="145">
        <f>IF(N144="nulová",J144,0)</f>
        <v>0</v>
      </c>
      <c r="BJ144" s="18" t="s">
        <v>86</v>
      </c>
      <c r="BK144" s="145">
        <f>ROUND(I144*H144,2)</f>
        <v>0</v>
      </c>
      <c r="BL144" s="18" t="s">
        <v>436</v>
      </c>
      <c r="BM144" s="144" t="s">
        <v>697</v>
      </c>
    </row>
    <row r="145" spans="2:65" s="1" customFormat="1" ht="11.25">
      <c r="B145" s="33"/>
      <c r="D145" s="146" t="s">
        <v>313</v>
      </c>
      <c r="F145" s="147" t="s">
        <v>5943</v>
      </c>
      <c r="I145" s="148"/>
      <c r="L145" s="33"/>
      <c r="M145" s="149"/>
      <c r="T145" s="54"/>
      <c r="AT145" s="18" t="s">
        <v>313</v>
      </c>
      <c r="AU145" s="18" t="s">
        <v>88</v>
      </c>
    </row>
    <row r="146" spans="2:65" s="1" customFormat="1" ht="24.2" customHeight="1">
      <c r="B146" s="33"/>
      <c r="C146" s="179" t="s">
        <v>517</v>
      </c>
      <c r="D146" s="179" t="s">
        <v>341</v>
      </c>
      <c r="E146" s="180" t="s">
        <v>10873</v>
      </c>
      <c r="F146" s="181" t="s">
        <v>5946</v>
      </c>
      <c r="G146" s="182" t="s">
        <v>5668</v>
      </c>
      <c r="H146" s="183">
        <v>20</v>
      </c>
      <c r="I146" s="184"/>
      <c r="J146" s="185">
        <f>ROUND(I146*H146,2)</f>
        <v>0</v>
      </c>
      <c r="K146" s="181" t="s">
        <v>721</v>
      </c>
      <c r="L146" s="186"/>
      <c r="M146" s="187" t="s">
        <v>42</v>
      </c>
      <c r="N146" s="188" t="s">
        <v>50</v>
      </c>
      <c r="P146" s="142">
        <f>O146*H146</f>
        <v>0</v>
      </c>
      <c r="Q146" s="142">
        <v>0</v>
      </c>
      <c r="R146" s="142">
        <f>Q146*H146</f>
        <v>0</v>
      </c>
      <c r="S146" s="142">
        <v>0</v>
      </c>
      <c r="T146" s="143">
        <f>S146*H146</f>
        <v>0</v>
      </c>
      <c r="AR146" s="144" t="s">
        <v>559</v>
      </c>
      <c r="AT146" s="144" t="s">
        <v>341</v>
      </c>
      <c r="AU146" s="144" t="s">
        <v>88</v>
      </c>
      <c r="AY146" s="18" t="s">
        <v>305</v>
      </c>
      <c r="BE146" s="145">
        <f>IF(N146="základní",J146,0)</f>
        <v>0</v>
      </c>
      <c r="BF146" s="145">
        <f>IF(N146="snížená",J146,0)</f>
        <v>0</v>
      </c>
      <c r="BG146" s="145">
        <f>IF(N146="zákl. přenesená",J146,0)</f>
        <v>0</v>
      </c>
      <c r="BH146" s="145">
        <f>IF(N146="sníž. přenesená",J146,0)</f>
        <v>0</v>
      </c>
      <c r="BI146" s="145">
        <f>IF(N146="nulová",J146,0)</f>
        <v>0</v>
      </c>
      <c r="BJ146" s="18" t="s">
        <v>86</v>
      </c>
      <c r="BK146" s="145">
        <f>ROUND(I146*H146,2)</f>
        <v>0</v>
      </c>
      <c r="BL146" s="18" t="s">
        <v>436</v>
      </c>
      <c r="BM146" s="144" t="s">
        <v>710</v>
      </c>
    </row>
    <row r="147" spans="2:65" s="1" customFormat="1" ht="19.5">
      <c r="B147" s="33"/>
      <c r="D147" s="146" t="s">
        <v>313</v>
      </c>
      <c r="F147" s="147" t="s">
        <v>5946</v>
      </c>
      <c r="I147" s="148"/>
      <c r="L147" s="33"/>
      <c r="M147" s="149"/>
      <c r="T147" s="54"/>
      <c r="AT147" s="18" t="s">
        <v>313</v>
      </c>
      <c r="AU147" s="18" t="s">
        <v>88</v>
      </c>
    </row>
    <row r="148" spans="2:65" s="1" customFormat="1" ht="21.75" customHeight="1">
      <c r="B148" s="33"/>
      <c r="C148" s="179" t="s">
        <v>525</v>
      </c>
      <c r="D148" s="179" t="s">
        <v>341</v>
      </c>
      <c r="E148" s="180" t="s">
        <v>5590</v>
      </c>
      <c r="F148" s="181" t="s">
        <v>10874</v>
      </c>
      <c r="G148" s="182" t="s">
        <v>5668</v>
      </c>
      <c r="H148" s="183">
        <v>3</v>
      </c>
      <c r="I148" s="184"/>
      <c r="J148" s="185">
        <f>ROUND(I148*H148,2)</f>
        <v>0</v>
      </c>
      <c r="K148" s="181" t="s">
        <v>721</v>
      </c>
      <c r="L148" s="186"/>
      <c r="M148" s="187" t="s">
        <v>42</v>
      </c>
      <c r="N148" s="188" t="s">
        <v>50</v>
      </c>
      <c r="P148" s="142">
        <f>O148*H148</f>
        <v>0</v>
      </c>
      <c r="Q148" s="142">
        <v>0</v>
      </c>
      <c r="R148" s="142">
        <f>Q148*H148</f>
        <v>0</v>
      </c>
      <c r="S148" s="142">
        <v>0</v>
      </c>
      <c r="T148" s="143">
        <f>S148*H148</f>
        <v>0</v>
      </c>
      <c r="AR148" s="144" t="s">
        <v>559</v>
      </c>
      <c r="AT148" s="144" t="s">
        <v>341</v>
      </c>
      <c r="AU148" s="144" t="s">
        <v>88</v>
      </c>
      <c r="AY148" s="18" t="s">
        <v>305</v>
      </c>
      <c r="BE148" s="145">
        <f>IF(N148="základní",J148,0)</f>
        <v>0</v>
      </c>
      <c r="BF148" s="145">
        <f>IF(N148="snížená",J148,0)</f>
        <v>0</v>
      </c>
      <c r="BG148" s="145">
        <f>IF(N148="zákl. přenesená",J148,0)</f>
        <v>0</v>
      </c>
      <c r="BH148" s="145">
        <f>IF(N148="sníž. přenesená",J148,0)</f>
        <v>0</v>
      </c>
      <c r="BI148" s="145">
        <f>IF(N148="nulová",J148,0)</f>
        <v>0</v>
      </c>
      <c r="BJ148" s="18" t="s">
        <v>86</v>
      </c>
      <c r="BK148" s="145">
        <f>ROUND(I148*H148,2)</f>
        <v>0</v>
      </c>
      <c r="BL148" s="18" t="s">
        <v>436</v>
      </c>
      <c r="BM148" s="144" t="s">
        <v>726</v>
      </c>
    </row>
    <row r="149" spans="2:65" s="1" customFormat="1" ht="11.25">
      <c r="B149" s="33"/>
      <c r="D149" s="146" t="s">
        <v>313</v>
      </c>
      <c r="F149" s="147" t="s">
        <v>10874</v>
      </c>
      <c r="I149" s="148"/>
      <c r="L149" s="33"/>
      <c r="M149" s="149"/>
      <c r="T149" s="54"/>
      <c r="AT149" s="18" t="s">
        <v>313</v>
      </c>
      <c r="AU149" s="18" t="s">
        <v>88</v>
      </c>
    </row>
    <row r="150" spans="2:65" s="1" customFormat="1" ht="16.5" customHeight="1">
      <c r="B150" s="33"/>
      <c r="C150" s="133" t="s">
        <v>533</v>
      </c>
      <c r="D150" s="133" t="s">
        <v>307</v>
      </c>
      <c r="E150" s="134" t="s">
        <v>10875</v>
      </c>
      <c r="F150" s="135" t="s">
        <v>5954</v>
      </c>
      <c r="G150" s="136" t="s">
        <v>5668</v>
      </c>
      <c r="H150" s="137">
        <v>3</v>
      </c>
      <c r="I150" s="138"/>
      <c r="J150" s="139">
        <f>ROUND(I150*H150,2)</f>
        <v>0</v>
      </c>
      <c r="K150" s="135" t="s">
        <v>721</v>
      </c>
      <c r="L150" s="33"/>
      <c r="M150" s="140" t="s">
        <v>42</v>
      </c>
      <c r="N150" s="141" t="s">
        <v>50</v>
      </c>
      <c r="P150" s="142">
        <f>O150*H150</f>
        <v>0</v>
      </c>
      <c r="Q150" s="142">
        <v>0</v>
      </c>
      <c r="R150" s="142">
        <f>Q150*H150</f>
        <v>0</v>
      </c>
      <c r="S150" s="142">
        <v>0</v>
      </c>
      <c r="T150" s="143">
        <f>S150*H150</f>
        <v>0</v>
      </c>
      <c r="AR150" s="144" t="s">
        <v>436</v>
      </c>
      <c r="AT150" s="144" t="s">
        <v>307</v>
      </c>
      <c r="AU150" s="144" t="s">
        <v>88</v>
      </c>
      <c r="AY150" s="18" t="s">
        <v>305</v>
      </c>
      <c r="BE150" s="145">
        <f>IF(N150="základní",J150,0)</f>
        <v>0</v>
      </c>
      <c r="BF150" s="145">
        <f>IF(N150="snížená",J150,0)</f>
        <v>0</v>
      </c>
      <c r="BG150" s="145">
        <f>IF(N150="zákl. přenesená",J150,0)</f>
        <v>0</v>
      </c>
      <c r="BH150" s="145">
        <f>IF(N150="sníž. přenesená",J150,0)</f>
        <v>0</v>
      </c>
      <c r="BI150" s="145">
        <f>IF(N150="nulová",J150,0)</f>
        <v>0</v>
      </c>
      <c r="BJ150" s="18" t="s">
        <v>86</v>
      </c>
      <c r="BK150" s="145">
        <f>ROUND(I150*H150,2)</f>
        <v>0</v>
      </c>
      <c r="BL150" s="18" t="s">
        <v>436</v>
      </c>
      <c r="BM150" s="144" t="s">
        <v>742</v>
      </c>
    </row>
    <row r="151" spans="2:65" s="1" customFormat="1" ht="11.25">
      <c r="B151" s="33"/>
      <c r="D151" s="146" t="s">
        <v>313</v>
      </c>
      <c r="F151" s="147" t="s">
        <v>5954</v>
      </c>
      <c r="I151" s="148"/>
      <c r="L151" s="33"/>
      <c r="M151" s="149"/>
      <c r="T151" s="54"/>
      <c r="AT151" s="18" t="s">
        <v>313</v>
      </c>
      <c r="AU151" s="18" t="s">
        <v>88</v>
      </c>
    </row>
    <row r="152" spans="2:65" s="1" customFormat="1" ht="24.2" customHeight="1">
      <c r="B152" s="33"/>
      <c r="C152" s="133" t="s">
        <v>538</v>
      </c>
      <c r="D152" s="133" t="s">
        <v>307</v>
      </c>
      <c r="E152" s="134" t="s">
        <v>10876</v>
      </c>
      <c r="F152" s="135" t="s">
        <v>5982</v>
      </c>
      <c r="G152" s="136" t="s">
        <v>5668</v>
      </c>
      <c r="H152" s="137">
        <v>1</v>
      </c>
      <c r="I152" s="138"/>
      <c r="J152" s="139">
        <f>ROUND(I152*H152,2)</f>
        <v>0</v>
      </c>
      <c r="K152" s="135" t="s">
        <v>721</v>
      </c>
      <c r="L152" s="33"/>
      <c r="M152" s="140" t="s">
        <v>42</v>
      </c>
      <c r="N152" s="141" t="s">
        <v>50</v>
      </c>
      <c r="P152" s="142">
        <f>O152*H152</f>
        <v>0</v>
      </c>
      <c r="Q152" s="142">
        <v>0</v>
      </c>
      <c r="R152" s="142">
        <f>Q152*H152</f>
        <v>0</v>
      </c>
      <c r="S152" s="142">
        <v>0</v>
      </c>
      <c r="T152" s="143">
        <f>S152*H152</f>
        <v>0</v>
      </c>
      <c r="AR152" s="144" t="s">
        <v>436</v>
      </c>
      <c r="AT152" s="144" t="s">
        <v>307</v>
      </c>
      <c r="AU152" s="144" t="s">
        <v>88</v>
      </c>
      <c r="AY152" s="18" t="s">
        <v>305</v>
      </c>
      <c r="BE152" s="145">
        <f>IF(N152="základní",J152,0)</f>
        <v>0</v>
      </c>
      <c r="BF152" s="145">
        <f>IF(N152="snížená",J152,0)</f>
        <v>0</v>
      </c>
      <c r="BG152" s="145">
        <f>IF(N152="zákl. přenesená",J152,0)</f>
        <v>0</v>
      </c>
      <c r="BH152" s="145">
        <f>IF(N152="sníž. přenesená",J152,0)</f>
        <v>0</v>
      </c>
      <c r="BI152" s="145">
        <f>IF(N152="nulová",J152,0)</f>
        <v>0</v>
      </c>
      <c r="BJ152" s="18" t="s">
        <v>86</v>
      </c>
      <c r="BK152" s="145">
        <f>ROUND(I152*H152,2)</f>
        <v>0</v>
      </c>
      <c r="BL152" s="18" t="s">
        <v>436</v>
      </c>
      <c r="BM152" s="144" t="s">
        <v>755</v>
      </c>
    </row>
    <row r="153" spans="2:65" s="1" customFormat="1" ht="11.25">
      <c r="B153" s="33"/>
      <c r="D153" s="146" t="s">
        <v>313</v>
      </c>
      <c r="F153" s="147" t="s">
        <v>5982</v>
      </c>
      <c r="I153" s="148"/>
      <c r="L153" s="33"/>
      <c r="M153" s="149"/>
      <c r="T153" s="54"/>
      <c r="AT153" s="18" t="s">
        <v>313</v>
      </c>
      <c r="AU153" s="18" t="s">
        <v>88</v>
      </c>
    </row>
    <row r="154" spans="2:65" s="1" customFormat="1" ht="24.2" customHeight="1">
      <c r="B154" s="33"/>
      <c r="C154" s="133" t="s">
        <v>545</v>
      </c>
      <c r="D154" s="133" t="s">
        <v>307</v>
      </c>
      <c r="E154" s="134" t="s">
        <v>10877</v>
      </c>
      <c r="F154" s="135" t="s">
        <v>5984</v>
      </c>
      <c r="G154" s="136" t="s">
        <v>5668</v>
      </c>
      <c r="H154" s="137">
        <v>1</v>
      </c>
      <c r="I154" s="138"/>
      <c r="J154" s="139">
        <f>ROUND(I154*H154,2)</f>
        <v>0</v>
      </c>
      <c r="K154" s="135" t="s">
        <v>721</v>
      </c>
      <c r="L154" s="33"/>
      <c r="M154" s="140" t="s">
        <v>42</v>
      </c>
      <c r="N154" s="141" t="s">
        <v>50</v>
      </c>
      <c r="P154" s="142">
        <f>O154*H154</f>
        <v>0</v>
      </c>
      <c r="Q154" s="142">
        <v>0</v>
      </c>
      <c r="R154" s="142">
        <f>Q154*H154</f>
        <v>0</v>
      </c>
      <c r="S154" s="142">
        <v>0</v>
      </c>
      <c r="T154" s="143">
        <f>S154*H154</f>
        <v>0</v>
      </c>
      <c r="AR154" s="144" t="s">
        <v>436</v>
      </c>
      <c r="AT154" s="144" t="s">
        <v>307</v>
      </c>
      <c r="AU154" s="144" t="s">
        <v>88</v>
      </c>
      <c r="AY154" s="18" t="s">
        <v>305</v>
      </c>
      <c r="BE154" s="145">
        <f>IF(N154="základní",J154,0)</f>
        <v>0</v>
      </c>
      <c r="BF154" s="145">
        <f>IF(N154="snížená",J154,0)</f>
        <v>0</v>
      </c>
      <c r="BG154" s="145">
        <f>IF(N154="zákl. přenesená",J154,0)</f>
        <v>0</v>
      </c>
      <c r="BH154" s="145">
        <f>IF(N154="sníž. přenesená",J154,0)</f>
        <v>0</v>
      </c>
      <c r="BI154" s="145">
        <f>IF(N154="nulová",J154,0)</f>
        <v>0</v>
      </c>
      <c r="BJ154" s="18" t="s">
        <v>86</v>
      </c>
      <c r="BK154" s="145">
        <f>ROUND(I154*H154,2)</f>
        <v>0</v>
      </c>
      <c r="BL154" s="18" t="s">
        <v>436</v>
      </c>
      <c r="BM154" s="144" t="s">
        <v>768</v>
      </c>
    </row>
    <row r="155" spans="2:65" s="1" customFormat="1" ht="11.25">
      <c r="B155" s="33"/>
      <c r="D155" s="146" t="s">
        <v>313</v>
      </c>
      <c r="F155" s="147" t="s">
        <v>5984</v>
      </c>
      <c r="I155" s="148"/>
      <c r="L155" s="33"/>
      <c r="M155" s="149"/>
      <c r="T155" s="54"/>
      <c r="AT155" s="18" t="s">
        <v>313</v>
      </c>
      <c r="AU155" s="18" t="s">
        <v>88</v>
      </c>
    </row>
    <row r="156" spans="2:65" s="11" customFormat="1" ht="22.9" customHeight="1">
      <c r="B156" s="121"/>
      <c r="D156" s="122" t="s">
        <v>78</v>
      </c>
      <c r="E156" s="131" t="s">
        <v>119</v>
      </c>
      <c r="F156" s="131" t="s">
        <v>182</v>
      </c>
      <c r="I156" s="124"/>
      <c r="J156" s="132">
        <f>BK156</f>
        <v>0</v>
      </c>
      <c r="L156" s="121"/>
      <c r="M156" s="126"/>
      <c r="P156" s="127">
        <f>SUM(P157:P176)</f>
        <v>0</v>
      </c>
      <c r="R156" s="127">
        <f>SUM(R157:R176)</f>
        <v>4.2000000000000003E-2</v>
      </c>
      <c r="T156" s="128">
        <f>SUM(T157:T176)</f>
        <v>0</v>
      </c>
      <c r="AR156" s="122" t="s">
        <v>86</v>
      </c>
      <c r="AT156" s="129" t="s">
        <v>78</v>
      </c>
      <c r="AU156" s="129" t="s">
        <v>86</v>
      </c>
      <c r="AY156" s="122" t="s">
        <v>305</v>
      </c>
      <c r="BK156" s="130">
        <f>SUM(BK157:BK176)</f>
        <v>0</v>
      </c>
    </row>
    <row r="157" spans="2:65" s="1" customFormat="1" ht="21.75" customHeight="1">
      <c r="B157" s="33"/>
      <c r="C157" s="133" t="s">
        <v>551</v>
      </c>
      <c r="D157" s="133" t="s">
        <v>307</v>
      </c>
      <c r="E157" s="134" t="s">
        <v>6024</v>
      </c>
      <c r="F157" s="135" t="s">
        <v>6025</v>
      </c>
      <c r="G157" s="136" t="s">
        <v>350</v>
      </c>
      <c r="H157" s="137">
        <v>1</v>
      </c>
      <c r="I157" s="138"/>
      <c r="J157" s="139">
        <f>ROUND(I157*H157,2)</f>
        <v>0</v>
      </c>
      <c r="K157" s="135" t="s">
        <v>721</v>
      </c>
      <c r="L157" s="33"/>
      <c r="M157" s="140" t="s">
        <v>42</v>
      </c>
      <c r="N157" s="141" t="s">
        <v>50</v>
      </c>
      <c r="P157" s="142">
        <f>O157*H157</f>
        <v>0</v>
      </c>
      <c r="Q157" s="142">
        <v>0</v>
      </c>
      <c r="R157" s="142">
        <f>Q157*H157</f>
        <v>0</v>
      </c>
      <c r="S157" s="142">
        <v>0</v>
      </c>
      <c r="T157" s="143">
        <f>S157*H157</f>
        <v>0</v>
      </c>
      <c r="AR157" s="144" t="s">
        <v>311</v>
      </c>
      <c r="AT157" s="144" t="s">
        <v>307</v>
      </c>
      <c r="AU157" s="144" t="s">
        <v>88</v>
      </c>
      <c r="AY157" s="18" t="s">
        <v>305</v>
      </c>
      <c r="BE157" s="145">
        <f>IF(N157="základní",J157,0)</f>
        <v>0</v>
      </c>
      <c r="BF157" s="145">
        <f>IF(N157="snížená",J157,0)</f>
        <v>0</v>
      </c>
      <c r="BG157" s="145">
        <f>IF(N157="zákl. přenesená",J157,0)</f>
        <v>0</v>
      </c>
      <c r="BH157" s="145">
        <f>IF(N157="sníž. přenesená",J157,0)</f>
        <v>0</v>
      </c>
      <c r="BI157" s="145">
        <f>IF(N157="nulová",J157,0)</f>
        <v>0</v>
      </c>
      <c r="BJ157" s="18" t="s">
        <v>86</v>
      </c>
      <c r="BK157" s="145">
        <f>ROUND(I157*H157,2)</f>
        <v>0</v>
      </c>
      <c r="BL157" s="18" t="s">
        <v>311</v>
      </c>
      <c r="BM157" s="144" t="s">
        <v>781</v>
      </c>
    </row>
    <row r="158" spans="2:65" s="1" customFormat="1" ht="11.25">
      <c r="B158" s="33"/>
      <c r="D158" s="146" t="s">
        <v>313</v>
      </c>
      <c r="F158" s="147" t="s">
        <v>6025</v>
      </c>
      <c r="I158" s="148"/>
      <c r="L158" s="33"/>
      <c r="M158" s="149"/>
      <c r="T158" s="54"/>
      <c r="AT158" s="18" t="s">
        <v>313</v>
      </c>
      <c r="AU158" s="18" t="s">
        <v>88</v>
      </c>
    </row>
    <row r="159" spans="2:65" s="1" customFormat="1" ht="76.349999999999994" customHeight="1">
      <c r="B159" s="33"/>
      <c r="C159" s="133" t="s">
        <v>559</v>
      </c>
      <c r="D159" s="133" t="s">
        <v>307</v>
      </c>
      <c r="E159" s="134" t="s">
        <v>10878</v>
      </c>
      <c r="F159" s="135" t="s">
        <v>10879</v>
      </c>
      <c r="G159" s="136" t="s">
        <v>350</v>
      </c>
      <c r="H159" s="137">
        <v>2</v>
      </c>
      <c r="I159" s="138"/>
      <c r="J159" s="139">
        <f>ROUND(I159*H159,2)</f>
        <v>0</v>
      </c>
      <c r="K159" s="135" t="s">
        <v>721</v>
      </c>
      <c r="L159" s="33"/>
      <c r="M159" s="140" t="s">
        <v>42</v>
      </c>
      <c r="N159" s="141" t="s">
        <v>50</v>
      </c>
      <c r="P159" s="142">
        <f>O159*H159</f>
        <v>0</v>
      </c>
      <c r="Q159" s="142">
        <v>0</v>
      </c>
      <c r="R159" s="142">
        <f>Q159*H159</f>
        <v>0</v>
      </c>
      <c r="S159" s="142">
        <v>0</v>
      </c>
      <c r="T159" s="143">
        <f>S159*H159</f>
        <v>0</v>
      </c>
      <c r="AR159" s="144" t="s">
        <v>311</v>
      </c>
      <c r="AT159" s="144" t="s">
        <v>307</v>
      </c>
      <c r="AU159" s="144" t="s">
        <v>88</v>
      </c>
      <c r="AY159" s="18" t="s">
        <v>305</v>
      </c>
      <c r="BE159" s="145">
        <f>IF(N159="základní",J159,0)</f>
        <v>0</v>
      </c>
      <c r="BF159" s="145">
        <f>IF(N159="snížená",J159,0)</f>
        <v>0</v>
      </c>
      <c r="BG159" s="145">
        <f>IF(N159="zákl. přenesená",J159,0)</f>
        <v>0</v>
      </c>
      <c r="BH159" s="145">
        <f>IF(N159="sníž. přenesená",J159,0)</f>
        <v>0</v>
      </c>
      <c r="BI159" s="145">
        <f>IF(N159="nulová",J159,0)</f>
        <v>0</v>
      </c>
      <c r="BJ159" s="18" t="s">
        <v>86</v>
      </c>
      <c r="BK159" s="145">
        <f>ROUND(I159*H159,2)</f>
        <v>0</v>
      </c>
      <c r="BL159" s="18" t="s">
        <v>311</v>
      </c>
      <c r="BM159" s="144" t="s">
        <v>792</v>
      </c>
    </row>
    <row r="160" spans="2:65" s="1" customFormat="1" ht="48.75">
      <c r="B160" s="33"/>
      <c r="D160" s="146" t="s">
        <v>313</v>
      </c>
      <c r="F160" s="147" t="s">
        <v>10879</v>
      </c>
      <c r="I160" s="148"/>
      <c r="L160" s="33"/>
      <c r="M160" s="149"/>
      <c r="T160" s="54"/>
      <c r="AT160" s="18" t="s">
        <v>313</v>
      </c>
      <c r="AU160" s="18" t="s">
        <v>88</v>
      </c>
    </row>
    <row r="161" spans="2:65" s="1" customFormat="1" ht="37.9" customHeight="1">
      <c r="B161" s="33"/>
      <c r="C161" s="133" t="s">
        <v>569</v>
      </c>
      <c r="D161" s="133" t="s">
        <v>307</v>
      </c>
      <c r="E161" s="134" t="s">
        <v>6020</v>
      </c>
      <c r="F161" s="135" t="s">
        <v>10880</v>
      </c>
      <c r="G161" s="136" t="s">
        <v>244</v>
      </c>
      <c r="H161" s="137">
        <v>2</v>
      </c>
      <c r="I161" s="138"/>
      <c r="J161" s="139">
        <f>ROUND(I161*H161,2)</f>
        <v>0</v>
      </c>
      <c r="K161" s="135" t="s">
        <v>721</v>
      </c>
      <c r="L161" s="33"/>
      <c r="M161" s="140" t="s">
        <v>42</v>
      </c>
      <c r="N161" s="141" t="s">
        <v>50</v>
      </c>
      <c r="P161" s="142">
        <f>O161*H161</f>
        <v>0</v>
      </c>
      <c r="Q161" s="142">
        <v>0</v>
      </c>
      <c r="R161" s="142">
        <f>Q161*H161</f>
        <v>0</v>
      </c>
      <c r="S161" s="142">
        <v>0</v>
      </c>
      <c r="T161" s="143">
        <f>S161*H161</f>
        <v>0</v>
      </c>
      <c r="AR161" s="144" t="s">
        <v>311</v>
      </c>
      <c r="AT161" s="144" t="s">
        <v>307</v>
      </c>
      <c r="AU161" s="144" t="s">
        <v>88</v>
      </c>
      <c r="AY161" s="18" t="s">
        <v>305</v>
      </c>
      <c r="BE161" s="145">
        <f>IF(N161="základní",J161,0)</f>
        <v>0</v>
      </c>
      <c r="BF161" s="145">
        <f>IF(N161="snížená",J161,0)</f>
        <v>0</v>
      </c>
      <c r="BG161" s="145">
        <f>IF(N161="zákl. přenesená",J161,0)</f>
        <v>0</v>
      </c>
      <c r="BH161" s="145">
        <f>IF(N161="sníž. přenesená",J161,0)</f>
        <v>0</v>
      </c>
      <c r="BI161" s="145">
        <f>IF(N161="nulová",J161,0)</f>
        <v>0</v>
      </c>
      <c r="BJ161" s="18" t="s">
        <v>86</v>
      </c>
      <c r="BK161" s="145">
        <f>ROUND(I161*H161,2)</f>
        <v>0</v>
      </c>
      <c r="BL161" s="18" t="s">
        <v>311</v>
      </c>
      <c r="BM161" s="144" t="s">
        <v>804</v>
      </c>
    </row>
    <row r="162" spans="2:65" s="1" customFormat="1" ht="19.5">
      <c r="B162" s="33"/>
      <c r="D162" s="146" t="s">
        <v>313</v>
      </c>
      <c r="F162" s="147" t="s">
        <v>10880</v>
      </c>
      <c r="I162" s="148"/>
      <c r="L162" s="33"/>
      <c r="M162" s="149"/>
      <c r="T162" s="54"/>
      <c r="AT162" s="18" t="s">
        <v>313</v>
      </c>
      <c r="AU162" s="18" t="s">
        <v>88</v>
      </c>
    </row>
    <row r="163" spans="2:65" s="1" customFormat="1" ht="24.2" customHeight="1">
      <c r="B163" s="33"/>
      <c r="C163" s="133" t="s">
        <v>577</v>
      </c>
      <c r="D163" s="133" t="s">
        <v>307</v>
      </c>
      <c r="E163" s="134" t="s">
        <v>10881</v>
      </c>
      <c r="F163" s="135" t="s">
        <v>10882</v>
      </c>
      <c r="G163" s="136" t="s">
        <v>350</v>
      </c>
      <c r="H163" s="137">
        <v>2</v>
      </c>
      <c r="I163" s="138"/>
      <c r="J163" s="139">
        <f>ROUND(I163*H163,2)</f>
        <v>0</v>
      </c>
      <c r="K163" s="135" t="s">
        <v>721</v>
      </c>
      <c r="L163" s="33"/>
      <c r="M163" s="140" t="s">
        <v>42</v>
      </c>
      <c r="N163" s="141" t="s">
        <v>50</v>
      </c>
      <c r="P163" s="142">
        <f>O163*H163</f>
        <v>0</v>
      </c>
      <c r="Q163" s="142">
        <v>0</v>
      </c>
      <c r="R163" s="142">
        <f>Q163*H163</f>
        <v>0</v>
      </c>
      <c r="S163" s="142">
        <v>0</v>
      </c>
      <c r="T163" s="143">
        <f>S163*H163</f>
        <v>0</v>
      </c>
      <c r="AR163" s="144" t="s">
        <v>311</v>
      </c>
      <c r="AT163" s="144" t="s">
        <v>307</v>
      </c>
      <c r="AU163" s="144" t="s">
        <v>88</v>
      </c>
      <c r="AY163" s="18" t="s">
        <v>305</v>
      </c>
      <c r="BE163" s="145">
        <f>IF(N163="základní",J163,0)</f>
        <v>0</v>
      </c>
      <c r="BF163" s="145">
        <f>IF(N163="snížená",J163,0)</f>
        <v>0</v>
      </c>
      <c r="BG163" s="145">
        <f>IF(N163="zákl. přenesená",J163,0)</f>
        <v>0</v>
      </c>
      <c r="BH163" s="145">
        <f>IF(N163="sníž. přenesená",J163,0)</f>
        <v>0</v>
      </c>
      <c r="BI163" s="145">
        <f>IF(N163="nulová",J163,0)</f>
        <v>0</v>
      </c>
      <c r="BJ163" s="18" t="s">
        <v>86</v>
      </c>
      <c r="BK163" s="145">
        <f>ROUND(I163*H163,2)</f>
        <v>0</v>
      </c>
      <c r="BL163" s="18" t="s">
        <v>311</v>
      </c>
      <c r="BM163" s="144" t="s">
        <v>820</v>
      </c>
    </row>
    <row r="164" spans="2:65" s="1" customFormat="1" ht="19.5">
      <c r="B164" s="33"/>
      <c r="D164" s="146" t="s">
        <v>313</v>
      </c>
      <c r="F164" s="147" t="s">
        <v>10882</v>
      </c>
      <c r="I164" s="148"/>
      <c r="L164" s="33"/>
      <c r="M164" s="149"/>
      <c r="T164" s="54"/>
      <c r="AT164" s="18" t="s">
        <v>313</v>
      </c>
      <c r="AU164" s="18" t="s">
        <v>88</v>
      </c>
    </row>
    <row r="165" spans="2:65" s="1" customFormat="1" ht="62.65" customHeight="1">
      <c r="B165" s="33"/>
      <c r="C165" s="133" t="s">
        <v>585</v>
      </c>
      <c r="D165" s="133" t="s">
        <v>307</v>
      </c>
      <c r="E165" s="134" t="s">
        <v>6028</v>
      </c>
      <c r="F165" s="135" t="s">
        <v>10883</v>
      </c>
      <c r="G165" s="136" t="s">
        <v>402</v>
      </c>
      <c r="H165" s="137">
        <v>60</v>
      </c>
      <c r="I165" s="138"/>
      <c r="J165" s="139">
        <f>ROUND(I165*H165,2)</f>
        <v>0</v>
      </c>
      <c r="K165" s="135" t="s">
        <v>721</v>
      </c>
      <c r="L165" s="33"/>
      <c r="M165" s="140" t="s">
        <v>42</v>
      </c>
      <c r="N165" s="141" t="s">
        <v>50</v>
      </c>
      <c r="P165" s="142">
        <f>O165*H165</f>
        <v>0</v>
      </c>
      <c r="Q165" s="142">
        <v>0</v>
      </c>
      <c r="R165" s="142">
        <f>Q165*H165</f>
        <v>0</v>
      </c>
      <c r="S165" s="142">
        <v>0</v>
      </c>
      <c r="T165" s="143">
        <f>S165*H165</f>
        <v>0</v>
      </c>
      <c r="AR165" s="144" t="s">
        <v>311</v>
      </c>
      <c r="AT165" s="144" t="s">
        <v>307</v>
      </c>
      <c r="AU165" s="144" t="s">
        <v>88</v>
      </c>
      <c r="AY165" s="18" t="s">
        <v>305</v>
      </c>
      <c r="BE165" s="145">
        <f>IF(N165="základní",J165,0)</f>
        <v>0</v>
      </c>
      <c r="BF165" s="145">
        <f>IF(N165="snížená",J165,0)</f>
        <v>0</v>
      </c>
      <c r="BG165" s="145">
        <f>IF(N165="zákl. přenesená",J165,0)</f>
        <v>0</v>
      </c>
      <c r="BH165" s="145">
        <f>IF(N165="sníž. přenesená",J165,0)</f>
        <v>0</v>
      </c>
      <c r="BI165" s="145">
        <f>IF(N165="nulová",J165,0)</f>
        <v>0</v>
      </c>
      <c r="BJ165" s="18" t="s">
        <v>86</v>
      </c>
      <c r="BK165" s="145">
        <f>ROUND(I165*H165,2)</f>
        <v>0</v>
      </c>
      <c r="BL165" s="18" t="s">
        <v>311</v>
      </c>
      <c r="BM165" s="144" t="s">
        <v>835</v>
      </c>
    </row>
    <row r="166" spans="2:65" s="1" customFormat="1" ht="39">
      <c r="B166" s="33"/>
      <c r="D166" s="146" t="s">
        <v>313</v>
      </c>
      <c r="F166" s="147" t="s">
        <v>10883</v>
      </c>
      <c r="I166" s="148"/>
      <c r="L166" s="33"/>
      <c r="M166" s="149"/>
      <c r="T166" s="54"/>
      <c r="AT166" s="18" t="s">
        <v>313</v>
      </c>
      <c r="AU166" s="18" t="s">
        <v>88</v>
      </c>
    </row>
    <row r="167" spans="2:65" s="1" customFormat="1" ht="49.15" customHeight="1">
      <c r="B167" s="33"/>
      <c r="C167" s="133" t="s">
        <v>593</v>
      </c>
      <c r="D167" s="133" t="s">
        <v>307</v>
      </c>
      <c r="E167" s="134" t="s">
        <v>6030</v>
      </c>
      <c r="F167" s="135" t="s">
        <v>6031</v>
      </c>
      <c r="G167" s="136" t="s">
        <v>402</v>
      </c>
      <c r="H167" s="137">
        <v>60</v>
      </c>
      <c r="I167" s="138"/>
      <c r="J167" s="139">
        <f>ROUND(I167*H167,2)</f>
        <v>0</v>
      </c>
      <c r="K167" s="135" t="s">
        <v>721</v>
      </c>
      <c r="L167" s="33"/>
      <c r="M167" s="140" t="s">
        <v>42</v>
      </c>
      <c r="N167" s="141" t="s">
        <v>50</v>
      </c>
      <c r="P167" s="142">
        <f>O167*H167</f>
        <v>0</v>
      </c>
      <c r="Q167" s="142">
        <v>0</v>
      </c>
      <c r="R167" s="142">
        <f>Q167*H167</f>
        <v>0</v>
      </c>
      <c r="S167" s="142">
        <v>0</v>
      </c>
      <c r="T167" s="143">
        <f>S167*H167</f>
        <v>0</v>
      </c>
      <c r="AR167" s="144" t="s">
        <v>311</v>
      </c>
      <c r="AT167" s="144" t="s">
        <v>307</v>
      </c>
      <c r="AU167" s="144" t="s">
        <v>88</v>
      </c>
      <c r="AY167" s="18" t="s">
        <v>305</v>
      </c>
      <c r="BE167" s="145">
        <f>IF(N167="základní",J167,0)</f>
        <v>0</v>
      </c>
      <c r="BF167" s="145">
        <f>IF(N167="snížená",J167,0)</f>
        <v>0</v>
      </c>
      <c r="BG167" s="145">
        <f>IF(N167="zákl. přenesená",J167,0)</f>
        <v>0</v>
      </c>
      <c r="BH167" s="145">
        <f>IF(N167="sníž. přenesená",J167,0)</f>
        <v>0</v>
      </c>
      <c r="BI167" s="145">
        <f>IF(N167="nulová",J167,0)</f>
        <v>0</v>
      </c>
      <c r="BJ167" s="18" t="s">
        <v>86</v>
      </c>
      <c r="BK167" s="145">
        <f>ROUND(I167*H167,2)</f>
        <v>0</v>
      </c>
      <c r="BL167" s="18" t="s">
        <v>311</v>
      </c>
      <c r="BM167" s="144" t="s">
        <v>849</v>
      </c>
    </row>
    <row r="168" spans="2:65" s="1" customFormat="1" ht="29.25">
      <c r="B168" s="33"/>
      <c r="D168" s="146" t="s">
        <v>313</v>
      </c>
      <c r="F168" s="147" t="s">
        <v>6031</v>
      </c>
      <c r="I168" s="148"/>
      <c r="L168" s="33"/>
      <c r="M168" s="149"/>
      <c r="T168" s="54"/>
      <c r="AT168" s="18" t="s">
        <v>313</v>
      </c>
      <c r="AU168" s="18" t="s">
        <v>88</v>
      </c>
    </row>
    <row r="169" spans="2:65" s="1" customFormat="1" ht="24.2" customHeight="1">
      <c r="B169" s="33"/>
      <c r="C169" s="133" t="s">
        <v>605</v>
      </c>
      <c r="D169" s="133" t="s">
        <v>307</v>
      </c>
      <c r="E169" s="134" t="s">
        <v>10884</v>
      </c>
      <c r="F169" s="135" t="s">
        <v>10885</v>
      </c>
      <c r="G169" s="136" t="s">
        <v>402</v>
      </c>
      <c r="H169" s="137">
        <v>120</v>
      </c>
      <c r="I169" s="138"/>
      <c r="J169" s="139">
        <f>ROUND(I169*H169,2)</f>
        <v>0</v>
      </c>
      <c r="K169" s="135" t="s">
        <v>721</v>
      </c>
      <c r="L169" s="33"/>
      <c r="M169" s="140" t="s">
        <v>42</v>
      </c>
      <c r="N169" s="141" t="s">
        <v>50</v>
      </c>
      <c r="P169" s="142">
        <f>O169*H169</f>
        <v>0</v>
      </c>
      <c r="Q169" s="142">
        <v>0</v>
      </c>
      <c r="R169" s="142">
        <f>Q169*H169</f>
        <v>0</v>
      </c>
      <c r="S169" s="142">
        <v>0</v>
      </c>
      <c r="T169" s="143">
        <f>S169*H169</f>
        <v>0</v>
      </c>
      <c r="AR169" s="144" t="s">
        <v>311</v>
      </c>
      <c r="AT169" s="144" t="s">
        <v>307</v>
      </c>
      <c r="AU169" s="144" t="s">
        <v>88</v>
      </c>
      <c r="AY169" s="18" t="s">
        <v>305</v>
      </c>
      <c r="BE169" s="145">
        <f>IF(N169="základní",J169,0)</f>
        <v>0</v>
      </c>
      <c r="BF169" s="145">
        <f>IF(N169="snížená",J169,0)</f>
        <v>0</v>
      </c>
      <c r="BG169" s="145">
        <f>IF(N169="zákl. přenesená",J169,0)</f>
        <v>0</v>
      </c>
      <c r="BH169" s="145">
        <f>IF(N169="sníž. přenesená",J169,0)</f>
        <v>0</v>
      </c>
      <c r="BI169" s="145">
        <f>IF(N169="nulová",J169,0)</f>
        <v>0</v>
      </c>
      <c r="BJ169" s="18" t="s">
        <v>86</v>
      </c>
      <c r="BK169" s="145">
        <f>ROUND(I169*H169,2)</f>
        <v>0</v>
      </c>
      <c r="BL169" s="18" t="s">
        <v>311</v>
      </c>
      <c r="BM169" s="144" t="s">
        <v>864</v>
      </c>
    </row>
    <row r="170" spans="2:65" s="1" customFormat="1" ht="19.5">
      <c r="B170" s="33"/>
      <c r="D170" s="146" t="s">
        <v>313</v>
      </c>
      <c r="F170" s="147" t="s">
        <v>10885</v>
      </c>
      <c r="I170" s="148"/>
      <c r="L170" s="33"/>
      <c r="M170" s="149"/>
      <c r="T170" s="54"/>
      <c r="AT170" s="18" t="s">
        <v>313</v>
      </c>
      <c r="AU170" s="18" t="s">
        <v>88</v>
      </c>
    </row>
    <row r="171" spans="2:65" s="1" customFormat="1" ht="24.2" customHeight="1">
      <c r="B171" s="33"/>
      <c r="C171" s="179" t="s">
        <v>614</v>
      </c>
      <c r="D171" s="179" t="s">
        <v>341</v>
      </c>
      <c r="E171" s="180" t="s">
        <v>10886</v>
      </c>
      <c r="F171" s="181" t="s">
        <v>10887</v>
      </c>
      <c r="G171" s="182" t="s">
        <v>402</v>
      </c>
      <c r="H171" s="183">
        <v>120</v>
      </c>
      <c r="I171" s="184"/>
      <c r="J171" s="185">
        <f>ROUND(I171*H171,2)</f>
        <v>0</v>
      </c>
      <c r="K171" s="181" t="s">
        <v>310</v>
      </c>
      <c r="L171" s="186"/>
      <c r="M171" s="187" t="s">
        <v>42</v>
      </c>
      <c r="N171" s="188" t="s">
        <v>50</v>
      </c>
      <c r="P171" s="142">
        <f>O171*H171</f>
        <v>0</v>
      </c>
      <c r="Q171" s="142">
        <v>3.5E-4</v>
      </c>
      <c r="R171" s="142">
        <f>Q171*H171</f>
        <v>4.2000000000000003E-2</v>
      </c>
      <c r="S171" s="142">
        <v>0</v>
      </c>
      <c r="T171" s="143">
        <f>S171*H171</f>
        <v>0</v>
      </c>
      <c r="AR171" s="144" t="s">
        <v>344</v>
      </c>
      <c r="AT171" s="144" t="s">
        <v>341</v>
      </c>
      <c r="AU171" s="144" t="s">
        <v>88</v>
      </c>
      <c r="AY171" s="18" t="s">
        <v>305</v>
      </c>
      <c r="BE171" s="145">
        <f>IF(N171="základní",J171,0)</f>
        <v>0</v>
      </c>
      <c r="BF171" s="145">
        <f>IF(N171="snížená",J171,0)</f>
        <v>0</v>
      </c>
      <c r="BG171" s="145">
        <f>IF(N171="zákl. přenesená",J171,0)</f>
        <v>0</v>
      </c>
      <c r="BH171" s="145">
        <f>IF(N171="sníž. přenesená",J171,0)</f>
        <v>0</v>
      </c>
      <c r="BI171" s="145">
        <f>IF(N171="nulová",J171,0)</f>
        <v>0</v>
      </c>
      <c r="BJ171" s="18" t="s">
        <v>86</v>
      </c>
      <c r="BK171" s="145">
        <f>ROUND(I171*H171,2)</f>
        <v>0</v>
      </c>
      <c r="BL171" s="18" t="s">
        <v>311</v>
      </c>
      <c r="BM171" s="144" t="s">
        <v>10888</v>
      </c>
    </row>
    <row r="172" spans="2:65" s="1" customFormat="1" ht="19.5">
      <c r="B172" s="33"/>
      <c r="D172" s="146" t="s">
        <v>313</v>
      </c>
      <c r="F172" s="147" t="s">
        <v>10887</v>
      </c>
      <c r="I172" s="148"/>
      <c r="L172" s="33"/>
      <c r="M172" s="149"/>
      <c r="T172" s="54"/>
      <c r="AT172" s="18" t="s">
        <v>313</v>
      </c>
      <c r="AU172" s="18" t="s">
        <v>88</v>
      </c>
    </row>
    <row r="173" spans="2:65" s="1" customFormat="1" ht="37.9" customHeight="1">
      <c r="B173" s="33"/>
      <c r="C173" s="133" t="s">
        <v>624</v>
      </c>
      <c r="D173" s="133" t="s">
        <v>307</v>
      </c>
      <c r="E173" s="134" t="s">
        <v>6038</v>
      </c>
      <c r="F173" s="135" t="s">
        <v>6039</v>
      </c>
      <c r="G173" s="136" t="s">
        <v>402</v>
      </c>
      <c r="H173" s="137">
        <v>60</v>
      </c>
      <c r="I173" s="138"/>
      <c r="J173" s="139">
        <f>ROUND(I173*H173,2)</f>
        <v>0</v>
      </c>
      <c r="K173" s="135" t="s">
        <v>721</v>
      </c>
      <c r="L173" s="33"/>
      <c r="M173" s="140" t="s">
        <v>42</v>
      </c>
      <c r="N173" s="141" t="s">
        <v>50</v>
      </c>
      <c r="P173" s="142">
        <f>O173*H173</f>
        <v>0</v>
      </c>
      <c r="Q173" s="142">
        <v>0</v>
      </c>
      <c r="R173" s="142">
        <f>Q173*H173</f>
        <v>0</v>
      </c>
      <c r="S173" s="142">
        <v>0</v>
      </c>
      <c r="T173" s="143">
        <f>S173*H173</f>
        <v>0</v>
      </c>
      <c r="AR173" s="144" t="s">
        <v>311</v>
      </c>
      <c r="AT173" s="144" t="s">
        <v>307</v>
      </c>
      <c r="AU173" s="144" t="s">
        <v>88</v>
      </c>
      <c r="AY173" s="18" t="s">
        <v>305</v>
      </c>
      <c r="BE173" s="145">
        <f>IF(N173="základní",J173,0)</f>
        <v>0</v>
      </c>
      <c r="BF173" s="145">
        <f>IF(N173="snížená",J173,0)</f>
        <v>0</v>
      </c>
      <c r="BG173" s="145">
        <f>IF(N173="zákl. přenesená",J173,0)</f>
        <v>0</v>
      </c>
      <c r="BH173" s="145">
        <f>IF(N173="sníž. přenesená",J173,0)</f>
        <v>0</v>
      </c>
      <c r="BI173" s="145">
        <f>IF(N173="nulová",J173,0)</f>
        <v>0</v>
      </c>
      <c r="BJ173" s="18" t="s">
        <v>86</v>
      </c>
      <c r="BK173" s="145">
        <f>ROUND(I173*H173,2)</f>
        <v>0</v>
      </c>
      <c r="BL173" s="18" t="s">
        <v>311</v>
      </c>
      <c r="BM173" s="144" t="s">
        <v>896</v>
      </c>
    </row>
    <row r="174" spans="2:65" s="1" customFormat="1" ht="29.25">
      <c r="B174" s="33"/>
      <c r="D174" s="146" t="s">
        <v>313</v>
      </c>
      <c r="F174" s="147" t="s">
        <v>6039</v>
      </c>
      <c r="I174" s="148"/>
      <c r="L174" s="33"/>
      <c r="M174" s="149"/>
      <c r="T174" s="54"/>
      <c r="AT174" s="18" t="s">
        <v>313</v>
      </c>
      <c r="AU174" s="18" t="s">
        <v>88</v>
      </c>
    </row>
    <row r="175" spans="2:65" s="1" customFormat="1" ht="24.2" customHeight="1">
      <c r="B175" s="33"/>
      <c r="C175" s="133" t="s">
        <v>630</v>
      </c>
      <c r="D175" s="133" t="s">
        <v>307</v>
      </c>
      <c r="E175" s="134" t="s">
        <v>6040</v>
      </c>
      <c r="F175" s="135" t="s">
        <v>10889</v>
      </c>
      <c r="G175" s="136" t="s">
        <v>350</v>
      </c>
      <c r="H175" s="137">
        <v>1</v>
      </c>
      <c r="I175" s="138"/>
      <c r="J175" s="139">
        <f>ROUND(I175*H175,2)</f>
        <v>0</v>
      </c>
      <c r="K175" s="135" t="s">
        <v>721</v>
      </c>
      <c r="L175" s="33"/>
      <c r="M175" s="140" t="s">
        <v>42</v>
      </c>
      <c r="N175" s="141" t="s">
        <v>50</v>
      </c>
      <c r="P175" s="142">
        <f>O175*H175</f>
        <v>0</v>
      </c>
      <c r="Q175" s="142">
        <v>0</v>
      </c>
      <c r="R175" s="142">
        <f>Q175*H175</f>
        <v>0</v>
      </c>
      <c r="S175" s="142">
        <v>0</v>
      </c>
      <c r="T175" s="143">
        <f>S175*H175</f>
        <v>0</v>
      </c>
      <c r="AR175" s="144" t="s">
        <v>311</v>
      </c>
      <c r="AT175" s="144" t="s">
        <v>307</v>
      </c>
      <c r="AU175" s="144" t="s">
        <v>88</v>
      </c>
      <c r="AY175" s="18" t="s">
        <v>305</v>
      </c>
      <c r="BE175" s="145">
        <f>IF(N175="základní",J175,0)</f>
        <v>0</v>
      </c>
      <c r="BF175" s="145">
        <f>IF(N175="snížená",J175,0)</f>
        <v>0</v>
      </c>
      <c r="BG175" s="145">
        <f>IF(N175="zákl. přenesená",J175,0)</f>
        <v>0</v>
      </c>
      <c r="BH175" s="145">
        <f>IF(N175="sníž. přenesená",J175,0)</f>
        <v>0</v>
      </c>
      <c r="BI175" s="145">
        <f>IF(N175="nulová",J175,0)</f>
        <v>0</v>
      </c>
      <c r="BJ175" s="18" t="s">
        <v>86</v>
      </c>
      <c r="BK175" s="145">
        <f>ROUND(I175*H175,2)</f>
        <v>0</v>
      </c>
      <c r="BL175" s="18" t="s">
        <v>311</v>
      </c>
      <c r="BM175" s="144" t="s">
        <v>914</v>
      </c>
    </row>
    <row r="176" spans="2:65" s="1" customFormat="1" ht="19.5">
      <c r="B176" s="33"/>
      <c r="D176" s="146" t="s">
        <v>313</v>
      </c>
      <c r="F176" s="147" t="s">
        <v>10889</v>
      </c>
      <c r="I176" s="148"/>
      <c r="L176" s="33"/>
      <c r="M176" s="149"/>
      <c r="T176" s="54"/>
      <c r="AT176" s="18" t="s">
        <v>313</v>
      </c>
      <c r="AU176" s="18" t="s">
        <v>88</v>
      </c>
    </row>
    <row r="177" spans="2:65" s="11" customFormat="1" ht="25.9" customHeight="1">
      <c r="B177" s="121"/>
      <c r="D177" s="122" t="s">
        <v>78</v>
      </c>
      <c r="E177" s="123" t="s">
        <v>6043</v>
      </c>
      <c r="F177" s="123" t="s">
        <v>6044</v>
      </c>
      <c r="I177" s="124"/>
      <c r="J177" s="125">
        <f>BK177</f>
        <v>0</v>
      </c>
      <c r="L177" s="121"/>
      <c r="M177" s="126"/>
      <c r="P177" s="127">
        <f>P178+P198</f>
        <v>0</v>
      </c>
      <c r="R177" s="127">
        <f>R178+R198</f>
        <v>0</v>
      </c>
      <c r="T177" s="128">
        <f>T178+T198</f>
        <v>0</v>
      </c>
      <c r="AR177" s="122" t="s">
        <v>311</v>
      </c>
      <c r="AT177" s="129" t="s">
        <v>78</v>
      </c>
      <c r="AU177" s="129" t="s">
        <v>79</v>
      </c>
      <c r="AY177" s="122" t="s">
        <v>305</v>
      </c>
      <c r="BK177" s="130">
        <f>BK178+BK198</f>
        <v>0</v>
      </c>
    </row>
    <row r="178" spans="2:65" s="11" customFormat="1" ht="22.9" customHeight="1">
      <c r="B178" s="121"/>
      <c r="D178" s="122" t="s">
        <v>78</v>
      </c>
      <c r="E178" s="131" t="s">
        <v>79</v>
      </c>
      <c r="F178" s="131" t="s">
        <v>194</v>
      </c>
      <c r="I178" s="124"/>
      <c r="J178" s="132">
        <f>BK178</f>
        <v>0</v>
      </c>
      <c r="L178" s="121"/>
      <c r="M178" s="126"/>
      <c r="P178" s="127">
        <f>SUM(P179:P197)</f>
        <v>0</v>
      </c>
      <c r="R178" s="127">
        <f>SUM(R179:R197)</f>
        <v>0</v>
      </c>
      <c r="T178" s="128">
        <f>SUM(T179:T197)</f>
        <v>0</v>
      </c>
      <c r="AR178" s="122" t="s">
        <v>86</v>
      </c>
      <c r="AT178" s="129" t="s">
        <v>78</v>
      </c>
      <c r="AU178" s="129" t="s">
        <v>86</v>
      </c>
      <c r="AY178" s="122" t="s">
        <v>305</v>
      </c>
      <c r="BK178" s="130">
        <f>SUM(BK179:BK197)</f>
        <v>0</v>
      </c>
    </row>
    <row r="179" spans="2:65" s="1" customFormat="1" ht="24.2" customHeight="1">
      <c r="B179" s="33"/>
      <c r="C179" s="133" t="s">
        <v>638</v>
      </c>
      <c r="D179" s="133" t="s">
        <v>307</v>
      </c>
      <c r="E179" s="134" t="s">
        <v>134</v>
      </c>
      <c r="F179" s="135" t="s">
        <v>6045</v>
      </c>
      <c r="G179" s="136" t="s">
        <v>350</v>
      </c>
      <c r="H179" s="137">
        <v>1</v>
      </c>
      <c r="I179" s="138"/>
      <c r="J179" s="139">
        <f>ROUND(I179*H179,2)</f>
        <v>0</v>
      </c>
      <c r="K179" s="135" t="s">
        <v>721</v>
      </c>
      <c r="L179" s="33"/>
      <c r="M179" s="140" t="s">
        <v>42</v>
      </c>
      <c r="N179" s="141" t="s">
        <v>50</v>
      </c>
      <c r="P179" s="142">
        <f>O179*H179</f>
        <v>0</v>
      </c>
      <c r="Q179" s="142">
        <v>0</v>
      </c>
      <c r="R179" s="142">
        <f>Q179*H179</f>
        <v>0</v>
      </c>
      <c r="S179" s="142">
        <v>0</v>
      </c>
      <c r="T179" s="143">
        <f>S179*H179</f>
        <v>0</v>
      </c>
      <c r="AR179" s="144" t="s">
        <v>5570</v>
      </c>
      <c r="AT179" s="144" t="s">
        <v>307</v>
      </c>
      <c r="AU179" s="144" t="s">
        <v>88</v>
      </c>
      <c r="AY179" s="18" t="s">
        <v>305</v>
      </c>
      <c r="BE179" s="145">
        <f>IF(N179="základní",J179,0)</f>
        <v>0</v>
      </c>
      <c r="BF179" s="145">
        <f>IF(N179="snížená",J179,0)</f>
        <v>0</v>
      </c>
      <c r="BG179" s="145">
        <f>IF(N179="zákl. přenesená",J179,0)</f>
        <v>0</v>
      </c>
      <c r="BH179" s="145">
        <f>IF(N179="sníž. přenesená",J179,0)</f>
        <v>0</v>
      </c>
      <c r="BI179" s="145">
        <f>IF(N179="nulová",J179,0)</f>
        <v>0</v>
      </c>
      <c r="BJ179" s="18" t="s">
        <v>86</v>
      </c>
      <c r="BK179" s="145">
        <f>ROUND(I179*H179,2)</f>
        <v>0</v>
      </c>
      <c r="BL179" s="18" t="s">
        <v>5570</v>
      </c>
      <c r="BM179" s="144" t="s">
        <v>929</v>
      </c>
    </row>
    <row r="180" spans="2:65" s="1" customFormat="1" ht="11.25">
      <c r="B180" s="33"/>
      <c r="D180" s="146" t="s">
        <v>313</v>
      </c>
      <c r="F180" s="147" t="s">
        <v>6045</v>
      </c>
      <c r="I180" s="148"/>
      <c r="L180" s="33"/>
      <c r="M180" s="149"/>
      <c r="T180" s="54"/>
      <c r="AT180" s="18" t="s">
        <v>313</v>
      </c>
      <c r="AU180" s="18" t="s">
        <v>88</v>
      </c>
    </row>
    <row r="181" spans="2:65" s="1" customFormat="1" ht="16.5" customHeight="1">
      <c r="B181" s="33"/>
      <c r="C181" s="133" t="s">
        <v>646</v>
      </c>
      <c r="D181" s="133" t="s">
        <v>307</v>
      </c>
      <c r="E181" s="134" t="s">
        <v>137</v>
      </c>
      <c r="F181" s="135" t="s">
        <v>6047</v>
      </c>
      <c r="G181" s="136" t="s">
        <v>350</v>
      </c>
      <c r="H181" s="137">
        <v>1</v>
      </c>
      <c r="I181" s="138"/>
      <c r="J181" s="139">
        <f>ROUND(I181*H181,2)</f>
        <v>0</v>
      </c>
      <c r="K181" s="135" t="s">
        <v>721</v>
      </c>
      <c r="L181" s="33"/>
      <c r="M181" s="140" t="s">
        <v>42</v>
      </c>
      <c r="N181" s="141" t="s">
        <v>50</v>
      </c>
      <c r="P181" s="142">
        <f>O181*H181</f>
        <v>0</v>
      </c>
      <c r="Q181" s="142">
        <v>0</v>
      </c>
      <c r="R181" s="142">
        <f>Q181*H181</f>
        <v>0</v>
      </c>
      <c r="S181" s="142">
        <v>0</v>
      </c>
      <c r="T181" s="143">
        <f>S181*H181</f>
        <v>0</v>
      </c>
      <c r="AR181" s="144" t="s">
        <v>5570</v>
      </c>
      <c r="AT181" s="144" t="s">
        <v>307</v>
      </c>
      <c r="AU181" s="144" t="s">
        <v>88</v>
      </c>
      <c r="AY181" s="18" t="s">
        <v>305</v>
      </c>
      <c r="BE181" s="145">
        <f>IF(N181="základní",J181,0)</f>
        <v>0</v>
      </c>
      <c r="BF181" s="145">
        <f>IF(N181="snížená",J181,0)</f>
        <v>0</v>
      </c>
      <c r="BG181" s="145">
        <f>IF(N181="zákl. přenesená",J181,0)</f>
        <v>0</v>
      </c>
      <c r="BH181" s="145">
        <f>IF(N181="sníž. přenesená",J181,0)</f>
        <v>0</v>
      </c>
      <c r="BI181" s="145">
        <f>IF(N181="nulová",J181,0)</f>
        <v>0</v>
      </c>
      <c r="BJ181" s="18" t="s">
        <v>86</v>
      </c>
      <c r="BK181" s="145">
        <f>ROUND(I181*H181,2)</f>
        <v>0</v>
      </c>
      <c r="BL181" s="18" t="s">
        <v>5570</v>
      </c>
      <c r="BM181" s="144" t="s">
        <v>948</v>
      </c>
    </row>
    <row r="182" spans="2:65" s="1" customFormat="1" ht="11.25">
      <c r="B182" s="33"/>
      <c r="D182" s="146" t="s">
        <v>313</v>
      </c>
      <c r="F182" s="147" t="s">
        <v>6047</v>
      </c>
      <c r="I182" s="148"/>
      <c r="L182" s="33"/>
      <c r="M182" s="149"/>
      <c r="T182" s="54"/>
      <c r="AT182" s="18" t="s">
        <v>313</v>
      </c>
      <c r="AU182" s="18" t="s">
        <v>88</v>
      </c>
    </row>
    <row r="183" spans="2:65" s="1" customFormat="1" ht="16.5" customHeight="1">
      <c r="B183" s="33"/>
      <c r="C183" s="133" t="s">
        <v>651</v>
      </c>
      <c r="D183" s="133" t="s">
        <v>307</v>
      </c>
      <c r="E183" s="134" t="s">
        <v>140</v>
      </c>
      <c r="F183" s="135" t="s">
        <v>6048</v>
      </c>
      <c r="G183" s="136" t="s">
        <v>350</v>
      </c>
      <c r="H183" s="137">
        <v>1</v>
      </c>
      <c r="I183" s="138"/>
      <c r="J183" s="139">
        <f>ROUND(I183*H183,2)</f>
        <v>0</v>
      </c>
      <c r="K183" s="135" t="s">
        <v>721</v>
      </c>
      <c r="L183" s="33"/>
      <c r="M183" s="140" t="s">
        <v>42</v>
      </c>
      <c r="N183" s="141" t="s">
        <v>50</v>
      </c>
      <c r="P183" s="142">
        <f>O183*H183</f>
        <v>0</v>
      </c>
      <c r="Q183" s="142">
        <v>0</v>
      </c>
      <c r="R183" s="142">
        <f>Q183*H183</f>
        <v>0</v>
      </c>
      <c r="S183" s="142">
        <v>0</v>
      </c>
      <c r="T183" s="143">
        <f>S183*H183</f>
        <v>0</v>
      </c>
      <c r="AR183" s="144" t="s">
        <v>5570</v>
      </c>
      <c r="AT183" s="144" t="s">
        <v>307</v>
      </c>
      <c r="AU183" s="144" t="s">
        <v>88</v>
      </c>
      <c r="AY183" s="18" t="s">
        <v>305</v>
      </c>
      <c r="BE183" s="145">
        <f>IF(N183="základní",J183,0)</f>
        <v>0</v>
      </c>
      <c r="BF183" s="145">
        <f>IF(N183="snížená",J183,0)</f>
        <v>0</v>
      </c>
      <c r="BG183" s="145">
        <f>IF(N183="zákl. přenesená",J183,0)</f>
        <v>0</v>
      </c>
      <c r="BH183" s="145">
        <f>IF(N183="sníž. přenesená",J183,0)</f>
        <v>0</v>
      </c>
      <c r="BI183" s="145">
        <f>IF(N183="nulová",J183,0)</f>
        <v>0</v>
      </c>
      <c r="BJ183" s="18" t="s">
        <v>86</v>
      </c>
      <c r="BK183" s="145">
        <f>ROUND(I183*H183,2)</f>
        <v>0</v>
      </c>
      <c r="BL183" s="18" t="s">
        <v>5570</v>
      </c>
      <c r="BM183" s="144" t="s">
        <v>971</v>
      </c>
    </row>
    <row r="184" spans="2:65" s="1" customFormat="1" ht="11.25">
      <c r="B184" s="33"/>
      <c r="D184" s="146" t="s">
        <v>313</v>
      </c>
      <c r="F184" s="147" t="s">
        <v>6048</v>
      </c>
      <c r="I184" s="148"/>
      <c r="L184" s="33"/>
      <c r="M184" s="149"/>
      <c r="T184" s="54"/>
      <c r="AT184" s="18" t="s">
        <v>313</v>
      </c>
      <c r="AU184" s="18" t="s">
        <v>88</v>
      </c>
    </row>
    <row r="185" spans="2:65" s="1" customFormat="1" ht="16.5" customHeight="1">
      <c r="B185" s="33"/>
      <c r="C185" s="133" t="s">
        <v>661</v>
      </c>
      <c r="D185" s="133" t="s">
        <v>307</v>
      </c>
      <c r="E185" s="134" t="s">
        <v>6052</v>
      </c>
      <c r="F185" s="135" t="s">
        <v>6055</v>
      </c>
      <c r="G185" s="136" t="s">
        <v>350</v>
      </c>
      <c r="H185" s="137">
        <v>1</v>
      </c>
      <c r="I185" s="138"/>
      <c r="J185" s="139">
        <f>ROUND(I185*H185,2)</f>
        <v>0</v>
      </c>
      <c r="K185" s="135" t="s">
        <v>721</v>
      </c>
      <c r="L185" s="33"/>
      <c r="M185" s="140" t="s">
        <v>42</v>
      </c>
      <c r="N185" s="141" t="s">
        <v>50</v>
      </c>
      <c r="P185" s="142">
        <f>O185*H185</f>
        <v>0</v>
      </c>
      <c r="Q185" s="142">
        <v>0</v>
      </c>
      <c r="R185" s="142">
        <f>Q185*H185</f>
        <v>0</v>
      </c>
      <c r="S185" s="142">
        <v>0</v>
      </c>
      <c r="T185" s="143">
        <f>S185*H185</f>
        <v>0</v>
      </c>
      <c r="AR185" s="144" t="s">
        <v>5570</v>
      </c>
      <c r="AT185" s="144" t="s">
        <v>307</v>
      </c>
      <c r="AU185" s="144" t="s">
        <v>88</v>
      </c>
      <c r="AY185" s="18" t="s">
        <v>305</v>
      </c>
      <c r="BE185" s="145">
        <f>IF(N185="základní",J185,0)</f>
        <v>0</v>
      </c>
      <c r="BF185" s="145">
        <f>IF(N185="snížená",J185,0)</f>
        <v>0</v>
      </c>
      <c r="BG185" s="145">
        <f>IF(N185="zákl. přenesená",J185,0)</f>
        <v>0</v>
      </c>
      <c r="BH185" s="145">
        <f>IF(N185="sníž. přenesená",J185,0)</f>
        <v>0</v>
      </c>
      <c r="BI185" s="145">
        <f>IF(N185="nulová",J185,0)</f>
        <v>0</v>
      </c>
      <c r="BJ185" s="18" t="s">
        <v>86</v>
      </c>
      <c r="BK185" s="145">
        <f>ROUND(I185*H185,2)</f>
        <v>0</v>
      </c>
      <c r="BL185" s="18" t="s">
        <v>5570</v>
      </c>
      <c r="BM185" s="144" t="s">
        <v>992</v>
      </c>
    </row>
    <row r="186" spans="2:65" s="1" customFormat="1" ht="11.25">
      <c r="B186" s="33"/>
      <c r="D186" s="146" t="s">
        <v>313</v>
      </c>
      <c r="F186" s="147" t="s">
        <v>6055</v>
      </c>
      <c r="I186" s="148"/>
      <c r="L186" s="33"/>
      <c r="M186" s="149"/>
      <c r="T186" s="54"/>
      <c r="AT186" s="18" t="s">
        <v>313</v>
      </c>
      <c r="AU186" s="18" t="s">
        <v>88</v>
      </c>
    </row>
    <row r="187" spans="2:65" s="1" customFormat="1" ht="24.2" customHeight="1">
      <c r="B187" s="33"/>
      <c r="C187" s="133" t="s">
        <v>667</v>
      </c>
      <c r="D187" s="133" t="s">
        <v>307</v>
      </c>
      <c r="E187" s="134" t="s">
        <v>6054</v>
      </c>
      <c r="F187" s="135" t="s">
        <v>6057</v>
      </c>
      <c r="G187" s="136" t="s">
        <v>350</v>
      </c>
      <c r="H187" s="137">
        <v>1</v>
      </c>
      <c r="I187" s="138"/>
      <c r="J187" s="139">
        <f>ROUND(I187*H187,2)</f>
        <v>0</v>
      </c>
      <c r="K187" s="135" t="s">
        <v>721</v>
      </c>
      <c r="L187" s="33"/>
      <c r="M187" s="140" t="s">
        <v>42</v>
      </c>
      <c r="N187" s="141" t="s">
        <v>50</v>
      </c>
      <c r="P187" s="142">
        <f>O187*H187</f>
        <v>0</v>
      </c>
      <c r="Q187" s="142">
        <v>0</v>
      </c>
      <c r="R187" s="142">
        <f>Q187*H187</f>
        <v>0</v>
      </c>
      <c r="S187" s="142">
        <v>0</v>
      </c>
      <c r="T187" s="143">
        <f>S187*H187</f>
        <v>0</v>
      </c>
      <c r="AR187" s="144" t="s">
        <v>5570</v>
      </c>
      <c r="AT187" s="144" t="s">
        <v>307</v>
      </c>
      <c r="AU187" s="144" t="s">
        <v>88</v>
      </c>
      <c r="AY187" s="18" t="s">
        <v>305</v>
      </c>
      <c r="BE187" s="145">
        <f>IF(N187="základní",J187,0)</f>
        <v>0</v>
      </c>
      <c r="BF187" s="145">
        <f>IF(N187="snížená",J187,0)</f>
        <v>0</v>
      </c>
      <c r="BG187" s="145">
        <f>IF(N187="zákl. přenesená",J187,0)</f>
        <v>0</v>
      </c>
      <c r="BH187" s="145">
        <f>IF(N187="sníž. přenesená",J187,0)</f>
        <v>0</v>
      </c>
      <c r="BI187" s="145">
        <f>IF(N187="nulová",J187,0)</f>
        <v>0</v>
      </c>
      <c r="BJ187" s="18" t="s">
        <v>86</v>
      </c>
      <c r="BK187" s="145">
        <f>ROUND(I187*H187,2)</f>
        <v>0</v>
      </c>
      <c r="BL187" s="18" t="s">
        <v>5570</v>
      </c>
      <c r="BM187" s="144" t="s">
        <v>1008</v>
      </c>
    </row>
    <row r="188" spans="2:65" s="1" customFormat="1" ht="11.25">
      <c r="B188" s="33"/>
      <c r="D188" s="146" t="s">
        <v>313</v>
      </c>
      <c r="F188" s="147" t="s">
        <v>6057</v>
      </c>
      <c r="I188" s="148"/>
      <c r="L188" s="33"/>
      <c r="M188" s="149"/>
      <c r="T188" s="54"/>
      <c r="AT188" s="18" t="s">
        <v>313</v>
      </c>
      <c r="AU188" s="18" t="s">
        <v>88</v>
      </c>
    </row>
    <row r="189" spans="2:65" s="1" customFormat="1" ht="24.2" customHeight="1">
      <c r="B189" s="33"/>
      <c r="C189" s="133" t="s">
        <v>672</v>
      </c>
      <c r="D189" s="133" t="s">
        <v>307</v>
      </c>
      <c r="E189" s="134" t="s">
        <v>6062</v>
      </c>
      <c r="F189" s="135" t="s">
        <v>10890</v>
      </c>
      <c r="G189" s="136" t="s">
        <v>350</v>
      </c>
      <c r="H189" s="137">
        <v>1</v>
      </c>
      <c r="I189" s="138"/>
      <c r="J189" s="139">
        <f>ROUND(I189*H189,2)</f>
        <v>0</v>
      </c>
      <c r="K189" s="135" t="s">
        <v>721</v>
      </c>
      <c r="L189" s="33"/>
      <c r="M189" s="140" t="s">
        <v>42</v>
      </c>
      <c r="N189" s="141" t="s">
        <v>50</v>
      </c>
      <c r="P189" s="142">
        <f>O189*H189</f>
        <v>0</v>
      </c>
      <c r="Q189" s="142">
        <v>0</v>
      </c>
      <c r="R189" s="142">
        <f>Q189*H189</f>
        <v>0</v>
      </c>
      <c r="S189" s="142">
        <v>0</v>
      </c>
      <c r="T189" s="143">
        <f>S189*H189</f>
        <v>0</v>
      </c>
      <c r="AR189" s="144" t="s">
        <v>5570</v>
      </c>
      <c r="AT189" s="144" t="s">
        <v>307</v>
      </c>
      <c r="AU189" s="144" t="s">
        <v>88</v>
      </c>
      <c r="AY189" s="18" t="s">
        <v>305</v>
      </c>
      <c r="BE189" s="145">
        <f>IF(N189="základní",J189,0)</f>
        <v>0</v>
      </c>
      <c r="BF189" s="145">
        <f>IF(N189="snížená",J189,0)</f>
        <v>0</v>
      </c>
      <c r="BG189" s="145">
        <f>IF(N189="zákl. přenesená",J189,0)</f>
        <v>0</v>
      </c>
      <c r="BH189" s="145">
        <f>IF(N189="sníž. přenesená",J189,0)</f>
        <v>0</v>
      </c>
      <c r="BI189" s="145">
        <f>IF(N189="nulová",J189,0)</f>
        <v>0</v>
      </c>
      <c r="BJ189" s="18" t="s">
        <v>86</v>
      </c>
      <c r="BK189" s="145">
        <f>ROUND(I189*H189,2)</f>
        <v>0</v>
      </c>
      <c r="BL189" s="18" t="s">
        <v>5570</v>
      </c>
      <c r="BM189" s="144" t="s">
        <v>1022</v>
      </c>
    </row>
    <row r="190" spans="2:65" s="1" customFormat="1" ht="19.5">
      <c r="B190" s="33"/>
      <c r="D190" s="146" t="s">
        <v>313</v>
      </c>
      <c r="F190" s="147" t="s">
        <v>10890</v>
      </c>
      <c r="I190" s="148"/>
      <c r="L190" s="33"/>
      <c r="M190" s="149"/>
      <c r="T190" s="54"/>
      <c r="AT190" s="18" t="s">
        <v>313</v>
      </c>
      <c r="AU190" s="18" t="s">
        <v>88</v>
      </c>
    </row>
    <row r="191" spans="2:65" s="1" customFormat="1" ht="21.75" customHeight="1">
      <c r="B191" s="33"/>
      <c r="C191" s="133" t="s">
        <v>679</v>
      </c>
      <c r="D191" s="133" t="s">
        <v>307</v>
      </c>
      <c r="E191" s="134" t="s">
        <v>5567</v>
      </c>
      <c r="F191" s="135" t="s">
        <v>10891</v>
      </c>
      <c r="G191" s="136" t="s">
        <v>350</v>
      </c>
      <c r="H191" s="137">
        <v>1</v>
      </c>
      <c r="I191" s="138"/>
      <c r="J191" s="139">
        <f>ROUND(I191*H191,2)</f>
        <v>0</v>
      </c>
      <c r="K191" s="135" t="s">
        <v>721</v>
      </c>
      <c r="L191" s="33"/>
      <c r="M191" s="140" t="s">
        <v>42</v>
      </c>
      <c r="N191" s="141" t="s">
        <v>50</v>
      </c>
      <c r="P191" s="142">
        <f>O191*H191</f>
        <v>0</v>
      </c>
      <c r="Q191" s="142">
        <v>0</v>
      </c>
      <c r="R191" s="142">
        <f>Q191*H191</f>
        <v>0</v>
      </c>
      <c r="S191" s="142">
        <v>0</v>
      </c>
      <c r="T191" s="143">
        <f>S191*H191</f>
        <v>0</v>
      </c>
      <c r="AR191" s="144" t="s">
        <v>5570</v>
      </c>
      <c r="AT191" s="144" t="s">
        <v>307</v>
      </c>
      <c r="AU191" s="144" t="s">
        <v>88</v>
      </c>
      <c r="AY191" s="18" t="s">
        <v>305</v>
      </c>
      <c r="BE191" s="145">
        <f>IF(N191="základní",J191,0)</f>
        <v>0</v>
      </c>
      <c r="BF191" s="145">
        <f>IF(N191="snížená",J191,0)</f>
        <v>0</v>
      </c>
      <c r="BG191" s="145">
        <f>IF(N191="zákl. přenesená",J191,0)</f>
        <v>0</v>
      </c>
      <c r="BH191" s="145">
        <f>IF(N191="sníž. přenesená",J191,0)</f>
        <v>0</v>
      </c>
      <c r="BI191" s="145">
        <f>IF(N191="nulová",J191,0)</f>
        <v>0</v>
      </c>
      <c r="BJ191" s="18" t="s">
        <v>86</v>
      </c>
      <c r="BK191" s="145">
        <f>ROUND(I191*H191,2)</f>
        <v>0</v>
      </c>
      <c r="BL191" s="18" t="s">
        <v>5570</v>
      </c>
      <c r="BM191" s="144" t="s">
        <v>1037</v>
      </c>
    </row>
    <row r="192" spans="2:65" s="1" customFormat="1" ht="11.25">
      <c r="B192" s="33"/>
      <c r="D192" s="146" t="s">
        <v>313</v>
      </c>
      <c r="F192" s="147" t="s">
        <v>10891</v>
      </c>
      <c r="I192" s="148"/>
      <c r="L192" s="33"/>
      <c r="M192" s="149"/>
      <c r="T192" s="54"/>
      <c r="AT192" s="18" t="s">
        <v>313</v>
      </c>
      <c r="AU192" s="18" t="s">
        <v>88</v>
      </c>
    </row>
    <row r="193" spans="2:65" s="1" customFormat="1" ht="24.2" customHeight="1">
      <c r="B193" s="33"/>
      <c r="C193" s="133" t="s">
        <v>684</v>
      </c>
      <c r="D193" s="133" t="s">
        <v>307</v>
      </c>
      <c r="E193" s="134" t="s">
        <v>10892</v>
      </c>
      <c r="F193" s="135" t="s">
        <v>10893</v>
      </c>
      <c r="G193" s="136" t="s">
        <v>350</v>
      </c>
      <c r="H193" s="137">
        <v>1</v>
      </c>
      <c r="I193" s="138"/>
      <c r="J193" s="139">
        <f>ROUND(I193*H193,2)</f>
        <v>0</v>
      </c>
      <c r="K193" s="135" t="s">
        <v>310</v>
      </c>
      <c r="L193" s="33"/>
      <c r="M193" s="140" t="s">
        <v>42</v>
      </c>
      <c r="N193" s="141" t="s">
        <v>50</v>
      </c>
      <c r="P193" s="142">
        <f>O193*H193</f>
        <v>0</v>
      </c>
      <c r="Q193" s="142">
        <v>0</v>
      </c>
      <c r="R193" s="142">
        <f>Q193*H193</f>
        <v>0</v>
      </c>
      <c r="S193" s="142">
        <v>0</v>
      </c>
      <c r="T193" s="143">
        <f>S193*H193</f>
        <v>0</v>
      </c>
      <c r="AR193" s="144" t="s">
        <v>436</v>
      </c>
      <c r="AT193" s="144" t="s">
        <v>307</v>
      </c>
      <c r="AU193" s="144" t="s">
        <v>88</v>
      </c>
      <c r="AY193" s="18" t="s">
        <v>305</v>
      </c>
      <c r="BE193" s="145">
        <f>IF(N193="základní",J193,0)</f>
        <v>0</v>
      </c>
      <c r="BF193" s="145">
        <f>IF(N193="snížená",J193,0)</f>
        <v>0</v>
      </c>
      <c r="BG193" s="145">
        <f>IF(N193="zákl. přenesená",J193,0)</f>
        <v>0</v>
      </c>
      <c r="BH193" s="145">
        <f>IF(N193="sníž. přenesená",J193,0)</f>
        <v>0</v>
      </c>
      <c r="BI193" s="145">
        <f>IF(N193="nulová",J193,0)</f>
        <v>0</v>
      </c>
      <c r="BJ193" s="18" t="s">
        <v>86</v>
      </c>
      <c r="BK193" s="145">
        <f>ROUND(I193*H193,2)</f>
        <v>0</v>
      </c>
      <c r="BL193" s="18" t="s">
        <v>436</v>
      </c>
      <c r="BM193" s="144" t="s">
        <v>1053</v>
      </c>
    </row>
    <row r="194" spans="2:65" s="1" customFormat="1" ht="29.25">
      <c r="B194" s="33"/>
      <c r="D194" s="146" t="s">
        <v>313</v>
      </c>
      <c r="F194" s="147" t="s">
        <v>10894</v>
      </c>
      <c r="I194" s="148"/>
      <c r="L194" s="33"/>
      <c r="M194" s="149"/>
      <c r="T194" s="54"/>
      <c r="AT194" s="18" t="s">
        <v>313</v>
      </c>
      <c r="AU194" s="18" t="s">
        <v>88</v>
      </c>
    </row>
    <row r="195" spans="2:65" s="1" customFormat="1" ht="11.25">
      <c r="B195" s="33"/>
      <c r="D195" s="150" t="s">
        <v>315</v>
      </c>
      <c r="F195" s="151" t="s">
        <v>10895</v>
      </c>
      <c r="I195" s="148"/>
      <c r="L195" s="33"/>
      <c r="M195" s="149"/>
      <c r="T195" s="54"/>
      <c r="AT195" s="18" t="s">
        <v>315</v>
      </c>
      <c r="AU195" s="18" t="s">
        <v>88</v>
      </c>
    </row>
    <row r="196" spans="2:65" s="1" customFormat="1" ht="21.75" customHeight="1">
      <c r="B196" s="33"/>
      <c r="C196" s="133" t="s">
        <v>692</v>
      </c>
      <c r="D196" s="133" t="s">
        <v>307</v>
      </c>
      <c r="E196" s="134" t="s">
        <v>6056</v>
      </c>
      <c r="F196" s="135" t="s">
        <v>6079</v>
      </c>
      <c r="G196" s="136" t="s">
        <v>350</v>
      </c>
      <c r="H196" s="137">
        <v>1</v>
      </c>
      <c r="I196" s="138"/>
      <c r="J196" s="139">
        <f>ROUND(I196*H196,2)</f>
        <v>0</v>
      </c>
      <c r="K196" s="135" t="s">
        <v>721</v>
      </c>
      <c r="L196" s="33"/>
      <c r="M196" s="140" t="s">
        <v>42</v>
      </c>
      <c r="N196" s="141" t="s">
        <v>50</v>
      </c>
      <c r="P196" s="142">
        <f>O196*H196</f>
        <v>0</v>
      </c>
      <c r="Q196" s="142">
        <v>0</v>
      </c>
      <c r="R196" s="142">
        <f>Q196*H196</f>
        <v>0</v>
      </c>
      <c r="S196" s="142">
        <v>0</v>
      </c>
      <c r="T196" s="143">
        <f>S196*H196</f>
        <v>0</v>
      </c>
      <c r="AR196" s="144" t="s">
        <v>5570</v>
      </c>
      <c r="AT196" s="144" t="s">
        <v>307</v>
      </c>
      <c r="AU196" s="144" t="s">
        <v>88</v>
      </c>
      <c r="AY196" s="18" t="s">
        <v>305</v>
      </c>
      <c r="BE196" s="145">
        <f>IF(N196="základní",J196,0)</f>
        <v>0</v>
      </c>
      <c r="BF196" s="145">
        <f>IF(N196="snížená",J196,0)</f>
        <v>0</v>
      </c>
      <c r="BG196" s="145">
        <f>IF(N196="zákl. přenesená",J196,0)</f>
        <v>0</v>
      </c>
      <c r="BH196" s="145">
        <f>IF(N196="sníž. přenesená",J196,0)</f>
        <v>0</v>
      </c>
      <c r="BI196" s="145">
        <f>IF(N196="nulová",J196,0)</f>
        <v>0</v>
      </c>
      <c r="BJ196" s="18" t="s">
        <v>86</v>
      </c>
      <c r="BK196" s="145">
        <f>ROUND(I196*H196,2)</f>
        <v>0</v>
      </c>
      <c r="BL196" s="18" t="s">
        <v>5570</v>
      </c>
      <c r="BM196" s="144" t="s">
        <v>1071</v>
      </c>
    </row>
    <row r="197" spans="2:65" s="1" customFormat="1" ht="11.25">
      <c r="B197" s="33"/>
      <c r="D197" s="146" t="s">
        <v>313</v>
      </c>
      <c r="F197" s="147" t="s">
        <v>6079</v>
      </c>
      <c r="I197" s="148"/>
      <c r="L197" s="33"/>
      <c r="M197" s="149"/>
      <c r="T197" s="54"/>
      <c r="AT197" s="18" t="s">
        <v>313</v>
      </c>
      <c r="AU197" s="18" t="s">
        <v>88</v>
      </c>
    </row>
    <row r="198" spans="2:65" s="11" customFormat="1" ht="22.9" customHeight="1">
      <c r="B198" s="121"/>
      <c r="D198" s="122" t="s">
        <v>78</v>
      </c>
      <c r="E198" s="131" t="s">
        <v>5556</v>
      </c>
      <c r="F198" s="131" t="s">
        <v>5557</v>
      </c>
      <c r="I198" s="124"/>
      <c r="J198" s="132">
        <f>BK198</f>
        <v>0</v>
      </c>
      <c r="L198" s="121"/>
      <c r="M198" s="126"/>
      <c r="P198" s="127">
        <f>SUM(P199:P200)</f>
        <v>0</v>
      </c>
      <c r="R198" s="127">
        <f>SUM(R199:R200)</f>
        <v>0</v>
      </c>
      <c r="T198" s="128">
        <f>SUM(T199:T200)</f>
        <v>0</v>
      </c>
      <c r="AR198" s="122" t="s">
        <v>311</v>
      </c>
      <c r="AT198" s="129" t="s">
        <v>78</v>
      </c>
      <c r="AU198" s="129" t="s">
        <v>86</v>
      </c>
      <c r="AY198" s="122" t="s">
        <v>305</v>
      </c>
      <c r="BK198" s="130">
        <f>SUM(BK199:BK200)</f>
        <v>0</v>
      </c>
    </row>
    <row r="199" spans="2:65" s="1" customFormat="1" ht="16.5" customHeight="1">
      <c r="B199" s="33"/>
      <c r="C199" s="133" t="s">
        <v>697</v>
      </c>
      <c r="D199" s="133" t="s">
        <v>307</v>
      </c>
      <c r="E199" s="134" t="s">
        <v>6080</v>
      </c>
      <c r="F199" s="135" t="s">
        <v>6081</v>
      </c>
      <c r="G199" s="136" t="s">
        <v>5560</v>
      </c>
      <c r="H199" s="137">
        <v>10</v>
      </c>
      <c r="I199" s="138"/>
      <c r="J199" s="139">
        <f>ROUND(I199*H199,2)</f>
        <v>0</v>
      </c>
      <c r="K199" s="135" t="s">
        <v>721</v>
      </c>
      <c r="L199" s="33"/>
      <c r="M199" s="140" t="s">
        <v>42</v>
      </c>
      <c r="N199" s="141" t="s">
        <v>50</v>
      </c>
      <c r="P199" s="142">
        <f>O199*H199</f>
        <v>0</v>
      </c>
      <c r="Q199" s="142">
        <v>0</v>
      </c>
      <c r="R199" s="142">
        <f>Q199*H199</f>
        <v>0</v>
      </c>
      <c r="S199" s="142">
        <v>0</v>
      </c>
      <c r="T199" s="143">
        <f>S199*H199</f>
        <v>0</v>
      </c>
      <c r="AR199" s="144" t="s">
        <v>3048</v>
      </c>
      <c r="AT199" s="144" t="s">
        <v>307</v>
      </c>
      <c r="AU199" s="144" t="s">
        <v>88</v>
      </c>
      <c r="AY199" s="18" t="s">
        <v>305</v>
      </c>
      <c r="BE199" s="145">
        <f>IF(N199="základní",J199,0)</f>
        <v>0</v>
      </c>
      <c r="BF199" s="145">
        <f>IF(N199="snížená",J199,0)</f>
        <v>0</v>
      </c>
      <c r="BG199" s="145">
        <f>IF(N199="zákl. přenesená",J199,0)</f>
        <v>0</v>
      </c>
      <c r="BH199" s="145">
        <f>IF(N199="sníž. přenesená",J199,0)</f>
        <v>0</v>
      </c>
      <c r="BI199" s="145">
        <f>IF(N199="nulová",J199,0)</f>
        <v>0</v>
      </c>
      <c r="BJ199" s="18" t="s">
        <v>86</v>
      </c>
      <c r="BK199" s="145">
        <f>ROUND(I199*H199,2)</f>
        <v>0</v>
      </c>
      <c r="BL199" s="18" t="s">
        <v>3048</v>
      </c>
      <c r="BM199" s="144" t="s">
        <v>1084</v>
      </c>
    </row>
    <row r="200" spans="2:65" s="1" customFormat="1" ht="11.25">
      <c r="B200" s="33"/>
      <c r="D200" s="146" t="s">
        <v>313</v>
      </c>
      <c r="F200" s="147" t="s">
        <v>6081</v>
      </c>
      <c r="I200" s="148"/>
      <c r="L200" s="33"/>
      <c r="M200" s="194"/>
      <c r="N200" s="195"/>
      <c r="O200" s="195"/>
      <c r="P200" s="195"/>
      <c r="Q200" s="195"/>
      <c r="R200" s="195"/>
      <c r="S200" s="195"/>
      <c r="T200" s="196"/>
      <c r="AT200" s="18" t="s">
        <v>313</v>
      </c>
      <c r="AU200" s="18" t="s">
        <v>88</v>
      </c>
    </row>
    <row r="201" spans="2:65" s="1" customFormat="1" ht="6.95" customHeight="1">
      <c r="B201" s="42"/>
      <c r="C201" s="43"/>
      <c r="D201" s="43"/>
      <c r="E201" s="43"/>
      <c r="F201" s="43"/>
      <c r="G201" s="43"/>
      <c r="H201" s="43"/>
      <c r="I201" s="43"/>
      <c r="J201" s="43"/>
      <c r="K201" s="43"/>
      <c r="L201" s="33"/>
    </row>
  </sheetData>
  <sheetProtection algorithmName="SHA-512" hashValue="8xzJlKYs7pQTisKOIN6Bz9dIOr4xSdjuvu6yM8KK4vcC1LY0CmiQsOJwnW57ntz3SS3U0p+0QKsmTIedcNfUsA==" saltValue="p6JCVnLBOetKy0Y7ja1p1QyMRA1hjKIKLUCrgPaS+jLhq8esJUuw700t3uKc8xhX+Z6rk414DxfLxMQmVsNC1g==" spinCount="100000" sheet="1" objects="1" scenarios="1" formatColumns="0" formatRows="0" autoFilter="0"/>
  <autoFilter ref="C90:K200" xr:uid="{00000000-0009-0000-0000-00001B000000}"/>
  <mergeCells count="12">
    <mergeCell ref="E83:H83"/>
    <mergeCell ref="L2:V2"/>
    <mergeCell ref="E50:H50"/>
    <mergeCell ref="E52:H52"/>
    <mergeCell ref="E54:H54"/>
    <mergeCell ref="E79:H79"/>
    <mergeCell ref="E81:H81"/>
    <mergeCell ref="E7:H7"/>
    <mergeCell ref="E9:H9"/>
    <mergeCell ref="E11:H11"/>
    <mergeCell ref="E20:H20"/>
    <mergeCell ref="E29:H29"/>
  </mergeCells>
  <hyperlinks>
    <hyperlink ref="F96" r:id="rId1" xr:uid="{00000000-0004-0000-1B00-000000000000}"/>
    <hyperlink ref="F109" r:id="rId2" xr:uid="{00000000-0004-0000-1B00-000001000000}"/>
    <hyperlink ref="F195" r:id="rId3" xr:uid="{00000000-0004-0000-1B00-000002000000}"/>
  </hyperlinks>
  <pageMargins left="0.39374999999999999" right="0.39374999999999999" top="0.39374999999999999" bottom="0.39374999999999999" header="0" footer="0"/>
  <pageSetup paperSize="9" scale="76" fitToHeight="100" orientation="portrait" blackAndWhite="1" r:id="rId4"/>
  <headerFooter>
    <oddFooter>&amp;CStrana &amp;P z &amp;N</oddFooter>
  </headerFooter>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2:BM92"/>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95"/>
      <c r="M2" s="295"/>
      <c r="N2" s="295"/>
      <c r="O2" s="295"/>
      <c r="P2" s="295"/>
      <c r="Q2" s="295"/>
      <c r="R2" s="295"/>
      <c r="S2" s="295"/>
      <c r="T2" s="295"/>
      <c r="U2" s="295"/>
      <c r="V2" s="295"/>
      <c r="AT2" s="18" t="s">
        <v>189</v>
      </c>
    </row>
    <row r="3" spans="2:46" ht="6.95" customHeight="1">
      <c r="B3" s="19"/>
      <c r="C3" s="20"/>
      <c r="D3" s="20"/>
      <c r="E3" s="20"/>
      <c r="F3" s="20"/>
      <c r="G3" s="20"/>
      <c r="H3" s="20"/>
      <c r="I3" s="20"/>
      <c r="J3" s="20"/>
      <c r="K3" s="20"/>
      <c r="L3" s="21"/>
      <c r="AT3" s="18" t="s">
        <v>88</v>
      </c>
    </row>
    <row r="4" spans="2:46" ht="24.95" customHeight="1">
      <c r="B4" s="21"/>
      <c r="D4" s="22" t="s">
        <v>204</v>
      </c>
      <c r="L4" s="21"/>
      <c r="M4" s="92" t="s">
        <v>10</v>
      </c>
      <c r="AT4" s="18" t="s">
        <v>4</v>
      </c>
    </row>
    <row r="5" spans="2:46" ht="6.95" customHeight="1">
      <c r="B5" s="21"/>
      <c r="L5" s="21"/>
    </row>
    <row r="6" spans="2:46" ht="12" customHeight="1">
      <c r="B6" s="21"/>
      <c r="D6" s="28" t="s">
        <v>16</v>
      </c>
      <c r="L6" s="21"/>
    </row>
    <row r="7" spans="2:46" ht="16.5" customHeight="1">
      <c r="B7" s="21"/>
      <c r="E7" s="333" t="str">
        <f>'Rekapitulace stavby'!K6</f>
        <v>Domov pro seniory v Litomyšli</v>
      </c>
      <c r="F7" s="334"/>
      <c r="G7" s="334"/>
      <c r="H7" s="334"/>
      <c r="L7" s="21"/>
    </row>
    <row r="8" spans="2:46" ht="12" customHeight="1">
      <c r="B8" s="21"/>
      <c r="D8" s="28" t="s">
        <v>217</v>
      </c>
      <c r="L8" s="21"/>
    </row>
    <row r="9" spans="2:46" s="1" customFormat="1" ht="16.5" customHeight="1">
      <c r="B9" s="33"/>
      <c r="E9" s="333" t="s">
        <v>9147</v>
      </c>
      <c r="F9" s="335"/>
      <c r="G9" s="335"/>
      <c r="H9" s="335"/>
      <c r="L9" s="33"/>
    </row>
    <row r="10" spans="2:46" s="1" customFormat="1" ht="12" customHeight="1">
      <c r="B10" s="33"/>
      <c r="D10" s="28" t="s">
        <v>224</v>
      </c>
      <c r="L10" s="33"/>
    </row>
    <row r="11" spans="2:46" s="1" customFormat="1" ht="16.5" customHeight="1">
      <c r="B11" s="33"/>
      <c r="E11" s="316" t="s">
        <v>10896</v>
      </c>
      <c r="F11" s="335"/>
      <c r="G11" s="335"/>
      <c r="H11" s="335"/>
      <c r="L11" s="33"/>
    </row>
    <row r="12" spans="2:46" s="1" customFormat="1" ht="11.25">
      <c r="B12" s="33"/>
      <c r="L12" s="33"/>
    </row>
    <row r="13" spans="2:46" s="1" customFormat="1" ht="12" customHeight="1">
      <c r="B13" s="33"/>
      <c r="D13" s="28" t="s">
        <v>18</v>
      </c>
      <c r="F13" s="26" t="s">
        <v>19</v>
      </c>
      <c r="I13" s="28" t="s">
        <v>20</v>
      </c>
      <c r="J13" s="26" t="s">
        <v>42</v>
      </c>
      <c r="L13" s="33"/>
    </row>
    <row r="14" spans="2:46" s="1" customFormat="1" ht="12" customHeight="1">
      <c r="B14" s="33"/>
      <c r="D14" s="28" t="s">
        <v>22</v>
      </c>
      <c r="F14" s="26" t="s">
        <v>23</v>
      </c>
      <c r="I14" s="28" t="s">
        <v>24</v>
      </c>
      <c r="J14" s="50" t="str">
        <f>'Rekapitulace stavby'!AN8</f>
        <v>20. 1. 2025</v>
      </c>
      <c r="L14" s="33"/>
    </row>
    <row r="15" spans="2:46" s="1" customFormat="1" ht="10.9" customHeight="1">
      <c r="B15" s="33"/>
      <c r="L15" s="33"/>
    </row>
    <row r="16" spans="2:46" s="1" customFormat="1" ht="12" customHeight="1">
      <c r="B16" s="33"/>
      <c r="D16" s="28" t="s">
        <v>26</v>
      </c>
      <c r="I16" s="28" t="s">
        <v>27</v>
      </c>
      <c r="J16" s="26" t="s">
        <v>28</v>
      </c>
      <c r="L16" s="33"/>
    </row>
    <row r="17" spans="2:12" s="1" customFormat="1" ht="18" customHeight="1">
      <c r="B17" s="33"/>
      <c r="E17" s="26" t="s">
        <v>29</v>
      </c>
      <c r="I17" s="28" t="s">
        <v>30</v>
      </c>
      <c r="J17" s="26" t="s">
        <v>31</v>
      </c>
      <c r="L17" s="33"/>
    </row>
    <row r="18" spans="2:12" s="1" customFormat="1" ht="6.95" customHeight="1">
      <c r="B18" s="33"/>
      <c r="L18" s="33"/>
    </row>
    <row r="19" spans="2:12" s="1" customFormat="1" ht="12" customHeight="1">
      <c r="B19" s="33"/>
      <c r="D19" s="28" t="s">
        <v>32</v>
      </c>
      <c r="I19" s="28" t="s">
        <v>27</v>
      </c>
      <c r="J19" s="29" t="str">
        <f>'Rekapitulace stavby'!AN13</f>
        <v>Vyplň údaj</v>
      </c>
      <c r="L19" s="33"/>
    </row>
    <row r="20" spans="2:12" s="1" customFormat="1" ht="18" customHeight="1">
      <c r="B20" s="33"/>
      <c r="E20" s="336" t="str">
        <f>'Rekapitulace stavby'!E14</f>
        <v>Vyplň údaj</v>
      </c>
      <c r="F20" s="294"/>
      <c r="G20" s="294"/>
      <c r="H20" s="294"/>
      <c r="I20" s="28" t="s">
        <v>30</v>
      </c>
      <c r="J20" s="29" t="str">
        <f>'Rekapitulace stavby'!AN14</f>
        <v>Vyplň údaj</v>
      </c>
      <c r="L20" s="33"/>
    </row>
    <row r="21" spans="2:12" s="1" customFormat="1" ht="6.95" customHeight="1">
      <c r="B21" s="33"/>
      <c r="L21" s="33"/>
    </row>
    <row r="22" spans="2:12" s="1" customFormat="1" ht="12" customHeight="1">
      <c r="B22" s="33"/>
      <c r="D22" s="28" t="s">
        <v>34</v>
      </c>
      <c r="I22" s="28" t="s">
        <v>27</v>
      </c>
      <c r="J22" s="26" t="s">
        <v>35</v>
      </c>
      <c r="L22" s="33"/>
    </row>
    <row r="23" spans="2:12" s="1" customFormat="1" ht="18" customHeight="1">
      <c r="B23" s="33"/>
      <c r="E23" s="26" t="s">
        <v>36</v>
      </c>
      <c r="I23" s="28" t="s">
        <v>30</v>
      </c>
      <c r="J23" s="26" t="s">
        <v>37</v>
      </c>
      <c r="L23" s="33"/>
    </row>
    <row r="24" spans="2:12" s="1" customFormat="1" ht="6.95" customHeight="1">
      <c r="B24" s="33"/>
      <c r="L24" s="33"/>
    </row>
    <row r="25" spans="2:12" s="1" customFormat="1" ht="12" customHeight="1">
      <c r="B25" s="33"/>
      <c r="D25" s="28" t="s">
        <v>39</v>
      </c>
      <c r="I25" s="28" t="s">
        <v>27</v>
      </c>
      <c r="J25" s="26" t="s">
        <v>40</v>
      </c>
      <c r="L25" s="33"/>
    </row>
    <row r="26" spans="2:12" s="1" customFormat="1" ht="18" customHeight="1">
      <c r="B26" s="33"/>
      <c r="E26" s="26" t="s">
        <v>41</v>
      </c>
      <c r="I26" s="28" t="s">
        <v>30</v>
      </c>
      <c r="J26" s="26" t="s">
        <v>42</v>
      </c>
      <c r="L26" s="33"/>
    </row>
    <row r="27" spans="2:12" s="1" customFormat="1" ht="6.95" customHeight="1">
      <c r="B27" s="33"/>
      <c r="L27" s="33"/>
    </row>
    <row r="28" spans="2:12" s="1" customFormat="1" ht="12" customHeight="1">
      <c r="B28" s="33"/>
      <c r="D28" s="28" t="s">
        <v>43</v>
      </c>
      <c r="L28" s="33"/>
    </row>
    <row r="29" spans="2:12" s="7" customFormat="1" ht="16.5" customHeight="1">
      <c r="B29" s="93"/>
      <c r="E29" s="299" t="s">
        <v>42</v>
      </c>
      <c r="F29" s="299"/>
      <c r="G29" s="299"/>
      <c r="H29" s="299"/>
      <c r="L29" s="93"/>
    </row>
    <row r="30" spans="2:12" s="1" customFormat="1" ht="6.95" customHeight="1">
      <c r="B30" s="33"/>
      <c r="L30" s="33"/>
    </row>
    <row r="31" spans="2:12" s="1" customFormat="1" ht="6.95" customHeight="1">
      <c r="B31" s="33"/>
      <c r="D31" s="51"/>
      <c r="E31" s="51"/>
      <c r="F31" s="51"/>
      <c r="G31" s="51"/>
      <c r="H31" s="51"/>
      <c r="I31" s="51"/>
      <c r="J31" s="51"/>
      <c r="K31" s="51"/>
      <c r="L31" s="33"/>
    </row>
    <row r="32" spans="2:12" s="1" customFormat="1" ht="25.35" customHeight="1">
      <c r="B32" s="33"/>
      <c r="D32" s="94" t="s">
        <v>45</v>
      </c>
      <c r="J32" s="64">
        <f>ROUND(J87, 2)</f>
        <v>0</v>
      </c>
      <c r="L32" s="33"/>
    </row>
    <row r="33" spans="2:12" s="1" customFormat="1" ht="6.95" customHeight="1">
      <c r="B33" s="33"/>
      <c r="D33" s="51"/>
      <c r="E33" s="51"/>
      <c r="F33" s="51"/>
      <c r="G33" s="51"/>
      <c r="H33" s="51"/>
      <c r="I33" s="51"/>
      <c r="J33" s="51"/>
      <c r="K33" s="51"/>
      <c r="L33" s="33"/>
    </row>
    <row r="34" spans="2:12" s="1" customFormat="1" ht="14.45" customHeight="1">
      <c r="B34" s="33"/>
      <c r="F34" s="36" t="s">
        <v>47</v>
      </c>
      <c r="I34" s="36" t="s">
        <v>46</v>
      </c>
      <c r="J34" s="36" t="s">
        <v>48</v>
      </c>
      <c r="L34" s="33"/>
    </row>
    <row r="35" spans="2:12" s="1" customFormat="1" ht="14.45" customHeight="1">
      <c r="B35" s="33"/>
      <c r="D35" s="53" t="s">
        <v>49</v>
      </c>
      <c r="E35" s="28" t="s">
        <v>50</v>
      </c>
      <c r="F35" s="83">
        <f>ROUND((SUM(BE87:BE91)),  2)</f>
        <v>0</v>
      </c>
      <c r="I35" s="95">
        <v>0.21</v>
      </c>
      <c r="J35" s="83">
        <f>ROUND(((SUM(BE87:BE91))*I35),  2)</f>
        <v>0</v>
      </c>
      <c r="L35" s="33"/>
    </row>
    <row r="36" spans="2:12" s="1" customFormat="1" ht="14.45" customHeight="1">
      <c r="B36" s="33"/>
      <c r="E36" s="28" t="s">
        <v>51</v>
      </c>
      <c r="F36" s="83">
        <f>ROUND((SUM(BF87:BF91)),  2)</f>
        <v>0</v>
      </c>
      <c r="I36" s="95">
        <v>0.12</v>
      </c>
      <c r="J36" s="83">
        <f>ROUND(((SUM(BF87:BF91))*I36),  2)</f>
        <v>0</v>
      </c>
      <c r="L36" s="33"/>
    </row>
    <row r="37" spans="2:12" s="1" customFormat="1" ht="14.45" hidden="1" customHeight="1">
      <c r="B37" s="33"/>
      <c r="E37" s="28" t="s">
        <v>52</v>
      </c>
      <c r="F37" s="83">
        <f>ROUND((SUM(BG87:BG91)),  2)</f>
        <v>0</v>
      </c>
      <c r="I37" s="95">
        <v>0.21</v>
      </c>
      <c r="J37" s="83">
        <f>0</f>
        <v>0</v>
      </c>
      <c r="L37" s="33"/>
    </row>
    <row r="38" spans="2:12" s="1" customFormat="1" ht="14.45" hidden="1" customHeight="1">
      <c r="B38" s="33"/>
      <c r="E38" s="28" t="s">
        <v>53</v>
      </c>
      <c r="F38" s="83">
        <f>ROUND((SUM(BH87:BH91)),  2)</f>
        <v>0</v>
      </c>
      <c r="I38" s="95">
        <v>0.12</v>
      </c>
      <c r="J38" s="83">
        <f>0</f>
        <v>0</v>
      </c>
      <c r="L38" s="33"/>
    </row>
    <row r="39" spans="2:12" s="1" customFormat="1" ht="14.45" hidden="1" customHeight="1">
      <c r="B39" s="33"/>
      <c r="E39" s="28" t="s">
        <v>54</v>
      </c>
      <c r="F39" s="83">
        <f>ROUND((SUM(BI87:BI91)),  2)</f>
        <v>0</v>
      </c>
      <c r="I39" s="95">
        <v>0</v>
      </c>
      <c r="J39" s="83">
        <f>0</f>
        <v>0</v>
      </c>
      <c r="L39" s="33"/>
    </row>
    <row r="40" spans="2:12" s="1" customFormat="1" ht="6.95" customHeight="1">
      <c r="B40" s="33"/>
      <c r="L40" s="33"/>
    </row>
    <row r="41" spans="2:12" s="1" customFormat="1" ht="25.35" customHeight="1">
      <c r="B41" s="33"/>
      <c r="C41" s="96"/>
      <c r="D41" s="97" t="s">
        <v>55</v>
      </c>
      <c r="E41" s="55"/>
      <c r="F41" s="55"/>
      <c r="G41" s="98" t="s">
        <v>56</v>
      </c>
      <c r="H41" s="99" t="s">
        <v>57</v>
      </c>
      <c r="I41" s="55"/>
      <c r="J41" s="100">
        <f>SUM(J32:J39)</f>
        <v>0</v>
      </c>
      <c r="K41" s="101"/>
      <c r="L41" s="33"/>
    </row>
    <row r="42" spans="2:12" s="1" customFormat="1" ht="14.45" customHeight="1">
      <c r="B42" s="42"/>
      <c r="C42" s="43"/>
      <c r="D42" s="43"/>
      <c r="E42" s="43"/>
      <c r="F42" s="43"/>
      <c r="G42" s="43"/>
      <c r="H42" s="43"/>
      <c r="I42" s="43"/>
      <c r="J42" s="43"/>
      <c r="K42" s="43"/>
      <c r="L42" s="33"/>
    </row>
    <row r="46" spans="2:12" s="1" customFormat="1" ht="6.95" customHeight="1">
      <c r="B46" s="44"/>
      <c r="C46" s="45"/>
      <c r="D46" s="45"/>
      <c r="E46" s="45"/>
      <c r="F46" s="45"/>
      <c r="G46" s="45"/>
      <c r="H46" s="45"/>
      <c r="I46" s="45"/>
      <c r="J46" s="45"/>
      <c r="K46" s="45"/>
      <c r="L46" s="33"/>
    </row>
    <row r="47" spans="2:12" s="1" customFormat="1" ht="24.95" customHeight="1">
      <c r="B47" s="33"/>
      <c r="C47" s="22" t="s">
        <v>246</v>
      </c>
      <c r="L47" s="33"/>
    </row>
    <row r="48" spans="2:12" s="1" customFormat="1" ht="6.95" customHeight="1">
      <c r="B48" s="33"/>
      <c r="L48" s="33"/>
    </row>
    <row r="49" spans="2:47" s="1" customFormat="1" ht="12" customHeight="1">
      <c r="B49" s="33"/>
      <c r="C49" s="28" t="s">
        <v>16</v>
      </c>
      <c r="L49" s="33"/>
    </row>
    <row r="50" spans="2:47" s="1" customFormat="1" ht="16.5" customHeight="1">
      <c r="B50" s="33"/>
      <c r="E50" s="333" t="str">
        <f>E7</f>
        <v>Domov pro seniory v Litomyšli</v>
      </c>
      <c r="F50" s="334"/>
      <c r="G50" s="334"/>
      <c r="H50" s="334"/>
      <c r="L50" s="33"/>
    </row>
    <row r="51" spans="2:47" ht="12" customHeight="1">
      <c r="B51" s="21"/>
      <c r="C51" s="28" t="s">
        <v>217</v>
      </c>
      <c r="L51" s="21"/>
    </row>
    <row r="52" spans="2:47" s="1" customFormat="1" ht="16.5" customHeight="1">
      <c r="B52" s="33"/>
      <c r="E52" s="333" t="s">
        <v>9147</v>
      </c>
      <c r="F52" s="335"/>
      <c r="G52" s="335"/>
      <c r="H52" s="335"/>
      <c r="L52" s="33"/>
    </row>
    <row r="53" spans="2:47" s="1" customFormat="1" ht="12" customHeight="1">
      <c r="B53" s="33"/>
      <c r="C53" s="28" t="s">
        <v>224</v>
      </c>
      <c r="L53" s="33"/>
    </row>
    <row r="54" spans="2:47" s="1" customFormat="1" ht="16.5" customHeight="1">
      <c r="B54" s="33"/>
      <c r="E54" s="316" t="str">
        <f>E11</f>
        <v>SO 771 - Rozvod venkovního osvětlení</v>
      </c>
      <c r="F54" s="335"/>
      <c r="G54" s="335"/>
      <c r="H54" s="335"/>
      <c r="L54" s="33"/>
    </row>
    <row r="55" spans="2:47" s="1" customFormat="1" ht="6.95" customHeight="1">
      <c r="B55" s="33"/>
      <c r="L55" s="33"/>
    </row>
    <row r="56" spans="2:47" s="1" customFormat="1" ht="12" customHeight="1">
      <c r="B56" s="33"/>
      <c r="C56" s="28" t="s">
        <v>22</v>
      </c>
      <c r="F56" s="26" t="str">
        <f>F14</f>
        <v>Z.Kopala, 570 01 Litomyšl</v>
      </c>
      <c r="I56" s="28" t="s">
        <v>24</v>
      </c>
      <c r="J56" s="50" t="str">
        <f>IF(J14="","",J14)</f>
        <v>20. 1. 2025</v>
      </c>
      <c r="L56" s="33"/>
    </row>
    <row r="57" spans="2:47" s="1" customFormat="1" ht="6.95" customHeight="1">
      <c r="B57" s="33"/>
      <c r="L57" s="33"/>
    </row>
    <row r="58" spans="2:47" s="1" customFormat="1" ht="15.2" customHeight="1">
      <c r="B58" s="33"/>
      <c r="C58" s="28" t="s">
        <v>26</v>
      </c>
      <c r="F58" s="26" t="str">
        <f>E17</f>
        <v>Město Litomyšl</v>
      </c>
      <c r="I58" s="28" t="s">
        <v>34</v>
      </c>
      <c r="J58" s="31" t="str">
        <f>E23</f>
        <v>DELTAPLAN s.r.o.</v>
      </c>
      <c r="L58" s="33"/>
    </row>
    <row r="59" spans="2:47" s="1" customFormat="1" ht="15.2" customHeight="1">
      <c r="B59" s="33"/>
      <c r="C59" s="28" t="s">
        <v>32</v>
      </c>
      <c r="F59" s="26" t="str">
        <f>IF(E20="","",E20)</f>
        <v>Vyplň údaj</v>
      </c>
      <c r="I59" s="28" t="s">
        <v>39</v>
      </c>
      <c r="J59" s="31" t="str">
        <f>E26</f>
        <v>Ing.Štefan Sivák</v>
      </c>
      <c r="L59" s="33"/>
    </row>
    <row r="60" spans="2:47" s="1" customFormat="1" ht="10.35" customHeight="1">
      <c r="B60" s="33"/>
      <c r="L60" s="33"/>
    </row>
    <row r="61" spans="2:47" s="1" customFormat="1" ht="29.25" customHeight="1">
      <c r="B61" s="33"/>
      <c r="C61" s="102" t="s">
        <v>247</v>
      </c>
      <c r="D61" s="96"/>
      <c r="E61" s="96"/>
      <c r="F61" s="96"/>
      <c r="G61" s="96"/>
      <c r="H61" s="96"/>
      <c r="I61" s="96"/>
      <c r="J61" s="103" t="s">
        <v>248</v>
      </c>
      <c r="K61" s="96"/>
      <c r="L61" s="33"/>
    </row>
    <row r="62" spans="2:47" s="1" customFormat="1" ht="10.35" customHeight="1">
      <c r="B62" s="33"/>
      <c r="L62" s="33"/>
    </row>
    <row r="63" spans="2:47" s="1" customFormat="1" ht="22.9" customHeight="1">
      <c r="B63" s="33"/>
      <c r="C63" s="104" t="s">
        <v>77</v>
      </c>
      <c r="J63" s="64">
        <f>J87</f>
        <v>0</v>
      </c>
      <c r="L63" s="33"/>
      <c r="AU63" s="18" t="s">
        <v>249</v>
      </c>
    </row>
    <row r="64" spans="2:47" s="8" customFormat="1" ht="24.95" customHeight="1">
      <c r="B64" s="105"/>
      <c r="D64" s="106" t="s">
        <v>259</v>
      </c>
      <c r="E64" s="107"/>
      <c r="F64" s="107"/>
      <c r="G64" s="107"/>
      <c r="H64" s="107"/>
      <c r="I64" s="107"/>
      <c r="J64" s="108">
        <f>J88</f>
        <v>0</v>
      </c>
      <c r="L64" s="105"/>
    </row>
    <row r="65" spans="2:12" s="9" customFormat="1" ht="19.899999999999999" customHeight="1">
      <c r="B65" s="109"/>
      <c r="D65" s="110" t="s">
        <v>7909</v>
      </c>
      <c r="E65" s="111"/>
      <c r="F65" s="111"/>
      <c r="G65" s="111"/>
      <c r="H65" s="111"/>
      <c r="I65" s="111"/>
      <c r="J65" s="112">
        <f>J89</f>
        <v>0</v>
      </c>
      <c r="L65" s="109"/>
    </row>
    <row r="66" spans="2:12" s="1" customFormat="1" ht="21.75" customHeight="1">
      <c r="B66" s="33"/>
      <c r="L66" s="33"/>
    </row>
    <row r="67" spans="2:12" s="1" customFormat="1" ht="6.95" customHeight="1">
      <c r="B67" s="42"/>
      <c r="C67" s="43"/>
      <c r="D67" s="43"/>
      <c r="E67" s="43"/>
      <c r="F67" s="43"/>
      <c r="G67" s="43"/>
      <c r="H67" s="43"/>
      <c r="I67" s="43"/>
      <c r="J67" s="43"/>
      <c r="K67" s="43"/>
      <c r="L67" s="33"/>
    </row>
    <row r="71" spans="2:12" s="1" customFormat="1" ht="6.95" customHeight="1">
      <c r="B71" s="44"/>
      <c r="C71" s="45"/>
      <c r="D71" s="45"/>
      <c r="E71" s="45"/>
      <c r="F71" s="45"/>
      <c r="G71" s="45"/>
      <c r="H71" s="45"/>
      <c r="I71" s="45"/>
      <c r="J71" s="45"/>
      <c r="K71" s="45"/>
      <c r="L71" s="33"/>
    </row>
    <row r="72" spans="2:12" s="1" customFormat="1" ht="24.95" customHeight="1">
      <c r="B72" s="33"/>
      <c r="C72" s="22" t="s">
        <v>290</v>
      </c>
      <c r="L72" s="33"/>
    </row>
    <row r="73" spans="2:12" s="1" customFormat="1" ht="6.95" customHeight="1">
      <c r="B73" s="33"/>
      <c r="L73" s="33"/>
    </row>
    <row r="74" spans="2:12" s="1" customFormat="1" ht="12" customHeight="1">
      <c r="B74" s="33"/>
      <c r="C74" s="28" t="s">
        <v>16</v>
      </c>
      <c r="L74" s="33"/>
    </row>
    <row r="75" spans="2:12" s="1" customFormat="1" ht="16.5" customHeight="1">
      <c r="B75" s="33"/>
      <c r="E75" s="333" t="str">
        <f>E7</f>
        <v>Domov pro seniory v Litomyšli</v>
      </c>
      <c r="F75" s="334"/>
      <c r="G75" s="334"/>
      <c r="H75" s="334"/>
      <c r="L75" s="33"/>
    </row>
    <row r="76" spans="2:12" ht="12" customHeight="1">
      <c r="B76" s="21"/>
      <c r="C76" s="28" t="s">
        <v>217</v>
      </c>
      <c r="L76" s="21"/>
    </row>
    <row r="77" spans="2:12" s="1" customFormat="1" ht="16.5" customHeight="1">
      <c r="B77" s="33"/>
      <c r="E77" s="333" t="s">
        <v>9147</v>
      </c>
      <c r="F77" s="335"/>
      <c r="G77" s="335"/>
      <c r="H77" s="335"/>
      <c r="L77" s="33"/>
    </row>
    <row r="78" spans="2:12" s="1" customFormat="1" ht="12" customHeight="1">
      <c r="B78" s="33"/>
      <c r="C78" s="28" t="s">
        <v>224</v>
      </c>
      <c r="L78" s="33"/>
    </row>
    <row r="79" spans="2:12" s="1" customFormat="1" ht="16.5" customHeight="1">
      <c r="B79" s="33"/>
      <c r="E79" s="316" t="str">
        <f>E11</f>
        <v>SO 771 - Rozvod venkovního osvětlení</v>
      </c>
      <c r="F79" s="335"/>
      <c r="G79" s="335"/>
      <c r="H79" s="335"/>
      <c r="L79" s="33"/>
    </row>
    <row r="80" spans="2:12" s="1" customFormat="1" ht="6.95" customHeight="1">
      <c r="B80" s="33"/>
      <c r="L80" s="33"/>
    </row>
    <row r="81" spans="2:65" s="1" customFormat="1" ht="12" customHeight="1">
      <c r="B81" s="33"/>
      <c r="C81" s="28" t="s">
        <v>22</v>
      </c>
      <c r="F81" s="26" t="str">
        <f>F14</f>
        <v>Z.Kopala, 570 01 Litomyšl</v>
      </c>
      <c r="I81" s="28" t="s">
        <v>24</v>
      </c>
      <c r="J81" s="50" t="str">
        <f>IF(J14="","",J14)</f>
        <v>20. 1. 2025</v>
      </c>
      <c r="L81" s="33"/>
    </row>
    <row r="82" spans="2:65" s="1" customFormat="1" ht="6.95" customHeight="1">
      <c r="B82" s="33"/>
      <c r="L82" s="33"/>
    </row>
    <row r="83" spans="2:65" s="1" customFormat="1" ht="15.2" customHeight="1">
      <c r="B83" s="33"/>
      <c r="C83" s="28" t="s">
        <v>26</v>
      </c>
      <c r="F83" s="26" t="str">
        <f>E17</f>
        <v>Město Litomyšl</v>
      </c>
      <c r="I83" s="28" t="s">
        <v>34</v>
      </c>
      <c r="J83" s="31" t="str">
        <f>E23</f>
        <v>DELTAPLAN s.r.o.</v>
      </c>
      <c r="L83" s="33"/>
    </row>
    <row r="84" spans="2:65" s="1" customFormat="1" ht="15.2" customHeight="1">
      <c r="B84" s="33"/>
      <c r="C84" s="28" t="s">
        <v>32</v>
      </c>
      <c r="F84" s="26" t="str">
        <f>IF(E20="","",E20)</f>
        <v>Vyplň údaj</v>
      </c>
      <c r="I84" s="28" t="s">
        <v>39</v>
      </c>
      <c r="J84" s="31" t="str">
        <f>E26</f>
        <v>Ing.Štefan Sivák</v>
      </c>
      <c r="L84" s="33"/>
    </row>
    <row r="85" spans="2:65" s="1" customFormat="1" ht="10.35" customHeight="1">
      <c r="B85" s="33"/>
      <c r="L85" s="33"/>
    </row>
    <row r="86" spans="2:65" s="10" customFormat="1" ht="29.25" customHeight="1">
      <c r="B86" s="113"/>
      <c r="C86" s="114" t="s">
        <v>291</v>
      </c>
      <c r="D86" s="115" t="s">
        <v>64</v>
      </c>
      <c r="E86" s="115" t="s">
        <v>60</v>
      </c>
      <c r="F86" s="115" t="s">
        <v>61</v>
      </c>
      <c r="G86" s="115" t="s">
        <v>292</v>
      </c>
      <c r="H86" s="115" t="s">
        <v>293</v>
      </c>
      <c r="I86" s="115" t="s">
        <v>294</v>
      </c>
      <c r="J86" s="115" t="s">
        <v>248</v>
      </c>
      <c r="K86" s="116" t="s">
        <v>295</v>
      </c>
      <c r="L86" s="113"/>
      <c r="M86" s="57" t="s">
        <v>42</v>
      </c>
      <c r="N86" s="58" t="s">
        <v>49</v>
      </c>
      <c r="O86" s="58" t="s">
        <v>296</v>
      </c>
      <c r="P86" s="58" t="s">
        <v>297</v>
      </c>
      <c r="Q86" s="58" t="s">
        <v>298</v>
      </c>
      <c r="R86" s="58" t="s">
        <v>299</v>
      </c>
      <c r="S86" s="58" t="s">
        <v>300</v>
      </c>
      <c r="T86" s="59" t="s">
        <v>301</v>
      </c>
    </row>
    <row r="87" spans="2:65" s="1" customFormat="1" ht="22.9" customHeight="1">
      <c r="B87" s="33"/>
      <c r="C87" s="62" t="s">
        <v>302</v>
      </c>
      <c r="J87" s="117">
        <f>BK87</f>
        <v>0</v>
      </c>
      <c r="L87" s="33"/>
      <c r="M87" s="60"/>
      <c r="N87" s="51"/>
      <c r="O87" s="51"/>
      <c r="P87" s="118">
        <f>P88</f>
        <v>0</v>
      </c>
      <c r="Q87" s="51"/>
      <c r="R87" s="118">
        <f>R88</f>
        <v>0</v>
      </c>
      <c r="S87" s="51"/>
      <c r="T87" s="119">
        <f>T88</f>
        <v>0</v>
      </c>
      <c r="AT87" s="18" t="s">
        <v>78</v>
      </c>
      <c r="AU87" s="18" t="s">
        <v>249</v>
      </c>
      <c r="BK87" s="120">
        <f>BK88</f>
        <v>0</v>
      </c>
    </row>
    <row r="88" spans="2:65" s="11" customFormat="1" ht="25.9" customHeight="1">
      <c r="B88" s="121"/>
      <c r="D88" s="122" t="s">
        <v>78</v>
      </c>
      <c r="E88" s="123" t="s">
        <v>1102</v>
      </c>
      <c r="F88" s="123" t="s">
        <v>1103</v>
      </c>
      <c r="I88" s="124"/>
      <c r="J88" s="125">
        <f>BK88</f>
        <v>0</v>
      </c>
      <c r="L88" s="121"/>
      <c r="M88" s="126"/>
      <c r="P88" s="127">
        <f>P89</f>
        <v>0</v>
      </c>
      <c r="R88" s="127">
        <f>R89</f>
        <v>0</v>
      </c>
      <c r="T88" s="128">
        <f>T89</f>
        <v>0</v>
      </c>
      <c r="AR88" s="122" t="s">
        <v>88</v>
      </c>
      <c r="AT88" s="129" t="s">
        <v>78</v>
      </c>
      <c r="AU88" s="129" t="s">
        <v>79</v>
      </c>
      <c r="AY88" s="122" t="s">
        <v>305</v>
      </c>
      <c r="BK88" s="130">
        <f>BK89</f>
        <v>0</v>
      </c>
    </row>
    <row r="89" spans="2:65" s="11" customFormat="1" ht="22.9" customHeight="1">
      <c r="B89" s="121"/>
      <c r="D89" s="122" t="s">
        <v>78</v>
      </c>
      <c r="E89" s="131" t="s">
        <v>8091</v>
      </c>
      <c r="F89" s="131" t="s">
        <v>8092</v>
      </c>
      <c r="I89" s="124"/>
      <c r="J89" s="132">
        <f>BK89</f>
        <v>0</v>
      </c>
      <c r="L89" s="121"/>
      <c r="M89" s="126"/>
      <c r="P89" s="127">
        <f>SUM(P90:P91)</f>
        <v>0</v>
      </c>
      <c r="R89" s="127">
        <f>SUM(R90:R91)</f>
        <v>0</v>
      </c>
      <c r="T89" s="128">
        <f>SUM(T90:T91)</f>
        <v>0</v>
      </c>
      <c r="AR89" s="122" t="s">
        <v>88</v>
      </c>
      <c r="AT89" s="129" t="s">
        <v>78</v>
      </c>
      <c r="AU89" s="129" t="s">
        <v>86</v>
      </c>
      <c r="AY89" s="122" t="s">
        <v>305</v>
      </c>
      <c r="BK89" s="130">
        <f>SUM(BK90:BK91)</f>
        <v>0</v>
      </c>
    </row>
    <row r="90" spans="2:65" s="1" customFormat="1" ht="24.2" customHeight="1">
      <c r="B90" s="33"/>
      <c r="C90" s="133" t="s">
        <v>86</v>
      </c>
      <c r="D90" s="133" t="s">
        <v>307</v>
      </c>
      <c r="E90" s="134" t="s">
        <v>10897</v>
      </c>
      <c r="F90" s="135" t="s">
        <v>10898</v>
      </c>
      <c r="G90" s="136" t="s">
        <v>8727</v>
      </c>
      <c r="H90" s="137">
        <v>1</v>
      </c>
      <c r="I90" s="138"/>
      <c r="J90" s="139">
        <f>ROUND(I90*H90,2)</f>
        <v>0</v>
      </c>
      <c r="K90" s="135" t="s">
        <v>42</v>
      </c>
      <c r="L90" s="33"/>
      <c r="M90" s="140" t="s">
        <v>42</v>
      </c>
      <c r="N90" s="141" t="s">
        <v>50</v>
      </c>
      <c r="P90" s="142">
        <f>O90*H90</f>
        <v>0</v>
      </c>
      <c r="Q90" s="142">
        <v>0</v>
      </c>
      <c r="R90" s="142">
        <f>Q90*H90</f>
        <v>0</v>
      </c>
      <c r="S90" s="142">
        <v>0</v>
      </c>
      <c r="T90" s="143">
        <f>S90*H90</f>
        <v>0</v>
      </c>
      <c r="AR90" s="144" t="s">
        <v>436</v>
      </c>
      <c r="AT90" s="144" t="s">
        <v>307</v>
      </c>
      <c r="AU90" s="144" t="s">
        <v>88</v>
      </c>
      <c r="AY90" s="18" t="s">
        <v>305</v>
      </c>
      <c r="BE90" s="145">
        <f>IF(N90="základní",J90,0)</f>
        <v>0</v>
      </c>
      <c r="BF90" s="145">
        <f>IF(N90="snížená",J90,0)</f>
        <v>0</v>
      </c>
      <c r="BG90" s="145">
        <f>IF(N90="zákl. přenesená",J90,0)</f>
        <v>0</v>
      </c>
      <c r="BH90" s="145">
        <f>IF(N90="sníž. přenesená",J90,0)</f>
        <v>0</v>
      </c>
      <c r="BI90" s="145">
        <f>IF(N90="nulová",J90,0)</f>
        <v>0</v>
      </c>
      <c r="BJ90" s="18" t="s">
        <v>86</v>
      </c>
      <c r="BK90" s="145">
        <f>ROUND(I90*H90,2)</f>
        <v>0</v>
      </c>
      <c r="BL90" s="18" t="s">
        <v>436</v>
      </c>
      <c r="BM90" s="144" t="s">
        <v>10899</v>
      </c>
    </row>
    <row r="91" spans="2:65" s="1" customFormat="1" ht="19.5">
      <c r="B91" s="33"/>
      <c r="D91" s="146" t="s">
        <v>313</v>
      </c>
      <c r="F91" s="147" t="s">
        <v>10898</v>
      </c>
      <c r="I91" s="148"/>
      <c r="L91" s="33"/>
      <c r="M91" s="194"/>
      <c r="N91" s="195"/>
      <c r="O91" s="195"/>
      <c r="P91" s="195"/>
      <c r="Q91" s="195"/>
      <c r="R91" s="195"/>
      <c r="S91" s="195"/>
      <c r="T91" s="196"/>
      <c r="AT91" s="18" t="s">
        <v>313</v>
      </c>
      <c r="AU91" s="18" t="s">
        <v>88</v>
      </c>
    </row>
    <row r="92" spans="2:65" s="1" customFormat="1" ht="6.95" customHeight="1">
      <c r="B92" s="42"/>
      <c r="C92" s="43"/>
      <c r="D92" s="43"/>
      <c r="E92" s="43"/>
      <c r="F92" s="43"/>
      <c r="G92" s="43"/>
      <c r="H92" s="43"/>
      <c r="I92" s="43"/>
      <c r="J92" s="43"/>
      <c r="K92" s="43"/>
      <c r="L92" s="33"/>
    </row>
  </sheetData>
  <sheetProtection algorithmName="SHA-512" hashValue="efHUKKT369OXKZqI6U/PUc+Y5s81lKBjP6L5C0pQxllVQwjYbYeUXhH+9dyqiPvVWh8RNhKnDHH5A7IiHJAuVQ==" saltValue="bmmGUmNZNZ0HZMa0enc1WcHnKSTK8Cm7Czcph33byyGftDAna0URl7HbTbjjg1pGrxiPNYg5lDrlHpEUkfvE2A==" spinCount="100000" sheet="1" objects="1" scenarios="1" formatColumns="0" formatRows="0" autoFilter="0"/>
  <autoFilter ref="C86:K91" xr:uid="{00000000-0009-0000-0000-00001C000000}"/>
  <mergeCells count="12">
    <mergeCell ref="E79:H79"/>
    <mergeCell ref="L2:V2"/>
    <mergeCell ref="E50:H50"/>
    <mergeCell ref="E52:H52"/>
    <mergeCell ref="E54:H54"/>
    <mergeCell ref="E75:H75"/>
    <mergeCell ref="E77:H77"/>
    <mergeCell ref="E7:H7"/>
    <mergeCell ref="E9:H9"/>
    <mergeCell ref="E11:H11"/>
    <mergeCell ref="E20:H20"/>
    <mergeCell ref="E29:H29"/>
  </mergeCells>
  <pageMargins left="0.39374999999999999" right="0.39374999999999999" top="0.39374999999999999" bottom="0.39374999999999999" header="0" footer="0"/>
  <pageSetup paperSize="9" scale="76" fitToHeight="100" orientation="portrait" blackAndWhite="1" r:id="rId1"/>
  <headerFooter>
    <oddFooter>&amp;CStrana &amp;P z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BM1183"/>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56" ht="36.950000000000003" customHeight="1">
      <c r="L2" s="295"/>
      <c r="M2" s="295"/>
      <c r="N2" s="295"/>
      <c r="O2" s="295"/>
      <c r="P2" s="295"/>
      <c r="Q2" s="295"/>
      <c r="R2" s="295"/>
      <c r="S2" s="295"/>
      <c r="T2" s="295"/>
      <c r="U2" s="295"/>
      <c r="V2" s="295"/>
      <c r="AT2" s="18" t="s">
        <v>100</v>
      </c>
      <c r="AZ2" s="91" t="s">
        <v>3981</v>
      </c>
      <c r="BA2" s="91" t="s">
        <v>3982</v>
      </c>
      <c r="BB2" s="91" t="s">
        <v>244</v>
      </c>
      <c r="BC2" s="91" t="s">
        <v>3983</v>
      </c>
      <c r="BD2" s="91" t="s">
        <v>88</v>
      </c>
    </row>
    <row r="3" spans="2:56" ht="6.95" customHeight="1">
      <c r="B3" s="19"/>
      <c r="C3" s="20"/>
      <c r="D3" s="20"/>
      <c r="E3" s="20"/>
      <c r="F3" s="20"/>
      <c r="G3" s="20"/>
      <c r="H3" s="20"/>
      <c r="I3" s="20"/>
      <c r="J3" s="20"/>
      <c r="K3" s="20"/>
      <c r="L3" s="21"/>
      <c r="AT3" s="18" t="s">
        <v>88</v>
      </c>
      <c r="AZ3" s="91" t="s">
        <v>3984</v>
      </c>
      <c r="BA3" s="91" t="s">
        <v>3985</v>
      </c>
      <c r="BB3" s="91" t="s">
        <v>199</v>
      </c>
      <c r="BC3" s="91" t="s">
        <v>3986</v>
      </c>
      <c r="BD3" s="91" t="s">
        <v>88</v>
      </c>
    </row>
    <row r="4" spans="2:56" ht="24.95" customHeight="1">
      <c r="B4" s="21"/>
      <c r="D4" s="22" t="s">
        <v>204</v>
      </c>
      <c r="L4" s="21"/>
      <c r="M4" s="92" t="s">
        <v>10</v>
      </c>
      <c r="AT4" s="18" t="s">
        <v>4</v>
      </c>
      <c r="AZ4" s="91" t="s">
        <v>3987</v>
      </c>
      <c r="BA4" s="91" t="s">
        <v>3988</v>
      </c>
      <c r="BB4" s="91" t="s">
        <v>402</v>
      </c>
      <c r="BC4" s="91" t="s">
        <v>3989</v>
      </c>
      <c r="BD4" s="91" t="s">
        <v>88</v>
      </c>
    </row>
    <row r="5" spans="2:56" ht="6.95" customHeight="1">
      <c r="B5" s="21"/>
      <c r="L5" s="21"/>
      <c r="AZ5" s="91" t="s">
        <v>3990</v>
      </c>
      <c r="BA5" s="91" t="s">
        <v>3991</v>
      </c>
      <c r="BB5" s="91" t="s">
        <v>402</v>
      </c>
      <c r="BC5" s="91" t="s">
        <v>3992</v>
      </c>
      <c r="BD5" s="91" t="s">
        <v>88</v>
      </c>
    </row>
    <row r="6" spans="2:56" ht="12" customHeight="1">
      <c r="B6" s="21"/>
      <c r="D6" s="28" t="s">
        <v>16</v>
      </c>
      <c r="L6" s="21"/>
      <c r="AZ6" s="91" t="s">
        <v>3993</v>
      </c>
      <c r="BA6" s="91" t="s">
        <v>3994</v>
      </c>
      <c r="BB6" s="91" t="s">
        <v>199</v>
      </c>
      <c r="BC6" s="91" t="s">
        <v>3995</v>
      </c>
      <c r="BD6" s="91" t="s">
        <v>88</v>
      </c>
    </row>
    <row r="7" spans="2:56" ht="16.5" customHeight="1">
      <c r="B7" s="21"/>
      <c r="E7" s="333" t="str">
        <f>'Rekapitulace stavby'!K6</f>
        <v>Domov pro seniory v Litomyšli</v>
      </c>
      <c r="F7" s="334"/>
      <c r="G7" s="334"/>
      <c r="H7" s="334"/>
      <c r="L7" s="21"/>
      <c r="AZ7" s="91" t="s">
        <v>3996</v>
      </c>
      <c r="BA7" s="91" t="s">
        <v>3997</v>
      </c>
      <c r="BB7" s="91" t="s">
        <v>402</v>
      </c>
      <c r="BC7" s="91" t="s">
        <v>3998</v>
      </c>
      <c r="BD7" s="91" t="s">
        <v>88</v>
      </c>
    </row>
    <row r="8" spans="2:56" ht="12.75">
      <c r="B8" s="21"/>
      <c r="D8" s="28" t="s">
        <v>217</v>
      </c>
      <c r="L8" s="21"/>
      <c r="AZ8" s="91" t="s">
        <v>3999</v>
      </c>
      <c r="BA8" s="91" t="s">
        <v>3997</v>
      </c>
      <c r="BB8" s="91" t="s">
        <v>402</v>
      </c>
      <c r="BC8" s="91" t="s">
        <v>4000</v>
      </c>
      <c r="BD8" s="91" t="s">
        <v>88</v>
      </c>
    </row>
    <row r="9" spans="2:56" ht="16.5" customHeight="1">
      <c r="B9" s="21"/>
      <c r="E9" s="333" t="s">
        <v>221</v>
      </c>
      <c r="F9" s="295"/>
      <c r="G9" s="295"/>
      <c r="H9" s="295"/>
      <c r="L9" s="21"/>
      <c r="AZ9" s="91" t="s">
        <v>4001</v>
      </c>
      <c r="BA9" s="91" t="s">
        <v>3997</v>
      </c>
      <c r="BB9" s="91" t="s">
        <v>402</v>
      </c>
      <c r="BC9" s="91" t="s">
        <v>1783</v>
      </c>
      <c r="BD9" s="91" t="s">
        <v>88</v>
      </c>
    </row>
    <row r="10" spans="2:56" ht="12" customHeight="1">
      <c r="B10" s="21"/>
      <c r="D10" s="28" t="s">
        <v>224</v>
      </c>
      <c r="L10" s="21"/>
      <c r="AZ10" s="91" t="s">
        <v>4002</v>
      </c>
      <c r="BA10" s="91" t="s">
        <v>4003</v>
      </c>
      <c r="BB10" s="91" t="s">
        <v>402</v>
      </c>
      <c r="BC10" s="91" t="s">
        <v>1184</v>
      </c>
      <c r="BD10" s="91" t="s">
        <v>88</v>
      </c>
    </row>
    <row r="11" spans="2:56" s="1" customFormat="1" ht="16.5" customHeight="1">
      <c r="B11" s="33"/>
      <c r="E11" s="329" t="s">
        <v>227</v>
      </c>
      <c r="F11" s="335"/>
      <c r="G11" s="335"/>
      <c r="H11" s="335"/>
      <c r="L11" s="33"/>
      <c r="AZ11" s="91" t="s">
        <v>4004</v>
      </c>
      <c r="BA11" s="91" t="s">
        <v>4003</v>
      </c>
      <c r="BB11" s="91" t="s">
        <v>402</v>
      </c>
      <c r="BC11" s="91" t="s">
        <v>4005</v>
      </c>
      <c r="BD11" s="91" t="s">
        <v>88</v>
      </c>
    </row>
    <row r="12" spans="2:56" s="1" customFormat="1" ht="12" customHeight="1">
      <c r="B12" s="33"/>
      <c r="D12" s="28" t="s">
        <v>231</v>
      </c>
      <c r="L12" s="33"/>
      <c r="AZ12" s="91" t="s">
        <v>4006</v>
      </c>
      <c r="BA12" s="91" t="s">
        <v>4007</v>
      </c>
      <c r="BB12" s="91" t="s">
        <v>402</v>
      </c>
      <c r="BC12" s="91" t="s">
        <v>4008</v>
      </c>
      <c r="BD12" s="91" t="s">
        <v>88</v>
      </c>
    </row>
    <row r="13" spans="2:56" s="1" customFormat="1" ht="16.5" customHeight="1">
      <c r="B13" s="33"/>
      <c r="E13" s="316" t="s">
        <v>4009</v>
      </c>
      <c r="F13" s="335"/>
      <c r="G13" s="335"/>
      <c r="H13" s="335"/>
      <c r="L13" s="33"/>
      <c r="AZ13" s="91" t="s">
        <v>4010</v>
      </c>
      <c r="BA13" s="91" t="s">
        <v>4007</v>
      </c>
      <c r="BB13" s="91" t="s">
        <v>402</v>
      </c>
      <c r="BC13" s="91" t="s">
        <v>684</v>
      </c>
      <c r="BD13" s="91" t="s">
        <v>88</v>
      </c>
    </row>
    <row r="14" spans="2:56" s="1" customFormat="1" ht="11.25">
      <c r="B14" s="33"/>
      <c r="L14" s="33"/>
      <c r="AZ14" s="91" t="s">
        <v>4011</v>
      </c>
      <c r="BA14" s="91" t="s">
        <v>4012</v>
      </c>
      <c r="BB14" s="91" t="s">
        <v>199</v>
      </c>
      <c r="BC14" s="91" t="s">
        <v>4013</v>
      </c>
      <c r="BD14" s="91" t="s">
        <v>88</v>
      </c>
    </row>
    <row r="15" spans="2:56" s="1" customFormat="1" ht="12" customHeight="1">
      <c r="B15" s="33"/>
      <c r="D15" s="28" t="s">
        <v>18</v>
      </c>
      <c r="F15" s="26" t="s">
        <v>19</v>
      </c>
      <c r="I15" s="28" t="s">
        <v>20</v>
      </c>
      <c r="J15" s="26" t="s">
        <v>42</v>
      </c>
      <c r="L15" s="33"/>
      <c r="AZ15" s="91" t="s">
        <v>4014</v>
      </c>
      <c r="BA15" s="91" t="s">
        <v>4015</v>
      </c>
      <c r="BB15" s="91" t="s">
        <v>244</v>
      </c>
      <c r="BC15" s="91" t="s">
        <v>4016</v>
      </c>
      <c r="BD15" s="91" t="s">
        <v>88</v>
      </c>
    </row>
    <row r="16" spans="2:56" s="1" customFormat="1" ht="12" customHeight="1">
      <c r="B16" s="33"/>
      <c r="D16" s="28" t="s">
        <v>22</v>
      </c>
      <c r="F16" s="26" t="s">
        <v>23</v>
      </c>
      <c r="I16" s="28" t="s">
        <v>24</v>
      </c>
      <c r="J16" s="50" t="str">
        <f>'Rekapitulace stavby'!AN8</f>
        <v>20. 1. 2025</v>
      </c>
      <c r="L16" s="33"/>
      <c r="AZ16" s="91" t="s">
        <v>4017</v>
      </c>
      <c r="BA16" s="91" t="s">
        <v>4018</v>
      </c>
      <c r="BB16" s="91" t="s">
        <v>244</v>
      </c>
      <c r="BC16" s="91" t="s">
        <v>4019</v>
      </c>
      <c r="BD16" s="91" t="s">
        <v>88</v>
      </c>
    </row>
    <row r="17" spans="2:56" s="1" customFormat="1" ht="10.9" customHeight="1">
      <c r="B17" s="33"/>
      <c r="L17" s="33"/>
      <c r="AZ17" s="91" t="s">
        <v>4020</v>
      </c>
      <c r="BA17" s="91" t="s">
        <v>4021</v>
      </c>
      <c r="BB17" s="91" t="s">
        <v>244</v>
      </c>
      <c r="BC17" s="91" t="s">
        <v>4022</v>
      </c>
      <c r="BD17" s="91" t="s">
        <v>88</v>
      </c>
    </row>
    <row r="18" spans="2:56" s="1" customFormat="1" ht="12" customHeight="1">
      <c r="B18" s="33"/>
      <c r="D18" s="28" t="s">
        <v>26</v>
      </c>
      <c r="I18" s="28" t="s">
        <v>27</v>
      </c>
      <c r="J18" s="26" t="s">
        <v>28</v>
      </c>
      <c r="L18" s="33"/>
      <c r="AZ18" s="91" t="s">
        <v>4023</v>
      </c>
      <c r="BA18" s="91" t="s">
        <v>4024</v>
      </c>
      <c r="BB18" s="91" t="s">
        <v>199</v>
      </c>
      <c r="BC18" s="91" t="s">
        <v>4025</v>
      </c>
      <c r="BD18" s="91" t="s">
        <v>88</v>
      </c>
    </row>
    <row r="19" spans="2:56" s="1" customFormat="1" ht="18" customHeight="1">
      <c r="B19" s="33"/>
      <c r="E19" s="26" t="s">
        <v>29</v>
      </c>
      <c r="I19" s="28" t="s">
        <v>30</v>
      </c>
      <c r="J19" s="26" t="s">
        <v>31</v>
      </c>
      <c r="L19" s="33"/>
      <c r="AZ19" s="91" t="s">
        <v>4026</v>
      </c>
      <c r="BA19" s="91" t="s">
        <v>4027</v>
      </c>
      <c r="BB19" s="91" t="s">
        <v>199</v>
      </c>
      <c r="BC19" s="91" t="s">
        <v>4028</v>
      </c>
      <c r="BD19" s="91" t="s">
        <v>88</v>
      </c>
    </row>
    <row r="20" spans="2:56" s="1" customFormat="1" ht="6.95" customHeight="1">
      <c r="B20" s="33"/>
      <c r="L20" s="33"/>
    </row>
    <row r="21" spans="2:56" s="1" customFormat="1" ht="12" customHeight="1">
      <c r="B21" s="33"/>
      <c r="D21" s="28" t="s">
        <v>32</v>
      </c>
      <c r="I21" s="28" t="s">
        <v>27</v>
      </c>
      <c r="J21" s="29" t="str">
        <f>'Rekapitulace stavby'!AN13</f>
        <v>Vyplň údaj</v>
      </c>
      <c r="L21" s="33"/>
    </row>
    <row r="22" spans="2:56" s="1" customFormat="1" ht="18" customHeight="1">
      <c r="B22" s="33"/>
      <c r="E22" s="336" t="str">
        <f>'Rekapitulace stavby'!E14</f>
        <v>Vyplň údaj</v>
      </c>
      <c r="F22" s="294"/>
      <c r="G22" s="294"/>
      <c r="H22" s="294"/>
      <c r="I22" s="28" t="s">
        <v>30</v>
      </c>
      <c r="J22" s="29" t="str">
        <f>'Rekapitulace stavby'!AN14</f>
        <v>Vyplň údaj</v>
      </c>
      <c r="L22" s="33"/>
    </row>
    <row r="23" spans="2:56" s="1" customFormat="1" ht="6.95" customHeight="1">
      <c r="B23" s="33"/>
      <c r="L23" s="33"/>
    </row>
    <row r="24" spans="2:56" s="1" customFormat="1" ht="12" customHeight="1">
      <c r="B24" s="33"/>
      <c r="D24" s="28" t="s">
        <v>34</v>
      </c>
      <c r="I24" s="28" t="s">
        <v>27</v>
      </c>
      <c r="J24" s="26" t="s">
        <v>35</v>
      </c>
      <c r="L24" s="33"/>
    </row>
    <row r="25" spans="2:56" s="1" customFormat="1" ht="18" customHeight="1">
      <c r="B25" s="33"/>
      <c r="E25" s="26" t="s">
        <v>36</v>
      </c>
      <c r="I25" s="28" t="s">
        <v>30</v>
      </c>
      <c r="J25" s="26" t="s">
        <v>37</v>
      </c>
      <c r="L25" s="33"/>
    </row>
    <row r="26" spans="2:56" s="1" customFormat="1" ht="6.95" customHeight="1">
      <c r="B26" s="33"/>
      <c r="L26" s="33"/>
    </row>
    <row r="27" spans="2:56" s="1" customFormat="1" ht="12" customHeight="1">
      <c r="B27" s="33"/>
      <c r="D27" s="28" t="s">
        <v>39</v>
      </c>
      <c r="I27" s="28" t="s">
        <v>27</v>
      </c>
      <c r="J27" s="26" t="s">
        <v>40</v>
      </c>
      <c r="L27" s="33"/>
    </row>
    <row r="28" spans="2:56" s="1" customFormat="1" ht="18" customHeight="1">
      <c r="B28" s="33"/>
      <c r="E28" s="26" t="s">
        <v>41</v>
      </c>
      <c r="I28" s="28" t="s">
        <v>30</v>
      </c>
      <c r="J28" s="26" t="s">
        <v>42</v>
      </c>
      <c r="L28" s="33"/>
    </row>
    <row r="29" spans="2:56" s="1" customFormat="1" ht="6.95" customHeight="1">
      <c r="B29" s="33"/>
      <c r="L29" s="33"/>
    </row>
    <row r="30" spans="2:56" s="1" customFormat="1" ht="12" customHeight="1">
      <c r="B30" s="33"/>
      <c r="D30" s="28" t="s">
        <v>43</v>
      </c>
      <c r="L30" s="33"/>
    </row>
    <row r="31" spans="2:56" s="7" customFormat="1" ht="16.5" customHeight="1">
      <c r="B31" s="93"/>
      <c r="E31" s="299" t="s">
        <v>42</v>
      </c>
      <c r="F31" s="299"/>
      <c r="G31" s="299"/>
      <c r="H31" s="299"/>
      <c r="L31" s="93"/>
    </row>
    <row r="32" spans="2:56" s="1" customFormat="1" ht="6.95" customHeight="1">
      <c r="B32" s="33"/>
      <c r="L32" s="33"/>
    </row>
    <row r="33" spans="2:12" s="1" customFormat="1" ht="6.95" customHeight="1">
      <c r="B33" s="33"/>
      <c r="D33" s="51"/>
      <c r="E33" s="51"/>
      <c r="F33" s="51"/>
      <c r="G33" s="51"/>
      <c r="H33" s="51"/>
      <c r="I33" s="51"/>
      <c r="J33" s="51"/>
      <c r="K33" s="51"/>
      <c r="L33" s="33"/>
    </row>
    <row r="34" spans="2:12" s="1" customFormat="1" ht="25.35" customHeight="1">
      <c r="B34" s="33"/>
      <c r="D34" s="94" t="s">
        <v>45</v>
      </c>
      <c r="J34" s="64">
        <f>ROUND(J103, 2)</f>
        <v>0</v>
      </c>
      <c r="L34" s="33"/>
    </row>
    <row r="35" spans="2:12" s="1" customFormat="1" ht="6.95" customHeight="1">
      <c r="B35" s="33"/>
      <c r="D35" s="51"/>
      <c r="E35" s="51"/>
      <c r="F35" s="51"/>
      <c r="G35" s="51"/>
      <c r="H35" s="51"/>
      <c r="I35" s="51"/>
      <c r="J35" s="51"/>
      <c r="K35" s="51"/>
      <c r="L35" s="33"/>
    </row>
    <row r="36" spans="2:12" s="1" customFormat="1" ht="14.45" customHeight="1">
      <c r="B36" s="33"/>
      <c r="F36" s="36" t="s">
        <v>47</v>
      </c>
      <c r="I36" s="36" t="s">
        <v>46</v>
      </c>
      <c r="J36" s="36" t="s">
        <v>48</v>
      </c>
      <c r="L36" s="33"/>
    </row>
    <row r="37" spans="2:12" s="1" customFormat="1" ht="14.45" customHeight="1">
      <c r="B37" s="33"/>
      <c r="D37" s="53" t="s">
        <v>49</v>
      </c>
      <c r="E37" s="28" t="s">
        <v>50</v>
      </c>
      <c r="F37" s="83">
        <f>ROUND((SUM(BE103:BE1182)),  2)</f>
        <v>0</v>
      </c>
      <c r="I37" s="95">
        <v>0.21</v>
      </c>
      <c r="J37" s="83">
        <f>ROUND(((SUM(BE103:BE1182))*I37),  2)</f>
        <v>0</v>
      </c>
      <c r="L37" s="33"/>
    </row>
    <row r="38" spans="2:12" s="1" customFormat="1" ht="14.45" customHeight="1">
      <c r="B38" s="33"/>
      <c r="E38" s="28" t="s">
        <v>51</v>
      </c>
      <c r="F38" s="83">
        <f>ROUND((SUM(BF103:BF1182)),  2)</f>
        <v>0</v>
      </c>
      <c r="I38" s="95">
        <v>0.12</v>
      </c>
      <c r="J38" s="83">
        <f>ROUND(((SUM(BF103:BF1182))*I38),  2)</f>
        <v>0</v>
      </c>
      <c r="L38" s="33"/>
    </row>
    <row r="39" spans="2:12" s="1" customFormat="1" ht="14.45" hidden="1" customHeight="1">
      <c r="B39" s="33"/>
      <c r="E39" s="28" t="s">
        <v>52</v>
      </c>
      <c r="F39" s="83">
        <f>ROUND((SUM(BG103:BG1182)),  2)</f>
        <v>0</v>
      </c>
      <c r="I39" s="95">
        <v>0.21</v>
      </c>
      <c r="J39" s="83">
        <f>0</f>
        <v>0</v>
      </c>
      <c r="L39" s="33"/>
    </row>
    <row r="40" spans="2:12" s="1" customFormat="1" ht="14.45" hidden="1" customHeight="1">
      <c r="B40" s="33"/>
      <c r="E40" s="28" t="s">
        <v>53</v>
      </c>
      <c r="F40" s="83">
        <f>ROUND((SUM(BH103:BH1182)),  2)</f>
        <v>0</v>
      </c>
      <c r="I40" s="95">
        <v>0.12</v>
      </c>
      <c r="J40" s="83">
        <f>0</f>
        <v>0</v>
      </c>
      <c r="L40" s="33"/>
    </row>
    <row r="41" spans="2:12" s="1" customFormat="1" ht="14.45" hidden="1" customHeight="1">
      <c r="B41" s="33"/>
      <c r="E41" s="28" t="s">
        <v>54</v>
      </c>
      <c r="F41" s="83">
        <f>ROUND((SUM(BI103:BI1182)),  2)</f>
        <v>0</v>
      </c>
      <c r="I41" s="95">
        <v>0</v>
      </c>
      <c r="J41" s="83">
        <f>0</f>
        <v>0</v>
      </c>
      <c r="L41" s="33"/>
    </row>
    <row r="42" spans="2:12" s="1" customFormat="1" ht="6.95" customHeight="1">
      <c r="B42" s="33"/>
      <c r="L42" s="33"/>
    </row>
    <row r="43" spans="2:12" s="1" customFormat="1" ht="25.35" customHeight="1">
      <c r="B43" s="33"/>
      <c r="C43" s="96"/>
      <c r="D43" s="97" t="s">
        <v>55</v>
      </c>
      <c r="E43" s="55"/>
      <c r="F43" s="55"/>
      <c r="G43" s="98" t="s">
        <v>56</v>
      </c>
      <c r="H43" s="99" t="s">
        <v>57</v>
      </c>
      <c r="I43" s="55"/>
      <c r="J43" s="100">
        <f>SUM(J34:J41)</f>
        <v>0</v>
      </c>
      <c r="K43" s="101"/>
      <c r="L43" s="33"/>
    </row>
    <row r="44" spans="2:12" s="1" customFormat="1" ht="14.45" customHeight="1">
      <c r="B44" s="42"/>
      <c r="C44" s="43"/>
      <c r="D44" s="43"/>
      <c r="E44" s="43"/>
      <c r="F44" s="43"/>
      <c r="G44" s="43"/>
      <c r="H44" s="43"/>
      <c r="I44" s="43"/>
      <c r="J44" s="43"/>
      <c r="K44" s="43"/>
      <c r="L44" s="33"/>
    </row>
    <row r="48" spans="2:12" s="1" customFormat="1" ht="6.95" customHeight="1">
      <c r="B48" s="44"/>
      <c r="C48" s="45"/>
      <c r="D48" s="45"/>
      <c r="E48" s="45"/>
      <c r="F48" s="45"/>
      <c r="G48" s="45"/>
      <c r="H48" s="45"/>
      <c r="I48" s="45"/>
      <c r="J48" s="45"/>
      <c r="K48" s="45"/>
      <c r="L48" s="33"/>
    </row>
    <row r="49" spans="2:12" s="1" customFormat="1" ht="24.95" customHeight="1">
      <c r="B49" s="33"/>
      <c r="C49" s="22" t="s">
        <v>246</v>
      </c>
      <c r="L49" s="33"/>
    </row>
    <row r="50" spans="2:12" s="1" customFormat="1" ht="6.95" customHeight="1">
      <c r="B50" s="33"/>
      <c r="L50" s="33"/>
    </row>
    <row r="51" spans="2:12" s="1" customFormat="1" ht="12" customHeight="1">
      <c r="B51" s="33"/>
      <c r="C51" s="28" t="s">
        <v>16</v>
      </c>
      <c r="L51" s="33"/>
    </row>
    <row r="52" spans="2:12" s="1" customFormat="1" ht="16.5" customHeight="1">
      <c r="B52" s="33"/>
      <c r="E52" s="333" t="str">
        <f>E7</f>
        <v>Domov pro seniory v Litomyšli</v>
      </c>
      <c r="F52" s="334"/>
      <c r="G52" s="334"/>
      <c r="H52" s="334"/>
      <c r="L52" s="33"/>
    </row>
    <row r="53" spans="2:12" ht="12" customHeight="1">
      <c r="B53" s="21"/>
      <c r="C53" s="28" t="s">
        <v>217</v>
      </c>
      <c r="L53" s="21"/>
    </row>
    <row r="54" spans="2:12" ht="16.5" customHeight="1">
      <c r="B54" s="21"/>
      <c r="E54" s="333" t="s">
        <v>221</v>
      </c>
      <c r="F54" s="295"/>
      <c r="G54" s="295"/>
      <c r="H54" s="295"/>
      <c r="L54" s="21"/>
    </row>
    <row r="55" spans="2:12" ht="12" customHeight="1">
      <c r="B55" s="21"/>
      <c r="C55" s="28" t="s">
        <v>224</v>
      </c>
      <c r="L55" s="21"/>
    </row>
    <row r="56" spans="2:12" s="1" customFormat="1" ht="16.5" customHeight="1">
      <c r="B56" s="33"/>
      <c r="E56" s="329" t="s">
        <v>227</v>
      </c>
      <c r="F56" s="335"/>
      <c r="G56" s="335"/>
      <c r="H56" s="335"/>
      <c r="L56" s="33"/>
    </row>
    <row r="57" spans="2:12" s="1" customFormat="1" ht="12" customHeight="1">
      <c r="B57" s="33"/>
      <c r="C57" s="28" t="s">
        <v>231</v>
      </c>
      <c r="L57" s="33"/>
    </row>
    <row r="58" spans="2:12" s="1" customFormat="1" ht="16.5" customHeight="1">
      <c r="B58" s="33"/>
      <c r="E58" s="316" t="str">
        <f>E13</f>
        <v>SKR - Stavebně konstrukční řešení</v>
      </c>
      <c r="F58" s="335"/>
      <c r="G58" s="335"/>
      <c r="H58" s="335"/>
      <c r="L58" s="33"/>
    </row>
    <row r="59" spans="2:12" s="1" customFormat="1" ht="6.95" customHeight="1">
      <c r="B59" s="33"/>
      <c r="L59" s="33"/>
    </row>
    <row r="60" spans="2:12" s="1" customFormat="1" ht="12" customHeight="1">
      <c r="B60" s="33"/>
      <c r="C60" s="28" t="s">
        <v>22</v>
      </c>
      <c r="F60" s="26" t="str">
        <f>F16</f>
        <v>Z.Kopala, 570 01 Litomyšl</v>
      </c>
      <c r="I60" s="28" t="s">
        <v>24</v>
      </c>
      <c r="J60" s="50" t="str">
        <f>IF(J16="","",J16)</f>
        <v>20. 1. 2025</v>
      </c>
      <c r="L60" s="33"/>
    </row>
    <row r="61" spans="2:12" s="1" customFormat="1" ht="6.95" customHeight="1">
      <c r="B61" s="33"/>
      <c r="L61" s="33"/>
    </row>
    <row r="62" spans="2:12" s="1" customFormat="1" ht="15.2" customHeight="1">
      <c r="B62" s="33"/>
      <c r="C62" s="28" t="s">
        <v>26</v>
      </c>
      <c r="F62" s="26" t="str">
        <f>E19</f>
        <v>Město Litomyšl</v>
      </c>
      <c r="I62" s="28" t="s">
        <v>34</v>
      </c>
      <c r="J62" s="31" t="str">
        <f>E25</f>
        <v>DELTAPLAN s.r.o.</v>
      </c>
      <c r="L62" s="33"/>
    </row>
    <row r="63" spans="2:12" s="1" customFormat="1" ht="15.2" customHeight="1">
      <c r="B63" s="33"/>
      <c r="C63" s="28" t="s">
        <v>32</v>
      </c>
      <c r="F63" s="26" t="str">
        <f>IF(E22="","",E22)</f>
        <v>Vyplň údaj</v>
      </c>
      <c r="I63" s="28" t="s">
        <v>39</v>
      </c>
      <c r="J63" s="31" t="str">
        <f>E28</f>
        <v>Ing.Štefan Sivák</v>
      </c>
      <c r="L63" s="33"/>
    </row>
    <row r="64" spans="2:12" s="1" customFormat="1" ht="10.35" customHeight="1">
      <c r="B64" s="33"/>
      <c r="L64" s="33"/>
    </row>
    <row r="65" spans="2:47" s="1" customFormat="1" ht="29.25" customHeight="1">
      <c r="B65" s="33"/>
      <c r="C65" s="102" t="s">
        <v>247</v>
      </c>
      <c r="D65" s="96"/>
      <c r="E65" s="96"/>
      <c r="F65" s="96"/>
      <c r="G65" s="96"/>
      <c r="H65" s="96"/>
      <c r="I65" s="96"/>
      <c r="J65" s="103" t="s">
        <v>248</v>
      </c>
      <c r="K65" s="96"/>
      <c r="L65" s="33"/>
    </row>
    <row r="66" spans="2:47" s="1" customFormat="1" ht="10.35" customHeight="1">
      <c r="B66" s="33"/>
      <c r="L66" s="33"/>
    </row>
    <row r="67" spans="2:47" s="1" customFormat="1" ht="22.9" customHeight="1">
      <c r="B67" s="33"/>
      <c r="C67" s="104" t="s">
        <v>77</v>
      </c>
      <c r="J67" s="64">
        <f>J103</f>
        <v>0</v>
      </c>
      <c r="L67" s="33"/>
      <c r="AU67" s="18" t="s">
        <v>249</v>
      </c>
    </row>
    <row r="68" spans="2:47" s="8" customFormat="1" ht="24.95" customHeight="1">
      <c r="B68" s="105"/>
      <c r="D68" s="106" t="s">
        <v>250</v>
      </c>
      <c r="E68" s="107"/>
      <c r="F68" s="107"/>
      <c r="G68" s="107"/>
      <c r="H68" s="107"/>
      <c r="I68" s="107"/>
      <c r="J68" s="108">
        <f>J104</f>
        <v>0</v>
      </c>
      <c r="L68" s="105"/>
    </row>
    <row r="69" spans="2:47" s="9" customFormat="1" ht="19.899999999999999" customHeight="1">
      <c r="B69" s="109"/>
      <c r="D69" s="110" t="s">
        <v>251</v>
      </c>
      <c r="E69" s="111"/>
      <c r="F69" s="111"/>
      <c r="G69" s="111"/>
      <c r="H69" s="111"/>
      <c r="I69" s="111"/>
      <c r="J69" s="112">
        <f>J105</f>
        <v>0</v>
      </c>
      <c r="L69" s="109"/>
    </row>
    <row r="70" spans="2:47" s="9" customFormat="1" ht="19.899999999999999" customHeight="1">
      <c r="B70" s="109"/>
      <c r="D70" s="110" t="s">
        <v>252</v>
      </c>
      <c r="E70" s="111"/>
      <c r="F70" s="111"/>
      <c r="G70" s="111"/>
      <c r="H70" s="111"/>
      <c r="I70" s="111"/>
      <c r="J70" s="112">
        <f>J139</f>
        <v>0</v>
      </c>
      <c r="L70" s="109"/>
    </row>
    <row r="71" spans="2:47" s="9" customFormat="1" ht="19.899999999999999" customHeight="1">
      <c r="B71" s="109"/>
      <c r="D71" s="110" t="s">
        <v>253</v>
      </c>
      <c r="E71" s="111"/>
      <c r="F71" s="111"/>
      <c r="G71" s="111"/>
      <c r="H71" s="111"/>
      <c r="I71" s="111"/>
      <c r="J71" s="112">
        <f>J431</f>
        <v>0</v>
      </c>
      <c r="L71" s="109"/>
    </row>
    <row r="72" spans="2:47" s="9" customFormat="1" ht="19.899999999999999" customHeight="1">
      <c r="B72" s="109"/>
      <c r="D72" s="110" t="s">
        <v>254</v>
      </c>
      <c r="E72" s="111"/>
      <c r="F72" s="111"/>
      <c r="G72" s="111"/>
      <c r="H72" s="111"/>
      <c r="I72" s="111"/>
      <c r="J72" s="112">
        <f>J621</f>
        <v>0</v>
      </c>
      <c r="L72" s="109"/>
    </row>
    <row r="73" spans="2:47" s="9" customFormat="1" ht="19.899999999999999" customHeight="1">
      <c r="B73" s="109"/>
      <c r="D73" s="110" t="s">
        <v>257</v>
      </c>
      <c r="E73" s="111"/>
      <c r="F73" s="111"/>
      <c r="G73" s="111"/>
      <c r="H73" s="111"/>
      <c r="I73" s="111"/>
      <c r="J73" s="112">
        <f>J1019</f>
        <v>0</v>
      </c>
      <c r="L73" s="109"/>
    </row>
    <row r="74" spans="2:47" s="9" customFormat="1" ht="19.899999999999999" customHeight="1">
      <c r="B74" s="109"/>
      <c r="D74" s="110" t="s">
        <v>4029</v>
      </c>
      <c r="E74" s="111"/>
      <c r="F74" s="111"/>
      <c r="G74" s="111"/>
      <c r="H74" s="111"/>
      <c r="I74" s="111"/>
      <c r="J74" s="112">
        <f>J1100</f>
        <v>0</v>
      </c>
      <c r="L74" s="109"/>
    </row>
    <row r="75" spans="2:47" s="9" customFormat="1" ht="19.899999999999999" customHeight="1">
      <c r="B75" s="109"/>
      <c r="D75" s="110" t="s">
        <v>258</v>
      </c>
      <c r="E75" s="111"/>
      <c r="F75" s="111"/>
      <c r="G75" s="111"/>
      <c r="H75" s="111"/>
      <c r="I75" s="111"/>
      <c r="J75" s="112">
        <f>J1119</f>
        <v>0</v>
      </c>
      <c r="L75" s="109"/>
    </row>
    <row r="76" spans="2:47" s="8" customFormat="1" ht="24.95" customHeight="1">
      <c r="B76" s="105"/>
      <c r="D76" s="106" t="s">
        <v>259</v>
      </c>
      <c r="E76" s="107"/>
      <c r="F76" s="107"/>
      <c r="G76" s="107"/>
      <c r="H76" s="107"/>
      <c r="I76" s="107"/>
      <c r="J76" s="108">
        <f>J1124</f>
        <v>0</v>
      </c>
      <c r="L76" s="105"/>
    </row>
    <row r="77" spans="2:47" s="9" customFormat="1" ht="19.899999999999999" customHeight="1">
      <c r="B77" s="109"/>
      <c r="D77" s="110" t="s">
        <v>263</v>
      </c>
      <c r="E77" s="111"/>
      <c r="F77" s="111"/>
      <c r="G77" s="111"/>
      <c r="H77" s="111"/>
      <c r="I77" s="111"/>
      <c r="J77" s="112">
        <f>J1125</f>
        <v>0</v>
      </c>
      <c r="L77" s="109"/>
    </row>
    <row r="78" spans="2:47" s="9" customFormat="1" ht="19.899999999999999" customHeight="1">
      <c r="B78" s="109"/>
      <c r="D78" s="110" t="s">
        <v>4030</v>
      </c>
      <c r="E78" s="111"/>
      <c r="F78" s="111"/>
      <c r="G78" s="111"/>
      <c r="H78" s="111"/>
      <c r="I78" s="111"/>
      <c r="J78" s="112">
        <f>J1145</f>
        <v>0</v>
      </c>
      <c r="L78" s="109"/>
    </row>
    <row r="79" spans="2:47" s="9" customFormat="1" ht="19.899999999999999" customHeight="1">
      <c r="B79" s="109"/>
      <c r="D79" s="110" t="s">
        <v>288</v>
      </c>
      <c r="E79" s="111"/>
      <c r="F79" s="111"/>
      <c r="G79" s="111"/>
      <c r="H79" s="111"/>
      <c r="I79" s="111"/>
      <c r="J79" s="112">
        <f>J1162</f>
        <v>0</v>
      </c>
      <c r="L79" s="109"/>
    </row>
    <row r="80" spans="2:47" s="1" customFormat="1" ht="21.75" customHeight="1">
      <c r="B80" s="33"/>
      <c r="L80" s="33"/>
    </row>
    <row r="81" spans="2:12" s="1" customFormat="1" ht="6.95" customHeight="1">
      <c r="B81" s="42"/>
      <c r="C81" s="43"/>
      <c r="D81" s="43"/>
      <c r="E81" s="43"/>
      <c r="F81" s="43"/>
      <c r="G81" s="43"/>
      <c r="H81" s="43"/>
      <c r="I81" s="43"/>
      <c r="J81" s="43"/>
      <c r="K81" s="43"/>
      <c r="L81" s="33"/>
    </row>
    <row r="85" spans="2:12" s="1" customFormat="1" ht="6.95" customHeight="1">
      <c r="B85" s="44"/>
      <c r="C85" s="45"/>
      <c r="D85" s="45"/>
      <c r="E85" s="45"/>
      <c r="F85" s="45"/>
      <c r="G85" s="45"/>
      <c r="H85" s="45"/>
      <c r="I85" s="45"/>
      <c r="J85" s="45"/>
      <c r="K85" s="45"/>
      <c r="L85" s="33"/>
    </row>
    <row r="86" spans="2:12" s="1" customFormat="1" ht="24.95" customHeight="1">
      <c r="B86" s="33"/>
      <c r="C86" s="22" t="s">
        <v>290</v>
      </c>
      <c r="L86" s="33"/>
    </row>
    <row r="87" spans="2:12" s="1" customFormat="1" ht="6.95" customHeight="1">
      <c r="B87" s="33"/>
      <c r="L87" s="33"/>
    </row>
    <row r="88" spans="2:12" s="1" customFormat="1" ht="12" customHeight="1">
      <c r="B88" s="33"/>
      <c r="C88" s="28" t="s">
        <v>16</v>
      </c>
      <c r="L88" s="33"/>
    </row>
    <row r="89" spans="2:12" s="1" customFormat="1" ht="16.5" customHeight="1">
      <c r="B89" s="33"/>
      <c r="E89" s="333" t="str">
        <f>E7</f>
        <v>Domov pro seniory v Litomyšli</v>
      </c>
      <c r="F89" s="334"/>
      <c r="G89" s="334"/>
      <c r="H89" s="334"/>
      <c r="L89" s="33"/>
    </row>
    <row r="90" spans="2:12" ht="12" customHeight="1">
      <c r="B90" s="21"/>
      <c r="C90" s="28" t="s">
        <v>217</v>
      </c>
      <c r="L90" s="21"/>
    </row>
    <row r="91" spans="2:12" ht="16.5" customHeight="1">
      <c r="B91" s="21"/>
      <c r="E91" s="333" t="s">
        <v>221</v>
      </c>
      <c r="F91" s="295"/>
      <c r="G91" s="295"/>
      <c r="H91" s="295"/>
      <c r="L91" s="21"/>
    </row>
    <row r="92" spans="2:12" ht="12" customHeight="1">
      <c r="B92" s="21"/>
      <c r="C92" s="28" t="s">
        <v>224</v>
      </c>
      <c r="L92" s="21"/>
    </row>
    <row r="93" spans="2:12" s="1" customFormat="1" ht="16.5" customHeight="1">
      <c r="B93" s="33"/>
      <c r="E93" s="329" t="s">
        <v>227</v>
      </c>
      <c r="F93" s="335"/>
      <c r="G93" s="335"/>
      <c r="H93" s="335"/>
      <c r="L93" s="33"/>
    </row>
    <row r="94" spans="2:12" s="1" customFormat="1" ht="12" customHeight="1">
      <c r="B94" s="33"/>
      <c r="C94" s="28" t="s">
        <v>231</v>
      </c>
      <c r="L94" s="33"/>
    </row>
    <row r="95" spans="2:12" s="1" customFormat="1" ht="16.5" customHeight="1">
      <c r="B95" s="33"/>
      <c r="E95" s="316" t="str">
        <f>E13</f>
        <v>SKR - Stavebně konstrukční řešení</v>
      </c>
      <c r="F95" s="335"/>
      <c r="G95" s="335"/>
      <c r="H95" s="335"/>
      <c r="L95" s="33"/>
    </row>
    <row r="96" spans="2:12" s="1" customFormat="1" ht="6.95" customHeight="1">
      <c r="B96" s="33"/>
      <c r="L96" s="33"/>
    </row>
    <row r="97" spans="2:65" s="1" customFormat="1" ht="12" customHeight="1">
      <c r="B97" s="33"/>
      <c r="C97" s="28" t="s">
        <v>22</v>
      </c>
      <c r="F97" s="26" t="str">
        <f>F16</f>
        <v>Z.Kopala, 570 01 Litomyšl</v>
      </c>
      <c r="I97" s="28" t="s">
        <v>24</v>
      </c>
      <c r="J97" s="50" t="str">
        <f>IF(J16="","",J16)</f>
        <v>20. 1. 2025</v>
      </c>
      <c r="L97" s="33"/>
    </row>
    <row r="98" spans="2:65" s="1" customFormat="1" ht="6.95" customHeight="1">
      <c r="B98" s="33"/>
      <c r="L98" s="33"/>
    </row>
    <row r="99" spans="2:65" s="1" customFormat="1" ht="15.2" customHeight="1">
      <c r="B99" s="33"/>
      <c r="C99" s="28" t="s">
        <v>26</v>
      </c>
      <c r="F99" s="26" t="str">
        <f>E19</f>
        <v>Město Litomyšl</v>
      </c>
      <c r="I99" s="28" t="s">
        <v>34</v>
      </c>
      <c r="J99" s="31" t="str">
        <f>E25</f>
        <v>DELTAPLAN s.r.o.</v>
      </c>
      <c r="L99" s="33"/>
    </row>
    <row r="100" spans="2:65" s="1" customFormat="1" ht="15.2" customHeight="1">
      <c r="B100" s="33"/>
      <c r="C100" s="28" t="s">
        <v>32</v>
      </c>
      <c r="F100" s="26" t="str">
        <f>IF(E22="","",E22)</f>
        <v>Vyplň údaj</v>
      </c>
      <c r="I100" s="28" t="s">
        <v>39</v>
      </c>
      <c r="J100" s="31" t="str">
        <f>E28</f>
        <v>Ing.Štefan Sivák</v>
      </c>
      <c r="L100" s="33"/>
    </row>
    <row r="101" spans="2:65" s="1" customFormat="1" ht="10.35" customHeight="1">
      <c r="B101" s="33"/>
      <c r="L101" s="33"/>
    </row>
    <row r="102" spans="2:65" s="10" customFormat="1" ht="29.25" customHeight="1">
      <c r="B102" s="113"/>
      <c r="C102" s="114" t="s">
        <v>291</v>
      </c>
      <c r="D102" s="115" t="s">
        <v>64</v>
      </c>
      <c r="E102" s="115" t="s">
        <v>60</v>
      </c>
      <c r="F102" s="115" t="s">
        <v>61</v>
      </c>
      <c r="G102" s="115" t="s">
        <v>292</v>
      </c>
      <c r="H102" s="115" t="s">
        <v>293</v>
      </c>
      <c r="I102" s="115" t="s">
        <v>294</v>
      </c>
      <c r="J102" s="115" t="s">
        <v>248</v>
      </c>
      <c r="K102" s="116" t="s">
        <v>295</v>
      </c>
      <c r="L102" s="113"/>
      <c r="M102" s="57" t="s">
        <v>42</v>
      </c>
      <c r="N102" s="58" t="s">
        <v>49</v>
      </c>
      <c r="O102" s="58" t="s">
        <v>296</v>
      </c>
      <c r="P102" s="58" t="s">
        <v>297</v>
      </c>
      <c r="Q102" s="58" t="s">
        <v>298</v>
      </c>
      <c r="R102" s="58" t="s">
        <v>299</v>
      </c>
      <c r="S102" s="58" t="s">
        <v>300</v>
      </c>
      <c r="T102" s="59" t="s">
        <v>301</v>
      </c>
    </row>
    <row r="103" spans="2:65" s="1" customFormat="1" ht="22.9" customHeight="1">
      <c r="B103" s="33"/>
      <c r="C103" s="62" t="s">
        <v>302</v>
      </c>
      <c r="J103" s="117">
        <f>BK103</f>
        <v>0</v>
      </c>
      <c r="L103" s="33"/>
      <c r="M103" s="60"/>
      <c r="N103" s="51"/>
      <c r="O103" s="51"/>
      <c r="P103" s="118">
        <f>P104+P1124</f>
        <v>0</v>
      </c>
      <c r="Q103" s="51"/>
      <c r="R103" s="118">
        <f>R104+R1124</f>
        <v>6346.6838859299996</v>
      </c>
      <c r="S103" s="51"/>
      <c r="T103" s="119">
        <f>T104+T1124</f>
        <v>7.6814999999999998</v>
      </c>
      <c r="AT103" s="18" t="s">
        <v>78</v>
      </c>
      <c r="AU103" s="18" t="s">
        <v>249</v>
      </c>
      <c r="BK103" s="120">
        <f>BK104+BK1124</f>
        <v>0</v>
      </c>
    </row>
    <row r="104" spans="2:65" s="11" customFormat="1" ht="25.9" customHeight="1">
      <c r="B104" s="121"/>
      <c r="D104" s="122" t="s">
        <v>78</v>
      </c>
      <c r="E104" s="123" t="s">
        <v>303</v>
      </c>
      <c r="F104" s="123" t="s">
        <v>304</v>
      </c>
      <c r="I104" s="124"/>
      <c r="J104" s="125">
        <f>BK104</f>
        <v>0</v>
      </c>
      <c r="L104" s="121"/>
      <c r="M104" s="126"/>
      <c r="P104" s="127">
        <f>P105+P139+P431+P621+P1019+P1100+P1119</f>
        <v>0</v>
      </c>
      <c r="R104" s="127">
        <f>R105+R139+R431+R621+R1019+R1100+R1119</f>
        <v>6315.9822351299999</v>
      </c>
      <c r="T104" s="128">
        <f>T105+T139+T431+T621+T1019+T1100+T1119</f>
        <v>7.6814999999999998</v>
      </c>
      <c r="AR104" s="122" t="s">
        <v>86</v>
      </c>
      <c r="AT104" s="129" t="s">
        <v>78</v>
      </c>
      <c r="AU104" s="129" t="s">
        <v>79</v>
      </c>
      <c r="AY104" s="122" t="s">
        <v>305</v>
      </c>
      <c r="BK104" s="130">
        <f>BK105+BK139+BK431+BK621+BK1019+BK1100+BK1119</f>
        <v>0</v>
      </c>
    </row>
    <row r="105" spans="2:65" s="11" customFormat="1" ht="22.9" customHeight="1">
      <c r="B105" s="121"/>
      <c r="D105" s="122" t="s">
        <v>78</v>
      </c>
      <c r="E105" s="131" t="s">
        <v>86</v>
      </c>
      <c r="F105" s="131" t="s">
        <v>306</v>
      </c>
      <c r="I105" s="124"/>
      <c r="J105" s="132">
        <f>BK105</f>
        <v>0</v>
      </c>
      <c r="L105" s="121"/>
      <c r="M105" s="126"/>
      <c r="P105" s="127">
        <f>SUM(P106:P138)</f>
        <v>0</v>
      </c>
      <c r="R105" s="127">
        <f>SUM(R106:R138)</f>
        <v>0</v>
      </c>
      <c r="T105" s="128">
        <f>SUM(T106:T138)</f>
        <v>0</v>
      </c>
      <c r="AR105" s="122" t="s">
        <v>86</v>
      </c>
      <c r="AT105" s="129" t="s">
        <v>78</v>
      </c>
      <c r="AU105" s="129" t="s">
        <v>86</v>
      </c>
      <c r="AY105" s="122" t="s">
        <v>305</v>
      </c>
      <c r="BK105" s="130">
        <f>SUM(BK106:BK138)</f>
        <v>0</v>
      </c>
    </row>
    <row r="106" spans="2:65" s="1" customFormat="1" ht="37.9" customHeight="1">
      <c r="B106" s="33"/>
      <c r="C106" s="133" t="s">
        <v>86</v>
      </c>
      <c r="D106" s="133" t="s">
        <v>307</v>
      </c>
      <c r="E106" s="134" t="s">
        <v>4031</v>
      </c>
      <c r="F106" s="135" t="s">
        <v>4032</v>
      </c>
      <c r="G106" s="136" t="s">
        <v>244</v>
      </c>
      <c r="H106" s="137">
        <v>381.61099999999999</v>
      </c>
      <c r="I106" s="138"/>
      <c r="J106" s="139">
        <f>ROUND(I106*H106,2)</f>
        <v>0</v>
      </c>
      <c r="K106" s="135" t="s">
        <v>310</v>
      </c>
      <c r="L106" s="33"/>
      <c r="M106" s="140" t="s">
        <v>42</v>
      </c>
      <c r="N106" s="141" t="s">
        <v>50</v>
      </c>
      <c r="P106" s="142">
        <f>O106*H106</f>
        <v>0</v>
      </c>
      <c r="Q106" s="142">
        <v>0</v>
      </c>
      <c r="R106" s="142">
        <f>Q106*H106</f>
        <v>0</v>
      </c>
      <c r="S106" s="142">
        <v>0</v>
      </c>
      <c r="T106" s="143">
        <f>S106*H106</f>
        <v>0</v>
      </c>
      <c r="AR106" s="144" t="s">
        <v>311</v>
      </c>
      <c r="AT106" s="144" t="s">
        <v>307</v>
      </c>
      <c r="AU106" s="144" t="s">
        <v>88</v>
      </c>
      <c r="AY106" s="18" t="s">
        <v>305</v>
      </c>
      <c r="BE106" s="145">
        <f>IF(N106="základní",J106,0)</f>
        <v>0</v>
      </c>
      <c r="BF106" s="145">
        <f>IF(N106="snížená",J106,0)</f>
        <v>0</v>
      </c>
      <c r="BG106" s="145">
        <f>IF(N106="zákl. přenesená",J106,0)</f>
        <v>0</v>
      </c>
      <c r="BH106" s="145">
        <f>IF(N106="sníž. přenesená",J106,0)</f>
        <v>0</v>
      </c>
      <c r="BI106" s="145">
        <f>IF(N106="nulová",J106,0)</f>
        <v>0</v>
      </c>
      <c r="BJ106" s="18" t="s">
        <v>86</v>
      </c>
      <c r="BK106" s="145">
        <f>ROUND(I106*H106,2)</f>
        <v>0</v>
      </c>
      <c r="BL106" s="18" t="s">
        <v>311</v>
      </c>
      <c r="BM106" s="144" t="s">
        <v>4033</v>
      </c>
    </row>
    <row r="107" spans="2:65" s="1" customFormat="1" ht="39">
      <c r="B107" s="33"/>
      <c r="D107" s="146" t="s">
        <v>313</v>
      </c>
      <c r="F107" s="147" t="s">
        <v>4034</v>
      </c>
      <c r="I107" s="148"/>
      <c r="L107" s="33"/>
      <c r="M107" s="149"/>
      <c r="T107" s="54"/>
      <c r="AT107" s="18" t="s">
        <v>313</v>
      </c>
      <c r="AU107" s="18" t="s">
        <v>88</v>
      </c>
    </row>
    <row r="108" spans="2:65" s="1" customFormat="1" ht="11.25">
      <c r="B108" s="33"/>
      <c r="D108" s="150" t="s">
        <v>315</v>
      </c>
      <c r="F108" s="151" t="s">
        <v>4035</v>
      </c>
      <c r="I108" s="148"/>
      <c r="L108" s="33"/>
      <c r="M108" s="149"/>
      <c r="T108" s="54"/>
      <c r="AT108" s="18" t="s">
        <v>315</v>
      </c>
      <c r="AU108" s="18" t="s">
        <v>88</v>
      </c>
    </row>
    <row r="109" spans="2:65" s="1" customFormat="1" ht="78">
      <c r="B109" s="33"/>
      <c r="D109" s="146" t="s">
        <v>4036</v>
      </c>
      <c r="F109" s="189" t="s">
        <v>4037</v>
      </c>
      <c r="I109" s="148"/>
      <c r="L109" s="33"/>
      <c r="M109" s="149"/>
      <c r="T109" s="54"/>
      <c r="AT109" s="18" t="s">
        <v>4036</v>
      </c>
      <c r="AU109" s="18" t="s">
        <v>88</v>
      </c>
    </row>
    <row r="110" spans="2:65" s="12" customFormat="1" ht="11.25">
      <c r="B110" s="152"/>
      <c r="D110" s="146" t="s">
        <v>317</v>
      </c>
      <c r="E110" s="153" t="s">
        <v>42</v>
      </c>
      <c r="F110" s="154" t="s">
        <v>4038</v>
      </c>
      <c r="H110" s="153" t="s">
        <v>42</v>
      </c>
      <c r="I110" s="155"/>
      <c r="L110" s="152"/>
      <c r="M110" s="156"/>
      <c r="T110" s="157"/>
      <c r="AT110" s="153" t="s">
        <v>317</v>
      </c>
      <c r="AU110" s="153" t="s">
        <v>88</v>
      </c>
      <c r="AV110" s="12" t="s">
        <v>86</v>
      </c>
      <c r="AW110" s="12" t="s">
        <v>38</v>
      </c>
      <c r="AX110" s="12" t="s">
        <v>79</v>
      </c>
      <c r="AY110" s="153" t="s">
        <v>305</v>
      </c>
    </row>
    <row r="111" spans="2:65" s="13" customFormat="1" ht="11.25">
      <c r="B111" s="158"/>
      <c r="D111" s="146" t="s">
        <v>317</v>
      </c>
      <c r="E111" s="159" t="s">
        <v>42</v>
      </c>
      <c r="F111" s="160" t="s">
        <v>4039</v>
      </c>
      <c r="H111" s="161">
        <v>381.61099999999999</v>
      </c>
      <c r="I111" s="162"/>
      <c r="L111" s="158"/>
      <c r="M111" s="163"/>
      <c r="T111" s="164"/>
      <c r="AT111" s="159" t="s">
        <v>317</v>
      </c>
      <c r="AU111" s="159" t="s">
        <v>88</v>
      </c>
      <c r="AV111" s="13" t="s">
        <v>88</v>
      </c>
      <c r="AW111" s="13" t="s">
        <v>38</v>
      </c>
      <c r="AX111" s="13" t="s">
        <v>79</v>
      </c>
      <c r="AY111" s="159" t="s">
        <v>305</v>
      </c>
    </row>
    <row r="112" spans="2:65" s="14" customFormat="1" ht="11.25">
      <c r="B112" s="165"/>
      <c r="D112" s="146" t="s">
        <v>317</v>
      </c>
      <c r="E112" s="166" t="s">
        <v>3981</v>
      </c>
      <c r="F112" s="167" t="s">
        <v>338</v>
      </c>
      <c r="H112" s="168">
        <v>381.61099999999999</v>
      </c>
      <c r="I112" s="169"/>
      <c r="L112" s="165"/>
      <c r="M112" s="170"/>
      <c r="T112" s="171"/>
      <c r="AT112" s="166" t="s">
        <v>317</v>
      </c>
      <c r="AU112" s="166" t="s">
        <v>88</v>
      </c>
      <c r="AV112" s="14" t="s">
        <v>96</v>
      </c>
      <c r="AW112" s="14" t="s">
        <v>38</v>
      </c>
      <c r="AX112" s="14" t="s">
        <v>79</v>
      </c>
      <c r="AY112" s="166" t="s">
        <v>305</v>
      </c>
    </row>
    <row r="113" spans="2:65" s="15" customFormat="1" ht="11.25">
      <c r="B113" s="172"/>
      <c r="D113" s="146" t="s">
        <v>317</v>
      </c>
      <c r="E113" s="173" t="s">
        <v>42</v>
      </c>
      <c r="F113" s="174" t="s">
        <v>339</v>
      </c>
      <c r="H113" s="175">
        <v>381.61099999999999</v>
      </c>
      <c r="I113" s="176"/>
      <c r="L113" s="172"/>
      <c r="M113" s="177"/>
      <c r="T113" s="178"/>
      <c r="AT113" s="173" t="s">
        <v>317</v>
      </c>
      <c r="AU113" s="173" t="s">
        <v>88</v>
      </c>
      <c r="AV113" s="15" t="s">
        <v>311</v>
      </c>
      <c r="AW113" s="15" t="s">
        <v>38</v>
      </c>
      <c r="AX113" s="15" t="s">
        <v>86</v>
      </c>
      <c r="AY113" s="173" t="s">
        <v>305</v>
      </c>
    </row>
    <row r="114" spans="2:65" s="1" customFormat="1" ht="24.2" customHeight="1">
      <c r="B114" s="33"/>
      <c r="C114" s="133" t="s">
        <v>88</v>
      </c>
      <c r="D114" s="133" t="s">
        <v>307</v>
      </c>
      <c r="E114" s="134" t="s">
        <v>325</v>
      </c>
      <c r="F114" s="135" t="s">
        <v>326</v>
      </c>
      <c r="G114" s="136" t="s">
        <v>244</v>
      </c>
      <c r="H114" s="137">
        <v>381.61099999999999</v>
      </c>
      <c r="I114" s="138"/>
      <c r="J114" s="139">
        <f>ROUND(I114*H114,2)</f>
        <v>0</v>
      </c>
      <c r="K114" s="135" t="s">
        <v>310</v>
      </c>
      <c r="L114" s="33"/>
      <c r="M114" s="140" t="s">
        <v>42</v>
      </c>
      <c r="N114" s="141" t="s">
        <v>50</v>
      </c>
      <c r="P114" s="142">
        <f>O114*H114</f>
        <v>0</v>
      </c>
      <c r="Q114" s="142">
        <v>0</v>
      </c>
      <c r="R114" s="142">
        <f>Q114*H114</f>
        <v>0</v>
      </c>
      <c r="S114" s="142">
        <v>0</v>
      </c>
      <c r="T114" s="143">
        <f>S114*H114</f>
        <v>0</v>
      </c>
      <c r="AR114" s="144" t="s">
        <v>311</v>
      </c>
      <c r="AT114" s="144" t="s">
        <v>307</v>
      </c>
      <c r="AU114" s="144" t="s">
        <v>88</v>
      </c>
      <c r="AY114" s="18" t="s">
        <v>305</v>
      </c>
      <c r="BE114" s="145">
        <f>IF(N114="základní",J114,0)</f>
        <v>0</v>
      </c>
      <c r="BF114" s="145">
        <f>IF(N114="snížená",J114,0)</f>
        <v>0</v>
      </c>
      <c r="BG114" s="145">
        <f>IF(N114="zákl. přenesená",J114,0)</f>
        <v>0</v>
      </c>
      <c r="BH114" s="145">
        <f>IF(N114="sníž. přenesená",J114,0)</f>
        <v>0</v>
      </c>
      <c r="BI114" s="145">
        <f>IF(N114="nulová",J114,0)</f>
        <v>0</v>
      </c>
      <c r="BJ114" s="18" t="s">
        <v>86</v>
      </c>
      <c r="BK114" s="145">
        <f>ROUND(I114*H114,2)</f>
        <v>0</v>
      </c>
      <c r="BL114" s="18" t="s">
        <v>311</v>
      </c>
      <c r="BM114" s="144" t="s">
        <v>4040</v>
      </c>
    </row>
    <row r="115" spans="2:65" s="1" customFormat="1" ht="19.5">
      <c r="B115" s="33"/>
      <c r="D115" s="146" t="s">
        <v>313</v>
      </c>
      <c r="F115" s="147" t="s">
        <v>328</v>
      </c>
      <c r="I115" s="148"/>
      <c r="L115" s="33"/>
      <c r="M115" s="149"/>
      <c r="T115" s="54"/>
      <c r="AT115" s="18" t="s">
        <v>313</v>
      </c>
      <c r="AU115" s="18" t="s">
        <v>88</v>
      </c>
    </row>
    <row r="116" spans="2:65" s="1" customFormat="1" ht="11.25">
      <c r="B116" s="33"/>
      <c r="D116" s="150" t="s">
        <v>315</v>
      </c>
      <c r="F116" s="151" t="s">
        <v>329</v>
      </c>
      <c r="I116" s="148"/>
      <c r="L116" s="33"/>
      <c r="M116" s="149"/>
      <c r="T116" s="54"/>
      <c r="AT116" s="18" t="s">
        <v>315</v>
      </c>
      <c r="AU116" s="18" t="s">
        <v>88</v>
      </c>
    </row>
    <row r="117" spans="2:65" s="1" customFormat="1" ht="29.25">
      <c r="B117" s="33"/>
      <c r="D117" s="146" t="s">
        <v>4036</v>
      </c>
      <c r="F117" s="189" t="s">
        <v>4041</v>
      </c>
      <c r="I117" s="148"/>
      <c r="L117" s="33"/>
      <c r="M117" s="149"/>
      <c r="T117" s="54"/>
      <c r="AT117" s="18" t="s">
        <v>4036</v>
      </c>
      <c r="AU117" s="18" t="s">
        <v>88</v>
      </c>
    </row>
    <row r="118" spans="2:65" s="12" customFormat="1" ht="11.25">
      <c r="B118" s="152"/>
      <c r="D118" s="146" t="s">
        <v>317</v>
      </c>
      <c r="E118" s="153" t="s">
        <v>42</v>
      </c>
      <c r="F118" s="154" t="s">
        <v>4038</v>
      </c>
      <c r="H118" s="153" t="s">
        <v>42</v>
      </c>
      <c r="I118" s="155"/>
      <c r="L118" s="152"/>
      <c r="M118" s="156"/>
      <c r="T118" s="157"/>
      <c r="AT118" s="153" t="s">
        <v>317</v>
      </c>
      <c r="AU118" s="153" t="s">
        <v>88</v>
      </c>
      <c r="AV118" s="12" t="s">
        <v>86</v>
      </c>
      <c r="AW118" s="12" t="s">
        <v>38</v>
      </c>
      <c r="AX118" s="12" t="s">
        <v>79</v>
      </c>
      <c r="AY118" s="153" t="s">
        <v>305</v>
      </c>
    </row>
    <row r="119" spans="2:65" s="13" customFormat="1" ht="11.25">
      <c r="B119" s="158"/>
      <c r="D119" s="146" t="s">
        <v>317</v>
      </c>
      <c r="E119" s="159" t="s">
        <v>42</v>
      </c>
      <c r="F119" s="160" t="s">
        <v>4039</v>
      </c>
      <c r="H119" s="161">
        <v>381.61099999999999</v>
      </c>
      <c r="I119" s="162"/>
      <c r="L119" s="158"/>
      <c r="M119" s="163"/>
      <c r="T119" s="164"/>
      <c r="AT119" s="159" t="s">
        <v>317</v>
      </c>
      <c r="AU119" s="159" t="s">
        <v>88</v>
      </c>
      <c r="AV119" s="13" t="s">
        <v>88</v>
      </c>
      <c r="AW119" s="13" t="s">
        <v>38</v>
      </c>
      <c r="AX119" s="13" t="s">
        <v>79</v>
      </c>
      <c r="AY119" s="159" t="s">
        <v>305</v>
      </c>
    </row>
    <row r="120" spans="2:65" s="15" customFormat="1" ht="11.25">
      <c r="B120" s="172"/>
      <c r="D120" s="146" t="s">
        <v>317</v>
      </c>
      <c r="E120" s="173" t="s">
        <v>42</v>
      </c>
      <c r="F120" s="174" t="s">
        <v>339</v>
      </c>
      <c r="H120" s="175">
        <v>381.61099999999999</v>
      </c>
      <c r="I120" s="176"/>
      <c r="L120" s="172"/>
      <c r="M120" s="177"/>
      <c r="T120" s="178"/>
      <c r="AT120" s="173" t="s">
        <v>317</v>
      </c>
      <c r="AU120" s="173" t="s">
        <v>88</v>
      </c>
      <c r="AV120" s="15" t="s">
        <v>311</v>
      </c>
      <c r="AW120" s="15" t="s">
        <v>38</v>
      </c>
      <c r="AX120" s="15" t="s">
        <v>86</v>
      </c>
      <c r="AY120" s="173" t="s">
        <v>305</v>
      </c>
    </row>
    <row r="121" spans="2:65" s="1" customFormat="1" ht="16.5" customHeight="1">
      <c r="B121" s="33"/>
      <c r="C121" s="133" t="s">
        <v>96</v>
      </c>
      <c r="D121" s="133" t="s">
        <v>307</v>
      </c>
      <c r="E121" s="134" t="s">
        <v>4042</v>
      </c>
      <c r="F121" s="135" t="s">
        <v>4043</v>
      </c>
      <c r="G121" s="136" t="s">
        <v>244</v>
      </c>
      <c r="H121" s="137">
        <v>381.61099999999999</v>
      </c>
      <c r="I121" s="138"/>
      <c r="J121" s="139">
        <f>ROUND(I121*H121,2)</f>
        <v>0</v>
      </c>
      <c r="K121" s="135" t="s">
        <v>310</v>
      </c>
      <c r="L121" s="33"/>
      <c r="M121" s="140" t="s">
        <v>42</v>
      </c>
      <c r="N121" s="141" t="s">
        <v>50</v>
      </c>
      <c r="P121" s="142">
        <f>O121*H121</f>
        <v>0</v>
      </c>
      <c r="Q121" s="142">
        <v>0</v>
      </c>
      <c r="R121" s="142">
        <f>Q121*H121</f>
        <v>0</v>
      </c>
      <c r="S121" s="142">
        <v>0</v>
      </c>
      <c r="T121" s="143">
        <f>S121*H121</f>
        <v>0</v>
      </c>
      <c r="AR121" s="144" t="s">
        <v>311</v>
      </c>
      <c r="AT121" s="144" t="s">
        <v>307</v>
      </c>
      <c r="AU121" s="144" t="s">
        <v>88</v>
      </c>
      <c r="AY121" s="18" t="s">
        <v>305</v>
      </c>
      <c r="BE121" s="145">
        <f>IF(N121="základní",J121,0)</f>
        <v>0</v>
      </c>
      <c r="BF121" s="145">
        <f>IF(N121="snížená",J121,0)</f>
        <v>0</v>
      </c>
      <c r="BG121" s="145">
        <f>IF(N121="zákl. přenesená",J121,0)</f>
        <v>0</v>
      </c>
      <c r="BH121" s="145">
        <f>IF(N121="sníž. přenesená",J121,0)</f>
        <v>0</v>
      </c>
      <c r="BI121" s="145">
        <f>IF(N121="nulová",J121,0)</f>
        <v>0</v>
      </c>
      <c r="BJ121" s="18" t="s">
        <v>86</v>
      </c>
      <c r="BK121" s="145">
        <f>ROUND(I121*H121,2)</f>
        <v>0</v>
      </c>
      <c r="BL121" s="18" t="s">
        <v>311</v>
      </c>
      <c r="BM121" s="144" t="s">
        <v>4044</v>
      </c>
    </row>
    <row r="122" spans="2:65" s="1" customFormat="1" ht="19.5">
      <c r="B122" s="33"/>
      <c r="D122" s="146" t="s">
        <v>313</v>
      </c>
      <c r="F122" s="147" t="s">
        <v>4045</v>
      </c>
      <c r="I122" s="148"/>
      <c r="L122" s="33"/>
      <c r="M122" s="149"/>
      <c r="T122" s="54"/>
      <c r="AT122" s="18" t="s">
        <v>313</v>
      </c>
      <c r="AU122" s="18" t="s">
        <v>88</v>
      </c>
    </row>
    <row r="123" spans="2:65" s="1" customFormat="1" ht="11.25">
      <c r="B123" s="33"/>
      <c r="D123" s="150" t="s">
        <v>315</v>
      </c>
      <c r="F123" s="151" t="s">
        <v>4046</v>
      </c>
      <c r="I123" s="148"/>
      <c r="L123" s="33"/>
      <c r="M123" s="149"/>
      <c r="T123" s="54"/>
      <c r="AT123" s="18" t="s">
        <v>315</v>
      </c>
      <c r="AU123" s="18" t="s">
        <v>88</v>
      </c>
    </row>
    <row r="124" spans="2:65" s="1" customFormat="1" ht="165.75">
      <c r="B124" s="33"/>
      <c r="D124" s="146" t="s">
        <v>4036</v>
      </c>
      <c r="F124" s="189" t="s">
        <v>4047</v>
      </c>
      <c r="I124" s="148"/>
      <c r="L124" s="33"/>
      <c r="M124" s="149"/>
      <c r="T124" s="54"/>
      <c r="AT124" s="18" t="s">
        <v>4036</v>
      </c>
      <c r="AU124" s="18" t="s">
        <v>88</v>
      </c>
    </row>
    <row r="125" spans="2:65" s="13" customFormat="1" ht="11.25">
      <c r="B125" s="158"/>
      <c r="D125" s="146" t="s">
        <v>317</v>
      </c>
      <c r="E125" s="159" t="s">
        <v>42</v>
      </c>
      <c r="F125" s="160" t="s">
        <v>3981</v>
      </c>
      <c r="H125" s="161">
        <v>381.61099999999999</v>
      </c>
      <c r="I125" s="162"/>
      <c r="L125" s="158"/>
      <c r="M125" s="163"/>
      <c r="T125" s="164"/>
      <c r="AT125" s="159" t="s">
        <v>317</v>
      </c>
      <c r="AU125" s="159" t="s">
        <v>88</v>
      </c>
      <c r="AV125" s="13" t="s">
        <v>88</v>
      </c>
      <c r="AW125" s="13" t="s">
        <v>38</v>
      </c>
      <c r="AX125" s="13" t="s">
        <v>86</v>
      </c>
      <c r="AY125" s="159" t="s">
        <v>305</v>
      </c>
    </row>
    <row r="126" spans="2:65" s="1" customFormat="1" ht="24.2" customHeight="1">
      <c r="B126" s="33"/>
      <c r="C126" s="133" t="s">
        <v>311</v>
      </c>
      <c r="D126" s="133" t="s">
        <v>307</v>
      </c>
      <c r="E126" s="134" t="s">
        <v>4048</v>
      </c>
      <c r="F126" s="135" t="s">
        <v>4049</v>
      </c>
      <c r="G126" s="136" t="s">
        <v>453</v>
      </c>
      <c r="H126" s="137">
        <v>686.9</v>
      </c>
      <c r="I126" s="138"/>
      <c r="J126" s="139">
        <f>ROUND(I126*H126,2)</f>
        <v>0</v>
      </c>
      <c r="K126" s="135" t="s">
        <v>310</v>
      </c>
      <c r="L126" s="33"/>
      <c r="M126" s="140" t="s">
        <v>42</v>
      </c>
      <c r="N126" s="141" t="s">
        <v>50</v>
      </c>
      <c r="P126" s="142">
        <f>O126*H126</f>
        <v>0</v>
      </c>
      <c r="Q126" s="142">
        <v>0</v>
      </c>
      <c r="R126" s="142">
        <f>Q126*H126</f>
        <v>0</v>
      </c>
      <c r="S126" s="142">
        <v>0</v>
      </c>
      <c r="T126" s="143">
        <f>S126*H126</f>
        <v>0</v>
      </c>
      <c r="AR126" s="144" t="s">
        <v>311</v>
      </c>
      <c r="AT126" s="144" t="s">
        <v>307</v>
      </c>
      <c r="AU126" s="144" t="s">
        <v>88</v>
      </c>
      <c r="AY126" s="18" t="s">
        <v>305</v>
      </c>
      <c r="BE126" s="145">
        <f>IF(N126="základní",J126,0)</f>
        <v>0</v>
      </c>
      <c r="BF126" s="145">
        <f>IF(N126="snížená",J126,0)</f>
        <v>0</v>
      </c>
      <c r="BG126" s="145">
        <f>IF(N126="zákl. přenesená",J126,0)</f>
        <v>0</v>
      </c>
      <c r="BH126" s="145">
        <f>IF(N126="sníž. přenesená",J126,0)</f>
        <v>0</v>
      </c>
      <c r="BI126" s="145">
        <f>IF(N126="nulová",J126,0)</f>
        <v>0</v>
      </c>
      <c r="BJ126" s="18" t="s">
        <v>86</v>
      </c>
      <c r="BK126" s="145">
        <f>ROUND(I126*H126,2)</f>
        <v>0</v>
      </c>
      <c r="BL126" s="18" t="s">
        <v>311</v>
      </c>
      <c r="BM126" s="144" t="s">
        <v>4050</v>
      </c>
    </row>
    <row r="127" spans="2:65" s="1" customFormat="1" ht="29.25">
      <c r="B127" s="33"/>
      <c r="D127" s="146" t="s">
        <v>313</v>
      </c>
      <c r="F127" s="147" t="s">
        <v>4051</v>
      </c>
      <c r="I127" s="148"/>
      <c r="L127" s="33"/>
      <c r="M127" s="149"/>
      <c r="T127" s="54"/>
      <c r="AT127" s="18" t="s">
        <v>313</v>
      </c>
      <c r="AU127" s="18" t="s">
        <v>88</v>
      </c>
    </row>
    <row r="128" spans="2:65" s="1" customFormat="1" ht="11.25">
      <c r="B128" s="33"/>
      <c r="D128" s="150" t="s">
        <v>315</v>
      </c>
      <c r="F128" s="151" t="s">
        <v>4052</v>
      </c>
      <c r="I128" s="148"/>
      <c r="L128" s="33"/>
      <c r="M128" s="149"/>
      <c r="T128" s="54"/>
      <c r="AT128" s="18" t="s">
        <v>315</v>
      </c>
      <c r="AU128" s="18" t="s">
        <v>88</v>
      </c>
    </row>
    <row r="129" spans="2:65" s="1" customFormat="1" ht="58.5">
      <c r="B129" s="33"/>
      <c r="D129" s="146" t="s">
        <v>4036</v>
      </c>
      <c r="F129" s="189" t="s">
        <v>4053</v>
      </c>
      <c r="I129" s="148"/>
      <c r="L129" s="33"/>
      <c r="M129" s="149"/>
      <c r="T129" s="54"/>
      <c r="AT129" s="18" t="s">
        <v>4036</v>
      </c>
      <c r="AU129" s="18" t="s">
        <v>88</v>
      </c>
    </row>
    <row r="130" spans="2:65" s="12" customFormat="1" ht="11.25">
      <c r="B130" s="152"/>
      <c r="D130" s="146" t="s">
        <v>317</v>
      </c>
      <c r="E130" s="153" t="s">
        <v>42</v>
      </c>
      <c r="F130" s="154" t="s">
        <v>4054</v>
      </c>
      <c r="H130" s="153" t="s">
        <v>42</v>
      </c>
      <c r="I130" s="155"/>
      <c r="L130" s="152"/>
      <c r="M130" s="156"/>
      <c r="T130" s="157"/>
      <c r="AT130" s="153" t="s">
        <v>317</v>
      </c>
      <c r="AU130" s="153" t="s">
        <v>88</v>
      </c>
      <c r="AV130" s="12" t="s">
        <v>86</v>
      </c>
      <c r="AW130" s="12" t="s">
        <v>38</v>
      </c>
      <c r="AX130" s="12" t="s">
        <v>79</v>
      </c>
      <c r="AY130" s="153" t="s">
        <v>305</v>
      </c>
    </row>
    <row r="131" spans="2:65" s="12" customFormat="1" ht="11.25">
      <c r="B131" s="152"/>
      <c r="D131" s="146" t="s">
        <v>317</v>
      </c>
      <c r="E131" s="153" t="s">
        <v>42</v>
      </c>
      <c r="F131" s="154" t="s">
        <v>4055</v>
      </c>
      <c r="H131" s="153" t="s">
        <v>42</v>
      </c>
      <c r="I131" s="155"/>
      <c r="L131" s="152"/>
      <c r="M131" s="156"/>
      <c r="T131" s="157"/>
      <c r="AT131" s="153" t="s">
        <v>317</v>
      </c>
      <c r="AU131" s="153" t="s">
        <v>88</v>
      </c>
      <c r="AV131" s="12" t="s">
        <v>86</v>
      </c>
      <c r="AW131" s="12" t="s">
        <v>38</v>
      </c>
      <c r="AX131" s="12" t="s">
        <v>79</v>
      </c>
      <c r="AY131" s="153" t="s">
        <v>305</v>
      </c>
    </row>
    <row r="132" spans="2:65" s="13" customFormat="1" ht="11.25">
      <c r="B132" s="158"/>
      <c r="D132" s="146" t="s">
        <v>317</v>
      </c>
      <c r="E132" s="159" t="s">
        <v>42</v>
      </c>
      <c r="F132" s="160" t="s">
        <v>4056</v>
      </c>
      <c r="H132" s="161">
        <v>686.9</v>
      </c>
      <c r="I132" s="162"/>
      <c r="L132" s="158"/>
      <c r="M132" s="163"/>
      <c r="T132" s="164"/>
      <c r="AT132" s="159" t="s">
        <v>317</v>
      </c>
      <c r="AU132" s="159" t="s">
        <v>88</v>
      </c>
      <c r="AV132" s="13" t="s">
        <v>88</v>
      </c>
      <c r="AW132" s="13" t="s">
        <v>38</v>
      </c>
      <c r="AX132" s="13" t="s">
        <v>79</v>
      </c>
      <c r="AY132" s="159" t="s">
        <v>305</v>
      </c>
    </row>
    <row r="133" spans="2:65" s="15" customFormat="1" ht="11.25">
      <c r="B133" s="172"/>
      <c r="D133" s="146" t="s">
        <v>317</v>
      </c>
      <c r="E133" s="173" t="s">
        <v>42</v>
      </c>
      <c r="F133" s="174" t="s">
        <v>339</v>
      </c>
      <c r="H133" s="175">
        <v>686.9</v>
      </c>
      <c r="I133" s="176"/>
      <c r="L133" s="172"/>
      <c r="M133" s="177"/>
      <c r="T133" s="178"/>
      <c r="AT133" s="173" t="s">
        <v>317</v>
      </c>
      <c r="AU133" s="173" t="s">
        <v>88</v>
      </c>
      <c r="AV133" s="15" t="s">
        <v>311</v>
      </c>
      <c r="AW133" s="15" t="s">
        <v>38</v>
      </c>
      <c r="AX133" s="15" t="s">
        <v>86</v>
      </c>
      <c r="AY133" s="173" t="s">
        <v>305</v>
      </c>
    </row>
    <row r="134" spans="2:65" s="1" customFormat="1" ht="16.5" customHeight="1">
      <c r="B134" s="33"/>
      <c r="C134" s="133" t="s">
        <v>340</v>
      </c>
      <c r="D134" s="133" t="s">
        <v>307</v>
      </c>
      <c r="E134" s="134" t="s">
        <v>4057</v>
      </c>
      <c r="F134" s="135" t="s">
        <v>4043</v>
      </c>
      <c r="G134" s="136" t="s">
        <v>244</v>
      </c>
      <c r="H134" s="137">
        <v>381.61099999999999</v>
      </c>
      <c r="I134" s="138"/>
      <c r="J134" s="139">
        <f>ROUND(I134*H134,2)</f>
        <v>0</v>
      </c>
      <c r="K134" s="135" t="s">
        <v>310</v>
      </c>
      <c r="L134" s="33"/>
      <c r="M134" s="140" t="s">
        <v>42</v>
      </c>
      <c r="N134" s="141" t="s">
        <v>50</v>
      </c>
      <c r="P134" s="142">
        <f>O134*H134</f>
        <v>0</v>
      </c>
      <c r="Q134" s="142">
        <v>0</v>
      </c>
      <c r="R134" s="142">
        <f>Q134*H134</f>
        <v>0</v>
      </c>
      <c r="S134" s="142">
        <v>0</v>
      </c>
      <c r="T134" s="143">
        <f>S134*H134</f>
        <v>0</v>
      </c>
      <c r="AR134" s="144" t="s">
        <v>311</v>
      </c>
      <c r="AT134" s="144" t="s">
        <v>307</v>
      </c>
      <c r="AU134" s="144" t="s">
        <v>88</v>
      </c>
      <c r="AY134" s="18" t="s">
        <v>305</v>
      </c>
      <c r="BE134" s="145">
        <f>IF(N134="základní",J134,0)</f>
        <v>0</v>
      </c>
      <c r="BF134" s="145">
        <f>IF(N134="snížená",J134,0)</f>
        <v>0</v>
      </c>
      <c r="BG134" s="145">
        <f>IF(N134="zákl. přenesená",J134,0)</f>
        <v>0</v>
      </c>
      <c r="BH134" s="145">
        <f>IF(N134="sníž. přenesená",J134,0)</f>
        <v>0</v>
      </c>
      <c r="BI134" s="145">
        <f>IF(N134="nulová",J134,0)</f>
        <v>0</v>
      </c>
      <c r="BJ134" s="18" t="s">
        <v>86</v>
      </c>
      <c r="BK134" s="145">
        <f>ROUND(I134*H134,2)</f>
        <v>0</v>
      </c>
      <c r="BL134" s="18" t="s">
        <v>311</v>
      </c>
      <c r="BM134" s="144" t="s">
        <v>4058</v>
      </c>
    </row>
    <row r="135" spans="2:65" s="1" customFormat="1" ht="19.5">
      <c r="B135" s="33"/>
      <c r="D135" s="146" t="s">
        <v>313</v>
      </c>
      <c r="F135" s="147" t="s">
        <v>4045</v>
      </c>
      <c r="I135" s="148"/>
      <c r="L135" s="33"/>
      <c r="M135" s="149"/>
      <c r="T135" s="54"/>
      <c r="AT135" s="18" t="s">
        <v>313</v>
      </c>
      <c r="AU135" s="18" t="s">
        <v>88</v>
      </c>
    </row>
    <row r="136" spans="2:65" s="1" customFormat="1" ht="11.25">
      <c r="B136" s="33"/>
      <c r="D136" s="150" t="s">
        <v>315</v>
      </c>
      <c r="F136" s="151" t="s">
        <v>4059</v>
      </c>
      <c r="I136" s="148"/>
      <c r="L136" s="33"/>
      <c r="M136" s="149"/>
      <c r="T136" s="54"/>
      <c r="AT136" s="18" t="s">
        <v>315</v>
      </c>
      <c r="AU136" s="18" t="s">
        <v>88</v>
      </c>
    </row>
    <row r="137" spans="2:65" s="1" customFormat="1" ht="165.75">
      <c r="B137" s="33"/>
      <c r="D137" s="146" t="s">
        <v>4036</v>
      </c>
      <c r="F137" s="189" t="s">
        <v>4047</v>
      </c>
      <c r="I137" s="148"/>
      <c r="L137" s="33"/>
      <c r="M137" s="149"/>
      <c r="T137" s="54"/>
      <c r="AT137" s="18" t="s">
        <v>4036</v>
      </c>
      <c r="AU137" s="18" t="s">
        <v>88</v>
      </c>
    </row>
    <row r="138" spans="2:65" s="13" customFormat="1" ht="11.25">
      <c r="B138" s="158"/>
      <c r="D138" s="146" t="s">
        <v>317</v>
      </c>
      <c r="E138" s="159" t="s">
        <v>42</v>
      </c>
      <c r="F138" s="160" t="s">
        <v>3981</v>
      </c>
      <c r="H138" s="161">
        <v>381.61099999999999</v>
      </c>
      <c r="I138" s="162"/>
      <c r="L138" s="158"/>
      <c r="M138" s="163"/>
      <c r="T138" s="164"/>
      <c r="AT138" s="159" t="s">
        <v>317</v>
      </c>
      <c r="AU138" s="159" t="s">
        <v>88</v>
      </c>
      <c r="AV138" s="13" t="s">
        <v>88</v>
      </c>
      <c r="AW138" s="13" t="s">
        <v>38</v>
      </c>
      <c r="AX138" s="13" t="s">
        <v>86</v>
      </c>
      <c r="AY138" s="159" t="s">
        <v>305</v>
      </c>
    </row>
    <row r="139" spans="2:65" s="11" customFormat="1" ht="22.9" customHeight="1">
      <c r="B139" s="121"/>
      <c r="D139" s="122" t="s">
        <v>78</v>
      </c>
      <c r="E139" s="131" t="s">
        <v>88</v>
      </c>
      <c r="F139" s="131" t="s">
        <v>385</v>
      </c>
      <c r="I139" s="124"/>
      <c r="J139" s="132">
        <f>BK139</f>
        <v>0</v>
      </c>
      <c r="L139" s="121"/>
      <c r="M139" s="126"/>
      <c r="P139" s="127">
        <f>SUM(P140:P430)</f>
        <v>0</v>
      </c>
      <c r="R139" s="127">
        <f>SUM(R140:R430)</f>
        <v>2473.0260332900002</v>
      </c>
      <c r="T139" s="128">
        <f>SUM(T140:T430)</f>
        <v>7.6814999999999998</v>
      </c>
      <c r="AR139" s="122" t="s">
        <v>86</v>
      </c>
      <c r="AT139" s="129" t="s">
        <v>78</v>
      </c>
      <c r="AU139" s="129" t="s">
        <v>86</v>
      </c>
      <c r="AY139" s="122" t="s">
        <v>305</v>
      </c>
      <c r="BK139" s="130">
        <f>SUM(BK140:BK430)</f>
        <v>0</v>
      </c>
    </row>
    <row r="140" spans="2:65" s="1" customFormat="1" ht="24.2" customHeight="1">
      <c r="B140" s="33"/>
      <c r="C140" s="133" t="s">
        <v>347</v>
      </c>
      <c r="D140" s="133" t="s">
        <v>307</v>
      </c>
      <c r="E140" s="134" t="s">
        <v>4060</v>
      </c>
      <c r="F140" s="135" t="s">
        <v>4061</v>
      </c>
      <c r="G140" s="136" t="s">
        <v>402</v>
      </c>
      <c r="H140" s="137">
        <v>31.3</v>
      </c>
      <c r="I140" s="138"/>
      <c r="J140" s="139">
        <f>ROUND(I140*H140,2)</f>
        <v>0</v>
      </c>
      <c r="K140" s="135" t="s">
        <v>310</v>
      </c>
      <c r="L140" s="33"/>
      <c r="M140" s="140" t="s">
        <v>42</v>
      </c>
      <c r="N140" s="141" t="s">
        <v>50</v>
      </c>
      <c r="P140" s="142">
        <f>O140*H140</f>
        <v>0</v>
      </c>
      <c r="Q140" s="142">
        <v>1E-4</v>
      </c>
      <c r="R140" s="142">
        <f>Q140*H140</f>
        <v>3.1300000000000004E-3</v>
      </c>
      <c r="S140" s="142">
        <v>0</v>
      </c>
      <c r="T140" s="143">
        <f>S140*H140</f>
        <v>0</v>
      </c>
      <c r="AR140" s="144" t="s">
        <v>311</v>
      </c>
      <c r="AT140" s="144" t="s">
        <v>307</v>
      </c>
      <c r="AU140" s="144" t="s">
        <v>88</v>
      </c>
      <c r="AY140" s="18" t="s">
        <v>305</v>
      </c>
      <c r="BE140" s="145">
        <f>IF(N140="základní",J140,0)</f>
        <v>0</v>
      </c>
      <c r="BF140" s="145">
        <f>IF(N140="snížená",J140,0)</f>
        <v>0</v>
      </c>
      <c r="BG140" s="145">
        <f>IF(N140="zákl. přenesená",J140,0)</f>
        <v>0</v>
      </c>
      <c r="BH140" s="145">
        <f>IF(N140="sníž. přenesená",J140,0)</f>
        <v>0</v>
      </c>
      <c r="BI140" s="145">
        <f>IF(N140="nulová",J140,0)</f>
        <v>0</v>
      </c>
      <c r="BJ140" s="18" t="s">
        <v>86</v>
      </c>
      <c r="BK140" s="145">
        <f>ROUND(I140*H140,2)</f>
        <v>0</v>
      </c>
      <c r="BL140" s="18" t="s">
        <v>311</v>
      </c>
      <c r="BM140" s="144" t="s">
        <v>4062</v>
      </c>
    </row>
    <row r="141" spans="2:65" s="1" customFormat="1" ht="29.25">
      <c r="B141" s="33"/>
      <c r="D141" s="146" t="s">
        <v>313</v>
      </c>
      <c r="F141" s="147" t="s">
        <v>4063</v>
      </c>
      <c r="I141" s="148"/>
      <c r="L141" s="33"/>
      <c r="M141" s="149"/>
      <c r="T141" s="54"/>
      <c r="AT141" s="18" t="s">
        <v>313</v>
      </c>
      <c r="AU141" s="18" t="s">
        <v>88</v>
      </c>
    </row>
    <row r="142" spans="2:65" s="1" customFormat="1" ht="11.25">
      <c r="B142" s="33"/>
      <c r="D142" s="150" t="s">
        <v>315</v>
      </c>
      <c r="F142" s="151" t="s">
        <v>4064</v>
      </c>
      <c r="I142" s="148"/>
      <c r="L142" s="33"/>
      <c r="M142" s="149"/>
      <c r="T142" s="54"/>
      <c r="AT142" s="18" t="s">
        <v>315</v>
      </c>
      <c r="AU142" s="18" t="s">
        <v>88</v>
      </c>
    </row>
    <row r="143" spans="2:65" s="12" customFormat="1" ht="11.25">
      <c r="B143" s="152"/>
      <c r="D143" s="146" t="s">
        <v>317</v>
      </c>
      <c r="E143" s="153" t="s">
        <v>42</v>
      </c>
      <c r="F143" s="154" t="s">
        <v>4065</v>
      </c>
      <c r="H143" s="153" t="s">
        <v>42</v>
      </c>
      <c r="I143" s="155"/>
      <c r="L143" s="152"/>
      <c r="M143" s="156"/>
      <c r="T143" s="157"/>
      <c r="AT143" s="153" t="s">
        <v>317</v>
      </c>
      <c r="AU143" s="153" t="s">
        <v>88</v>
      </c>
      <c r="AV143" s="12" t="s">
        <v>86</v>
      </c>
      <c r="AW143" s="12" t="s">
        <v>38</v>
      </c>
      <c r="AX143" s="12" t="s">
        <v>79</v>
      </c>
      <c r="AY143" s="153" t="s">
        <v>305</v>
      </c>
    </row>
    <row r="144" spans="2:65" s="12" customFormat="1" ht="11.25">
      <c r="B144" s="152"/>
      <c r="D144" s="146" t="s">
        <v>317</v>
      </c>
      <c r="E144" s="153" t="s">
        <v>42</v>
      </c>
      <c r="F144" s="154" t="s">
        <v>4066</v>
      </c>
      <c r="H144" s="153" t="s">
        <v>42</v>
      </c>
      <c r="I144" s="155"/>
      <c r="L144" s="152"/>
      <c r="M144" s="156"/>
      <c r="T144" s="157"/>
      <c r="AT144" s="153" t="s">
        <v>317</v>
      </c>
      <c r="AU144" s="153" t="s">
        <v>88</v>
      </c>
      <c r="AV144" s="12" t="s">
        <v>86</v>
      </c>
      <c r="AW144" s="12" t="s">
        <v>38</v>
      </c>
      <c r="AX144" s="12" t="s">
        <v>79</v>
      </c>
      <c r="AY144" s="153" t="s">
        <v>305</v>
      </c>
    </row>
    <row r="145" spans="2:65" s="13" customFormat="1" ht="11.25">
      <c r="B145" s="158"/>
      <c r="D145" s="146" t="s">
        <v>317</v>
      </c>
      <c r="E145" s="159" t="s">
        <v>42</v>
      </c>
      <c r="F145" s="160" t="s">
        <v>4067</v>
      </c>
      <c r="H145" s="161">
        <v>31.3</v>
      </c>
      <c r="I145" s="162"/>
      <c r="L145" s="158"/>
      <c r="M145" s="163"/>
      <c r="T145" s="164"/>
      <c r="AT145" s="159" t="s">
        <v>317</v>
      </c>
      <c r="AU145" s="159" t="s">
        <v>88</v>
      </c>
      <c r="AV145" s="13" t="s">
        <v>88</v>
      </c>
      <c r="AW145" s="13" t="s">
        <v>38</v>
      </c>
      <c r="AX145" s="13" t="s">
        <v>79</v>
      </c>
      <c r="AY145" s="159" t="s">
        <v>305</v>
      </c>
    </row>
    <row r="146" spans="2:65" s="14" customFormat="1" ht="11.25">
      <c r="B146" s="165"/>
      <c r="D146" s="146" t="s">
        <v>317</v>
      </c>
      <c r="E146" s="166" t="s">
        <v>3996</v>
      </c>
      <c r="F146" s="167" t="s">
        <v>338</v>
      </c>
      <c r="H146" s="168">
        <v>31.3</v>
      </c>
      <c r="I146" s="169"/>
      <c r="L146" s="165"/>
      <c r="M146" s="170"/>
      <c r="T146" s="171"/>
      <c r="AT146" s="166" t="s">
        <v>317</v>
      </c>
      <c r="AU146" s="166" t="s">
        <v>88</v>
      </c>
      <c r="AV146" s="14" t="s">
        <v>96</v>
      </c>
      <c r="AW146" s="14" t="s">
        <v>38</v>
      </c>
      <c r="AX146" s="14" t="s">
        <v>79</v>
      </c>
      <c r="AY146" s="166" t="s">
        <v>305</v>
      </c>
    </row>
    <row r="147" spans="2:65" s="15" customFormat="1" ht="11.25">
      <c r="B147" s="172"/>
      <c r="D147" s="146" t="s">
        <v>317</v>
      </c>
      <c r="E147" s="173" t="s">
        <v>42</v>
      </c>
      <c r="F147" s="174" t="s">
        <v>339</v>
      </c>
      <c r="H147" s="175">
        <v>31.3</v>
      </c>
      <c r="I147" s="176"/>
      <c r="L147" s="172"/>
      <c r="M147" s="177"/>
      <c r="T147" s="178"/>
      <c r="AT147" s="173" t="s">
        <v>317</v>
      </c>
      <c r="AU147" s="173" t="s">
        <v>88</v>
      </c>
      <c r="AV147" s="15" t="s">
        <v>311</v>
      </c>
      <c r="AW147" s="15" t="s">
        <v>38</v>
      </c>
      <c r="AX147" s="15" t="s">
        <v>86</v>
      </c>
      <c r="AY147" s="173" t="s">
        <v>305</v>
      </c>
    </row>
    <row r="148" spans="2:65" s="1" customFormat="1" ht="24.2" customHeight="1">
      <c r="B148" s="33"/>
      <c r="C148" s="133" t="s">
        <v>357</v>
      </c>
      <c r="D148" s="133" t="s">
        <v>307</v>
      </c>
      <c r="E148" s="134" t="s">
        <v>4068</v>
      </c>
      <c r="F148" s="135" t="s">
        <v>4069</v>
      </c>
      <c r="G148" s="136" t="s">
        <v>402</v>
      </c>
      <c r="H148" s="137">
        <v>726.8</v>
      </c>
      <c r="I148" s="138"/>
      <c r="J148" s="139">
        <f>ROUND(I148*H148,2)</f>
        <v>0</v>
      </c>
      <c r="K148" s="135" t="s">
        <v>310</v>
      </c>
      <c r="L148" s="33"/>
      <c r="M148" s="140" t="s">
        <v>42</v>
      </c>
      <c r="N148" s="141" t="s">
        <v>50</v>
      </c>
      <c r="P148" s="142">
        <f>O148*H148</f>
        <v>0</v>
      </c>
      <c r="Q148" s="142">
        <v>1E-4</v>
      </c>
      <c r="R148" s="142">
        <f>Q148*H148</f>
        <v>7.2679999999999995E-2</v>
      </c>
      <c r="S148" s="142">
        <v>0</v>
      </c>
      <c r="T148" s="143">
        <f>S148*H148</f>
        <v>0</v>
      </c>
      <c r="AR148" s="144" t="s">
        <v>311</v>
      </c>
      <c r="AT148" s="144" t="s">
        <v>307</v>
      </c>
      <c r="AU148" s="144" t="s">
        <v>88</v>
      </c>
      <c r="AY148" s="18" t="s">
        <v>305</v>
      </c>
      <c r="BE148" s="145">
        <f>IF(N148="základní",J148,0)</f>
        <v>0</v>
      </c>
      <c r="BF148" s="145">
        <f>IF(N148="snížená",J148,0)</f>
        <v>0</v>
      </c>
      <c r="BG148" s="145">
        <f>IF(N148="zákl. přenesená",J148,0)</f>
        <v>0</v>
      </c>
      <c r="BH148" s="145">
        <f>IF(N148="sníž. přenesená",J148,0)</f>
        <v>0</v>
      </c>
      <c r="BI148" s="145">
        <f>IF(N148="nulová",J148,0)</f>
        <v>0</v>
      </c>
      <c r="BJ148" s="18" t="s">
        <v>86</v>
      </c>
      <c r="BK148" s="145">
        <f>ROUND(I148*H148,2)</f>
        <v>0</v>
      </c>
      <c r="BL148" s="18" t="s">
        <v>311</v>
      </c>
      <c r="BM148" s="144" t="s">
        <v>4070</v>
      </c>
    </row>
    <row r="149" spans="2:65" s="1" customFormat="1" ht="29.25">
      <c r="B149" s="33"/>
      <c r="D149" s="146" t="s">
        <v>313</v>
      </c>
      <c r="F149" s="147" t="s">
        <v>4071</v>
      </c>
      <c r="I149" s="148"/>
      <c r="L149" s="33"/>
      <c r="M149" s="149"/>
      <c r="T149" s="54"/>
      <c r="AT149" s="18" t="s">
        <v>313</v>
      </c>
      <c r="AU149" s="18" t="s">
        <v>88</v>
      </c>
    </row>
    <row r="150" spans="2:65" s="1" customFormat="1" ht="11.25">
      <c r="B150" s="33"/>
      <c r="D150" s="150" t="s">
        <v>315</v>
      </c>
      <c r="F150" s="151" t="s">
        <v>4072</v>
      </c>
      <c r="I150" s="148"/>
      <c r="L150" s="33"/>
      <c r="M150" s="149"/>
      <c r="T150" s="54"/>
      <c r="AT150" s="18" t="s">
        <v>315</v>
      </c>
      <c r="AU150" s="18" t="s">
        <v>88</v>
      </c>
    </row>
    <row r="151" spans="2:65" s="12" customFormat="1" ht="11.25">
      <c r="B151" s="152"/>
      <c r="D151" s="146" t="s">
        <v>317</v>
      </c>
      <c r="E151" s="153" t="s">
        <v>42</v>
      </c>
      <c r="F151" s="154" t="s">
        <v>4065</v>
      </c>
      <c r="H151" s="153" t="s">
        <v>42</v>
      </c>
      <c r="I151" s="155"/>
      <c r="L151" s="152"/>
      <c r="M151" s="156"/>
      <c r="T151" s="157"/>
      <c r="AT151" s="153" t="s">
        <v>317</v>
      </c>
      <c r="AU151" s="153" t="s">
        <v>88</v>
      </c>
      <c r="AV151" s="12" t="s">
        <v>86</v>
      </c>
      <c r="AW151" s="12" t="s">
        <v>38</v>
      </c>
      <c r="AX151" s="12" t="s">
        <v>79</v>
      </c>
      <c r="AY151" s="153" t="s">
        <v>305</v>
      </c>
    </row>
    <row r="152" spans="2:65" s="12" customFormat="1" ht="11.25">
      <c r="B152" s="152"/>
      <c r="D152" s="146" t="s">
        <v>317</v>
      </c>
      <c r="E152" s="153" t="s">
        <v>42</v>
      </c>
      <c r="F152" s="154" t="s">
        <v>4066</v>
      </c>
      <c r="H152" s="153" t="s">
        <v>42</v>
      </c>
      <c r="I152" s="155"/>
      <c r="L152" s="152"/>
      <c r="M152" s="156"/>
      <c r="T152" s="157"/>
      <c r="AT152" s="153" t="s">
        <v>317</v>
      </c>
      <c r="AU152" s="153" t="s">
        <v>88</v>
      </c>
      <c r="AV152" s="12" t="s">
        <v>86</v>
      </c>
      <c r="AW152" s="12" t="s">
        <v>38</v>
      </c>
      <c r="AX152" s="12" t="s">
        <v>79</v>
      </c>
      <c r="AY152" s="153" t="s">
        <v>305</v>
      </c>
    </row>
    <row r="153" spans="2:65" s="13" customFormat="1" ht="11.25">
      <c r="B153" s="158"/>
      <c r="D153" s="146" t="s">
        <v>317</v>
      </c>
      <c r="E153" s="159" t="s">
        <v>42</v>
      </c>
      <c r="F153" s="160" t="s">
        <v>4073</v>
      </c>
      <c r="H153" s="161">
        <v>726.8</v>
      </c>
      <c r="I153" s="162"/>
      <c r="L153" s="158"/>
      <c r="M153" s="163"/>
      <c r="T153" s="164"/>
      <c r="AT153" s="159" t="s">
        <v>317</v>
      </c>
      <c r="AU153" s="159" t="s">
        <v>88</v>
      </c>
      <c r="AV153" s="13" t="s">
        <v>88</v>
      </c>
      <c r="AW153" s="13" t="s">
        <v>38</v>
      </c>
      <c r="AX153" s="13" t="s">
        <v>79</v>
      </c>
      <c r="AY153" s="159" t="s">
        <v>305</v>
      </c>
    </row>
    <row r="154" spans="2:65" s="14" customFormat="1" ht="11.25">
      <c r="B154" s="165"/>
      <c r="D154" s="146" t="s">
        <v>317</v>
      </c>
      <c r="E154" s="166" t="s">
        <v>3999</v>
      </c>
      <c r="F154" s="167" t="s">
        <v>338</v>
      </c>
      <c r="H154" s="168">
        <v>726.8</v>
      </c>
      <c r="I154" s="169"/>
      <c r="L154" s="165"/>
      <c r="M154" s="170"/>
      <c r="T154" s="171"/>
      <c r="AT154" s="166" t="s">
        <v>317</v>
      </c>
      <c r="AU154" s="166" t="s">
        <v>88</v>
      </c>
      <c r="AV154" s="14" t="s">
        <v>96</v>
      </c>
      <c r="AW154" s="14" t="s">
        <v>38</v>
      </c>
      <c r="AX154" s="14" t="s">
        <v>79</v>
      </c>
      <c r="AY154" s="166" t="s">
        <v>305</v>
      </c>
    </row>
    <row r="155" spans="2:65" s="15" customFormat="1" ht="11.25">
      <c r="B155" s="172"/>
      <c r="D155" s="146" t="s">
        <v>317</v>
      </c>
      <c r="E155" s="173" t="s">
        <v>42</v>
      </c>
      <c r="F155" s="174" t="s">
        <v>339</v>
      </c>
      <c r="H155" s="175">
        <v>726.8</v>
      </c>
      <c r="I155" s="176"/>
      <c r="L155" s="172"/>
      <c r="M155" s="177"/>
      <c r="T155" s="178"/>
      <c r="AT155" s="173" t="s">
        <v>317</v>
      </c>
      <c r="AU155" s="173" t="s">
        <v>88</v>
      </c>
      <c r="AV155" s="15" t="s">
        <v>311</v>
      </c>
      <c r="AW155" s="15" t="s">
        <v>38</v>
      </c>
      <c r="AX155" s="15" t="s">
        <v>86</v>
      </c>
      <c r="AY155" s="173" t="s">
        <v>305</v>
      </c>
    </row>
    <row r="156" spans="2:65" s="1" customFormat="1" ht="24.2" customHeight="1">
      <c r="B156" s="33"/>
      <c r="C156" s="133" t="s">
        <v>344</v>
      </c>
      <c r="D156" s="133" t="s">
        <v>307</v>
      </c>
      <c r="E156" s="134" t="s">
        <v>4074</v>
      </c>
      <c r="F156" s="135" t="s">
        <v>4075</v>
      </c>
      <c r="G156" s="136" t="s">
        <v>402</v>
      </c>
      <c r="H156" s="137">
        <v>112</v>
      </c>
      <c r="I156" s="138"/>
      <c r="J156" s="139">
        <f>ROUND(I156*H156,2)</f>
        <v>0</v>
      </c>
      <c r="K156" s="135" t="s">
        <v>310</v>
      </c>
      <c r="L156" s="33"/>
      <c r="M156" s="140" t="s">
        <v>42</v>
      </c>
      <c r="N156" s="141" t="s">
        <v>50</v>
      </c>
      <c r="P156" s="142">
        <f>O156*H156</f>
        <v>0</v>
      </c>
      <c r="Q156" s="142">
        <v>1.1E-4</v>
      </c>
      <c r="R156" s="142">
        <f>Q156*H156</f>
        <v>1.2320000000000001E-2</v>
      </c>
      <c r="S156" s="142">
        <v>0</v>
      </c>
      <c r="T156" s="143">
        <f>S156*H156</f>
        <v>0</v>
      </c>
      <c r="AR156" s="144" t="s">
        <v>311</v>
      </c>
      <c r="AT156" s="144" t="s">
        <v>307</v>
      </c>
      <c r="AU156" s="144" t="s">
        <v>88</v>
      </c>
      <c r="AY156" s="18" t="s">
        <v>305</v>
      </c>
      <c r="BE156" s="145">
        <f>IF(N156="základní",J156,0)</f>
        <v>0</v>
      </c>
      <c r="BF156" s="145">
        <f>IF(N156="snížená",J156,0)</f>
        <v>0</v>
      </c>
      <c r="BG156" s="145">
        <f>IF(N156="zákl. přenesená",J156,0)</f>
        <v>0</v>
      </c>
      <c r="BH156" s="145">
        <f>IF(N156="sníž. přenesená",J156,0)</f>
        <v>0</v>
      </c>
      <c r="BI156" s="145">
        <f>IF(N156="nulová",J156,0)</f>
        <v>0</v>
      </c>
      <c r="BJ156" s="18" t="s">
        <v>86</v>
      </c>
      <c r="BK156" s="145">
        <f>ROUND(I156*H156,2)</f>
        <v>0</v>
      </c>
      <c r="BL156" s="18" t="s">
        <v>311</v>
      </c>
      <c r="BM156" s="144" t="s">
        <v>4076</v>
      </c>
    </row>
    <row r="157" spans="2:65" s="1" customFormat="1" ht="29.25">
      <c r="B157" s="33"/>
      <c r="D157" s="146" t="s">
        <v>313</v>
      </c>
      <c r="F157" s="147" t="s">
        <v>4077</v>
      </c>
      <c r="I157" s="148"/>
      <c r="L157" s="33"/>
      <c r="M157" s="149"/>
      <c r="T157" s="54"/>
      <c r="AT157" s="18" t="s">
        <v>313</v>
      </c>
      <c r="AU157" s="18" t="s">
        <v>88</v>
      </c>
    </row>
    <row r="158" spans="2:65" s="1" customFormat="1" ht="11.25">
      <c r="B158" s="33"/>
      <c r="D158" s="150" t="s">
        <v>315</v>
      </c>
      <c r="F158" s="151" t="s">
        <v>4078</v>
      </c>
      <c r="I158" s="148"/>
      <c r="L158" s="33"/>
      <c r="M158" s="149"/>
      <c r="T158" s="54"/>
      <c r="AT158" s="18" t="s">
        <v>315</v>
      </c>
      <c r="AU158" s="18" t="s">
        <v>88</v>
      </c>
    </row>
    <row r="159" spans="2:65" s="12" customFormat="1" ht="11.25">
      <c r="B159" s="152"/>
      <c r="D159" s="146" t="s">
        <v>317</v>
      </c>
      <c r="E159" s="153" t="s">
        <v>42</v>
      </c>
      <c r="F159" s="154" t="s">
        <v>4065</v>
      </c>
      <c r="H159" s="153" t="s">
        <v>42</v>
      </c>
      <c r="I159" s="155"/>
      <c r="L159" s="152"/>
      <c r="M159" s="156"/>
      <c r="T159" s="157"/>
      <c r="AT159" s="153" t="s">
        <v>317</v>
      </c>
      <c r="AU159" s="153" t="s">
        <v>88</v>
      </c>
      <c r="AV159" s="12" t="s">
        <v>86</v>
      </c>
      <c r="AW159" s="12" t="s">
        <v>38</v>
      </c>
      <c r="AX159" s="12" t="s">
        <v>79</v>
      </c>
      <c r="AY159" s="153" t="s">
        <v>305</v>
      </c>
    </row>
    <row r="160" spans="2:65" s="12" customFormat="1" ht="11.25">
      <c r="B160" s="152"/>
      <c r="D160" s="146" t="s">
        <v>317</v>
      </c>
      <c r="E160" s="153" t="s">
        <v>42</v>
      </c>
      <c r="F160" s="154" t="s">
        <v>4066</v>
      </c>
      <c r="H160" s="153" t="s">
        <v>42</v>
      </c>
      <c r="I160" s="155"/>
      <c r="L160" s="152"/>
      <c r="M160" s="156"/>
      <c r="T160" s="157"/>
      <c r="AT160" s="153" t="s">
        <v>317</v>
      </c>
      <c r="AU160" s="153" t="s">
        <v>88</v>
      </c>
      <c r="AV160" s="12" t="s">
        <v>86</v>
      </c>
      <c r="AW160" s="12" t="s">
        <v>38</v>
      </c>
      <c r="AX160" s="12" t="s">
        <v>79</v>
      </c>
      <c r="AY160" s="153" t="s">
        <v>305</v>
      </c>
    </row>
    <row r="161" spans="2:65" s="13" customFormat="1" ht="11.25">
      <c r="B161" s="158"/>
      <c r="D161" s="146" t="s">
        <v>317</v>
      </c>
      <c r="E161" s="159" t="s">
        <v>42</v>
      </c>
      <c r="F161" s="160" t="s">
        <v>4079</v>
      </c>
      <c r="H161" s="161">
        <v>112</v>
      </c>
      <c r="I161" s="162"/>
      <c r="L161" s="158"/>
      <c r="M161" s="163"/>
      <c r="T161" s="164"/>
      <c r="AT161" s="159" t="s">
        <v>317</v>
      </c>
      <c r="AU161" s="159" t="s">
        <v>88</v>
      </c>
      <c r="AV161" s="13" t="s">
        <v>88</v>
      </c>
      <c r="AW161" s="13" t="s">
        <v>38</v>
      </c>
      <c r="AX161" s="13" t="s">
        <v>79</v>
      </c>
      <c r="AY161" s="159" t="s">
        <v>305</v>
      </c>
    </row>
    <row r="162" spans="2:65" s="14" customFormat="1" ht="11.25">
      <c r="B162" s="165"/>
      <c r="D162" s="146" t="s">
        <v>317</v>
      </c>
      <c r="E162" s="166" t="s">
        <v>4002</v>
      </c>
      <c r="F162" s="167" t="s">
        <v>338</v>
      </c>
      <c r="H162" s="168">
        <v>112</v>
      </c>
      <c r="I162" s="169"/>
      <c r="L162" s="165"/>
      <c r="M162" s="170"/>
      <c r="T162" s="171"/>
      <c r="AT162" s="166" t="s">
        <v>317</v>
      </c>
      <c r="AU162" s="166" t="s">
        <v>88</v>
      </c>
      <c r="AV162" s="14" t="s">
        <v>96</v>
      </c>
      <c r="AW162" s="14" t="s">
        <v>38</v>
      </c>
      <c r="AX162" s="14" t="s">
        <v>79</v>
      </c>
      <c r="AY162" s="166" t="s">
        <v>305</v>
      </c>
    </row>
    <row r="163" spans="2:65" s="15" customFormat="1" ht="11.25">
      <c r="B163" s="172"/>
      <c r="D163" s="146" t="s">
        <v>317</v>
      </c>
      <c r="E163" s="173" t="s">
        <v>42</v>
      </c>
      <c r="F163" s="174" t="s">
        <v>339</v>
      </c>
      <c r="H163" s="175">
        <v>112</v>
      </c>
      <c r="I163" s="176"/>
      <c r="L163" s="172"/>
      <c r="M163" s="177"/>
      <c r="T163" s="178"/>
      <c r="AT163" s="173" t="s">
        <v>317</v>
      </c>
      <c r="AU163" s="173" t="s">
        <v>88</v>
      </c>
      <c r="AV163" s="15" t="s">
        <v>311</v>
      </c>
      <c r="AW163" s="15" t="s">
        <v>38</v>
      </c>
      <c r="AX163" s="15" t="s">
        <v>86</v>
      </c>
      <c r="AY163" s="173" t="s">
        <v>305</v>
      </c>
    </row>
    <row r="164" spans="2:65" s="1" customFormat="1" ht="24.2" customHeight="1">
      <c r="B164" s="33"/>
      <c r="C164" s="133" t="s">
        <v>377</v>
      </c>
      <c r="D164" s="133" t="s">
        <v>307</v>
      </c>
      <c r="E164" s="134" t="s">
        <v>4080</v>
      </c>
      <c r="F164" s="135" t="s">
        <v>4081</v>
      </c>
      <c r="G164" s="136" t="s">
        <v>402</v>
      </c>
      <c r="H164" s="137">
        <v>96.4</v>
      </c>
      <c r="I164" s="138"/>
      <c r="J164" s="139">
        <f>ROUND(I164*H164,2)</f>
        <v>0</v>
      </c>
      <c r="K164" s="135" t="s">
        <v>310</v>
      </c>
      <c r="L164" s="33"/>
      <c r="M164" s="140" t="s">
        <v>42</v>
      </c>
      <c r="N164" s="141" t="s">
        <v>50</v>
      </c>
      <c r="P164" s="142">
        <f>O164*H164</f>
        <v>0</v>
      </c>
      <c r="Q164" s="142">
        <v>1.1E-4</v>
      </c>
      <c r="R164" s="142">
        <f>Q164*H164</f>
        <v>1.0604000000000001E-2</v>
      </c>
      <c r="S164" s="142">
        <v>0</v>
      </c>
      <c r="T164" s="143">
        <f>S164*H164</f>
        <v>0</v>
      </c>
      <c r="AR164" s="144" t="s">
        <v>311</v>
      </c>
      <c r="AT164" s="144" t="s">
        <v>307</v>
      </c>
      <c r="AU164" s="144" t="s">
        <v>88</v>
      </c>
      <c r="AY164" s="18" t="s">
        <v>305</v>
      </c>
      <c r="BE164" s="145">
        <f>IF(N164="základní",J164,0)</f>
        <v>0</v>
      </c>
      <c r="BF164" s="145">
        <f>IF(N164="snížená",J164,0)</f>
        <v>0</v>
      </c>
      <c r="BG164" s="145">
        <f>IF(N164="zákl. přenesená",J164,0)</f>
        <v>0</v>
      </c>
      <c r="BH164" s="145">
        <f>IF(N164="sníž. přenesená",J164,0)</f>
        <v>0</v>
      </c>
      <c r="BI164" s="145">
        <f>IF(N164="nulová",J164,0)</f>
        <v>0</v>
      </c>
      <c r="BJ164" s="18" t="s">
        <v>86</v>
      </c>
      <c r="BK164" s="145">
        <f>ROUND(I164*H164,2)</f>
        <v>0</v>
      </c>
      <c r="BL164" s="18" t="s">
        <v>311</v>
      </c>
      <c r="BM164" s="144" t="s">
        <v>4082</v>
      </c>
    </row>
    <row r="165" spans="2:65" s="1" customFormat="1" ht="29.25">
      <c r="B165" s="33"/>
      <c r="D165" s="146" t="s">
        <v>313</v>
      </c>
      <c r="F165" s="147" t="s">
        <v>4083</v>
      </c>
      <c r="I165" s="148"/>
      <c r="L165" s="33"/>
      <c r="M165" s="149"/>
      <c r="T165" s="54"/>
      <c r="AT165" s="18" t="s">
        <v>313</v>
      </c>
      <c r="AU165" s="18" t="s">
        <v>88</v>
      </c>
    </row>
    <row r="166" spans="2:65" s="1" customFormat="1" ht="11.25">
      <c r="B166" s="33"/>
      <c r="D166" s="150" t="s">
        <v>315</v>
      </c>
      <c r="F166" s="151" t="s">
        <v>4084</v>
      </c>
      <c r="I166" s="148"/>
      <c r="L166" s="33"/>
      <c r="M166" s="149"/>
      <c r="T166" s="54"/>
      <c r="AT166" s="18" t="s">
        <v>315</v>
      </c>
      <c r="AU166" s="18" t="s">
        <v>88</v>
      </c>
    </row>
    <row r="167" spans="2:65" s="12" customFormat="1" ht="11.25">
      <c r="B167" s="152"/>
      <c r="D167" s="146" t="s">
        <v>317</v>
      </c>
      <c r="E167" s="153" t="s">
        <v>42</v>
      </c>
      <c r="F167" s="154" t="s">
        <v>4065</v>
      </c>
      <c r="H167" s="153" t="s">
        <v>42</v>
      </c>
      <c r="I167" s="155"/>
      <c r="L167" s="152"/>
      <c r="M167" s="156"/>
      <c r="T167" s="157"/>
      <c r="AT167" s="153" t="s">
        <v>317</v>
      </c>
      <c r="AU167" s="153" t="s">
        <v>88</v>
      </c>
      <c r="AV167" s="12" t="s">
        <v>86</v>
      </c>
      <c r="AW167" s="12" t="s">
        <v>38</v>
      </c>
      <c r="AX167" s="12" t="s">
        <v>79</v>
      </c>
      <c r="AY167" s="153" t="s">
        <v>305</v>
      </c>
    </row>
    <row r="168" spans="2:65" s="12" customFormat="1" ht="11.25">
      <c r="B168" s="152"/>
      <c r="D168" s="146" t="s">
        <v>317</v>
      </c>
      <c r="E168" s="153" t="s">
        <v>42</v>
      </c>
      <c r="F168" s="154" t="s">
        <v>4066</v>
      </c>
      <c r="H168" s="153" t="s">
        <v>42</v>
      </c>
      <c r="I168" s="155"/>
      <c r="L168" s="152"/>
      <c r="M168" s="156"/>
      <c r="T168" s="157"/>
      <c r="AT168" s="153" t="s">
        <v>317</v>
      </c>
      <c r="AU168" s="153" t="s">
        <v>88</v>
      </c>
      <c r="AV168" s="12" t="s">
        <v>86</v>
      </c>
      <c r="AW168" s="12" t="s">
        <v>38</v>
      </c>
      <c r="AX168" s="12" t="s">
        <v>79</v>
      </c>
      <c r="AY168" s="153" t="s">
        <v>305</v>
      </c>
    </row>
    <row r="169" spans="2:65" s="13" customFormat="1" ht="11.25">
      <c r="B169" s="158"/>
      <c r="D169" s="146" t="s">
        <v>317</v>
      </c>
      <c r="E169" s="159" t="s">
        <v>42</v>
      </c>
      <c r="F169" s="160" t="s">
        <v>4085</v>
      </c>
      <c r="H169" s="161">
        <v>96.4</v>
      </c>
      <c r="I169" s="162"/>
      <c r="L169" s="158"/>
      <c r="M169" s="163"/>
      <c r="T169" s="164"/>
      <c r="AT169" s="159" t="s">
        <v>317</v>
      </c>
      <c r="AU169" s="159" t="s">
        <v>88</v>
      </c>
      <c r="AV169" s="13" t="s">
        <v>88</v>
      </c>
      <c r="AW169" s="13" t="s">
        <v>38</v>
      </c>
      <c r="AX169" s="13" t="s">
        <v>79</v>
      </c>
      <c r="AY169" s="159" t="s">
        <v>305</v>
      </c>
    </row>
    <row r="170" spans="2:65" s="14" customFormat="1" ht="11.25">
      <c r="B170" s="165"/>
      <c r="D170" s="146" t="s">
        <v>317</v>
      </c>
      <c r="E170" s="166" t="s">
        <v>4006</v>
      </c>
      <c r="F170" s="167" t="s">
        <v>338</v>
      </c>
      <c r="H170" s="168">
        <v>96.4</v>
      </c>
      <c r="I170" s="169"/>
      <c r="L170" s="165"/>
      <c r="M170" s="170"/>
      <c r="T170" s="171"/>
      <c r="AT170" s="166" t="s">
        <v>317</v>
      </c>
      <c r="AU170" s="166" t="s">
        <v>88</v>
      </c>
      <c r="AV170" s="14" t="s">
        <v>96</v>
      </c>
      <c r="AW170" s="14" t="s">
        <v>38</v>
      </c>
      <c r="AX170" s="14" t="s">
        <v>79</v>
      </c>
      <c r="AY170" s="166" t="s">
        <v>305</v>
      </c>
    </row>
    <row r="171" spans="2:65" s="15" customFormat="1" ht="11.25">
      <c r="B171" s="172"/>
      <c r="D171" s="146" t="s">
        <v>317</v>
      </c>
      <c r="E171" s="173" t="s">
        <v>42</v>
      </c>
      <c r="F171" s="174" t="s">
        <v>339</v>
      </c>
      <c r="H171" s="175">
        <v>96.4</v>
      </c>
      <c r="I171" s="176"/>
      <c r="L171" s="172"/>
      <c r="M171" s="177"/>
      <c r="T171" s="178"/>
      <c r="AT171" s="173" t="s">
        <v>317</v>
      </c>
      <c r="AU171" s="173" t="s">
        <v>88</v>
      </c>
      <c r="AV171" s="15" t="s">
        <v>311</v>
      </c>
      <c r="AW171" s="15" t="s">
        <v>38</v>
      </c>
      <c r="AX171" s="15" t="s">
        <v>86</v>
      </c>
      <c r="AY171" s="173" t="s">
        <v>305</v>
      </c>
    </row>
    <row r="172" spans="2:65" s="1" customFormat="1" ht="24.2" customHeight="1">
      <c r="B172" s="33"/>
      <c r="C172" s="133" t="s">
        <v>386</v>
      </c>
      <c r="D172" s="133" t="s">
        <v>307</v>
      </c>
      <c r="E172" s="134" t="s">
        <v>4086</v>
      </c>
      <c r="F172" s="135" t="s">
        <v>4087</v>
      </c>
      <c r="G172" s="136" t="s">
        <v>402</v>
      </c>
      <c r="H172" s="137">
        <v>202</v>
      </c>
      <c r="I172" s="138"/>
      <c r="J172" s="139">
        <f>ROUND(I172*H172,2)</f>
        <v>0</v>
      </c>
      <c r="K172" s="135" t="s">
        <v>310</v>
      </c>
      <c r="L172" s="33"/>
      <c r="M172" s="140" t="s">
        <v>42</v>
      </c>
      <c r="N172" s="141" t="s">
        <v>50</v>
      </c>
      <c r="P172" s="142">
        <f>O172*H172</f>
        <v>0</v>
      </c>
      <c r="Q172" s="142">
        <v>1.2E-4</v>
      </c>
      <c r="R172" s="142">
        <f>Q172*H172</f>
        <v>2.4240000000000001E-2</v>
      </c>
      <c r="S172" s="142">
        <v>0</v>
      </c>
      <c r="T172" s="143">
        <f>S172*H172</f>
        <v>0</v>
      </c>
      <c r="AR172" s="144" t="s">
        <v>311</v>
      </c>
      <c r="AT172" s="144" t="s">
        <v>307</v>
      </c>
      <c r="AU172" s="144" t="s">
        <v>88</v>
      </c>
      <c r="AY172" s="18" t="s">
        <v>305</v>
      </c>
      <c r="BE172" s="145">
        <f>IF(N172="základní",J172,0)</f>
        <v>0</v>
      </c>
      <c r="BF172" s="145">
        <f>IF(N172="snížená",J172,0)</f>
        <v>0</v>
      </c>
      <c r="BG172" s="145">
        <f>IF(N172="zákl. přenesená",J172,0)</f>
        <v>0</v>
      </c>
      <c r="BH172" s="145">
        <f>IF(N172="sníž. přenesená",J172,0)</f>
        <v>0</v>
      </c>
      <c r="BI172" s="145">
        <f>IF(N172="nulová",J172,0)</f>
        <v>0</v>
      </c>
      <c r="BJ172" s="18" t="s">
        <v>86</v>
      </c>
      <c r="BK172" s="145">
        <f>ROUND(I172*H172,2)</f>
        <v>0</v>
      </c>
      <c r="BL172" s="18" t="s">
        <v>311</v>
      </c>
      <c r="BM172" s="144" t="s">
        <v>4088</v>
      </c>
    </row>
    <row r="173" spans="2:65" s="1" customFormat="1" ht="29.25">
      <c r="B173" s="33"/>
      <c r="D173" s="146" t="s">
        <v>313</v>
      </c>
      <c r="F173" s="147" t="s">
        <v>4089</v>
      </c>
      <c r="I173" s="148"/>
      <c r="L173" s="33"/>
      <c r="M173" s="149"/>
      <c r="T173" s="54"/>
      <c r="AT173" s="18" t="s">
        <v>313</v>
      </c>
      <c r="AU173" s="18" t="s">
        <v>88</v>
      </c>
    </row>
    <row r="174" spans="2:65" s="1" customFormat="1" ht="11.25">
      <c r="B174" s="33"/>
      <c r="D174" s="150" t="s">
        <v>315</v>
      </c>
      <c r="F174" s="151" t="s">
        <v>4090</v>
      </c>
      <c r="I174" s="148"/>
      <c r="L174" s="33"/>
      <c r="M174" s="149"/>
      <c r="T174" s="54"/>
      <c r="AT174" s="18" t="s">
        <v>315</v>
      </c>
      <c r="AU174" s="18" t="s">
        <v>88</v>
      </c>
    </row>
    <row r="175" spans="2:65" s="12" customFormat="1" ht="11.25">
      <c r="B175" s="152"/>
      <c r="D175" s="146" t="s">
        <v>317</v>
      </c>
      <c r="E175" s="153" t="s">
        <v>42</v>
      </c>
      <c r="F175" s="154" t="s">
        <v>4065</v>
      </c>
      <c r="H175" s="153" t="s">
        <v>42</v>
      </c>
      <c r="I175" s="155"/>
      <c r="L175" s="152"/>
      <c r="M175" s="156"/>
      <c r="T175" s="157"/>
      <c r="AT175" s="153" t="s">
        <v>317</v>
      </c>
      <c r="AU175" s="153" t="s">
        <v>88</v>
      </c>
      <c r="AV175" s="12" t="s">
        <v>86</v>
      </c>
      <c r="AW175" s="12" t="s">
        <v>38</v>
      </c>
      <c r="AX175" s="12" t="s">
        <v>79</v>
      </c>
      <c r="AY175" s="153" t="s">
        <v>305</v>
      </c>
    </row>
    <row r="176" spans="2:65" s="12" customFormat="1" ht="11.25">
      <c r="B176" s="152"/>
      <c r="D176" s="146" t="s">
        <v>317</v>
      </c>
      <c r="E176" s="153" t="s">
        <v>42</v>
      </c>
      <c r="F176" s="154" t="s">
        <v>4066</v>
      </c>
      <c r="H176" s="153" t="s">
        <v>42</v>
      </c>
      <c r="I176" s="155"/>
      <c r="L176" s="152"/>
      <c r="M176" s="156"/>
      <c r="T176" s="157"/>
      <c r="AT176" s="153" t="s">
        <v>317</v>
      </c>
      <c r="AU176" s="153" t="s">
        <v>88</v>
      </c>
      <c r="AV176" s="12" t="s">
        <v>86</v>
      </c>
      <c r="AW176" s="12" t="s">
        <v>38</v>
      </c>
      <c r="AX176" s="12" t="s">
        <v>79</v>
      </c>
      <c r="AY176" s="153" t="s">
        <v>305</v>
      </c>
    </row>
    <row r="177" spans="2:65" s="13" customFormat="1" ht="11.25">
      <c r="B177" s="158"/>
      <c r="D177" s="146" t="s">
        <v>317</v>
      </c>
      <c r="E177" s="159" t="s">
        <v>42</v>
      </c>
      <c r="F177" s="160" t="s">
        <v>4091</v>
      </c>
      <c r="H177" s="161">
        <v>202</v>
      </c>
      <c r="I177" s="162"/>
      <c r="L177" s="158"/>
      <c r="M177" s="163"/>
      <c r="T177" s="164"/>
      <c r="AT177" s="159" t="s">
        <v>317</v>
      </c>
      <c r="AU177" s="159" t="s">
        <v>88</v>
      </c>
      <c r="AV177" s="13" t="s">
        <v>88</v>
      </c>
      <c r="AW177" s="13" t="s">
        <v>38</v>
      </c>
      <c r="AX177" s="13" t="s">
        <v>79</v>
      </c>
      <c r="AY177" s="159" t="s">
        <v>305</v>
      </c>
    </row>
    <row r="178" spans="2:65" s="14" customFormat="1" ht="11.25">
      <c r="B178" s="165"/>
      <c r="D178" s="146" t="s">
        <v>317</v>
      </c>
      <c r="E178" s="166" t="s">
        <v>4001</v>
      </c>
      <c r="F178" s="167" t="s">
        <v>338</v>
      </c>
      <c r="H178" s="168">
        <v>202</v>
      </c>
      <c r="I178" s="169"/>
      <c r="L178" s="165"/>
      <c r="M178" s="170"/>
      <c r="T178" s="171"/>
      <c r="AT178" s="166" t="s">
        <v>317</v>
      </c>
      <c r="AU178" s="166" t="s">
        <v>88</v>
      </c>
      <c r="AV178" s="14" t="s">
        <v>96</v>
      </c>
      <c r="AW178" s="14" t="s">
        <v>38</v>
      </c>
      <c r="AX178" s="14" t="s">
        <v>79</v>
      </c>
      <c r="AY178" s="166" t="s">
        <v>305</v>
      </c>
    </row>
    <row r="179" spans="2:65" s="15" customFormat="1" ht="11.25">
      <c r="B179" s="172"/>
      <c r="D179" s="146" t="s">
        <v>317</v>
      </c>
      <c r="E179" s="173" t="s">
        <v>42</v>
      </c>
      <c r="F179" s="174" t="s">
        <v>339</v>
      </c>
      <c r="H179" s="175">
        <v>202</v>
      </c>
      <c r="I179" s="176"/>
      <c r="L179" s="172"/>
      <c r="M179" s="177"/>
      <c r="T179" s="178"/>
      <c r="AT179" s="173" t="s">
        <v>317</v>
      </c>
      <c r="AU179" s="173" t="s">
        <v>88</v>
      </c>
      <c r="AV179" s="15" t="s">
        <v>311</v>
      </c>
      <c r="AW179" s="15" t="s">
        <v>38</v>
      </c>
      <c r="AX179" s="15" t="s">
        <v>86</v>
      </c>
      <c r="AY179" s="173" t="s">
        <v>305</v>
      </c>
    </row>
    <row r="180" spans="2:65" s="1" customFormat="1" ht="24.2" customHeight="1">
      <c r="B180" s="33"/>
      <c r="C180" s="133" t="s">
        <v>394</v>
      </c>
      <c r="D180" s="133" t="s">
        <v>307</v>
      </c>
      <c r="E180" s="134" t="s">
        <v>4092</v>
      </c>
      <c r="F180" s="135" t="s">
        <v>4093</v>
      </c>
      <c r="G180" s="136" t="s">
        <v>402</v>
      </c>
      <c r="H180" s="137">
        <v>47.5</v>
      </c>
      <c r="I180" s="138"/>
      <c r="J180" s="139">
        <f>ROUND(I180*H180,2)</f>
        <v>0</v>
      </c>
      <c r="K180" s="135" t="s">
        <v>310</v>
      </c>
      <c r="L180" s="33"/>
      <c r="M180" s="140" t="s">
        <v>42</v>
      </c>
      <c r="N180" s="141" t="s">
        <v>50</v>
      </c>
      <c r="P180" s="142">
        <f>O180*H180</f>
        <v>0</v>
      </c>
      <c r="Q180" s="142">
        <v>1.2E-4</v>
      </c>
      <c r="R180" s="142">
        <f>Q180*H180</f>
        <v>5.7000000000000002E-3</v>
      </c>
      <c r="S180" s="142">
        <v>0</v>
      </c>
      <c r="T180" s="143">
        <f>S180*H180</f>
        <v>0</v>
      </c>
      <c r="AR180" s="144" t="s">
        <v>311</v>
      </c>
      <c r="AT180" s="144" t="s">
        <v>307</v>
      </c>
      <c r="AU180" s="144" t="s">
        <v>88</v>
      </c>
      <c r="AY180" s="18" t="s">
        <v>305</v>
      </c>
      <c r="BE180" s="145">
        <f>IF(N180="základní",J180,0)</f>
        <v>0</v>
      </c>
      <c r="BF180" s="145">
        <f>IF(N180="snížená",J180,0)</f>
        <v>0</v>
      </c>
      <c r="BG180" s="145">
        <f>IF(N180="zákl. přenesená",J180,0)</f>
        <v>0</v>
      </c>
      <c r="BH180" s="145">
        <f>IF(N180="sníž. přenesená",J180,0)</f>
        <v>0</v>
      </c>
      <c r="BI180" s="145">
        <f>IF(N180="nulová",J180,0)</f>
        <v>0</v>
      </c>
      <c r="BJ180" s="18" t="s">
        <v>86</v>
      </c>
      <c r="BK180" s="145">
        <f>ROUND(I180*H180,2)</f>
        <v>0</v>
      </c>
      <c r="BL180" s="18" t="s">
        <v>311</v>
      </c>
      <c r="BM180" s="144" t="s">
        <v>4094</v>
      </c>
    </row>
    <row r="181" spans="2:65" s="1" customFormat="1" ht="29.25">
      <c r="B181" s="33"/>
      <c r="D181" s="146" t="s">
        <v>313</v>
      </c>
      <c r="F181" s="147" t="s">
        <v>4095</v>
      </c>
      <c r="I181" s="148"/>
      <c r="L181" s="33"/>
      <c r="M181" s="149"/>
      <c r="T181" s="54"/>
      <c r="AT181" s="18" t="s">
        <v>313</v>
      </c>
      <c r="AU181" s="18" t="s">
        <v>88</v>
      </c>
    </row>
    <row r="182" spans="2:65" s="1" customFormat="1" ht="11.25">
      <c r="B182" s="33"/>
      <c r="D182" s="150" t="s">
        <v>315</v>
      </c>
      <c r="F182" s="151" t="s">
        <v>4096</v>
      </c>
      <c r="I182" s="148"/>
      <c r="L182" s="33"/>
      <c r="M182" s="149"/>
      <c r="T182" s="54"/>
      <c r="AT182" s="18" t="s">
        <v>315</v>
      </c>
      <c r="AU182" s="18" t="s">
        <v>88</v>
      </c>
    </row>
    <row r="183" spans="2:65" s="12" customFormat="1" ht="11.25">
      <c r="B183" s="152"/>
      <c r="D183" s="146" t="s">
        <v>317</v>
      </c>
      <c r="E183" s="153" t="s">
        <v>42</v>
      </c>
      <c r="F183" s="154" t="s">
        <v>4065</v>
      </c>
      <c r="H183" s="153" t="s">
        <v>42</v>
      </c>
      <c r="I183" s="155"/>
      <c r="L183" s="152"/>
      <c r="M183" s="156"/>
      <c r="T183" s="157"/>
      <c r="AT183" s="153" t="s">
        <v>317</v>
      </c>
      <c r="AU183" s="153" t="s">
        <v>88</v>
      </c>
      <c r="AV183" s="12" t="s">
        <v>86</v>
      </c>
      <c r="AW183" s="12" t="s">
        <v>38</v>
      </c>
      <c r="AX183" s="12" t="s">
        <v>79</v>
      </c>
      <c r="AY183" s="153" t="s">
        <v>305</v>
      </c>
    </row>
    <row r="184" spans="2:65" s="12" customFormat="1" ht="11.25">
      <c r="B184" s="152"/>
      <c r="D184" s="146" t="s">
        <v>317</v>
      </c>
      <c r="E184" s="153" t="s">
        <v>42</v>
      </c>
      <c r="F184" s="154" t="s">
        <v>4066</v>
      </c>
      <c r="H184" s="153" t="s">
        <v>42</v>
      </c>
      <c r="I184" s="155"/>
      <c r="L184" s="152"/>
      <c r="M184" s="156"/>
      <c r="T184" s="157"/>
      <c r="AT184" s="153" t="s">
        <v>317</v>
      </c>
      <c r="AU184" s="153" t="s">
        <v>88</v>
      </c>
      <c r="AV184" s="12" t="s">
        <v>86</v>
      </c>
      <c r="AW184" s="12" t="s">
        <v>38</v>
      </c>
      <c r="AX184" s="12" t="s">
        <v>79</v>
      </c>
      <c r="AY184" s="153" t="s">
        <v>305</v>
      </c>
    </row>
    <row r="185" spans="2:65" s="13" customFormat="1" ht="11.25">
      <c r="B185" s="158"/>
      <c r="D185" s="146" t="s">
        <v>317</v>
      </c>
      <c r="E185" s="159" t="s">
        <v>42</v>
      </c>
      <c r="F185" s="160" t="s">
        <v>4097</v>
      </c>
      <c r="H185" s="161">
        <v>47.5</v>
      </c>
      <c r="I185" s="162"/>
      <c r="L185" s="158"/>
      <c r="M185" s="163"/>
      <c r="T185" s="164"/>
      <c r="AT185" s="159" t="s">
        <v>317</v>
      </c>
      <c r="AU185" s="159" t="s">
        <v>88</v>
      </c>
      <c r="AV185" s="13" t="s">
        <v>88</v>
      </c>
      <c r="AW185" s="13" t="s">
        <v>38</v>
      </c>
      <c r="AX185" s="13" t="s">
        <v>79</v>
      </c>
      <c r="AY185" s="159" t="s">
        <v>305</v>
      </c>
    </row>
    <row r="186" spans="2:65" s="14" customFormat="1" ht="11.25">
      <c r="B186" s="165"/>
      <c r="D186" s="146" t="s">
        <v>317</v>
      </c>
      <c r="E186" s="166" t="s">
        <v>4004</v>
      </c>
      <c r="F186" s="167" t="s">
        <v>338</v>
      </c>
      <c r="H186" s="168">
        <v>47.5</v>
      </c>
      <c r="I186" s="169"/>
      <c r="L186" s="165"/>
      <c r="M186" s="170"/>
      <c r="T186" s="171"/>
      <c r="AT186" s="166" t="s">
        <v>317</v>
      </c>
      <c r="AU186" s="166" t="s">
        <v>88</v>
      </c>
      <c r="AV186" s="14" t="s">
        <v>96</v>
      </c>
      <c r="AW186" s="14" t="s">
        <v>38</v>
      </c>
      <c r="AX186" s="14" t="s">
        <v>79</v>
      </c>
      <c r="AY186" s="166" t="s">
        <v>305</v>
      </c>
    </row>
    <row r="187" spans="2:65" s="15" customFormat="1" ht="11.25">
      <c r="B187" s="172"/>
      <c r="D187" s="146" t="s">
        <v>317</v>
      </c>
      <c r="E187" s="173" t="s">
        <v>42</v>
      </c>
      <c r="F187" s="174" t="s">
        <v>339</v>
      </c>
      <c r="H187" s="175">
        <v>47.5</v>
      </c>
      <c r="I187" s="176"/>
      <c r="L187" s="172"/>
      <c r="M187" s="177"/>
      <c r="T187" s="178"/>
      <c r="AT187" s="173" t="s">
        <v>317</v>
      </c>
      <c r="AU187" s="173" t="s">
        <v>88</v>
      </c>
      <c r="AV187" s="15" t="s">
        <v>311</v>
      </c>
      <c r="AW187" s="15" t="s">
        <v>38</v>
      </c>
      <c r="AX187" s="15" t="s">
        <v>86</v>
      </c>
      <c r="AY187" s="173" t="s">
        <v>305</v>
      </c>
    </row>
    <row r="188" spans="2:65" s="1" customFormat="1" ht="24.2" customHeight="1">
      <c r="B188" s="33"/>
      <c r="C188" s="133" t="s">
        <v>8</v>
      </c>
      <c r="D188" s="133" t="s">
        <v>307</v>
      </c>
      <c r="E188" s="134" t="s">
        <v>4098</v>
      </c>
      <c r="F188" s="135" t="s">
        <v>4099</v>
      </c>
      <c r="G188" s="136" t="s">
        <v>402</v>
      </c>
      <c r="H188" s="137">
        <v>48</v>
      </c>
      <c r="I188" s="138"/>
      <c r="J188" s="139">
        <f>ROUND(I188*H188,2)</f>
        <v>0</v>
      </c>
      <c r="K188" s="135" t="s">
        <v>310</v>
      </c>
      <c r="L188" s="33"/>
      <c r="M188" s="140" t="s">
        <v>42</v>
      </c>
      <c r="N188" s="141" t="s">
        <v>50</v>
      </c>
      <c r="P188" s="142">
        <f>O188*H188</f>
        <v>0</v>
      </c>
      <c r="Q188" s="142">
        <v>1.2999999999999999E-4</v>
      </c>
      <c r="R188" s="142">
        <f>Q188*H188</f>
        <v>6.239999999999999E-3</v>
      </c>
      <c r="S188" s="142">
        <v>0</v>
      </c>
      <c r="T188" s="143">
        <f>S188*H188</f>
        <v>0</v>
      </c>
      <c r="AR188" s="144" t="s">
        <v>311</v>
      </c>
      <c r="AT188" s="144" t="s">
        <v>307</v>
      </c>
      <c r="AU188" s="144" t="s">
        <v>88</v>
      </c>
      <c r="AY188" s="18" t="s">
        <v>305</v>
      </c>
      <c r="BE188" s="145">
        <f>IF(N188="základní",J188,0)</f>
        <v>0</v>
      </c>
      <c r="BF188" s="145">
        <f>IF(N188="snížená",J188,0)</f>
        <v>0</v>
      </c>
      <c r="BG188" s="145">
        <f>IF(N188="zákl. přenesená",J188,0)</f>
        <v>0</v>
      </c>
      <c r="BH188" s="145">
        <f>IF(N188="sníž. přenesená",J188,0)</f>
        <v>0</v>
      </c>
      <c r="BI188" s="145">
        <f>IF(N188="nulová",J188,0)</f>
        <v>0</v>
      </c>
      <c r="BJ188" s="18" t="s">
        <v>86</v>
      </c>
      <c r="BK188" s="145">
        <f>ROUND(I188*H188,2)</f>
        <v>0</v>
      </c>
      <c r="BL188" s="18" t="s">
        <v>311</v>
      </c>
      <c r="BM188" s="144" t="s">
        <v>4100</v>
      </c>
    </row>
    <row r="189" spans="2:65" s="1" customFormat="1" ht="29.25">
      <c r="B189" s="33"/>
      <c r="D189" s="146" t="s">
        <v>313</v>
      </c>
      <c r="F189" s="147" t="s">
        <v>4101</v>
      </c>
      <c r="I189" s="148"/>
      <c r="L189" s="33"/>
      <c r="M189" s="149"/>
      <c r="T189" s="54"/>
      <c r="AT189" s="18" t="s">
        <v>313</v>
      </c>
      <c r="AU189" s="18" t="s">
        <v>88</v>
      </c>
    </row>
    <row r="190" spans="2:65" s="1" customFormat="1" ht="11.25">
      <c r="B190" s="33"/>
      <c r="D190" s="150" t="s">
        <v>315</v>
      </c>
      <c r="F190" s="151" t="s">
        <v>4102</v>
      </c>
      <c r="I190" s="148"/>
      <c r="L190" s="33"/>
      <c r="M190" s="149"/>
      <c r="T190" s="54"/>
      <c r="AT190" s="18" t="s">
        <v>315</v>
      </c>
      <c r="AU190" s="18" t="s">
        <v>88</v>
      </c>
    </row>
    <row r="191" spans="2:65" s="12" customFormat="1" ht="11.25">
      <c r="B191" s="152"/>
      <c r="D191" s="146" t="s">
        <v>317</v>
      </c>
      <c r="E191" s="153" t="s">
        <v>42</v>
      </c>
      <c r="F191" s="154" t="s">
        <v>4065</v>
      </c>
      <c r="H191" s="153" t="s">
        <v>42</v>
      </c>
      <c r="I191" s="155"/>
      <c r="L191" s="152"/>
      <c r="M191" s="156"/>
      <c r="T191" s="157"/>
      <c r="AT191" s="153" t="s">
        <v>317</v>
      </c>
      <c r="AU191" s="153" t="s">
        <v>88</v>
      </c>
      <c r="AV191" s="12" t="s">
        <v>86</v>
      </c>
      <c r="AW191" s="12" t="s">
        <v>38</v>
      </c>
      <c r="AX191" s="12" t="s">
        <v>79</v>
      </c>
      <c r="AY191" s="153" t="s">
        <v>305</v>
      </c>
    </row>
    <row r="192" spans="2:65" s="12" customFormat="1" ht="11.25">
      <c r="B192" s="152"/>
      <c r="D192" s="146" t="s">
        <v>317</v>
      </c>
      <c r="E192" s="153" t="s">
        <v>42</v>
      </c>
      <c r="F192" s="154" t="s">
        <v>4066</v>
      </c>
      <c r="H192" s="153" t="s">
        <v>42</v>
      </c>
      <c r="I192" s="155"/>
      <c r="L192" s="152"/>
      <c r="M192" s="156"/>
      <c r="T192" s="157"/>
      <c r="AT192" s="153" t="s">
        <v>317</v>
      </c>
      <c r="AU192" s="153" t="s">
        <v>88</v>
      </c>
      <c r="AV192" s="12" t="s">
        <v>86</v>
      </c>
      <c r="AW192" s="12" t="s">
        <v>38</v>
      </c>
      <c r="AX192" s="12" t="s">
        <v>79</v>
      </c>
      <c r="AY192" s="153" t="s">
        <v>305</v>
      </c>
    </row>
    <row r="193" spans="2:65" s="13" customFormat="1" ht="11.25">
      <c r="B193" s="158"/>
      <c r="D193" s="146" t="s">
        <v>317</v>
      </c>
      <c r="E193" s="159" t="s">
        <v>42</v>
      </c>
      <c r="F193" s="160" t="s">
        <v>4103</v>
      </c>
      <c r="H193" s="161">
        <v>48</v>
      </c>
      <c r="I193" s="162"/>
      <c r="L193" s="158"/>
      <c r="M193" s="163"/>
      <c r="T193" s="164"/>
      <c r="AT193" s="159" t="s">
        <v>317</v>
      </c>
      <c r="AU193" s="159" t="s">
        <v>88</v>
      </c>
      <c r="AV193" s="13" t="s">
        <v>88</v>
      </c>
      <c r="AW193" s="13" t="s">
        <v>38</v>
      </c>
      <c r="AX193" s="13" t="s">
        <v>79</v>
      </c>
      <c r="AY193" s="159" t="s">
        <v>305</v>
      </c>
    </row>
    <row r="194" spans="2:65" s="14" customFormat="1" ht="11.25">
      <c r="B194" s="165"/>
      <c r="D194" s="146" t="s">
        <v>317</v>
      </c>
      <c r="E194" s="166" t="s">
        <v>4010</v>
      </c>
      <c r="F194" s="167" t="s">
        <v>338</v>
      </c>
      <c r="H194" s="168">
        <v>48</v>
      </c>
      <c r="I194" s="169"/>
      <c r="L194" s="165"/>
      <c r="M194" s="170"/>
      <c r="T194" s="171"/>
      <c r="AT194" s="166" t="s">
        <v>317</v>
      </c>
      <c r="AU194" s="166" t="s">
        <v>88</v>
      </c>
      <c r="AV194" s="14" t="s">
        <v>96</v>
      </c>
      <c r="AW194" s="14" t="s">
        <v>38</v>
      </c>
      <c r="AX194" s="14" t="s">
        <v>79</v>
      </c>
      <c r="AY194" s="166" t="s">
        <v>305</v>
      </c>
    </row>
    <row r="195" spans="2:65" s="15" customFormat="1" ht="11.25">
      <c r="B195" s="172"/>
      <c r="D195" s="146" t="s">
        <v>317</v>
      </c>
      <c r="E195" s="173" t="s">
        <v>42</v>
      </c>
      <c r="F195" s="174" t="s">
        <v>339</v>
      </c>
      <c r="H195" s="175">
        <v>48</v>
      </c>
      <c r="I195" s="176"/>
      <c r="L195" s="172"/>
      <c r="M195" s="177"/>
      <c r="T195" s="178"/>
      <c r="AT195" s="173" t="s">
        <v>317</v>
      </c>
      <c r="AU195" s="173" t="s">
        <v>88</v>
      </c>
      <c r="AV195" s="15" t="s">
        <v>311</v>
      </c>
      <c r="AW195" s="15" t="s">
        <v>38</v>
      </c>
      <c r="AX195" s="15" t="s">
        <v>86</v>
      </c>
      <c r="AY195" s="173" t="s">
        <v>305</v>
      </c>
    </row>
    <row r="196" spans="2:65" s="1" customFormat="1" ht="37.9" customHeight="1">
      <c r="B196" s="33"/>
      <c r="C196" s="133" t="s">
        <v>410</v>
      </c>
      <c r="D196" s="133" t="s">
        <v>307</v>
      </c>
      <c r="E196" s="134" t="s">
        <v>4104</v>
      </c>
      <c r="F196" s="135" t="s">
        <v>4105</v>
      </c>
      <c r="G196" s="136" t="s">
        <v>402</v>
      </c>
      <c r="H196" s="137">
        <v>740.2</v>
      </c>
      <c r="I196" s="138"/>
      <c r="J196" s="139">
        <f>ROUND(I196*H196,2)</f>
        <v>0</v>
      </c>
      <c r="K196" s="135" t="s">
        <v>310</v>
      </c>
      <c r="L196" s="33"/>
      <c r="M196" s="140" t="s">
        <v>42</v>
      </c>
      <c r="N196" s="141" t="s">
        <v>50</v>
      </c>
      <c r="P196" s="142">
        <f>O196*H196</f>
        <v>0</v>
      </c>
      <c r="Q196" s="142">
        <v>0</v>
      </c>
      <c r="R196" s="142">
        <f>Q196*H196</f>
        <v>0</v>
      </c>
      <c r="S196" s="142">
        <v>0</v>
      </c>
      <c r="T196" s="143">
        <f>S196*H196</f>
        <v>0</v>
      </c>
      <c r="AR196" s="144" t="s">
        <v>311</v>
      </c>
      <c r="AT196" s="144" t="s">
        <v>307</v>
      </c>
      <c r="AU196" s="144" t="s">
        <v>88</v>
      </c>
      <c r="AY196" s="18" t="s">
        <v>305</v>
      </c>
      <c r="BE196" s="145">
        <f>IF(N196="základní",J196,0)</f>
        <v>0</v>
      </c>
      <c r="BF196" s="145">
        <f>IF(N196="snížená",J196,0)</f>
        <v>0</v>
      </c>
      <c r="BG196" s="145">
        <f>IF(N196="zákl. přenesená",J196,0)</f>
        <v>0</v>
      </c>
      <c r="BH196" s="145">
        <f>IF(N196="sníž. přenesená",J196,0)</f>
        <v>0</v>
      </c>
      <c r="BI196" s="145">
        <f>IF(N196="nulová",J196,0)</f>
        <v>0</v>
      </c>
      <c r="BJ196" s="18" t="s">
        <v>86</v>
      </c>
      <c r="BK196" s="145">
        <f>ROUND(I196*H196,2)</f>
        <v>0</v>
      </c>
      <c r="BL196" s="18" t="s">
        <v>311</v>
      </c>
      <c r="BM196" s="144" t="s">
        <v>4106</v>
      </c>
    </row>
    <row r="197" spans="2:65" s="1" customFormat="1" ht="29.25">
      <c r="B197" s="33"/>
      <c r="D197" s="146" t="s">
        <v>313</v>
      </c>
      <c r="F197" s="147" t="s">
        <v>4107</v>
      </c>
      <c r="I197" s="148"/>
      <c r="L197" s="33"/>
      <c r="M197" s="149"/>
      <c r="T197" s="54"/>
      <c r="AT197" s="18" t="s">
        <v>313</v>
      </c>
      <c r="AU197" s="18" t="s">
        <v>88</v>
      </c>
    </row>
    <row r="198" spans="2:65" s="1" customFormat="1" ht="11.25">
      <c r="B198" s="33"/>
      <c r="D198" s="150" t="s">
        <v>315</v>
      </c>
      <c r="F198" s="151" t="s">
        <v>4108</v>
      </c>
      <c r="I198" s="148"/>
      <c r="L198" s="33"/>
      <c r="M198" s="149"/>
      <c r="T198" s="54"/>
      <c r="AT198" s="18" t="s">
        <v>315</v>
      </c>
      <c r="AU198" s="18" t="s">
        <v>88</v>
      </c>
    </row>
    <row r="199" spans="2:65" s="1" customFormat="1" ht="204.75">
      <c r="B199" s="33"/>
      <c r="D199" s="146" t="s">
        <v>4036</v>
      </c>
      <c r="F199" s="189" t="s">
        <v>4109</v>
      </c>
      <c r="I199" s="148"/>
      <c r="L199" s="33"/>
      <c r="M199" s="149"/>
      <c r="T199" s="54"/>
      <c r="AT199" s="18" t="s">
        <v>4036</v>
      </c>
      <c r="AU199" s="18" t="s">
        <v>88</v>
      </c>
    </row>
    <row r="200" spans="2:65" s="12" customFormat="1" ht="11.25">
      <c r="B200" s="152"/>
      <c r="D200" s="146" t="s">
        <v>317</v>
      </c>
      <c r="E200" s="153" t="s">
        <v>42</v>
      </c>
      <c r="F200" s="154" t="s">
        <v>4065</v>
      </c>
      <c r="H200" s="153" t="s">
        <v>42</v>
      </c>
      <c r="I200" s="155"/>
      <c r="L200" s="152"/>
      <c r="M200" s="156"/>
      <c r="T200" s="157"/>
      <c r="AT200" s="153" t="s">
        <v>317</v>
      </c>
      <c r="AU200" s="153" t="s">
        <v>88</v>
      </c>
      <c r="AV200" s="12" t="s">
        <v>86</v>
      </c>
      <c r="AW200" s="12" t="s">
        <v>38</v>
      </c>
      <c r="AX200" s="12" t="s">
        <v>79</v>
      </c>
      <c r="AY200" s="153" t="s">
        <v>305</v>
      </c>
    </row>
    <row r="201" spans="2:65" s="12" customFormat="1" ht="11.25">
      <c r="B201" s="152"/>
      <c r="D201" s="146" t="s">
        <v>317</v>
      </c>
      <c r="E201" s="153" t="s">
        <v>42</v>
      </c>
      <c r="F201" s="154" t="s">
        <v>4066</v>
      </c>
      <c r="H201" s="153" t="s">
        <v>42</v>
      </c>
      <c r="I201" s="155"/>
      <c r="L201" s="152"/>
      <c r="M201" s="156"/>
      <c r="T201" s="157"/>
      <c r="AT201" s="153" t="s">
        <v>317</v>
      </c>
      <c r="AU201" s="153" t="s">
        <v>88</v>
      </c>
      <c r="AV201" s="12" t="s">
        <v>86</v>
      </c>
      <c r="AW201" s="12" t="s">
        <v>38</v>
      </c>
      <c r="AX201" s="12" t="s">
        <v>79</v>
      </c>
      <c r="AY201" s="153" t="s">
        <v>305</v>
      </c>
    </row>
    <row r="202" spans="2:65" s="13" customFormat="1" ht="11.25">
      <c r="B202" s="158"/>
      <c r="D202" s="146" t="s">
        <v>317</v>
      </c>
      <c r="E202" s="159" t="s">
        <v>42</v>
      </c>
      <c r="F202" s="160" t="s">
        <v>4110</v>
      </c>
      <c r="H202" s="161">
        <v>740.2</v>
      </c>
      <c r="I202" s="162"/>
      <c r="L202" s="158"/>
      <c r="M202" s="163"/>
      <c r="T202" s="164"/>
      <c r="AT202" s="159" t="s">
        <v>317</v>
      </c>
      <c r="AU202" s="159" t="s">
        <v>88</v>
      </c>
      <c r="AV202" s="13" t="s">
        <v>88</v>
      </c>
      <c r="AW202" s="13" t="s">
        <v>38</v>
      </c>
      <c r="AX202" s="13" t="s">
        <v>79</v>
      </c>
      <c r="AY202" s="159" t="s">
        <v>305</v>
      </c>
    </row>
    <row r="203" spans="2:65" s="14" customFormat="1" ht="11.25">
      <c r="B203" s="165"/>
      <c r="D203" s="146" t="s">
        <v>317</v>
      </c>
      <c r="E203" s="166" t="s">
        <v>3987</v>
      </c>
      <c r="F203" s="167" t="s">
        <v>338</v>
      </c>
      <c r="H203" s="168">
        <v>740.2</v>
      </c>
      <c r="I203" s="169"/>
      <c r="L203" s="165"/>
      <c r="M203" s="170"/>
      <c r="T203" s="171"/>
      <c r="AT203" s="166" t="s">
        <v>317</v>
      </c>
      <c r="AU203" s="166" t="s">
        <v>88</v>
      </c>
      <c r="AV203" s="14" t="s">
        <v>96</v>
      </c>
      <c r="AW203" s="14" t="s">
        <v>38</v>
      </c>
      <c r="AX203" s="14" t="s">
        <v>79</v>
      </c>
      <c r="AY203" s="166" t="s">
        <v>305</v>
      </c>
    </row>
    <row r="204" spans="2:65" s="15" customFormat="1" ht="11.25">
      <c r="B204" s="172"/>
      <c r="D204" s="146" t="s">
        <v>317</v>
      </c>
      <c r="E204" s="173" t="s">
        <v>42</v>
      </c>
      <c r="F204" s="174" t="s">
        <v>339</v>
      </c>
      <c r="H204" s="175">
        <v>740.2</v>
      </c>
      <c r="I204" s="176"/>
      <c r="L204" s="172"/>
      <c r="M204" s="177"/>
      <c r="T204" s="178"/>
      <c r="AT204" s="173" t="s">
        <v>317</v>
      </c>
      <c r="AU204" s="173" t="s">
        <v>88</v>
      </c>
      <c r="AV204" s="15" t="s">
        <v>311</v>
      </c>
      <c r="AW204" s="15" t="s">
        <v>38</v>
      </c>
      <c r="AX204" s="15" t="s">
        <v>86</v>
      </c>
      <c r="AY204" s="173" t="s">
        <v>305</v>
      </c>
    </row>
    <row r="205" spans="2:65" s="1" customFormat="1" ht="37.9" customHeight="1">
      <c r="B205" s="33"/>
      <c r="C205" s="133" t="s">
        <v>418</v>
      </c>
      <c r="D205" s="133" t="s">
        <v>307</v>
      </c>
      <c r="E205" s="134" t="s">
        <v>4111</v>
      </c>
      <c r="F205" s="135" t="s">
        <v>4112</v>
      </c>
      <c r="G205" s="136" t="s">
        <v>402</v>
      </c>
      <c r="H205" s="137">
        <v>523.79999999999995</v>
      </c>
      <c r="I205" s="138"/>
      <c r="J205" s="139">
        <f>ROUND(I205*H205,2)</f>
        <v>0</v>
      </c>
      <c r="K205" s="135" t="s">
        <v>310</v>
      </c>
      <c r="L205" s="33"/>
      <c r="M205" s="140" t="s">
        <v>42</v>
      </c>
      <c r="N205" s="141" t="s">
        <v>50</v>
      </c>
      <c r="P205" s="142">
        <f>O205*H205</f>
        <v>0</v>
      </c>
      <c r="Q205" s="142">
        <v>0</v>
      </c>
      <c r="R205" s="142">
        <f>Q205*H205</f>
        <v>0</v>
      </c>
      <c r="S205" s="142">
        <v>0</v>
      </c>
      <c r="T205" s="143">
        <f>S205*H205</f>
        <v>0</v>
      </c>
      <c r="AR205" s="144" t="s">
        <v>311</v>
      </c>
      <c r="AT205" s="144" t="s">
        <v>307</v>
      </c>
      <c r="AU205" s="144" t="s">
        <v>88</v>
      </c>
      <c r="AY205" s="18" t="s">
        <v>305</v>
      </c>
      <c r="BE205" s="145">
        <f>IF(N205="základní",J205,0)</f>
        <v>0</v>
      </c>
      <c r="BF205" s="145">
        <f>IF(N205="snížená",J205,0)</f>
        <v>0</v>
      </c>
      <c r="BG205" s="145">
        <f>IF(N205="zákl. přenesená",J205,0)</f>
        <v>0</v>
      </c>
      <c r="BH205" s="145">
        <f>IF(N205="sníž. přenesená",J205,0)</f>
        <v>0</v>
      </c>
      <c r="BI205" s="145">
        <f>IF(N205="nulová",J205,0)</f>
        <v>0</v>
      </c>
      <c r="BJ205" s="18" t="s">
        <v>86</v>
      </c>
      <c r="BK205" s="145">
        <f>ROUND(I205*H205,2)</f>
        <v>0</v>
      </c>
      <c r="BL205" s="18" t="s">
        <v>311</v>
      </c>
      <c r="BM205" s="144" t="s">
        <v>4113</v>
      </c>
    </row>
    <row r="206" spans="2:65" s="1" customFormat="1" ht="29.25">
      <c r="B206" s="33"/>
      <c r="D206" s="146" t="s">
        <v>313</v>
      </c>
      <c r="F206" s="147" t="s">
        <v>4114</v>
      </c>
      <c r="I206" s="148"/>
      <c r="L206" s="33"/>
      <c r="M206" s="149"/>
      <c r="T206" s="54"/>
      <c r="AT206" s="18" t="s">
        <v>313</v>
      </c>
      <c r="AU206" s="18" t="s">
        <v>88</v>
      </c>
    </row>
    <row r="207" spans="2:65" s="1" customFormat="1" ht="11.25">
      <c r="B207" s="33"/>
      <c r="D207" s="150" t="s">
        <v>315</v>
      </c>
      <c r="F207" s="151" t="s">
        <v>4115</v>
      </c>
      <c r="I207" s="148"/>
      <c r="L207" s="33"/>
      <c r="M207" s="149"/>
      <c r="T207" s="54"/>
      <c r="AT207" s="18" t="s">
        <v>315</v>
      </c>
      <c r="AU207" s="18" t="s">
        <v>88</v>
      </c>
    </row>
    <row r="208" spans="2:65" s="1" customFormat="1" ht="204.75">
      <c r="B208" s="33"/>
      <c r="D208" s="146" t="s">
        <v>4036</v>
      </c>
      <c r="F208" s="189" t="s">
        <v>4109</v>
      </c>
      <c r="I208" s="148"/>
      <c r="L208" s="33"/>
      <c r="M208" s="149"/>
      <c r="T208" s="54"/>
      <c r="AT208" s="18" t="s">
        <v>4036</v>
      </c>
      <c r="AU208" s="18" t="s">
        <v>88</v>
      </c>
    </row>
    <row r="209" spans="2:65" s="12" customFormat="1" ht="11.25">
      <c r="B209" s="152"/>
      <c r="D209" s="146" t="s">
        <v>317</v>
      </c>
      <c r="E209" s="153" t="s">
        <v>42</v>
      </c>
      <c r="F209" s="154" t="s">
        <v>4065</v>
      </c>
      <c r="H209" s="153" t="s">
        <v>42</v>
      </c>
      <c r="I209" s="155"/>
      <c r="L209" s="152"/>
      <c r="M209" s="156"/>
      <c r="T209" s="157"/>
      <c r="AT209" s="153" t="s">
        <v>317</v>
      </c>
      <c r="AU209" s="153" t="s">
        <v>88</v>
      </c>
      <c r="AV209" s="12" t="s">
        <v>86</v>
      </c>
      <c r="AW209" s="12" t="s">
        <v>38</v>
      </c>
      <c r="AX209" s="12" t="s">
        <v>79</v>
      </c>
      <c r="AY209" s="153" t="s">
        <v>305</v>
      </c>
    </row>
    <row r="210" spans="2:65" s="12" customFormat="1" ht="11.25">
      <c r="B210" s="152"/>
      <c r="D210" s="146" t="s">
        <v>317</v>
      </c>
      <c r="E210" s="153" t="s">
        <v>42</v>
      </c>
      <c r="F210" s="154" t="s">
        <v>4066</v>
      </c>
      <c r="H210" s="153" t="s">
        <v>42</v>
      </c>
      <c r="I210" s="155"/>
      <c r="L210" s="152"/>
      <c r="M210" s="156"/>
      <c r="T210" s="157"/>
      <c r="AT210" s="153" t="s">
        <v>317</v>
      </c>
      <c r="AU210" s="153" t="s">
        <v>88</v>
      </c>
      <c r="AV210" s="12" t="s">
        <v>86</v>
      </c>
      <c r="AW210" s="12" t="s">
        <v>38</v>
      </c>
      <c r="AX210" s="12" t="s">
        <v>79</v>
      </c>
      <c r="AY210" s="153" t="s">
        <v>305</v>
      </c>
    </row>
    <row r="211" spans="2:65" s="13" customFormat="1" ht="11.25">
      <c r="B211" s="158"/>
      <c r="D211" s="146" t="s">
        <v>317</v>
      </c>
      <c r="E211" s="159" t="s">
        <v>42</v>
      </c>
      <c r="F211" s="160" t="s">
        <v>4116</v>
      </c>
      <c r="H211" s="161">
        <v>523.79999999999995</v>
      </c>
      <c r="I211" s="162"/>
      <c r="L211" s="158"/>
      <c r="M211" s="163"/>
      <c r="T211" s="164"/>
      <c r="AT211" s="159" t="s">
        <v>317</v>
      </c>
      <c r="AU211" s="159" t="s">
        <v>88</v>
      </c>
      <c r="AV211" s="13" t="s">
        <v>88</v>
      </c>
      <c r="AW211" s="13" t="s">
        <v>38</v>
      </c>
      <c r="AX211" s="13" t="s">
        <v>79</v>
      </c>
      <c r="AY211" s="159" t="s">
        <v>305</v>
      </c>
    </row>
    <row r="212" spans="2:65" s="14" customFormat="1" ht="11.25">
      <c r="B212" s="165"/>
      <c r="D212" s="146" t="s">
        <v>317</v>
      </c>
      <c r="E212" s="166" t="s">
        <v>3990</v>
      </c>
      <c r="F212" s="167" t="s">
        <v>338</v>
      </c>
      <c r="H212" s="168">
        <v>523.79999999999995</v>
      </c>
      <c r="I212" s="169"/>
      <c r="L212" s="165"/>
      <c r="M212" s="170"/>
      <c r="T212" s="171"/>
      <c r="AT212" s="166" t="s">
        <v>317</v>
      </c>
      <c r="AU212" s="166" t="s">
        <v>88</v>
      </c>
      <c r="AV212" s="14" t="s">
        <v>96</v>
      </c>
      <c r="AW212" s="14" t="s">
        <v>38</v>
      </c>
      <c r="AX212" s="14" t="s">
        <v>79</v>
      </c>
      <c r="AY212" s="166" t="s">
        <v>305</v>
      </c>
    </row>
    <row r="213" spans="2:65" s="15" customFormat="1" ht="11.25">
      <c r="B213" s="172"/>
      <c r="D213" s="146" t="s">
        <v>317</v>
      </c>
      <c r="E213" s="173" t="s">
        <v>42</v>
      </c>
      <c r="F213" s="174" t="s">
        <v>339</v>
      </c>
      <c r="H213" s="175">
        <v>523.79999999999995</v>
      </c>
      <c r="I213" s="176"/>
      <c r="L213" s="172"/>
      <c r="M213" s="177"/>
      <c r="T213" s="178"/>
      <c r="AT213" s="173" t="s">
        <v>317</v>
      </c>
      <c r="AU213" s="173" t="s">
        <v>88</v>
      </c>
      <c r="AV213" s="15" t="s">
        <v>311</v>
      </c>
      <c r="AW213" s="15" t="s">
        <v>38</v>
      </c>
      <c r="AX213" s="15" t="s">
        <v>86</v>
      </c>
      <c r="AY213" s="173" t="s">
        <v>305</v>
      </c>
    </row>
    <row r="214" spans="2:65" s="1" customFormat="1" ht="16.5" customHeight="1">
      <c r="B214" s="33"/>
      <c r="C214" s="179" t="s">
        <v>428</v>
      </c>
      <c r="D214" s="179" t="s">
        <v>341</v>
      </c>
      <c r="E214" s="180" t="s">
        <v>4117</v>
      </c>
      <c r="F214" s="181" t="s">
        <v>4118</v>
      </c>
      <c r="G214" s="182" t="s">
        <v>244</v>
      </c>
      <c r="H214" s="183">
        <v>381.61099999999999</v>
      </c>
      <c r="I214" s="184"/>
      <c r="J214" s="185">
        <f>ROUND(I214*H214,2)</f>
        <v>0</v>
      </c>
      <c r="K214" s="181" t="s">
        <v>42</v>
      </c>
      <c r="L214" s="186"/>
      <c r="M214" s="187" t="s">
        <v>42</v>
      </c>
      <c r="N214" s="188" t="s">
        <v>50</v>
      </c>
      <c r="P214" s="142">
        <f>O214*H214</f>
        <v>0</v>
      </c>
      <c r="Q214" s="142">
        <v>2.4289999999999998</v>
      </c>
      <c r="R214" s="142">
        <f>Q214*H214</f>
        <v>926.93311899999992</v>
      </c>
      <c r="S214" s="142">
        <v>0</v>
      </c>
      <c r="T214" s="143">
        <f>S214*H214</f>
        <v>0</v>
      </c>
      <c r="AR214" s="144" t="s">
        <v>344</v>
      </c>
      <c r="AT214" s="144" t="s">
        <v>341</v>
      </c>
      <c r="AU214" s="144" t="s">
        <v>88</v>
      </c>
      <c r="AY214" s="18" t="s">
        <v>305</v>
      </c>
      <c r="BE214" s="145">
        <f>IF(N214="základní",J214,0)</f>
        <v>0</v>
      </c>
      <c r="BF214" s="145">
        <f>IF(N214="snížená",J214,0)</f>
        <v>0</v>
      </c>
      <c r="BG214" s="145">
        <f>IF(N214="zákl. přenesená",J214,0)</f>
        <v>0</v>
      </c>
      <c r="BH214" s="145">
        <f>IF(N214="sníž. přenesená",J214,0)</f>
        <v>0</v>
      </c>
      <c r="BI214" s="145">
        <f>IF(N214="nulová",J214,0)</f>
        <v>0</v>
      </c>
      <c r="BJ214" s="18" t="s">
        <v>86</v>
      </c>
      <c r="BK214" s="145">
        <f>ROUND(I214*H214,2)</f>
        <v>0</v>
      </c>
      <c r="BL214" s="18" t="s">
        <v>311</v>
      </c>
      <c r="BM214" s="144" t="s">
        <v>4119</v>
      </c>
    </row>
    <row r="215" spans="2:65" s="1" customFormat="1" ht="11.25">
      <c r="B215" s="33"/>
      <c r="D215" s="146" t="s">
        <v>313</v>
      </c>
      <c r="F215" s="147" t="s">
        <v>4118</v>
      </c>
      <c r="I215" s="148"/>
      <c r="L215" s="33"/>
      <c r="M215" s="149"/>
      <c r="T215" s="54"/>
      <c r="AT215" s="18" t="s">
        <v>313</v>
      </c>
      <c r="AU215" s="18" t="s">
        <v>88</v>
      </c>
    </row>
    <row r="216" spans="2:65" s="12" customFormat="1" ht="11.25">
      <c r="B216" s="152"/>
      <c r="D216" s="146" t="s">
        <v>317</v>
      </c>
      <c r="E216" s="153" t="s">
        <v>42</v>
      </c>
      <c r="F216" s="154" t="s">
        <v>4120</v>
      </c>
      <c r="H216" s="153" t="s">
        <v>42</v>
      </c>
      <c r="I216" s="155"/>
      <c r="L216" s="152"/>
      <c r="M216" s="156"/>
      <c r="T216" s="157"/>
      <c r="AT216" s="153" t="s">
        <v>317</v>
      </c>
      <c r="AU216" s="153" t="s">
        <v>88</v>
      </c>
      <c r="AV216" s="12" t="s">
        <v>86</v>
      </c>
      <c r="AW216" s="12" t="s">
        <v>38</v>
      </c>
      <c r="AX216" s="12" t="s">
        <v>79</v>
      </c>
      <c r="AY216" s="153" t="s">
        <v>305</v>
      </c>
    </row>
    <row r="217" spans="2:65" s="12" customFormat="1" ht="11.25">
      <c r="B217" s="152"/>
      <c r="D217" s="146" t="s">
        <v>317</v>
      </c>
      <c r="E217" s="153" t="s">
        <v>42</v>
      </c>
      <c r="F217" s="154" t="s">
        <v>4121</v>
      </c>
      <c r="H217" s="153" t="s">
        <v>42</v>
      </c>
      <c r="I217" s="155"/>
      <c r="L217" s="152"/>
      <c r="M217" s="156"/>
      <c r="T217" s="157"/>
      <c r="AT217" s="153" t="s">
        <v>317</v>
      </c>
      <c r="AU217" s="153" t="s">
        <v>88</v>
      </c>
      <c r="AV217" s="12" t="s">
        <v>86</v>
      </c>
      <c r="AW217" s="12" t="s">
        <v>38</v>
      </c>
      <c r="AX217" s="12" t="s">
        <v>79</v>
      </c>
      <c r="AY217" s="153" t="s">
        <v>305</v>
      </c>
    </row>
    <row r="218" spans="2:65" s="13" customFormat="1" ht="11.25">
      <c r="B218" s="158"/>
      <c r="D218" s="146" t="s">
        <v>317</v>
      </c>
      <c r="E218" s="159" t="s">
        <v>42</v>
      </c>
      <c r="F218" s="160" t="s">
        <v>4122</v>
      </c>
      <c r="H218" s="161">
        <v>223.47200000000001</v>
      </c>
      <c r="I218" s="162"/>
      <c r="L218" s="158"/>
      <c r="M218" s="163"/>
      <c r="T218" s="164"/>
      <c r="AT218" s="159" t="s">
        <v>317</v>
      </c>
      <c r="AU218" s="159" t="s">
        <v>88</v>
      </c>
      <c r="AV218" s="13" t="s">
        <v>88</v>
      </c>
      <c r="AW218" s="13" t="s">
        <v>38</v>
      </c>
      <c r="AX218" s="13" t="s">
        <v>79</v>
      </c>
      <c r="AY218" s="159" t="s">
        <v>305</v>
      </c>
    </row>
    <row r="219" spans="2:65" s="12" customFormat="1" ht="11.25">
      <c r="B219" s="152"/>
      <c r="D219" s="146" t="s">
        <v>317</v>
      </c>
      <c r="E219" s="153" t="s">
        <v>42</v>
      </c>
      <c r="F219" s="154" t="s">
        <v>4123</v>
      </c>
      <c r="H219" s="153" t="s">
        <v>42</v>
      </c>
      <c r="I219" s="155"/>
      <c r="L219" s="152"/>
      <c r="M219" s="156"/>
      <c r="T219" s="157"/>
      <c r="AT219" s="153" t="s">
        <v>317</v>
      </c>
      <c r="AU219" s="153" t="s">
        <v>88</v>
      </c>
      <c r="AV219" s="12" t="s">
        <v>86</v>
      </c>
      <c r="AW219" s="12" t="s">
        <v>38</v>
      </c>
      <c r="AX219" s="12" t="s">
        <v>79</v>
      </c>
      <c r="AY219" s="153" t="s">
        <v>305</v>
      </c>
    </row>
    <row r="220" spans="2:65" s="13" customFormat="1" ht="11.25">
      <c r="B220" s="158"/>
      <c r="D220" s="146" t="s">
        <v>317</v>
      </c>
      <c r="E220" s="159" t="s">
        <v>42</v>
      </c>
      <c r="F220" s="160" t="s">
        <v>4124</v>
      </c>
      <c r="H220" s="161">
        <v>158.13900000000001</v>
      </c>
      <c r="I220" s="162"/>
      <c r="L220" s="158"/>
      <c r="M220" s="163"/>
      <c r="T220" s="164"/>
      <c r="AT220" s="159" t="s">
        <v>317</v>
      </c>
      <c r="AU220" s="159" t="s">
        <v>88</v>
      </c>
      <c r="AV220" s="13" t="s">
        <v>88</v>
      </c>
      <c r="AW220" s="13" t="s">
        <v>38</v>
      </c>
      <c r="AX220" s="13" t="s">
        <v>79</v>
      </c>
      <c r="AY220" s="159" t="s">
        <v>305</v>
      </c>
    </row>
    <row r="221" spans="2:65" s="15" customFormat="1" ht="11.25">
      <c r="B221" s="172"/>
      <c r="D221" s="146" t="s">
        <v>317</v>
      </c>
      <c r="E221" s="173" t="s">
        <v>42</v>
      </c>
      <c r="F221" s="174" t="s">
        <v>339</v>
      </c>
      <c r="H221" s="175">
        <v>381.61099999999999</v>
      </c>
      <c r="I221" s="176"/>
      <c r="L221" s="172"/>
      <c r="M221" s="177"/>
      <c r="T221" s="178"/>
      <c r="AT221" s="173" t="s">
        <v>317</v>
      </c>
      <c r="AU221" s="173" t="s">
        <v>88</v>
      </c>
      <c r="AV221" s="15" t="s">
        <v>311</v>
      </c>
      <c r="AW221" s="15" t="s">
        <v>38</v>
      </c>
      <c r="AX221" s="15" t="s">
        <v>86</v>
      </c>
      <c r="AY221" s="173" t="s">
        <v>305</v>
      </c>
    </row>
    <row r="222" spans="2:65" s="1" customFormat="1" ht="24.2" customHeight="1">
      <c r="B222" s="33"/>
      <c r="C222" s="133" t="s">
        <v>436</v>
      </c>
      <c r="D222" s="133" t="s">
        <v>307</v>
      </c>
      <c r="E222" s="134" t="s">
        <v>4125</v>
      </c>
      <c r="F222" s="135" t="s">
        <v>4126</v>
      </c>
      <c r="G222" s="136" t="s">
        <v>453</v>
      </c>
      <c r="H222" s="137">
        <v>26.713000000000001</v>
      </c>
      <c r="I222" s="138"/>
      <c r="J222" s="139">
        <f>ROUND(I222*H222,2)</f>
        <v>0</v>
      </c>
      <c r="K222" s="135" t="s">
        <v>310</v>
      </c>
      <c r="L222" s="33"/>
      <c r="M222" s="140" t="s">
        <v>42</v>
      </c>
      <c r="N222" s="141" t="s">
        <v>50</v>
      </c>
      <c r="P222" s="142">
        <f>O222*H222</f>
        <v>0</v>
      </c>
      <c r="Q222" s="142">
        <v>1.11381</v>
      </c>
      <c r="R222" s="142">
        <f>Q222*H222</f>
        <v>29.75320653</v>
      </c>
      <c r="S222" s="142">
        <v>0</v>
      </c>
      <c r="T222" s="143">
        <f>S222*H222</f>
        <v>0</v>
      </c>
      <c r="AR222" s="144" t="s">
        <v>311</v>
      </c>
      <c r="AT222" s="144" t="s">
        <v>307</v>
      </c>
      <c r="AU222" s="144" t="s">
        <v>88</v>
      </c>
      <c r="AY222" s="18" t="s">
        <v>305</v>
      </c>
      <c r="BE222" s="145">
        <f>IF(N222="základní",J222,0)</f>
        <v>0</v>
      </c>
      <c r="BF222" s="145">
        <f>IF(N222="snížená",J222,0)</f>
        <v>0</v>
      </c>
      <c r="BG222" s="145">
        <f>IF(N222="zákl. přenesená",J222,0)</f>
        <v>0</v>
      </c>
      <c r="BH222" s="145">
        <f>IF(N222="sníž. přenesená",J222,0)</f>
        <v>0</v>
      </c>
      <c r="BI222" s="145">
        <f>IF(N222="nulová",J222,0)</f>
        <v>0</v>
      </c>
      <c r="BJ222" s="18" t="s">
        <v>86</v>
      </c>
      <c r="BK222" s="145">
        <f>ROUND(I222*H222,2)</f>
        <v>0</v>
      </c>
      <c r="BL222" s="18" t="s">
        <v>311</v>
      </c>
      <c r="BM222" s="144" t="s">
        <v>4127</v>
      </c>
    </row>
    <row r="223" spans="2:65" s="1" customFormat="1" ht="11.25">
      <c r="B223" s="33"/>
      <c r="D223" s="146" t="s">
        <v>313</v>
      </c>
      <c r="F223" s="147" t="s">
        <v>4128</v>
      </c>
      <c r="I223" s="148"/>
      <c r="L223" s="33"/>
      <c r="M223" s="149"/>
      <c r="T223" s="54"/>
      <c r="AT223" s="18" t="s">
        <v>313</v>
      </c>
      <c r="AU223" s="18" t="s">
        <v>88</v>
      </c>
    </row>
    <row r="224" spans="2:65" s="1" customFormat="1" ht="11.25">
      <c r="B224" s="33"/>
      <c r="D224" s="150" t="s">
        <v>315</v>
      </c>
      <c r="F224" s="151" t="s">
        <v>4129</v>
      </c>
      <c r="I224" s="148"/>
      <c r="L224" s="33"/>
      <c r="M224" s="149"/>
      <c r="T224" s="54"/>
      <c r="AT224" s="18" t="s">
        <v>315</v>
      </c>
      <c r="AU224" s="18" t="s">
        <v>88</v>
      </c>
    </row>
    <row r="225" spans="2:65" s="1" customFormat="1" ht="68.25">
      <c r="B225" s="33"/>
      <c r="D225" s="146" t="s">
        <v>4036</v>
      </c>
      <c r="F225" s="189" t="s">
        <v>4130</v>
      </c>
      <c r="I225" s="148"/>
      <c r="L225" s="33"/>
      <c r="M225" s="149"/>
      <c r="T225" s="54"/>
      <c r="AT225" s="18" t="s">
        <v>4036</v>
      </c>
      <c r="AU225" s="18" t="s">
        <v>88</v>
      </c>
    </row>
    <row r="226" spans="2:65" s="12" customFormat="1" ht="11.25">
      <c r="B226" s="152"/>
      <c r="D226" s="146" t="s">
        <v>317</v>
      </c>
      <c r="E226" s="153" t="s">
        <v>42</v>
      </c>
      <c r="F226" s="154" t="s">
        <v>4131</v>
      </c>
      <c r="H226" s="153" t="s">
        <v>42</v>
      </c>
      <c r="I226" s="155"/>
      <c r="L226" s="152"/>
      <c r="M226" s="156"/>
      <c r="T226" s="157"/>
      <c r="AT226" s="153" t="s">
        <v>317</v>
      </c>
      <c r="AU226" s="153" t="s">
        <v>88</v>
      </c>
      <c r="AV226" s="12" t="s">
        <v>86</v>
      </c>
      <c r="AW226" s="12" t="s">
        <v>38</v>
      </c>
      <c r="AX226" s="12" t="s">
        <v>79</v>
      </c>
      <c r="AY226" s="153" t="s">
        <v>305</v>
      </c>
    </row>
    <row r="227" spans="2:65" s="12" customFormat="1" ht="11.25">
      <c r="B227" s="152"/>
      <c r="D227" s="146" t="s">
        <v>317</v>
      </c>
      <c r="E227" s="153" t="s">
        <v>42</v>
      </c>
      <c r="F227" s="154" t="s">
        <v>4132</v>
      </c>
      <c r="H227" s="153" t="s">
        <v>42</v>
      </c>
      <c r="I227" s="155"/>
      <c r="L227" s="152"/>
      <c r="M227" s="156"/>
      <c r="T227" s="157"/>
      <c r="AT227" s="153" t="s">
        <v>317</v>
      </c>
      <c r="AU227" s="153" t="s">
        <v>88</v>
      </c>
      <c r="AV227" s="12" t="s">
        <v>86</v>
      </c>
      <c r="AW227" s="12" t="s">
        <v>38</v>
      </c>
      <c r="AX227" s="12" t="s">
        <v>79</v>
      </c>
      <c r="AY227" s="153" t="s">
        <v>305</v>
      </c>
    </row>
    <row r="228" spans="2:65" s="13" customFormat="1" ht="11.25">
      <c r="B228" s="158"/>
      <c r="D228" s="146" t="s">
        <v>317</v>
      </c>
      <c r="E228" s="159" t="s">
        <v>42</v>
      </c>
      <c r="F228" s="160" t="s">
        <v>4133</v>
      </c>
      <c r="H228" s="161">
        <v>15.643000000000001</v>
      </c>
      <c r="I228" s="162"/>
      <c r="L228" s="158"/>
      <c r="M228" s="163"/>
      <c r="T228" s="164"/>
      <c r="AT228" s="159" t="s">
        <v>317</v>
      </c>
      <c r="AU228" s="159" t="s">
        <v>88</v>
      </c>
      <c r="AV228" s="13" t="s">
        <v>88</v>
      </c>
      <c r="AW228" s="13" t="s">
        <v>38</v>
      </c>
      <c r="AX228" s="13" t="s">
        <v>79</v>
      </c>
      <c r="AY228" s="159" t="s">
        <v>305</v>
      </c>
    </row>
    <row r="229" spans="2:65" s="13" customFormat="1" ht="11.25">
      <c r="B229" s="158"/>
      <c r="D229" s="146" t="s">
        <v>317</v>
      </c>
      <c r="E229" s="159" t="s">
        <v>42</v>
      </c>
      <c r="F229" s="160" t="s">
        <v>4134</v>
      </c>
      <c r="H229" s="161">
        <v>11.07</v>
      </c>
      <c r="I229" s="162"/>
      <c r="L229" s="158"/>
      <c r="M229" s="163"/>
      <c r="T229" s="164"/>
      <c r="AT229" s="159" t="s">
        <v>317</v>
      </c>
      <c r="AU229" s="159" t="s">
        <v>88</v>
      </c>
      <c r="AV229" s="13" t="s">
        <v>88</v>
      </c>
      <c r="AW229" s="13" t="s">
        <v>38</v>
      </c>
      <c r="AX229" s="13" t="s">
        <v>79</v>
      </c>
      <c r="AY229" s="159" t="s">
        <v>305</v>
      </c>
    </row>
    <row r="230" spans="2:65" s="15" customFormat="1" ht="11.25">
      <c r="B230" s="172"/>
      <c r="D230" s="146" t="s">
        <v>317</v>
      </c>
      <c r="E230" s="173" t="s">
        <v>42</v>
      </c>
      <c r="F230" s="174" t="s">
        <v>339</v>
      </c>
      <c r="H230" s="175">
        <v>26.713000000000001</v>
      </c>
      <c r="I230" s="176"/>
      <c r="L230" s="172"/>
      <c r="M230" s="177"/>
      <c r="T230" s="178"/>
      <c r="AT230" s="173" t="s">
        <v>317</v>
      </c>
      <c r="AU230" s="173" t="s">
        <v>88</v>
      </c>
      <c r="AV230" s="15" t="s">
        <v>311</v>
      </c>
      <c r="AW230" s="15" t="s">
        <v>38</v>
      </c>
      <c r="AX230" s="15" t="s">
        <v>86</v>
      </c>
      <c r="AY230" s="173" t="s">
        <v>305</v>
      </c>
    </row>
    <row r="231" spans="2:65" s="1" customFormat="1" ht="24.2" customHeight="1">
      <c r="B231" s="33"/>
      <c r="C231" s="133" t="s">
        <v>444</v>
      </c>
      <c r="D231" s="133" t="s">
        <v>307</v>
      </c>
      <c r="E231" s="134" t="s">
        <v>4135</v>
      </c>
      <c r="F231" s="135" t="s">
        <v>4136</v>
      </c>
      <c r="G231" s="136" t="s">
        <v>402</v>
      </c>
      <c r="H231" s="137">
        <v>13.5</v>
      </c>
      <c r="I231" s="138"/>
      <c r="J231" s="139">
        <f>ROUND(I231*H231,2)</f>
        <v>0</v>
      </c>
      <c r="K231" s="135" t="s">
        <v>310</v>
      </c>
      <c r="L231" s="33"/>
      <c r="M231" s="140" t="s">
        <v>42</v>
      </c>
      <c r="N231" s="141" t="s">
        <v>50</v>
      </c>
      <c r="P231" s="142">
        <f>O231*H231</f>
        <v>0</v>
      </c>
      <c r="Q231" s="142">
        <v>0</v>
      </c>
      <c r="R231" s="142">
        <f>Q231*H231</f>
        <v>0</v>
      </c>
      <c r="S231" s="142">
        <v>0.56899999999999995</v>
      </c>
      <c r="T231" s="143">
        <f>S231*H231</f>
        <v>7.6814999999999998</v>
      </c>
      <c r="AR231" s="144" t="s">
        <v>311</v>
      </c>
      <c r="AT231" s="144" t="s">
        <v>307</v>
      </c>
      <c r="AU231" s="144" t="s">
        <v>88</v>
      </c>
      <c r="AY231" s="18" t="s">
        <v>305</v>
      </c>
      <c r="BE231" s="145">
        <f>IF(N231="základní",J231,0)</f>
        <v>0</v>
      </c>
      <c r="BF231" s="145">
        <f>IF(N231="snížená",J231,0)</f>
        <v>0</v>
      </c>
      <c r="BG231" s="145">
        <f>IF(N231="zákl. přenesená",J231,0)</f>
        <v>0</v>
      </c>
      <c r="BH231" s="145">
        <f>IF(N231="sníž. přenesená",J231,0)</f>
        <v>0</v>
      </c>
      <c r="BI231" s="145">
        <f>IF(N231="nulová",J231,0)</f>
        <v>0</v>
      </c>
      <c r="BJ231" s="18" t="s">
        <v>86</v>
      </c>
      <c r="BK231" s="145">
        <f>ROUND(I231*H231,2)</f>
        <v>0</v>
      </c>
      <c r="BL231" s="18" t="s">
        <v>311</v>
      </c>
      <c r="BM231" s="144" t="s">
        <v>4137</v>
      </c>
    </row>
    <row r="232" spans="2:65" s="1" customFormat="1" ht="19.5">
      <c r="B232" s="33"/>
      <c r="D232" s="146" t="s">
        <v>313</v>
      </c>
      <c r="F232" s="147" t="s">
        <v>4138</v>
      </c>
      <c r="I232" s="148"/>
      <c r="L232" s="33"/>
      <c r="M232" s="149"/>
      <c r="T232" s="54"/>
      <c r="AT232" s="18" t="s">
        <v>313</v>
      </c>
      <c r="AU232" s="18" t="s">
        <v>88</v>
      </c>
    </row>
    <row r="233" spans="2:65" s="1" customFormat="1" ht="11.25">
      <c r="B233" s="33"/>
      <c r="D233" s="150" t="s">
        <v>315</v>
      </c>
      <c r="F233" s="151" t="s">
        <v>4139</v>
      </c>
      <c r="I233" s="148"/>
      <c r="L233" s="33"/>
      <c r="M233" s="149"/>
      <c r="T233" s="54"/>
      <c r="AT233" s="18" t="s">
        <v>315</v>
      </c>
      <c r="AU233" s="18" t="s">
        <v>88</v>
      </c>
    </row>
    <row r="234" spans="2:65" s="1" customFormat="1" ht="39">
      <c r="B234" s="33"/>
      <c r="D234" s="146" t="s">
        <v>4036</v>
      </c>
      <c r="F234" s="189" t="s">
        <v>4140</v>
      </c>
      <c r="I234" s="148"/>
      <c r="L234" s="33"/>
      <c r="M234" s="149"/>
      <c r="T234" s="54"/>
      <c r="AT234" s="18" t="s">
        <v>4036</v>
      </c>
      <c r="AU234" s="18" t="s">
        <v>88</v>
      </c>
    </row>
    <row r="235" spans="2:65" s="12" customFormat="1" ht="11.25">
      <c r="B235" s="152"/>
      <c r="D235" s="146" t="s">
        <v>317</v>
      </c>
      <c r="E235" s="153" t="s">
        <v>42</v>
      </c>
      <c r="F235" s="154" t="s">
        <v>4065</v>
      </c>
      <c r="H235" s="153" t="s">
        <v>42</v>
      </c>
      <c r="I235" s="155"/>
      <c r="L235" s="152"/>
      <c r="M235" s="156"/>
      <c r="T235" s="157"/>
      <c r="AT235" s="153" t="s">
        <v>317</v>
      </c>
      <c r="AU235" s="153" t="s">
        <v>88</v>
      </c>
      <c r="AV235" s="12" t="s">
        <v>86</v>
      </c>
      <c r="AW235" s="12" t="s">
        <v>38</v>
      </c>
      <c r="AX235" s="12" t="s">
        <v>79</v>
      </c>
      <c r="AY235" s="153" t="s">
        <v>305</v>
      </c>
    </row>
    <row r="236" spans="2:65" s="12" customFormat="1" ht="11.25">
      <c r="B236" s="152"/>
      <c r="D236" s="146" t="s">
        <v>317</v>
      </c>
      <c r="E236" s="153" t="s">
        <v>42</v>
      </c>
      <c r="F236" s="154" t="s">
        <v>4066</v>
      </c>
      <c r="H236" s="153" t="s">
        <v>42</v>
      </c>
      <c r="I236" s="155"/>
      <c r="L236" s="152"/>
      <c r="M236" s="156"/>
      <c r="T236" s="157"/>
      <c r="AT236" s="153" t="s">
        <v>317</v>
      </c>
      <c r="AU236" s="153" t="s">
        <v>88</v>
      </c>
      <c r="AV236" s="12" t="s">
        <v>86</v>
      </c>
      <c r="AW236" s="12" t="s">
        <v>38</v>
      </c>
      <c r="AX236" s="12" t="s">
        <v>79</v>
      </c>
      <c r="AY236" s="153" t="s">
        <v>305</v>
      </c>
    </row>
    <row r="237" spans="2:65" s="13" customFormat="1" ht="11.25">
      <c r="B237" s="158"/>
      <c r="D237" s="146" t="s">
        <v>317</v>
      </c>
      <c r="E237" s="159" t="s">
        <v>42</v>
      </c>
      <c r="F237" s="160" t="s">
        <v>4141</v>
      </c>
      <c r="H237" s="161">
        <v>13.5</v>
      </c>
      <c r="I237" s="162"/>
      <c r="L237" s="158"/>
      <c r="M237" s="163"/>
      <c r="T237" s="164"/>
      <c r="AT237" s="159" t="s">
        <v>317</v>
      </c>
      <c r="AU237" s="159" t="s">
        <v>88</v>
      </c>
      <c r="AV237" s="13" t="s">
        <v>88</v>
      </c>
      <c r="AW237" s="13" t="s">
        <v>38</v>
      </c>
      <c r="AX237" s="13" t="s">
        <v>79</v>
      </c>
      <c r="AY237" s="159" t="s">
        <v>305</v>
      </c>
    </row>
    <row r="238" spans="2:65" s="15" customFormat="1" ht="11.25">
      <c r="B238" s="172"/>
      <c r="D238" s="146" t="s">
        <v>317</v>
      </c>
      <c r="E238" s="173" t="s">
        <v>42</v>
      </c>
      <c r="F238" s="174" t="s">
        <v>339</v>
      </c>
      <c r="H238" s="175">
        <v>13.5</v>
      </c>
      <c r="I238" s="176"/>
      <c r="L238" s="172"/>
      <c r="M238" s="177"/>
      <c r="T238" s="178"/>
      <c r="AT238" s="173" t="s">
        <v>317</v>
      </c>
      <c r="AU238" s="173" t="s">
        <v>88</v>
      </c>
      <c r="AV238" s="15" t="s">
        <v>311</v>
      </c>
      <c r="AW238" s="15" t="s">
        <v>38</v>
      </c>
      <c r="AX238" s="15" t="s">
        <v>86</v>
      </c>
      <c r="AY238" s="173" t="s">
        <v>305</v>
      </c>
    </row>
    <row r="239" spans="2:65" s="1" customFormat="1" ht="24.2" customHeight="1">
      <c r="B239" s="33"/>
      <c r="C239" s="133" t="s">
        <v>450</v>
      </c>
      <c r="D239" s="133" t="s">
        <v>307</v>
      </c>
      <c r="E239" s="134" t="s">
        <v>4142</v>
      </c>
      <c r="F239" s="135" t="s">
        <v>4143</v>
      </c>
      <c r="G239" s="136" t="s">
        <v>244</v>
      </c>
      <c r="H239" s="137">
        <v>556.79300000000001</v>
      </c>
      <c r="I239" s="138"/>
      <c r="J239" s="139">
        <f>ROUND(I239*H239,2)</f>
        <v>0</v>
      </c>
      <c r="K239" s="135" t="s">
        <v>310</v>
      </c>
      <c r="L239" s="33"/>
      <c r="M239" s="140" t="s">
        <v>42</v>
      </c>
      <c r="N239" s="141" t="s">
        <v>50</v>
      </c>
      <c r="P239" s="142">
        <f>O239*H239</f>
        <v>0</v>
      </c>
      <c r="Q239" s="142">
        <v>2.45329</v>
      </c>
      <c r="R239" s="142">
        <f>Q239*H239</f>
        <v>1365.97469897</v>
      </c>
      <c r="S239" s="142">
        <v>0</v>
      </c>
      <c r="T239" s="143">
        <f>S239*H239</f>
        <v>0</v>
      </c>
      <c r="AR239" s="144" t="s">
        <v>311</v>
      </c>
      <c r="AT239" s="144" t="s">
        <v>307</v>
      </c>
      <c r="AU239" s="144" t="s">
        <v>88</v>
      </c>
      <c r="AY239" s="18" t="s">
        <v>305</v>
      </c>
      <c r="BE239" s="145">
        <f>IF(N239="základní",J239,0)</f>
        <v>0</v>
      </c>
      <c r="BF239" s="145">
        <f>IF(N239="snížená",J239,0)</f>
        <v>0</v>
      </c>
      <c r="BG239" s="145">
        <f>IF(N239="zákl. přenesená",J239,0)</f>
        <v>0</v>
      </c>
      <c r="BH239" s="145">
        <f>IF(N239="sníž. přenesená",J239,0)</f>
        <v>0</v>
      </c>
      <c r="BI239" s="145">
        <f>IF(N239="nulová",J239,0)</f>
        <v>0</v>
      </c>
      <c r="BJ239" s="18" t="s">
        <v>86</v>
      </c>
      <c r="BK239" s="145">
        <f>ROUND(I239*H239,2)</f>
        <v>0</v>
      </c>
      <c r="BL239" s="18" t="s">
        <v>311</v>
      </c>
      <c r="BM239" s="144" t="s">
        <v>4144</v>
      </c>
    </row>
    <row r="240" spans="2:65" s="1" customFormat="1" ht="19.5">
      <c r="B240" s="33"/>
      <c r="D240" s="146" t="s">
        <v>313</v>
      </c>
      <c r="F240" s="147" t="s">
        <v>4145</v>
      </c>
      <c r="I240" s="148"/>
      <c r="L240" s="33"/>
      <c r="M240" s="149"/>
      <c r="T240" s="54"/>
      <c r="AT240" s="18" t="s">
        <v>313</v>
      </c>
      <c r="AU240" s="18" t="s">
        <v>88</v>
      </c>
    </row>
    <row r="241" spans="2:51" s="1" customFormat="1" ht="11.25">
      <c r="B241" s="33"/>
      <c r="D241" s="150" t="s">
        <v>315</v>
      </c>
      <c r="F241" s="151" t="s">
        <v>4146</v>
      </c>
      <c r="I241" s="148"/>
      <c r="L241" s="33"/>
      <c r="M241" s="149"/>
      <c r="T241" s="54"/>
      <c r="AT241" s="18" t="s">
        <v>315</v>
      </c>
      <c r="AU241" s="18" t="s">
        <v>88</v>
      </c>
    </row>
    <row r="242" spans="2:51" s="1" customFormat="1" ht="146.25">
      <c r="B242" s="33"/>
      <c r="D242" s="146" t="s">
        <v>4036</v>
      </c>
      <c r="F242" s="189" t="s">
        <v>4147</v>
      </c>
      <c r="I242" s="148"/>
      <c r="L242" s="33"/>
      <c r="M242" s="149"/>
      <c r="T242" s="54"/>
      <c r="AT242" s="18" t="s">
        <v>4036</v>
      </c>
      <c r="AU242" s="18" t="s">
        <v>88</v>
      </c>
    </row>
    <row r="243" spans="2:51" s="12" customFormat="1" ht="22.5">
      <c r="B243" s="152"/>
      <c r="D243" s="146" t="s">
        <v>317</v>
      </c>
      <c r="E243" s="153" t="s">
        <v>42</v>
      </c>
      <c r="F243" s="154" t="s">
        <v>4148</v>
      </c>
      <c r="H243" s="153" t="s">
        <v>42</v>
      </c>
      <c r="I243" s="155"/>
      <c r="L243" s="152"/>
      <c r="M243" s="156"/>
      <c r="T243" s="157"/>
      <c r="AT243" s="153" t="s">
        <v>317</v>
      </c>
      <c r="AU243" s="153" t="s">
        <v>88</v>
      </c>
      <c r="AV243" s="12" t="s">
        <v>86</v>
      </c>
      <c r="AW243" s="12" t="s">
        <v>38</v>
      </c>
      <c r="AX243" s="12" t="s">
        <v>79</v>
      </c>
      <c r="AY243" s="153" t="s">
        <v>305</v>
      </c>
    </row>
    <row r="244" spans="2:51" s="12" customFormat="1" ht="11.25">
      <c r="B244" s="152"/>
      <c r="D244" s="146" t="s">
        <v>317</v>
      </c>
      <c r="E244" s="153" t="s">
        <v>42</v>
      </c>
      <c r="F244" s="154" t="s">
        <v>4149</v>
      </c>
      <c r="H244" s="153" t="s">
        <v>42</v>
      </c>
      <c r="I244" s="155"/>
      <c r="L244" s="152"/>
      <c r="M244" s="156"/>
      <c r="T244" s="157"/>
      <c r="AT244" s="153" t="s">
        <v>317</v>
      </c>
      <c r="AU244" s="153" t="s">
        <v>88</v>
      </c>
      <c r="AV244" s="12" t="s">
        <v>86</v>
      </c>
      <c r="AW244" s="12" t="s">
        <v>38</v>
      </c>
      <c r="AX244" s="12" t="s">
        <v>79</v>
      </c>
      <c r="AY244" s="153" t="s">
        <v>305</v>
      </c>
    </row>
    <row r="245" spans="2:51" s="12" customFormat="1" ht="11.25">
      <c r="B245" s="152"/>
      <c r="D245" s="146" t="s">
        <v>317</v>
      </c>
      <c r="E245" s="153" t="s">
        <v>42</v>
      </c>
      <c r="F245" s="154" t="s">
        <v>4150</v>
      </c>
      <c r="H245" s="153" t="s">
        <v>42</v>
      </c>
      <c r="I245" s="155"/>
      <c r="L245" s="152"/>
      <c r="M245" s="156"/>
      <c r="T245" s="157"/>
      <c r="AT245" s="153" t="s">
        <v>317</v>
      </c>
      <c r="AU245" s="153" t="s">
        <v>88</v>
      </c>
      <c r="AV245" s="12" t="s">
        <v>86</v>
      </c>
      <c r="AW245" s="12" t="s">
        <v>38</v>
      </c>
      <c r="AX245" s="12" t="s">
        <v>79</v>
      </c>
      <c r="AY245" s="153" t="s">
        <v>305</v>
      </c>
    </row>
    <row r="246" spans="2:51" s="12" customFormat="1" ht="11.25">
      <c r="B246" s="152"/>
      <c r="D246" s="146" t="s">
        <v>317</v>
      </c>
      <c r="E246" s="153" t="s">
        <v>42</v>
      </c>
      <c r="F246" s="154" t="s">
        <v>4151</v>
      </c>
      <c r="H246" s="153" t="s">
        <v>42</v>
      </c>
      <c r="I246" s="155"/>
      <c r="L246" s="152"/>
      <c r="M246" s="156"/>
      <c r="T246" s="157"/>
      <c r="AT246" s="153" t="s">
        <v>317</v>
      </c>
      <c r="AU246" s="153" t="s">
        <v>88</v>
      </c>
      <c r="AV246" s="12" t="s">
        <v>86</v>
      </c>
      <c r="AW246" s="12" t="s">
        <v>38</v>
      </c>
      <c r="AX246" s="12" t="s">
        <v>79</v>
      </c>
      <c r="AY246" s="153" t="s">
        <v>305</v>
      </c>
    </row>
    <row r="247" spans="2:51" s="13" customFormat="1" ht="11.25">
      <c r="B247" s="158"/>
      <c r="D247" s="146" t="s">
        <v>317</v>
      </c>
      <c r="E247" s="159" t="s">
        <v>42</v>
      </c>
      <c r="F247" s="160" t="s">
        <v>4152</v>
      </c>
      <c r="H247" s="161">
        <v>287.41000000000003</v>
      </c>
      <c r="I247" s="162"/>
      <c r="L247" s="158"/>
      <c r="M247" s="163"/>
      <c r="T247" s="164"/>
      <c r="AT247" s="159" t="s">
        <v>317</v>
      </c>
      <c r="AU247" s="159" t="s">
        <v>88</v>
      </c>
      <c r="AV247" s="13" t="s">
        <v>88</v>
      </c>
      <c r="AW247" s="13" t="s">
        <v>38</v>
      </c>
      <c r="AX247" s="13" t="s">
        <v>79</v>
      </c>
      <c r="AY247" s="159" t="s">
        <v>305</v>
      </c>
    </row>
    <row r="248" spans="2:51" s="12" customFormat="1" ht="11.25">
      <c r="B248" s="152"/>
      <c r="D248" s="146" t="s">
        <v>317</v>
      </c>
      <c r="E248" s="153" t="s">
        <v>42</v>
      </c>
      <c r="F248" s="154" t="s">
        <v>4153</v>
      </c>
      <c r="H248" s="153" t="s">
        <v>42</v>
      </c>
      <c r="I248" s="155"/>
      <c r="L248" s="152"/>
      <c r="M248" s="156"/>
      <c r="T248" s="157"/>
      <c r="AT248" s="153" t="s">
        <v>317</v>
      </c>
      <c r="AU248" s="153" t="s">
        <v>88</v>
      </c>
      <c r="AV248" s="12" t="s">
        <v>86</v>
      </c>
      <c r="AW248" s="12" t="s">
        <v>38</v>
      </c>
      <c r="AX248" s="12" t="s">
        <v>79</v>
      </c>
      <c r="AY248" s="153" t="s">
        <v>305</v>
      </c>
    </row>
    <row r="249" spans="2:51" s="13" customFormat="1" ht="11.25">
      <c r="B249" s="158"/>
      <c r="D249" s="146" t="s">
        <v>317</v>
      </c>
      <c r="E249" s="159" t="s">
        <v>42</v>
      </c>
      <c r="F249" s="160" t="s">
        <v>4154</v>
      </c>
      <c r="H249" s="161">
        <v>-2.7250000000000001</v>
      </c>
      <c r="I249" s="162"/>
      <c r="L249" s="158"/>
      <c r="M249" s="163"/>
      <c r="T249" s="164"/>
      <c r="AT249" s="159" t="s">
        <v>317</v>
      </c>
      <c r="AU249" s="159" t="s">
        <v>88</v>
      </c>
      <c r="AV249" s="13" t="s">
        <v>88</v>
      </c>
      <c r="AW249" s="13" t="s">
        <v>38</v>
      </c>
      <c r="AX249" s="13" t="s">
        <v>79</v>
      </c>
      <c r="AY249" s="159" t="s">
        <v>305</v>
      </c>
    </row>
    <row r="250" spans="2:51" s="12" customFormat="1" ht="11.25">
      <c r="B250" s="152"/>
      <c r="D250" s="146" t="s">
        <v>317</v>
      </c>
      <c r="E250" s="153" t="s">
        <v>42</v>
      </c>
      <c r="F250" s="154" t="s">
        <v>4155</v>
      </c>
      <c r="H250" s="153" t="s">
        <v>42</v>
      </c>
      <c r="I250" s="155"/>
      <c r="L250" s="152"/>
      <c r="M250" s="156"/>
      <c r="T250" s="157"/>
      <c r="AT250" s="153" t="s">
        <v>317</v>
      </c>
      <c r="AU250" s="153" t="s">
        <v>88</v>
      </c>
      <c r="AV250" s="12" t="s">
        <v>86</v>
      </c>
      <c r="AW250" s="12" t="s">
        <v>38</v>
      </c>
      <c r="AX250" s="12" t="s">
        <v>79</v>
      </c>
      <c r="AY250" s="153" t="s">
        <v>305</v>
      </c>
    </row>
    <row r="251" spans="2:51" s="13" customFormat="1" ht="11.25">
      <c r="B251" s="158"/>
      <c r="D251" s="146" t="s">
        <v>317</v>
      </c>
      <c r="E251" s="159" t="s">
        <v>42</v>
      </c>
      <c r="F251" s="160" t="s">
        <v>4156</v>
      </c>
      <c r="H251" s="161">
        <v>-0.2</v>
      </c>
      <c r="I251" s="162"/>
      <c r="L251" s="158"/>
      <c r="M251" s="163"/>
      <c r="T251" s="164"/>
      <c r="AT251" s="159" t="s">
        <v>317</v>
      </c>
      <c r="AU251" s="159" t="s">
        <v>88</v>
      </c>
      <c r="AV251" s="13" t="s">
        <v>88</v>
      </c>
      <c r="AW251" s="13" t="s">
        <v>38</v>
      </c>
      <c r="AX251" s="13" t="s">
        <v>79</v>
      </c>
      <c r="AY251" s="159" t="s">
        <v>305</v>
      </c>
    </row>
    <row r="252" spans="2:51" s="12" customFormat="1" ht="11.25">
      <c r="B252" s="152"/>
      <c r="D252" s="146" t="s">
        <v>317</v>
      </c>
      <c r="E252" s="153" t="s">
        <v>42</v>
      </c>
      <c r="F252" s="154" t="s">
        <v>4157</v>
      </c>
      <c r="H252" s="153" t="s">
        <v>42</v>
      </c>
      <c r="I252" s="155"/>
      <c r="L252" s="152"/>
      <c r="M252" s="156"/>
      <c r="T252" s="157"/>
      <c r="AT252" s="153" t="s">
        <v>317</v>
      </c>
      <c r="AU252" s="153" t="s">
        <v>88</v>
      </c>
      <c r="AV252" s="12" t="s">
        <v>86</v>
      </c>
      <c r="AW252" s="12" t="s">
        <v>38</v>
      </c>
      <c r="AX252" s="12" t="s">
        <v>79</v>
      </c>
      <c r="AY252" s="153" t="s">
        <v>305</v>
      </c>
    </row>
    <row r="253" spans="2:51" s="13" customFormat="1" ht="11.25">
      <c r="B253" s="158"/>
      <c r="D253" s="146" t="s">
        <v>317</v>
      </c>
      <c r="E253" s="159" t="s">
        <v>42</v>
      </c>
      <c r="F253" s="160" t="s">
        <v>4158</v>
      </c>
      <c r="H253" s="161">
        <v>4.218</v>
      </c>
      <c r="I253" s="162"/>
      <c r="L253" s="158"/>
      <c r="M253" s="163"/>
      <c r="T253" s="164"/>
      <c r="AT253" s="159" t="s">
        <v>317</v>
      </c>
      <c r="AU253" s="159" t="s">
        <v>88</v>
      </c>
      <c r="AV253" s="13" t="s">
        <v>88</v>
      </c>
      <c r="AW253" s="13" t="s">
        <v>38</v>
      </c>
      <c r="AX253" s="13" t="s">
        <v>79</v>
      </c>
      <c r="AY253" s="159" t="s">
        <v>305</v>
      </c>
    </row>
    <row r="254" spans="2:51" s="12" customFormat="1" ht="11.25">
      <c r="B254" s="152"/>
      <c r="D254" s="146" t="s">
        <v>317</v>
      </c>
      <c r="E254" s="153" t="s">
        <v>42</v>
      </c>
      <c r="F254" s="154" t="s">
        <v>4159</v>
      </c>
      <c r="H254" s="153" t="s">
        <v>42</v>
      </c>
      <c r="I254" s="155"/>
      <c r="L254" s="152"/>
      <c r="M254" s="156"/>
      <c r="T254" s="157"/>
      <c r="AT254" s="153" t="s">
        <v>317</v>
      </c>
      <c r="AU254" s="153" t="s">
        <v>88</v>
      </c>
      <c r="AV254" s="12" t="s">
        <v>86</v>
      </c>
      <c r="AW254" s="12" t="s">
        <v>38</v>
      </c>
      <c r="AX254" s="12" t="s">
        <v>79</v>
      </c>
      <c r="AY254" s="153" t="s">
        <v>305</v>
      </c>
    </row>
    <row r="255" spans="2:51" s="13" customFormat="1" ht="11.25">
      <c r="B255" s="158"/>
      <c r="D255" s="146" t="s">
        <v>317</v>
      </c>
      <c r="E255" s="159" t="s">
        <v>42</v>
      </c>
      <c r="F255" s="160" t="s">
        <v>4160</v>
      </c>
      <c r="H255" s="161">
        <v>0.96799999999999997</v>
      </c>
      <c r="I255" s="162"/>
      <c r="L255" s="158"/>
      <c r="M255" s="163"/>
      <c r="T255" s="164"/>
      <c r="AT255" s="159" t="s">
        <v>317</v>
      </c>
      <c r="AU255" s="159" t="s">
        <v>88</v>
      </c>
      <c r="AV255" s="13" t="s">
        <v>88</v>
      </c>
      <c r="AW255" s="13" t="s">
        <v>38</v>
      </c>
      <c r="AX255" s="13" t="s">
        <v>79</v>
      </c>
      <c r="AY255" s="159" t="s">
        <v>305</v>
      </c>
    </row>
    <row r="256" spans="2:51" s="13" customFormat="1" ht="22.5">
      <c r="B256" s="158"/>
      <c r="D256" s="146" t="s">
        <v>317</v>
      </c>
      <c r="E256" s="159" t="s">
        <v>42</v>
      </c>
      <c r="F256" s="160" t="s">
        <v>4161</v>
      </c>
      <c r="H256" s="161">
        <v>1.262</v>
      </c>
      <c r="I256" s="162"/>
      <c r="L256" s="158"/>
      <c r="M256" s="163"/>
      <c r="T256" s="164"/>
      <c r="AT256" s="159" t="s">
        <v>317</v>
      </c>
      <c r="AU256" s="159" t="s">
        <v>88</v>
      </c>
      <c r="AV256" s="13" t="s">
        <v>88</v>
      </c>
      <c r="AW256" s="13" t="s">
        <v>38</v>
      </c>
      <c r="AX256" s="13" t="s">
        <v>79</v>
      </c>
      <c r="AY256" s="159" t="s">
        <v>305</v>
      </c>
    </row>
    <row r="257" spans="2:51" s="12" customFormat="1" ht="11.25">
      <c r="B257" s="152"/>
      <c r="D257" s="146" t="s">
        <v>317</v>
      </c>
      <c r="E257" s="153" t="s">
        <v>42</v>
      </c>
      <c r="F257" s="154" t="s">
        <v>4162</v>
      </c>
      <c r="H257" s="153" t="s">
        <v>42</v>
      </c>
      <c r="I257" s="155"/>
      <c r="L257" s="152"/>
      <c r="M257" s="156"/>
      <c r="T257" s="157"/>
      <c r="AT257" s="153" t="s">
        <v>317</v>
      </c>
      <c r="AU257" s="153" t="s">
        <v>88</v>
      </c>
      <c r="AV257" s="12" t="s">
        <v>86</v>
      </c>
      <c r="AW257" s="12" t="s">
        <v>38</v>
      </c>
      <c r="AX257" s="12" t="s">
        <v>79</v>
      </c>
      <c r="AY257" s="153" t="s">
        <v>305</v>
      </c>
    </row>
    <row r="258" spans="2:51" s="12" customFormat="1" ht="11.25">
      <c r="B258" s="152"/>
      <c r="D258" s="146" t="s">
        <v>317</v>
      </c>
      <c r="E258" s="153" t="s">
        <v>42</v>
      </c>
      <c r="F258" s="154" t="s">
        <v>4150</v>
      </c>
      <c r="H258" s="153" t="s">
        <v>42</v>
      </c>
      <c r="I258" s="155"/>
      <c r="L258" s="152"/>
      <c r="M258" s="156"/>
      <c r="T258" s="157"/>
      <c r="AT258" s="153" t="s">
        <v>317</v>
      </c>
      <c r="AU258" s="153" t="s">
        <v>88</v>
      </c>
      <c r="AV258" s="12" t="s">
        <v>86</v>
      </c>
      <c r="AW258" s="12" t="s">
        <v>38</v>
      </c>
      <c r="AX258" s="12" t="s">
        <v>79</v>
      </c>
      <c r="AY258" s="153" t="s">
        <v>305</v>
      </c>
    </row>
    <row r="259" spans="2:51" s="12" customFormat="1" ht="11.25">
      <c r="B259" s="152"/>
      <c r="D259" s="146" t="s">
        <v>317</v>
      </c>
      <c r="E259" s="153" t="s">
        <v>42</v>
      </c>
      <c r="F259" s="154" t="s">
        <v>4151</v>
      </c>
      <c r="H259" s="153" t="s">
        <v>42</v>
      </c>
      <c r="I259" s="155"/>
      <c r="L259" s="152"/>
      <c r="M259" s="156"/>
      <c r="T259" s="157"/>
      <c r="AT259" s="153" t="s">
        <v>317</v>
      </c>
      <c r="AU259" s="153" t="s">
        <v>88</v>
      </c>
      <c r="AV259" s="12" t="s">
        <v>86</v>
      </c>
      <c r="AW259" s="12" t="s">
        <v>38</v>
      </c>
      <c r="AX259" s="12" t="s">
        <v>79</v>
      </c>
      <c r="AY259" s="153" t="s">
        <v>305</v>
      </c>
    </row>
    <row r="260" spans="2:51" s="13" customFormat="1" ht="11.25">
      <c r="B260" s="158"/>
      <c r="D260" s="146" t="s">
        <v>317</v>
      </c>
      <c r="E260" s="159" t="s">
        <v>42</v>
      </c>
      <c r="F260" s="160" t="s">
        <v>4163</v>
      </c>
      <c r="H260" s="161">
        <v>37.700000000000003</v>
      </c>
      <c r="I260" s="162"/>
      <c r="L260" s="158"/>
      <c r="M260" s="163"/>
      <c r="T260" s="164"/>
      <c r="AT260" s="159" t="s">
        <v>317</v>
      </c>
      <c r="AU260" s="159" t="s">
        <v>88</v>
      </c>
      <c r="AV260" s="13" t="s">
        <v>88</v>
      </c>
      <c r="AW260" s="13" t="s">
        <v>38</v>
      </c>
      <c r="AX260" s="13" t="s">
        <v>79</v>
      </c>
      <c r="AY260" s="159" t="s">
        <v>305</v>
      </c>
    </row>
    <row r="261" spans="2:51" s="12" customFormat="1" ht="11.25">
      <c r="B261" s="152"/>
      <c r="D261" s="146" t="s">
        <v>317</v>
      </c>
      <c r="E261" s="153" t="s">
        <v>42</v>
      </c>
      <c r="F261" s="154" t="s">
        <v>4164</v>
      </c>
      <c r="H261" s="153" t="s">
        <v>42</v>
      </c>
      <c r="I261" s="155"/>
      <c r="L261" s="152"/>
      <c r="M261" s="156"/>
      <c r="T261" s="157"/>
      <c r="AT261" s="153" t="s">
        <v>317</v>
      </c>
      <c r="AU261" s="153" t="s">
        <v>88</v>
      </c>
      <c r="AV261" s="12" t="s">
        <v>86</v>
      </c>
      <c r="AW261" s="12" t="s">
        <v>38</v>
      </c>
      <c r="AX261" s="12" t="s">
        <v>79</v>
      </c>
      <c r="AY261" s="153" t="s">
        <v>305</v>
      </c>
    </row>
    <row r="262" spans="2:51" s="12" customFormat="1" ht="11.25">
      <c r="B262" s="152"/>
      <c r="D262" s="146" t="s">
        <v>317</v>
      </c>
      <c r="E262" s="153" t="s">
        <v>42</v>
      </c>
      <c r="F262" s="154" t="s">
        <v>4165</v>
      </c>
      <c r="H262" s="153" t="s">
        <v>42</v>
      </c>
      <c r="I262" s="155"/>
      <c r="L262" s="152"/>
      <c r="M262" s="156"/>
      <c r="T262" s="157"/>
      <c r="AT262" s="153" t="s">
        <v>317</v>
      </c>
      <c r="AU262" s="153" t="s">
        <v>88</v>
      </c>
      <c r="AV262" s="12" t="s">
        <v>86</v>
      </c>
      <c r="AW262" s="12" t="s">
        <v>38</v>
      </c>
      <c r="AX262" s="12" t="s">
        <v>79</v>
      </c>
      <c r="AY262" s="153" t="s">
        <v>305</v>
      </c>
    </row>
    <row r="263" spans="2:51" s="13" customFormat="1" ht="11.25">
      <c r="B263" s="158"/>
      <c r="D263" s="146" t="s">
        <v>317</v>
      </c>
      <c r="E263" s="159" t="s">
        <v>42</v>
      </c>
      <c r="F263" s="160" t="s">
        <v>4166</v>
      </c>
      <c r="H263" s="161">
        <v>1.845</v>
      </c>
      <c r="I263" s="162"/>
      <c r="L263" s="158"/>
      <c r="M263" s="163"/>
      <c r="T263" s="164"/>
      <c r="AT263" s="159" t="s">
        <v>317</v>
      </c>
      <c r="AU263" s="159" t="s">
        <v>88</v>
      </c>
      <c r="AV263" s="13" t="s">
        <v>88</v>
      </c>
      <c r="AW263" s="13" t="s">
        <v>38</v>
      </c>
      <c r="AX263" s="13" t="s">
        <v>79</v>
      </c>
      <c r="AY263" s="159" t="s">
        <v>305</v>
      </c>
    </row>
    <row r="264" spans="2:51" s="12" customFormat="1" ht="11.25">
      <c r="B264" s="152"/>
      <c r="D264" s="146" t="s">
        <v>317</v>
      </c>
      <c r="E264" s="153" t="s">
        <v>42</v>
      </c>
      <c r="F264" s="154" t="s">
        <v>4167</v>
      </c>
      <c r="H264" s="153" t="s">
        <v>42</v>
      </c>
      <c r="I264" s="155"/>
      <c r="L264" s="152"/>
      <c r="M264" s="156"/>
      <c r="T264" s="157"/>
      <c r="AT264" s="153" t="s">
        <v>317</v>
      </c>
      <c r="AU264" s="153" t="s">
        <v>88</v>
      </c>
      <c r="AV264" s="12" t="s">
        <v>86</v>
      </c>
      <c r="AW264" s="12" t="s">
        <v>38</v>
      </c>
      <c r="AX264" s="12" t="s">
        <v>79</v>
      </c>
      <c r="AY264" s="153" t="s">
        <v>305</v>
      </c>
    </row>
    <row r="265" spans="2:51" s="12" customFormat="1" ht="11.25">
      <c r="B265" s="152"/>
      <c r="D265" s="146" t="s">
        <v>317</v>
      </c>
      <c r="E265" s="153" t="s">
        <v>42</v>
      </c>
      <c r="F265" s="154" t="s">
        <v>4150</v>
      </c>
      <c r="H265" s="153" t="s">
        <v>42</v>
      </c>
      <c r="I265" s="155"/>
      <c r="L265" s="152"/>
      <c r="M265" s="156"/>
      <c r="T265" s="157"/>
      <c r="AT265" s="153" t="s">
        <v>317</v>
      </c>
      <c r="AU265" s="153" t="s">
        <v>88</v>
      </c>
      <c r="AV265" s="12" t="s">
        <v>86</v>
      </c>
      <c r="AW265" s="12" t="s">
        <v>38</v>
      </c>
      <c r="AX265" s="12" t="s">
        <v>79</v>
      </c>
      <c r="AY265" s="153" t="s">
        <v>305</v>
      </c>
    </row>
    <row r="266" spans="2:51" s="12" customFormat="1" ht="11.25">
      <c r="B266" s="152"/>
      <c r="D266" s="146" t="s">
        <v>317</v>
      </c>
      <c r="E266" s="153" t="s">
        <v>42</v>
      </c>
      <c r="F266" s="154" t="s">
        <v>4151</v>
      </c>
      <c r="H266" s="153" t="s">
        <v>42</v>
      </c>
      <c r="I266" s="155"/>
      <c r="L266" s="152"/>
      <c r="M266" s="156"/>
      <c r="T266" s="157"/>
      <c r="AT266" s="153" t="s">
        <v>317</v>
      </c>
      <c r="AU266" s="153" t="s">
        <v>88</v>
      </c>
      <c r="AV266" s="12" t="s">
        <v>86</v>
      </c>
      <c r="AW266" s="12" t="s">
        <v>38</v>
      </c>
      <c r="AX266" s="12" t="s">
        <v>79</v>
      </c>
      <c r="AY266" s="153" t="s">
        <v>305</v>
      </c>
    </row>
    <row r="267" spans="2:51" s="13" customFormat="1" ht="11.25">
      <c r="B267" s="158"/>
      <c r="D267" s="146" t="s">
        <v>317</v>
      </c>
      <c r="E267" s="159" t="s">
        <v>42</v>
      </c>
      <c r="F267" s="160" t="s">
        <v>4168</v>
      </c>
      <c r="H267" s="161">
        <v>3.7250000000000001</v>
      </c>
      <c r="I267" s="162"/>
      <c r="L267" s="158"/>
      <c r="M267" s="163"/>
      <c r="T267" s="164"/>
      <c r="AT267" s="159" t="s">
        <v>317</v>
      </c>
      <c r="AU267" s="159" t="s">
        <v>88</v>
      </c>
      <c r="AV267" s="13" t="s">
        <v>88</v>
      </c>
      <c r="AW267" s="13" t="s">
        <v>38</v>
      </c>
      <c r="AX267" s="13" t="s">
        <v>79</v>
      </c>
      <c r="AY267" s="159" t="s">
        <v>305</v>
      </c>
    </row>
    <row r="268" spans="2:51" s="12" customFormat="1" ht="11.25">
      <c r="B268" s="152"/>
      <c r="D268" s="146" t="s">
        <v>317</v>
      </c>
      <c r="E268" s="153" t="s">
        <v>42</v>
      </c>
      <c r="F268" s="154" t="s">
        <v>4169</v>
      </c>
      <c r="H268" s="153" t="s">
        <v>42</v>
      </c>
      <c r="I268" s="155"/>
      <c r="L268" s="152"/>
      <c r="M268" s="156"/>
      <c r="T268" s="157"/>
      <c r="AT268" s="153" t="s">
        <v>317</v>
      </c>
      <c r="AU268" s="153" t="s">
        <v>88</v>
      </c>
      <c r="AV268" s="12" t="s">
        <v>86</v>
      </c>
      <c r="AW268" s="12" t="s">
        <v>38</v>
      </c>
      <c r="AX268" s="12" t="s">
        <v>79</v>
      </c>
      <c r="AY268" s="153" t="s">
        <v>305</v>
      </c>
    </row>
    <row r="269" spans="2:51" s="12" customFormat="1" ht="11.25">
      <c r="B269" s="152"/>
      <c r="D269" s="146" t="s">
        <v>317</v>
      </c>
      <c r="E269" s="153" t="s">
        <v>42</v>
      </c>
      <c r="F269" s="154" t="s">
        <v>4150</v>
      </c>
      <c r="H269" s="153" t="s">
        <v>42</v>
      </c>
      <c r="I269" s="155"/>
      <c r="L269" s="152"/>
      <c r="M269" s="156"/>
      <c r="T269" s="157"/>
      <c r="AT269" s="153" t="s">
        <v>317</v>
      </c>
      <c r="AU269" s="153" t="s">
        <v>88</v>
      </c>
      <c r="AV269" s="12" t="s">
        <v>86</v>
      </c>
      <c r="AW269" s="12" t="s">
        <v>38</v>
      </c>
      <c r="AX269" s="12" t="s">
        <v>79</v>
      </c>
      <c r="AY269" s="153" t="s">
        <v>305</v>
      </c>
    </row>
    <row r="270" spans="2:51" s="13" customFormat="1" ht="11.25">
      <c r="B270" s="158"/>
      <c r="D270" s="146" t="s">
        <v>317</v>
      </c>
      <c r="E270" s="159" t="s">
        <v>42</v>
      </c>
      <c r="F270" s="160" t="s">
        <v>4170</v>
      </c>
      <c r="H270" s="161">
        <v>0.48799999999999999</v>
      </c>
      <c r="I270" s="162"/>
      <c r="L270" s="158"/>
      <c r="M270" s="163"/>
      <c r="T270" s="164"/>
      <c r="AT270" s="159" t="s">
        <v>317</v>
      </c>
      <c r="AU270" s="159" t="s">
        <v>88</v>
      </c>
      <c r="AV270" s="13" t="s">
        <v>88</v>
      </c>
      <c r="AW270" s="13" t="s">
        <v>38</v>
      </c>
      <c r="AX270" s="13" t="s">
        <v>79</v>
      </c>
      <c r="AY270" s="159" t="s">
        <v>305</v>
      </c>
    </row>
    <row r="271" spans="2:51" s="12" customFormat="1" ht="22.5">
      <c r="B271" s="152"/>
      <c r="D271" s="146" t="s">
        <v>317</v>
      </c>
      <c r="E271" s="153" t="s">
        <v>42</v>
      </c>
      <c r="F271" s="154" t="s">
        <v>4171</v>
      </c>
      <c r="H271" s="153" t="s">
        <v>42</v>
      </c>
      <c r="I271" s="155"/>
      <c r="L271" s="152"/>
      <c r="M271" s="156"/>
      <c r="T271" s="157"/>
      <c r="AT271" s="153" t="s">
        <v>317</v>
      </c>
      <c r="AU271" s="153" t="s">
        <v>88</v>
      </c>
      <c r="AV271" s="12" t="s">
        <v>86</v>
      </c>
      <c r="AW271" s="12" t="s">
        <v>38</v>
      </c>
      <c r="AX271" s="12" t="s">
        <v>79</v>
      </c>
      <c r="AY271" s="153" t="s">
        <v>305</v>
      </c>
    </row>
    <row r="272" spans="2:51" s="12" customFormat="1" ht="22.5">
      <c r="B272" s="152"/>
      <c r="D272" s="146" t="s">
        <v>317</v>
      </c>
      <c r="E272" s="153" t="s">
        <v>42</v>
      </c>
      <c r="F272" s="154" t="s">
        <v>4172</v>
      </c>
      <c r="H272" s="153" t="s">
        <v>42</v>
      </c>
      <c r="I272" s="155"/>
      <c r="L272" s="152"/>
      <c r="M272" s="156"/>
      <c r="T272" s="157"/>
      <c r="AT272" s="153" t="s">
        <v>317</v>
      </c>
      <c r="AU272" s="153" t="s">
        <v>88</v>
      </c>
      <c r="AV272" s="12" t="s">
        <v>86</v>
      </c>
      <c r="AW272" s="12" t="s">
        <v>38</v>
      </c>
      <c r="AX272" s="12" t="s">
        <v>79</v>
      </c>
      <c r="AY272" s="153" t="s">
        <v>305</v>
      </c>
    </row>
    <row r="273" spans="2:51" s="12" customFormat="1" ht="11.25">
      <c r="B273" s="152"/>
      <c r="D273" s="146" t="s">
        <v>317</v>
      </c>
      <c r="E273" s="153" t="s">
        <v>42</v>
      </c>
      <c r="F273" s="154" t="s">
        <v>4150</v>
      </c>
      <c r="H273" s="153" t="s">
        <v>42</v>
      </c>
      <c r="I273" s="155"/>
      <c r="L273" s="152"/>
      <c r="M273" s="156"/>
      <c r="T273" s="157"/>
      <c r="AT273" s="153" t="s">
        <v>317</v>
      </c>
      <c r="AU273" s="153" t="s">
        <v>88</v>
      </c>
      <c r="AV273" s="12" t="s">
        <v>86</v>
      </c>
      <c r="AW273" s="12" t="s">
        <v>38</v>
      </c>
      <c r="AX273" s="12" t="s">
        <v>79</v>
      </c>
      <c r="AY273" s="153" t="s">
        <v>305</v>
      </c>
    </row>
    <row r="274" spans="2:51" s="12" customFormat="1" ht="11.25">
      <c r="B274" s="152"/>
      <c r="D274" s="146" t="s">
        <v>317</v>
      </c>
      <c r="E274" s="153" t="s">
        <v>42</v>
      </c>
      <c r="F274" s="154" t="s">
        <v>4173</v>
      </c>
      <c r="H274" s="153" t="s">
        <v>42</v>
      </c>
      <c r="I274" s="155"/>
      <c r="L274" s="152"/>
      <c r="M274" s="156"/>
      <c r="T274" s="157"/>
      <c r="AT274" s="153" t="s">
        <v>317</v>
      </c>
      <c r="AU274" s="153" t="s">
        <v>88</v>
      </c>
      <c r="AV274" s="12" t="s">
        <v>86</v>
      </c>
      <c r="AW274" s="12" t="s">
        <v>38</v>
      </c>
      <c r="AX274" s="12" t="s">
        <v>79</v>
      </c>
      <c r="AY274" s="153" t="s">
        <v>305</v>
      </c>
    </row>
    <row r="275" spans="2:51" s="13" customFormat="1" ht="11.25">
      <c r="B275" s="158"/>
      <c r="D275" s="146" t="s">
        <v>317</v>
      </c>
      <c r="E275" s="159" t="s">
        <v>42</v>
      </c>
      <c r="F275" s="160" t="s">
        <v>4174</v>
      </c>
      <c r="H275" s="161">
        <v>77.36</v>
      </c>
      <c r="I275" s="162"/>
      <c r="L275" s="158"/>
      <c r="M275" s="163"/>
      <c r="T275" s="164"/>
      <c r="AT275" s="159" t="s">
        <v>317</v>
      </c>
      <c r="AU275" s="159" t="s">
        <v>88</v>
      </c>
      <c r="AV275" s="13" t="s">
        <v>88</v>
      </c>
      <c r="AW275" s="13" t="s">
        <v>38</v>
      </c>
      <c r="AX275" s="13" t="s">
        <v>79</v>
      </c>
      <c r="AY275" s="159" t="s">
        <v>305</v>
      </c>
    </row>
    <row r="276" spans="2:51" s="13" customFormat="1" ht="22.5">
      <c r="B276" s="158"/>
      <c r="D276" s="146" t="s">
        <v>317</v>
      </c>
      <c r="E276" s="159" t="s">
        <v>42</v>
      </c>
      <c r="F276" s="160" t="s">
        <v>4175</v>
      </c>
      <c r="H276" s="161">
        <v>6.5780000000000003</v>
      </c>
      <c r="I276" s="162"/>
      <c r="L276" s="158"/>
      <c r="M276" s="163"/>
      <c r="T276" s="164"/>
      <c r="AT276" s="159" t="s">
        <v>317</v>
      </c>
      <c r="AU276" s="159" t="s">
        <v>88</v>
      </c>
      <c r="AV276" s="13" t="s">
        <v>88</v>
      </c>
      <c r="AW276" s="13" t="s">
        <v>38</v>
      </c>
      <c r="AX276" s="13" t="s">
        <v>79</v>
      </c>
      <c r="AY276" s="159" t="s">
        <v>305</v>
      </c>
    </row>
    <row r="277" spans="2:51" s="12" customFormat="1" ht="22.5">
      <c r="B277" s="152"/>
      <c r="D277" s="146" t="s">
        <v>317</v>
      </c>
      <c r="E277" s="153" t="s">
        <v>42</v>
      </c>
      <c r="F277" s="154" t="s">
        <v>4176</v>
      </c>
      <c r="H277" s="153" t="s">
        <v>42</v>
      </c>
      <c r="I277" s="155"/>
      <c r="L277" s="152"/>
      <c r="M277" s="156"/>
      <c r="T277" s="157"/>
      <c r="AT277" s="153" t="s">
        <v>317</v>
      </c>
      <c r="AU277" s="153" t="s">
        <v>88</v>
      </c>
      <c r="AV277" s="12" t="s">
        <v>86</v>
      </c>
      <c r="AW277" s="12" t="s">
        <v>38</v>
      </c>
      <c r="AX277" s="12" t="s">
        <v>79</v>
      </c>
      <c r="AY277" s="153" t="s">
        <v>305</v>
      </c>
    </row>
    <row r="278" spans="2:51" s="12" customFormat="1" ht="11.25">
      <c r="B278" s="152"/>
      <c r="D278" s="146" t="s">
        <v>317</v>
      </c>
      <c r="E278" s="153" t="s">
        <v>42</v>
      </c>
      <c r="F278" s="154" t="s">
        <v>4150</v>
      </c>
      <c r="H278" s="153" t="s">
        <v>42</v>
      </c>
      <c r="I278" s="155"/>
      <c r="L278" s="152"/>
      <c r="M278" s="156"/>
      <c r="T278" s="157"/>
      <c r="AT278" s="153" t="s">
        <v>317</v>
      </c>
      <c r="AU278" s="153" t="s">
        <v>88</v>
      </c>
      <c r="AV278" s="12" t="s">
        <v>86</v>
      </c>
      <c r="AW278" s="12" t="s">
        <v>38</v>
      </c>
      <c r="AX278" s="12" t="s">
        <v>79</v>
      </c>
      <c r="AY278" s="153" t="s">
        <v>305</v>
      </c>
    </row>
    <row r="279" spans="2:51" s="12" customFormat="1" ht="11.25">
      <c r="B279" s="152"/>
      <c r="D279" s="146" t="s">
        <v>317</v>
      </c>
      <c r="E279" s="153" t="s">
        <v>42</v>
      </c>
      <c r="F279" s="154" t="s">
        <v>4177</v>
      </c>
      <c r="H279" s="153" t="s">
        <v>42</v>
      </c>
      <c r="I279" s="155"/>
      <c r="L279" s="152"/>
      <c r="M279" s="156"/>
      <c r="T279" s="157"/>
      <c r="AT279" s="153" t="s">
        <v>317</v>
      </c>
      <c r="AU279" s="153" t="s">
        <v>88</v>
      </c>
      <c r="AV279" s="12" t="s">
        <v>86</v>
      </c>
      <c r="AW279" s="12" t="s">
        <v>38</v>
      </c>
      <c r="AX279" s="12" t="s">
        <v>79</v>
      </c>
      <c r="AY279" s="153" t="s">
        <v>305</v>
      </c>
    </row>
    <row r="280" spans="2:51" s="13" customFormat="1" ht="11.25">
      <c r="B280" s="158"/>
      <c r="D280" s="146" t="s">
        <v>317</v>
      </c>
      <c r="E280" s="159" t="s">
        <v>42</v>
      </c>
      <c r="F280" s="160" t="s">
        <v>4178</v>
      </c>
      <c r="H280" s="161">
        <v>121.51300000000001</v>
      </c>
      <c r="I280" s="162"/>
      <c r="L280" s="158"/>
      <c r="M280" s="163"/>
      <c r="T280" s="164"/>
      <c r="AT280" s="159" t="s">
        <v>317</v>
      </c>
      <c r="AU280" s="159" t="s">
        <v>88</v>
      </c>
      <c r="AV280" s="13" t="s">
        <v>88</v>
      </c>
      <c r="AW280" s="13" t="s">
        <v>38</v>
      </c>
      <c r="AX280" s="13" t="s">
        <v>79</v>
      </c>
      <c r="AY280" s="159" t="s">
        <v>305</v>
      </c>
    </row>
    <row r="281" spans="2:51" s="13" customFormat="1" ht="22.5">
      <c r="B281" s="158"/>
      <c r="D281" s="146" t="s">
        <v>317</v>
      </c>
      <c r="E281" s="159" t="s">
        <v>42</v>
      </c>
      <c r="F281" s="160" t="s">
        <v>4179</v>
      </c>
      <c r="H281" s="161">
        <v>7.2720000000000002</v>
      </c>
      <c r="I281" s="162"/>
      <c r="L281" s="158"/>
      <c r="M281" s="163"/>
      <c r="T281" s="164"/>
      <c r="AT281" s="159" t="s">
        <v>317</v>
      </c>
      <c r="AU281" s="159" t="s">
        <v>88</v>
      </c>
      <c r="AV281" s="13" t="s">
        <v>88</v>
      </c>
      <c r="AW281" s="13" t="s">
        <v>38</v>
      </c>
      <c r="AX281" s="13" t="s">
        <v>79</v>
      </c>
      <c r="AY281" s="159" t="s">
        <v>305</v>
      </c>
    </row>
    <row r="282" spans="2:51" s="13" customFormat="1" ht="22.5">
      <c r="B282" s="158"/>
      <c r="D282" s="146" t="s">
        <v>317</v>
      </c>
      <c r="E282" s="159" t="s">
        <v>42</v>
      </c>
      <c r="F282" s="160" t="s">
        <v>4180</v>
      </c>
      <c r="H282" s="161">
        <v>0.45600000000000002</v>
      </c>
      <c r="I282" s="162"/>
      <c r="L282" s="158"/>
      <c r="M282" s="163"/>
      <c r="T282" s="164"/>
      <c r="AT282" s="159" t="s">
        <v>317</v>
      </c>
      <c r="AU282" s="159" t="s">
        <v>88</v>
      </c>
      <c r="AV282" s="13" t="s">
        <v>88</v>
      </c>
      <c r="AW282" s="13" t="s">
        <v>38</v>
      </c>
      <c r="AX282" s="13" t="s">
        <v>79</v>
      </c>
      <c r="AY282" s="159" t="s">
        <v>305</v>
      </c>
    </row>
    <row r="283" spans="2:51" s="12" customFormat="1" ht="22.5">
      <c r="B283" s="152"/>
      <c r="D283" s="146" t="s">
        <v>317</v>
      </c>
      <c r="E283" s="153" t="s">
        <v>42</v>
      </c>
      <c r="F283" s="154" t="s">
        <v>4181</v>
      </c>
      <c r="H283" s="153" t="s">
        <v>42</v>
      </c>
      <c r="I283" s="155"/>
      <c r="L283" s="152"/>
      <c r="M283" s="156"/>
      <c r="T283" s="157"/>
      <c r="AT283" s="153" t="s">
        <v>317</v>
      </c>
      <c r="AU283" s="153" t="s">
        <v>88</v>
      </c>
      <c r="AV283" s="12" t="s">
        <v>86</v>
      </c>
      <c r="AW283" s="12" t="s">
        <v>38</v>
      </c>
      <c r="AX283" s="12" t="s">
        <v>79</v>
      </c>
      <c r="AY283" s="153" t="s">
        <v>305</v>
      </c>
    </row>
    <row r="284" spans="2:51" s="12" customFormat="1" ht="11.25">
      <c r="B284" s="152"/>
      <c r="D284" s="146" t="s">
        <v>317</v>
      </c>
      <c r="E284" s="153" t="s">
        <v>42</v>
      </c>
      <c r="F284" s="154" t="s">
        <v>4150</v>
      </c>
      <c r="H284" s="153" t="s">
        <v>42</v>
      </c>
      <c r="I284" s="155"/>
      <c r="L284" s="152"/>
      <c r="M284" s="156"/>
      <c r="T284" s="157"/>
      <c r="AT284" s="153" t="s">
        <v>317</v>
      </c>
      <c r="AU284" s="153" t="s">
        <v>88</v>
      </c>
      <c r="AV284" s="12" t="s">
        <v>86</v>
      </c>
      <c r="AW284" s="12" t="s">
        <v>38</v>
      </c>
      <c r="AX284" s="12" t="s">
        <v>79</v>
      </c>
      <c r="AY284" s="153" t="s">
        <v>305</v>
      </c>
    </row>
    <row r="285" spans="2:51" s="12" customFormat="1" ht="11.25">
      <c r="B285" s="152"/>
      <c r="D285" s="146" t="s">
        <v>317</v>
      </c>
      <c r="E285" s="153" t="s">
        <v>42</v>
      </c>
      <c r="F285" s="154" t="s">
        <v>4177</v>
      </c>
      <c r="H285" s="153" t="s">
        <v>42</v>
      </c>
      <c r="I285" s="155"/>
      <c r="L285" s="152"/>
      <c r="M285" s="156"/>
      <c r="T285" s="157"/>
      <c r="AT285" s="153" t="s">
        <v>317</v>
      </c>
      <c r="AU285" s="153" t="s">
        <v>88</v>
      </c>
      <c r="AV285" s="12" t="s">
        <v>86</v>
      </c>
      <c r="AW285" s="12" t="s">
        <v>38</v>
      </c>
      <c r="AX285" s="12" t="s">
        <v>79</v>
      </c>
      <c r="AY285" s="153" t="s">
        <v>305</v>
      </c>
    </row>
    <row r="286" spans="2:51" s="13" customFormat="1" ht="11.25">
      <c r="B286" s="158"/>
      <c r="D286" s="146" t="s">
        <v>317</v>
      </c>
      <c r="E286" s="159" t="s">
        <v>42</v>
      </c>
      <c r="F286" s="160" t="s">
        <v>4182</v>
      </c>
      <c r="H286" s="161">
        <v>4.1840000000000002</v>
      </c>
      <c r="I286" s="162"/>
      <c r="L286" s="158"/>
      <c r="M286" s="163"/>
      <c r="T286" s="164"/>
      <c r="AT286" s="159" t="s">
        <v>317</v>
      </c>
      <c r="AU286" s="159" t="s">
        <v>88</v>
      </c>
      <c r="AV286" s="13" t="s">
        <v>88</v>
      </c>
      <c r="AW286" s="13" t="s">
        <v>38</v>
      </c>
      <c r="AX286" s="13" t="s">
        <v>79</v>
      </c>
      <c r="AY286" s="159" t="s">
        <v>305</v>
      </c>
    </row>
    <row r="287" spans="2:51" s="12" customFormat="1" ht="22.5">
      <c r="B287" s="152"/>
      <c r="D287" s="146" t="s">
        <v>317</v>
      </c>
      <c r="E287" s="153" t="s">
        <v>42</v>
      </c>
      <c r="F287" s="154" t="s">
        <v>4183</v>
      </c>
      <c r="H287" s="153" t="s">
        <v>42</v>
      </c>
      <c r="I287" s="155"/>
      <c r="L287" s="152"/>
      <c r="M287" s="156"/>
      <c r="T287" s="157"/>
      <c r="AT287" s="153" t="s">
        <v>317</v>
      </c>
      <c r="AU287" s="153" t="s">
        <v>88</v>
      </c>
      <c r="AV287" s="12" t="s">
        <v>86</v>
      </c>
      <c r="AW287" s="12" t="s">
        <v>38</v>
      </c>
      <c r="AX287" s="12" t="s">
        <v>79</v>
      </c>
      <c r="AY287" s="153" t="s">
        <v>305</v>
      </c>
    </row>
    <row r="288" spans="2:51" s="12" customFormat="1" ht="11.25">
      <c r="B288" s="152"/>
      <c r="D288" s="146" t="s">
        <v>317</v>
      </c>
      <c r="E288" s="153" t="s">
        <v>42</v>
      </c>
      <c r="F288" s="154" t="s">
        <v>4150</v>
      </c>
      <c r="H288" s="153" t="s">
        <v>42</v>
      </c>
      <c r="I288" s="155"/>
      <c r="L288" s="152"/>
      <c r="M288" s="156"/>
      <c r="T288" s="157"/>
      <c r="AT288" s="153" t="s">
        <v>317</v>
      </c>
      <c r="AU288" s="153" t="s">
        <v>88</v>
      </c>
      <c r="AV288" s="12" t="s">
        <v>86</v>
      </c>
      <c r="AW288" s="12" t="s">
        <v>38</v>
      </c>
      <c r="AX288" s="12" t="s">
        <v>79</v>
      </c>
      <c r="AY288" s="153" t="s">
        <v>305</v>
      </c>
    </row>
    <row r="289" spans="2:65" s="12" customFormat="1" ht="11.25">
      <c r="B289" s="152"/>
      <c r="D289" s="146" t="s">
        <v>317</v>
      </c>
      <c r="E289" s="153" t="s">
        <v>42</v>
      </c>
      <c r="F289" s="154" t="s">
        <v>4177</v>
      </c>
      <c r="H289" s="153" t="s">
        <v>42</v>
      </c>
      <c r="I289" s="155"/>
      <c r="L289" s="152"/>
      <c r="M289" s="156"/>
      <c r="T289" s="157"/>
      <c r="AT289" s="153" t="s">
        <v>317</v>
      </c>
      <c r="AU289" s="153" t="s">
        <v>88</v>
      </c>
      <c r="AV289" s="12" t="s">
        <v>86</v>
      </c>
      <c r="AW289" s="12" t="s">
        <v>38</v>
      </c>
      <c r="AX289" s="12" t="s">
        <v>79</v>
      </c>
      <c r="AY289" s="153" t="s">
        <v>305</v>
      </c>
    </row>
    <row r="290" spans="2:65" s="13" customFormat="1" ht="11.25">
      <c r="B290" s="158"/>
      <c r="D290" s="146" t="s">
        <v>317</v>
      </c>
      <c r="E290" s="159" t="s">
        <v>42</v>
      </c>
      <c r="F290" s="160" t="s">
        <v>4184</v>
      </c>
      <c r="H290" s="161">
        <v>4.7389999999999999</v>
      </c>
      <c r="I290" s="162"/>
      <c r="L290" s="158"/>
      <c r="M290" s="163"/>
      <c r="T290" s="164"/>
      <c r="AT290" s="159" t="s">
        <v>317</v>
      </c>
      <c r="AU290" s="159" t="s">
        <v>88</v>
      </c>
      <c r="AV290" s="13" t="s">
        <v>88</v>
      </c>
      <c r="AW290" s="13" t="s">
        <v>38</v>
      </c>
      <c r="AX290" s="13" t="s">
        <v>79</v>
      </c>
      <c r="AY290" s="159" t="s">
        <v>305</v>
      </c>
    </row>
    <row r="291" spans="2:65" s="14" customFormat="1" ht="11.25">
      <c r="B291" s="165"/>
      <c r="D291" s="146" t="s">
        <v>317</v>
      </c>
      <c r="E291" s="166" t="s">
        <v>4014</v>
      </c>
      <c r="F291" s="167" t="s">
        <v>338</v>
      </c>
      <c r="H291" s="168">
        <v>556.79300000000001</v>
      </c>
      <c r="I291" s="169"/>
      <c r="L291" s="165"/>
      <c r="M291" s="170"/>
      <c r="T291" s="171"/>
      <c r="AT291" s="166" t="s">
        <v>317</v>
      </c>
      <c r="AU291" s="166" t="s">
        <v>88</v>
      </c>
      <c r="AV291" s="14" t="s">
        <v>96</v>
      </c>
      <c r="AW291" s="14" t="s">
        <v>38</v>
      </c>
      <c r="AX291" s="14" t="s">
        <v>79</v>
      </c>
      <c r="AY291" s="166" t="s">
        <v>305</v>
      </c>
    </row>
    <row r="292" spans="2:65" s="15" customFormat="1" ht="11.25">
      <c r="B292" s="172"/>
      <c r="D292" s="146" t="s">
        <v>317</v>
      </c>
      <c r="E292" s="173" t="s">
        <v>42</v>
      </c>
      <c r="F292" s="174" t="s">
        <v>339</v>
      </c>
      <c r="H292" s="175">
        <v>556.79300000000001</v>
      </c>
      <c r="I292" s="176"/>
      <c r="L292" s="172"/>
      <c r="M292" s="177"/>
      <c r="T292" s="178"/>
      <c r="AT292" s="173" t="s">
        <v>317</v>
      </c>
      <c r="AU292" s="173" t="s">
        <v>88</v>
      </c>
      <c r="AV292" s="15" t="s">
        <v>311</v>
      </c>
      <c r="AW292" s="15" t="s">
        <v>38</v>
      </c>
      <c r="AX292" s="15" t="s">
        <v>86</v>
      </c>
      <c r="AY292" s="173" t="s">
        <v>305</v>
      </c>
    </row>
    <row r="293" spans="2:65" s="1" customFormat="1" ht="16.5" customHeight="1">
      <c r="B293" s="33"/>
      <c r="C293" s="133" t="s">
        <v>459</v>
      </c>
      <c r="D293" s="133" t="s">
        <v>307</v>
      </c>
      <c r="E293" s="134" t="s">
        <v>437</v>
      </c>
      <c r="F293" s="135" t="s">
        <v>438</v>
      </c>
      <c r="G293" s="136" t="s">
        <v>199</v>
      </c>
      <c r="H293" s="137">
        <v>109.839</v>
      </c>
      <c r="I293" s="138"/>
      <c r="J293" s="139">
        <f>ROUND(I293*H293,2)</f>
        <v>0</v>
      </c>
      <c r="K293" s="135" t="s">
        <v>310</v>
      </c>
      <c r="L293" s="33"/>
      <c r="M293" s="140" t="s">
        <v>42</v>
      </c>
      <c r="N293" s="141" t="s">
        <v>50</v>
      </c>
      <c r="P293" s="142">
        <f>O293*H293</f>
        <v>0</v>
      </c>
      <c r="Q293" s="142">
        <v>2.47E-3</v>
      </c>
      <c r="R293" s="142">
        <f>Q293*H293</f>
        <v>0.27130232999999998</v>
      </c>
      <c r="S293" s="142">
        <v>0</v>
      </c>
      <c r="T293" s="143">
        <f>S293*H293</f>
        <v>0</v>
      </c>
      <c r="AR293" s="144" t="s">
        <v>311</v>
      </c>
      <c r="AT293" s="144" t="s">
        <v>307</v>
      </c>
      <c r="AU293" s="144" t="s">
        <v>88</v>
      </c>
      <c r="AY293" s="18" t="s">
        <v>305</v>
      </c>
      <c r="BE293" s="145">
        <f>IF(N293="základní",J293,0)</f>
        <v>0</v>
      </c>
      <c r="BF293" s="145">
        <f>IF(N293="snížená",J293,0)</f>
        <v>0</v>
      </c>
      <c r="BG293" s="145">
        <f>IF(N293="zákl. přenesená",J293,0)</f>
        <v>0</v>
      </c>
      <c r="BH293" s="145">
        <f>IF(N293="sníž. přenesená",J293,0)</f>
        <v>0</v>
      </c>
      <c r="BI293" s="145">
        <f>IF(N293="nulová",J293,0)</f>
        <v>0</v>
      </c>
      <c r="BJ293" s="18" t="s">
        <v>86</v>
      </c>
      <c r="BK293" s="145">
        <f>ROUND(I293*H293,2)</f>
        <v>0</v>
      </c>
      <c r="BL293" s="18" t="s">
        <v>311</v>
      </c>
      <c r="BM293" s="144" t="s">
        <v>4185</v>
      </c>
    </row>
    <row r="294" spans="2:65" s="1" customFormat="1" ht="11.25">
      <c r="B294" s="33"/>
      <c r="D294" s="146" t="s">
        <v>313</v>
      </c>
      <c r="F294" s="147" t="s">
        <v>440</v>
      </c>
      <c r="I294" s="148"/>
      <c r="L294" s="33"/>
      <c r="M294" s="149"/>
      <c r="T294" s="54"/>
      <c r="AT294" s="18" t="s">
        <v>313</v>
      </c>
      <c r="AU294" s="18" t="s">
        <v>88</v>
      </c>
    </row>
    <row r="295" spans="2:65" s="1" customFormat="1" ht="11.25">
      <c r="B295" s="33"/>
      <c r="D295" s="150" t="s">
        <v>315</v>
      </c>
      <c r="F295" s="151" t="s">
        <v>441</v>
      </c>
      <c r="I295" s="148"/>
      <c r="L295" s="33"/>
      <c r="M295" s="149"/>
      <c r="T295" s="54"/>
      <c r="AT295" s="18" t="s">
        <v>315</v>
      </c>
      <c r="AU295" s="18" t="s">
        <v>88</v>
      </c>
    </row>
    <row r="296" spans="2:65" s="1" customFormat="1" ht="58.5">
      <c r="B296" s="33"/>
      <c r="D296" s="146" t="s">
        <v>4036</v>
      </c>
      <c r="F296" s="189" t="s">
        <v>4186</v>
      </c>
      <c r="I296" s="148"/>
      <c r="L296" s="33"/>
      <c r="M296" s="149"/>
      <c r="T296" s="54"/>
      <c r="AT296" s="18" t="s">
        <v>4036</v>
      </c>
      <c r="AU296" s="18" t="s">
        <v>88</v>
      </c>
    </row>
    <row r="297" spans="2:65" s="12" customFormat="1" ht="22.5">
      <c r="B297" s="152"/>
      <c r="D297" s="146" t="s">
        <v>317</v>
      </c>
      <c r="E297" s="153" t="s">
        <v>42</v>
      </c>
      <c r="F297" s="154" t="s">
        <v>4148</v>
      </c>
      <c r="H297" s="153" t="s">
        <v>42</v>
      </c>
      <c r="I297" s="155"/>
      <c r="L297" s="152"/>
      <c r="M297" s="156"/>
      <c r="T297" s="157"/>
      <c r="AT297" s="153" t="s">
        <v>317</v>
      </c>
      <c r="AU297" s="153" t="s">
        <v>88</v>
      </c>
      <c r="AV297" s="12" t="s">
        <v>86</v>
      </c>
      <c r="AW297" s="12" t="s">
        <v>38</v>
      </c>
      <c r="AX297" s="12" t="s">
        <v>79</v>
      </c>
      <c r="AY297" s="153" t="s">
        <v>305</v>
      </c>
    </row>
    <row r="298" spans="2:65" s="12" customFormat="1" ht="11.25">
      <c r="B298" s="152"/>
      <c r="D298" s="146" t="s">
        <v>317</v>
      </c>
      <c r="E298" s="153" t="s">
        <v>42</v>
      </c>
      <c r="F298" s="154" t="s">
        <v>4149</v>
      </c>
      <c r="H298" s="153" t="s">
        <v>42</v>
      </c>
      <c r="I298" s="155"/>
      <c r="L298" s="152"/>
      <c r="M298" s="156"/>
      <c r="T298" s="157"/>
      <c r="AT298" s="153" t="s">
        <v>317</v>
      </c>
      <c r="AU298" s="153" t="s">
        <v>88</v>
      </c>
      <c r="AV298" s="12" t="s">
        <v>86</v>
      </c>
      <c r="AW298" s="12" t="s">
        <v>38</v>
      </c>
      <c r="AX298" s="12" t="s">
        <v>79</v>
      </c>
      <c r="AY298" s="153" t="s">
        <v>305</v>
      </c>
    </row>
    <row r="299" spans="2:65" s="12" customFormat="1" ht="11.25">
      <c r="B299" s="152"/>
      <c r="D299" s="146" t="s">
        <v>317</v>
      </c>
      <c r="E299" s="153" t="s">
        <v>42</v>
      </c>
      <c r="F299" s="154" t="s">
        <v>4150</v>
      </c>
      <c r="H299" s="153" t="s">
        <v>42</v>
      </c>
      <c r="I299" s="155"/>
      <c r="L299" s="152"/>
      <c r="M299" s="156"/>
      <c r="T299" s="157"/>
      <c r="AT299" s="153" t="s">
        <v>317</v>
      </c>
      <c r="AU299" s="153" t="s">
        <v>88</v>
      </c>
      <c r="AV299" s="12" t="s">
        <v>86</v>
      </c>
      <c r="AW299" s="12" t="s">
        <v>38</v>
      </c>
      <c r="AX299" s="12" t="s">
        <v>79</v>
      </c>
      <c r="AY299" s="153" t="s">
        <v>305</v>
      </c>
    </row>
    <row r="300" spans="2:65" s="13" customFormat="1" ht="33.75">
      <c r="B300" s="158"/>
      <c r="D300" s="146" t="s">
        <v>317</v>
      </c>
      <c r="E300" s="159" t="s">
        <v>42</v>
      </c>
      <c r="F300" s="160" t="s">
        <v>4187</v>
      </c>
      <c r="H300" s="161">
        <v>32.738999999999997</v>
      </c>
      <c r="I300" s="162"/>
      <c r="L300" s="158"/>
      <c r="M300" s="163"/>
      <c r="T300" s="164"/>
      <c r="AT300" s="159" t="s">
        <v>317</v>
      </c>
      <c r="AU300" s="159" t="s">
        <v>88</v>
      </c>
      <c r="AV300" s="13" t="s">
        <v>88</v>
      </c>
      <c r="AW300" s="13" t="s">
        <v>38</v>
      </c>
      <c r="AX300" s="13" t="s">
        <v>79</v>
      </c>
      <c r="AY300" s="159" t="s">
        <v>305</v>
      </c>
    </row>
    <row r="301" spans="2:65" s="13" customFormat="1" ht="11.25">
      <c r="B301" s="158"/>
      <c r="D301" s="146" t="s">
        <v>317</v>
      </c>
      <c r="E301" s="159" t="s">
        <v>42</v>
      </c>
      <c r="F301" s="160" t="s">
        <v>4188</v>
      </c>
      <c r="H301" s="161">
        <v>0.49</v>
      </c>
      <c r="I301" s="162"/>
      <c r="L301" s="158"/>
      <c r="M301" s="163"/>
      <c r="T301" s="164"/>
      <c r="AT301" s="159" t="s">
        <v>317</v>
      </c>
      <c r="AU301" s="159" t="s">
        <v>88</v>
      </c>
      <c r="AV301" s="13" t="s">
        <v>88</v>
      </c>
      <c r="AW301" s="13" t="s">
        <v>38</v>
      </c>
      <c r="AX301" s="13" t="s">
        <v>79</v>
      </c>
      <c r="AY301" s="159" t="s">
        <v>305</v>
      </c>
    </row>
    <row r="302" spans="2:65" s="12" customFormat="1" ht="11.25">
      <c r="B302" s="152"/>
      <c r="D302" s="146" t="s">
        <v>317</v>
      </c>
      <c r="E302" s="153" t="s">
        <v>42</v>
      </c>
      <c r="F302" s="154" t="s">
        <v>4189</v>
      </c>
      <c r="H302" s="153" t="s">
        <v>42</v>
      </c>
      <c r="I302" s="155"/>
      <c r="L302" s="152"/>
      <c r="M302" s="156"/>
      <c r="T302" s="157"/>
      <c r="AT302" s="153" t="s">
        <v>317</v>
      </c>
      <c r="AU302" s="153" t="s">
        <v>88</v>
      </c>
      <c r="AV302" s="12" t="s">
        <v>86</v>
      </c>
      <c r="AW302" s="12" t="s">
        <v>38</v>
      </c>
      <c r="AX302" s="12" t="s">
        <v>79</v>
      </c>
      <c r="AY302" s="153" t="s">
        <v>305</v>
      </c>
    </row>
    <row r="303" spans="2:65" s="13" customFormat="1" ht="11.25">
      <c r="B303" s="158"/>
      <c r="D303" s="146" t="s">
        <v>317</v>
      </c>
      <c r="E303" s="159" t="s">
        <v>42</v>
      </c>
      <c r="F303" s="160" t="s">
        <v>4190</v>
      </c>
      <c r="H303" s="161">
        <v>3.7250000000000001</v>
      </c>
      <c r="I303" s="162"/>
      <c r="L303" s="158"/>
      <c r="M303" s="163"/>
      <c r="T303" s="164"/>
      <c r="AT303" s="159" t="s">
        <v>317</v>
      </c>
      <c r="AU303" s="159" t="s">
        <v>88</v>
      </c>
      <c r="AV303" s="13" t="s">
        <v>88</v>
      </c>
      <c r="AW303" s="13" t="s">
        <v>38</v>
      </c>
      <c r="AX303" s="13" t="s">
        <v>79</v>
      </c>
      <c r="AY303" s="159" t="s">
        <v>305</v>
      </c>
    </row>
    <row r="304" spans="2:65" s="12" customFormat="1" ht="11.25">
      <c r="B304" s="152"/>
      <c r="D304" s="146" t="s">
        <v>317</v>
      </c>
      <c r="E304" s="153" t="s">
        <v>42</v>
      </c>
      <c r="F304" s="154" t="s">
        <v>4191</v>
      </c>
      <c r="H304" s="153" t="s">
        <v>42</v>
      </c>
      <c r="I304" s="155"/>
      <c r="L304" s="152"/>
      <c r="M304" s="156"/>
      <c r="T304" s="157"/>
      <c r="AT304" s="153" t="s">
        <v>317</v>
      </c>
      <c r="AU304" s="153" t="s">
        <v>88</v>
      </c>
      <c r="AV304" s="12" t="s">
        <v>86</v>
      </c>
      <c r="AW304" s="12" t="s">
        <v>38</v>
      </c>
      <c r="AX304" s="12" t="s">
        <v>79</v>
      </c>
      <c r="AY304" s="153" t="s">
        <v>305</v>
      </c>
    </row>
    <row r="305" spans="2:51" s="13" customFormat="1" ht="11.25">
      <c r="B305" s="158"/>
      <c r="D305" s="146" t="s">
        <v>317</v>
      </c>
      <c r="E305" s="159" t="s">
        <v>42</v>
      </c>
      <c r="F305" s="160" t="s">
        <v>4192</v>
      </c>
      <c r="H305" s="161">
        <v>5.51</v>
      </c>
      <c r="I305" s="162"/>
      <c r="L305" s="158"/>
      <c r="M305" s="163"/>
      <c r="T305" s="164"/>
      <c r="AT305" s="159" t="s">
        <v>317</v>
      </c>
      <c r="AU305" s="159" t="s">
        <v>88</v>
      </c>
      <c r="AV305" s="13" t="s">
        <v>88</v>
      </c>
      <c r="AW305" s="13" t="s">
        <v>38</v>
      </c>
      <c r="AX305" s="13" t="s">
        <v>79</v>
      </c>
      <c r="AY305" s="159" t="s">
        <v>305</v>
      </c>
    </row>
    <row r="306" spans="2:51" s="12" customFormat="1" ht="11.25">
      <c r="B306" s="152"/>
      <c r="D306" s="146" t="s">
        <v>317</v>
      </c>
      <c r="E306" s="153" t="s">
        <v>42</v>
      </c>
      <c r="F306" s="154" t="s">
        <v>4162</v>
      </c>
      <c r="H306" s="153" t="s">
        <v>42</v>
      </c>
      <c r="I306" s="155"/>
      <c r="L306" s="152"/>
      <c r="M306" s="156"/>
      <c r="T306" s="157"/>
      <c r="AT306" s="153" t="s">
        <v>317</v>
      </c>
      <c r="AU306" s="153" t="s">
        <v>88</v>
      </c>
      <c r="AV306" s="12" t="s">
        <v>86</v>
      </c>
      <c r="AW306" s="12" t="s">
        <v>38</v>
      </c>
      <c r="AX306" s="12" t="s">
        <v>79</v>
      </c>
      <c r="AY306" s="153" t="s">
        <v>305</v>
      </c>
    </row>
    <row r="307" spans="2:51" s="12" customFormat="1" ht="11.25">
      <c r="B307" s="152"/>
      <c r="D307" s="146" t="s">
        <v>317</v>
      </c>
      <c r="E307" s="153" t="s">
        <v>42</v>
      </c>
      <c r="F307" s="154" t="s">
        <v>4150</v>
      </c>
      <c r="H307" s="153" t="s">
        <v>42</v>
      </c>
      <c r="I307" s="155"/>
      <c r="L307" s="152"/>
      <c r="M307" s="156"/>
      <c r="T307" s="157"/>
      <c r="AT307" s="153" t="s">
        <v>317</v>
      </c>
      <c r="AU307" s="153" t="s">
        <v>88</v>
      </c>
      <c r="AV307" s="12" t="s">
        <v>86</v>
      </c>
      <c r="AW307" s="12" t="s">
        <v>38</v>
      </c>
      <c r="AX307" s="12" t="s">
        <v>79</v>
      </c>
      <c r="AY307" s="153" t="s">
        <v>305</v>
      </c>
    </row>
    <row r="308" spans="2:51" s="13" customFormat="1" ht="11.25">
      <c r="B308" s="158"/>
      <c r="D308" s="146" t="s">
        <v>317</v>
      </c>
      <c r="E308" s="159" t="s">
        <v>42</v>
      </c>
      <c r="F308" s="160" t="s">
        <v>4193</v>
      </c>
      <c r="H308" s="161">
        <v>13.788</v>
      </c>
      <c r="I308" s="162"/>
      <c r="L308" s="158"/>
      <c r="M308" s="163"/>
      <c r="T308" s="164"/>
      <c r="AT308" s="159" t="s">
        <v>317</v>
      </c>
      <c r="AU308" s="159" t="s">
        <v>88</v>
      </c>
      <c r="AV308" s="13" t="s">
        <v>88</v>
      </c>
      <c r="AW308" s="13" t="s">
        <v>38</v>
      </c>
      <c r="AX308" s="13" t="s">
        <v>79</v>
      </c>
      <c r="AY308" s="159" t="s">
        <v>305</v>
      </c>
    </row>
    <row r="309" spans="2:51" s="12" customFormat="1" ht="11.25">
      <c r="B309" s="152"/>
      <c r="D309" s="146" t="s">
        <v>317</v>
      </c>
      <c r="E309" s="153" t="s">
        <v>42</v>
      </c>
      <c r="F309" s="154" t="s">
        <v>4164</v>
      </c>
      <c r="H309" s="153" t="s">
        <v>42</v>
      </c>
      <c r="I309" s="155"/>
      <c r="L309" s="152"/>
      <c r="M309" s="156"/>
      <c r="T309" s="157"/>
      <c r="AT309" s="153" t="s">
        <v>317</v>
      </c>
      <c r="AU309" s="153" t="s">
        <v>88</v>
      </c>
      <c r="AV309" s="12" t="s">
        <v>86</v>
      </c>
      <c r="AW309" s="12" t="s">
        <v>38</v>
      </c>
      <c r="AX309" s="12" t="s">
        <v>79</v>
      </c>
      <c r="AY309" s="153" t="s">
        <v>305</v>
      </c>
    </row>
    <row r="310" spans="2:51" s="12" customFormat="1" ht="11.25">
      <c r="B310" s="152"/>
      <c r="D310" s="146" t="s">
        <v>317</v>
      </c>
      <c r="E310" s="153" t="s">
        <v>42</v>
      </c>
      <c r="F310" s="154" t="s">
        <v>4165</v>
      </c>
      <c r="H310" s="153" t="s">
        <v>42</v>
      </c>
      <c r="I310" s="155"/>
      <c r="L310" s="152"/>
      <c r="M310" s="156"/>
      <c r="T310" s="157"/>
      <c r="AT310" s="153" t="s">
        <v>317</v>
      </c>
      <c r="AU310" s="153" t="s">
        <v>88</v>
      </c>
      <c r="AV310" s="12" t="s">
        <v>86</v>
      </c>
      <c r="AW310" s="12" t="s">
        <v>38</v>
      </c>
      <c r="AX310" s="12" t="s">
        <v>79</v>
      </c>
      <c r="AY310" s="153" t="s">
        <v>305</v>
      </c>
    </row>
    <row r="311" spans="2:51" s="13" customFormat="1" ht="11.25">
      <c r="B311" s="158"/>
      <c r="D311" s="146" t="s">
        <v>317</v>
      </c>
      <c r="E311" s="159" t="s">
        <v>42</v>
      </c>
      <c r="F311" s="160" t="s">
        <v>4194</v>
      </c>
      <c r="H311" s="161">
        <v>6.4429999999999996</v>
      </c>
      <c r="I311" s="162"/>
      <c r="L311" s="158"/>
      <c r="M311" s="163"/>
      <c r="T311" s="164"/>
      <c r="AT311" s="159" t="s">
        <v>317</v>
      </c>
      <c r="AU311" s="159" t="s">
        <v>88</v>
      </c>
      <c r="AV311" s="13" t="s">
        <v>88</v>
      </c>
      <c r="AW311" s="13" t="s">
        <v>38</v>
      </c>
      <c r="AX311" s="13" t="s">
        <v>79</v>
      </c>
      <c r="AY311" s="159" t="s">
        <v>305</v>
      </c>
    </row>
    <row r="312" spans="2:51" s="12" customFormat="1" ht="11.25">
      <c r="B312" s="152"/>
      <c r="D312" s="146" t="s">
        <v>317</v>
      </c>
      <c r="E312" s="153" t="s">
        <v>42</v>
      </c>
      <c r="F312" s="154" t="s">
        <v>4167</v>
      </c>
      <c r="H312" s="153" t="s">
        <v>42</v>
      </c>
      <c r="I312" s="155"/>
      <c r="L312" s="152"/>
      <c r="M312" s="156"/>
      <c r="T312" s="157"/>
      <c r="AT312" s="153" t="s">
        <v>317</v>
      </c>
      <c r="AU312" s="153" t="s">
        <v>88</v>
      </c>
      <c r="AV312" s="12" t="s">
        <v>86</v>
      </c>
      <c r="AW312" s="12" t="s">
        <v>38</v>
      </c>
      <c r="AX312" s="12" t="s">
        <v>79</v>
      </c>
      <c r="AY312" s="153" t="s">
        <v>305</v>
      </c>
    </row>
    <row r="313" spans="2:51" s="12" customFormat="1" ht="11.25">
      <c r="B313" s="152"/>
      <c r="D313" s="146" t="s">
        <v>317</v>
      </c>
      <c r="E313" s="153" t="s">
        <v>42</v>
      </c>
      <c r="F313" s="154" t="s">
        <v>4150</v>
      </c>
      <c r="H313" s="153" t="s">
        <v>42</v>
      </c>
      <c r="I313" s="155"/>
      <c r="L313" s="152"/>
      <c r="M313" s="156"/>
      <c r="T313" s="157"/>
      <c r="AT313" s="153" t="s">
        <v>317</v>
      </c>
      <c r="AU313" s="153" t="s">
        <v>88</v>
      </c>
      <c r="AV313" s="12" t="s">
        <v>86</v>
      </c>
      <c r="AW313" s="12" t="s">
        <v>38</v>
      </c>
      <c r="AX313" s="12" t="s">
        <v>79</v>
      </c>
      <c r="AY313" s="153" t="s">
        <v>305</v>
      </c>
    </row>
    <row r="314" spans="2:51" s="13" customFormat="1" ht="11.25">
      <c r="B314" s="158"/>
      <c r="D314" s="146" t="s">
        <v>317</v>
      </c>
      <c r="E314" s="159" t="s">
        <v>42</v>
      </c>
      <c r="F314" s="160" t="s">
        <v>4195</v>
      </c>
      <c r="H314" s="161">
        <v>4.2249999999999996</v>
      </c>
      <c r="I314" s="162"/>
      <c r="L314" s="158"/>
      <c r="M314" s="163"/>
      <c r="T314" s="164"/>
      <c r="AT314" s="159" t="s">
        <v>317</v>
      </c>
      <c r="AU314" s="159" t="s">
        <v>88</v>
      </c>
      <c r="AV314" s="13" t="s">
        <v>88</v>
      </c>
      <c r="AW314" s="13" t="s">
        <v>38</v>
      </c>
      <c r="AX314" s="13" t="s">
        <v>79</v>
      </c>
      <c r="AY314" s="159" t="s">
        <v>305</v>
      </c>
    </row>
    <row r="315" spans="2:51" s="12" customFormat="1" ht="11.25">
      <c r="B315" s="152"/>
      <c r="D315" s="146" t="s">
        <v>317</v>
      </c>
      <c r="E315" s="153" t="s">
        <v>42</v>
      </c>
      <c r="F315" s="154" t="s">
        <v>4169</v>
      </c>
      <c r="H315" s="153" t="s">
        <v>42</v>
      </c>
      <c r="I315" s="155"/>
      <c r="L315" s="152"/>
      <c r="M315" s="156"/>
      <c r="T315" s="157"/>
      <c r="AT315" s="153" t="s">
        <v>317</v>
      </c>
      <c r="AU315" s="153" t="s">
        <v>88</v>
      </c>
      <c r="AV315" s="12" t="s">
        <v>86</v>
      </c>
      <c r="AW315" s="12" t="s">
        <v>38</v>
      </c>
      <c r="AX315" s="12" t="s">
        <v>79</v>
      </c>
      <c r="AY315" s="153" t="s">
        <v>305</v>
      </c>
    </row>
    <row r="316" spans="2:51" s="12" customFormat="1" ht="11.25">
      <c r="B316" s="152"/>
      <c r="D316" s="146" t="s">
        <v>317</v>
      </c>
      <c r="E316" s="153" t="s">
        <v>42</v>
      </c>
      <c r="F316" s="154" t="s">
        <v>4150</v>
      </c>
      <c r="H316" s="153" t="s">
        <v>42</v>
      </c>
      <c r="I316" s="155"/>
      <c r="L316" s="152"/>
      <c r="M316" s="156"/>
      <c r="T316" s="157"/>
      <c r="AT316" s="153" t="s">
        <v>317</v>
      </c>
      <c r="AU316" s="153" t="s">
        <v>88</v>
      </c>
      <c r="AV316" s="12" t="s">
        <v>86</v>
      </c>
      <c r="AW316" s="12" t="s">
        <v>38</v>
      </c>
      <c r="AX316" s="12" t="s">
        <v>79</v>
      </c>
      <c r="AY316" s="153" t="s">
        <v>305</v>
      </c>
    </row>
    <row r="317" spans="2:51" s="13" customFormat="1" ht="11.25">
      <c r="B317" s="158"/>
      <c r="D317" s="146" t="s">
        <v>317</v>
      </c>
      <c r="E317" s="159" t="s">
        <v>42</v>
      </c>
      <c r="F317" s="160" t="s">
        <v>4196</v>
      </c>
      <c r="H317" s="161">
        <v>1.4</v>
      </c>
      <c r="I317" s="162"/>
      <c r="L317" s="158"/>
      <c r="M317" s="163"/>
      <c r="T317" s="164"/>
      <c r="AT317" s="159" t="s">
        <v>317</v>
      </c>
      <c r="AU317" s="159" t="s">
        <v>88</v>
      </c>
      <c r="AV317" s="13" t="s">
        <v>88</v>
      </c>
      <c r="AW317" s="13" t="s">
        <v>38</v>
      </c>
      <c r="AX317" s="13" t="s">
        <v>79</v>
      </c>
      <c r="AY317" s="159" t="s">
        <v>305</v>
      </c>
    </row>
    <row r="318" spans="2:51" s="12" customFormat="1" ht="22.5">
      <c r="B318" s="152"/>
      <c r="D318" s="146" t="s">
        <v>317</v>
      </c>
      <c r="E318" s="153" t="s">
        <v>42</v>
      </c>
      <c r="F318" s="154" t="s">
        <v>4171</v>
      </c>
      <c r="H318" s="153" t="s">
        <v>42</v>
      </c>
      <c r="I318" s="155"/>
      <c r="L318" s="152"/>
      <c r="M318" s="156"/>
      <c r="T318" s="157"/>
      <c r="AT318" s="153" t="s">
        <v>317</v>
      </c>
      <c r="AU318" s="153" t="s">
        <v>88</v>
      </c>
      <c r="AV318" s="12" t="s">
        <v>86</v>
      </c>
      <c r="AW318" s="12" t="s">
        <v>38</v>
      </c>
      <c r="AX318" s="12" t="s">
        <v>79</v>
      </c>
      <c r="AY318" s="153" t="s">
        <v>305</v>
      </c>
    </row>
    <row r="319" spans="2:51" s="12" customFormat="1" ht="22.5">
      <c r="B319" s="152"/>
      <c r="D319" s="146" t="s">
        <v>317</v>
      </c>
      <c r="E319" s="153" t="s">
        <v>42</v>
      </c>
      <c r="F319" s="154" t="s">
        <v>4172</v>
      </c>
      <c r="H319" s="153" t="s">
        <v>42</v>
      </c>
      <c r="I319" s="155"/>
      <c r="L319" s="152"/>
      <c r="M319" s="156"/>
      <c r="T319" s="157"/>
      <c r="AT319" s="153" t="s">
        <v>317</v>
      </c>
      <c r="AU319" s="153" t="s">
        <v>88</v>
      </c>
      <c r="AV319" s="12" t="s">
        <v>86</v>
      </c>
      <c r="AW319" s="12" t="s">
        <v>38</v>
      </c>
      <c r="AX319" s="12" t="s">
        <v>79</v>
      </c>
      <c r="AY319" s="153" t="s">
        <v>305</v>
      </c>
    </row>
    <row r="320" spans="2:51" s="12" customFormat="1" ht="11.25">
      <c r="B320" s="152"/>
      <c r="D320" s="146" t="s">
        <v>317</v>
      </c>
      <c r="E320" s="153" t="s">
        <v>42</v>
      </c>
      <c r="F320" s="154" t="s">
        <v>4150</v>
      </c>
      <c r="H320" s="153" t="s">
        <v>42</v>
      </c>
      <c r="I320" s="155"/>
      <c r="L320" s="152"/>
      <c r="M320" s="156"/>
      <c r="T320" s="157"/>
      <c r="AT320" s="153" t="s">
        <v>317</v>
      </c>
      <c r="AU320" s="153" t="s">
        <v>88</v>
      </c>
      <c r="AV320" s="12" t="s">
        <v>86</v>
      </c>
      <c r="AW320" s="12" t="s">
        <v>38</v>
      </c>
      <c r="AX320" s="12" t="s">
        <v>79</v>
      </c>
      <c r="AY320" s="153" t="s">
        <v>305</v>
      </c>
    </row>
    <row r="321" spans="2:65" s="13" customFormat="1" ht="11.25">
      <c r="B321" s="158"/>
      <c r="D321" s="146" t="s">
        <v>317</v>
      </c>
      <c r="E321" s="159" t="s">
        <v>42</v>
      </c>
      <c r="F321" s="160" t="s">
        <v>4197</v>
      </c>
      <c r="H321" s="161">
        <v>12.4</v>
      </c>
      <c r="I321" s="162"/>
      <c r="L321" s="158"/>
      <c r="M321" s="163"/>
      <c r="T321" s="164"/>
      <c r="AT321" s="159" t="s">
        <v>317</v>
      </c>
      <c r="AU321" s="159" t="s">
        <v>88</v>
      </c>
      <c r="AV321" s="13" t="s">
        <v>88</v>
      </c>
      <c r="AW321" s="13" t="s">
        <v>38</v>
      </c>
      <c r="AX321" s="13" t="s">
        <v>79</v>
      </c>
      <c r="AY321" s="159" t="s">
        <v>305</v>
      </c>
    </row>
    <row r="322" spans="2:65" s="12" customFormat="1" ht="22.5">
      <c r="B322" s="152"/>
      <c r="D322" s="146" t="s">
        <v>317</v>
      </c>
      <c r="E322" s="153" t="s">
        <v>42</v>
      </c>
      <c r="F322" s="154" t="s">
        <v>4176</v>
      </c>
      <c r="H322" s="153" t="s">
        <v>42</v>
      </c>
      <c r="I322" s="155"/>
      <c r="L322" s="152"/>
      <c r="M322" s="156"/>
      <c r="T322" s="157"/>
      <c r="AT322" s="153" t="s">
        <v>317</v>
      </c>
      <c r="AU322" s="153" t="s">
        <v>88</v>
      </c>
      <c r="AV322" s="12" t="s">
        <v>86</v>
      </c>
      <c r="AW322" s="12" t="s">
        <v>38</v>
      </c>
      <c r="AX322" s="12" t="s">
        <v>79</v>
      </c>
      <c r="AY322" s="153" t="s">
        <v>305</v>
      </c>
    </row>
    <row r="323" spans="2:65" s="12" customFormat="1" ht="11.25">
      <c r="B323" s="152"/>
      <c r="D323" s="146" t="s">
        <v>317</v>
      </c>
      <c r="E323" s="153" t="s">
        <v>42</v>
      </c>
      <c r="F323" s="154" t="s">
        <v>4150</v>
      </c>
      <c r="H323" s="153" t="s">
        <v>42</v>
      </c>
      <c r="I323" s="155"/>
      <c r="L323" s="152"/>
      <c r="M323" s="156"/>
      <c r="T323" s="157"/>
      <c r="AT323" s="153" t="s">
        <v>317</v>
      </c>
      <c r="AU323" s="153" t="s">
        <v>88</v>
      </c>
      <c r="AV323" s="12" t="s">
        <v>86</v>
      </c>
      <c r="AW323" s="12" t="s">
        <v>38</v>
      </c>
      <c r="AX323" s="12" t="s">
        <v>79</v>
      </c>
      <c r="AY323" s="153" t="s">
        <v>305</v>
      </c>
    </row>
    <row r="324" spans="2:65" s="13" customFormat="1" ht="11.25">
      <c r="B324" s="158"/>
      <c r="D324" s="146" t="s">
        <v>317</v>
      </c>
      <c r="E324" s="159" t="s">
        <v>42</v>
      </c>
      <c r="F324" s="160" t="s">
        <v>4198</v>
      </c>
      <c r="H324" s="161">
        <v>15.788</v>
      </c>
      <c r="I324" s="162"/>
      <c r="L324" s="158"/>
      <c r="M324" s="163"/>
      <c r="T324" s="164"/>
      <c r="AT324" s="159" t="s">
        <v>317</v>
      </c>
      <c r="AU324" s="159" t="s">
        <v>88</v>
      </c>
      <c r="AV324" s="13" t="s">
        <v>88</v>
      </c>
      <c r="AW324" s="13" t="s">
        <v>38</v>
      </c>
      <c r="AX324" s="13" t="s">
        <v>79</v>
      </c>
      <c r="AY324" s="159" t="s">
        <v>305</v>
      </c>
    </row>
    <row r="325" spans="2:65" s="13" customFormat="1" ht="11.25">
      <c r="B325" s="158"/>
      <c r="D325" s="146" t="s">
        <v>317</v>
      </c>
      <c r="E325" s="159" t="s">
        <v>42</v>
      </c>
      <c r="F325" s="160" t="s">
        <v>4199</v>
      </c>
      <c r="H325" s="161">
        <v>1.56</v>
      </c>
      <c r="I325" s="162"/>
      <c r="L325" s="158"/>
      <c r="M325" s="163"/>
      <c r="T325" s="164"/>
      <c r="AT325" s="159" t="s">
        <v>317</v>
      </c>
      <c r="AU325" s="159" t="s">
        <v>88</v>
      </c>
      <c r="AV325" s="13" t="s">
        <v>88</v>
      </c>
      <c r="AW325" s="13" t="s">
        <v>38</v>
      </c>
      <c r="AX325" s="13" t="s">
        <v>79</v>
      </c>
      <c r="AY325" s="159" t="s">
        <v>305</v>
      </c>
    </row>
    <row r="326" spans="2:65" s="13" customFormat="1" ht="11.25">
      <c r="B326" s="158"/>
      <c r="D326" s="146" t="s">
        <v>317</v>
      </c>
      <c r="E326" s="159" t="s">
        <v>42</v>
      </c>
      <c r="F326" s="160" t="s">
        <v>4200</v>
      </c>
      <c r="H326" s="161">
        <v>1.7270000000000001</v>
      </c>
      <c r="I326" s="162"/>
      <c r="L326" s="158"/>
      <c r="M326" s="163"/>
      <c r="T326" s="164"/>
      <c r="AT326" s="159" t="s">
        <v>317</v>
      </c>
      <c r="AU326" s="159" t="s">
        <v>88</v>
      </c>
      <c r="AV326" s="13" t="s">
        <v>88</v>
      </c>
      <c r="AW326" s="13" t="s">
        <v>38</v>
      </c>
      <c r="AX326" s="13" t="s">
        <v>79</v>
      </c>
      <c r="AY326" s="159" t="s">
        <v>305</v>
      </c>
    </row>
    <row r="327" spans="2:65" s="13" customFormat="1" ht="22.5">
      <c r="B327" s="158"/>
      <c r="D327" s="146" t="s">
        <v>317</v>
      </c>
      <c r="E327" s="159" t="s">
        <v>42</v>
      </c>
      <c r="F327" s="160" t="s">
        <v>4201</v>
      </c>
      <c r="H327" s="161">
        <v>6.6369999999999996</v>
      </c>
      <c r="I327" s="162"/>
      <c r="L327" s="158"/>
      <c r="M327" s="163"/>
      <c r="T327" s="164"/>
      <c r="AT327" s="159" t="s">
        <v>317</v>
      </c>
      <c r="AU327" s="159" t="s">
        <v>88</v>
      </c>
      <c r="AV327" s="13" t="s">
        <v>88</v>
      </c>
      <c r="AW327" s="13" t="s">
        <v>38</v>
      </c>
      <c r="AX327" s="13" t="s">
        <v>79</v>
      </c>
      <c r="AY327" s="159" t="s">
        <v>305</v>
      </c>
    </row>
    <row r="328" spans="2:65" s="12" customFormat="1" ht="22.5">
      <c r="B328" s="152"/>
      <c r="D328" s="146" t="s">
        <v>317</v>
      </c>
      <c r="E328" s="153" t="s">
        <v>42</v>
      </c>
      <c r="F328" s="154" t="s">
        <v>4181</v>
      </c>
      <c r="H328" s="153" t="s">
        <v>42</v>
      </c>
      <c r="I328" s="155"/>
      <c r="L328" s="152"/>
      <c r="M328" s="156"/>
      <c r="T328" s="157"/>
      <c r="AT328" s="153" t="s">
        <v>317</v>
      </c>
      <c r="AU328" s="153" t="s">
        <v>88</v>
      </c>
      <c r="AV328" s="12" t="s">
        <v>86</v>
      </c>
      <c r="AW328" s="12" t="s">
        <v>38</v>
      </c>
      <c r="AX328" s="12" t="s">
        <v>79</v>
      </c>
      <c r="AY328" s="153" t="s">
        <v>305</v>
      </c>
    </row>
    <row r="329" spans="2:65" s="13" customFormat="1" ht="11.25">
      <c r="B329" s="158"/>
      <c r="D329" s="146" t="s">
        <v>317</v>
      </c>
      <c r="E329" s="159" t="s">
        <v>42</v>
      </c>
      <c r="F329" s="160" t="s">
        <v>4202</v>
      </c>
      <c r="H329" s="161">
        <v>1.58</v>
      </c>
      <c r="I329" s="162"/>
      <c r="L329" s="158"/>
      <c r="M329" s="163"/>
      <c r="T329" s="164"/>
      <c r="AT329" s="159" t="s">
        <v>317</v>
      </c>
      <c r="AU329" s="159" t="s">
        <v>88</v>
      </c>
      <c r="AV329" s="13" t="s">
        <v>88</v>
      </c>
      <c r="AW329" s="13" t="s">
        <v>38</v>
      </c>
      <c r="AX329" s="13" t="s">
        <v>79</v>
      </c>
      <c r="AY329" s="159" t="s">
        <v>305</v>
      </c>
    </row>
    <row r="330" spans="2:65" s="12" customFormat="1" ht="22.5">
      <c r="B330" s="152"/>
      <c r="D330" s="146" t="s">
        <v>317</v>
      </c>
      <c r="E330" s="153" t="s">
        <v>42</v>
      </c>
      <c r="F330" s="154" t="s">
        <v>4183</v>
      </c>
      <c r="H330" s="153" t="s">
        <v>42</v>
      </c>
      <c r="I330" s="155"/>
      <c r="L330" s="152"/>
      <c r="M330" s="156"/>
      <c r="T330" s="157"/>
      <c r="AT330" s="153" t="s">
        <v>317</v>
      </c>
      <c r="AU330" s="153" t="s">
        <v>88</v>
      </c>
      <c r="AV330" s="12" t="s">
        <v>86</v>
      </c>
      <c r="AW330" s="12" t="s">
        <v>38</v>
      </c>
      <c r="AX330" s="12" t="s">
        <v>79</v>
      </c>
      <c r="AY330" s="153" t="s">
        <v>305</v>
      </c>
    </row>
    <row r="331" spans="2:65" s="13" customFormat="1" ht="11.25">
      <c r="B331" s="158"/>
      <c r="D331" s="146" t="s">
        <v>317</v>
      </c>
      <c r="E331" s="159" t="s">
        <v>42</v>
      </c>
      <c r="F331" s="160" t="s">
        <v>4203</v>
      </c>
      <c r="H331" s="161">
        <v>1.827</v>
      </c>
      <c r="I331" s="162"/>
      <c r="L331" s="158"/>
      <c r="M331" s="163"/>
      <c r="T331" s="164"/>
      <c r="AT331" s="159" t="s">
        <v>317</v>
      </c>
      <c r="AU331" s="159" t="s">
        <v>88</v>
      </c>
      <c r="AV331" s="13" t="s">
        <v>88</v>
      </c>
      <c r="AW331" s="13" t="s">
        <v>38</v>
      </c>
      <c r="AX331" s="13" t="s">
        <v>79</v>
      </c>
      <c r="AY331" s="159" t="s">
        <v>305</v>
      </c>
    </row>
    <row r="332" spans="2:65" s="14" customFormat="1" ht="11.25">
      <c r="B332" s="165"/>
      <c r="D332" s="146" t="s">
        <v>317</v>
      </c>
      <c r="E332" s="166" t="s">
        <v>4011</v>
      </c>
      <c r="F332" s="167" t="s">
        <v>338</v>
      </c>
      <c r="H332" s="168">
        <v>109.839</v>
      </c>
      <c r="I332" s="169"/>
      <c r="L332" s="165"/>
      <c r="M332" s="170"/>
      <c r="T332" s="171"/>
      <c r="AT332" s="166" t="s">
        <v>317</v>
      </c>
      <c r="AU332" s="166" t="s">
        <v>88</v>
      </c>
      <c r="AV332" s="14" t="s">
        <v>96</v>
      </c>
      <c r="AW332" s="14" t="s">
        <v>38</v>
      </c>
      <c r="AX332" s="14" t="s">
        <v>79</v>
      </c>
      <c r="AY332" s="166" t="s">
        <v>305</v>
      </c>
    </row>
    <row r="333" spans="2:65" s="15" customFormat="1" ht="11.25">
      <c r="B333" s="172"/>
      <c r="D333" s="146" t="s">
        <v>317</v>
      </c>
      <c r="E333" s="173" t="s">
        <v>42</v>
      </c>
      <c r="F333" s="174" t="s">
        <v>339</v>
      </c>
      <c r="H333" s="175">
        <v>109.839</v>
      </c>
      <c r="I333" s="176"/>
      <c r="L333" s="172"/>
      <c r="M333" s="177"/>
      <c r="T333" s="178"/>
      <c r="AT333" s="173" t="s">
        <v>317</v>
      </c>
      <c r="AU333" s="173" t="s">
        <v>88</v>
      </c>
      <c r="AV333" s="15" t="s">
        <v>311</v>
      </c>
      <c r="AW333" s="15" t="s">
        <v>38</v>
      </c>
      <c r="AX333" s="15" t="s">
        <v>86</v>
      </c>
      <c r="AY333" s="173" t="s">
        <v>305</v>
      </c>
    </row>
    <row r="334" spans="2:65" s="1" customFormat="1" ht="16.5" customHeight="1">
      <c r="B334" s="33"/>
      <c r="C334" s="133" t="s">
        <v>467</v>
      </c>
      <c r="D334" s="133" t="s">
        <v>307</v>
      </c>
      <c r="E334" s="134" t="s">
        <v>445</v>
      </c>
      <c r="F334" s="135" t="s">
        <v>446</v>
      </c>
      <c r="G334" s="136" t="s">
        <v>199</v>
      </c>
      <c r="H334" s="137">
        <v>109.839</v>
      </c>
      <c r="I334" s="138"/>
      <c r="J334" s="139">
        <f>ROUND(I334*H334,2)</f>
        <v>0</v>
      </c>
      <c r="K334" s="135" t="s">
        <v>310</v>
      </c>
      <c r="L334" s="33"/>
      <c r="M334" s="140" t="s">
        <v>42</v>
      </c>
      <c r="N334" s="141" t="s">
        <v>50</v>
      </c>
      <c r="P334" s="142">
        <f>O334*H334</f>
        <v>0</v>
      </c>
      <c r="Q334" s="142">
        <v>0</v>
      </c>
      <c r="R334" s="142">
        <f>Q334*H334</f>
        <v>0</v>
      </c>
      <c r="S334" s="142">
        <v>0</v>
      </c>
      <c r="T334" s="143">
        <f>S334*H334</f>
        <v>0</v>
      </c>
      <c r="AR334" s="144" t="s">
        <v>311</v>
      </c>
      <c r="AT334" s="144" t="s">
        <v>307</v>
      </c>
      <c r="AU334" s="144" t="s">
        <v>88</v>
      </c>
      <c r="AY334" s="18" t="s">
        <v>305</v>
      </c>
      <c r="BE334" s="145">
        <f>IF(N334="základní",J334,0)</f>
        <v>0</v>
      </c>
      <c r="BF334" s="145">
        <f>IF(N334="snížená",J334,0)</f>
        <v>0</v>
      </c>
      <c r="BG334" s="145">
        <f>IF(N334="zákl. přenesená",J334,0)</f>
        <v>0</v>
      </c>
      <c r="BH334" s="145">
        <f>IF(N334="sníž. přenesená",J334,0)</f>
        <v>0</v>
      </c>
      <c r="BI334" s="145">
        <f>IF(N334="nulová",J334,0)</f>
        <v>0</v>
      </c>
      <c r="BJ334" s="18" t="s">
        <v>86</v>
      </c>
      <c r="BK334" s="145">
        <f>ROUND(I334*H334,2)</f>
        <v>0</v>
      </c>
      <c r="BL334" s="18" t="s">
        <v>311</v>
      </c>
      <c r="BM334" s="144" t="s">
        <v>4204</v>
      </c>
    </row>
    <row r="335" spans="2:65" s="1" customFormat="1" ht="11.25">
      <c r="B335" s="33"/>
      <c r="D335" s="146" t="s">
        <v>313</v>
      </c>
      <c r="F335" s="147" t="s">
        <v>448</v>
      </c>
      <c r="I335" s="148"/>
      <c r="L335" s="33"/>
      <c r="M335" s="149"/>
      <c r="T335" s="54"/>
      <c r="AT335" s="18" t="s">
        <v>313</v>
      </c>
      <c r="AU335" s="18" t="s">
        <v>88</v>
      </c>
    </row>
    <row r="336" spans="2:65" s="1" customFormat="1" ht="11.25">
      <c r="B336" s="33"/>
      <c r="D336" s="150" t="s">
        <v>315</v>
      </c>
      <c r="F336" s="151" t="s">
        <v>449</v>
      </c>
      <c r="I336" s="148"/>
      <c r="L336" s="33"/>
      <c r="M336" s="149"/>
      <c r="T336" s="54"/>
      <c r="AT336" s="18" t="s">
        <v>315</v>
      </c>
      <c r="AU336" s="18" t="s">
        <v>88</v>
      </c>
    </row>
    <row r="337" spans="2:65" s="1" customFormat="1" ht="58.5">
      <c r="B337" s="33"/>
      <c r="D337" s="146" t="s">
        <v>4036</v>
      </c>
      <c r="F337" s="189" t="s">
        <v>4186</v>
      </c>
      <c r="I337" s="148"/>
      <c r="L337" s="33"/>
      <c r="M337" s="149"/>
      <c r="T337" s="54"/>
      <c r="AT337" s="18" t="s">
        <v>4036</v>
      </c>
      <c r="AU337" s="18" t="s">
        <v>88</v>
      </c>
    </row>
    <row r="338" spans="2:65" s="13" customFormat="1" ht="11.25">
      <c r="B338" s="158"/>
      <c r="D338" s="146" t="s">
        <v>317</v>
      </c>
      <c r="E338" s="159" t="s">
        <v>42</v>
      </c>
      <c r="F338" s="160" t="s">
        <v>4011</v>
      </c>
      <c r="H338" s="161">
        <v>109.839</v>
      </c>
      <c r="I338" s="162"/>
      <c r="L338" s="158"/>
      <c r="M338" s="163"/>
      <c r="T338" s="164"/>
      <c r="AT338" s="159" t="s">
        <v>317</v>
      </c>
      <c r="AU338" s="159" t="s">
        <v>88</v>
      </c>
      <c r="AV338" s="13" t="s">
        <v>88</v>
      </c>
      <c r="AW338" s="13" t="s">
        <v>38</v>
      </c>
      <c r="AX338" s="13" t="s">
        <v>86</v>
      </c>
      <c r="AY338" s="159" t="s">
        <v>305</v>
      </c>
    </row>
    <row r="339" spans="2:65" s="1" customFormat="1" ht="21.75" customHeight="1">
      <c r="B339" s="33"/>
      <c r="C339" s="133" t="s">
        <v>7</v>
      </c>
      <c r="D339" s="133" t="s">
        <v>307</v>
      </c>
      <c r="E339" s="134" t="s">
        <v>4205</v>
      </c>
      <c r="F339" s="135" t="s">
        <v>4206</v>
      </c>
      <c r="G339" s="136" t="s">
        <v>453</v>
      </c>
      <c r="H339" s="137">
        <v>69.599000000000004</v>
      </c>
      <c r="I339" s="138"/>
      <c r="J339" s="139">
        <f>ROUND(I339*H339,2)</f>
        <v>0</v>
      </c>
      <c r="K339" s="135" t="s">
        <v>310</v>
      </c>
      <c r="L339" s="33"/>
      <c r="M339" s="140" t="s">
        <v>42</v>
      </c>
      <c r="N339" s="141" t="s">
        <v>50</v>
      </c>
      <c r="P339" s="142">
        <f>O339*H339</f>
        <v>0</v>
      </c>
      <c r="Q339" s="142">
        <v>1.0606199999999999</v>
      </c>
      <c r="R339" s="142">
        <f>Q339*H339</f>
        <v>73.818091379999998</v>
      </c>
      <c r="S339" s="142">
        <v>0</v>
      </c>
      <c r="T339" s="143">
        <f>S339*H339</f>
        <v>0</v>
      </c>
      <c r="AR339" s="144" t="s">
        <v>311</v>
      </c>
      <c r="AT339" s="144" t="s">
        <v>307</v>
      </c>
      <c r="AU339" s="144" t="s">
        <v>88</v>
      </c>
      <c r="AY339" s="18" t="s">
        <v>305</v>
      </c>
      <c r="BE339" s="145">
        <f>IF(N339="základní",J339,0)</f>
        <v>0</v>
      </c>
      <c r="BF339" s="145">
        <f>IF(N339="snížená",J339,0)</f>
        <v>0</v>
      </c>
      <c r="BG339" s="145">
        <f>IF(N339="zákl. přenesená",J339,0)</f>
        <v>0</v>
      </c>
      <c r="BH339" s="145">
        <f>IF(N339="sníž. přenesená",J339,0)</f>
        <v>0</v>
      </c>
      <c r="BI339" s="145">
        <f>IF(N339="nulová",J339,0)</f>
        <v>0</v>
      </c>
      <c r="BJ339" s="18" t="s">
        <v>86</v>
      </c>
      <c r="BK339" s="145">
        <f>ROUND(I339*H339,2)</f>
        <v>0</v>
      </c>
      <c r="BL339" s="18" t="s">
        <v>311</v>
      </c>
      <c r="BM339" s="144" t="s">
        <v>4207</v>
      </c>
    </row>
    <row r="340" spans="2:65" s="1" customFormat="1" ht="11.25">
      <c r="B340" s="33"/>
      <c r="D340" s="146" t="s">
        <v>313</v>
      </c>
      <c r="F340" s="147" t="s">
        <v>4208</v>
      </c>
      <c r="I340" s="148"/>
      <c r="L340" s="33"/>
      <c r="M340" s="149"/>
      <c r="T340" s="54"/>
      <c r="AT340" s="18" t="s">
        <v>313</v>
      </c>
      <c r="AU340" s="18" t="s">
        <v>88</v>
      </c>
    </row>
    <row r="341" spans="2:65" s="1" customFormat="1" ht="11.25">
      <c r="B341" s="33"/>
      <c r="D341" s="150" t="s">
        <v>315</v>
      </c>
      <c r="F341" s="151" t="s">
        <v>4209</v>
      </c>
      <c r="I341" s="148"/>
      <c r="L341" s="33"/>
      <c r="M341" s="149"/>
      <c r="T341" s="54"/>
      <c r="AT341" s="18" t="s">
        <v>315</v>
      </c>
      <c r="AU341" s="18" t="s">
        <v>88</v>
      </c>
    </row>
    <row r="342" spans="2:65" s="1" customFormat="1" ht="39">
      <c r="B342" s="33"/>
      <c r="D342" s="146" t="s">
        <v>4036</v>
      </c>
      <c r="F342" s="189" t="s">
        <v>4210</v>
      </c>
      <c r="I342" s="148"/>
      <c r="L342" s="33"/>
      <c r="M342" s="149"/>
      <c r="T342" s="54"/>
      <c r="AT342" s="18" t="s">
        <v>4036</v>
      </c>
      <c r="AU342" s="18" t="s">
        <v>88</v>
      </c>
    </row>
    <row r="343" spans="2:65" s="12" customFormat="1" ht="22.5">
      <c r="B343" s="152"/>
      <c r="D343" s="146" t="s">
        <v>317</v>
      </c>
      <c r="E343" s="153" t="s">
        <v>42</v>
      </c>
      <c r="F343" s="154" t="s">
        <v>4211</v>
      </c>
      <c r="H343" s="153" t="s">
        <v>42</v>
      </c>
      <c r="I343" s="155"/>
      <c r="L343" s="152"/>
      <c r="M343" s="156"/>
      <c r="T343" s="157"/>
      <c r="AT343" s="153" t="s">
        <v>317</v>
      </c>
      <c r="AU343" s="153" t="s">
        <v>88</v>
      </c>
      <c r="AV343" s="12" t="s">
        <v>86</v>
      </c>
      <c r="AW343" s="12" t="s">
        <v>38</v>
      </c>
      <c r="AX343" s="12" t="s">
        <v>79</v>
      </c>
      <c r="AY343" s="153" t="s">
        <v>305</v>
      </c>
    </row>
    <row r="344" spans="2:65" s="13" customFormat="1" ht="11.25">
      <c r="B344" s="158"/>
      <c r="D344" s="146" t="s">
        <v>317</v>
      </c>
      <c r="E344" s="159" t="s">
        <v>42</v>
      </c>
      <c r="F344" s="160" t="s">
        <v>4212</v>
      </c>
      <c r="H344" s="161">
        <v>69.599000000000004</v>
      </c>
      <c r="I344" s="162"/>
      <c r="L344" s="158"/>
      <c r="M344" s="163"/>
      <c r="T344" s="164"/>
      <c r="AT344" s="159" t="s">
        <v>317</v>
      </c>
      <c r="AU344" s="159" t="s">
        <v>88</v>
      </c>
      <c r="AV344" s="13" t="s">
        <v>88</v>
      </c>
      <c r="AW344" s="13" t="s">
        <v>38</v>
      </c>
      <c r="AX344" s="13" t="s">
        <v>79</v>
      </c>
      <c r="AY344" s="159" t="s">
        <v>305</v>
      </c>
    </row>
    <row r="345" spans="2:65" s="15" customFormat="1" ht="11.25">
      <c r="B345" s="172"/>
      <c r="D345" s="146" t="s">
        <v>317</v>
      </c>
      <c r="E345" s="173" t="s">
        <v>42</v>
      </c>
      <c r="F345" s="174" t="s">
        <v>339</v>
      </c>
      <c r="H345" s="175">
        <v>69.599000000000004</v>
      </c>
      <c r="I345" s="176"/>
      <c r="L345" s="172"/>
      <c r="M345" s="177"/>
      <c r="T345" s="178"/>
      <c r="AT345" s="173" t="s">
        <v>317</v>
      </c>
      <c r="AU345" s="173" t="s">
        <v>88</v>
      </c>
      <c r="AV345" s="15" t="s">
        <v>311</v>
      </c>
      <c r="AW345" s="15" t="s">
        <v>38</v>
      </c>
      <c r="AX345" s="15" t="s">
        <v>86</v>
      </c>
      <c r="AY345" s="173" t="s">
        <v>305</v>
      </c>
    </row>
    <row r="346" spans="2:65" s="1" customFormat="1" ht="24.2" customHeight="1">
      <c r="B346" s="33"/>
      <c r="C346" s="133" t="s">
        <v>482</v>
      </c>
      <c r="D346" s="133" t="s">
        <v>307</v>
      </c>
      <c r="E346" s="134" t="s">
        <v>4213</v>
      </c>
      <c r="F346" s="135" t="s">
        <v>4214</v>
      </c>
      <c r="G346" s="136" t="s">
        <v>244</v>
      </c>
      <c r="H346" s="137">
        <v>24.667999999999999</v>
      </c>
      <c r="I346" s="138"/>
      <c r="J346" s="139">
        <f>ROUND(I346*H346,2)</f>
        <v>0</v>
      </c>
      <c r="K346" s="135" t="s">
        <v>310</v>
      </c>
      <c r="L346" s="33"/>
      <c r="M346" s="140" t="s">
        <v>42</v>
      </c>
      <c r="N346" s="141" t="s">
        <v>50</v>
      </c>
      <c r="P346" s="142">
        <f>O346*H346</f>
        <v>0</v>
      </c>
      <c r="Q346" s="142">
        <v>2.45329</v>
      </c>
      <c r="R346" s="142">
        <f>Q346*H346</f>
        <v>60.517757719999999</v>
      </c>
      <c r="S346" s="142">
        <v>0</v>
      </c>
      <c r="T346" s="143">
        <f>S346*H346</f>
        <v>0</v>
      </c>
      <c r="AR346" s="144" t="s">
        <v>311</v>
      </c>
      <c r="AT346" s="144" t="s">
        <v>307</v>
      </c>
      <c r="AU346" s="144" t="s">
        <v>88</v>
      </c>
      <c r="AY346" s="18" t="s">
        <v>305</v>
      </c>
      <c r="BE346" s="145">
        <f>IF(N346="základní",J346,0)</f>
        <v>0</v>
      </c>
      <c r="BF346" s="145">
        <f>IF(N346="snížená",J346,0)</f>
        <v>0</v>
      </c>
      <c r="BG346" s="145">
        <f>IF(N346="zákl. přenesená",J346,0)</f>
        <v>0</v>
      </c>
      <c r="BH346" s="145">
        <f>IF(N346="sníž. přenesená",J346,0)</f>
        <v>0</v>
      </c>
      <c r="BI346" s="145">
        <f>IF(N346="nulová",J346,0)</f>
        <v>0</v>
      </c>
      <c r="BJ346" s="18" t="s">
        <v>86</v>
      </c>
      <c r="BK346" s="145">
        <f>ROUND(I346*H346,2)</f>
        <v>0</v>
      </c>
      <c r="BL346" s="18" t="s">
        <v>311</v>
      </c>
      <c r="BM346" s="144" t="s">
        <v>4215</v>
      </c>
    </row>
    <row r="347" spans="2:65" s="1" customFormat="1" ht="19.5">
      <c r="B347" s="33"/>
      <c r="D347" s="146" t="s">
        <v>313</v>
      </c>
      <c r="F347" s="147" t="s">
        <v>4216</v>
      </c>
      <c r="I347" s="148"/>
      <c r="L347" s="33"/>
      <c r="M347" s="149"/>
      <c r="T347" s="54"/>
      <c r="AT347" s="18" t="s">
        <v>313</v>
      </c>
      <c r="AU347" s="18" t="s">
        <v>88</v>
      </c>
    </row>
    <row r="348" spans="2:65" s="1" customFormat="1" ht="11.25">
      <c r="B348" s="33"/>
      <c r="D348" s="150" t="s">
        <v>315</v>
      </c>
      <c r="F348" s="151" t="s">
        <v>4217</v>
      </c>
      <c r="I348" s="148"/>
      <c r="L348" s="33"/>
      <c r="M348" s="149"/>
      <c r="T348" s="54"/>
      <c r="AT348" s="18" t="s">
        <v>315</v>
      </c>
      <c r="AU348" s="18" t="s">
        <v>88</v>
      </c>
    </row>
    <row r="349" spans="2:65" s="1" customFormat="1" ht="146.25">
      <c r="B349" s="33"/>
      <c r="D349" s="146" t="s">
        <v>4036</v>
      </c>
      <c r="F349" s="189" t="s">
        <v>4147</v>
      </c>
      <c r="I349" s="148"/>
      <c r="L349" s="33"/>
      <c r="M349" s="149"/>
      <c r="T349" s="54"/>
      <c r="AT349" s="18" t="s">
        <v>4036</v>
      </c>
      <c r="AU349" s="18" t="s">
        <v>88</v>
      </c>
    </row>
    <row r="350" spans="2:65" s="12" customFormat="1" ht="22.5">
      <c r="B350" s="152"/>
      <c r="D350" s="146" t="s">
        <v>317</v>
      </c>
      <c r="E350" s="153" t="s">
        <v>42</v>
      </c>
      <c r="F350" s="154" t="s">
        <v>4218</v>
      </c>
      <c r="H350" s="153" t="s">
        <v>42</v>
      </c>
      <c r="I350" s="155"/>
      <c r="L350" s="152"/>
      <c r="M350" s="156"/>
      <c r="T350" s="157"/>
      <c r="AT350" s="153" t="s">
        <v>317</v>
      </c>
      <c r="AU350" s="153" t="s">
        <v>88</v>
      </c>
      <c r="AV350" s="12" t="s">
        <v>86</v>
      </c>
      <c r="AW350" s="12" t="s">
        <v>38</v>
      </c>
      <c r="AX350" s="12" t="s">
        <v>79</v>
      </c>
      <c r="AY350" s="153" t="s">
        <v>305</v>
      </c>
    </row>
    <row r="351" spans="2:65" s="12" customFormat="1" ht="11.25">
      <c r="B351" s="152"/>
      <c r="D351" s="146" t="s">
        <v>317</v>
      </c>
      <c r="E351" s="153" t="s">
        <v>42</v>
      </c>
      <c r="F351" s="154" t="s">
        <v>4219</v>
      </c>
      <c r="H351" s="153" t="s">
        <v>42</v>
      </c>
      <c r="I351" s="155"/>
      <c r="L351" s="152"/>
      <c r="M351" s="156"/>
      <c r="T351" s="157"/>
      <c r="AT351" s="153" t="s">
        <v>317</v>
      </c>
      <c r="AU351" s="153" t="s">
        <v>88</v>
      </c>
      <c r="AV351" s="12" t="s">
        <v>86</v>
      </c>
      <c r="AW351" s="12" t="s">
        <v>38</v>
      </c>
      <c r="AX351" s="12" t="s">
        <v>79</v>
      </c>
      <c r="AY351" s="153" t="s">
        <v>305</v>
      </c>
    </row>
    <row r="352" spans="2:65" s="12" customFormat="1" ht="11.25">
      <c r="B352" s="152"/>
      <c r="D352" s="146" t="s">
        <v>317</v>
      </c>
      <c r="E352" s="153" t="s">
        <v>42</v>
      </c>
      <c r="F352" s="154" t="s">
        <v>4220</v>
      </c>
      <c r="H352" s="153" t="s">
        <v>42</v>
      </c>
      <c r="I352" s="155"/>
      <c r="L352" s="152"/>
      <c r="M352" s="156"/>
      <c r="T352" s="157"/>
      <c r="AT352" s="153" t="s">
        <v>317</v>
      </c>
      <c r="AU352" s="153" t="s">
        <v>88</v>
      </c>
      <c r="AV352" s="12" t="s">
        <v>86</v>
      </c>
      <c r="AW352" s="12" t="s">
        <v>38</v>
      </c>
      <c r="AX352" s="12" t="s">
        <v>79</v>
      </c>
      <c r="AY352" s="153" t="s">
        <v>305</v>
      </c>
    </row>
    <row r="353" spans="2:65" s="13" customFormat="1" ht="11.25">
      <c r="B353" s="158"/>
      <c r="D353" s="146" t="s">
        <v>317</v>
      </c>
      <c r="E353" s="159" t="s">
        <v>42</v>
      </c>
      <c r="F353" s="160" t="s">
        <v>4221</v>
      </c>
      <c r="H353" s="161">
        <v>4.49</v>
      </c>
      <c r="I353" s="162"/>
      <c r="L353" s="158"/>
      <c r="M353" s="163"/>
      <c r="T353" s="164"/>
      <c r="AT353" s="159" t="s">
        <v>317</v>
      </c>
      <c r="AU353" s="159" t="s">
        <v>88</v>
      </c>
      <c r="AV353" s="13" t="s">
        <v>88</v>
      </c>
      <c r="AW353" s="13" t="s">
        <v>38</v>
      </c>
      <c r="AX353" s="13" t="s">
        <v>79</v>
      </c>
      <c r="AY353" s="159" t="s">
        <v>305</v>
      </c>
    </row>
    <row r="354" spans="2:65" s="12" customFormat="1" ht="11.25">
      <c r="B354" s="152"/>
      <c r="D354" s="146" t="s">
        <v>317</v>
      </c>
      <c r="E354" s="153" t="s">
        <v>42</v>
      </c>
      <c r="F354" s="154" t="s">
        <v>4222</v>
      </c>
      <c r="H354" s="153" t="s">
        <v>42</v>
      </c>
      <c r="I354" s="155"/>
      <c r="L354" s="152"/>
      <c r="M354" s="156"/>
      <c r="T354" s="157"/>
      <c r="AT354" s="153" t="s">
        <v>317</v>
      </c>
      <c r="AU354" s="153" t="s">
        <v>88</v>
      </c>
      <c r="AV354" s="12" t="s">
        <v>86</v>
      </c>
      <c r="AW354" s="12" t="s">
        <v>38</v>
      </c>
      <c r="AX354" s="12" t="s">
        <v>79</v>
      </c>
      <c r="AY354" s="153" t="s">
        <v>305</v>
      </c>
    </row>
    <row r="355" spans="2:65" s="13" customFormat="1" ht="11.25">
      <c r="B355" s="158"/>
      <c r="D355" s="146" t="s">
        <v>317</v>
      </c>
      <c r="E355" s="159" t="s">
        <v>42</v>
      </c>
      <c r="F355" s="160" t="s">
        <v>4223</v>
      </c>
      <c r="H355" s="161">
        <v>5.4950000000000001</v>
      </c>
      <c r="I355" s="162"/>
      <c r="L355" s="158"/>
      <c r="M355" s="163"/>
      <c r="T355" s="164"/>
      <c r="AT355" s="159" t="s">
        <v>317</v>
      </c>
      <c r="AU355" s="159" t="s">
        <v>88</v>
      </c>
      <c r="AV355" s="13" t="s">
        <v>88</v>
      </c>
      <c r="AW355" s="13" t="s">
        <v>38</v>
      </c>
      <c r="AX355" s="13" t="s">
        <v>79</v>
      </c>
      <c r="AY355" s="159" t="s">
        <v>305</v>
      </c>
    </row>
    <row r="356" spans="2:65" s="12" customFormat="1" ht="22.5">
      <c r="B356" s="152"/>
      <c r="D356" s="146" t="s">
        <v>317</v>
      </c>
      <c r="E356" s="153" t="s">
        <v>42</v>
      </c>
      <c r="F356" s="154" t="s">
        <v>4224</v>
      </c>
      <c r="H356" s="153" t="s">
        <v>42</v>
      </c>
      <c r="I356" s="155"/>
      <c r="L356" s="152"/>
      <c r="M356" s="156"/>
      <c r="T356" s="157"/>
      <c r="AT356" s="153" t="s">
        <v>317</v>
      </c>
      <c r="AU356" s="153" t="s">
        <v>88</v>
      </c>
      <c r="AV356" s="12" t="s">
        <v>86</v>
      </c>
      <c r="AW356" s="12" t="s">
        <v>38</v>
      </c>
      <c r="AX356" s="12" t="s">
        <v>79</v>
      </c>
      <c r="AY356" s="153" t="s">
        <v>305</v>
      </c>
    </row>
    <row r="357" spans="2:65" s="12" customFormat="1" ht="11.25">
      <c r="B357" s="152"/>
      <c r="D357" s="146" t="s">
        <v>317</v>
      </c>
      <c r="E357" s="153" t="s">
        <v>42</v>
      </c>
      <c r="F357" s="154" t="s">
        <v>4225</v>
      </c>
      <c r="H357" s="153" t="s">
        <v>42</v>
      </c>
      <c r="I357" s="155"/>
      <c r="L357" s="152"/>
      <c r="M357" s="156"/>
      <c r="T357" s="157"/>
      <c r="AT357" s="153" t="s">
        <v>317</v>
      </c>
      <c r="AU357" s="153" t="s">
        <v>88</v>
      </c>
      <c r="AV357" s="12" t="s">
        <v>86</v>
      </c>
      <c r="AW357" s="12" t="s">
        <v>38</v>
      </c>
      <c r="AX357" s="12" t="s">
        <v>79</v>
      </c>
      <c r="AY357" s="153" t="s">
        <v>305</v>
      </c>
    </row>
    <row r="358" spans="2:65" s="13" customFormat="1" ht="11.25">
      <c r="B358" s="158"/>
      <c r="D358" s="146" t="s">
        <v>317</v>
      </c>
      <c r="E358" s="159" t="s">
        <v>42</v>
      </c>
      <c r="F358" s="160" t="s">
        <v>4226</v>
      </c>
      <c r="H358" s="161">
        <v>0.46700000000000003</v>
      </c>
      <c r="I358" s="162"/>
      <c r="L358" s="158"/>
      <c r="M358" s="163"/>
      <c r="T358" s="164"/>
      <c r="AT358" s="159" t="s">
        <v>317</v>
      </c>
      <c r="AU358" s="159" t="s">
        <v>88</v>
      </c>
      <c r="AV358" s="13" t="s">
        <v>88</v>
      </c>
      <c r="AW358" s="13" t="s">
        <v>38</v>
      </c>
      <c r="AX358" s="13" t="s">
        <v>79</v>
      </c>
      <c r="AY358" s="159" t="s">
        <v>305</v>
      </c>
    </row>
    <row r="359" spans="2:65" s="12" customFormat="1" ht="11.25">
      <c r="B359" s="152"/>
      <c r="D359" s="146" t="s">
        <v>317</v>
      </c>
      <c r="E359" s="153" t="s">
        <v>42</v>
      </c>
      <c r="F359" s="154" t="s">
        <v>4222</v>
      </c>
      <c r="H359" s="153" t="s">
        <v>42</v>
      </c>
      <c r="I359" s="155"/>
      <c r="L359" s="152"/>
      <c r="M359" s="156"/>
      <c r="T359" s="157"/>
      <c r="AT359" s="153" t="s">
        <v>317</v>
      </c>
      <c r="AU359" s="153" t="s">
        <v>88</v>
      </c>
      <c r="AV359" s="12" t="s">
        <v>86</v>
      </c>
      <c r="AW359" s="12" t="s">
        <v>38</v>
      </c>
      <c r="AX359" s="12" t="s">
        <v>79</v>
      </c>
      <c r="AY359" s="153" t="s">
        <v>305</v>
      </c>
    </row>
    <row r="360" spans="2:65" s="13" customFormat="1" ht="11.25">
      <c r="B360" s="158"/>
      <c r="D360" s="146" t="s">
        <v>317</v>
      </c>
      <c r="E360" s="159" t="s">
        <v>42</v>
      </c>
      <c r="F360" s="160" t="s">
        <v>4227</v>
      </c>
      <c r="H360" s="161">
        <v>10.625999999999999</v>
      </c>
      <c r="I360" s="162"/>
      <c r="L360" s="158"/>
      <c r="M360" s="163"/>
      <c r="T360" s="164"/>
      <c r="AT360" s="159" t="s">
        <v>317</v>
      </c>
      <c r="AU360" s="159" t="s">
        <v>88</v>
      </c>
      <c r="AV360" s="13" t="s">
        <v>88</v>
      </c>
      <c r="AW360" s="13" t="s">
        <v>38</v>
      </c>
      <c r="AX360" s="13" t="s">
        <v>79</v>
      </c>
      <c r="AY360" s="159" t="s">
        <v>305</v>
      </c>
    </row>
    <row r="361" spans="2:65" s="12" customFormat="1" ht="11.25">
      <c r="B361" s="152"/>
      <c r="D361" s="146" t="s">
        <v>317</v>
      </c>
      <c r="E361" s="153" t="s">
        <v>42</v>
      </c>
      <c r="F361" s="154" t="s">
        <v>4220</v>
      </c>
      <c r="H361" s="153" t="s">
        <v>42</v>
      </c>
      <c r="I361" s="155"/>
      <c r="L361" s="152"/>
      <c r="M361" s="156"/>
      <c r="T361" s="157"/>
      <c r="AT361" s="153" t="s">
        <v>317</v>
      </c>
      <c r="AU361" s="153" t="s">
        <v>88</v>
      </c>
      <c r="AV361" s="12" t="s">
        <v>86</v>
      </c>
      <c r="AW361" s="12" t="s">
        <v>38</v>
      </c>
      <c r="AX361" s="12" t="s">
        <v>79</v>
      </c>
      <c r="AY361" s="153" t="s">
        <v>305</v>
      </c>
    </row>
    <row r="362" spans="2:65" s="13" customFormat="1" ht="11.25">
      <c r="B362" s="158"/>
      <c r="D362" s="146" t="s">
        <v>317</v>
      </c>
      <c r="E362" s="159" t="s">
        <v>42</v>
      </c>
      <c r="F362" s="160" t="s">
        <v>4228</v>
      </c>
      <c r="H362" s="161">
        <v>3.59</v>
      </c>
      <c r="I362" s="162"/>
      <c r="L362" s="158"/>
      <c r="M362" s="163"/>
      <c r="T362" s="164"/>
      <c r="AT362" s="159" t="s">
        <v>317</v>
      </c>
      <c r="AU362" s="159" t="s">
        <v>88</v>
      </c>
      <c r="AV362" s="13" t="s">
        <v>88</v>
      </c>
      <c r="AW362" s="13" t="s">
        <v>38</v>
      </c>
      <c r="AX362" s="13" t="s">
        <v>79</v>
      </c>
      <c r="AY362" s="159" t="s">
        <v>305</v>
      </c>
    </row>
    <row r="363" spans="2:65" s="14" customFormat="1" ht="11.25">
      <c r="B363" s="165"/>
      <c r="D363" s="146" t="s">
        <v>317</v>
      </c>
      <c r="E363" s="166" t="s">
        <v>4020</v>
      </c>
      <c r="F363" s="167" t="s">
        <v>338</v>
      </c>
      <c r="H363" s="168">
        <v>24.667999999999999</v>
      </c>
      <c r="I363" s="169"/>
      <c r="L363" s="165"/>
      <c r="M363" s="170"/>
      <c r="T363" s="171"/>
      <c r="AT363" s="166" t="s">
        <v>317</v>
      </c>
      <c r="AU363" s="166" t="s">
        <v>88</v>
      </c>
      <c r="AV363" s="14" t="s">
        <v>96</v>
      </c>
      <c r="AW363" s="14" t="s">
        <v>38</v>
      </c>
      <c r="AX363" s="14" t="s">
        <v>79</v>
      </c>
      <c r="AY363" s="166" t="s">
        <v>305</v>
      </c>
    </row>
    <row r="364" spans="2:65" s="15" customFormat="1" ht="11.25">
      <c r="B364" s="172"/>
      <c r="D364" s="146" t="s">
        <v>317</v>
      </c>
      <c r="E364" s="173" t="s">
        <v>42</v>
      </c>
      <c r="F364" s="174" t="s">
        <v>339</v>
      </c>
      <c r="H364" s="175">
        <v>24.667999999999999</v>
      </c>
      <c r="I364" s="176"/>
      <c r="L364" s="172"/>
      <c r="M364" s="177"/>
      <c r="T364" s="178"/>
      <c r="AT364" s="173" t="s">
        <v>317</v>
      </c>
      <c r="AU364" s="173" t="s">
        <v>88</v>
      </c>
      <c r="AV364" s="15" t="s">
        <v>311</v>
      </c>
      <c r="AW364" s="15" t="s">
        <v>38</v>
      </c>
      <c r="AX364" s="15" t="s">
        <v>86</v>
      </c>
      <c r="AY364" s="173" t="s">
        <v>305</v>
      </c>
    </row>
    <row r="365" spans="2:65" s="1" customFormat="1" ht="16.5" customHeight="1">
      <c r="B365" s="33"/>
      <c r="C365" s="133" t="s">
        <v>490</v>
      </c>
      <c r="D365" s="133" t="s">
        <v>307</v>
      </c>
      <c r="E365" s="134" t="s">
        <v>4229</v>
      </c>
      <c r="F365" s="135" t="s">
        <v>4230</v>
      </c>
      <c r="G365" s="136" t="s">
        <v>199</v>
      </c>
      <c r="H365" s="137">
        <v>123.342</v>
      </c>
      <c r="I365" s="138"/>
      <c r="J365" s="139">
        <f>ROUND(I365*H365,2)</f>
        <v>0</v>
      </c>
      <c r="K365" s="135" t="s">
        <v>310</v>
      </c>
      <c r="L365" s="33"/>
      <c r="M365" s="140" t="s">
        <v>42</v>
      </c>
      <c r="N365" s="141" t="s">
        <v>50</v>
      </c>
      <c r="P365" s="142">
        <f>O365*H365</f>
        <v>0</v>
      </c>
      <c r="Q365" s="142">
        <v>2.6900000000000001E-3</v>
      </c>
      <c r="R365" s="142">
        <f>Q365*H365</f>
        <v>0.33178997999999998</v>
      </c>
      <c r="S365" s="142">
        <v>0</v>
      </c>
      <c r="T365" s="143">
        <f>S365*H365</f>
        <v>0</v>
      </c>
      <c r="AR365" s="144" t="s">
        <v>311</v>
      </c>
      <c r="AT365" s="144" t="s">
        <v>307</v>
      </c>
      <c r="AU365" s="144" t="s">
        <v>88</v>
      </c>
      <c r="AY365" s="18" t="s">
        <v>305</v>
      </c>
      <c r="BE365" s="145">
        <f>IF(N365="základní",J365,0)</f>
        <v>0</v>
      </c>
      <c r="BF365" s="145">
        <f>IF(N365="snížená",J365,0)</f>
        <v>0</v>
      </c>
      <c r="BG365" s="145">
        <f>IF(N365="zákl. přenesená",J365,0)</f>
        <v>0</v>
      </c>
      <c r="BH365" s="145">
        <f>IF(N365="sníž. přenesená",J365,0)</f>
        <v>0</v>
      </c>
      <c r="BI365" s="145">
        <f>IF(N365="nulová",J365,0)</f>
        <v>0</v>
      </c>
      <c r="BJ365" s="18" t="s">
        <v>86</v>
      </c>
      <c r="BK365" s="145">
        <f>ROUND(I365*H365,2)</f>
        <v>0</v>
      </c>
      <c r="BL365" s="18" t="s">
        <v>311</v>
      </c>
      <c r="BM365" s="144" t="s">
        <v>4231</v>
      </c>
    </row>
    <row r="366" spans="2:65" s="1" customFormat="1" ht="11.25">
      <c r="B366" s="33"/>
      <c r="D366" s="146" t="s">
        <v>313</v>
      </c>
      <c r="F366" s="147" t="s">
        <v>4232</v>
      </c>
      <c r="I366" s="148"/>
      <c r="L366" s="33"/>
      <c r="M366" s="149"/>
      <c r="T366" s="54"/>
      <c r="AT366" s="18" t="s">
        <v>313</v>
      </c>
      <c r="AU366" s="18" t="s">
        <v>88</v>
      </c>
    </row>
    <row r="367" spans="2:65" s="1" customFormat="1" ht="11.25">
      <c r="B367" s="33"/>
      <c r="D367" s="150" t="s">
        <v>315</v>
      </c>
      <c r="F367" s="151" t="s">
        <v>4233</v>
      </c>
      <c r="I367" s="148"/>
      <c r="L367" s="33"/>
      <c r="M367" s="149"/>
      <c r="T367" s="54"/>
      <c r="AT367" s="18" t="s">
        <v>315</v>
      </c>
      <c r="AU367" s="18" t="s">
        <v>88</v>
      </c>
    </row>
    <row r="368" spans="2:65" s="1" customFormat="1" ht="58.5">
      <c r="B368" s="33"/>
      <c r="D368" s="146" t="s">
        <v>4036</v>
      </c>
      <c r="F368" s="189" t="s">
        <v>4186</v>
      </c>
      <c r="I368" s="148"/>
      <c r="L368" s="33"/>
      <c r="M368" s="149"/>
      <c r="T368" s="54"/>
      <c r="AT368" s="18" t="s">
        <v>4036</v>
      </c>
      <c r="AU368" s="18" t="s">
        <v>88</v>
      </c>
    </row>
    <row r="369" spans="2:65" s="12" customFormat="1" ht="22.5">
      <c r="B369" s="152"/>
      <c r="D369" s="146" t="s">
        <v>317</v>
      </c>
      <c r="E369" s="153" t="s">
        <v>42</v>
      </c>
      <c r="F369" s="154" t="s">
        <v>4218</v>
      </c>
      <c r="H369" s="153" t="s">
        <v>42</v>
      </c>
      <c r="I369" s="155"/>
      <c r="L369" s="152"/>
      <c r="M369" s="156"/>
      <c r="T369" s="157"/>
      <c r="AT369" s="153" t="s">
        <v>317</v>
      </c>
      <c r="AU369" s="153" t="s">
        <v>88</v>
      </c>
      <c r="AV369" s="12" t="s">
        <v>86</v>
      </c>
      <c r="AW369" s="12" t="s">
        <v>38</v>
      </c>
      <c r="AX369" s="12" t="s">
        <v>79</v>
      </c>
      <c r="AY369" s="153" t="s">
        <v>305</v>
      </c>
    </row>
    <row r="370" spans="2:65" s="12" customFormat="1" ht="11.25">
      <c r="B370" s="152"/>
      <c r="D370" s="146" t="s">
        <v>317</v>
      </c>
      <c r="E370" s="153" t="s">
        <v>42</v>
      </c>
      <c r="F370" s="154" t="s">
        <v>4219</v>
      </c>
      <c r="H370" s="153" t="s">
        <v>42</v>
      </c>
      <c r="I370" s="155"/>
      <c r="L370" s="152"/>
      <c r="M370" s="156"/>
      <c r="T370" s="157"/>
      <c r="AT370" s="153" t="s">
        <v>317</v>
      </c>
      <c r="AU370" s="153" t="s">
        <v>88</v>
      </c>
      <c r="AV370" s="12" t="s">
        <v>86</v>
      </c>
      <c r="AW370" s="12" t="s">
        <v>38</v>
      </c>
      <c r="AX370" s="12" t="s">
        <v>79</v>
      </c>
      <c r="AY370" s="153" t="s">
        <v>305</v>
      </c>
    </row>
    <row r="371" spans="2:65" s="12" customFormat="1" ht="11.25">
      <c r="B371" s="152"/>
      <c r="D371" s="146" t="s">
        <v>317</v>
      </c>
      <c r="E371" s="153" t="s">
        <v>42</v>
      </c>
      <c r="F371" s="154" t="s">
        <v>4220</v>
      </c>
      <c r="H371" s="153" t="s">
        <v>42</v>
      </c>
      <c r="I371" s="155"/>
      <c r="L371" s="152"/>
      <c r="M371" s="156"/>
      <c r="T371" s="157"/>
      <c r="AT371" s="153" t="s">
        <v>317</v>
      </c>
      <c r="AU371" s="153" t="s">
        <v>88</v>
      </c>
      <c r="AV371" s="12" t="s">
        <v>86</v>
      </c>
      <c r="AW371" s="12" t="s">
        <v>38</v>
      </c>
      <c r="AX371" s="12" t="s">
        <v>79</v>
      </c>
      <c r="AY371" s="153" t="s">
        <v>305</v>
      </c>
    </row>
    <row r="372" spans="2:65" s="13" customFormat="1" ht="11.25">
      <c r="B372" s="158"/>
      <c r="D372" s="146" t="s">
        <v>317</v>
      </c>
      <c r="E372" s="159" t="s">
        <v>42</v>
      </c>
      <c r="F372" s="160" t="s">
        <v>4234</v>
      </c>
      <c r="H372" s="161">
        <v>22.45</v>
      </c>
      <c r="I372" s="162"/>
      <c r="L372" s="158"/>
      <c r="M372" s="163"/>
      <c r="T372" s="164"/>
      <c r="AT372" s="159" t="s">
        <v>317</v>
      </c>
      <c r="AU372" s="159" t="s">
        <v>88</v>
      </c>
      <c r="AV372" s="13" t="s">
        <v>88</v>
      </c>
      <c r="AW372" s="13" t="s">
        <v>38</v>
      </c>
      <c r="AX372" s="13" t="s">
        <v>79</v>
      </c>
      <c r="AY372" s="159" t="s">
        <v>305</v>
      </c>
    </row>
    <row r="373" spans="2:65" s="12" customFormat="1" ht="11.25">
      <c r="B373" s="152"/>
      <c r="D373" s="146" t="s">
        <v>317</v>
      </c>
      <c r="E373" s="153" t="s">
        <v>42</v>
      </c>
      <c r="F373" s="154" t="s">
        <v>4222</v>
      </c>
      <c r="H373" s="153" t="s">
        <v>42</v>
      </c>
      <c r="I373" s="155"/>
      <c r="L373" s="152"/>
      <c r="M373" s="156"/>
      <c r="T373" s="157"/>
      <c r="AT373" s="153" t="s">
        <v>317</v>
      </c>
      <c r="AU373" s="153" t="s">
        <v>88</v>
      </c>
      <c r="AV373" s="12" t="s">
        <v>86</v>
      </c>
      <c r="AW373" s="12" t="s">
        <v>38</v>
      </c>
      <c r="AX373" s="12" t="s">
        <v>79</v>
      </c>
      <c r="AY373" s="153" t="s">
        <v>305</v>
      </c>
    </row>
    <row r="374" spans="2:65" s="13" customFormat="1" ht="11.25">
      <c r="B374" s="158"/>
      <c r="D374" s="146" t="s">
        <v>317</v>
      </c>
      <c r="E374" s="159" t="s">
        <v>42</v>
      </c>
      <c r="F374" s="160" t="s">
        <v>4235</v>
      </c>
      <c r="H374" s="161">
        <v>27.475000000000001</v>
      </c>
      <c r="I374" s="162"/>
      <c r="L374" s="158"/>
      <c r="M374" s="163"/>
      <c r="T374" s="164"/>
      <c r="AT374" s="159" t="s">
        <v>317</v>
      </c>
      <c r="AU374" s="159" t="s">
        <v>88</v>
      </c>
      <c r="AV374" s="13" t="s">
        <v>88</v>
      </c>
      <c r="AW374" s="13" t="s">
        <v>38</v>
      </c>
      <c r="AX374" s="13" t="s">
        <v>79</v>
      </c>
      <c r="AY374" s="159" t="s">
        <v>305</v>
      </c>
    </row>
    <row r="375" spans="2:65" s="12" customFormat="1" ht="22.5">
      <c r="B375" s="152"/>
      <c r="D375" s="146" t="s">
        <v>317</v>
      </c>
      <c r="E375" s="153" t="s">
        <v>42</v>
      </c>
      <c r="F375" s="154" t="s">
        <v>4224</v>
      </c>
      <c r="H375" s="153" t="s">
        <v>42</v>
      </c>
      <c r="I375" s="155"/>
      <c r="L375" s="152"/>
      <c r="M375" s="156"/>
      <c r="T375" s="157"/>
      <c r="AT375" s="153" t="s">
        <v>317</v>
      </c>
      <c r="AU375" s="153" t="s">
        <v>88</v>
      </c>
      <c r="AV375" s="12" t="s">
        <v>86</v>
      </c>
      <c r="AW375" s="12" t="s">
        <v>38</v>
      </c>
      <c r="AX375" s="12" t="s">
        <v>79</v>
      </c>
      <c r="AY375" s="153" t="s">
        <v>305</v>
      </c>
    </row>
    <row r="376" spans="2:65" s="12" customFormat="1" ht="11.25">
      <c r="B376" s="152"/>
      <c r="D376" s="146" t="s">
        <v>317</v>
      </c>
      <c r="E376" s="153" t="s">
        <v>42</v>
      </c>
      <c r="F376" s="154" t="s">
        <v>4225</v>
      </c>
      <c r="H376" s="153" t="s">
        <v>42</v>
      </c>
      <c r="I376" s="155"/>
      <c r="L376" s="152"/>
      <c r="M376" s="156"/>
      <c r="T376" s="157"/>
      <c r="AT376" s="153" t="s">
        <v>317</v>
      </c>
      <c r="AU376" s="153" t="s">
        <v>88</v>
      </c>
      <c r="AV376" s="12" t="s">
        <v>86</v>
      </c>
      <c r="AW376" s="12" t="s">
        <v>38</v>
      </c>
      <c r="AX376" s="12" t="s">
        <v>79</v>
      </c>
      <c r="AY376" s="153" t="s">
        <v>305</v>
      </c>
    </row>
    <row r="377" spans="2:65" s="13" customFormat="1" ht="11.25">
      <c r="B377" s="158"/>
      <c r="D377" s="146" t="s">
        <v>317</v>
      </c>
      <c r="E377" s="159" t="s">
        <v>42</v>
      </c>
      <c r="F377" s="160" t="s">
        <v>4236</v>
      </c>
      <c r="H377" s="161">
        <v>2.3370000000000002</v>
      </c>
      <c r="I377" s="162"/>
      <c r="L377" s="158"/>
      <c r="M377" s="163"/>
      <c r="T377" s="164"/>
      <c r="AT377" s="159" t="s">
        <v>317</v>
      </c>
      <c r="AU377" s="159" t="s">
        <v>88</v>
      </c>
      <c r="AV377" s="13" t="s">
        <v>88</v>
      </c>
      <c r="AW377" s="13" t="s">
        <v>38</v>
      </c>
      <c r="AX377" s="13" t="s">
        <v>79</v>
      </c>
      <c r="AY377" s="159" t="s">
        <v>305</v>
      </c>
    </row>
    <row r="378" spans="2:65" s="12" customFormat="1" ht="11.25">
      <c r="B378" s="152"/>
      <c r="D378" s="146" t="s">
        <v>317</v>
      </c>
      <c r="E378" s="153" t="s">
        <v>42</v>
      </c>
      <c r="F378" s="154" t="s">
        <v>4222</v>
      </c>
      <c r="H378" s="153" t="s">
        <v>42</v>
      </c>
      <c r="I378" s="155"/>
      <c r="L378" s="152"/>
      <c r="M378" s="156"/>
      <c r="T378" s="157"/>
      <c r="AT378" s="153" t="s">
        <v>317</v>
      </c>
      <c r="AU378" s="153" t="s">
        <v>88</v>
      </c>
      <c r="AV378" s="12" t="s">
        <v>86</v>
      </c>
      <c r="AW378" s="12" t="s">
        <v>38</v>
      </c>
      <c r="AX378" s="12" t="s">
        <v>79</v>
      </c>
      <c r="AY378" s="153" t="s">
        <v>305</v>
      </c>
    </row>
    <row r="379" spans="2:65" s="13" customFormat="1" ht="11.25">
      <c r="B379" s="158"/>
      <c r="D379" s="146" t="s">
        <v>317</v>
      </c>
      <c r="E379" s="159" t="s">
        <v>42</v>
      </c>
      <c r="F379" s="160" t="s">
        <v>4237</v>
      </c>
      <c r="H379" s="161">
        <v>53.13</v>
      </c>
      <c r="I379" s="162"/>
      <c r="L379" s="158"/>
      <c r="M379" s="163"/>
      <c r="T379" s="164"/>
      <c r="AT379" s="159" t="s">
        <v>317</v>
      </c>
      <c r="AU379" s="159" t="s">
        <v>88</v>
      </c>
      <c r="AV379" s="13" t="s">
        <v>88</v>
      </c>
      <c r="AW379" s="13" t="s">
        <v>38</v>
      </c>
      <c r="AX379" s="13" t="s">
        <v>79</v>
      </c>
      <c r="AY379" s="159" t="s">
        <v>305</v>
      </c>
    </row>
    <row r="380" spans="2:65" s="12" customFormat="1" ht="11.25">
      <c r="B380" s="152"/>
      <c r="D380" s="146" t="s">
        <v>317</v>
      </c>
      <c r="E380" s="153" t="s">
        <v>42</v>
      </c>
      <c r="F380" s="154" t="s">
        <v>4220</v>
      </c>
      <c r="H380" s="153" t="s">
        <v>42</v>
      </c>
      <c r="I380" s="155"/>
      <c r="L380" s="152"/>
      <c r="M380" s="156"/>
      <c r="T380" s="157"/>
      <c r="AT380" s="153" t="s">
        <v>317</v>
      </c>
      <c r="AU380" s="153" t="s">
        <v>88</v>
      </c>
      <c r="AV380" s="12" t="s">
        <v>86</v>
      </c>
      <c r="AW380" s="12" t="s">
        <v>38</v>
      </c>
      <c r="AX380" s="12" t="s">
        <v>79</v>
      </c>
      <c r="AY380" s="153" t="s">
        <v>305</v>
      </c>
    </row>
    <row r="381" spans="2:65" s="13" customFormat="1" ht="11.25">
      <c r="B381" s="158"/>
      <c r="D381" s="146" t="s">
        <v>317</v>
      </c>
      <c r="E381" s="159" t="s">
        <v>42</v>
      </c>
      <c r="F381" s="160" t="s">
        <v>4238</v>
      </c>
      <c r="H381" s="161">
        <v>17.95</v>
      </c>
      <c r="I381" s="162"/>
      <c r="L381" s="158"/>
      <c r="M381" s="163"/>
      <c r="T381" s="164"/>
      <c r="AT381" s="159" t="s">
        <v>317</v>
      </c>
      <c r="AU381" s="159" t="s">
        <v>88</v>
      </c>
      <c r="AV381" s="13" t="s">
        <v>88</v>
      </c>
      <c r="AW381" s="13" t="s">
        <v>38</v>
      </c>
      <c r="AX381" s="13" t="s">
        <v>79</v>
      </c>
      <c r="AY381" s="159" t="s">
        <v>305</v>
      </c>
    </row>
    <row r="382" spans="2:65" s="14" customFormat="1" ht="11.25">
      <c r="B382" s="165"/>
      <c r="D382" s="146" t="s">
        <v>317</v>
      </c>
      <c r="E382" s="166" t="s">
        <v>4023</v>
      </c>
      <c r="F382" s="167" t="s">
        <v>338</v>
      </c>
      <c r="H382" s="168">
        <v>123.342</v>
      </c>
      <c r="I382" s="169"/>
      <c r="L382" s="165"/>
      <c r="M382" s="170"/>
      <c r="T382" s="171"/>
      <c r="AT382" s="166" t="s">
        <v>317</v>
      </c>
      <c r="AU382" s="166" t="s">
        <v>88</v>
      </c>
      <c r="AV382" s="14" t="s">
        <v>96</v>
      </c>
      <c r="AW382" s="14" t="s">
        <v>38</v>
      </c>
      <c r="AX382" s="14" t="s">
        <v>79</v>
      </c>
      <c r="AY382" s="166" t="s">
        <v>305</v>
      </c>
    </row>
    <row r="383" spans="2:65" s="15" customFormat="1" ht="11.25">
      <c r="B383" s="172"/>
      <c r="D383" s="146" t="s">
        <v>317</v>
      </c>
      <c r="E383" s="173" t="s">
        <v>42</v>
      </c>
      <c r="F383" s="174" t="s">
        <v>339</v>
      </c>
      <c r="H383" s="175">
        <v>123.342</v>
      </c>
      <c r="I383" s="176"/>
      <c r="L383" s="172"/>
      <c r="M383" s="177"/>
      <c r="T383" s="178"/>
      <c r="AT383" s="173" t="s">
        <v>317</v>
      </c>
      <c r="AU383" s="173" t="s">
        <v>88</v>
      </c>
      <c r="AV383" s="15" t="s">
        <v>311</v>
      </c>
      <c r="AW383" s="15" t="s">
        <v>38</v>
      </c>
      <c r="AX383" s="15" t="s">
        <v>86</v>
      </c>
      <c r="AY383" s="173" t="s">
        <v>305</v>
      </c>
    </row>
    <row r="384" spans="2:65" s="1" customFormat="1" ht="16.5" customHeight="1">
      <c r="B384" s="33"/>
      <c r="C384" s="133" t="s">
        <v>498</v>
      </c>
      <c r="D384" s="133" t="s">
        <v>307</v>
      </c>
      <c r="E384" s="134" t="s">
        <v>4239</v>
      </c>
      <c r="F384" s="135" t="s">
        <v>4240</v>
      </c>
      <c r="G384" s="136" t="s">
        <v>199</v>
      </c>
      <c r="H384" s="137">
        <v>123.342</v>
      </c>
      <c r="I384" s="138"/>
      <c r="J384" s="139">
        <f>ROUND(I384*H384,2)</f>
        <v>0</v>
      </c>
      <c r="K384" s="135" t="s">
        <v>310</v>
      </c>
      <c r="L384" s="33"/>
      <c r="M384" s="140" t="s">
        <v>42</v>
      </c>
      <c r="N384" s="141" t="s">
        <v>50</v>
      </c>
      <c r="P384" s="142">
        <f>O384*H384</f>
        <v>0</v>
      </c>
      <c r="Q384" s="142">
        <v>0</v>
      </c>
      <c r="R384" s="142">
        <f>Q384*H384</f>
        <v>0</v>
      </c>
      <c r="S384" s="142">
        <v>0</v>
      </c>
      <c r="T384" s="143">
        <f>S384*H384</f>
        <v>0</v>
      </c>
      <c r="AR384" s="144" t="s">
        <v>311</v>
      </c>
      <c r="AT384" s="144" t="s">
        <v>307</v>
      </c>
      <c r="AU384" s="144" t="s">
        <v>88</v>
      </c>
      <c r="AY384" s="18" t="s">
        <v>305</v>
      </c>
      <c r="BE384" s="145">
        <f>IF(N384="základní",J384,0)</f>
        <v>0</v>
      </c>
      <c r="BF384" s="145">
        <f>IF(N384="snížená",J384,0)</f>
        <v>0</v>
      </c>
      <c r="BG384" s="145">
        <f>IF(N384="zákl. přenesená",J384,0)</f>
        <v>0</v>
      </c>
      <c r="BH384" s="145">
        <f>IF(N384="sníž. přenesená",J384,0)</f>
        <v>0</v>
      </c>
      <c r="BI384" s="145">
        <f>IF(N384="nulová",J384,0)</f>
        <v>0</v>
      </c>
      <c r="BJ384" s="18" t="s">
        <v>86</v>
      </c>
      <c r="BK384" s="145">
        <f>ROUND(I384*H384,2)</f>
        <v>0</v>
      </c>
      <c r="BL384" s="18" t="s">
        <v>311</v>
      </c>
      <c r="BM384" s="144" t="s">
        <v>4241</v>
      </c>
    </row>
    <row r="385" spans="2:65" s="1" customFormat="1" ht="11.25">
      <c r="B385" s="33"/>
      <c r="D385" s="146" t="s">
        <v>313</v>
      </c>
      <c r="F385" s="147" t="s">
        <v>4242</v>
      </c>
      <c r="I385" s="148"/>
      <c r="L385" s="33"/>
      <c r="M385" s="149"/>
      <c r="T385" s="54"/>
      <c r="AT385" s="18" t="s">
        <v>313</v>
      </c>
      <c r="AU385" s="18" t="s">
        <v>88</v>
      </c>
    </row>
    <row r="386" spans="2:65" s="1" customFormat="1" ht="11.25">
      <c r="B386" s="33"/>
      <c r="D386" s="150" t="s">
        <v>315</v>
      </c>
      <c r="F386" s="151" t="s">
        <v>4243</v>
      </c>
      <c r="I386" s="148"/>
      <c r="L386" s="33"/>
      <c r="M386" s="149"/>
      <c r="T386" s="54"/>
      <c r="AT386" s="18" t="s">
        <v>315</v>
      </c>
      <c r="AU386" s="18" t="s">
        <v>88</v>
      </c>
    </row>
    <row r="387" spans="2:65" s="1" customFormat="1" ht="58.5">
      <c r="B387" s="33"/>
      <c r="D387" s="146" t="s">
        <v>4036</v>
      </c>
      <c r="F387" s="189" t="s">
        <v>4186</v>
      </c>
      <c r="I387" s="148"/>
      <c r="L387" s="33"/>
      <c r="M387" s="149"/>
      <c r="T387" s="54"/>
      <c r="AT387" s="18" t="s">
        <v>4036</v>
      </c>
      <c r="AU387" s="18" t="s">
        <v>88</v>
      </c>
    </row>
    <row r="388" spans="2:65" s="13" customFormat="1" ht="11.25">
      <c r="B388" s="158"/>
      <c r="D388" s="146" t="s">
        <v>317</v>
      </c>
      <c r="E388" s="159" t="s">
        <v>42</v>
      </c>
      <c r="F388" s="160" t="s">
        <v>4023</v>
      </c>
      <c r="H388" s="161">
        <v>123.342</v>
      </c>
      <c r="I388" s="162"/>
      <c r="L388" s="158"/>
      <c r="M388" s="163"/>
      <c r="T388" s="164"/>
      <c r="AT388" s="159" t="s">
        <v>317</v>
      </c>
      <c r="AU388" s="159" t="s">
        <v>88</v>
      </c>
      <c r="AV388" s="13" t="s">
        <v>88</v>
      </c>
      <c r="AW388" s="13" t="s">
        <v>38</v>
      </c>
      <c r="AX388" s="13" t="s">
        <v>86</v>
      </c>
      <c r="AY388" s="159" t="s">
        <v>305</v>
      </c>
    </row>
    <row r="389" spans="2:65" s="1" customFormat="1" ht="21.75" customHeight="1">
      <c r="B389" s="33"/>
      <c r="C389" s="133" t="s">
        <v>507</v>
      </c>
      <c r="D389" s="133" t="s">
        <v>307</v>
      </c>
      <c r="E389" s="134" t="s">
        <v>4244</v>
      </c>
      <c r="F389" s="135" t="s">
        <v>4245</v>
      </c>
      <c r="G389" s="136" t="s">
        <v>453</v>
      </c>
      <c r="H389" s="137">
        <v>3.0840000000000001</v>
      </c>
      <c r="I389" s="138"/>
      <c r="J389" s="139">
        <f>ROUND(I389*H389,2)</f>
        <v>0</v>
      </c>
      <c r="K389" s="135" t="s">
        <v>310</v>
      </c>
      <c r="L389" s="33"/>
      <c r="M389" s="140" t="s">
        <v>42</v>
      </c>
      <c r="N389" s="141" t="s">
        <v>50</v>
      </c>
      <c r="P389" s="142">
        <f>O389*H389</f>
        <v>0</v>
      </c>
      <c r="Q389" s="142">
        <v>1.0606199999999999</v>
      </c>
      <c r="R389" s="142">
        <f>Q389*H389</f>
        <v>3.2709520799999998</v>
      </c>
      <c r="S389" s="142">
        <v>0</v>
      </c>
      <c r="T389" s="143">
        <f>S389*H389</f>
        <v>0</v>
      </c>
      <c r="AR389" s="144" t="s">
        <v>311</v>
      </c>
      <c r="AT389" s="144" t="s">
        <v>307</v>
      </c>
      <c r="AU389" s="144" t="s">
        <v>88</v>
      </c>
      <c r="AY389" s="18" t="s">
        <v>305</v>
      </c>
      <c r="BE389" s="145">
        <f>IF(N389="základní",J389,0)</f>
        <v>0</v>
      </c>
      <c r="BF389" s="145">
        <f>IF(N389="snížená",J389,0)</f>
        <v>0</v>
      </c>
      <c r="BG389" s="145">
        <f>IF(N389="zákl. přenesená",J389,0)</f>
        <v>0</v>
      </c>
      <c r="BH389" s="145">
        <f>IF(N389="sníž. přenesená",J389,0)</f>
        <v>0</v>
      </c>
      <c r="BI389" s="145">
        <f>IF(N389="nulová",J389,0)</f>
        <v>0</v>
      </c>
      <c r="BJ389" s="18" t="s">
        <v>86</v>
      </c>
      <c r="BK389" s="145">
        <f>ROUND(I389*H389,2)</f>
        <v>0</v>
      </c>
      <c r="BL389" s="18" t="s">
        <v>311</v>
      </c>
      <c r="BM389" s="144" t="s">
        <v>4246</v>
      </c>
    </row>
    <row r="390" spans="2:65" s="1" customFormat="1" ht="11.25">
      <c r="B390" s="33"/>
      <c r="D390" s="146" t="s">
        <v>313</v>
      </c>
      <c r="F390" s="147" t="s">
        <v>4247</v>
      </c>
      <c r="I390" s="148"/>
      <c r="L390" s="33"/>
      <c r="M390" s="149"/>
      <c r="T390" s="54"/>
      <c r="AT390" s="18" t="s">
        <v>313</v>
      </c>
      <c r="AU390" s="18" t="s">
        <v>88</v>
      </c>
    </row>
    <row r="391" spans="2:65" s="1" customFormat="1" ht="11.25">
      <c r="B391" s="33"/>
      <c r="D391" s="150" t="s">
        <v>315</v>
      </c>
      <c r="F391" s="151" t="s">
        <v>4248</v>
      </c>
      <c r="I391" s="148"/>
      <c r="L391" s="33"/>
      <c r="M391" s="149"/>
      <c r="T391" s="54"/>
      <c r="AT391" s="18" t="s">
        <v>315</v>
      </c>
      <c r="AU391" s="18" t="s">
        <v>88</v>
      </c>
    </row>
    <row r="392" spans="2:65" s="1" customFormat="1" ht="39">
      <c r="B392" s="33"/>
      <c r="D392" s="146" t="s">
        <v>4036</v>
      </c>
      <c r="F392" s="189" t="s">
        <v>4210</v>
      </c>
      <c r="I392" s="148"/>
      <c r="L392" s="33"/>
      <c r="M392" s="149"/>
      <c r="T392" s="54"/>
      <c r="AT392" s="18" t="s">
        <v>4036</v>
      </c>
      <c r="AU392" s="18" t="s">
        <v>88</v>
      </c>
    </row>
    <row r="393" spans="2:65" s="12" customFormat="1" ht="22.5">
      <c r="B393" s="152"/>
      <c r="D393" s="146" t="s">
        <v>317</v>
      </c>
      <c r="E393" s="153" t="s">
        <v>42</v>
      </c>
      <c r="F393" s="154" t="s">
        <v>4211</v>
      </c>
      <c r="H393" s="153" t="s">
        <v>42</v>
      </c>
      <c r="I393" s="155"/>
      <c r="L393" s="152"/>
      <c r="M393" s="156"/>
      <c r="T393" s="157"/>
      <c r="AT393" s="153" t="s">
        <v>317</v>
      </c>
      <c r="AU393" s="153" t="s">
        <v>88</v>
      </c>
      <c r="AV393" s="12" t="s">
        <v>86</v>
      </c>
      <c r="AW393" s="12" t="s">
        <v>38</v>
      </c>
      <c r="AX393" s="12" t="s">
        <v>79</v>
      </c>
      <c r="AY393" s="153" t="s">
        <v>305</v>
      </c>
    </row>
    <row r="394" spans="2:65" s="13" customFormat="1" ht="11.25">
      <c r="B394" s="158"/>
      <c r="D394" s="146" t="s">
        <v>317</v>
      </c>
      <c r="E394" s="159" t="s">
        <v>42</v>
      </c>
      <c r="F394" s="160" t="s">
        <v>4249</v>
      </c>
      <c r="H394" s="161">
        <v>3.0840000000000001</v>
      </c>
      <c r="I394" s="162"/>
      <c r="L394" s="158"/>
      <c r="M394" s="163"/>
      <c r="T394" s="164"/>
      <c r="AT394" s="159" t="s">
        <v>317</v>
      </c>
      <c r="AU394" s="159" t="s">
        <v>88</v>
      </c>
      <c r="AV394" s="13" t="s">
        <v>88</v>
      </c>
      <c r="AW394" s="13" t="s">
        <v>38</v>
      </c>
      <c r="AX394" s="13" t="s">
        <v>79</v>
      </c>
      <c r="AY394" s="159" t="s">
        <v>305</v>
      </c>
    </row>
    <row r="395" spans="2:65" s="15" customFormat="1" ht="11.25">
      <c r="B395" s="172"/>
      <c r="D395" s="146" t="s">
        <v>317</v>
      </c>
      <c r="E395" s="173" t="s">
        <v>42</v>
      </c>
      <c r="F395" s="174" t="s">
        <v>339</v>
      </c>
      <c r="H395" s="175">
        <v>3.0840000000000001</v>
      </c>
      <c r="I395" s="176"/>
      <c r="L395" s="172"/>
      <c r="M395" s="177"/>
      <c r="T395" s="178"/>
      <c r="AT395" s="173" t="s">
        <v>317</v>
      </c>
      <c r="AU395" s="173" t="s">
        <v>88</v>
      </c>
      <c r="AV395" s="15" t="s">
        <v>311</v>
      </c>
      <c r="AW395" s="15" t="s">
        <v>38</v>
      </c>
      <c r="AX395" s="15" t="s">
        <v>86</v>
      </c>
      <c r="AY395" s="173" t="s">
        <v>305</v>
      </c>
    </row>
    <row r="396" spans="2:65" s="1" customFormat="1" ht="24.2" customHeight="1">
      <c r="B396" s="33"/>
      <c r="C396" s="133" t="s">
        <v>517</v>
      </c>
      <c r="D396" s="133" t="s">
        <v>307</v>
      </c>
      <c r="E396" s="134" t="s">
        <v>4250</v>
      </c>
      <c r="F396" s="135" t="s">
        <v>4251</v>
      </c>
      <c r="G396" s="136" t="s">
        <v>244</v>
      </c>
      <c r="H396" s="137">
        <v>4.6100000000000003</v>
      </c>
      <c r="I396" s="138"/>
      <c r="J396" s="139">
        <f>ROUND(I396*H396,2)</f>
        <v>0</v>
      </c>
      <c r="K396" s="135" t="s">
        <v>310</v>
      </c>
      <c r="L396" s="33"/>
      <c r="M396" s="140" t="s">
        <v>42</v>
      </c>
      <c r="N396" s="141" t="s">
        <v>50</v>
      </c>
      <c r="P396" s="142">
        <f>O396*H396</f>
        <v>0</v>
      </c>
      <c r="Q396" s="142">
        <v>2.45329</v>
      </c>
      <c r="R396" s="142">
        <f>Q396*H396</f>
        <v>11.3096669</v>
      </c>
      <c r="S396" s="142">
        <v>0</v>
      </c>
      <c r="T396" s="143">
        <f>S396*H396</f>
        <v>0</v>
      </c>
      <c r="AR396" s="144" t="s">
        <v>311</v>
      </c>
      <c r="AT396" s="144" t="s">
        <v>307</v>
      </c>
      <c r="AU396" s="144" t="s">
        <v>88</v>
      </c>
      <c r="AY396" s="18" t="s">
        <v>305</v>
      </c>
      <c r="BE396" s="145">
        <f>IF(N396="základní",J396,0)</f>
        <v>0</v>
      </c>
      <c r="BF396" s="145">
        <f>IF(N396="snížená",J396,0)</f>
        <v>0</v>
      </c>
      <c r="BG396" s="145">
        <f>IF(N396="zákl. přenesená",J396,0)</f>
        <v>0</v>
      </c>
      <c r="BH396" s="145">
        <f>IF(N396="sníž. přenesená",J396,0)</f>
        <v>0</v>
      </c>
      <c r="BI396" s="145">
        <f>IF(N396="nulová",J396,0)</f>
        <v>0</v>
      </c>
      <c r="BJ396" s="18" t="s">
        <v>86</v>
      </c>
      <c r="BK396" s="145">
        <f>ROUND(I396*H396,2)</f>
        <v>0</v>
      </c>
      <c r="BL396" s="18" t="s">
        <v>311</v>
      </c>
      <c r="BM396" s="144" t="s">
        <v>4252</v>
      </c>
    </row>
    <row r="397" spans="2:65" s="1" customFormat="1" ht="19.5">
      <c r="B397" s="33"/>
      <c r="D397" s="146" t="s">
        <v>313</v>
      </c>
      <c r="F397" s="147" t="s">
        <v>4253</v>
      </c>
      <c r="I397" s="148"/>
      <c r="L397" s="33"/>
      <c r="M397" s="149"/>
      <c r="T397" s="54"/>
      <c r="AT397" s="18" t="s">
        <v>313</v>
      </c>
      <c r="AU397" s="18" t="s">
        <v>88</v>
      </c>
    </row>
    <row r="398" spans="2:65" s="1" customFormat="1" ht="11.25">
      <c r="B398" s="33"/>
      <c r="D398" s="150" t="s">
        <v>315</v>
      </c>
      <c r="F398" s="151" t="s">
        <v>4254</v>
      </c>
      <c r="I398" s="148"/>
      <c r="L398" s="33"/>
      <c r="M398" s="149"/>
      <c r="T398" s="54"/>
      <c r="AT398" s="18" t="s">
        <v>315</v>
      </c>
      <c r="AU398" s="18" t="s">
        <v>88</v>
      </c>
    </row>
    <row r="399" spans="2:65" s="1" customFormat="1" ht="146.25">
      <c r="B399" s="33"/>
      <c r="D399" s="146" t="s">
        <v>4036</v>
      </c>
      <c r="F399" s="189" t="s">
        <v>4255</v>
      </c>
      <c r="I399" s="148"/>
      <c r="L399" s="33"/>
      <c r="M399" s="149"/>
      <c r="T399" s="54"/>
      <c r="AT399" s="18" t="s">
        <v>4036</v>
      </c>
      <c r="AU399" s="18" t="s">
        <v>88</v>
      </c>
    </row>
    <row r="400" spans="2:65" s="12" customFormat="1" ht="22.5">
      <c r="B400" s="152"/>
      <c r="D400" s="146" t="s">
        <v>317</v>
      </c>
      <c r="E400" s="153" t="s">
        <v>42</v>
      </c>
      <c r="F400" s="154" t="s">
        <v>4148</v>
      </c>
      <c r="H400" s="153" t="s">
        <v>42</v>
      </c>
      <c r="I400" s="155"/>
      <c r="L400" s="152"/>
      <c r="M400" s="156"/>
      <c r="T400" s="157"/>
      <c r="AT400" s="153" t="s">
        <v>317</v>
      </c>
      <c r="AU400" s="153" t="s">
        <v>88</v>
      </c>
      <c r="AV400" s="12" t="s">
        <v>86</v>
      </c>
      <c r="AW400" s="12" t="s">
        <v>38</v>
      </c>
      <c r="AX400" s="12" t="s">
        <v>79</v>
      </c>
      <c r="AY400" s="153" t="s">
        <v>305</v>
      </c>
    </row>
    <row r="401" spans="2:65" s="12" customFormat="1" ht="11.25">
      <c r="B401" s="152"/>
      <c r="D401" s="146" t="s">
        <v>317</v>
      </c>
      <c r="E401" s="153" t="s">
        <v>42</v>
      </c>
      <c r="F401" s="154" t="s">
        <v>4256</v>
      </c>
      <c r="H401" s="153" t="s">
        <v>42</v>
      </c>
      <c r="I401" s="155"/>
      <c r="L401" s="152"/>
      <c r="M401" s="156"/>
      <c r="T401" s="157"/>
      <c r="AT401" s="153" t="s">
        <v>317</v>
      </c>
      <c r="AU401" s="153" t="s">
        <v>88</v>
      </c>
      <c r="AV401" s="12" t="s">
        <v>86</v>
      </c>
      <c r="AW401" s="12" t="s">
        <v>38</v>
      </c>
      <c r="AX401" s="12" t="s">
        <v>79</v>
      </c>
      <c r="AY401" s="153" t="s">
        <v>305</v>
      </c>
    </row>
    <row r="402" spans="2:65" s="12" customFormat="1" ht="11.25">
      <c r="B402" s="152"/>
      <c r="D402" s="146" t="s">
        <v>317</v>
      </c>
      <c r="E402" s="153" t="s">
        <v>42</v>
      </c>
      <c r="F402" s="154" t="s">
        <v>4257</v>
      </c>
      <c r="H402" s="153" t="s">
        <v>42</v>
      </c>
      <c r="I402" s="155"/>
      <c r="L402" s="152"/>
      <c r="M402" s="156"/>
      <c r="T402" s="157"/>
      <c r="AT402" s="153" t="s">
        <v>317</v>
      </c>
      <c r="AU402" s="153" t="s">
        <v>88</v>
      </c>
      <c r="AV402" s="12" t="s">
        <v>86</v>
      </c>
      <c r="AW402" s="12" t="s">
        <v>38</v>
      </c>
      <c r="AX402" s="12" t="s">
        <v>79</v>
      </c>
      <c r="AY402" s="153" t="s">
        <v>305</v>
      </c>
    </row>
    <row r="403" spans="2:65" s="13" customFormat="1" ht="22.5">
      <c r="B403" s="158"/>
      <c r="D403" s="146" t="s">
        <v>317</v>
      </c>
      <c r="E403" s="159" t="s">
        <v>42</v>
      </c>
      <c r="F403" s="160" t="s">
        <v>4258</v>
      </c>
      <c r="H403" s="161">
        <v>3.23</v>
      </c>
      <c r="I403" s="162"/>
      <c r="L403" s="158"/>
      <c r="M403" s="163"/>
      <c r="T403" s="164"/>
      <c r="AT403" s="159" t="s">
        <v>317</v>
      </c>
      <c r="AU403" s="159" t="s">
        <v>88</v>
      </c>
      <c r="AV403" s="13" t="s">
        <v>88</v>
      </c>
      <c r="AW403" s="13" t="s">
        <v>38</v>
      </c>
      <c r="AX403" s="13" t="s">
        <v>79</v>
      </c>
      <c r="AY403" s="159" t="s">
        <v>305</v>
      </c>
    </row>
    <row r="404" spans="2:65" s="12" customFormat="1" ht="11.25">
      <c r="B404" s="152"/>
      <c r="D404" s="146" t="s">
        <v>317</v>
      </c>
      <c r="E404" s="153" t="s">
        <v>42</v>
      </c>
      <c r="F404" s="154" t="s">
        <v>4259</v>
      </c>
      <c r="H404" s="153" t="s">
        <v>42</v>
      </c>
      <c r="I404" s="155"/>
      <c r="L404" s="152"/>
      <c r="M404" s="156"/>
      <c r="T404" s="157"/>
      <c r="AT404" s="153" t="s">
        <v>317</v>
      </c>
      <c r="AU404" s="153" t="s">
        <v>88</v>
      </c>
      <c r="AV404" s="12" t="s">
        <v>86</v>
      </c>
      <c r="AW404" s="12" t="s">
        <v>38</v>
      </c>
      <c r="AX404" s="12" t="s">
        <v>79</v>
      </c>
      <c r="AY404" s="153" t="s">
        <v>305</v>
      </c>
    </row>
    <row r="405" spans="2:65" s="13" customFormat="1" ht="11.25">
      <c r="B405" s="158"/>
      <c r="D405" s="146" t="s">
        <v>317</v>
      </c>
      <c r="E405" s="159" t="s">
        <v>42</v>
      </c>
      <c r="F405" s="160" t="s">
        <v>4260</v>
      </c>
      <c r="H405" s="161">
        <v>1.38</v>
      </c>
      <c r="I405" s="162"/>
      <c r="L405" s="158"/>
      <c r="M405" s="163"/>
      <c r="T405" s="164"/>
      <c r="AT405" s="159" t="s">
        <v>317</v>
      </c>
      <c r="AU405" s="159" t="s">
        <v>88</v>
      </c>
      <c r="AV405" s="13" t="s">
        <v>88</v>
      </c>
      <c r="AW405" s="13" t="s">
        <v>38</v>
      </c>
      <c r="AX405" s="13" t="s">
        <v>79</v>
      </c>
      <c r="AY405" s="159" t="s">
        <v>305</v>
      </c>
    </row>
    <row r="406" spans="2:65" s="14" customFormat="1" ht="11.25">
      <c r="B406" s="165"/>
      <c r="D406" s="146" t="s">
        <v>317</v>
      </c>
      <c r="E406" s="166" t="s">
        <v>4017</v>
      </c>
      <c r="F406" s="167" t="s">
        <v>338</v>
      </c>
      <c r="H406" s="168">
        <v>4.6100000000000003</v>
      </c>
      <c r="I406" s="169"/>
      <c r="L406" s="165"/>
      <c r="M406" s="170"/>
      <c r="T406" s="171"/>
      <c r="AT406" s="166" t="s">
        <v>317</v>
      </c>
      <c r="AU406" s="166" t="s">
        <v>88</v>
      </c>
      <c r="AV406" s="14" t="s">
        <v>96</v>
      </c>
      <c r="AW406" s="14" t="s">
        <v>38</v>
      </c>
      <c r="AX406" s="14" t="s">
        <v>79</v>
      </c>
      <c r="AY406" s="166" t="s">
        <v>305</v>
      </c>
    </row>
    <row r="407" spans="2:65" s="15" customFormat="1" ht="11.25">
      <c r="B407" s="172"/>
      <c r="D407" s="146" t="s">
        <v>317</v>
      </c>
      <c r="E407" s="173" t="s">
        <v>42</v>
      </c>
      <c r="F407" s="174" t="s">
        <v>339</v>
      </c>
      <c r="H407" s="175">
        <v>4.6100000000000003</v>
      </c>
      <c r="I407" s="176"/>
      <c r="L407" s="172"/>
      <c r="M407" s="177"/>
      <c r="T407" s="178"/>
      <c r="AT407" s="173" t="s">
        <v>317</v>
      </c>
      <c r="AU407" s="173" t="s">
        <v>88</v>
      </c>
      <c r="AV407" s="15" t="s">
        <v>311</v>
      </c>
      <c r="AW407" s="15" t="s">
        <v>38</v>
      </c>
      <c r="AX407" s="15" t="s">
        <v>86</v>
      </c>
      <c r="AY407" s="173" t="s">
        <v>305</v>
      </c>
    </row>
    <row r="408" spans="2:65" s="1" customFormat="1" ht="16.5" customHeight="1">
      <c r="B408" s="33"/>
      <c r="C408" s="133" t="s">
        <v>525</v>
      </c>
      <c r="D408" s="133" t="s">
        <v>307</v>
      </c>
      <c r="E408" s="134" t="s">
        <v>4261</v>
      </c>
      <c r="F408" s="135" t="s">
        <v>4262</v>
      </c>
      <c r="G408" s="136" t="s">
        <v>199</v>
      </c>
      <c r="H408" s="137">
        <v>36.479999999999997</v>
      </c>
      <c r="I408" s="138"/>
      <c r="J408" s="139">
        <f>ROUND(I408*H408,2)</f>
        <v>0</v>
      </c>
      <c r="K408" s="135" t="s">
        <v>310</v>
      </c>
      <c r="L408" s="33"/>
      <c r="M408" s="140" t="s">
        <v>42</v>
      </c>
      <c r="N408" s="141" t="s">
        <v>50</v>
      </c>
      <c r="P408" s="142">
        <f>O408*H408</f>
        <v>0</v>
      </c>
      <c r="Q408" s="142">
        <v>2.7499999999999998E-3</v>
      </c>
      <c r="R408" s="142">
        <f>Q408*H408</f>
        <v>0.10031999999999999</v>
      </c>
      <c r="S408" s="142">
        <v>0</v>
      </c>
      <c r="T408" s="143">
        <f>S408*H408</f>
        <v>0</v>
      </c>
      <c r="AR408" s="144" t="s">
        <v>311</v>
      </c>
      <c r="AT408" s="144" t="s">
        <v>307</v>
      </c>
      <c r="AU408" s="144" t="s">
        <v>88</v>
      </c>
      <c r="AY408" s="18" t="s">
        <v>305</v>
      </c>
      <c r="BE408" s="145">
        <f>IF(N408="základní",J408,0)</f>
        <v>0</v>
      </c>
      <c r="BF408" s="145">
        <f>IF(N408="snížená",J408,0)</f>
        <v>0</v>
      </c>
      <c r="BG408" s="145">
        <f>IF(N408="zákl. přenesená",J408,0)</f>
        <v>0</v>
      </c>
      <c r="BH408" s="145">
        <f>IF(N408="sníž. přenesená",J408,0)</f>
        <v>0</v>
      </c>
      <c r="BI408" s="145">
        <f>IF(N408="nulová",J408,0)</f>
        <v>0</v>
      </c>
      <c r="BJ408" s="18" t="s">
        <v>86</v>
      </c>
      <c r="BK408" s="145">
        <f>ROUND(I408*H408,2)</f>
        <v>0</v>
      </c>
      <c r="BL408" s="18" t="s">
        <v>311</v>
      </c>
      <c r="BM408" s="144" t="s">
        <v>4263</v>
      </c>
    </row>
    <row r="409" spans="2:65" s="1" customFormat="1" ht="11.25">
      <c r="B409" s="33"/>
      <c r="D409" s="146" t="s">
        <v>313</v>
      </c>
      <c r="F409" s="147" t="s">
        <v>4264</v>
      </c>
      <c r="I409" s="148"/>
      <c r="L409" s="33"/>
      <c r="M409" s="149"/>
      <c r="T409" s="54"/>
      <c r="AT409" s="18" t="s">
        <v>313</v>
      </c>
      <c r="AU409" s="18" t="s">
        <v>88</v>
      </c>
    </row>
    <row r="410" spans="2:65" s="1" customFormat="1" ht="11.25">
      <c r="B410" s="33"/>
      <c r="D410" s="150" t="s">
        <v>315</v>
      </c>
      <c r="F410" s="151" t="s">
        <v>4265</v>
      </c>
      <c r="I410" s="148"/>
      <c r="L410" s="33"/>
      <c r="M410" s="149"/>
      <c r="T410" s="54"/>
      <c r="AT410" s="18" t="s">
        <v>315</v>
      </c>
      <c r="AU410" s="18" t="s">
        <v>88</v>
      </c>
    </row>
    <row r="411" spans="2:65" s="1" customFormat="1" ht="68.25">
      <c r="B411" s="33"/>
      <c r="D411" s="146" t="s">
        <v>4036</v>
      </c>
      <c r="F411" s="189" t="s">
        <v>4266</v>
      </c>
      <c r="I411" s="148"/>
      <c r="L411" s="33"/>
      <c r="M411" s="149"/>
      <c r="T411" s="54"/>
      <c r="AT411" s="18" t="s">
        <v>4036</v>
      </c>
      <c r="AU411" s="18" t="s">
        <v>88</v>
      </c>
    </row>
    <row r="412" spans="2:65" s="12" customFormat="1" ht="22.5">
      <c r="B412" s="152"/>
      <c r="D412" s="146" t="s">
        <v>317</v>
      </c>
      <c r="E412" s="153" t="s">
        <v>42</v>
      </c>
      <c r="F412" s="154" t="s">
        <v>4148</v>
      </c>
      <c r="H412" s="153" t="s">
        <v>42</v>
      </c>
      <c r="I412" s="155"/>
      <c r="L412" s="152"/>
      <c r="M412" s="156"/>
      <c r="T412" s="157"/>
      <c r="AT412" s="153" t="s">
        <v>317</v>
      </c>
      <c r="AU412" s="153" t="s">
        <v>88</v>
      </c>
      <c r="AV412" s="12" t="s">
        <v>86</v>
      </c>
      <c r="AW412" s="12" t="s">
        <v>38</v>
      </c>
      <c r="AX412" s="12" t="s">
        <v>79</v>
      </c>
      <c r="AY412" s="153" t="s">
        <v>305</v>
      </c>
    </row>
    <row r="413" spans="2:65" s="12" customFormat="1" ht="11.25">
      <c r="B413" s="152"/>
      <c r="D413" s="146" t="s">
        <v>317</v>
      </c>
      <c r="E413" s="153" t="s">
        <v>42</v>
      </c>
      <c r="F413" s="154" t="s">
        <v>4256</v>
      </c>
      <c r="H413" s="153" t="s">
        <v>42</v>
      </c>
      <c r="I413" s="155"/>
      <c r="L413" s="152"/>
      <c r="M413" s="156"/>
      <c r="T413" s="157"/>
      <c r="AT413" s="153" t="s">
        <v>317</v>
      </c>
      <c r="AU413" s="153" t="s">
        <v>88</v>
      </c>
      <c r="AV413" s="12" t="s">
        <v>86</v>
      </c>
      <c r="AW413" s="12" t="s">
        <v>38</v>
      </c>
      <c r="AX413" s="12" t="s">
        <v>79</v>
      </c>
      <c r="AY413" s="153" t="s">
        <v>305</v>
      </c>
    </row>
    <row r="414" spans="2:65" s="12" customFormat="1" ht="11.25">
      <c r="B414" s="152"/>
      <c r="D414" s="146" t="s">
        <v>317</v>
      </c>
      <c r="E414" s="153" t="s">
        <v>42</v>
      </c>
      <c r="F414" s="154" t="s">
        <v>4257</v>
      </c>
      <c r="H414" s="153" t="s">
        <v>42</v>
      </c>
      <c r="I414" s="155"/>
      <c r="L414" s="152"/>
      <c r="M414" s="156"/>
      <c r="T414" s="157"/>
      <c r="AT414" s="153" t="s">
        <v>317</v>
      </c>
      <c r="AU414" s="153" t="s">
        <v>88</v>
      </c>
      <c r="AV414" s="12" t="s">
        <v>86</v>
      </c>
      <c r="AW414" s="12" t="s">
        <v>38</v>
      </c>
      <c r="AX414" s="12" t="s">
        <v>79</v>
      </c>
      <c r="AY414" s="153" t="s">
        <v>305</v>
      </c>
    </row>
    <row r="415" spans="2:65" s="13" customFormat="1" ht="22.5">
      <c r="B415" s="158"/>
      <c r="D415" s="146" t="s">
        <v>317</v>
      </c>
      <c r="E415" s="159" t="s">
        <v>42</v>
      </c>
      <c r="F415" s="160" t="s">
        <v>4267</v>
      </c>
      <c r="H415" s="161">
        <v>25.44</v>
      </c>
      <c r="I415" s="162"/>
      <c r="L415" s="158"/>
      <c r="M415" s="163"/>
      <c r="T415" s="164"/>
      <c r="AT415" s="159" t="s">
        <v>317</v>
      </c>
      <c r="AU415" s="159" t="s">
        <v>88</v>
      </c>
      <c r="AV415" s="13" t="s">
        <v>88</v>
      </c>
      <c r="AW415" s="13" t="s">
        <v>38</v>
      </c>
      <c r="AX415" s="13" t="s">
        <v>79</v>
      </c>
      <c r="AY415" s="159" t="s">
        <v>305</v>
      </c>
    </row>
    <row r="416" spans="2:65" s="12" customFormat="1" ht="11.25">
      <c r="B416" s="152"/>
      <c r="D416" s="146" t="s">
        <v>317</v>
      </c>
      <c r="E416" s="153" t="s">
        <v>42</v>
      </c>
      <c r="F416" s="154" t="s">
        <v>4259</v>
      </c>
      <c r="H416" s="153" t="s">
        <v>42</v>
      </c>
      <c r="I416" s="155"/>
      <c r="L416" s="152"/>
      <c r="M416" s="156"/>
      <c r="T416" s="157"/>
      <c r="AT416" s="153" t="s">
        <v>317</v>
      </c>
      <c r="AU416" s="153" t="s">
        <v>88</v>
      </c>
      <c r="AV416" s="12" t="s">
        <v>86</v>
      </c>
      <c r="AW416" s="12" t="s">
        <v>38</v>
      </c>
      <c r="AX416" s="12" t="s">
        <v>79</v>
      </c>
      <c r="AY416" s="153" t="s">
        <v>305</v>
      </c>
    </row>
    <row r="417" spans="2:65" s="13" customFormat="1" ht="11.25">
      <c r="B417" s="158"/>
      <c r="D417" s="146" t="s">
        <v>317</v>
      </c>
      <c r="E417" s="159" t="s">
        <v>42</v>
      </c>
      <c r="F417" s="160" t="s">
        <v>4268</v>
      </c>
      <c r="H417" s="161">
        <v>11.04</v>
      </c>
      <c r="I417" s="162"/>
      <c r="L417" s="158"/>
      <c r="M417" s="163"/>
      <c r="T417" s="164"/>
      <c r="AT417" s="159" t="s">
        <v>317</v>
      </c>
      <c r="AU417" s="159" t="s">
        <v>88</v>
      </c>
      <c r="AV417" s="13" t="s">
        <v>88</v>
      </c>
      <c r="AW417" s="13" t="s">
        <v>38</v>
      </c>
      <c r="AX417" s="13" t="s">
        <v>79</v>
      </c>
      <c r="AY417" s="159" t="s">
        <v>305</v>
      </c>
    </row>
    <row r="418" spans="2:65" s="14" customFormat="1" ht="11.25">
      <c r="B418" s="165"/>
      <c r="D418" s="146" t="s">
        <v>317</v>
      </c>
      <c r="E418" s="166" t="s">
        <v>4026</v>
      </c>
      <c r="F418" s="167" t="s">
        <v>338</v>
      </c>
      <c r="H418" s="168">
        <v>36.479999999999997</v>
      </c>
      <c r="I418" s="169"/>
      <c r="L418" s="165"/>
      <c r="M418" s="170"/>
      <c r="T418" s="171"/>
      <c r="AT418" s="166" t="s">
        <v>317</v>
      </c>
      <c r="AU418" s="166" t="s">
        <v>88</v>
      </c>
      <c r="AV418" s="14" t="s">
        <v>96</v>
      </c>
      <c r="AW418" s="14" t="s">
        <v>38</v>
      </c>
      <c r="AX418" s="14" t="s">
        <v>79</v>
      </c>
      <c r="AY418" s="166" t="s">
        <v>305</v>
      </c>
    </row>
    <row r="419" spans="2:65" s="15" customFormat="1" ht="11.25">
      <c r="B419" s="172"/>
      <c r="D419" s="146" t="s">
        <v>317</v>
      </c>
      <c r="E419" s="173" t="s">
        <v>42</v>
      </c>
      <c r="F419" s="174" t="s">
        <v>339</v>
      </c>
      <c r="H419" s="175">
        <v>36.479999999999997</v>
      </c>
      <c r="I419" s="176"/>
      <c r="L419" s="172"/>
      <c r="M419" s="177"/>
      <c r="T419" s="178"/>
      <c r="AT419" s="173" t="s">
        <v>317</v>
      </c>
      <c r="AU419" s="173" t="s">
        <v>88</v>
      </c>
      <c r="AV419" s="15" t="s">
        <v>311</v>
      </c>
      <c r="AW419" s="15" t="s">
        <v>38</v>
      </c>
      <c r="AX419" s="15" t="s">
        <v>86</v>
      </c>
      <c r="AY419" s="173" t="s">
        <v>305</v>
      </c>
    </row>
    <row r="420" spans="2:65" s="1" customFormat="1" ht="21.75" customHeight="1">
      <c r="B420" s="33"/>
      <c r="C420" s="133" t="s">
        <v>533</v>
      </c>
      <c r="D420" s="133" t="s">
        <v>307</v>
      </c>
      <c r="E420" s="134" t="s">
        <v>4269</v>
      </c>
      <c r="F420" s="135" t="s">
        <v>4270</v>
      </c>
      <c r="G420" s="136" t="s">
        <v>199</v>
      </c>
      <c r="H420" s="137">
        <v>36.479999999999997</v>
      </c>
      <c r="I420" s="138"/>
      <c r="J420" s="139">
        <f>ROUND(I420*H420,2)</f>
        <v>0</v>
      </c>
      <c r="K420" s="135" t="s">
        <v>310</v>
      </c>
      <c r="L420" s="33"/>
      <c r="M420" s="140" t="s">
        <v>42</v>
      </c>
      <c r="N420" s="141" t="s">
        <v>50</v>
      </c>
      <c r="P420" s="142">
        <f>O420*H420</f>
        <v>0</v>
      </c>
      <c r="Q420" s="142">
        <v>0</v>
      </c>
      <c r="R420" s="142">
        <f>Q420*H420</f>
        <v>0</v>
      </c>
      <c r="S420" s="142">
        <v>0</v>
      </c>
      <c r="T420" s="143">
        <f>S420*H420</f>
        <v>0</v>
      </c>
      <c r="AR420" s="144" t="s">
        <v>311</v>
      </c>
      <c r="AT420" s="144" t="s">
        <v>307</v>
      </c>
      <c r="AU420" s="144" t="s">
        <v>88</v>
      </c>
      <c r="AY420" s="18" t="s">
        <v>305</v>
      </c>
      <c r="BE420" s="145">
        <f>IF(N420="základní",J420,0)</f>
        <v>0</v>
      </c>
      <c r="BF420" s="145">
        <f>IF(N420="snížená",J420,0)</f>
        <v>0</v>
      </c>
      <c r="BG420" s="145">
        <f>IF(N420="zákl. přenesená",J420,0)</f>
        <v>0</v>
      </c>
      <c r="BH420" s="145">
        <f>IF(N420="sníž. přenesená",J420,0)</f>
        <v>0</v>
      </c>
      <c r="BI420" s="145">
        <f>IF(N420="nulová",J420,0)</f>
        <v>0</v>
      </c>
      <c r="BJ420" s="18" t="s">
        <v>86</v>
      </c>
      <c r="BK420" s="145">
        <f>ROUND(I420*H420,2)</f>
        <v>0</v>
      </c>
      <c r="BL420" s="18" t="s">
        <v>311</v>
      </c>
      <c r="BM420" s="144" t="s">
        <v>4271</v>
      </c>
    </row>
    <row r="421" spans="2:65" s="1" customFormat="1" ht="19.5">
      <c r="B421" s="33"/>
      <c r="D421" s="146" t="s">
        <v>313</v>
      </c>
      <c r="F421" s="147" t="s">
        <v>4272</v>
      </c>
      <c r="I421" s="148"/>
      <c r="L421" s="33"/>
      <c r="M421" s="149"/>
      <c r="T421" s="54"/>
      <c r="AT421" s="18" t="s">
        <v>313</v>
      </c>
      <c r="AU421" s="18" t="s">
        <v>88</v>
      </c>
    </row>
    <row r="422" spans="2:65" s="1" customFormat="1" ht="11.25">
      <c r="B422" s="33"/>
      <c r="D422" s="150" t="s">
        <v>315</v>
      </c>
      <c r="F422" s="151" t="s">
        <v>4273</v>
      </c>
      <c r="I422" s="148"/>
      <c r="L422" s="33"/>
      <c r="M422" s="149"/>
      <c r="T422" s="54"/>
      <c r="AT422" s="18" t="s">
        <v>315</v>
      </c>
      <c r="AU422" s="18" t="s">
        <v>88</v>
      </c>
    </row>
    <row r="423" spans="2:65" s="1" customFormat="1" ht="68.25">
      <c r="B423" s="33"/>
      <c r="D423" s="146" t="s">
        <v>4036</v>
      </c>
      <c r="F423" s="189" t="s">
        <v>4266</v>
      </c>
      <c r="I423" s="148"/>
      <c r="L423" s="33"/>
      <c r="M423" s="149"/>
      <c r="T423" s="54"/>
      <c r="AT423" s="18" t="s">
        <v>4036</v>
      </c>
      <c r="AU423" s="18" t="s">
        <v>88</v>
      </c>
    </row>
    <row r="424" spans="2:65" s="13" customFormat="1" ht="11.25">
      <c r="B424" s="158"/>
      <c r="D424" s="146" t="s">
        <v>317</v>
      </c>
      <c r="E424" s="159" t="s">
        <v>42</v>
      </c>
      <c r="F424" s="160" t="s">
        <v>4026</v>
      </c>
      <c r="H424" s="161">
        <v>36.479999999999997</v>
      </c>
      <c r="I424" s="162"/>
      <c r="L424" s="158"/>
      <c r="M424" s="163"/>
      <c r="T424" s="164"/>
      <c r="AT424" s="159" t="s">
        <v>317</v>
      </c>
      <c r="AU424" s="159" t="s">
        <v>88</v>
      </c>
      <c r="AV424" s="13" t="s">
        <v>88</v>
      </c>
      <c r="AW424" s="13" t="s">
        <v>38</v>
      </c>
      <c r="AX424" s="13" t="s">
        <v>86</v>
      </c>
      <c r="AY424" s="159" t="s">
        <v>305</v>
      </c>
    </row>
    <row r="425" spans="2:65" s="1" customFormat="1" ht="24.2" customHeight="1">
      <c r="B425" s="33"/>
      <c r="C425" s="133" t="s">
        <v>538</v>
      </c>
      <c r="D425" s="133" t="s">
        <v>307</v>
      </c>
      <c r="E425" s="134" t="s">
        <v>4274</v>
      </c>
      <c r="F425" s="135" t="s">
        <v>4275</v>
      </c>
      <c r="G425" s="136" t="s">
        <v>453</v>
      </c>
      <c r="H425" s="137">
        <v>0.57599999999999996</v>
      </c>
      <c r="I425" s="138"/>
      <c r="J425" s="139">
        <f>ROUND(I425*H425,2)</f>
        <v>0</v>
      </c>
      <c r="K425" s="135" t="s">
        <v>310</v>
      </c>
      <c r="L425" s="33"/>
      <c r="M425" s="140" t="s">
        <v>42</v>
      </c>
      <c r="N425" s="141" t="s">
        <v>50</v>
      </c>
      <c r="P425" s="142">
        <f>O425*H425</f>
        <v>0</v>
      </c>
      <c r="Q425" s="142">
        <v>1.0593999999999999</v>
      </c>
      <c r="R425" s="142">
        <f>Q425*H425</f>
        <v>0.61021439999999993</v>
      </c>
      <c r="S425" s="142">
        <v>0</v>
      </c>
      <c r="T425" s="143">
        <f>S425*H425</f>
        <v>0</v>
      </c>
      <c r="AR425" s="144" t="s">
        <v>311</v>
      </c>
      <c r="AT425" s="144" t="s">
        <v>307</v>
      </c>
      <c r="AU425" s="144" t="s">
        <v>88</v>
      </c>
      <c r="AY425" s="18" t="s">
        <v>305</v>
      </c>
      <c r="BE425" s="145">
        <f>IF(N425="základní",J425,0)</f>
        <v>0</v>
      </c>
      <c r="BF425" s="145">
        <f>IF(N425="snížená",J425,0)</f>
        <v>0</v>
      </c>
      <c r="BG425" s="145">
        <f>IF(N425="zákl. přenesená",J425,0)</f>
        <v>0</v>
      </c>
      <c r="BH425" s="145">
        <f>IF(N425="sníž. přenesená",J425,0)</f>
        <v>0</v>
      </c>
      <c r="BI425" s="145">
        <f>IF(N425="nulová",J425,0)</f>
        <v>0</v>
      </c>
      <c r="BJ425" s="18" t="s">
        <v>86</v>
      </c>
      <c r="BK425" s="145">
        <f>ROUND(I425*H425,2)</f>
        <v>0</v>
      </c>
      <c r="BL425" s="18" t="s">
        <v>311</v>
      </c>
      <c r="BM425" s="144" t="s">
        <v>4276</v>
      </c>
    </row>
    <row r="426" spans="2:65" s="1" customFormat="1" ht="29.25">
      <c r="B426" s="33"/>
      <c r="D426" s="146" t="s">
        <v>313</v>
      </c>
      <c r="F426" s="147" t="s">
        <v>4277</v>
      </c>
      <c r="I426" s="148"/>
      <c r="L426" s="33"/>
      <c r="M426" s="149"/>
      <c r="T426" s="54"/>
      <c r="AT426" s="18" t="s">
        <v>313</v>
      </c>
      <c r="AU426" s="18" t="s">
        <v>88</v>
      </c>
    </row>
    <row r="427" spans="2:65" s="1" customFormat="1" ht="11.25">
      <c r="B427" s="33"/>
      <c r="D427" s="150" t="s">
        <v>315</v>
      </c>
      <c r="F427" s="151" t="s">
        <v>4278</v>
      </c>
      <c r="I427" s="148"/>
      <c r="L427" s="33"/>
      <c r="M427" s="149"/>
      <c r="T427" s="54"/>
      <c r="AT427" s="18" t="s">
        <v>315</v>
      </c>
      <c r="AU427" s="18" t="s">
        <v>88</v>
      </c>
    </row>
    <row r="428" spans="2:65" s="12" customFormat="1" ht="22.5">
      <c r="B428" s="152"/>
      <c r="D428" s="146" t="s">
        <v>317</v>
      </c>
      <c r="E428" s="153" t="s">
        <v>42</v>
      </c>
      <c r="F428" s="154" t="s">
        <v>4211</v>
      </c>
      <c r="H428" s="153" t="s">
        <v>42</v>
      </c>
      <c r="I428" s="155"/>
      <c r="L428" s="152"/>
      <c r="M428" s="156"/>
      <c r="T428" s="157"/>
      <c r="AT428" s="153" t="s">
        <v>317</v>
      </c>
      <c r="AU428" s="153" t="s">
        <v>88</v>
      </c>
      <c r="AV428" s="12" t="s">
        <v>86</v>
      </c>
      <c r="AW428" s="12" t="s">
        <v>38</v>
      </c>
      <c r="AX428" s="12" t="s">
        <v>79</v>
      </c>
      <c r="AY428" s="153" t="s">
        <v>305</v>
      </c>
    </row>
    <row r="429" spans="2:65" s="13" customFormat="1" ht="11.25">
      <c r="B429" s="158"/>
      <c r="D429" s="146" t="s">
        <v>317</v>
      </c>
      <c r="E429" s="159" t="s">
        <v>42</v>
      </c>
      <c r="F429" s="160" t="s">
        <v>4279</v>
      </c>
      <c r="H429" s="161">
        <v>0.57599999999999996</v>
      </c>
      <c r="I429" s="162"/>
      <c r="L429" s="158"/>
      <c r="M429" s="163"/>
      <c r="T429" s="164"/>
      <c r="AT429" s="159" t="s">
        <v>317</v>
      </c>
      <c r="AU429" s="159" t="s">
        <v>88</v>
      </c>
      <c r="AV429" s="13" t="s">
        <v>88</v>
      </c>
      <c r="AW429" s="13" t="s">
        <v>38</v>
      </c>
      <c r="AX429" s="13" t="s">
        <v>79</v>
      </c>
      <c r="AY429" s="159" t="s">
        <v>305</v>
      </c>
    </row>
    <row r="430" spans="2:65" s="15" customFormat="1" ht="11.25">
      <c r="B430" s="172"/>
      <c r="D430" s="146" t="s">
        <v>317</v>
      </c>
      <c r="E430" s="173" t="s">
        <v>42</v>
      </c>
      <c r="F430" s="174" t="s">
        <v>339</v>
      </c>
      <c r="H430" s="175">
        <v>0.57599999999999996</v>
      </c>
      <c r="I430" s="176"/>
      <c r="L430" s="172"/>
      <c r="M430" s="177"/>
      <c r="T430" s="178"/>
      <c r="AT430" s="173" t="s">
        <v>317</v>
      </c>
      <c r="AU430" s="173" t="s">
        <v>88</v>
      </c>
      <c r="AV430" s="15" t="s">
        <v>311</v>
      </c>
      <c r="AW430" s="15" t="s">
        <v>38</v>
      </c>
      <c r="AX430" s="15" t="s">
        <v>86</v>
      </c>
      <c r="AY430" s="173" t="s">
        <v>305</v>
      </c>
    </row>
    <row r="431" spans="2:65" s="11" customFormat="1" ht="22.9" customHeight="1">
      <c r="B431" s="121"/>
      <c r="D431" s="122" t="s">
        <v>78</v>
      </c>
      <c r="E431" s="131" t="s">
        <v>96</v>
      </c>
      <c r="F431" s="131" t="s">
        <v>466</v>
      </c>
      <c r="I431" s="124"/>
      <c r="J431" s="132">
        <f>BK431</f>
        <v>0</v>
      </c>
      <c r="L431" s="121"/>
      <c r="M431" s="126"/>
      <c r="P431" s="127">
        <f>SUM(P432:P620)</f>
        <v>0</v>
      </c>
      <c r="R431" s="127">
        <f>SUM(R432:R620)</f>
        <v>1393.62146538</v>
      </c>
      <c r="T431" s="128">
        <f>SUM(T432:T620)</f>
        <v>0</v>
      </c>
      <c r="AR431" s="122" t="s">
        <v>86</v>
      </c>
      <c r="AT431" s="129" t="s">
        <v>78</v>
      </c>
      <c r="AU431" s="129" t="s">
        <v>86</v>
      </c>
      <c r="AY431" s="122" t="s">
        <v>305</v>
      </c>
      <c r="BK431" s="130">
        <f>SUM(BK432:BK620)</f>
        <v>0</v>
      </c>
    </row>
    <row r="432" spans="2:65" s="1" customFormat="1" ht="33" customHeight="1">
      <c r="B432" s="33"/>
      <c r="C432" s="133" t="s">
        <v>545</v>
      </c>
      <c r="D432" s="133" t="s">
        <v>307</v>
      </c>
      <c r="E432" s="134" t="s">
        <v>4280</v>
      </c>
      <c r="F432" s="135" t="s">
        <v>4281</v>
      </c>
      <c r="G432" s="136" t="s">
        <v>199</v>
      </c>
      <c r="H432" s="137">
        <v>204.16</v>
      </c>
      <c r="I432" s="138"/>
      <c r="J432" s="139">
        <f>ROUND(I432*H432,2)</f>
        <v>0</v>
      </c>
      <c r="K432" s="135" t="s">
        <v>310</v>
      </c>
      <c r="L432" s="33"/>
      <c r="M432" s="140" t="s">
        <v>42</v>
      </c>
      <c r="N432" s="141" t="s">
        <v>50</v>
      </c>
      <c r="P432" s="142">
        <f>O432*H432</f>
        <v>0</v>
      </c>
      <c r="Q432" s="142">
        <v>0.45195000000000002</v>
      </c>
      <c r="R432" s="142">
        <f>Q432*H432</f>
        <v>92.270111999999997</v>
      </c>
      <c r="S432" s="142">
        <v>0</v>
      </c>
      <c r="T432" s="143">
        <f>S432*H432</f>
        <v>0</v>
      </c>
      <c r="AR432" s="144" t="s">
        <v>311</v>
      </c>
      <c r="AT432" s="144" t="s">
        <v>307</v>
      </c>
      <c r="AU432" s="144" t="s">
        <v>88</v>
      </c>
      <c r="AY432" s="18" t="s">
        <v>305</v>
      </c>
      <c r="BE432" s="145">
        <f>IF(N432="základní",J432,0)</f>
        <v>0</v>
      </c>
      <c r="BF432" s="145">
        <f>IF(N432="snížená",J432,0)</f>
        <v>0</v>
      </c>
      <c r="BG432" s="145">
        <f>IF(N432="zákl. přenesená",J432,0)</f>
        <v>0</v>
      </c>
      <c r="BH432" s="145">
        <f>IF(N432="sníž. přenesená",J432,0)</f>
        <v>0</v>
      </c>
      <c r="BI432" s="145">
        <f>IF(N432="nulová",J432,0)</f>
        <v>0</v>
      </c>
      <c r="BJ432" s="18" t="s">
        <v>86</v>
      </c>
      <c r="BK432" s="145">
        <f>ROUND(I432*H432,2)</f>
        <v>0</v>
      </c>
      <c r="BL432" s="18" t="s">
        <v>311</v>
      </c>
      <c r="BM432" s="144" t="s">
        <v>4282</v>
      </c>
    </row>
    <row r="433" spans="2:65" s="1" customFormat="1" ht="19.5">
      <c r="B433" s="33"/>
      <c r="D433" s="146" t="s">
        <v>313</v>
      </c>
      <c r="F433" s="147" t="s">
        <v>4283</v>
      </c>
      <c r="I433" s="148"/>
      <c r="L433" s="33"/>
      <c r="M433" s="149"/>
      <c r="T433" s="54"/>
      <c r="AT433" s="18" t="s">
        <v>313</v>
      </c>
      <c r="AU433" s="18" t="s">
        <v>88</v>
      </c>
    </row>
    <row r="434" spans="2:65" s="1" customFormat="1" ht="11.25">
      <c r="B434" s="33"/>
      <c r="D434" s="150" t="s">
        <v>315</v>
      </c>
      <c r="F434" s="151" t="s">
        <v>4284</v>
      </c>
      <c r="I434" s="148"/>
      <c r="L434" s="33"/>
      <c r="M434" s="149"/>
      <c r="T434" s="54"/>
      <c r="AT434" s="18" t="s">
        <v>315</v>
      </c>
      <c r="AU434" s="18" t="s">
        <v>88</v>
      </c>
    </row>
    <row r="435" spans="2:65" s="1" customFormat="1" ht="87.75">
      <c r="B435" s="33"/>
      <c r="D435" s="146" t="s">
        <v>4036</v>
      </c>
      <c r="F435" s="189" t="s">
        <v>4285</v>
      </c>
      <c r="I435" s="148"/>
      <c r="L435" s="33"/>
      <c r="M435" s="149"/>
      <c r="T435" s="54"/>
      <c r="AT435" s="18" t="s">
        <v>4036</v>
      </c>
      <c r="AU435" s="18" t="s">
        <v>88</v>
      </c>
    </row>
    <row r="436" spans="2:65" s="12" customFormat="1" ht="11.25">
      <c r="B436" s="152"/>
      <c r="D436" s="146" t="s">
        <v>317</v>
      </c>
      <c r="E436" s="153" t="s">
        <v>42</v>
      </c>
      <c r="F436" s="154" t="s">
        <v>4286</v>
      </c>
      <c r="H436" s="153" t="s">
        <v>42</v>
      </c>
      <c r="I436" s="155"/>
      <c r="L436" s="152"/>
      <c r="M436" s="156"/>
      <c r="T436" s="157"/>
      <c r="AT436" s="153" t="s">
        <v>317</v>
      </c>
      <c r="AU436" s="153" t="s">
        <v>88</v>
      </c>
      <c r="AV436" s="12" t="s">
        <v>86</v>
      </c>
      <c r="AW436" s="12" t="s">
        <v>38</v>
      </c>
      <c r="AX436" s="12" t="s">
        <v>79</v>
      </c>
      <c r="AY436" s="153" t="s">
        <v>305</v>
      </c>
    </row>
    <row r="437" spans="2:65" s="12" customFormat="1" ht="11.25">
      <c r="B437" s="152"/>
      <c r="D437" s="146" t="s">
        <v>317</v>
      </c>
      <c r="E437" s="153" t="s">
        <v>42</v>
      </c>
      <c r="F437" s="154" t="s">
        <v>4287</v>
      </c>
      <c r="H437" s="153" t="s">
        <v>42</v>
      </c>
      <c r="I437" s="155"/>
      <c r="L437" s="152"/>
      <c r="M437" s="156"/>
      <c r="T437" s="157"/>
      <c r="AT437" s="153" t="s">
        <v>317</v>
      </c>
      <c r="AU437" s="153" t="s">
        <v>88</v>
      </c>
      <c r="AV437" s="12" t="s">
        <v>86</v>
      </c>
      <c r="AW437" s="12" t="s">
        <v>38</v>
      </c>
      <c r="AX437" s="12" t="s">
        <v>79</v>
      </c>
      <c r="AY437" s="153" t="s">
        <v>305</v>
      </c>
    </row>
    <row r="438" spans="2:65" s="13" customFormat="1" ht="11.25">
      <c r="B438" s="158"/>
      <c r="D438" s="146" t="s">
        <v>317</v>
      </c>
      <c r="E438" s="159" t="s">
        <v>42</v>
      </c>
      <c r="F438" s="160" t="s">
        <v>4288</v>
      </c>
      <c r="H438" s="161">
        <v>204.16</v>
      </c>
      <c r="I438" s="162"/>
      <c r="L438" s="158"/>
      <c r="M438" s="163"/>
      <c r="T438" s="164"/>
      <c r="AT438" s="159" t="s">
        <v>317</v>
      </c>
      <c r="AU438" s="159" t="s">
        <v>88</v>
      </c>
      <c r="AV438" s="13" t="s">
        <v>88</v>
      </c>
      <c r="AW438" s="13" t="s">
        <v>38</v>
      </c>
      <c r="AX438" s="13" t="s">
        <v>79</v>
      </c>
      <c r="AY438" s="159" t="s">
        <v>305</v>
      </c>
    </row>
    <row r="439" spans="2:65" s="15" customFormat="1" ht="11.25">
      <c r="B439" s="172"/>
      <c r="D439" s="146" t="s">
        <v>317</v>
      </c>
      <c r="E439" s="173" t="s">
        <v>42</v>
      </c>
      <c r="F439" s="174" t="s">
        <v>339</v>
      </c>
      <c r="H439" s="175">
        <v>204.16</v>
      </c>
      <c r="I439" s="176"/>
      <c r="L439" s="172"/>
      <c r="M439" s="177"/>
      <c r="T439" s="178"/>
      <c r="AT439" s="173" t="s">
        <v>317</v>
      </c>
      <c r="AU439" s="173" t="s">
        <v>88</v>
      </c>
      <c r="AV439" s="15" t="s">
        <v>311</v>
      </c>
      <c r="AW439" s="15" t="s">
        <v>38</v>
      </c>
      <c r="AX439" s="15" t="s">
        <v>86</v>
      </c>
      <c r="AY439" s="173" t="s">
        <v>305</v>
      </c>
    </row>
    <row r="440" spans="2:65" s="1" customFormat="1" ht="33" customHeight="1">
      <c r="B440" s="33"/>
      <c r="C440" s="133" t="s">
        <v>551</v>
      </c>
      <c r="D440" s="133" t="s">
        <v>307</v>
      </c>
      <c r="E440" s="134" t="s">
        <v>4289</v>
      </c>
      <c r="F440" s="135" t="s">
        <v>4290</v>
      </c>
      <c r="G440" s="136" t="s">
        <v>199</v>
      </c>
      <c r="H440" s="137">
        <v>4.18</v>
      </c>
      <c r="I440" s="138"/>
      <c r="J440" s="139">
        <f>ROUND(I440*H440,2)</f>
        <v>0</v>
      </c>
      <c r="K440" s="135" t="s">
        <v>310</v>
      </c>
      <c r="L440" s="33"/>
      <c r="M440" s="140" t="s">
        <v>42</v>
      </c>
      <c r="N440" s="141" t="s">
        <v>50</v>
      </c>
      <c r="P440" s="142">
        <f>O440*H440</f>
        <v>0</v>
      </c>
      <c r="Q440" s="142">
        <v>0.54605000000000004</v>
      </c>
      <c r="R440" s="142">
        <f>Q440*H440</f>
        <v>2.282489</v>
      </c>
      <c r="S440" s="142">
        <v>0</v>
      </c>
      <c r="T440" s="143">
        <f>S440*H440</f>
        <v>0</v>
      </c>
      <c r="AR440" s="144" t="s">
        <v>311</v>
      </c>
      <c r="AT440" s="144" t="s">
        <v>307</v>
      </c>
      <c r="AU440" s="144" t="s">
        <v>88</v>
      </c>
      <c r="AY440" s="18" t="s">
        <v>305</v>
      </c>
      <c r="BE440" s="145">
        <f>IF(N440="základní",J440,0)</f>
        <v>0</v>
      </c>
      <c r="BF440" s="145">
        <f>IF(N440="snížená",J440,0)</f>
        <v>0</v>
      </c>
      <c r="BG440" s="145">
        <f>IF(N440="zákl. přenesená",J440,0)</f>
        <v>0</v>
      </c>
      <c r="BH440" s="145">
        <f>IF(N440="sníž. přenesená",J440,0)</f>
        <v>0</v>
      </c>
      <c r="BI440" s="145">
        <f>IF(N440="nulová",J440,0)</f>
        <v>0</v>
      </c>
      <c r="BJ440" s="18" t="s">
        <v>86</v>
      </c>
      <c r="BK440" s="145">
        <f>ROUND(I440*H440,2)</f>
        <v>0</v>
      </c>
      <c r="BL440" s="18" t="s">
        <v>311</v>
      </c>
      <c r="BM440" s="144" t="s">
        <v>4291</v>
      </c>
    </row>
    <row r="441" spans="2:65" s="1" customFormat="1" ht="19.5">
      <c r="B441" s="33"/>
      <c r="D441" s="146" t="s">
        <v>313</v>
      </c>
      <c r="F441" s="147" t="s">
        <v>4292</v>
      </c>
      <c r="I441" s="148"/>
      <c r="L441" s="33"/>
      <c r="M441" s="149"/>
      <c r="T441" s="54"/>
      <c r="AT441" s="18" t="s">
        <v>313</v>
      </c>
      <c r="AU441" s="18" t="s">
        <v>88</v>
      </c>
    </row>
    <row r="442" spans="2:65" s="1" customFormat="1" ht="11.25">
      <c r="B442" s="33"/>
      <c r="D442" s="150" t="s">
        <v>315</v>
      </c>
      <c r="F442" s="151" t="s">
        <v>4293</v>
      </c>
      <c r="I442" s="148"/>
      <c r="L442" s="33"/>
      <c r="M442" s="149"/>
      <c r="T442" s="54"/>
      <c r="AT442" s="18" t="s">
        <v>315</v>
      </c>
      <c r="AU442" s="18" t="s">
        <v>88</v>
      </c>
    </row>
    <row r="443" spans="2:65" s="1" customFormat="1" ht="87.75">
      <c r="B443" s="33"/>
      <c r="D443" s="146" t="s">
        <v>4036</v>
      </c>
      <c r="F443" s="189" t="s">
        <v>4285</v>
      </c>
      <c r="I443" s="148"/>
      <c r="L443" s="33"/>
      <c r="M443" s="149"/>
      <c r="T443" s="54"/>
      <c r="AT443" s="18" t="s">
        <v>4036</v>
      </c>
      <c r="AU443" s="18" t="s">
        <v>88</v>
      </c>
    </row>
    <row r="444" spans="2:65" s="12" customFormat="1" ht="11.25">
      <c r="B444" s="152"/>
      <c r="D444" s="146" t="s">
        <v>317</v>
      </c>
      <c r="E444" s="153" t="s">
        <v>42</v>
      </c>
      <c r="F444" s="154" t="s">
        <v>4286</v>
      </c>
      <c r="H444" s="153" t="s">
        <v>42</v>
      </c>
      <c r="I444" s="155"/>
      <c r="L444" s="152"/>
      <c r="M444" s="156"/>
      <c r="T444" s="157"/>
      <c r="AT444" s="153" t="s">
        <v>317</v>
      </c>
      <c r="AU444" s="153" t="s">
        <v>88</v>
      </c>
      <c r="AV444" s="12" t="s">
        <v>86</v>
      </c>
      <c r="AW444" s="12" t="s">
        <v>38</v>
      </c>
      <c r="AX444" s="12" t="s">
        <v>79</v>
      </c>
      <c r="AY444" s="153" t="s">
        <v>305</v>
      </c>
    </row>
    <row r="445" spans="2:65" s="12" customFormat="1" ht="11.25">
      <c r="B445" s="152"/>
      <c r="D445" s="146" t="s">
        <v>317</v>
      </c>
      <c r="E445" s="153" t="s">
        <v>42</v>
      </c>
      <c r="F445" s="154" t="s">
        <v>4287</v>
      </c>
      <c r="H445" s="153" t="s">
        <v>42</v>
      </c>
      <c r="I445" s="155"/>
      <c r="L445" s="152"/>
      <c r="M445" s="156"/>
      <c r="T445" s="157"/>
      <c r="AT445" s="153" t="s">
        <v>317</v>
      </c>
      <c r="AU445" s="153" t="s">
        <v>88</v>
      </c>
      <c r="AV445" s="12" t="s">
        <v>86</v>
      </c>
      <c r="AW445" s="12" t="s">
        <v>38</v>
      </c>
      <c r="AX445" s="12" t="s">
        <v>79</v>
      </c>
      <c r="AY445" s="153" t="s">
        <v>305</v>
      </c>
    </row>
    <row r="446" spans="2:65" s="13" customFormat="1" ht="11.25">
      <c r="B446" s="158"/>
      <c r="D446" s="146" t="s">
        <v>317</v>
      </c>
      <c r="E446" s="159" t="s">
        <v>42</v>
      </c>
      <c r="F446" s="160" t="s">
        <v>4294</v>
      </c>
      <c r="H446" s="161">
        <v>4.18</v>
      </c>
      <c r="I446" s="162"/>
      <c r="L446" s="158"/>
      <c r="M446" s="163"/>
      <c r="T446" s="164"/>
      <c r="AT446" s="159" t="s">
        <v>317</v>
      </c>
      <c r="AU446" s="159" t="s">
        <v>88</v>
      </c>
      <c r="AV446" s="13" t="s">
        <v>88</v>
      </c>
      <c r="AW446" s="13" t="s">
        <v>38</v>
      </c>
      <c r="AX446" s="13" t="s">
        <v>79</v>
      </c>
      <c r="AY446" s="159" t="s">
        <v>305</v>
      </c>
    </row>
    <row r="447" spans="2:65" s="15" customFormat="1" ht="11.25">
      <c r="B447" s="172"/>
      <c r="D447" s="146" t="s">
        <v>317</v>
      </c>
      <c r="E447" s="173" t="s">
        <v>42</v>
      </c>
      <c r="F447" s="174" t="s">
        <v>339</v>
      </c>
      <c r="H447" s="175">
        <v>4.18</v>
      </c>
      <c r="I447" s="176"/>
      <c r="L447" s="172"/>
      <c r="M447" s="177"/>
      <c r="T447" s="178"/>
      <c r="AT447" s="173" t="s">
        <v>317</v>
      </c>
      <c r="AU447" s="173" t="s">
        <v>88</v>
      </c>
      <c r="AV447" s="15" t="s">
        <v>311</v>
      </c>
      <c r="AW447" s="15" t="s">
        <v>38</v>
      </c>
      <c r="AX447" s="15" t="s">
        <v>86</v>
      </c>
      <c r="AY447" s="173" t="s">
        <v>305</v>
      </c>
    </row>
    <row r="448" spans="2:65" s="1" customFormat="1" ht="24.2" customHeight="1">
      <c r="B448" s="33"/>
      <c r="C448" s="133" t="s">
        <v>559</v>
      </c>
      <c r="D448" s="133" t="s">
        <v>307</v>
      </c>
      <c r="E448" s="134" t="s">
        <v>4295</v>
      </c>
      <c r="F448" s="135" t="s">
        <v>4296</v>
      </c>
      <c r="G448" s="136" t="s">
        <v>199</v>
      </c>
      <c r="H448" s="137">
        <v>51.82</v>
      </c>
      <c r="I448" s="138"/>
      <c r="J448" s="139">
        <f>ROUND(I448*H448,2)</f>
        <v>0</v>
      </c>
      <c r="K448" s="135" t="s">
        <v>310</v>
      </c>
      <c r="L448" s="33"/>
      <c r="M448" s="140" t="s">
        <v>42</v>
      </c>
      <c r="N448" s="141" t="s">
        <v>50</v>
      </c>
      <c r="P448" s="142">
        <f>O448*H448</f>
        <v>0</v>
      </c>
      <c r="Q448" s="142">
        <v>0.16319</v>
      </c>
      <c r="R448" s="142">
        <f>Q448*H448</f>
        <v>8.4565058000000004</v>
      </c>
      <c r="S448" s="142">
        <v>0</v>
      </c>
      <c r="T448" s="143">
        <f>S448*H448</f>
        <v>0</v>
      </c>
      <c r="AR448" s="144" t="s">
        <v>311</v>
      </c>
      <c r="AT448" s="144" t="s">
        <v>307</v>
      </c>
      <c r="AU448" s="144" t="s">
        <v>88</v>
      </c>
      <c r="AY448" s="18" t="s">
        <v>305</v>
      </c>
      <c r="BE448" s="145">
        <f>IF(N448="základní",J448,0)</f>
        <v>0</v>
      </c>
      <c r="BF448" s="145">
        <f>IF(N448="snížená",J448,0)</f>
        <v>0</v>
      </c>
      <c r="BG448" s="145">
        <f>IF(N448="zákl. přenesená",J448,0)</f>
        <v>0</v>
      </c>
      <c r="BH448" s="145">
        <f>IF(N448="sníž. přenesená",J448,0)</f>
        <v>0</v>
      </c>
      <c r="BI448" s="145">
        <f>IF(N448="nulová",J448,0)</f>
        <v>0</v>
      </c>
      <c r="BJ448" s="18" t="s">
        <v>86</v>
      </c>
      <c r="BK448" s="145">
        <f>ROUND(I448*H448,2)</f>
        <v>0</v>
      </c>
      <c r="BL448" s="18" t="s">
        <v>311</v>
      </c>
      <c r="BM448" s="144" t="s">
        <v>4297</v>
      </c>
    </row>
    <row r="449" spans="2:65" s="1" customFormat="1" ht="29.25">
      <c r="B449" s="33"/>
      <c r="D449" s="146" t="s">
        <v>313</v>
      </c>
      <c r="F449" s="147" t="s">
        <v>4298</v>
      </c>
      <c r="I449" s="148"/>
      <c r="L449" s="33"/>
      <c r="M449" s="149"/>
      <c r="T449" s="54"/>
      <c r="AT449" s="18" t="s">
        <v>313</v>
      </c>
      <c r="AU449" s="18" t="s">
        <v>88</v>
      </c>
    </row>
    <row r="450" spans="2:65" s="1" customFormat="1" ht="11.25">
      <c r="B450" s="33"/>
      <c r="D450" s="150" t="s">
        <v>315</v>
      </c>
      <c r="F450" s="151" t="s">
        <v>4299</v>
      </c>
      <c r="I450" s="148"/>
      <c r="L450" s="33"/>
      <c r="M450" s="149"/>
      <c r="T450" s="54"/>
      <c r="AT450" s="18" t="s">
        <v>315</v>
      </c>
      <c r="AU450" s="18" t="s">
        <v>88</v>
      </c>
    </row>
    <row r="451" spans="2:65" s="1" customFormat="1" ht="195">
      <c r="B451" s="33"/>
      <c r="D451" s="146" t="s">
        <v>4036</v>
      </c>
      <c r="F451" s="189" t="s">
        <v>4300</v>
      </c>
      <c r="I451" s="148"/>
      <c r="L451" s="33"/>
      <c r="M451" s="149"/>
      <c r="T451" s="54"/>
      <c r="AT451" s="18" t="s">
        <v>4036</v>
      </c>
      <c r="AU451" s="18" t="s">
        <v>88</v>
      </c>
    </row>
    <row r="452" spans="2:65" s="12" customFormat="1" ht="11.25">
      <c r="B452" s="152"/>
      <c r="D452" s="146" t="s">
        <v>317</v>
      </c>
      <c r="E452" s="153" t="s">
        <v>42</v>
      </c>
      <c r="F452" s="154" t="s">
        <v>4301</v>
      </c>
      <c r="H452" s="153" t="s">
        <v>42</v>
      </c>
      <c r="I452" s="155"/>
      <c r="L452" s="152"/>
      <c r="M452" s="156"/>
      <c r="T452" s="157"/>
      <c r="AT452" s="153" t="s">
        <v>317</v>
      </c>
      <c r="AU452" s="153" t="s">
        <v>88</v>
      </c>
      <c r="AV452" s="12" t="s">
        <v>86</v>
      </c>
      <c r="AW452" s="12" t="s">
        <v>38</v>
      </c>
      <c r="AX452" s="12" t="s">
        <v>79</v>
      </c>
      <c r="AY452" s="153" t="s">
        <v>305</v>
      </c>
    </row>
    <row r="453" spans="2:65" s="12" customFormat="1" ht="11.25">
      <c r="B453" s="152"/>
      <c r="D453" s="146" t="s">
        <v>317</v>
      </c>
      <c r="E453" s="153" t="s">
        <v>42</v>
      </c>
      <c r="F453" s="154" t="s">
        <v>4287</v>
      </c>
      <c r="H453" s="153" t="s">
        <v>42</v>
      </c>
      <c r="I453" s="155"/>
      <c r="L453" s="152"/>
      <c r="M453" s="156"/>
      <c r="T453" s="157"/>
      <c r="AT453" s="153" t="s">
        <v>317</v>
      </c>
      <c r="AU453" s="153" t="s">
        <v>88</v>
      </c>
      <c r="AV453" s="12" t="s">
        <v>86</v>
      </c>
      <c r="AW453" s="12" t="s">
        <v>38</v>
      </c>
      <c r="AX453" s="12" t="s">
        <v>79</v>
      </c>
      <c r="AY453" s="153" t="s">
        <v>305</v>
      </c>
    </row>
    <row r="454" spans="2:65" s="13" customFormat="1" ht="11.25">
      <c r="B454" s="158"/>
      <c r="D454" s="146" t="s">
        <v>317</v>
      </c>
      <c r="E454" s="159" t="s">
        <v>42</v>
      </c>
      <c r="F454" s="160" t="s">
        <v>4302</v>
      </c>
      <c r="H454" s="161">
        <v>51.82</v>
      </c>
      <c r="I454" s="162"/>
      <c r="L454" s="158"/>
      <c r="M454" s="163"/>
      <c r="T454" s="164"/>
      <c r="AT454" s="159" t="s">
        <v>317</v>
      </c>
      <c r="AU454" s="159" t="s">
        <v>88</v>
      </c>
      <c r="AV454" s="13" t="s">
        <v>88</v>
      </c>
      <c r="AW454" s="13" t="s">
        <v>38</v>
      </c>
      <c r="AX454" s="13" t="s">
        <v>79</v>
      </c>
      <c r="AY454" s="159" t="s">
        <v>305</v>
      </c>
    </row>
    <row r="455" spans="2:65" s="15" customFormat="1" ht="11.25">
      <c r="B455" s="172"/>
      <c r="D455" s="146" t="s">
        <v>317</v>
      </c>
      <c r="E455" s="173" t="s">
        <v>42</v>
      </c>
      <c r="F455" s="174" t="s">
        <v>339</v>
      </c>
      <c r="H455" s="175">
        <v>51.82</v>
      </c>
      <c r="I455" s="176"/>
      <c r="L455" s="172"/>
      <c r="M455" s="177"/>
      <c r="T455" s="178"/>
      <c r="AT455" s="173" t="s">
        <v>317</v>
      </c>
      <c r="AU455" s="173" t="s">
        <v>88</v>
      </c>
      <c r="AV455" s="15" t="s">
        <v>311</v>
      </c>
      <c r="AW455" s="15" t="s">
        <v>38</v>
      </c>
      <c r="AX455" s="15" t="s">
        <v>86</v>
      </c>
      <c r="AY455" s="173" t="s">
        <v>305</v>
      </c>
    </row>
    <row r="456" spans="2:65" s="1" customFormat="1" ht="24.2" customHeight="1">
      <c r="B456" s="33"/>
      <c r="C456" s="133" t="s">
        <v>569</v>
      </c>
      <c r="D456" s="133" t="s">
        <v>307</v>
      </c>
      <c r="E456" s="134" t="s">
        <v>4303</v>
      </c>
      <c r="F456" s="135" t="s">
        <v>4304</v>
      </c>
      <c r="G456" s="136" t="s">
        <v>199</v>
      </c>
      <c r="H456" s="137">
        <v>149.44999999999999</v>
      </c>
      <c r="I456" s="138"/>
      <c r="J456" s="139">
        <f>ROUND(I456*H456,2)</f>
        <v>0</v>
      </c>
      <c r="K456" s="135" t="s">
        <v>310</v>
      </c>
      <c r="L456" s="33"/>
      <c r="M456" s="140" t="s">
        <v>42</v>
      </c>
      <c r="N456" s="141" t="s">
        <v>50</v>
      </c>
      <c r="P456" s="142">
        <f>O456*H456</f>
        <v>0</v>
      </c>
      <c r="Q456" s="142">
        <v>0.17882000000000001</v>
      </c>
      <c r="R456" s="142">
        <f>Q456*H456</f>
        <v>26.724648999999999</v>
      </c>
      <c r="S456" s="142">
        <v>0</v>
      </c>
      <c r="T456" s="143">
        <f>S456*H456</f>
        <v>0</v>
      </c>
      <c r="AR456" s="144" t="s">
        <v>311</v>
      </c>
      <c r="AT456" s="144" t="s">
        <v>307</v>
      </c>
      <c r="AU456" s="144" t="s">
        <v>88</v>
      </c>
      <c r="AY456" s="18" t="s">
        <v>305</v>
      </c>
      <c r="BE456" s="145">
        <f>IF(N456="základní",J456,0)</f>
        <v>0</v>
      </c>
      <c r="BF456" s="145">
        <f>IF(N456="snížená",J456,0)</f>
        <v>0</v>
      </c>
      <c r="BG456" s="145">
        <f>IF(N456="zákl. přenesená",J456,0)</f>
        <v>0</v>
      </c>
      <c r="BH456" s="145">
        <f>IF(N456="sníž. přenesená",J456,0)</f>
        <v>0</v>
      </c>
      <c r="BI456" s="145">
        <f>IF(N456="nulová",J456,0)</f>
        <v>0</v>
      </c>
      <c r="BJ456" s="18" t="s">
        <v>86</v>
      </c>
      <c r="BK456" s="145">
        <f>ROUND(I456*H456,2)</f>
        <v>0</v>
      </c>
      <c r="BL456" s="18" t="s">
        <v>311</v>
      </c>
      <c r="BM456" s="144" t="s">
        <v>4305</v>
      </c>
    </row>
    <row r="457" spans="2:65" s="1" customFormat="1" ht="29.25">
      <c r="B457" s="33"/>
      <c r="D457" s="146" t="s">
        <v>313</v>
      </c>
      <c r="F457" s="147" t="s">
        <v>4306</v>
      </c>
      <c r="I457" s="148"/>
      <c r="L457" s="33"/>
      <c r="M457" s="149"/>
      <c r="T457" s="54"/>
      <c r="AT457" s="18" t="s">
        <v>313</v>
      </c>
      <c r="AU457" s="18" t="s">
        <v>88</v>
      </c>
    </row>
    <row r="458" spans="2:65" s="1" customFormat="1" ht="11.25">
      <c r="B458" s="33"/>
      <c r="D458" s="150" t="s">
        <v>315</v>
      </c>
      <c r="F458" s="151" t="s">
        <v>4307</v>
      </c>
      <c r="I458" s="148"/>
      <c r="L458" s="33"/>
      <c r="M458" s="149"/>
      <c r="T458" s="54"/>
      <c r="AT458" s="18" t="s">
        <v>315</v>
      </c>
      <c r="AU458" s="18" t="s">
        <v>88</v>
      </c>
    </row>
    <row r="459" spans="2:65" s="1" customFormat="1" ht="195">
      <c r="B459" s="33"/>
      <c r="D459" s="146" t="s">
        <v>4036</v>
      </c>
      <c r="F459" s="189" t="s">
        <v>4300</v>
      </c>
      <c r="I459" s="148"/>
      <c r="L459" s="33"/>
      <c r="M459" s="149"/>
      <c r="T459" s="54"/>
      <c r="AT459" s="18" t="s">
        <v>4036</v>
      </c>
      <c r="AU459" s="18" t="s">
        <v>88</v>
      </c>
    </row>
    <row r="460" spans="2:65" s="12" customFormat="1" ht="11.25">
      <c r="B460" s="152"/>
      <c r="D460" s="146" t="s">
        <v>317</v>
      </c>
      <c r="E460" s="153" t="s">
        <v>42</v>
      </c>
      <c r="F460" s="154" t="s">
        <v>4308</v>
      </c>
      <c r="H460" s="153" t="s">
        <v>42</v>
      </c>
      <c r="I460" s="155"/>
      <c r="L460" s="152"/>
      <c r="M460" s="156"/>
      <c r="T460" s="157"/>
      <c r="AT460" s="153" t="s">
        <v>317</v>
      </c>
      <c r="AU460" s="153" t="s">
        <v>88</v>
      </c>
      <c r="AV460" s="12" t="s">
        <v>86</v>
      </c>
      <c r="AW460" s="12" t="s">
        <v>38</v>
      </c>
      <c r="AX460" s="12" t="s">
        <v>79</v>
      </c>
      <c r="AY460" s="153" t="s">
        <v>305</v>
      </c>
    </row>
    <row r="461" spans="2:65" s="12" customFormat="1" ht="11.25">
      <c r="B461" s="152"/>
      <c r="D461" s="146" t="s">
        <v>317</v>
      </c>
      <c r="E461" s="153" t="s">
        <v>42</v>
      </c>
      <c r="F461" s="154" t="s">
        <v>4287</v>
      </c>
      <c r="H461" s="153" t="s">
        <v>42</v>
      </c>
      <c r="I461" s="155"/>
      <c r="L461" s="152"/>
      <c r="M461" s="156"/>
      <c r="T461" s="157"/>
      <c r="AT461" s="153" t="s">
        <v>317</v>
      </c>
      <c r="AU461" s="153" t="s">
        <v>88</v>
      </c>
      <c r="AV461" s="12" t="s">
        <v>86</v>
      </c>
      <c r="AW461" s="12" t="s">
        <v>38</v>
      </c>
      <c r="AX461" s="12" t="s">
        <v>79</v>
      </c>
      <c r="AY461" s="153" t="s">
        <v>305</v>
      </c>
    </row>
    <row r="462" spans="2:65" s="13" customFormat="1" ht="11.25">
      <c r="B462" s="158"/>
      <c r="D462" s="146" t="s">
        <v>317</v>
      </c>
      <c r="E462" s="159" t="s">
        <v>42</v>
      </c>
      <c r="F462" s="160" t="s">
        <v>4309</v>
      </c>
      <c r="H462" s="161">
        <v>149.44999999999999</v>
      </c>
      <c r="I462" s="162"/>
      <c r="L462" s="158"/>
      <c r="M462" s="163"/>
      <c r="T462" s="164"/>
      <c r="AT462" s="159" t="s">
        <v>317</v>
      </c>
      <c r="AU462" s="159" t="s">
        <v>88</v>
      </c>
      <c r="AV462" s="13" t="s">
        <v>88</v>
      </c>
      <c r="AW462" s="13" t="s">
        <v>38</v>
      </c>
      <c r="AX462" s="13" t="s">
        <v>79</v>
      </c>
      <c r="AY462" s="159" t="s">
        <v>305</v>
      </c>
    </row>
    <row r="463" spans="2:65" s="15" customFormat="1" ht="11.25">
      <c r="B463" s="172"/>
      <c r="D463" s="146" t="s">
        <v>317</v>
      </c>
      <c r="E463" s="173" t="s">
        <v>42</v>
      </c>
      <c r="F463" s="174" t="s">
        <v>339</v>
      </c>
      <c r="H463" s="175">
        <v>149.44999999999999</v>
      </c>
      <c r="I463" s="176"/>
      <c r="L463" s="172"/>
      <c r="M463" s="177"/>
      <c r="T463" s="178"/>
      <c r="AT463" s="173" t="s">
        <v>317</v>
      </c>
      <c r="AU463" s="173" t="s">
        <v>88</v>
      </c>
      <c r="AV463" s="15" t="s">
        <v>311</v>
      </c>
      <c r="AW463" s="15" t="s">
        <v>38</v>
      </c>
      <c r="AX463" s="15" t="s">
        <v>86</v>
      </c>
      <c r="AY463" s="173" t="s">
        <v>305</v>
      </c>
    </row>
    <row r="464" spans="2:65" s="1" customFormat="1" ht="24.2" customHeight="1">
      <c r="B464" s="33"/>
      <c r="C464" s="133" t="s">
        <v>577</v>
      </c>
      <c r="D464" s="133" t="s">
        <v>307</v>
      </c>
      <c r="E464" s="134" t="s">
        <v>4310</v>
      </c>
      <c r="F464" s="135" t="s">
        <v>4311</v>
      </c>
      <c r="G464" s="136" t="s">
        <v>199</v>
      </c>
      <c r="H464" s="137">
        <v>1189.5899999999999</v>
      </c>
      <c r="I464" s="138"/>
      <c r="J464" s="139">
        <f>ROUND(I464*H464,2)</f>
        <v>0</v>
      </c>
      <c r="K464" s="135" t="s">
        <v>310</v>
      </c>
      <c r="L464" s="33"/>
      <c r="M464" s="140" t="s">
        <v>42</v>
      </c>
      <c r="N464" s="141" t="s">
        <v>50</v>
      </c>
      <c r="P464" s="142">
        <f>O464*H464</f>
        <v>0</v>
      </c>
      <c r="Q464" s="142">
        <v>0.25006</v>
      </c>
      <c r="R464" s="142">
        <f>Q464*H464</f>
        <v>297.4688754</v>
      </c>
      <c r="S464" s="142">
        <v>0</v>
      </c>
      <c r="T464" s="143">
        <f>S464*H464</f>
        <v>0</v>
      </c>
      <c r="AR464" s="144" t="s">
        <v>311</v>
      </c>
      <c r="AT464" s="144" t="s">
        <v>307</v>
      </c>
      <c r="AU464" s="144" t="s">
        <v>88</v>
      </c>
      <c r="AY464" s="18" t="s">
        <v>305</v>
      </c>
      <c r="BE464" s="145">
        <f>IF(N464="základní",J464,0)</f>
        <v>0</v>
      </c>
      <c r="BF464" s="145">
        <f>IF(N464="snížená",J464,0)</f>
        <v>0</v>
      </c>
      <c r="BG464" s="145">
        <f>IF(N464="zákl. přenesená",J464,0)</f>
        <v>0</v>
      </c>
      <c r="BH464" s="145">
        <f>IF(N464="sníž. přenesená",J464,0)</f>
        <v>0</v>
      </c>
      <c r="BI464" s="145">
        <f>IF(N464="nulová",J464,0)</f>
        <v>0</v>
      </c>
      <c r="BJ464" s="18" t="s">
        <v>86</v>
      </c>
      <c r="BK464" s="145">
        <f>ROUND(I464*H464,2)</f>
        <v>0</v>
      </c>
      <c r="BL464" s="18" t="s">
        <v>311</v>
      </c>
      <c r="BM464" s="144" t="s">
        <v>4312</v>
      </c>
    </row>
    <row r="465" spans="2:65" s="1" customFormat="1" ht="29.25">
      <c r="B465" s="33"/>
      <c r="D465" s="146" t="s">
        <v>313</v>
      </c>
      <c r="F465" s="147" t="s">
        <v>4313</v>
      </c>
      <c r="I465" s="148"/>
      <c r="L465" s="33"/>
      <c r="M465" s="149"/>
      <c r="T465" s="54"/>
      <c r="AT465" s="18" t="s">
        <v>313</v>
      </c>
      <c r="AU465" s="18" t="s">
        <v>88</v>
      </c>
    </row>
    <row r="466" spans="2:65" s="1" customFormat="1" ht="11.25">
      <c r="B466" s="33"/>
      <c r="D466" s="150" t="s">
        <v>315</v>
      </c>
      <c r="F466" s="151" t="s">
        <v>4314</v>
      </c>
      <c r="I466" s="148"/>
      <c r="L466" s="33"/>
      <c r="M466" s="149"/>
      <c r="T466" s="54"/>
      <c r="AT466" s="18" t="s">
        <v>315</v>
      </c>
      <c r="AU466" s="18" t="s">
        <v>88</v>
      </c>
    </row>
    <row r="467" spans="2:65" s="1" customFormat="1" ht="195">
      <c r="B467" s="33"/>
      <c r="D467" s="146" t="s">
        <v>4036</v>
      </c>
      <c r="F467" s="189" t="s">
        <v>4300</v>
      </c>
      <c r="I467" s="148"/>
      <c r="L467" s="33"/>
      <c r="M467" s="149"/>
      <c r="T467" s="54"/>
      <c r="AT467" s="18" t="s">
        <v>4036</v>
      </c>
      <c r="AU467" s="18" t="s">
        <v>88</v>
      </c>
    </row>
    <row r="468" spans="2:65" s="12" customFormat="1" ht="11.25">
      <c r="B468" s="152"/>
      <c r="D468" s="146" t="s">
        <v>317</v>
      </c>
      <c r="E468" s="153" t="s">
        <v>42</v>
      </c>
      <c r="F468" s="154" t="s">
        <v>4315</v>
      </c>
      <c r="H468" s="153" t="s">
        <v>42</v>
      </c>
      <c r="I468" s="155"/>
      <c r="L468" s="152"/>
      <c r="M468" s="156"/>
      <c r="T468" s="157"/>
      <c r="AT468" s="153" t="s">
        <v>317</v>
      </c>
      <c r="AU468" s="153" t="s">
        <v>88</v>
      </c>
      <c r="AV468" s="12" t="s">
        <v>86</v>
      </c>
      <c r="AW468" s="12" t="s">
        <v>38</v>
      </c>
      <c r="AX468" s="12" t="s">
        <v>79</v>
      </c>
      <c r="AY468" s="153" t="s">
        <v>305</v>
      </c>
    </row>
    <row r="469" spans="2:65" s="12" customFormat="1" ht="11.25">
      <c r="B469" s="152"/>
      <c r="D469" s="146" t="s">
        <v>317</v>
      </c>
      <c r="E469" s="153" t="s">
        <v>42</v>
      </c>
      <c r="F469" s="154" t="s">
        <v>4287</v>
      </c>
      <c r="H469" s="153" t="s">
        <v>42</v>
      </c>
      <c r="I469" s="155"/>
      <c r="L469" s="152"/>
      <c r="M469" s="156"/>
      <c r="T469" s="157"/>
      <c r="AT469" s="153" t="s">
        <v>317</v>
      </c>
      <c r="AU469" s="153" t="s">
        <v>88</v>
      </c>
      <c r="AV469" s="12" t="s">
        <v>86</v>
      </c>
      <c r="AW469" s="12" t="s">
        <v>38</v>
      </c>
      <c r="AX469" s="12" t="s">
        <v>79</v>
      </c>
      <c r="AY469" s="153" t="s">
        <v>305</v>
      </c>
    </row>
    <row r="470" spans="2:65" s="13" customFormat="1" ht="11.25">
      <c r="B470" s="158"/>
      <c r="D470" s="146" t="s">
        <v>317</v>
      </c>
      <c r="E470" s="159" t="s">
        <v>42</v>
      </c>
      <c r="F470" s="160" t="s">
        <v>4316</v>
      </c>
      <c r="H470" s="161">
        <v>1189.5899999999999</v>
      </c>
      <c r="I470" s="162"/>
      <c r="L470" s="158"/>
      <c r="M470" s="163"/>
      <c r="T470" s="164"/>
      <c r="AT470" s="159" t="s">
        <v>317</v>
      </c>
      <c r="AU470" s="159" t="s">
        <v>88</v>
      </c>
      <c r="AV470" s="13" t="s">
        <v>88</v>
      </c>
      <c r="AW470" s="13" t="s">
        <v>38</v>
      </c>
      <c r="AX470" s="13" t="s">
        <v>79</v>
      </c>
      <c r="AY470" s="159" t="s">
        <v>305</v>
      </c>
    </row>
    <row r="471" spans="2:65" s="15" customFormat="1" ht="11.25">
      <c r="B471" s="172"/>
      <c r="D471" s="146" t="s">
        <v>317</v>
      </c>
      <c r="E471" s="173" t="s">
        <v>42</v>
      </c>
      <c r="F471" s="174" t="s">
        <v>339</v>
      </c>
      <c r="H471" s="175">
        <v>1189.5899999999999</v>
      </c>
      <c r="I471" s="176"/>
      <c r="L471" s="172"/>
      <c r="M471" s="177"/>
      <c r="T471" s="178"/>
      <c r="AT471" s="173" t="s">
        <v>317</v>
      </c>
      <c r="AU471" s="173" t="s">
        <v>88</v>
      </c>
      <c r="AV471" s="15" t="s">
        <v>311</v>
      </c>
      <c r="AW471" s="15" t="s">
        <v>38</v>
      </c>
      <c r="AX471" s="15" t="s">
        <v>86</v>
      </c>
      <c r="AY471" s="173" t="s">
        <v>305</v>
      </c>
    </row>
    <row r="472" spans="2:65" s="1" customFormat="1" ht="16.5" customHeight="1">
      <c r="B472" s="33"/>
      <c r="C472" s="133" t="s">
        <v>585</v>
      </c>
      <c r="D472" s="133" t="s">
        <v>307</v>
      </c>
      <c r="E472" s="134" t="s">
        <v>4317</v>
      </c>
      <c r="F472" s="135" t="s">
        <v>4318</v>
      </c>
      <c r="G472" s="136" t="s">
        <v>244</v>
      </c>
      <c r="H472" s="137">
        <v>295.66000000000003</v>
      </c>
      <c r="I472" s="138"/>
      <c r="J472" s="139">
        <f>ROUND(I472*H472,2)</f>
        <v>0</v>
      </c>
      <c r="K472" s="135" t="s">
        <v>310</v>
      </c>
      <c r="L472" s="33"/>
      <c r="M472" s="140" t="s">
        <v>42</v>
      </c>
      <c r="N472" s="141" t="s">
        <v>50</v>
      </c>
      <c r="P472" s="142">
        <f>O472*H472</f>
        <v>0</v>
      </c>
      <c r="Q472" s="142">
        <v>2.45329</v>
      </c>
      <c r="R472" s="142">
        <f>Q472*H472</f>
        <v>725.33972140000003</v>
      </c>
      <c r="S472" s="142">
        <v>0</v>
      </c>
      <c r="T472" s="143">
        <f>S472*H472</f>
        <v>0</v>
      </c>
      <c r="AR472" s="144" t="s">
        <v>311</v>
      </c>
      <c r="AT472" s="144" t="s">
        <v>307</v>
      </c>
      <c r="AU472" s="144" t="s">
        <v>88</v>
      </c>
      <c r="AY472" s="18" t="s">
        <v>305</v>
      </c>
      <c r="BE472" s="145">
        <f>IF(N472="základní",J472,0)</f>
        <v>0</v>
      </c>
      <c r="BF472" s="145">
        <f>IF(N472="snížená",J472,0)</f>
        <v>0</v>
      </c>
      <c r="BG472" s="145">
        <f>IF(N472="zákl. přenesená",J472,0)</f>
        <v>0</v>
      </c>
      <c r="BH472" s="145">
        <f>IF(N472="sníž. přenesená",J472,0)</f>
        <v>0</v>
      </c>
      <c r="BI472" s="145">
        <f>IF(N472="nulová",J472,0)</f>
        <v>0</v>
      </c>
      <c r="BJ472" s="18" t="s">
        <v>86</v>
      </c>
      <c r="BK472" s="145">
        <f>ROUND(I472*H472,2)</f>
        <v>0</v>
      </c>
      <c r="BL472" s="18" t="s">
        <v>311</v>
      </c>
      <c r="BM472" s="144" t="s">
        <v>4319</v>
      </c>
    </row>
    <row r="473" spans="2:65" s="1" customFormat="1" ht="19.5">
      <c r="B473" s="33"/>
      <c r="D473" s="146" t="s">
        <v>313</v>
      </c>
      <c r="F473" s="147" t="s">
        <v>4320</v>
      </c>
      <c r="I473" s="148"/>
      <c r="L473" s="33"/>
      <c r="M473" s="149"/>
      <c r="T473" s="54"/>
      <c r="AT473" s="18" t="s">
        <v>313</v>
      </c>
      <c r="AU473" s="18" t="s">
        <v>88</v>
      </c>
    </row>
    <row r="474" spans="2:65" s="1" customFormat="1" ht="11.25">
      <c r="B474" s="33"/>
      <c r="D474" s="150" t="s">
        <v>315</v>
      </c>
      <c r="F474" s="151" t="s">
        <v>4321</v>
      </c>
      <c r="I474" s="148"/>
      <c r="L474" s="33"/>
      <c r="M474" s="149"/>
      <c r="T474" s="54"/>
      <c r="AT474" s="18" t="s">
        <v>315</v>
      </c>
      <c r="AU474" s="18" t="s">
        <v>88</v>
      </c>
    </row>
    <row r="475" spans="2:65" s="1" customFormat="1" ht="175.5">
      <c r="B475" s="33"/>
      <c r="D475" s="146" t="s">
        <v>4036</v>
      </c>
      <c r="F475" s="189" t="s">
        <v>4322</v>
      </c>
      <c r="I475" s="148"/>
      <c r="L475" s="33"/>
      <c r="M475" s="149"/>
      <c r="T475" s="54"/>
      <c r="AT475" s="18" t="s">
        <v>4036</v>
      </c>
      <c r="AU475" s="18" t="s">
        <v>88</v>
      </c>
    </row>
    <row r="476" spans="2:65" s="12" customFormat="1" ht="11.25">
      <c r="B476" s="152"/>
      <c r="D476" s="146" t="s">
        <v>317</v>
      </c>
      <c r="E476" s="153" t="s">
        <v>42</v>
      </c>
      <c r="F476" s="154" t="s">
        <v>4323</v>
      </c>
      <c r="H476" s="153" t="s">
        <v>42</v>
      </c>
      <c r="I476" s="155"/>
      <c r="L476" s="152"/>
      <c r="M476" s="156"/>
      <c r="T476" s="157"/>
      <c r="AT476" s="153" t="s">
        <v>317</v>
      </c>
      <c r="AU476" s="153" t="s">
        <v>88</v>
      </c>
      <c r="AV476" s="12" t="s">
        <v>86</v>
      </c>
      <c r="AW476" s="12" t="s">
        <v>38</v>
      </c>
      <c r="AX476" s="12" t="s">
        <v>79</v>
      </c>
      <c r="AY476" s="153" t="s">
        <v>305</v>
      </c>
    </row>
    <row r="477" spans="2:65" s="12" customFormat="1" ht="11.25">
      <c r="B477" s="152"/>
      <c r="D477" s="146" t="s">
        <v>317</v>
      </c>
      <c r="E477" s="153" t="s">
        <v>42</v>
      </c>
      <c r="F477" s="154" t="s">
        <v>4287</v>
      </c>
      <c r="H477" s="153" t="s">
        <v>42</v>
      </c>
      <c r="I477" s="155"/>
      <c r="L477" s="152"/>
      <c r="M477" s="156"/>
      <c r="T477" s="157"/>
      <c r="AT477" s="153" t="s">
        <v>317</v>
      </c>
      <c r="AU477" s="153" t="s">
        <v>88</v>
      </c>
      <c r="AV477" s="12" t="s">
        <v>86</v>
      </c>
      <c r="AW477" s="12" t="s">
        <v>38</v>
      </c>
      <c r="AX477" s="12" t="s">
        <v>79</v>
      </c>
      <c r="AY477" s="153" t="s">
        <v>305</v>
      </c>
    </row>
    <row r="478" spans="2:65" s="13" customFormat="1" ht="11.25">
      <c r="B478" s="158"/>
      <c r="D478" s="146" t="s">
        <v>317</v>
      </c>
      <c r="E478" s="159" t="s">
        <v>42</v>
      </c>
      <c r="F478" s="160" t="s">
        <v>4324</v>
      </c>
      <c r="H478" s="161">
        <v>295.66000000000003</v>
      </c>
      <c r="I478" s="162"/>
      <c r="L478" s="158"/>
      <c r="M478" s="163"/>
      <c r="T478" s="164"/>
      <c r="AT478" s="159" t="s">
        <v>317</v>
      </c>
      <c r="AU478" s="159" t="s">
        <v>88</v>
      </c>
      <c r="AV478" s="13" t="s">
        <v>88</v>
      </c>
      <c r="AW478" s="13" t="s">
        <v>38</v>
      </c>
      <c r="AX478" s="13" t="s">
        <v>79</v>
      </c>
      <c r="AY478" s="159" t="s">
        <v>305</v>
      </c>
    </row>
    <row r="479" spans="2:65" s="15" customFormat="1" ht="11.25">
      <c r="B479" s="172"/>
      <c r="D479" s="146" t="s">
        <v>317</v>
      </c>
      <c r="E479" s="173" t="s">
        <v>42</v>
      </c>
      <c r="F479" s="174" t="s">
        <v>339</v>
      </c>
      <c r="H479" s="175">
        <v>295.66000000000003</v>
      </c>
      <c r="I479" s="176"/>
      <c r="L479" s="172"/>
      <c r="M479" s="177"/>
      <c r="T479" s="178"/>
      <c r="AT479" s="173" t="s">
        <v>317</v>
      </c>
      <c r="AU479" s="173" t="s">
        <v>88</v>
      </c>
      <c r="AV479" s="15" t="s">
        <v>311</v>
      </c>
      <c r="AW479" s="15" t="s">
        <v>38</v>
      </c>
      <c r="AX479" s="15" t="s">
        <v>86</v>
      </c>
      <c r="AY479" s="173" t="s">
        <v>305</v>
      </c>
    </row>
    <row r="480" spans="2:65" s="1" customFormat="1" ht="24.2" customHeight="1">
      <c r="B480" s="33"/>
      <c r="C480" s="133" t="s">
        <v>593</v>
      </c>
      <c r="D480" s="133" t="s">
        <v>307</v>
      </c>
      <c r="E480" s="134" t="s">
        <v>4325</v>
      </c>
      <c r="F480" s="135" t="s">
        <v>4326</v>
      </c>
      <c r="G480" s="136" t="s">
        <v>199</v>
      </c>
      <c r="H480" s="137">
        <v>2674.13</v>
      </c>
      <c r="I480" s="138"/>
      <c r="J480" s="139">
        <f>ROUND(I480*H480,2)</f>
        <v>0</v>
      </c>
      <c r="K480" s="135" t="s">
        <v>310</v>
      </c>
      <c r="L480" s="33"/>
      <c r="M480" s="140" t="s">
        <v>42</v>
      </c>
      <c r="N480" s="141" t="s">
        <v>50</v>
      </c>
      <c r="P480" s="142">
        <f>O480*H480</f>
        <v>0</v>
      </c>
      <c r="Q480" s="142">
        <v>2.7499999999999998E-3</v>
      </c>
      <c r="R480" s="142">
        <f>Q480*H480</f>
        <v>7.3538575000000002</v>
      </c>
      <c r="S480" s="142">
        <v>0</v>
      </c>
      <c r="T480" s="143">
        <f>S480*H480</f>
        <v>0</v>
      </c>
      <c r="AR480" s="144" t="s">
        <v>311</v>
      </c>
      <c r="AT480" s="144" t="s">
        <v>307</v>
      </c>
      <c r="AU480" s="144" t="s">
        <v>88</v>
      </c>
      <c r="AY480" s="18" t="s">
        <v>305</v>
      </c>
      <c r="BE480" s="145">
        <f>IF(N480="základní",J480,0)</f>
        <v>0</v>
      </c>
      <c r="BF480" s="145">
        <f>IF(N480="snížená",J480,0)</f>
        <v>0</v>
      </c>
      <c r="BG480" s="145">
        <f>IF(N480="zákl. přenesená",J480,0)</f>
        <v>0</v>
      </c>
      <c r="BH480" s="145">
        <f>IF(N480="sníž. přenesená",J480,0)</f>
        <v>0</v>
      </c>
      <c r="BI480" s="145">
        <f>IF(N480="nulová",J480,0)</f>
        <v>0</v>
      </c>
      <c r="BJ480" s="18" t="s">
        <v>86</v>
      </c>
      <c r="BK480" s="145">
        <f>ROUND(I480*H480,2)</f>
        <v>0</v>
      </c>
      <c r="BL480" s="18" t="s">
        <v>311</v>
      </c>
      <c r="BM480" s="144" t="s">
        <v>4327</v>
      </c>
    </row>
    <row r="481" spans="2:65" s="1" customFormat="1" ht="19.5">
      <c r="B481" s="33"/>
      <c r="D481" s="146" t="s">
        <v>313</v>
      </c>
      <c r="F481" s="147" t="s">
        <v>4328</v>
      </c>
      <c r="I481" s="148"/>
      <c r="L481" s="33"/>
      <c r="M481" s="149"/>
      <c r="T481" s="54"/>
      <c r="AT481" s="18" t="s">
        <v>313</v>
      </c>
      <c r="AU481" s="18" t="s">
        <v>88</v>
      </c>
    </row>
    <row r="482" spans="2:65" s="1" customFormat="1" ht="11.25">
      <c r="B482" s="33"/>
      <c r="D482" s="150" t="s">
        <v>315</v>
      </c>
      <c r="F482" s="151" t="s">
        <v>4329</v>
      </c>
      <c r="I482" s="148"/>
      <c r="L482" s="33"/>
      <c r="M482" s="149"/>
      <c r="T482" s="54"/>
      <c r="AT482" s="18" t="s">
        <v>315</v>
      </c>
      <c r="AU482" s="18" t="s">
        <v>88</v>
      </c>
    </row>
    <row r="483" spans="2:65" s="1" customFormat="1" ht="146.25">
      <c r="B483" s="33"/>
      <c r="D483" s="146" t="s">
        <v>4036</v>
      </c>
      <c r="F483" s="189" t="s">
        <v>4330</v>
      </c>
      <c r="I483" s="148"/>
      <c r="L483" s="33"/>
      <c r="M483" s="149"/>
      <c r="T483" s="54"/>
      <c r="AT483" s="18" t="s">
        <v>4036</v>
      </c>
      <c r="AU483" s="18" t="s">
        <v>88</v>
      </c>
    </row>
    <row r="484" spans="2:65" s="12" customFormat="1" ht="11.25">
      <c r="B484" s="152"/>
      <c r="D484" s="146" t="s">
        <v>317</v>
      </c>
      <c r="E484" s="153" t="s">
        <v>42</v>
      </c>
      <c r="F484" s="154" t="s">
        <v>4323</v>
      </c>
      <c r="H484" s="153" t="s">
        <v>42</v>
      </c>
      <c r="I484" s="155"/>
      <c r="L484" s="152"/>
      <c r="M484" s="156"/>
      <c r="T484" s="157"/>
      <c r="AT484" s="153" t="s">
        <v>317</v>
      </c>
      <c r="AU484" s="153" t="s">
        <v>88</v>
      </c>
      <c r="AV484" s="12" t="s">
        <v>86</v>
      </c>
      <c r="AW484" s="12" t="s">
        <v>38</v>
      </c>
      <c r="AX484" s="12" t="s">
        <v>79</v>
      </c>
      <c r="AY484" s="153" t="s">
        <v>305</v>
      </c>
    </row>
    <row r="485" spans="2:65" s="12" customFormat="1" ht="11.25">
      <c r="B485" s="152"/>
      <c r="D485" s="146" t="s">
        <v>317</v>
      </c>
      <c r="E485" s="153" t="s">
        <v>42</v>
      </c>
      <c r="F485" s="154" t="s">
        <v>4287</v>
      </c>
      <c r="H485" s="153" t="s">
        <v>42</v>
      </c>
      <c r="I485" s="155"/>
      <c r="L485" s="152"/>
      <c r="M485" s="156"/>
      <c r="T485" s="157"/>
      <c r="AT485" s="153" t="s">
        <v>317</v>
      </c>
      <c r="AU485" s="153" t="s">
        <v>88</v>
      </c>
      <c r="AV485" s="12" t="s">
        <v>86</v>
      </c>
      <c r="AW485" s="12" t="s">
        <v>38</v>
      </c>
      <c r="AX485" s="12" t="s">
        <v>79</v>
      </c>
      <c r="AY485" s="153" t="s">
        <v>305</v>
      </c>
    </row>
    <row r="486" spans="2:65" s="13" customFormat="1" ht="11.25">
      <c r="B486" s="158"/>
      <c r="D486" s="146" t="s">
        <v>317</v>
      </c>
      <c r="E486" s="159" t="s">
        <v>42</v>
      </c>
      <c r="F486" s="160" t="s">
        <v>4331</v>
      </c>
      <c r="H486" s="161">
        <v>2674.13</v>
      </c>
      <c r="I486" s="162"/>
      <c r="L486" s="158"/>
      <c r="M486" s="163"/>
      <c r="T486" s="164"/>
      <c r="AT486" s="159" t="s">
        <v>317</v>
      </c>
      <c r="AU486" s="159" t="s">
        <v>88</v>
      </c>
      <c r="AV486" s="13" t="s">
        <v>88</v>
      </c>
      <c r="AW486" s="13" t="s">
        <v>38</v>
      </c>
      <c r="AX486" s="13" t="s">
        <v>79</v>
      </c>
      <c r="AY486" s="159" t="s">
        <v>305</v>
      </c>
    </row>
    <row r="487" spans="2:65" s="15" customFormat="1" ht="11.25">
      <c r="B487" s="172"/>
      <c r="D487" s="146" t="s">
        <v>317</v>
      </c>
      <c r="E487" s="173" t="s">
        <v>42</v>
      </c>
      <c r="F487" s="174" t="s">
        <v>339</v>
      </c>
      <c r="H487" s="175">
        <v>2674.13</v>
      </c>
      <c r="I487" s="176"/>
      <c r="L487" s="172"/>
      <c r="M487" s="177"/>
      <c r="T487" s="178"/>
      <c r="AT487" s="173" t="s">
        <v>317</v>
      </c>
      <c r="AU487" s="173" t="s">
        <v>88</v>
      </c>
      <c r="AV487" s="15" t="s">
        <v>311</v>
      </c>
      <c r="AW487" s="15" t="s">
        <v>38</v>
      </c>
      <c r="AX487" s="15" t="s">
        <v>86</v>
      </c>
      <c r="AY487" s="173" t="s">
        <v>305</v>
      </c>
    </row>
    <row r="488" spans="2:65" s="1" customFormat="1" ht="24.2" customHeight="1">
      <c r="B488" s="33"/>
      <c r="C488" s="133" t="s">
        <v>605</v>
      </c>
      <c r="D488" s="133" t="s">
        <v>307</v>
      </c>
      <c r="E488" s="134" t="s">
        <v>4332</v>
      </c>
      <c r="F488" s="135" t="s">
        <v>4333</v>
      </c>
      <c r="G488" s="136" t="s">
        <v>199</v>
      </c>
      <c r="H488" s="137">
        <v>2674.13</v>
      </c>
      <c r="I488" s="138"/>
      <c r="J488" s="139">
        <f>ROUND(I488*H488,2)</f>
        <v>0</v>
      </c>
      <c r="K488" s="135" t="s">
        <v>310</v>
      </c>
      <c r="L488" s="33"/>
      <c r="M488" s="140" t="s">
        <v>42</v>
      </c>
      <c r="N488" s="141" t="s">
        <v>50</v>
      </c>
      <c r="P488" s="142">
        <f>O488*H488</f>
        <v>0</v>
      </c>
      <c r="Q488" s="142">
        <v>0</v>
      </c>
      <c r="R488" s="142">
        <f>Q488*H488</f>
        <v>0</v>
      </c>
      <c r="S488" s="142">
        <v>0</v>
      </c>
      <c r="T488" s="143">
        <f>S488*H488</f>
        <v>0</v>
      </c>
      <c r="AR488" s="144" t="s">
        <v>311</v>
      </c>
      <c r="AT488" s="144" t="s">
        <v>307</v>
      </c>
      <c r="AU488" s="144" t="s">
        <v>88</v>
      </c>
      <c r="AY488" s="18" t="s">
        <v>305</v>
      </c>
      <c r="BE488" s="145">
        <f>IF(N488="základní",J488,0)</f>
        <v>0</v>
      </c>
      <c r="BF488" s="145">
        <f>IF(N488="snížená",J488,0)</f>
        <v>0</v>
      </c>
      <c r="BG488" s="145">
        <f>IF(N488="zákl. přenesená",J488,0)</f>
        <v>0</v>
      </c>
      <c r="BH488" s="145">
        <f>IF(N488="sníž. přenesená",J488,0)</f>
        <v>0</v>
      </c>
      <c r="BI488" s="145">
        <f>IF(N488="nulová",J488,0)</f>
        <v>0</v>
      </c>
      <c r="BJ488" s="18" t="s">
        <v>86</v>
      </c>
      <c r="BK488" s="145">
        <f>ROUND(I488*H488,2)</f>
        <v>0</v>
      </c>
      <c r="BL488" s="18" t="s">
        <v>311</v>
      </c>
      <c r="BM488" s="144" t="s">
        <v>4334</v>
      </c>
    </row>
    <row r="489" spans="2:65" s="1" customFormat="1" ht="19.5">
      <c r="B489" s="33"/>
      <c r="D489" s="146" t="s">
        <v>313</v>
      </c>
      <c r="F489" s="147" t="s">
        <v>4335</v>
      </c>
      <c r="I489" s="148"/>
      <c r="L489" s="33"/>
      <c r="M489" s="149"/>
      <c r="T489" s="54"/>
      <c r="AT489" s="18" t="s">
        <v>313</v>
      </c>
      <c r="AU489" s="18" t="s">
        <v>88</v>
      </c>
    </row>
    <row r="490" spans="2:65" s="1" customFormat="1" ht="11.25">
      <c r="B490" s="33"/>
      <c r="D490" s="150" t="s">
        <v>315</v>
      </c>
      <c r="F490" s="151" t="s">
        <v>4336</v>
      </c>
      <c r="I490" s="148"/>
      <c r="L490" s="33"/>
      <c r="M490" s="149"/>
      <c r="T490" s="54"/>
      <c r="AT490" s="18" t="s">
        <v>315</v>
      </c>
      <c r="AU490" s="18" t="s">
        <v>88</v>
      </c>
    </row>
    <row r="491" spans="2:65" s="1" customFormat="1" ht="146.25">
      <c r="B491" s="33"/>
      <c r="D491" s="146" t="s">
        <v>4036</v>
      </c>
      <c r="F491" s="189" t="s">
        <v>4330</v>
      </c>
      <c r="I491" s="148"/>
      <c r="L491" s="33"/>
      <c r="M491" s="149"/>
      <c r="T491" s="54"/>
      <c r="AT491" s="18" t="s">
        <v>4036</v>
      </c>
      <c r="AU491" s="18" t="s">
        <v>88</v>
      </c>
    </row>
    <row r="492" spans="2:65" s="1" customFormat="1" ht="24.2" customHeight="1">
      <c r="B492" s="33"/>
      <c r="C492" s="133" t="s">
        <v>614</v>
      </c>
      <c r="D492" s="133" t="s">
        <v>307</v>
      </c>
      <c r="E492" s="134" t="s">
        <v>4337</v>
      </c>
      <c r="F492" s="135" t="s">
        <v>4338</v>
      </c>
      <c r="G492" s="136" t="s">
        <v>199</v>
      </c>
      <c r="H492" s="137">
        <v>130.27000000000001</v>
      </c>
      <c r="I492" s="138"/>
      <c r="J492" s="139">
        <f>ROUND(I492*H492,2)</f>
        <v>0</v>
      </c>
      <c r="K492" s="135" t="s">
        <v>310</v>
      </c>
      <c r="L492" s="33"/>
      <c r="M492" s="140" t="s">
        <v>42</v>
      </c>
      <c r="N492" s="141" t="s">
        <v>50</v>
      </c>
      <c r="P492" s="142">
        <f>O492*H492</f>
        <v>0</v>
      </c>
      <c r="Q492" s="142">
        <v>3.46E-3</v>
      </c>
      <c r="R492" s="142">
        <f>Q492*H492</f>
        <v>0.45073420000000003</v>
      </c>
      <c r="S492" s="142">
        <v>0</v>
      </c>
      <c r="T492" s="143">
        <f>S492*H492</f>
        <v>0</v>
      </c>
      <c r="AR492" s="144" t="s">
        <v>311</v>
      </c>
      <c r="AT492" s="144" t="s">
        <v>307</v>
      </c>
      <c r="AU492" s="144" t="s">
        <v>88</v>
      </c>
      <c r="AY492" s="18" t="s">
        <v>305</v>
      </c>
      <c r="BE492" s="145">
        <f>IF(N492="základní",J492,0)</f>
        <v>0</v>
      </c>
      <c r="BF492" s="145">
        <f>IF(N492="snížená",J492,0)</f>
        <v>0</v>
      </c>
      <c r="BG492" s="145">
        <f>IF(N492="zákl. přenesená",J492,0)</f>
        <v>0</v>
      </c>
      <c r="BH492" s="145">
        <f>IF(N492="sníž. přenesená",J492,0)</f>
        <v>0</v>
      </c>
      <c r="BI492" s="145">
        <f>IF(N492="nulová",J492,0)</f>
        <v>0</v>
      </c>
      <c r="BJ492" s="18" t="s">
        <v>86</v>
      </c>
      <c r="BK492" s="145">
        <f>ROUND(I492*H492,2)</f>
        <v>0</v>
      </c>
      <c r="BL492" s="18" t="s">
        <v>311</v>
      </c>
      <c r="BM492" s="144" t="s">
        <v>4339</v>
      </c>
    </row>
    <row r="493" spans="2:65" s="1" customFormat="1" ht="11.25">
      <c r="B493" s="33"/>
      <c r="D493" s="146" t="s">
        <v>313</v>
      </c>
      <c r="F493" s="147" t="s">
        <v>4340</v>
      </c>
      <c r="I493" s="148"/>
      <c r="L493" s="33"/>
      <c r="M493" s="149"/>
      <c r="T493" s="54"/>
      <c r="AT493" s="18" t="s">
        <v>313</v>
      </c>
      <c r="AU493" s="18" t="s">
        <v>88</v>
      </c>
    </row>
    <row r="494" spans="2:65" s="1" customFormat="1" ht="11.25">
      <c r="B494" s="33"/>
      <c r="D494" s="150" t="s">
        <v>315</v>
      </c>
      <c r="F494" s="151" t="s">
        <v>4341</v>
      </c>
      <c r="I494" s="148"/>
      <c r="L494" s="33"/>
      <c r="M494" s="149"/>
      <c r="T494" s="54"/>
      <c r="AT494" s="18" t="s">
        <v>315</v>
      </c>
      <c r="AU494" s="18" t="s">
        <v>88</v>
      </c>
    </row>
    <row r="495" spans="2:65" s="1" customFormat="1" ht="146.25">
      <c r="B495" s="33"/>
      <c r="D495" s="146" t="s">
        <v>4036</v>
      </c>
      <c r="F495" s="189" t="s">
        <v>4330</v>
      </c>
      <c r="I495" s="148"/>
      <c r="L495" s="33"/>
      <c r="M495" s="149"/>
      <c r="T495" s="54"/>
      <c r="AT495" s="18" t="s">
        <v>4036</v>
      </c>
      <c r="AU495" s="18" t="s">
        <v>88</v>
      </c>
    </row>
    <row r="496" spans="2:65" s="12" customFormat="1" ht="11.25">
      <c r="B496" s="152"/>
      <c r="D496" s="146" t="s">
        <v>317</v>
      </c>
      <c r="E496" s="153" t="s">
        <v>42</v>
      </c>
      <c r="F496" s="154" t="s">
        <v>4323</v>
      </c>
      <c r="H496" s="153" t="s">
        <v>42</v>
      </c>
      <c r="I496" s="155"/>
      <c r="L496" s="152"/>
      <c r="M496" s="156"/>
      <c r="T496" s="157"/>
      <c r="AT496" s="153" t="s">
        <v>317</v>
      </c>
      <c r="AU496" s="153" t="s">
        <v>88</v>
      </c>
      <c r="AV496" s="12" t="s">
        <v>86</v>
      </c>
      <c r="AW496" s="12" t="s">
        <v>38</v>
      </c>
      <c r="AX496" s="12" t="s">
        <v>79</v>
      </c>
      <c r="AY496" s="153" t="s">
        <v>305</v>
      </c>
    </row>
    <row r="497" spans="2:65" s="12" customFormat="1" ht="11.25">
      <c r="B497" s="152"/>
      <c r="D497" s="146" t="s">
        <v>317</v>
      </c>
      <c r="E497" s="153" t="s">
        <v>42</v>
      </c>
      <c r="F497" s="154" t="s">
        <v>4287</v>
      </c>
      <c r="H497" s="153" t="s">
        <v>42</v>
      </c>
      <c r="I497" s="155"/>
      <c r="L497" s="152"/>
      <c r="M497" s="156"/>
      <c r="T497" s="157"/>
      <c r="AT497" s="153" t="s">
        <v>317</v>
      </c>
      <c r="AU497" s="153" t="s">
        <v>88</v>
      </c>
      <c r="AV497" s="12" t="s">
        <v>86</v>
      </c>
      <c r="AW497" s="12" t="s">
        <v>38</v>
      </c>
      <c r="AX497" s="12" t="s">
        <v>79</v>
      </c>
      <c r="AY497" s="153" t="s">
        <v>305</v>
      </c>
    </row>
    <row r="498" spans="2:65" s="13" customFormat="1" ht="11.25">
      <c r="B498" s="158"/>
      <c r="D498" s="146" t="s">
        <v>317</v>
      </c>
      <c r="E498" s="159" t="s">
        <v>42</v>
      </c>
      <c r="F498" s="160" t="s">
        <v>4342</v>
      </c>
      <c r="H498" s="161">
        <v>130.27000000000001</v>
      </c>
      <c r="I498" s="162"/>
      <c r="L498" s="158"/>
      <c r="M498" s="163"/>
      <c r="T498" s="164"/>
      <c r="AT498" s="159" t="s">
        <v>317</v>
      </c>
      <c r="AU498" s="159" t="s">
        <v>88</v>
      </c>
      <c r="AV498" s="13" t="s">
        <v>88</v>
      </c>
      <c r="AW498" s="13" t="s">
        <v>38</v>
      </c>
      <c r="AX498" s="13" t="s">
        <v>79</v>
      </c>
      <c r="AY498" s="159" t="s">
        <v>305</v>
      </c>
    </row>
    <row r="499" spans="2:65" s="15" customFormat="1" ht="11.25">
      <c r="B499" s="172"/>
      <c r="D499" s="146" t="s">
        <v>317</v>
      </c>
      <c r="E499" s="173" t="s">
        <v>42</v>
      </c>
      <c r="F499" s="174" t="s">
        <v>339</v>
      </c>
      <c r="H499" s="175">
        <v>130.27000000000001</v>
      </c>
      <c r="I499" s="176"/>
      <c r="L499" s="172"/>
      <c r="M499" s="177"/>
      <c r="T499" s="178"/>
      <c r="AT499" s="173" t="s">
        <v>317</v>
      </c>
      <c r="AU499" s="173" t="s">
        <v>88</v>
      </c>
      <c r="AV499" s="15" t="s">
        <v>311</v>
      </c>
      <c r="AW499" s="15" t="s">
        <v>38</v>
      </c>
      <c r="AX499" s="15" t="s">
        <v>86</v>
      </c>
      <c r="AY499" s="173" t="s">
        <v>305</v>
      </c>
    </row>
    <row r="500" spans="2:65" s="1" customFormat="1" ht="24.2" customHeight="1">
      <c r="B500" s="33"/>
      <c r="C500" s="133" t="s">
        <v>624</v>
      </c>
      <c r="D500" s="133" t="s">
        <v>307</v>
      </c>
      <c r="E500" s="134" t="s">
        <v>4343</v>
      </c>
      <c r="F500" s="135" t="s">
        <v>4344</v>
      </c>
      <c r="G500" s="136" t="s">
        <v>199</v>
      </c>
      <c r="H500" s="137">
        <v>130.27000000000001</v>
      </c>
      <c r="I500" s="138"/>
      <c r="J500" s="139">
        <f>ROUND(I500*H500,2)</f>
        <v>0</v>
      </c>
      <c r="K500" s="135" t="s">
        <v>310</v>
      </c>
      <c r="L500" s="33"/>
      <c r="M500" s="140" t="s">
        <v>42</v>
      </c>
      <c r="N500" s="141" t="s">
        <v>50</v>
      </c>
      <c r="P500" s="142">
        <f>O500*H500</f>
        <v>0</v>
      </c>
      <c r="Q500" s="142">
        <v>0</v>
      </c>
      <c r="R500" s="142">
        <f>Q500*H500</f>
        <v>0</v>
      </c>
      <c r="S500" s="142">
        <v>0</v>
      </c>
      <c r="T500" s="143">
        <f>S500*H500</f>
        <v>0</v>
      </c>
      <c r="AR500" s="144" t="s">
        <v>311</v>
      </c>
      <c r="AT500" s="144" t="s">
        <v>307</v>
      </c>
      <c r="AU500" s="144" t="s">
        <v>88</v>
      </c>
      <c r="AY500" s="18" t="s">
        <v>305</v>
      </c>
      <c r="BE500" s="145">
        <f>IF(N500="základní",J500,0)</f>
        <v>0</v>
      </c>
      <c r="BF500" s="145">
        <f>IF(N500="snížená",J500,0)</f>
        <v>0</v>
      </c>
      <c r="BG500" s="145">
        <f>IF(N500="zákl. přenesená",J500,0)</f>
        <v>0</v>
      </c>
      <c r="BH500" s="145">
        <f>IF(N500="sníž. přenesená",J500,0)</f>
        <v>0</v>
      </c>
      <c r="BI500" s="145">
        <f>IF(N500="nulová",J500,0)</f>
        <v>0</v>
      </c>
      <c r="BJ500" s="18" t="s">
        <v>86</v>
      </c>
      <c r="BK500" s="145">
        <f>ROUND(I500*H500,2)</f>
        <v>0</v>
      </c>
      <c r="BL500" s="18" t="s">
        <v>311</v>
      </c>
      <c r="BM500" s="144" t="s">
        <v>4345</v>
      </c>
    </row>
    <row r="501" spans="2:65" s="1" customFormat="1" ht="11.25">
      <c r="B501" s="33"/>
      <c r="D501" s="146" t="s">
        <v>313</v>
      </c>
      <c r="F501" s="147" t="s">
        <v>4346</v>
      </c>
      <c r="I501" s="148"/>
      <c r="L501" s="33"/>
      <c r="M501" s="149"/>
      <c r="T501" s="54"/>
      <c r="AT501" s="18" t="s">
        <v>313</v>
      </c>
      <c r="AU501" s="18" t="s">
        <v>88</v>
      </c>
    </row>
    <row r="502" spans="2:65" s="1" customFormat="1" ht="11.25">
      <c r="B502" s="33"/>
      <c r="D502" s="150" t="s">
        <v>315</v>
      </c>
      <c r="F502" s="151" t="s">
        <v>4347</v>
      </c>
      <c r="I502" s="148"/>
      <c r="L502" s="33"/>
      <c r="M502" s="149"/>
      <c r="T502" s="54"/>
      <c r="AT502" s="18" t="s">
        <v>315</v>
      </c>
      <c r="AU502" s="18" t="s">
        <v>88</v>
      </c>
    </row>
    <row r="503" spans="2:65" s="1" customFormat="1" ht="146.25">
      <c r="B503" s="33"/>
      <c r="D503" s="146" t="s">
        <v>4036</v>
      </c>
      <c r="F503" s="189" t="s">
        <v>4330</v>
      </c>
      <c r="I503" s="148"/>
      <c r="L503" s="33"/>
      <c r="M503" s="149"/>
      <c r="T503" s="54"/>
      <c r="AT503" s="18" t="s">
        <v>4036</v>
      </c>
      <c r="AU503" s="18" t="s">
        <v>88</v>
      </c>
    </row>
    <row r="504" spans="2:65" s="1" customFormat="1" ht="16.5" customHeight="1">
      <c r="B504" s="33"/>
      <c r="C504" s="133" t="s">
        <v>630</v>
      </c>
      <c r="D504" s="133" t="s">
        <v>307</v>
      </c>
      <c r="E504" s="134" t="s">
        <v>4348</v>
      </c>
      <c r="F504" s="135" t="s">
        <v>4349</v>
      </c>
      <c r="G504" s="136" t="s">
        <v>453</v>
      </c>
      <c r="H504" s="137">
        <v>33.518000000000001</v>
      </c>
      <c r="I504" s="138"/>
      <c r="J504" s="139">
        <f>ROUND(I504*H504,2)</f>
        <v>0</v>
      </c>
      <c r="K504" s="135" t="s">
        <v>310</v>
      </c>
      <c r="L504" s="33"/>
      <c r="M504" s="140" t="s">
        <v>42</v>
      </c>
      <c r="N504" s="141" t="s">
        <v>50</v>
      </c>
      <c r="P504" s="142">
        <f>O504*H504</f>
        <v>0</v>
      </c>
      <c r="Q504" s="142">
        <v>1.04922</v>
      </c>
      <c r="R504" s="142">
        <f>Q504*H504</f>
        <v>35.167755960000001</v>
      </c>
      <c r="S504" s="142">
        <v>0</v>
      </c>
      <c r="T504" s="143">
        <f>S504*H504</f>
        <v>0</v>
      </c>
      <c r="AR504" s="144" t="s">
        <v>311</v>
      </c>
      <c r="AT504" s="144" t="s">
        <v>307</v>
      </c>
      <c r="AU504" s="144" t="s">
        <v>88</v>
      </c>
      <c r="AY504" s="18" t="s">
        <v>305</v>
      </c>
      <c r="BE504" s="145">
        <f>IF(N504="základní",J504,0)</f>
        <v>0</v>
      </c>
      <c r="BF504" s="145">
        <f>IF(N504="snížená",J504,0)</f>
        <v>0</v>
      </c>
      <c r="BG504" s="145">
        <f>IF(N504="zákl. přenesená",J504,0)</f>
        <v>0</v>
      </c>
      <c r="BH504" s="145">
        <f>IF(N504="sníž. přenesená",J504,0)</f>
        <v>0</v>
      </c>
      <c r="BI504" s="145">
        <f>IF(N504="nulová",J504,0)</f>
        <v>0</v>
      </c>
      <c r="BJ504" s="18" t="s">
        <v>86</v>
      </c>
      <c r="BK504" s="145">
        <f>ROUND(I504*H504,2)</f>
        <v>0</v>
      </c>
      <c r="BL504" s="18" t="s">
        <v>311</v>
      </c>
      <c r="BM504" s="144" t="s">
        <v>4350</v>
      </c>
    </row>
    <row r="505" spans="2:65" s="1" customFormat="1" ht="29.25">
      <c r="B505" s="33"/>
      <c r="D505" s="146" t="s">
        <v>313</v>
      </c>
      <c r="F505" s="147" t="s">
        <v>4351</v>
      </c>
      <c r="I505" s="148"/>
      <c r="L505" s="33"/>
      <c r="M505" s="149"/>
      <c r="T505" s="54"/>
      <c r="AT505" s="18" t="s">
        <v>313</v>
      </c>
      <c r="AU505" s="18" t="s">
        <v>88</v>
      </c>
    </row>
    <row r="506" spans="2:65" s="1" customFormat="1" ht="11.25">
      <c r="B506" s="33"/>
      <c r="D506" s="150" t="s">
        <v>315</v>
      </c>
      <c r="F506" s="151" t="s">
        <v>4352</v>
      </c>
      <c r="I506" s="148"/>
      <c r="L506" s="33"/>
      <c r="M506" s="149"/>
      <c r="T506" s="54"/>
      <c r="AT506" s="18" t="s">
        <v>315</v>
      </c>
      <c r="AU506" s="18" t="s">
        <v>88</v>
      </c>
    </row>
    <row r="507" spans="2:65" s="12" customFormat="1" ht="11.25">
      <c r="B507" s="152"/>
      <c r="D507" s="146" t="s">
        <v>317</v>
      </c>
      <c r="E507" s="153" t="s">
        <v>42</v>
      </c>
      <c r="F507" s="154" t="s">
        <v>4353</v>
      </c>
      <c r="H507" s="153" t="s">
        <v>42</v>
      </c>
      <c r="I507" s="155"/>
      <c r="L507" s="152"/>
      <c r="M507" s="156"/>
      <c r="T507" s="157"/>
      <c r="AT507" s="153" t="s">
        <v>317</v>
      </c>
      <c r="AU507" s="153" t="s">
        <v>88</v>
      </c>
      <c r="AV507" s="12" t="s">
        <v>86</v>
      </c>
      <c r="AW507" s="12" t="s">
        <v>38</v>
      </c>
      <c r="AX507" s="12" t="s">
        <v>79</v>
      </c>
      <c r="AY507" s="153" t="s">
        <v>305</v>
      </c>
    </row>
    <row r="508" spans="2:65" s="12" customFormat="1" ht="11.25">
      <c r="B508" s="152"/>
      <c r="D508" s="146" t="s">
        <v>317</v>
      </c>
      <c r="E508" s="153" t="s">
        <v>42</v>
      </c>
      <c r="F508" s="154" t="s">
        <v>4287</v>
      </c>
      <c r="H508" s="153" t="s">
        <v>42</v>
      </c>
      <c r="I508" s="155"/>
      <c r="L508" s="152"/>
      <c r="M508" s="156"/>
      <c r="T508" s="157"/>
      <c r="AT508" s="153" t="s">
        <v>317</v>
      </c>
      <c r="AU508" s="153" t="s">
        <v>88</v>
      </c>
      <c r="AV508" s="12" t="s">
        <v>86</v>
      </c>
      <c r="AW508" s="12" t="s">
        <v>38</v>
      </c>
      <c r="AX508" s="12" t="s">
        <v>79</v>
      </c>
      <c r="AY508" s="153" t="s">
        <v>305</v>
      </c>
    </row>
    <row r="509" spans="2:65" s="12" customFormat="1" ht="11.25">
      <c r="B509" s="152"/>
      <c r="D509" s="146" t="s">
        <v>317</v>
      </c>
      <c r="E509" s="153" t="s">
        <v>42</v>
      </c>
      <c r="F509" s="154" t="s">
        <v>4354</v>
      </c>
      <c r="H509" s="153" t="s">
        <v>42</v>
      </c>
      <c r="I509" s="155"/>
      <c r="L509" s="152"/>
      <c r="M509" s="156"/>
      <c r="T509" s="157"/>
      <c r="AT509" s="153" t="s">
        <v>317</v>
      </c>
      <c r="AU509" s="153" t="s">
        <v>88</v>
      </c>
      <c r="AV509" s="12" t="s">
        <v>86</v>
      </c>
      <c r="AW509" s="12" t="s">
        <v>38</v>
      </c>
      <c r="AX509" s="12" t="s">
        <v>79</v>
      </c>
      <c r="AY509" s="153" t="s">
        <v>305</v>
      </c>
    </row>
    <row r="510" spans="2:65" s="13" customFormat="1" ht="11.25">
      <c r="B510" s="158"/>
      <c r="D510" s="146" t="s">
        <v>317</v>
      </c>
      <c r="E510" s="159" t="s">
        <v>42</v>
      </c>
      <c r="F510" s="160" t="s">
        <v>4355</v>
      </c>
      <c r="H510" s="161">
        <v>20.486999999999998</v>
      </c>
      <c r="I510" s="162"/>
      <c r="L510" s="158"/>
      <c r="M510" s="163"/>
      <c r="T510" s="164"/>
      <c r="AT510" s="159" t="s">
        <v>317</v>
      </c>
      <c r="AU510" s="159" t="s">
        <v>88</v>
      </c>
      <c r="AV510" s="13" t="s">
        <v>88</v>
      </c>
      <c r="AW510" s="13" t="s">
        <v>38</v>
      </c>
      <c r="AX510" s="13" t="s">
        <v>79</v>
      </c>
      <c r="AY510" s="159" t="s">
        <v>305</v>
      </c>
    </row>
    <row r="511" spans="2:65" s="13" customFormat="1" ht="11.25">
      <c r="B511" s="158"/>
      <c r="D511" s="146" t="s">
        <v>317</v>
      </c>
      <c r="E511" s="159" t="s">
        <v>42</v>
      </c>
      <c r="F511" s="160" t="s">
        <v>4356</v>
      </c>
      <c r="H511" s="161">
        <v>7.5339999999999998</v>
      </c>
      <c r="I511" s="162"/>
      <c r="L511" s="158"/>
      <c r="M511" s="163"/>
      <c r="T511" s="164"/>
      <c r="AT511" s="159" t="s">
        <v>317</v>
      </c>
      <c r="AU511" s="159" t="s">
        <v>88</v>
      </c>
      <c r="AV511" s="13" t="s">
        <v>88</v>
      </c>
      <c r="AW511" s="13" t="s">
        <v>38</v>
      </c>
      <c r="AX511" s="13" t="s">
        <v>79</v>
      </c>
      <c r="AY511" s="159" t="s">
        <v>305</v>
      </c>
    </row>
    <row r="512" spans="2:65" s="13" customFormat="1" ht="11.25">
      <c r="B512" s="158"/>
      <c r="D512" s="146" t="s">
        <v>317</v>
      </c>
      <c r="E512" s="159" t="s">
        <v>42</v>
      </c>
      <c r="F512" s="160" t="s">
        <v>4357</v>
      </c>
      <c r="H512" s="161">
        <v>1.3140000000000001</v>
      </c>
      <c r="I512" s="162"/>
      <c r="L512" s="158"/>
      <c r="M512" s="163"/>
      <c r="T512" s="164"/>
      <c r="AT512" s="159" t="s">
        <v>317</v>
      </c>
      <c r="AU512" s="159" t="s">
        <v>88</v>
      </c>
      <c r="AV512" s="13" t="s">
        <v>88</v>
      </c>
      <c r="AW512" s="13" t="s">
        <v>38</v>
      </c>
      <c r="AX512" s="13" t="s">
        <v>79</v>
      </c>
      <c r="AY512" s="159" t="s">
        <v>305</v>
      </c>
    </row>
    <row r="513" spans="2:65" s="12" customFormat="1" ht="11.25">
      <c r="B513" s="152"/>
      <c r="D513" s="146" t="s">
        <v>317</v>
      </c>
      <c r="E513" s="153" t="s">
        <v>42</v>
      </c>
      <c r="F513" s="154" t="s">
        <v>4358</v>
      </c>
      <c r="H513" s="153" t="s">
        <v>42</v>
      </c>
      <c r="I513" s="155"/>
      <c r="L513" s="152"/>
      <c r="M513" s="156"/>
      <c r="T513" s="157"/>
      <c r="AT513" s="153" t="s">
        <v>317</v>
      </c>
      <c r="AU513" s="153" t="s">
        <v>88</v>
      </c>
      <c r="AV513" s="12" t="s">
        <v>86</v>
      </c>
      <c r="AW513" s="12" t="s">
        <v>38</v>
      </c>
      <c r="AX513" s="12" t="s">
        <v>79</v>
      </c>
      <c r="AY513" s="153" t="s">
        <v>305</v>
      </c>
    </row>
    <row r="514" spans="2:65" s="12" customFormat="1" ht="11.25">
      <c r="B514" s="152"/>
      <c r="D514" s="146" t="s">
        <v>317</v>
      </c>
      <c r="E514" s="153" t="s">
        <v>42</v>
      </c>
      <c r="F514" s="154" t="s">
        <v>4287</v>
      </c>
      <c r="H514" s="153" t="s">
        <v>42</v>
      </c>
      <c r="I514" s="155"/>
      <c r="L514" s="152"/>
      <c r="M514" s="156"/>
      <c r="T514" s="157"/>
      <c r="AT514" s="153" t="s">
        <v>317</v>
      </c>
      <c r="AU514" s="153" t="s">
        <v>88</v>
      </c>
      <c r="AV514" s="12" t="s">
        <v>86</v>
      </c>
      <c r="AW514" s="12" t="s">
        <v>38</v>
      </c>
      <c r="AX514" s="12" t="s">
        <v>79</v>
      </c>
      <c r="AY514" s="153" t="s">
        <v>305</v>
      </c>
    </row>
    <row r="515" spans="2:65" s="12" customFormat="1" ht="11.25">
      <c r="B515" s="152"/>
      <c r="D515" s="146" t="s">
        <v>317</v>
      </c>
      <c r="E515" s="153" t="s">
        <v>42</v>
      </c>
      <c r="F515" s="154" t="s">
        <v>4354</v>
      </c>
      <c r="H515" s="153" t="s">
        <v>42</v>
      </c>
      <c r="I515" s="155"/>
      <c r="L515" s="152"/>
      <c r="M515" s="156"/>
      <c r="T515" s="157"/>
      <c r="AT515" s="153" t="s">
        <v>317</v>
      </c>
      <c r="AU515" s="153" t="s">
        <v>88</v>
      </c>
      <c r="AV515" s="12" t="s">
        <v>86</v>
      </c>
      <c r="AW515" s="12" t="s">
        <v>38</v>
      </c>
      <c r="AX515" s="12" t="s">
        <v>79</v>
      </c>
      <c r="AY515" s="153" t="s">
        <v>305</v>
      </c>
    </row>
    <row r="516" spans="2:65" s="13" customFormat="1" ht="11.25">
      <c r="B516" s="158"/>
      <c r="D516" s="146" t="s">
        <v>317</v>
      </c>
      <c r="E516" s="159" t="s">
        <v>42</v>
      </c>
      <c r="F516" s="160" t="s">
        <v>4359</v>
      </c>
      <c r="H516" s="161">
        <v>4.0830000000000002</v>
      </c>
      <c r="I516" s="162"/>
      <c r="L516" s="158"/>
      <c r="M516" s="163"/>
      <c r="T516" s="164"/>
      <c r="AT516" s="159" t="s">
        <v>317</v>
      </c>
      <c r="AU516" s="159" t="s">
        <v>88</v>
      </c>
      <c r="AV516" s="13" t="s">
        <v>88</v>
      </c>
      <c r="AW516" s="13" t="s">
        <v>38</v>
      </c>
      <c r="AX516" s="13" t="s">
        <v>79</v>
      </c>
      <c r="AY516" s="159" t="s">
        <v>305</v>
      </c>
    </row>
    <row r="517" spans="2:65" s="13" customFormat="1" ht="11.25">
      <c r="B517" s="158"/>
      <c r="D517" s="146" t="s">
        <v>317</v>
      </c>
      <c r="E517" s="159" t="s">
        <v>42</v>
      </c>
      <c r="F517" s="160" t="s">
        <v>4360</v>
      </c>
      <c r="H517" s="161">
        <v>0.1</v>
      </c>
      <c r="I517" s="162"/>
      <c r="L517" s="158"/>
      <c r="M517" s="163"/>
      <c r="T517" s="164"/>
      <c r="AT517" s="159" t="s">
        <v>317</v>
      </c>
      <c r="AU517" s="159" t="s">
        <v>88</v>
      </c>
      <c r="AV517" s="13" t="s">
        <v>88</v>
      </c>
      <c r="AW517" s="13" t="s">
        <v>38</v>
      </c>
      <c r="AX517" s="13" t="s">
        <v>79</v>
      </c>
      <c r="AY517" s="159" t="s">
        <v>305</v>
      </c>
    </row>
    <row r="518" spans="2:65" s="15" customFormat="1" ht="11.25">
      <c r="B518" s="172"/>
      <c r="D518" s="146" t="s">
        <v>317</v>
      </c>
      <c r="E518" s="173" t="s">
        <v>42</v>
      </c>
      <c r="F518" s="174" t="s">
        <v>339</v>
      </c>
      <c r="H518" s="175">
        <v>33.518000000000001</v>
      </c>
      <c r="I518" s="176"/>
      <c r="L518" s="172"/>
      <c r="M518" s="177"/>
      <c r="T518" s="178"/>
      <c r="AT518" s="173" t="s">
        <v>317</v>
      </c>
      <c r="AU518" s="173" t="s">
        <v>88</v>
      </c>
      <c r="AV518" s="15" t="s">
        <v>311</v>
      </c>
      <c r="AW518" s="15" t="s">
        <v>38</v>
      </c>
      <c r="AX518" s="15" t="s">
        <v>86</v>
      </c>
      <c r="AY518" s="173" t="s">
        <v>305</v>
      </c>
    </row>
    <row r="519" spans="2:65" s="1" customFormat="1" ht="16.5" customHeight="1">
      <c r="B519" s="33"/>
      <c r="C519" s="133" t="s">
        <v>638</v>
      </c>
      <c r="D519" s="133" t="s">
        <v>307</v>
      </c>
      <c r="E519" s="134" t="s">
        <v>4361</v>
      </c>
      <c r="F519" s="135" t="s">
        <v>4362</v>
      </c>
      <c r="G519" s="136" t="s">
        <v>244</v>
      </c>
      <c r="H519" s="137">
        <v>11.09</v>
      </c>
      <c r="I519" s="138"/>
      <c r="J519" s="139">
        <f>ROUND(I519*H519,2)</f>
        <v>0</v>
      </c>
      <c r="K519" s="135" t="s">
        <v>310</v>
      </c>
      <c r="L519" s="33"/>
      <c r="M519" s="140" t="s">
        <v>42</v>
      </c>
      <c r="N519" s="141" t="s">
        <v>50</v>
      </c>
      <c r="P519" s="142">
        <f>O519*H519</f>
        <v>0</v>
      </c>
      <c r="Q519" s="142">
        <v>2.4533</v>
      </c>
      <c r="R519" s="142">
        <f>Q519*H519</f>
        <v>27.207097000000001</v>
      </c>
      <c r="S519" s="142">
        <v>0</v>
      </c>
      <c r="T519" s="143">
        <f>S519*H519</f>
        <v>0</v>
      </c>
      <c r="AR519" s="144" t="s">
        <v>311</v>
      </c>
      <c r="AT519" s="144" t="s">
        <v>307</v>
      </c>
      <c r="AU519" s="144" t="s">
        <v>88</v>
      </c>
      <c r="AY519" s="18" t="s">
        <v>305</v>
      </c>
      <c r="BE519" s="145">
        <f>IF(N519="základní",J519,0)</f>
        <v>0</v>
      </c>
      <c r="BF519" s="145">
        <f>IF(N519="snížená",J519,0)</f>
        <v>0</v>
      </c>
      <c r="BG519" s="145">
        <f>IF(N519="zákl. přenesená",J519,0)</f>
        <v>0</v>
      </c>
      <c r="BH519" s="145">
        <f>IF(N519="sníž. přenesená",J519,0)</f>
        <v>0</v>
      </c>
      <c r="BI519" s="145">
        <f>IF(N519="nulová",J519,0)</f>
        <v>0</v>
      </c>
      <c r="BJ519" s="18" t="s">
        <v>86</v>
      </c>
      <c r="BK519" s="145">
        <f>ROUND(I519*H519,2)</f>
        <v>0</v>
      </c>
      <c r="BL519" s="18" t="s">
        <v>311</v>
      </c>
      <c r="BM519" s="144" t="s">
        <v>4363</v>
      </c>
    </row>
    <row r="520" spans="2:65" s="1" customFormat="1" ht="11.25">
      <c r="B520" s="33"/>
      <c r="D520" s="146" t="s">
        <v>313</v>
      </c>
      <c r="F520" s="147" t="s">
        <v>4364</v>
      </c>
      <c r="I520" s="148"/>
      <c r="L520" s="33"/>
      <c r="M520" s="149"/>
      <c r="T520" s="54"/>
      <c r="AT520" s="18" t="s">
        <v>313</v>
      </c>
      <c r="AU520" s="18" t="s">
        <v>88</v>
      </c>
    </row>
    <row r="521" spans="2:65" s="1" customFormat="1" ht="11.25">
      <c r="B521" s="33"/>
      <c r="D521" s="150" t="s">
        <v>315</v>
      </c>
      <c r="F521" s="151" t="s">
        <v>4365</v>
      </c>
      <c r="I521" s="148"/>
      <c r="L521" s="33"/>
      <c r="M521" s="149"/>
      <c r="T521" s="54"/>
      <c r="AT521" s="18" t="s">
        <v>315</v>
      </c>
      <c r="AU521" s="18" t="s">
        <v>88</v>
      </c>
    </row>
    <row r="522" spans="2:65" s="12" customFormat="1" ht="11.25">
      <c r="B522" s="152"/>
      <c r="D522" s="146" t="s">
        <v>317</v>
      </c>
      <c r="E522" s="153" t="s">
        <v>42</v>
      </c>
      <c r="F522" s="154" t="s">
        <v>4366</v>
      </c>
      <c r="H522" s="153" t="s">
        <v>42</v>
      </c>
      <c r="I522" s="155"/>
      <c r="L522" s="152"/>
      <c r="M522" s="156"/>
      <c r="T522" s="157"/>
      <c r="AT522" s="153" t="s">
        <v>317</v>
      </c>
      <c r="AU522" s="153" t="s">
        <v>88</v>
      </c>
      <c r="AV522" s="12" t="s">
        <v>86</v>
      </c>
      <c r="AW522" s="12" t="s">
        <v>38</v>
      </c>
      <c r="AX522" s="12" t="s">
        <v>79</v>
      </c>
      <c r="AY522" s="153" t="s">
        <v>305</v>
      </c>
    </row>
    <row r="523" spans="2:65" s="12" customFormat="1" ht="11.25">
      <c r="B523" s="152"/>
      <c r="D523" s="146" t="s">
        <v>317</v>
      </c>
      <c r="E523" s="153" t="s">
        <v>42</v>
      </c>
      <c r="F523" s="154" t="s">
        <v>4367</v>
      </c>
      <c r="H523" s="153" t="s">
        <v>42</v>
      </c>
      <c r="I523" s="155"/>
      <c r="L523" s="152"/>
      <c r="M523" s="156"/>
      <c r="T523" s="157"/>
      <c r="AT523" s="153" t="s">
        <v>317</v>
      </c>
      <c r="AU523" s="153" t="s">
        <v>88</v>
      </c>
      <c r="AV523" s="12" t="s">
        <v>86</v>
      </c>
      <c r="AW523" s="12" t="s">
        <v>38</v>
      </c>
      <c r="AX523" s="12" t="s">
        <v>79</v>
      </c>
      <c r="AY523" s="153" t="s">
        <v>305</v>
      </c>
    </row>
    <row r="524" spans="2:65" s="13" customFormat="1" ht="11.25">
      <c r="B524" s="158"/>
      <c r="D524" s="146" t="s">
        <v>317</v>
      </c>
      <c r="E524" s="159" t="s">
        <v>42</v>
      </c>
      <c r="F524" s="160" t="s">
        <v>4368</v>
      </c>
      <c r="H524" s="161">
        <v>11.09</v>
      </c>
      <c r="I524" s="162"/>
      <c r="L524" s="158"/>
      <c r="M524" s="163"/>
      <c r="T524" s="164"/>
      <c r="AT524" s="159" t="s">
        <v>317</v>
      </c>
      <c r="AU524" s="159" t="s">
        <v>88</v>
      </c>
      <c r="AV524" s="13" t="s">
        <v>88</v>
      </c>
      <c r="AW524" s="13" t="s">
        <v>38</v>
      </c>
      <c r="AX524" s="13" t="s">
        <v>79</v>
      </c>
      <c r="AY524" s="159" t="s">
        <v>305</v>
      </c>
    </row>
    <row r="525" spans="2:65" s="15" customFormat="1" ht="11.25">
      <c r="B525" s="172"/>
      <c r="D525" s="146" t="s">
        <v>317</v>
      </c>
      <c r="E525" s="173" t="s">
        <v>42</v>
      </c>
      <c r="F525" s="174" t="s">
        <v>339</v>
      </c>
      <c r="H525" s="175">
        <v>11.09</v>
      </c>
      <c r="I525" s="176"/>
      <c r="L525" s="172"/>
      <c r="M525" s="177"/>
      <c r="T525" s="178"/>
      <c r="AT525" s="173" t="s">
        <v>317</v>
      </c>
      <c r="AU525" s="173" t="s">
        <v>88</v>
      </c>
      <c r="AV525" s="15" t="s">
        <v>311</v>
      </c>
      <c r="AW525" s="15" t="s">
        <v>38</v>
      </c>
      <c r="AX525" s="15" t="s">
        <v>86</v>
      </c>
      <c r="AY525" s="173" t="s">
        <v>305</v>
      </c>
    </row>
    <row r="526" spans="2:65" s="1" customFormat="1" ht="16.5" customHeight="1">
      <c r="B526" s="33"/>
      <c r="C526" s="133" t="s">
        <v>646</v>
      </c>
      <c r="D526" s="133" t="s">
        <v>307</v>
      </c>
      <c r="E526" s="134" t="s">
        <v>4369</v>
      </c>
      <c r="F526" s="135" t="s">
        <v>4370</v>
      </c>
      <c r="G526" s="136" t="s">
        <v>244</v>
      </c>
      <c r="H526" s="137">
        <v>32.28</v>
      </c>
      <c r="I526" s="138"/>
      <c r="J526" s="139">
        <f>ROUND(I526*H526,2)</f>
        <v>0</v>
      </c>
      <c r="K526" s="135" t="s">
        <v>310</v>
      </c>
      <c r="L526" s="33"/>
      <c r="M526" s="140" t="s">
        <v>42</v>
      </c>
      <c r="N526" s="141" t="s">
        <v>50</v>
      </c>
      <c r="P526" s="142">
        <f>O526*H526</f>
        <v>0</v>
      </c>
      <c r="Q526" s="142">
        <v>2.4533</v>
      </c>
      <c r="R526" s="142">
        <f>Q526*H526</f>
        <v>79.192524000000006</v>
      </c>
      <c r="S526" s="142">
        <v>0</v>
      </c>
      <c r="T526" s="143">
        <f>S526*H526</f>
        <v>0</v>
      </c>
      <c r="AR526" s="144" t="s">
        <v>311</v>
      </c>
      <c r="AT526" s="144" t="s">
        <v>307</v>
      </c>
      <c r="AU526" s="144" t="s">
        <v>88</v>
      </c>
      <c r="AY526" s="18" t="s">
        <v>305</v>
      </c>
      <c r="BE526" s="145">
        <f>IF(N526="základní",J526,0)</f>
        <v>0</v>
      </c>
      <c r="BF526" s="145">
        <f>IF(N526="snížená",J526,0)</f>
        <v>0</v>
      </c>
      <c r="BG526" s="145">
        <f>IF(N526="zákl. přenesená",J526,0)</f>
        <v>0</v>
      </c>
      <c r="BH526" s="145">
        <f>IF(N526="sníž. přenesená",J526,0)</f>
        <v>0</v>
      </c>
      <c r="BI526" s="145">
        <f>IF(N526="nulová",J526,0)</f>
        <v>0</v>
      </c>
      <c r="BJ526" s="18" t="s">
        <v>86</v>
      </c>
      <c r="BK526" s="145">
        <f>ROUND(I526*H526,2)</f>
        <v>0</v>
      </c>
      <c r="BL526" s="18" t="s">
        <v>311</v>
      </c>
      <c r="BM526" s="144" t="s">
        <v>4371</v>
      </c>
    </row>
    <row r="527" spans="2:65" s="1" customFormat="1" ht="19.5">
      <c r="B527" s="33"/>
      <c r="D527" s="146" t="s">
        <v>313</v>
      </c>
      <c r="F527" s="147" t="s">
        <v>4372</v>
      </c>
      <c r="I527" s="148"/>
      <c r="L527" s="33"/>
      <c r="M527" s="149"/>
      <c r="T527" s="54"/>
      <c r="AT527" s="18" t="s">
        <v>313</v>
      </c>
      <c r="AU527" s="18" t="s">
        <v>88</v>
      </c>
    </row>
    <row r="528" spans="2:65" s="1" customFormat="1" ht="11.25">
      <c r="B528" s="33"/>
      <c r="D528" s="150" t="s">
        <v>315</v>
      </c>
      <c r="F528" s="151" t="s">
        <v>4373</v>
      </c>
      <c r="I528" s="148"/>
      <c r="L528" s="33"/>
      <c r="M528" s="149"/>
      <c r="T528" s="54"/>
      <c r="AT528" s="18" t="s">
        <v>315</v>
      </c>
      <c r="AU528" s="18" t="s">
        <v>88</v>
      </c>
    </row>
    <row r="529" spans="2:65" s="12" customFormat="1" ht="11.25">
      <c r="B529" s="152"/>
      <c r="D529" s="146" t="s">
        <v>317</v>
      </c>
      <c r="E529" s="153" t="s">
        <v>42</v>
      </c>
      <c r="F529" s="154" t="s">
        <v>4374</v>
      </c>
      <c r="H529" s="153" t="s">
        <v>42</v>
      </c>
      <c r="I529" s="155"/>
      <c r="L529" s="152"/>
      <c r="M529" s="156"/>
      <c r="T529" s="157"/>
      <c r="AT529" s="153" t="s">
        <v>317</v>
      </c>
      <c r="AU529" s="153" t="s">
        <v>88</v>
      </c>
      <c r="AV529" s="12" t="s">
        <v>86</v>
      </c>
      <c r="AW529" s="12" t="s">
        <v>38</v>
      </c>
      <c r="AX529" s="12" t="s">
        <v>79</v>
      </c>
      <c r="AY529" s="153" t="s">
        <v>305</v>
      </c>
    </row>
    <row r="530" spans="2:65" s="12" customFormat="1" ht="11.25">
      <c r="B530" s="152"/>
      <c r="D530" s="146" t="s">
        <v>317</v>
      </c>
      <c r="E530" s="153" t="s">
        <v>42</v>
      </c>
      <c r="F530" s="154" t="s">
        <v>4367</v>
      </c>
      <c r="H530" s="153" t="s">
        <v>42</v>
      </c>
      <c r="I530" s="155"/>
      <c r="L530" s="152"/>
      <c r="M530" s="156"/>
      <c r="T530" s="157"/>
      <c r="AT530" s="153" t="s">
        <v>317</v>
      </c>
      <c r="AU530" s="153" t="s">
        <v>88</v>
      </c>
      <c r="AV530" s="12" t="s">
        <v>86</v>
      </c>
      <c r="AW530" s="12" t="s">
        <v>38</v>
      </c>
      <c r="AX530" s="12" t="s">
        <v>79</v>
      </c>
      <c r="AY530" s="153" t="s">
        <v>305</v>
      </c>
    </row>
    <row r="531" spans="2:65" s="13" customFormat="1" ht="11.25">
      <c r="B531" s="158"/>
      <c r="D531" s="146" t="s">
        <v>317</v>
      </c>
      <c r="E531" s="159" t="s">
        <v>42</v>
      </c>
      <c r="F531" s="160" t="s">
        <v>4375</v>
      </c>
      <c r="H531" s="161">
        <v>32.28</v>
      </c>
      <c r="I531" s="162"/>
      <c r="L531" s="158"/>
      <c r="M531" s="163"/>
      <c r="T531" s="164"/>
      <c r="AT531" s="159" t="s">
        <v>317</v>
      </c>
      <c r="AU531" s="159" t="s">
        <v>88</v>
      </c>
      <c r="AV531" s="13" t="s">
        <v>88</v>
      </c>
      <c r="AW531" s="13" t="s">
        <v>38</v>
      </c>
      <c r="AX531" s="13" t="s">
        <v>79</v>
      </c>
      <c r="AY531" s="159" t="s">
        <v>305</v>
      </c>
    </row>
    <row r="532" spans="2:65" s="15" customFormat="1" ht="11.25">
      <c r="B532" s="172"/>
      <c r="D532" s="146" t="s">
        <v>317</v>
      </c>
      <c r="E532" s="173" t="s">
        <v>42</v>
      </c>
      <c r="F532" s="174" t="s">
        <v>339</v>
      </c>
      <c r="H532" s="175">
        <v>32.28</v>
      </c>
      <c r="I532" s="176"/>
      <c r="L532" s="172"/>
      <c r="M532" s="177"/>
      <c r="T532" s="178"/>
      <c r="AT532" s="173" t="s">
        <v>317</v>
      </c>
      <c r="AU532" s="173" t="s">
        <v>88</v>
      </c>
      <c r="AV532" s="15" t="s">
        <v>311</v>
      </c>
      <c r="AW532" s="15" t="s">
        <v>38</v>
      </c>
      <c r="AX532" s="15" t="s">
        <v>86</v>
      </c>
      <c r="AY532" s="173" t="s">
        <v>305</v>
      </c>
    </row>
    <row r="533" spans="2:65" s="1" customFormat="1" ht="21.75" customHeight="1">
      <c r="B533" s="33"/>
      <c r="C533" s="133" t="s">
        <v>651</v>
      </c>
      <c r="D533" s="133" t="s">
        <v>307</v>
      </c>
      <c r="E533" s="134" t="s">
        <v>4376</v>
      </c>
      <c r="F533" s="135" t="s">
        <v>4377</v>
      </c>
      <c r="G533" s="136" t="s">
        <v>199</v>
      </c>
      <c r="H533" s="137">
        <v>298.68</v>
      </c>
      <c r="I533" s="138"/>
      <c r="J533" s="139">
        <f>ROUND(I533*H533,2)</f>
        <v>0</v>
      </c>
      <c r="K533" s="135" t="s">
        <v>310</v>
      </c>
      <c r="L533" s="33"/>
      <c r="M533" s="140" t="s">
        <v>42</v>
      </c>
      <c r="N533" s="141" t="s">
        <v>50</v>
      </c>
      <c r="P533" s="142">
        <f>O533*H533</f>
        <v>0</v>
      </c>
      <c r="Q533" s="142">
        <v>1.214E-2</v>
      </c>
      <c r="R533" s="142">
        <f>Q533*H533</f>
        <v>3.6259752000000001</v>
      </c>
      <c r="S533" s="142">
        <v>0</v>
      </c>
      <c r="T533" s="143">
        <f>S533*H533</f>
        <v>0</v>
      </c>
      <c r="AR533" s="144" t="s">
        <v>311</v>
      </c>
      <c r="AT533" s="144" t="s">
        <v>307</v>
      </c>
      <c r="AU533" s="144" t="s">
        <v>88</v>
      </c>
      <c r="AY533" s="18" t="s">
        <v>305</v>
      </c>
      <c r="BE533" s="145">
        <f>IF(N533="základní",J533,0)</f>
        <v>0</v>
      </c>
      <c r="BF533" s="145">
        <f>IF(N533="snížená",J533,0)</f>
        <v>0</v>
      </c>
      <c r="BG533" s="145">
        <f>IF(N533="zákl. přenesená",J533,0)</f>
        <v>0</v>
      </c>
      <c r="BH533" s="145">
        <f>IF(N533="sníž. přenesená",J533,0)</f>
        <v>0</v>
      </c>
      <c r="BI533" s="145">
        <f>IF(N533="nulová",J533,0)</f>
        <v>0</v>
      </c>
      <c r="BJ533" s="18" t="s">
        <v>86</v>
      </c>
      <c r="BK533" s="145">
        <f>ROUND(I533*H533,2)</f>
        <v>0</v>
      </c>
      <c r="BL533" s="18" t="s">
        <v>311</v>
      </c>
      <c r="BM533" s="144" t="s">
        <v>4378</v>
      </c>
    </row>
    <row r="534" spans="2:65" s="1" customFormat="1" ht="39">
      <c r="B534" s="33"/>
      <c r="D534" s="146" t="s">
        <v>313</v>
      </c>
      <c r="F534" s="147" t="s">
        <v>4379</v>
      </c>
      <c r="I534" s="148"/>
      <c r="L534" s="33"/>
      <c r="M534" s="149"/>
      <c r="T534" s="54"/>
      <c r="AT534" s="18" t="s">
        <v>313</v>
      </c>
      <c r="AU534" s="18" t="s">
        <v>88</v>
      </c>
    </row>
    <row r="535" spans="2:65" s="1" customFormat="1" ht="11.25">
      <c r="B535" s="33"/>
      <c r="D535" s="150" t="s">
        <v>315</v>
      </c>
      <c r="F535" s="151" t="s">
        <v>4380</v>
      </c>
      <c r="I535" s="148"/>
      <c r="L535" s="33"/>
      <c r="M535" s="149"/>
      <c r="T535" s="54"/>
      <c r="AT535" s="18" t="s">
        <v>315</v>
      </c>
      <c r="AU535" s="18" t="s">
        <v>88</v>
      </c>
    </row>
    <row r="536" spans="2:65" s="12" customFormat="1" ht="11.25">
      <c r="B536" s="152"/>
      <c r="D536" s="146" t="s">
        <v>317</v>
      </c>
      <c r="E536" s="153" t="s">
        <v>42</v>
      </c>
      <c r="F536" s="154" t="s">
        <v>4374</v>
      </c>
      <c r="H536" s="153" t="s">
        <v>42</v>
      </c>
      <c r="I536" s="155"/>
      <c r="L536" s="152"/>
      <c r="M536" s="156"/>
      <c r="T536" s="157"/>
      <c r="AT536" s="153" t="s">
        <v>317</v>
      </c>
      <c r="AU536" s="153" t="s">
        <v>88</v>
      </c>
      <c r="AV536" s="12" t="s">
        <v>86</v>
      </c>
      <c r="AW536" s="12" t="s">
        <v>38</v>
      </c>
      <c r="AX536" s="12" t="s">
        <v>79</v>
      </c>
      <c r="AY536" s="153" t="s">
        <v>305</v>
      </c>
    </row>
    <row r="537" spans="2:65" s="12" customFormat="1" ht="11.25">
      <c r="B537" s="152"/>
      <c r="D537" s="146" t="s">
        <v>317</v>
      </c>
      <c r="E537" s="153" t="s">
        <v>42</v>
      </c>
      <c r="F537" s="154" t="s">
        <v>4367</v>
      </c>
      <c r="H537" s="153" t="s">
        <v>42</v>
      </c>
      <c r="I537" s="155"/>
      <c r="L537" s="152"/>
      <c r="M537" s="156"/>
      <c r="T537" s="157"/>
      <c r="AT537" s="153" t="s">
        <v>317</v>
      </c>
      <c r="AU537" s="153" t="s">
        <v>88</v>
      </c>
      <c r="AV537" s="12" t="s">
        <v>86</v>
      </c>
      <c r="AW537" s="12" t="s">
        <v>38</v>
      </c>
      <c r="AX537" s="12" t="s">
        <v>79</v>
      </c>
      <c r="AY537" s="153" t="s">
        <v>305</v>
      </c>
    </row>
    <row r="538" spans="2:65" s="13" customFormat="1" ht="11.25">
      <c r="B538" s="158"/>
      <c r="D538" s="146" t="s">
        <v>317</v>
      </c>
      <c r="E538" s="159" t="s">
        <v>42</v>
      </c>
      <c r="F538" s="160" t="s">
        <v>4381</v>
      </c>
      <c r="H538" s="161">
        <v>298.68</v>
      </c>
      <c r="I538" s="162"/>
      <c r="L538" s="158"/>
      <c r="M538" s="163"/>
      <c r="T538" s="164"/>
      <c r="AT538" s="159" t="s">
        <v>317</v>
      </c>
      <c r="AU538" s="159" t="s">
        <v>88</v>
      </c>
      <c r="AV538" s="13" t="s">
        <v>88</v>
      </c>
      <c r="AW538" s="13" t="s">
        <v>38</v>
      </c>
      <c r="AX538" s="13" t="s">
        <v>79</v>
      </c>
      <c r="AY538" s="159" t="s">
        <v>305</v>
      </c>
    </row>
    <row r="539" spans="2:65" s="15" customFormat="1" ht="11.25">
      <c r="B539" s="172"/>
      <c r="D539" s="146" t="s">
        <v>317</v>
      </c>
      <c r="E539" s="173" t="s">
        <v>42</v>
      </c>
      <c r="F539" s="174" t="s">
        <v>339</v>
      </c>
      <c r="H539" s="175">
        <v>298.68</v>
      </c>
      <c r="I539" s="176"/>
      <c r="L539" s="172"/>
      <c r="M539" s="177"/>
      <c r="T539" s="178"/>
      <c r="AT539" s="173" t="s">
        <v>317</v>
      </c>
      <c r="AU539" s="173" t="s">
        <v>88</v>
      </c>
      <c r="AV539" s="15" t="s">
        <v>311</v>
      </c>
      <c r="AW539" s="15" t="s">
        <v>38</v>
      </c>
      <c r="AX539" s="15" t="s">
        <v>86</v>
      </c>
      <c r="AY539" s="173" t="s">
        <v>305</v>
      </c>
    </row>
    <row r="540" spans="2:65" s="1" customFormat="1" ht="21.75" customHeight="1">
      <c r="B540" s="33"/>
      <c r="C540" s="133" t="s">
        <v>661</v>
      </c>
      <c r="D540" s="133" t="s">
        <v>307</v>
      </c>
      <c r="E540" s="134" t="s">
        <v>4382</v>
      </c>
      <c r="F540" s="135" t="s">
        <v>4383</v>
      </c>
      <c r="G540" s="136" t="s">
        <v>199</v>
      </c>
      <c r="H540" s="137">
        <v>298.68</v>
      </c>
      <c r="I540" s="138"/>
      <c r="J540" s="139">
        <f>ROUND(I540*H540,2)</f>
        <v>0</v>
      </c>
      <c r="K540" s="135" t="s">
        <v>310</v>
      </c>
      <c r="L540" s="33"/>
      <c r="M540" s="140" t="s">
        <v>42</v>
      </c>
      <c r="N540" s="141" t="s">
        <v>50</v>
      </c>
      <c r="P540" s="142">
        <f>O540*H540</f>
        <v>0</v>
      </c>
      <c r="Q540" s="142">
        <v>0</v>
      </c>
      <c r="R540" s="142">
        <f>Q540*H540</f>
        <v>0</v>
      </c>
      <c r="S540" s="142">
        <v>0</v>
      </c>
      <c r="T540" s="143">
        <f>S540*H540</f>
        <v>0</v>
      </c>
      <c r="AR540" s="144" t="s">
        <v>311</v>
      </c>
      <c r="AT540" s="144" t="s">
        <v>307</v>
      </c>
      <c r="AU540" s="144" t="s">
        <v>88</v>
      </c>
      <c r="AY540" s="18" t="s">
        <v>305</v>
      </c>
      <c r="BE540" s="145">
        <f>IF(N540="základní",J540,0)</f>
        <v>0</v>
      </c>
      <c r="BF540" s="145">
        <f>IF(N540="snížená",J540,0)</f>
        <v>0</v>
      </c>
      <c r="BG540" s="145">
        <f>IF(N540="zákl. přenesená",J540,0)</f>
        <v>0</v>
      </c>
      <c r="BH540" s="145">
        <f>IF(N540="sníž. přenesená",J540,0)</f>
        <v>0</v>
      </c>
      <c r="BI540" s="145">
        <f>IF(N540="nulová",J540,0)</f>
        <v>0</v>
      </c>
      <c r="BJ540" s="18" t="s">
        <v>86</v>
      </c>
      <c r="BK540" s="145">
        <f>ROUND(I540*H540,2)</f>
        <v>0</v>
      </c>
      <c r="BL540" s="18" t="s">
        <v>311</v>
      </c>
      <c r="BM540" s="144" t="s">
        <v>4384</v>
      </c>
    </row>
    <row r="541" spans="2:65" s="1" customFormat="1" ht="39">
      <c r="B541" s="33"/>
      <c r="D541" s="146" t="s">
        <v>313</v>
      </c>
      <c r="F541" s="147" t="s">
        <v>4385</v>
      </c>
      <c r="I541" s="148"/>
      <c r="L541" s="33"/>
      <c r="M541" s="149"/>
      <c r="T541" s="54"/>
      <c r="AT541" s="18" t="s">
        <v>313</v>
      </c>
      <c r="AU541" s="18" t="s">
        <v>88</v>
      </c>
    </row>
    <row r="542" spans="2:65" s="1" customFormat="1" ht="11.25">
      <c r="B542" s="33"/>
      <c r="D542" s="150" t="s">
        <v>315</v>
      </c>
      <c r="F542" s="151" t="s">
        <v>4386</v>
      </c>
      <c r="I542" s="148"/>
      <c r="L542" s="33"/>
      <c r="M542" s="149"/>
      <c r="T542" s="54"/>
      <c r="AT542" s="18" t="s">
        <v>315</v>
      </c>
      <c r="AU542" s="18" t="s">
        <v>88</v>
      </c>
    </row>
    <row r="543" spans="2:65" s="1" customFormat="1" ht="16.5" customHeight="1">
      <c r="B543" s="33"/>
      <c r="C543" s="133" t="s">
        <v>667</v>
      </c>
      <c r="D543" s="133" t="s">
        <v>307</v>
      </c>
      <c r="E543" s="134" t="s">
        <v>4387</v>
      </c>
      <c r="F543" s="135" t="s">
        <v>4388</v>
      </c>
      <c r="G543" s="136" t="s">
        <v>199</v>
      </c>
      <c r="H543" s="137">
        <v>147.59</v>
      </c>
      <c r="I543" s="138"/>
      <c r="J543" s="139">
        <f>ROUND(I543*H543,2)</f>
        <v>0</v>
      </c>
      <c r="K543" s="135" t="s">
        <v>310</v>
      </c>
      <c r="L543" s="33"/>
      <c r="M543" s="140" t="s">
        <v>42</v>
      </c>
      <c r="N543" s="141" t="s">
        <v>50</v>
      </c>
      <c r="P543" s="142">
        <f>O543*H543</f>
        <v>0</v>
      </c>
      <c r="Q543" s="142">
        <v>1.052E-2</v>
      </c>
      <c r="R543" s="142">
        <f>Q543*H543</f>
        <v>1.5526468</v>
      </c>
      <c r="S543" s="142">
        <v>0</v>
      </c>
      <c r="T543" s="143">
        <f>S543*H543</f>
        <v>0</v>
      </c>
      <c r="AR543" s="144" t="s">
        <v>311</v>
      </c>
      <c r="AT543" s="144" t="s">
        <v>307</v>
      </c>
      <c r="AU543" s="144" t="s">
        <v>88</v>
      </c>
      <c r="AY543" s="18" t="s">
        <v>305</v>
      </c>
      <c r="BE543" s="145">
        <f>IF(N543="základní",J543,0)</f>
        <v>0</v>
      </c>
      <c r="BF543" s="145">
        <f>IF(N543="snížená",J543,0)</f>
        <v>0</v>
      </c>
      <c r="BG543" s="145">
        <f>IF(N543="zákl. přenesená",J543,0)</f>
        <v>0</v>
      </c>
      <c r="BH543" s="145">
        <f>IF(N543="sníž. přenesená",J543,0)</f>
        <v>0</v>
      </c>
      <c r="BI543" s="145">
        <f>IF(N543="nulová",J543,0)</f>
        <v>0</v>
      </c>
      <c r="BJ543" s="18" t="s">
        <v>86</v>
      </c>
      <c r="BK543" s="145">
        <f>ROUND(I543*H543,2)</f>
        <v>0</v>
      </c>
      <c r="BL543" s="18" t="s">
        <v>311</v>
      </c>
      <c r="BM543" s="144" t="s">
        <v>4389</v>
      </c>
    </row>
    <row r="544" spans="2:65" s="1" customFormat="1" ht="39">
      <c r="B544" s="33"/>
      <c r="D544" s="146" t="s">
        <v>313</v>
      </c>
      <c r="F544" s="147" t="s">
        <v>4390</v>
      </c>
      <c r="I544" s="148"/>
      <c r="L544" s="33"/>
      <c r="M544" s="149"/>
      <c r="T544" s="54"/>
      <c r="AT544" s="18" t="s">
        <v>313</v>
      </c>
      <c r="AU544" s="18" t="s">
        <v>88</v>
      </c>
    </row>
    <row r="545" spans="2:65" s="1" customFormat="1" ht="11.25">
      <c r="B545" s="33"/>
      <c r="D545" s="150" t="s">
        <v>315</v>
      </c>
      <c r="F545" s="151" t="s">
        <v>4391</v>
      </c>
      <c r="I545" s="148"/>
      <c r="L545" s="33"/>
      <c r="M545" s="149"/>
      <c r="T545" s="54"/>
      <c r="AT545" s="18" t="s">
        <v>315</v>
      </c>
      <c r="AU545" s="18" t="s">
        <v>88</v>
      </c>
    </row>
    <row r="546" spans="2:65" s="12" customFormat="1" ht="11.25">
      <c r="B546" s="152"/>
      <c r="D546" s="146" t="s">
        <v>317</v>
      </c>
      <c r="E546" s="153" t="s">
        <v>42</v>
      </c>
      <c r="F546" s="154" t="s">
        <v>4366</v>
      </c>
      <c r="H546" s="153" t="s">
        <v>42</v>
      </c>
      <c r="I546" s="155"/>
      <c r="L546" s="152"/>
      <c r="M546" s="156"/>
      <c r="T546" s="157"/>
      <c r="AT546" s="153" t="s">
        <v>317</v>
      </c>
      <c r="AU546" s="153" t="s">
        <v>88</v>
      </c>
      <c r="AV546" s="12" t="s">
        <v>86</v>
      </c>
      <c r="AW546" s="12" t="s">
        <v>38</v>
      </c>
      <c r="AX546" s="12" t="s">
        <v>79</v>
      </c>
      <c r="AY546" s="153" t="s">
        <v>305</v>
      </c>
    </row>
    <row r="547" spans="2:65" s="12" customFormat="1" ht="11.25">
      <c r="B547" s="152"/>
      <c r="D547" s="146" t="s">
        <v>317</v>
      </c>
      <c r="E547" s="153" t="s">
        <v>42</v>
      </c>
      <c r="F547" s="154" t="s">
        <v>4367</v>
      </c>
      <c r="H547" s="153" t="s">
        <v>42</v>
      </c>
      <c r="I547" s="155"/>
      <c r="L547" s="152"/>
      <c r="M547" s="156"/>
      <c r="T547" s="157"/>
      <c r="AT547" s="153" t="s">
        <v>317</v>
      </c>
      <c r="AU547" s="153" t="s">
        <v>88</v>
      </c>
      <c r="AV547" s="12" t="s">
        <v>86</v>
      </c>
      <c r="AW547" s="12" t="s">
        <v>38</v>
      </c>
      <c r="AX547" s="12" t="s">
        <v>79</v>
      </c>
      <c r="AY547" s="153" t="s">
        <v>305</v>
      </c>
    </row>
    <row r="548" spans="2:65" s="13" customFormat="1" ht="11.25">
      <c r="B548" s="158"/>
      <c r="D548" s="146" t="s">
        <v>317</v>
      </c>
      <c r="E548" s="159" t="s">
        <v>42</v>
      </c>
      <c r="F548" s="160" t="s">
        <v>4392</v>
      </c>
      <c r="H548" s="161">
        <v>147.59</v>
      </c>
      <c r="I548" s="162"/>
      <c r="L548" s="158"/>
      <c r="M548" s="163"/>
      <c r="T548" s="164"/>
      <c r="AT548" s="159" t="s">
        <v>317</v>
      </c>
      <c r="AU548" s="159" t="s">
        <v>88</v>
      </c>
      <c r="AV548" s="13" t="s">
        <v>88</v>
      </c>
      <c r="AW548" s="13" t="s">
        <v>38</v>
      </c>
      <c r="AX548" s="13" t="s">
        <v>79</v>
      </c>
      <c r="AY548" s="159" t="s">
        <v>305</v>
      </c>
    </row>
    <row r="549" spans="2:65" s="15" customFormat="1" ht="11.25">
      <c r="B549" s="172"/>
      <c r="D549" s="146" t="s">
        <v>317</v>
      </c>
      <c r="E549" s="173" t="s">
        <v>42</v>
      </c>
      <c r="F549" s="174" t="s">
        <v>339</v>
      </c>
      <c r="H549" s="175">
        <v>147.59</v>
      </c>
      <c r="I549" s="176"/>
      <c r="L549" s="172"/>
      <c r="M549" s="177"/>
      <c r="T549" s="178"/>
      <c r="AT549" s="173" t="s">
        <v>317</v>
      </c>
      <c r="AU549" s="173" t="s">
        <v>88</v>
      </c>
      <c r="AV549" s="15" t="s">
        <v>311</v>
      </c>
      <c r="AW549" s="15" t="s">
        <v>38</v>
      </c>
      <c r="AX549" s="15" t="s">
        <v>86</v>
      </c>
      <c r="AY549" s="173" t="s">
        <v>305</v>
      </c>
    </row>
    <row r="550" spans="2:65" s="1" customFormat="1" ht="16.5" customHeight="1">
      <c r="B550" s="33"/>
      <c r="C550" s="133" t="s">
        <v>672</v>
      </c>
      <c r="D550" s="133" t="s">
        <v>307</v>
      </c>
      <c r="E550" s="134" t="s">
        <v>4393</v>
      </c>
      <c r="F550" s="135" t="s">
        <v>4394</v>
      </c>
      <c r="G550" s="136" t="s">
        <v>199</v>
      </c>
      <c r="H550" s="137">
        <v>147.59</v>
      </c>
      <c r="I550" s="138"/>
      <c r="J550" s="139">
        <f>ROUND(I550*H550,2)</f>
        <v>0</v>
      </c>
      <c r="K550" s="135" t="s">
        <v>310</v>
      </c>
      <c r="L550" s="33"/>
      <c r="M550" s="140" t="s">
        <v>42</v>
      </c>
      <c r="N550" s="141" t="s">
        <v>50</v>
      </c>
      <c r="P550" s="142">
        <f>O550*H550</f>
        <v>0</v>
      </c>
      <c r="Q550" s="142">
        <v>0</v>
      </c>
      <c r="R550" s="142">
        <f>Q550*H550</f>
        <v>0</v>
      </c>
      <c r="S550" s="142">
        <v>0</v>
      </c>
      <c r="T550" s="143">
        <f>S550*H550</f>
        <v>0</v>
      </c>
      <c r="AR550" s="144" t="s">
        <v>311</v>
      </c>
      <c r="AT550" s="144" t="s">
        <v>307</v>
      </c>
      <c r="AU550" s="144" t="s">
        <v>88</v>
      </c>
      <c r="AY550" s="18" t="s">
        <v>305</v>
      </c>
      <c r="BE550" s="145">
        <f>IF(N550="základní",J550,0)</f>
        <v>0</v>
      </c>
      <c r="BF550" s="145">
        <f>IF(N550="snížená",J550,0)</f>
        <v>0</v>
      </c>
      <c r="BG550" s="145">
        <f>IF(N550="zákl. přenesená",J550,0)</f>
        <v>0</v>
      </c>
      <c r="BH550" s="145">
        <f>IF(N550="sníž. přenesená",J550,0)</f>
        <v>0</v>
      </c>
      <c r="BI550" s="145">
        <f>IF(N550="nulová",J550,0)</f>
        <v>0</v>
      </c>
      <c r="BJ550" s="18" t="s">
        <v>86</v>
      </c>
      <c r="BK550" s="145">
        <f>ROUND(I550*H550,2)</f>
        <v>0</v>
      </c>
      <c r="BL550" s="18" t="s">
        <v>311</v>
      </c>
      <c r="BM550" s="144" t="s">
        <v>4395</v>
      </c>
    </row>
    <row r="551" spans="2:65" s="1" customFormat="1" ht="39">
      <c r="B551" s="33"/>
      <c r="D551" s="146" t="s">
        <v>313</v>
      </c>
      <c r="F551" s="147" t="s">
        <v>4396</v>
      </c>
      <c r="I551" s="148"/>
      <c r="L551" s="33"/>
      <c r="M551" s="149"/>
      <c r="T551" s="54"/>
      <c r="AT551" s="18" t="s">
        <v>313</v>
      </c>
      <c r="AU551" s="18" t="s">
        <v>88</v>
      </c>
    </row>
    <row r="552" spans="2:65" s="1" customFormat="1" ht="11.25">
      <c r="B552" s="33"/>
      <c r="D552" s="150" t="s">
        <v>315</v>
      </c>
      <c r="F552" s="151" t="s">
        <v>4397</v>
      </c>
      <c r="I552" s="148"/>
      <c r="L552" s="33"/>
      <c r="M552" s="149"/>
      <c r="T552" s="54"/>
      <c r="AT552" s="18" t="s">
        <v>315</v>
      </c>
      <c r="AU552" s="18" t="s">
        <v>88</v>
      </c>
    </row>
    <row r="553" spans="2:65" s="1" customFormat="1" ht="21.75" customHeight="1">
      <c r="B553" s="33"/>
      <c r="C553" s="133" t="s">
        <v>679</v>
      </c>
      <c r="D553" s="133" t="s">
        <v>307</v>
      </c>
      <c r="E553" s="134" t="s">
        <v>4398</v>
      </c>
      <c r="F553" s="135" t="s">
        <v>4399</v>
      </c>
      <c r="G553" s="136" t="s">
        <v>453</v>
      </c>
      <c r="H553" s="137">
        <v>4.3369999999999997</v>
      </c>
      <c r="I553" s="138"/>
      <c r="J553" s="139">
        <f>ROUND(I553*H553,2)</f>
        <v>0</v>
      </c>
      <c r="K553" s="135" t="s">
        <v>310</v>
      </c>
      <c r="L553" s="33"/>
      <c r="M553" s="140" t="s">
        <v>42</v>
      </c>
      <c r="N553" s="141" t="s">
        <v>50</v>
      </c>
      <c r="P553" s="142">
        <f>O553*H553</f>
        <v>0</v>
      </c>
      <c r="Q553" s="142">
        <v>1.04575</v>
      </c>
      <c r="R553" s="142">
        <f>Q553*H553</f>
        <v>4.5354177499999997</v>
      </c>
      <c r="S553" s="142">
        <v>0</v>
      </c>
      <c r="T553" s="143">
        <f>S553*H553</f>
        <v>0</v>
      </c>
      <c r="AR553" s="144" t="s">
        <v>311</v>
      </c>
      <c r="AT553" s="144" t="s">
        <v>307</v>
      </c>
      <c r="AU553" s="144" t="s">
        <v>88</v>
      </c>
      <c r="AY553" s="18" t="s">
        <v>305</v>
      </c>
      <c r="BE553" s="145">
        <f>IF(N553="základní",J553,0)</f>
        <v>0</v>
      </c>
      <c r="BF553" s="145">
        <f>IF(N553="snížená",J553,0)</f>
        <v>0</v>
      </c>
      <c r="BG553" s="145">
        <f>IF(N553="zákl. přenesená",J553,0)</f>
        <v>0</v>
      </c>
      <c r="BH553" s="145">
        <f>IF(N553="sníž. přenesená",J553,0)</f>
        <v>0</v>
      </c>
      <c r="BI553" s="145">
        <f>IF(N553="nulová",J553,0)</f>
        <v>0</v>
      </c>
      <c r="BJ553" s="18" t="s">
        <v>86</v>
      </c>
      <c r="BK553" s="145">
        <f>ROUND(I553*H553,2)</f>
        <v>0</v>
      </c>
      <c r="BL553" s="18" t="s">
        <v>311</v>
      </c>
      <c r="BM553" s="144" t="s">
        <v>4400</v>
      </c>
    </row>
    <row r="554" spans="2:65" s="1" customFormat="1" ht="19.5">
      <c r="B554" s="33"/>
      <c r="D554" s="146" t="s">
        <v>313</v>
      </c>
      <c r="F554" s="147" t="s">
        <v>4401</v>
      </c>
      <c r="I554" s="148"/>
      <c r="L554" s="33"/>
      <c r="M554" s="149"/>
      <c r="T554" s="54"/>
      <c r="AT554" s="18" t="s">
        <v>313</v>
      </c>
      <c r="AU554" s="18" t="s">
        <v>88</v>
      </c>
    </row>
    <row r="555" spans="2:65" s="1" customFormat="1" ht="11.25">
      <c r="B555" s="33"/>
      <c r="D555" s="150" t="s">
        <v>315</v>
      </c>
      <c r="F555" s="151" t="s">
        <v>4402</v>
      </c>
      <c r="I555" s="148"/>
      <c r="L555" s="33"/>
      <c r="M555" s="149"/>
      <c r="T555" s="54"/>
      <c r="AT555" s="18" t="s">
        <v>315</v>
      </c>
      <c r="AU555" s="18" t="s">
        <v>88</v>
      </c>
    </row>
    <row r="556" spans="2:65" s="12" customFormat="1" ht="11.25">
      <c r="B556" s="152"/>
      <c r="D556" s="146" t="s">
        <v>317</v>
      </c>
      <c r="E556" s="153" t="s">
        <v>42</v>
      </c>
      <c r="F556" s="154" t="s">
        <v>4403</v>
      </c>
      <c r="H556" s="153" t="s">
        <v>42</v>
      </c>
      <c r="I556" s="155"/>
      <c r="L556" s="152"/>
      <c r="M556" s="156"/>
      <c r="T556" s="157"/>
      <c r="AT556" s="153" t="s">
        <v>317</v>
      </c>
      <c r="AU556" s="153" t="s">
        <v>88</v>
      </c>
      <c r="AV556" s="12" t="s">
        <v>86</v>
      </c>
      <c r="AW556" s="12" t="s">
        <v>38</v>
      </c>
      <c r="AX556" s="12" t="s">
        <v>79</v>
      </c>
      <c r="AY556" s="153" t="s">
        <v>305</v>
      </c>
    </row>
    <row r="557" spans="2:65" s="12" customFormat="1" ht="11.25">
      <c r="B557" s="152"/>
      <c r="D557" s="146" t="s">
        <v>317</v>
      </c>
      <c r="E557" s="153" t="s">
        <v>42</v>
      </c>
      <c r="F557" s="154" t="s">
        <v>4367</v>
      </c>
      <c r="H557" s="153" t="s">
        <v>42</v>
      </c>
      <c r="I557" s="155"/>
      <c r="L557" s="152"/>
      <c r="M557" s="156"/>
      <c r="T557" s="157"/>
      <c r="AT557" s="153" t="s">
        <v>317</v>
      </c>
      <c r="AU557" s="153" t="s">
        <v>88</v>
      </c>
      <c r="AV557" s="12" t="s">
        <v>86</v>
      </c>
      <c r="AW557" s="12" t="s">
        <v>38</v>
      </c>
      <c r="AX557" s="12" t="s">
        <v>79</v>
      </c>
      <c r="AY557" s="153" t="s">
        <v>305</v>
      </c>
    </row>
    <row r="558" spans="2:65" s="12" customFormat="1" ht="11.25">
      <c r="B558" s="152"/>
      <c r="D558" s="146" t="s">
        <v>317</v>
      </c>
      <c r="E558" s="153" t="s">
        <v>42</v>
      </c>
      <c r="F558" s="154" t="s">
        <v>4354</v>
      </c>
      <c r="H558" s="153" t="s">
        <v>42</v>
      </c>
      <c r="I558" s="155"/>
      <c r="L558" s="152"/>
      <c r="M558" s="156"/>
      <c r="T558" s="157"/>
      <c r="AT558" s="153" t="s">
        <v>317</v>
      </c>
      <c r="AU558" s="153" t="s">
        <v>88</v>
      </c>
      <c r="AV558" s="12" t="s">
        <v>86</v>
      </c>
      <c r="AW558" s="12" t="s">
        <v>38</v>
      </c>
      <c r="AX558" s="12" t="s">
        <v>79</v>
      </c>
      <c r="AY558" s="153" t="s">
        <v>305</v>
      </c>
    </row>
    <row r="559" spans="2:65" s="13" customFormat="1" ht="11.25">
      <c r="B559" s="158"/>
      <c r="D559" s="146" t="s">
        <v>317</v>
      </c>
      <c r="E559" s="159" t="s">
        <v>42</v>
      </c>
      <c r="F559" s="160" t="s">
        <v>4404</v>
      </c>
      <c r="H559" s="161">
        <v>3.2280000000000002</v>
      </c>
      <c r="I559" s="162"/>
      <c r="L559" s="158"/>
      <c r="M559" s="163"/>
      <c r="T559" s="164"/>
      <c r="AT559" s="159" t="s">
        <v>317</v>
      </c>
      <c r="AU559" s="159" t="s">
        <v>88</v>
      </c>
      <c r="AV559" s="13" t="s">
        <v>88</v>
      </c>
      <c r="AW559" s="13" t="s">
        <v>38</v>
      </c>
      <c r="AX559" s="13" t="s">
        <v>79</v>
      </c>
      <c r="AY559" s="159" t="s">
        <v>305</v>
      </c>
    </row>
    <row r="560" spans="2:65" s="12" customFormat="1" ht="11.25">
      <c r="B560" s="152"/>
      <c r="D560" s="146" t="s">
        <v>317</v>
      </c>
      <c r="E560" s="153" t="s">
        <v>42</v>
      </c>
      <c r="F560" s="154" t="s">
        <v>4405</v>
      </c>
      <c r="H560" s="153" t="s">
        <v>42</v>
      </c>
      <c r="I560" s="155"/>
      <c r="L560" s="152"/>
      <c r="M560" s="156"/>
      <c r="T560" s="157"/>
      <c r="AT560" s="153" t="s">
        <v>317</v>
      </c>
      <c r="AU560" s="153" t="s">
        <v>88</v>
      </c>
      <c r="AV560" s="12" t="s">
        <v>86</v>
      </c>
      <c r="AW560" s="12" t="s">
        <v>38</v>
      </c>
      <c r="AX560" s="12" t="s">
        <v>79</v>
      </c>
      <c r="AY560" s="153" t="s">
        <v>305</v>
      </c>
    </row>
    <row r="561" spans="2:65" s="12" customFormat="1" ht="11.25">
      <c r="B561" s="152"/>
      <c r="D561" s="146" t="s">
        <v>317</v>
      </c>
      <c r="E561" s="153" t="s">
        <v>42</v>
      </c>
      <c r="F561" s="154" t="s">
        <v>4367</v>
      </c>
      <c r="H561" s="153" t="s">
        <v>42</v>
      </c>
      <c r="I561" s="155"/>
      <c r="L561" s="152"/>
      <c r="M561" s="156"/>
      <c r="T561" s="157"/>
      <c r="AT561" s="153" t="s">
        <v>317</v>
      </c>
      <c r="AU561" s="153" t="s">
        <v>88</v>
      </c>
      <c r="AV561" s="12" t="s">
        <v>86</v>
      </c>
      <c r="AW561" s="12" t="s">
        <v>38</v>
      </c>
      <c r="AX561" s="12" t="s">
        <v>79</v>
      </c>
      <c r="AY561" s="153" t="s">
        <v>305</v>
      </c>
    </row>
    <row r="562" spans="2:65" s="12" customFormat="1" ht="11.25">
      <c r="B562" s="152"/>
      <c r="D562" s="146" t="s">
        <v>317</v>
      </c>
      <c r="E562" s="153" t="s">
        <v>42</v>
      </c>
      <c r="F562" s="154" t="s">
        <v>4354</v>
      </c>
      <c r="H562" s="153" t="s">
        <v>42</v>
      </c>
      <c r="I562" s="155"/>
      <c r="L562" s="152"/>
      <c r="M562" s="156"/>
      <c r="T562" s="157"/>
      <c r="AT562" s="153" t="s">
        <v>317</v>
      </c>
      <c r="AU562" s="153" t="s">
        <v>88</v>
      </c>
      <c r="AV562" s="12" t="s">
        <v>86</v>
      </c>
      <c r="AW562" s="12" t="s">
        <v>38</v>
      </c>
      <c r="AX562" s="12" t="s">
        <v>79</v>
      </c>
      <c r="AY562" s="153" t="s">
        <v>305</v>
      </c>
    </row>
    <row r="563" spans="2:65" s="13" customFormat="1" ht="11.25">
      <c r="B563" s="158"/>
      <c r="D563" s="146" t="s">
        <v>317</v>
      </c>
      <c r="E563" s="159" t="s">
        <v>42</v>
      </c>
      <c r="F563" s="160" t="s">
        <v>4406</v>
      </c>
      <c r="H563" s="161">
        <v>1.109</v>
      </c>
      <c r="I563" s="162"/>
      <c r="L563" s="158"/>
      <c r="M563" s="163"/>
      <c r="T563" s="164"/>
      <c r="AT563" s="159" t="s">
        <v>317</v>
      </c>
      <c r="AU563" s="159" t="s">
        <v>88</v>
      </c>
      <c r="AV563" s="13" t="s">
        <v>88</v>
      </c>
      <c r="AW563" s="13" t="s">
        <v>38</v>
      </c>
      <c r="AX563" s="13" t="s">
        <v>79</v>
      </c>
      <c r="AY563" s="159" t="s">
        <v>305</v>
      </c>
    </row>
    <row r="564" spans="2:65" s="15" customFormat="1" ht="11.25">
      <c r="B564" s="172"/>
      <c r="D564" s="146" t="s">
        <v>317</v>
      </c>
      <c r="E564" s="173" t="s">
        <v>42</v>
      </c>
      <c r="F564" s="174" t="s">
        <v>339</v>
      </c>
      <c r="H564" s="175">
        <v>4.3369999999999997</v>
      </c>
      <c r="I564" s="176"/>
      <c r="L564" s="172"/>
      <c r="M564" s="177"/>
      <c r="T564" s="178"/>
      <c r="AT564" s="173" t="s">
        <v>317</v>
      </c>
      <c r="AU564" s="173" t="s">
        <v>88</v>
      </c>
      <c r="AV564" s="15" t="s">
        <v>311</v>
      </c>
      <c r="AW564" s="15" t="s">
        <v>38</v>
      </c>
      <c r="AX564" s="15" t="s">
        <v>86</v>
      </c>
      <c r="AY564" s="173" t="s">
        <v>305</v>
      </c>
    </row>
    <row r="565" spans="2:65" s="1" customFormat="1" ht="21.75" customHeight="1">
      <c r="B565" s="33"/>
      <c r="C565" s="133" t="s">
        <v>684</v>
      </c>
      <c r="D565" s="133" t="s">
        <v>307</v>
      </c>
      <c r="E565" s="134" t="s">
        <v>4407</v>
      </c>
      <c r="F565" s="135" t="s">
        <v>4408</v>
      </c>
      <c r="G565" s="136" t="s">
        <v>244</v>
      </c>
      <c r="H565" s="137">
        <v>2.88</v>
      </c>
      <c r="I565" s="138"/>
      <c r="J565" s="139">
        <f>ROUND(I565*H565,2)</f>
        <v>0</v>
      </c>
      <c r="K565" s="135" t="s">
        <v>310</v>
      </c>
      <c r="L565" s="33"/>
      <c r="M565" s="140" t="s">
        <v>42</v>
      </c>
      <c r="N565" s="141" t="s">
        <v>50</v>
      </c>
      <c r="P565" s="142">
        <f>O565*H565</f>
        <v>0</v>
      </c>
      <c r="Q565" s="142">
        <v>2.45329</v>
      </c>
      <c r="R565" s="142">
        <f>Q565*H565</f>
        <v>7.0654751999999998</v>
      </c>
      <c r="S565" s="142">
        <v>0</v>
      </c>
      <c r="T565" s="143">
        <f>S565*H565</f>
        <v>0</v>
      </c>
      <c r="AR565" s="144" t="s">
        <v>311</v>
      </c>
      <c r="AT565" s="144" t="s">
        <v>307</v>
      </c>
      <c r="AU565" s="144" t="s">
        <v>88</v>
      </c>
      <c r="AY565" s="18" t="s">
        <v>305</v>
      </c>
      <c r="BE565" s="145">
        <f>IF(N565="základní",J565,0)</f>
        <v>0</v>
      </c>
      <c r="BF565" s="145">
        <f>IF(N565="snížená",J565,0)</f>
        <v>0</v>
      </c>
      <c r="BG565" s="145">
        <f>IF(N565="zákl. přenesená",J565,0)</f>
        <v>0</v>
      </c>
      <c r="BH565" s="145">
        <f>IF(N565="sníž. přenesená",J565,0)</f>
        <v>0</v>
      </c>
      <c r="BI565" s="145">
        <f>IF(N565="nulová",J565,0)</f>
        <v>0</v>
      </c>
      <c r="BJ565" s="18" t="s">
        <v>86</v>
      </c>
      <c r="BK565" s="145">
        <f>ROUND(I565*H565,2)</f>
        <v>0</v>
      </c>
      <c r="BL565" s="18" t="s">
        <v>311</v>
      </c>
      <c r="BM565" s="144" t="s">
        <v>4409</v>
      </c>
    </row>
    <row r="566" spans="2:65" s="1" customFormat="1" ht="19.5">
      <c r="B566" s="33"/>
      <c r="D566" s="146" t="s">
        <v>313</v>
      </c>
      <c r="F566" s="147" t="s">
        <v>4410</v>
      </c>
      <c r="I566" s="148"/>
      <c r="L566" s="33"/>
      <c r="M566" s="149"/>
      <c r="T566" s="54"/>
      <c r="AT566" s="18" t="s">
        <v>313</v>
      </c>
      <c r="AU566" s="18" t="s">
        <v>88</v>
      </c>
    </row>
    <row r="567" spans="2:65" s="1" customFormat="1" ht="11.25">
      <c r="B567" s="33"/>
      <c r="D567" s="150" t="s">
        <v>315</v>
      </c>
      <c r="F567" s="151" t="s">
        <v>4411</v>
      </c>
      <c r="I567" s="148"/>
      <c r="L567" s="33"/>
      <c r="M567" s="149"/>
      <c r="T567" s="54"/>
      <c r="AT567" s="18" t="s">
        <v>315</v>
      </c>
      <c r="AU567" s="18" t="s">
        <v>88</v>
      </c>
    </row>
    <row r="568" spans="2:65" s="1" customFormat="1" ht="48.75">
      <c r="B568" s="33"/>
      <c r="D568" s="146" t="s">
        <v>4036</v>
      </c>
      <c r="F568" s="189" t="s">
        <v>4412</v>
      </c>
      <c r="I568" s="148"/>
      <c r="L568" s="33"/>
      <c r="M568" s="149"/>
      <c r="T568" s="54"/>
      <c r="AT568" s="18" t="s">
        <v>4036</v>
      </c>
      <c r="AU568" s="18" t="s">
        <v>88</v>
      </c>
    </row>
    <row r="569" spans="2:65" s="12" customFormat="1" ht="11.25">
      <c r="B569" s="152"/>
      <c r="D569" s="146" t="s">
        <v>317</v>
      </c>
      <c r="E569" s="153" t="s">
        <v>42</v>
      </c>
      <c r="F569" s="154" t="s">
        <v>4413</v>
      </c>
      <c r="H569" s="153" t="s">
        <v>42</v>
      </c>
      <c r="I569" s="155"/>
      <c r="L569" s="152"/>
      <c r="M569" s="156"/>
      <c r="T569" s="157"/>
      <c r="AT569" s="153" t="s">
        <v>317</v>
      </c>
      <c r="AU569" s="153" t="s">
        <v>88</v>
      </c>
      <c r="AV569" s="12" t="s">
        <v>86</v>
      </c>
      <c r="AW569" s="12" t="s">
        <v>38</v>
      </c>
      <c r="AX569" s="12" t="s">
        <v>79</v>
      </c>
      <c r="AY569" s="153" t="s">
        <v>305</v>
      </c>
    </row>
    <row r="570" spans="2:65" s="12" customFormat="1" ht="11.25">
      <c r="B570" s="152"/>
      <c r="D570" s="146" t="s">
        <v>317</v>
      </c>
      <c r="E570" s="153" t="s">
        <v>42</v>
      </c>
      <c r="F570" s="154" t="s">
        <v>4287</v>
      </c>
      <c r="H570" s="153" t="s">
        <v>42</v>
      </c>
      <c r="I570" s="155"/>
      <c r="L570" s="152"/>
      <c r="M570" s="156"/>
      <c r="T570" s="157"/>
      <c r="AT570" s="153" t="s">
        <v>317</v>
      </c>
      <c r="AU570" s="153" t="s">
        <v>88</v>
      </c>
      <c r="AV570" s="12" t="s">
        <v>86</v>
      </c>
      <c r="AW570" s="12" t="s">
        <v>38</v>
      </c>
      <c r="AX570" s="12" t="s">
        <v>79</v>
      </c>
      <c r="AY570" s="153" t="s">
        <v>305</v>
      </c>
    </row>
    <row r="571" spans="2:65" s="13" customFormat="1" ht="11.25">
      <c r="B571" s="158"/>
      <c r="D571" s="146" t="s">
        <v>317</v>
      </c>
      <c r="E571" s="159" t="s">
        <v>42</v>
      </c>
      <c r="F571" s="160" t="s">
        <v>4414</v>
      </c>
      <c r="H571" s="161">
        <v>2.88</v>
      </c>
      <c r="I571" s="162"/>
      <c r="L571" s="158"/>
      <c r="M571" s="163"/>
      <c r="T571" s="164"/>
      <c r="AT571" s="159" t="s">
        <v>317</v>
      </c>
      <c r="AU571" s="159" t="s">
        <v>88</v>
      </c>
      <c r="AV571" s="13" t="s">
        <v>88</v>
      </c>
      <c r="AW571" s="13" t="s">
        <v>38</v>
      </c>
      <c r="AX571" s="13" t="s">
        <v>79</v>
      </c>
      <c r="AY571" s="159" t="s">
        <v>305</v>
      </c>
    </row>
    <row r="572" spans="2:65" s="15" customFormat="1" ht="11.25">
      <c r="B572" s="172"/>
      <c r="D572" s="146" t="s">
        <v>317</v>
      </c>
      <c r="E572" s="173" t="s">
        <v>42</v>
      </c>
      <c r="F572" s="174" t="s">
        <v>339</v>
      </c>
      <c r="H572" s="175">
        <v>2.88</v>
      </c>
      <c r="I572" s="176"/>
      <c r="L572" s="172"/>
      <c r="M572" s="177"/>
      <c r="T572" s="178"/>
      <c r="AT572" s="173" t="s">
        <v>317</v>
      </c>
      <c r="AU572" s="173" t="s">
        <v>88</v>
      </c>
      <c r="AV572" s="15" t="s">
        <v>311</v>
      </c>
      <c r="AW572" s="15" t="s">
        <v>38</v>
      </c>
      <c r="AX572" s="15" t="s">
        <v>86</v>
      </c>
      <c r="AY572" s="173" t="s">
        <v>305</v>
      </c>
    </row>
    <row r="573" spans="2:65" s="1" customFormat="1" ht="24.2" customHeight="1">
      <c r="B573" s="33"/>
      <c r="C573" s="133" t="s">
        <v>692</v>
      </c>
      <c r="D573" s="133" t="s">
        <v>307</v>
      </c>
      <c r="E573" s="134" t="s">
        <v>4415</v>
      </c>
      <c r="F573" s="135" t="s">
        <v>4416</v>
      </c>
      <c r="G573" s="136" t="s">
        <v>199</v>
      </c>
      <c r="H573" s="137">
        <v>38.4</v>
      </c>
      <c r="I573" s="138"/>
      <c r="J573" s="139">
        <f>ROUND(I573*H573,2)</f>
        <v>0</v>
      </c>
      <c r="K573" s="135" t="s">
        <v>310</v>
      </c>
      <c r="L573" s="33"/>
      <c r="M573" s="140" t="s">
        <v>42</v>
      </c>
      <c r="N573" s="141" t="s">
        <v>50</v>
      </c>
      <c r="P573" s="142">
        <f>O573*H573</f>
        <v>0</v>
      </c>
      <c r="Q573" s="142">
        <v>2.4399999999999999E-3</v>
      </c>
      <c r="R573" s="142">
        <f>Q573*H573</f>
        <v>9.3695999999999988E-2</v>
      </c>
      <c r="S573" s="142">
        <v>0</v>
      </c>
      <c r="T573" s="143">
        <f>S573*H573</f>
        <v>0</v>
      </c>
      <c r="AR573" s="144" t="s">
        <v>311</v>
      </c>
      <c r="AT573" s="144" t="s">
        <v>307</v>
      </c>
      <c r="AU573" s="144" t="s">
        <v>88</v>
      </c>
      <c r="AY573" s="18" t="s">
        <v>305</v>
      </c>
      <c r="BE573" s="145">
        <f>IF(N573="základní",J573,0)</f>
        <v>0</v>
      </c>
      <c r="BF573" s="145">
        <f>IF(N573="snížená",J573,0)</f>
        <v>0</v>
      </c>
      <c r="BG573" s="145">
        <f>IF(N573="zákl. přenesená",J573,0)</f>
        <v>0</v>
      </c>
      <c r="BH573" s="145">
        <f>IF(N573="sníž. přenesená",J573,0)</f>
        <v>0</v>
      </c>
      <c r="BI573" s="145">
        <f>IF(N573="nulová",J573,0)</f>
        <v>0</v>
      </c>
      <c r="BJ573" s="18" t="s">
        <v>86</v>
      </c>
      <c r="BK573" s="145">
        <f>ROUND(I573*H573,2)</f>
        <v>0</v>
      </c>
      <c r="BL573" s="18" t="s">
        <v>311</v>
      </c>
      <c r="BM573" s="144" t="s">
        <v>4417</v>
      </c>
    </row>
    <row r="574" spans="2:65" s="1" customFormat="1" ht="29.25">
      <c r="B574" s="33"/>
      <c r="D574" s="146" t="s">
        <v>313</v>
      </c>
      <c r="F574" s="147" t="s">
        <v>4418</v>
      </c>
      <c r="I574" s="148"/>
      <c r="L574" s="33"/>
      <c r="M574" s="149"/>
      <c r="T574" s="54"/>
      <c r="AT574" s="18" t="s">
        <v>313</v>
      </c>
      <c r="AU574" s="18" t="s">
        <v>88</v>
      </c>
    </row>
    <row r="575" spans="2:65" s="1" customFormat="1" ht="11.25">
      <c r="B575" s="33"/>
      <c r="D575" s="150" t="s">
        <v>315</v>
      </c>
      <c r="F575" s="151" t="s">
        <v>4419</v>
      </c>
      <c r="I575" s="148"/>
      <c r="L575" s="33"/>
      <c r="M575" s="149"/>
      <c r="T575" s="54"/>
      <c r="AT575" s="18" t="s">
        <v>315</v>
      </c>
      <c r="AU575" s="18" t="s">
        <v>88</v>
      </c>
    </row>
    <row r="576" spans="2:65" s="1" customFormat="1" ht="87.75">
      <c r="B576" s="33"/>
      <c r="D576" s="146" t="s">
        <v>4036</v>
      </c>
      <c r="F576" s="189" t="s">
        <v>4420</v>
      </c>
      <c r="I576" s="148"/>
      <c r="L576" s="33"/>
      <c r="M576" s="149"/>
      <c r="T576" s="54"/>
      <c r="AT576" s="18" t="s">
        <v>4036</v>
      </c>
      <c r="AU576" s="18" t="s">
        <v>88</v>
      </c>
    </row>
    <row r="577" spans="2:65" s="12" customFormat="1" ht="11.25">
      <c r="B577" s="152"/>
      <c r="D577" s="146" t="s">
        <v>317</v>
      </c>
      <c r="E577" s="153" t="s">
        <v>42</v>
      </c>
      <c r="F577" s="154" t="s">
        <v>4413</v>
      </c>
      <c r="H577" s="153" t="s">
        <v>42</v>
      </c>
      <c r="I577" s="155"/>
      <c r="L577" s="152"/>
      <c r="M577" s="156"/>
      <c r="T577" s="157"/>
      <c r="AT577" s="153" t="s">
        <v>317</v>
      </c>
      <c r="AU577" s="153" t="s">
        <v>88</v>
      </c>
      <c r="AV577" s="12" t="s">
        <v>86</v>
      </c>
      <c r="AW577" s="12" t="s">
        <v>38</v>
      </c>
      <c r="AX577" s="12" t="s">
        <v>79</v>
      </c>
      <c r="AY577" s="153" t="s">
        <v>305</v>
      </c>
    </row>
    <row r="578" spans="2:65" s="12" customFormat="1" ht="11.25">
      <c r="B578" s="152"/>
      <c r="D578" s="146" t="s">
        <v>317</v>
      </c>
      <c r="E578" s="153" t="s">
        <v>42</v>
      </c>
      <c r="F578" s="154" t="s">
        <v>4287</v>
      </c>
      <c r="H578" s="153" t="s">
        <v>42</v>
      </c>
      <c r="I578" s="155"/>
      <c r="L578" s="152"/>
      <c r="M578" s="156"/>
      <c r="T578" s="157"/>
      <c r="AT578" s="153" t="s">
        <v>317</v>
      </c>
      <c r="AU578" s="153" t="s">
        <v>88</v>
      </c>
      <c r="AV578" s="12" t="s">
        <v>86</v>
      </c>
      <c r="AW578" s="12" t="s">
        <v>38</v>
      </c>
      <c r="AX578" s="12" t="s">
        <v>79</v>
      </c>
      <c r="AY578" s="153" t="s">
        <v>305</v>
      </c>
    </row>
    <row r="579" spans="2:65" s="13" customFormat="1" ht="11.25">
      <c r="B579" s="158"/>
      <c r="D579" s="146" t="s">
        <v>317</v>
      </c>
      <c r="E579" s="159" t="s">
        <v>42</v>
      </c>
      <c r="F579" s="160" t="s">
        <v>4421</v>
      </c>
      <c r="H579" s="161">
        <v>38.4</v>
      </c>
      <c r="I579" s="162"/>
      <c r="L579" s="158"/>
      <c r="M579" s="163"/>
      <c r="T579" s="164"/>
      <c r="AT579" s="159" t="s">
        <v>317</v>
      </c>
      <c r="AU579" s="159" t="s">
        <v>88</v>
      </c>
      <c r="AV579" s="13" t="s">
        <v>88</v>
      </c>
      <c r="AW579" s="13" t="s">
        <v>38</v>
      </c>
      <c r="AX579" s="13" t="s">
        <v>79</v>
      </c>
      <c r="AY579" s="159" t="s">
        <v>305</v>
      </c>
    </row>
    <row r="580" spans="2:65" s="15" customFormat="1" ht="11.25">
      <c r="B580" s="172"/>
      <c r="D580" s="146" t="s">
        <v>317</v>
      </c>
      <c r="E580" s="173" t="s">
        <v>42</v>
      </c>
      <c r="F580" s="174" t="s">
        <v>339</v>
      </c>
      <c r="H580" s="175">
        <v>38.4</v>
      </c>
      <c r="I580" s="176"/>
      <c r="L580" s="172"/>
      <c r="M580" s="177"/>
      <c r="T580" s="178"/>
      <c r="AT580" s="173" t="s">
        <v>317</v>
      </c>
      <c r="AU580" s="173" t="s">
        <v>88</v>
      </c>
      <c r="AV580" s="15" t="s">
        <v>311</v>
      </c>
      <c r="AW580" s="15" t="s">
        <v>38</v>
      </c>
      <c r="AX580" s="15" t="s">
        <v>86</v>
      </c>
      <c r="AY580" s="173" t="s">
        <v>305</v>
      </c>
    </row>
    <row r="581" spans="2:65" s="1" customFormat="1" ht="24.2" customHeight="1">
      <c r="B581" s="33"/>
      <c r="C581" s="133" t="s">
        <v>697</v>
      </c>
      <c r="D581" s="133" t="s">
        <v>307</v>
      </c>
      <c r="E581" s="134" t="s">
        <v>4422</v>
      </c>
      <c r="F581" s="135" t="s">
        <v>4423</v>
      </c>
      <c r="G581" s="136" t="s">
        <v>199</v>
      </c>
      <c r="H581" s="137">
        <v>38.4</v>
      </c>
      <c r="I581" s="138"/>
      <c r="J581" s="139">
        <f>ROUND(I581*H581,2)</f>
        <v>0</v>
      </c>
      <c r="K581" s="135" t="s">
        <v>310</v>
      </c>
      <c r="L581" s="33"/>
      <c r="M581" s="140" t="s">
        <v>42</v>
      </c>
      <c r="N581" s="141" t="s">
        <v>50</v>
      </c>
      <c r="P581" s="142">
        <f>O581*H581</f>
        <v>0</v>
      </c>
      <c r="Q581" s="142">
        <v>0</v>
      </c>
      <c r="R581" s="142">
        <f>Q581*H581</f>
        <v>0</v>
      </c>
      <c r="S581" s="142">
        <v>0</v>
      </c>
      <c r="T581" s="143">
        <f>S581*H581</f>
        <v>0</v>
      </c>
      <c r="AR581" s="144" t="s">
        <v>311</v>
      </c>
      <c r="AT581" s="144" t="s">
        <v>307</v>
      </c>
      <c r="AU581" s="144" t="s">
        <v>88</v>
      </c>
      <c r="AY581" s="18" t="s">
        <v>305</v>
      </c>
      <c r="BE581" s="145">
        <f>IF(N581="základní",J581,0)</f>
        <v>0</v>
      </c>
      <c r="BF581" s="145">
        <f>IF(N581="snížená",J581,0)</f>
        <v>0</v>
      </c>
      <c r="BG581" s="145">
        <f>IF(N581="zákl. přenesená",J581,0)</f>
        <v>0</v>
      </c>
      <c r="BH581" s="145">
        <f>IF(N581="sníž. přenesená",J581,0)</f>
        <v>0</v>
      </c>
      <c r="BI581" s="145">
        <f>IF(N581="nulová",J581,0)</f>
        <v>0</v>
      </c>
      <c r="BJ581" s="18" t="s">
        <v>86</v>
      </c>
      <c r="BK581" s="145">
        <f>ROUND(I581*H581,2)</f>
        <v>0</v>
      </c>
      <c r="BL581" s="18" t="s">
        <v>311</v>
      </c>
      <c r="BM581" s="144" t="s">
        <v>4424</v>
      </c>
    </row>
    <row r="582" spans="2:65" s="1" customFormat="1" ht="29.25">
      <c r="B582" s="33"/>
      <c r="D582" s="146" t="s">
        <v>313</v>
      </c>
      <c r="F582" s="147" t="s">
        <v>4425</v>
      </c>
      <c r="I582" s="148"/>
      <c r="L582" s="33"/>
      <c r="M582" s="149"/>
      <c r="T582" s="54"/>
      <c r="AT582" s="18" t="s">
        <v>313</v>
      </c>
      <c r="AU582" s="18" t="s">
        <v>88</v>
      </c>
    </row>
    <row r="583" spans="2:65" s="1" customFormat="1" ht="11.25">
      <c r="B583" s="33"/>
      <c r="D583" s="150" t="s">
        <v>315</v>
      </c>
      <c r="F583" s="151" t="s">
        <v>4426</v>
      </c>
      <c r="I583" s="148"/>
      <c r="L583" s="33"/>
      <c r="M583" s="149"/>
      <c r="T583" s="54"/>
      <c r="AT583" s="18" t="s">
        <v>315</v>
      </c>
      <c r="AU583" s="18" t="s">
        <v>88</v>
      </c>
    </row>
    <row r="584" spans="2:65" s="1" customFormat="1" ht="87.75">
      <c r="B584" s="33"/>
      <c r="D584" s="146" t="s">
        <v>4036</v>
      </c>
      <c r="F584" s="189" t="s">
        <v>4420</v>
      </c>
      <c r="I584" s="148"/>
      <c r="L584" s="33"/>
      <c r="M584" s="149"/>
      <c r="T584" s="54"/>
      <c r="AT584" s="18" t="s">
        <v>4036</v>
      </c>
      <c r="AU584" s="18" t="s">
        <v>88</v>
      </c>
    </row>
    <row r="585" spans="2:65" s="1" customFormat="1" ht="21.75" customHeight="1">
      <c r="B585" s="33"/>
      <c r="C585" s="133" t="s">
        <v>705</v>
      </c>
      <c r="D585" s="133" t="s">
        <v>307</v>
      </c>
      <c r="E585" s="134" t="s">
        <v>4427</v>
      </c>
      <c r="F585" s="135" t="s">
        <v>4428</v>
      </c>
      <c r="G585" s="136" t="s">
        <v>453</v>
      </c>
      <c r="H585" s="137">
        <v>0.57599999999999996</v>
      </c>
      <c r="I585" s="138"/>
      <c r="J585" s="139">
        <f>ROUND(I585*H585,2)</f>
        <v>0</v>
      </c>
      <c r="K585" s="135" t="s">
        <v>310</v>
      </c>
      <c r="L585" s="33"/>
      <c r="M585" s="140" t="s">
        <v>42</v>
      </c>
      <c r="N585" s="141" t="s">
        <v>50</v>
      </c>
      <c r="P585" s="142">
        <f>O585*H585</f>
        <v>0</v>
      </c>
      <c r="Q585" s="142">
        <v>1.05237</v>
      </c>
      <c r="R585" s="142">
        <f>Q585*H585</f>
        <v>0.60616512</v>
      </c>
      <c r="S585" s="142">
        <v>0</v>
      </c>
      <c r="T585" s="143">
        <f>S585*H585</f>
        <v>0</v>
      </c>
      <c r="AR585" s="144" t="s">
        <v>311</v>
      </c>
      <c r="AT585" s="144" t="s">
        <v>307</v>
      </c>
      <c r="AU585" s="144" t="s">
        <v>88</v>
      </c>
      <c r="AY585" s="18" t="s">
        <v>305</v>
      </c>
      <c r="BE585" s="145">
        <f>IF(N585="základní",J585,0)</f>
        <v>0</v>
      </c>
      <c r="BF585" s="145">
        <f>IF(N585="snížená",J585,0)</f>
        <v>0</v>
      </c>
      <c r="BG585" s="145">
        <f>IF(N585="zákl. přenesená",J585,0)</f>
        <v>0</v>
      </c>
      <c r="BH585" s="145">
        <f>IF(N585="sníž. přenesená",J585,0)</f>
        <v>0</v>
      </c>
      <c r="BI585" s="145">
        <f>IF(N585="nulová",J585,0)</f>
        <v>0</v>
      </c>
      <c r="BJ585" s="18" t="s">
        <v>86</v>
      </c>
      <c r="BK585" s="145">
        <f>ROUND(I585*H585,2)</f>
        <v>0</v>
      </c>
      <c r="BL585" s="18" t="s">
        <v>311</v>
      </c>
      <c r="BM585" s="144" t="s">
        <v>4429</v>
      </c>
    </row>
    <row r="586" spans="2:65" s="1" customFormat="1" ht="29.25">
      <c r="B586" s="33"/>
      <c r="D586" s="146" t="s">
        <v>313</v>
      </c>
      <c r="F586" s="147" t="s">
        <v>4430</v>
      </c>
      <c r="I586" s="148"/>
      <c r="L586" s="33"/>
      <c r="M586" s="149"/>
      <c r="T586" s="54"/>
      <c r="AT586" s="18" t="s">
        <v>313</v>
      </c>
      <c r="AU586" s="18" t="s">
        <v>88</v>
      </c>
    </row>
    <row r="587" spans="2:65" s="1" customFormat="1" ht="11.25">
      <c r="B587" s="33"/>
      <c r="D587" s="150" t="s">
        <v>315</v>
      </c>
      <c r="F587" s="151" t="s">
        <v>4431</v>
      </c>
      <c r="I587" s="148"/>
      <c r="L587" s="33"/>
      <c r="M587" s="149"/>
      <c r="T587" s="54"/>
      <c r="AT587" s="18" t="s">
        <v>315</v>
      </c>
      <c r="AU587" s="18" t="s">
        <v>88</v>
      </c>
    </row>
    <row r="588" spans="2:65" s="12" customFormat="1" ht="11.25">
      <c r="B588" s="152"/>
      <c r="D588" s="146" t="s">
        <v>317</v>
      </c>
      <c r="E588" s="153" t="s">
        <v>42</v>
      </c>
      <c r="F588" s="154" t="s">
        <v>4413</v>
      </c>
      <c r="H588" s="153" t="s">
        <v>42</v>
      </c>
      <c r="I588" s="155"/>
      <c r="L588" s="152"/>
      <c r="M588" s="156"/>
      <c r="T588" s="157"/>
      <c r="AT588" s="153" t="s">
        <v>317</v>
      </c>
      <c r="AU588" s="153" t="s">
        <v>88</v>
      </c>
      <c r="AV588" s="12" t="s">
        <v>86</v>
      </c>
      <c r="AW588" s="12" t="s">
        <v>38</v>
      </c>
      <c r="AX588" s="12" t="s">
        <v>79</v>
      </c>
      <c r="AY588" s="153" t="s">
        <v>305</v>
      </c>
    </row>
    <row r="589" spans="2:65" s="12" customFormat="1" ht="11.25">
      <c r="B589" s="152"/>
      <c r="D589" s="146" t="s">
        <v>317</v>
      </c>
      <c r="E589" s="153" t="s">
        <v>42</v>
      </c>
      <c r="F589" s="154" t="s">
        <v>4287</v>
      </c>
      <c r="H589" s="153" t="s">
        <v>42</v>
      </c>
      <c r="I589" s="155"/>
      <c r="L589" s="152"/>
      <c r="M589" s="156"/>
      <c r="T589" s="157"/>
      <c r="AT589" s="153" t="s">
        <v>317</v>
      </c>
      <c r="AU589" s="153" t="s">
        <v>88</v>
      </c>
      <c r="AV589" s="12" t="s">
        <v>86</v>
      </c>
      <c r="AW589" s="12" t="s">
        <v>38</v>
      </c>
      <c r="AX589" s="12" t="s">
        <v>79</v>
      </c>
      <c r="AY589" s="153" t="s">
        <v>305</v>
      </c>
    </row>
    <row r="590" spans="2:65" s="12" customFormat="1" ht="11.25">
      <c r="B590" s="152"/>
      <c r="D590" s="146" t="s">
        <v>317</v>
      </c>
      <c r="E590" s="153" t="s">
        <v>42</v>
      </c>
      <c r="F590" s="154" t="s">
        <v>4354</v>
      </c>
      <c r="H590" s="153" t="s">
        <v>42</v>
      </c>
      <c r="I590" s="155"/>
      <c r="L590" s="152"/>
      <c r="M590" s="156"/>
      <c r="T590" s="157"/>
      <c r="AT590" s="153" t="s">
        <v>317</v>
      </c>
      <c r="AU590" s="153" t="s">
        <v>88</v>
      </c>
      <c r="AV590" s="12" t="s">
        <v>86</v>
      </c>
      <c r="AW590" s="12" t="s">
        <v>38</v>
      </c>
      <c r="AX590" s="12" t="s">
        <v>79</v>
      </c>
      <c r="AY590" s="153" t="s">
        <v>305</v>
      </c>
    </row>
    <row r="591" spans="2:65" s="13" customFormat="1" ht="11.25">
      <c r="B591" s="158"/>
      <c r="D591" s="146" t="s">
        <v>317</v>
      </c>
      <c r="E591" s="159" t="s">
        <v>42</v>
      </c>
      <c r="F591" s="160" t="s">
        <v>4432</v>
      </c>
      <c r="H591" s="161">
        <v>0.57599999999999996</v>
      </c>
      <c r="I591" s="162"/>
      <c r="L591" s="158"/>
      <c r="M591" s="163"/>
      <c r="T591" s="164"/>
      <c r="AT591" s="159" t="s">
        <v>317</v>
      </c>
      <c r="AU591" s="159" t="s">
        <v>88</v>
      </c>
      <c r="AV591" s="13" t="s">
        <v>88</v>
      </c>
      <c r="AW591" s="13" t="s">
        <v>38</v>
      </c>
      <c r="AX591" s="13" t="s">
        <v>79</v>
      </c>
      <c r="AY591" s="159" t="s">
        <v>305</v>
      </c>
    </row>
    <row r="592" spans="2:65" s="15" customFormat="1" ht="11.25">
      <c r="B592" s="172"/>
      <c r="D592" s="146" t="s">
        <v>317</v>
      </c>
      <c r="E592" s="173" t="s">
        <v>42</v>
      </c>
      <c r="F592" s="174" t="s">
        <v>339</v>
      </c>
      <c r="H592" s="175">
        <v>0.57599999999999996</v>
      </c>
      <c r="I592" s="176"/>
      <c r="L592" s="172"/>
      <c r="M592" s="177"/>
      <c r="T592" s="178"/>
      <c r="AT592" s="173" t="s">
        <v>317</v>
      </c>
      <c r="AU592" s="173" t="s">
        <v>88</v>
      </c>
      <c r="AV592" s="15" t="s">
        <v>311</v>
      </c>
      <c r="AW592" s="15" t="s">
        <v>38</v>
      </c>
      <c r="AX592" s="15" t="s">
        <v>86</v>
      </c>
      <c r="AY592" s="173" t="s">
        <v>305</v>
      </c>
    </row>
    <row r="593" spans="2:65" s="1" customFormat="1" ht="24.2" customHeight="1">
      <c r="B593" s="33"/>
      <c r="C593" s="133" t="s">
        <v>710</v>
      </c>
      <c r="D593" s="133" t="s">
        <v>307</v>
      </c>
      <c r="E593" s="134" t="s">
        <v>4433</v>
      </c>
      <c r="F593" s="135" t="s">
        <v>4434</v>
      </c>
      <c r="G593" s="136" t="s">
        <v>244</v>
      </c>
      <c r="H593" s="137">
        <v>29</v>
      </c>
      <c r="I593" s="138"/>
      <c r="J593" s="139">
        <f>ROUND(I593*H593,2)</f>
        <v>0</v>
      </c>
      <c r="K593" s="135" t="s">
        <v>310</v>
      </c>
      <c r="L593" s="33"/>
      <c r="M593" s="140" t="s">
        <v>42</v>
      </c>
      <c r="N593" s="141" t="s">
        <v>50</v>
      </c>
      <c r="P593" s="142">
        <f>O593*H593</f>
        <v>0</v>
      </c>
      <c r="Q593" s="142">
        <v>2.4533100000000001</v>
      </c>
      <c r="R593" s="142">
        <f>Q593*H593</f>
        <v>71.145989999999998</v>
      </c>
      <c r="S593" s="142">
        <v>0</v>
      </c>
      <c r="T593" s="143">
        <f>S593*H593</f>
        <v>0</v>
      </c>
      <c r="AR593" s="144" t="s">
        <v>311</v>
      </c>
      <c r="AT593" s="144" t="s">
        <v>307</v>
      </c>
      <c r="AU593" s="144" t="s">
        <v>88</v>
      </c>
      <c r="AY593" s="18" t="s">
        <v>305</v>
      </c>
      <c r="BE593" s="145">
        <f>IF(N593="základní",J593,0)</f>
        <v>0</v>
      </c>
      <c r="BF593" s="145">
        <f>IF(N593="snížená",J593,0)</f>
        <v>0</v>
      </c>
      <c r="BG593" s="145">
        <f>IF(N593="zákl. přenesená",J593,0)</f>
        <v>0</v>
      </c>
      <c r="BH593" s="145">
        <f>IF(N593="sníž. přenesená",J593,0)</f>
        <v>0</v>
      </c>
      <c r="BI593" s="145">
        <f>IF(N593="nulová",J593,0)</f>
        <v>0</v>
      </c>
      <c r="BJ593" s="18" t="s">
        <v>86</v>
      </c>
      <c r="BK593" s="145">
        <f>ROUND(I593*H593,2)</f>
        <v>0</v>
      </c>
      <c r="BL593" s="18" t="s">
        <v>311</v>
      </c>
      <c r="BM593" s="144" t="s">
        <v>4435</v>
      </c>
    </row>
    <row r="594" spans="2:65" s="1" customFormat="1" ht="19.5">
      <c r="B594" s="33"/>
      <c r="D594" s="146" t="s">
        <v>313</v>
      </c>
      <c r="F594" s="147" t="s">
        <v>4436</v>
      </c>
      <c r="I594" s="148"/>
      <c r="L594" s="33"/>
      <c r="M594" s="149"/>
      <c r="T594" s="54"/>
      <c r="AT594" s="18" t="s">
        <v>313</v>
      </c>
      <c r="AU594" s="18" t="s">
        <v>88</v>
      </c>
    </row>
    <row r="595" spans="2:65" s="1" customFormat="1" ht="11.25">
      <c r="B595" s="33"/>
      <c r="D595" s="150" t="s">
        <v>315</v>
      </c>
      <c r="F595" s="151" t="s">
        <v>4437</v>
      </c>
      <c r="I595" s="148"/>
      <c r="L595" s="33"/>
      <c r="M595" s="149"/>
      <c r="T595" s="54"/>
      <c r="AT595" s="18" t="s">
        <v>315</v>
      </c>
      <c r="AU595" s="18" t="s">
        <v>88</v>
      </c>
    </row>
    <row r="596" spans="2:65" s="12" customFormat="1" ht="11.25">
      <c r="B596" s="152"/>
      <c r="D596" s="146" t="s">
        <v>317</v>
      </c>
      <c r="E596" s="153" t="s">
        <v>42</v>
      </c>
      <c r="F596" s="154" t="s">
        <v>4438</v>
      </c>
      <c r="H596" s="153" t="s">
        <v>42</v>
      </c>
      <c r="I596" s="155"/>
      <c r="L596" s="152"/>
      <c r="M596" s="156"/>
      <c r="T596" s="157"/>
      <c r="AT596" s="153" t="s">
        <v>317</v>
      </c>
      <c r="AU596" s="153" t="s">
        <v>88</v>
      </c>
      <c r="AV596" s="12" t="s">
        <v>86</v>
      </c>
      <c r="AW596" s="12" t="s">
        <v>38</v>
      </c>
      <c r="AX596" s="12" t="s">
        <v>79</v>
      </c>
      <c r="AY596" s="153" t="s">
        <v>305</v>
      </c>
    </row>
    <row r="597" spans="2:65" s="12" customFormat="1" ht="11.25">
      <c r="B597" s="152"/>
      <c r="D597" s="146" t="s">
        <v>317</v>
      </c>
      <c r="E597" s="153" t="s">
        <v>42</v>
      </c>
      <c r="F597" s="154" t="s">
        <v>4287</v>
      </c>
      <c r="H597" s="153" t="s">
        <v>42</v>
      </c>
      <c r="I597" s="155"/>
      <c r="L597" s="152"/>
      <c r="M597" s="156"/>
      <c r="T597" s="157"/>
      <c r="AT597" s="153" t="s">
        <v>317</v>
      </c>
      <c r="AU597" s="153" t="s">
        <v>88</v>
      </c>
      <c r="AV597" s="12" t="s">
        <v>86</v>
      </c>
      <c r="AW597" s="12" t="s">
        <v>38</v>
      </c>
      <c r="AX597" s="12" t="s">
        <v>79</v>
      </c>
      <c r="AY597" s="153" t="s">
        <v>305</v>
      </c>
    </row>
    <row r="598" spans="2:65" s="13" customFormat="1" ht="11.25">
      <c r="B598" s="158"/>
      <c r="D598" s="146" t="s">
        <v>317</v>
      </c>
      <c r="E598" s="159" t="s">
        <v>42</v>
      </c>
      <c r="F598" s="160" t="s">
        <v>4439</v>
      </c>
      <c r="H598" s="161">
        <v>29</v>
      </c>
      <c r="I598" s="162"/>
      <c r="L598" s="158"/>
      <c r="M598" s="163"/>
      <c r="T598" s="164"/>
      <c r="AT598" s="159" t="s">
        <v>317</v>
      </c>
      <c r="AU598" s="159" t="s">
        <v>88</v>
      </c>
      <c r="AV598" s="13" t="s">
        <v>88</v>
      </c>
      <c r="AW598" s="13" t="s">
        <v>38</v>
      </c>
      <c r="AX598" s="13" t="s">
        <v>79</v>
      </c>
      <c r="AY598" s="159" t="s">
        <v>305</v>
      </c>
    </row>
    <row r="599" spans="2:65" s="15" customFormat="1" ht="11.25">
      <c r="B599" s="172"/>
      <c r="D599" s="146" t="s">
        <v>317</v>
      </c>
      <c r="E599" s="173" t="s">
        <v>42</v>
      </c>
      <c r="F599" s="174" t="s">
        <v>339</v>
      </c>
      <c r="H599" s="175">
        <v>29</v>
      </c>
      <c r="I599" s="176"/>
      <c r="L599" s="172"/>
      <c r="M599" s="177"/>
      <c r="T599" s="178"/>
      <c r="AT599" s="173" t="s">
        <v>317</v>
      </c>
      <c r="AU599" s="173" t="s">
        <v>88</v>
      </c>
      <c r="AV599" s="15" t="s">
        <v>311</v>
      </c>
      <c r="AW599" s="15" t="s">
        <v>38</v>
      </c>
      <c r="AX599" s="15" t="s">
        <v>86</v>
      </c>
      <c r="AY599" s="173" t="s">
        <v>305</v>
      </c>
    </row>
    <row r="600" spans="2:65" s="1" customFormat="1" ht="24.2" customHeight="1">
      <c r="B600" s="33"/>
      <c r="C600" s="133" t="s">
        <v>718</v>
      </c>
      <c r="D600" s="133" t="s">
        <v>307</v>
      </c>
      <c r="E600" s="134" t="s">
        <v>4440</v>
      </c>
      <c r="F600" s="135" t="s">
        <v>4441</v>
      </c>
      <c r="G600" s="136" t="s">
        <v>199</v>
      </c>
      <c r="H600" s="137">
        <v>346.01</v>
      </c>
      <c r="I600" s="138"/>
      <c r="J600" s="139">
        <f>ROUND(I600*H600,2)</f>
        <v>0</v>
      </c>
      <c r="K600" s="135" t="s">
        <v>310</v>
      </c>
      <c r="L600" s="33"/>
      <c r="M600" s="140" t="s">
        <v>42</v>
      </c>
      <c r="N600" s="141" t="s">
        <v>50</v>
      </c>
      <c r="P600" s="142">
        <f>O600*H600</f>
        <v>0</v>
      </c>
      <c r="Q600" s="142">
        <v>1.42E-3</v>
      </c>
      <c r="R600" s="142">
        <f>Q600*H600</f>
        <v>0.4913342</v>
      </c>
      <c r="S600" s="142">
        <v>0</v>
      </c>
      <c r="T600" s="143">
        <f>S600*H600</f>
        <v>0</v>
      </c>
      <c r="AR600" s="144" t="s">
        <v>311</v>
      </c>
      <c r="AT600" s="144" t="s">
        <v>307</v>
      </c>
      <c r="AU600" s="144" t="s">
        <v>88</v>
      </c>
      <c r="AY600" s="18" t="s">
        <v>305</v>
      </c>
      <c r="BE600" s="145">
        <f>IF(N600="základní",J600,0)</f>
        <v>0</v>
      </c>
      <c r="BF600" s="145">
        <f>IF(N600="snížená",J600,0)</f>
        <v>0</v>
      </c>
      <c r="BG600" s="145">
        <f>IF(N600="zákl. přenesená",J600,0)</f>
        <v>0</v>
      </c>
      <c r="BH600" s="145">
        <f>IF(N600="sníž. přenesená",J600,0)</f>
        <v>0</v>
      </c>
      <c r="BI600" s="145">
        <f>IF(N600="nulová",J600,0)</f>
        <v>0</v>
      </c>
      <c r="BJ600" s="18" t="s">
        <v>86</v>
      </c>
      <c r="BK600" s="145">
        <f>ROUND(I600*H600,2)</f>
        <v>0</v>
      </c>
      <c r="BL600" s="18" t="s">
        <v>311</v>
      </c>
      <c r="BM600" s="144" t="s">
        <v>4442</v>
      </c>
    </row>
    <row r="601" spans="2:65" s="1" customFormat="1" ht="19.5">
      <c r="B601" s="33"/>
      <c r="D601" s="146" t="s">
        <v>313</v>
      </c>
      <c r="F601" s="147" t="s">
        <v>4443</v>
      </c>
      <c r="I601" s="148"/>
      <c r="L601" s="33"/>
      <c r="M601" s="149"/>
      <c r="T601" s="54"/>
      <c r="AT601" s="18" t="s">
        <v>313</v>
      </c>
      <c r="AU601" s="18" t="s">
        <v>88</v>
      </c>
    </row>
    <row r="602" spans="2:65" s="1" customFormat="1" ht="11.25">
      <c r="B602" s="33"/>
      <c r="D602" s="150" t="s">
        <v>315</v>
      </c>
      <c r="F602" s="151" t="s">
        <v>4444</v>
      </c>
      <c r="I602" s="148"/>
      <c r="L602" s="33"/>
      <c r="M602" s="149"/>
      <c r="T602" s="54"/>
      <c r="AT602" s="18" t="s">
        <v>315</v>
      </c>
      <c r="AU602" s="18" t="s">
        <v>88</v>
      </c>
    </row>
    <row r="603" spans="2:65" s="1" customFormat="1" ht="48.75">
      <c r="B603" s="33"/>
      <c r="D603" s="146" t="s">
        <v>4036</v>
      </c>
      <c r="F603" s="189" t="s">
        <v>4445</v>
      </c>
      <c r="I603" s="148"/>
      <c r="L603" s="33"/>
      <c r="M603" s="149"/>
      <c r="T603" s="54"/>
      <c r="AT603" s="18" t="s">
        <v>4036</v>
      </c>
      <c r="AU603" s="18" t="s">
        <v>88</v>
      </c>
    </row>
    <row r="604" spans="2:65" s="12" customFormat="1" ht="11.25">
      <c r="B604" s="152"/>
      <c r="D604" s="146" t="s">
        <v>317</v>
      </c>
      <c r="E604" s="153" t="s">
        <v>42</v>
      </c>
      <c r="F604" s="154" t="s">
        <v>4438</v>
      </c>
      <c r="H604" s="153" t="s">
        <v>42</v>
      </c>
      <c r="I604" s="155"/>
      <c r="L604" s="152"/>
      <c r="M604" s="156"/>
      <c r="T604" s="157"/>
      <c r="AT604" s="153" t="s">
        <v>317</v>
      </c>
      <c r="AU604" s="153" t="s">
        <v>88</v>
      </c>
      <c r="AV604" s="12" t="s">
        <v>86</v>
      </c>
      <c r="AW604" s="12" t="s">
        <v>38</v>
      </c>
      <c r="AX604" s="12" t="s">
        <v>79</v>
      </c>
      <c r="AY604" s="153" t="s">
        <v>305</v>
      </c>
    </row>
    <row r="605" spans="2:65" s="12" customFormat="1" ht="11.25">
      <c r="B605" s="152"/>
      <c r="D605" s="146" t="s">
        <v>317</v>
      </c>
      <c r="E605" s="153" t="s">
        <v>42</v>
      </c>
      <c r="F605" s="154" t="s">
        <v>4287</v>
      </c>
      <c r="H605" s="153" t="s">
        <v>42</v>
      </c>
      <c r="I605" s="155"/>
      <c r="L605" s="152"/>
      <c r="M605" s="156"/>
      <c r="T605" s="157"/>
      <c r="AT605" s="153" t="s">
        <v>317</v>
      </c>
      <c r="AU605" s="153" t="s">
        <v>88</v>
      </c>
      <c r="AV605" s="12" t="s">
        <v>86</v>
      </c>
      <c r="AW605" s="12" t="s">
        <v>38</v>
      </c>
      <c r="AX605" s="12" t="s">
        <v>79</v>
      </c>
      <c r="AY605" s="153" t="s">
        <v>305</v>
      </c>
    </row>
    <row r="606" spans="2:65" s="13" customFormat="1" ht="11.25">
      <c r="B606" s="158"/>
      <c r="D606" s="146" t="s">
        <v>317</v>
      </c>
      <c r="E606" s="159" t="s">
        <v>42</v>
      </c>
      <c r="F606" s="160" t="s">
        <v>4446</v>
      </c>
      <c r="H606" s="161">
        <v>345.29</v>
      </c>
      <c r="I606" s="162"/>
      <c r="L606" s="158"/>
      <c r="M606" s="163"/>
      <c r="T606" s="164"/>
      <c r="AT606" s="159" t="s">
        <v>317</v>
      </c>
      <c r="AU606" s="159" t="s">
        <v>88</v>
      </c>
      <c r="AV606" s="13" t="s">
        <v>88</v>
      </c>
      <c r="AW606" s="13" t="s">
        <v>38</v>
      </c>
      <c r="AX606" s="13" t="s">
        <v>79</v>
      </c>
      <c r="AY606" s="159" t="s">
        <v>305</v>
      </c>
    </row>
    <row r="607" spans="2:65" s="13" customFormat="1" ht="11.25">
      <c r="B607" s="158"/>
      <c r="D607" s="146" t="s">
        <v>317</v>
      </c>
      <c r="E607" s="159" t="s">
        <v>42</v>
      </c>
      <c r="F607" s="160" t="s">
        <v>4447</v>
      </c>
      <c r="H607" s="161">
        <v>0.72</v>
      </c>
      <c r="I607" s="162"/>
      <c r="L607" s="158"/>
      <c r="M607" s="163"/>
      <c r="T607" s="164"/>
      <c r="AT607" s="159" t="s">
        <v>317</v>
      </c>
      <c r="AU607" s="159" t="s">
        <v>88</v>
      </c>
      <c r="AV607" s="13" t="s">
        <v>88</v>
      </c>
      <c r="AW607" s="13" t="s">
        <v>38</v>
      </c>
      <c r="AX607" s="13" t="s">
        <v>79</v>
      </c>
      <c r="AY607" s="159" t="s">
        <v>305</v>
      </c>
    </row>
    <row r="608" spans="2:65" s="15" customFormat="1" ht="11.25">
      <c r="B608" s="172"/>
      <c r="D608" s="146" t="s">
        <v>317</v>
      </c>
      <c r="E608" s="173" t="s">
        <v>42</v>
      </c>
      <c r="F608" s="174" t="s">
        <v>339</v>
      </c>
      <c r="H608" s="175">
        <v>346.01</v>
      </c>
      <c r="I608" s="176"/>
      <c r="L608" s="172"/>
      <c r="M608" s="177"/>
      <c r="T608" s="178"/>
      <c r="AT608" s="173" t="s">
        <v>317</v>
      </c>
      <c r="AU608" s="173" t="s">
        <v>88</v>
      </c>
      <c r="AV608" s="15" t="s">
        <v>311</v>
      </c>
      <c r="AW608" s="15" t="s">
        <v>38</v>
      </c>
      <c r="AX608" s="15" t="s">
        <v>86</v>
      </c>
      <c r="AY608" s="173" t="s">
        <v>305</v>
      </c>
    </row>
    <row r="609" spans="2:65" s="1" customFormat="1" ht="24.2" customHeight="1">
      <c r="B609" s="33"/>
      <c r="C609" s="133" t="s">
        <v>726</v>
      </c>
      <c r="D609" s="133" t="s">
        <v>307</v>
      </c>
      <c r="E609" s="134" t="s">
        <v>4448</v>
      </c>
      <c r="F609" s="135" t="s">
        <v>4449</v>
      </c>
      <c r="G609" s="136" t="s">
        <v>199</v>
      </c>
      <c r="H609" s="137">
        <v>346.01</v>
      </c>
      <c r="I609" s="138"/>
      <c r="J609" s="139">
        <f>ROUND(I609*H609,2)</f>
        <v>0</v>
      </c>
      <c r="K609" s="135" t="s">
        <v>310</v>
      </c>
      <c r="L609" s="33"/>
      <c r="M609" s="140" t="s">
        <v>42</v>
      </c>
      <c r="N609" s="141" t="s">
        <v>50</v>
      </c>
      <c r="P609" s="142">
        <f>O609*H609</f>
        <v>0</v>
      </c>
      <c r="Q609" s="142">
        <v>0</v>
      </c>
      <c r="R609" s="142">
        <f>Q609*H609</f>
        <v>0</v>
      </c>
      <c r="S609" s="142">
        <v>0</v>
      </c>
      <c r="T609" s="143">
        <f>S609*H609</f>
        <v>0</v>
      </c>
      <c r="AR609" s="144" t="s">
        <v>311</v>
      </c>
      <c r="AT609" s="144" t="s">
        <v>307</v>
      </c>
      <c r="AU609" s="144" t="s">
        <v>88</v>
      </c>
      <c r="AY609" s="18" t="s">
        <v>305</v>
      </c>
      <c r="BE609" s="145">
        <f>IF(N609="základní",J609,0)</f>
        <v>0</v>
      </c>
      <c r="BF609" s="145">
        <f>IF(N609="snížená",J609,0)</f>
        <v>0</v>
      </c>
      <c r="BG609" s="145">
        <f>IF(N609="zákl. přenesená",J609,0)</f>
        <v>0</v>
      </c>
      <c r="BH609" s="145">
        <f>IF(N609="sníž. přenesená",J609,0)</f>
        <v>0</v>
      </c>
      <c r="BI609" s="145">
        <f>IF(N609="nulová",J609,0)</f>
        <v>0</v>
      </c>
      <c r="BJ609" s="18" t="s">
        <v>86</v>
      </c>
      <c r="BK609" s="145">
        <f>ROUND(I609*H609,2)</f>
        <v>0</v>
      </c>
      <c r="BL609" s="18" t="s">
        <v>311</v>
      </c>
      <c r="BM609" s="144" t="s">
        <v>4450</v>
      </c>
    </row>
    <row r="610" spans="2:65" s="1" customFormat="1" ht="19.5">
      <c r="B610" s="33"/>
      <c r="D610" s="146" t="s">
        <v>313</v>
      </c>
      <c r="F610" s="147" t="s">
        <v>4451</v>
      </c>
      <c r="I610" s="148"/>
      <c r="L610" s="33"/>
      <c r="M610" s="149"/>
      <c r="T610" s="54"/>
      <c r="AT610" s="18" t="s">
        <v>313</v>
      </c>
      <c r="AU610" s="18" t="s">
        <v>88</v>
      </c>
    </row>
    <row r="611" spans="2:65" s="1" customFormat="1" ht="11.25">
      <c r="B611" s="33"/>
      <c r="D611" s="150" t="s">
        <v>315</v>
      </c>
      <c r="F611" s="151" t="s">
        <v>4452</v>
      </c>
      <c r="I611" s="148"/>
      <c r="L611" s="33"/>
      <c r="M611" s="149"/>
      <c r="T611" s="54"/>
      <c r="AT611" s="18" t="s">
        <v>315</v>
      </c>
      <c r="AU611" s="18" t="s">
        <v>88</v>
      </c>
    </row>
    <row r="612" spans="2:65" s="1" customFormat="1" ht="48.75">
      <c r="B612" s="33"/>
      <c r="D612" s="146" t="s">
        <v>4036</v>
      </c>
      <c r="F612" s="189" t="s">
        <v>4445</v>
      </c>
      <c r="I612" s="148"/>
      <c r="L612" s="33"/>
      <c r="M612" s="149"/>
      <c r="T612" s="54"/>
      <c r="AT612" s="18" t="s">
        <v>4036</v>
      </c>
      <c r="AU612" s="18" t="s">
        <v>88</v>
      </c>
    </row>
    <row r="613" spans="2:65" s="1" customFormat="1" ht="24.2" customHeight="1">
      <c r="B613" s="33"/>
      <c r="C613" s="133" t="s">
        <v>734</v>
      </c>
      <c r="D613" s="133" t="s">
        <v>307</v>
      </c>
      <c r="E613" s="134" t="s">
        <v>4453</v>
      </c>
      <c r="F613" s="135" t="s">
        <v>4454</v>
      </c>
      <c r="G613" s="136" t="s">
        <v>453</v>
      </c>
      <c r="H613" s="137">
        <v>2.4649999999999999</v>
      </c>
      <c r="I613" s="138"/>
      <c r="J613" s="139">
        <f>ROUND(I613*H613,2)</f>
        <v>0</v>
      </c>
      <c r="K613" s="135" t="s">
        <v>310</v>
      </c>
      <c r="L613" s="33"/>
      <c r="M613" s="140" t="s">
        <v>42</v>
      </c>
      <c r="N613" s="141" t="s">
        <v>50</v>
      </c>
      <c r="P613" s="142">
        <f>O613*H613</f>
        <v>0</v>
      </c>
      <c r="Q613" s="142">
        <v>1.0508900000000001</v>
      </c>
      <c r="R613" s="142">
        <f>Q613*H613</f>
        <v>2.5904438500000002</v>
      </c>
      <c r="S613" s="142">
        <v>0</v>
      </c>
      <c r="T613" s="143">
        <f>S613*H613</f>
        <v>0</v>
      </c>
      <c r="AR613" s="144" t="s">
        <v>311</v>
      </c>
      <c r="AT613" s="144" t="s">
        <v>307</v>
      </c>
      <c r="AU613" s="144" t="s">
        <v>88</v>
      </c>
      <c r="AY613" s="18" t="s">
        <v>305</v>
      </c>
      <c r="BE613" s="145">
        <f>IF(N613="základní",J613,0)</f>
        <v>0</v>
      </c>
      <c r="BF613" s="145">
        <f>IF(N613="snížená",J613,0)</f>
        <v>0</v>
      </c>
      <c r="BG613" s="145">
        <f>IF(N613="zákl. přenesená",J613,0)</f>
        <v>0</v>
      </c>
      <c r="BH613" s="145">
        <f>IF(N613="sníž. přenesená",J613,0)</f>
        <v>0</v>
      </c>
      <c r="BI613" s="145">
        <f>IF(N613="nulová",J613,0)</f>
        <v>0</v>
      </c>
      <c r="BJ613" s="18" t="s">
        <v>86</v>
      </c>
      <c r="BK613" s="145">
        <f>ROUND(I613*H613,2)</f>
        <v>0</v>
      </c>
      <c r="BL613" s="18" t="s">
        <v>311</v>
      </c>
      <c r="BM613" s="144" t="s">
        <v>4455</v>
      </c>
    </row>
    <row r="614" spans="2:65" s="1" customFormat="1" ht="19.5">
      <c r="B614" s="33"/>
      <c r="D614" s="146" t="s">
        <v>313</v>
      </c>
      <c r="F614" s="147" t="s">
        <v>4456</v>
      </c>
      <c r="I614" s="148"/>
      <c r="L614" s="33"/>
      <c r="M614" s="149"/>
      <c r="T614" s="54"/>
      <c r="AT614" s="18" t="s">
        <v>313</v>
      </c>
      <c r="AU614" s="18" t="s">
        <v>88</v>
      </c>
    </row>
    <row r="615" spans="2:65" s="1" customFormat="1" ht="11.25">
      <c r="B615" s="33"/>
      <c r="D615" s="150" t="s">
        <v>315</v>
      </c>
      <c r="F615" s="151" t="s">
        <v>4457</v>
      </c>
      <c r="I615" s="148"/>
      <c r="L615" s="33"/>
      <c r="M615" s="149"/>
      <c r="T615" s="54"/>
      <c r="AT615" s="18" t="s">
        <v>315</v>
      </c>
      <c r="AU615" s="18" t="s">
        <v>88</v>
      </c>
    </row>
    <row r="616" spans="2:65" s="12" customFormat="1" ht="11.25">
      <c r="B616" s="152"/>
      <c r="D616" s="146" t="s">
        <v>317</v>
      </c>
      <c r="E616" s="153" t="s">
        <v>42</v>
      </c>
      <c r="F616" s="154" t="s">
        <v>4458</v>
      </c>
      <c r="H616" s="153" t="s">
        <v>42</v>
      </c>
      <c r="I616" s="155"/>
      <c r="L616" s="152"/>
      <c r="M616" s="156"/>
      <c r="T616" s="157"/>
      <c r="AT616" s="153" t="s">
        <v>317</v>
      </c>
      <c r="AU616" s="153" t="s">
        <v>88</v>
      </c>
      <c r="AV616" s="12" t="s">
        <v>86</v>
      </c>
      <c r="AW616" s="12" t="s">
        <v>38</v>
      </c>
      <c r="AX616" s="12" t="s">
        <v>79</v>
      </c>
      <c r="AY616" s="153" t="s">
        <v>305</v>
      </c>
    </row>
    <row r="617" spans="2:65" s="12" customFormat="1" ht="11.25">
      <c r="B617" s="152"/>
      <c r="D617" s="146" t="s">
        <v>317</v>
      </c>
      <c r="E617" s="153" t="s">
        <v>42</v>
      </c>
      <c r="F617" s="154" t="s">
        <v>4287</v>
      </c>
      <c r="H617" s="153" t="s">
        <v>42</v>
      </c>
      <c r="I617" s="155"/>
      <c r="L617" s="152"/>
      <c r="M617" s="156"/>
      <c r="T617" s="157"/>
      <c r="AT617" s="153" t="s">
        <v>317</v>
      </c>
      <c r="AU617" s="153" t="s">
        <v>88</v>
      </c>
      <c r="AV617" s="12" t="s">
        <v>86</v>
      </c>
      <c r="AW617" s="12" t="s">
        <v>38</v>
      </c>
      <c r="AX617" s="12" t="s">
        <v>79</v>
      </c>
      <c r="AY617" s="153" t="s">
        <v>305</v>
      </c>
    </row>
    <row r="618" spans="2:65" s="12" customFormat="1" ht="11.25">
      <c r="B618" s="152"/>
      <c r="D618" s="146" t="s">
        <v>317</v>
      </c>
      <c r="E618" s="153" t="s">
        <v>42</v>
      </c>
      <c r="F618" s="154" t="s">
        <v>4354</v>
      </c>
      <c r="H618" s="153" t="s">
        <v>42</v>
      </c>
      <c r="I618" s="155"/>
      <c r="L618" s="152"/>
      <c r="M618" s="156"/>
      <c r="T618" s="157"/>
      <c r="AT618" s="153" t="s">
        <v>317</v>
      </c>
      <c r="AU618" s="153" t="s">
        <v>88</v>
      </c>
      <c r="AV618" s="12" t="s">
        <v>86</v>
      </c>
      <c r="AW618" s="12" t="s">
        <v>38</v>
      </c>
      <c r="AX618" s="12" t="s">
        <v>79</v>
      </c>
      <c r="AY618" s="153" t="s">
        <v>305</v>
      </c>
    </row>
    <row r="619" spans="2:65" s="13" customFormat="1" ht="11.25">
      <c r="B619" s="158"/>
      <c r="D619" s="146" t="s">
        <v>317</v>
      </c>
      <c r="E619" s="159" t="s">
        <v>42</v>
      </c>
      <c r="F619" s="160" t="s">
        <v>4459</v>
      </c>
      <c r="H619" s="161">
        <v>2.4649999999999999</v>
      </c>
      <c r="I619" s="162"/>
      <c r="L619" s="158"/>
      <c r="M619" s="163"/>
      <c r="T619" s="164"/>
      <c r="AT619" s="159" t="s">
        <v>317</v>
      </c>
      <c r="AU619" s="159" t="s">
        <v>88</v>
      </c>
      <c r="AV619" s="13" t="s">
        <v>88</v>
      </c>
      <c r="AW619" s="13" t="s">
        <v>38</v>
      </c>
      <c r="AX619" s="13" t="s">
        <v>79</v>
      </c>
      <c r="AY619" s="159" t="s">
        <v>305</v>
      </c>
    </row>
    <row r="620" spans="2:65" s="15" customFormat="1" ht="11.25">
      <c r="B620" s="172"/>
      <c r="D620" s="146" t="s">
        <v>317</v>
      </c>
      <c r="E620" s="173" t="s">
        <v>42</v>
      </c>
      <c r="F620" s="174" t="s">
        <v>339</v>
      </c>
      <c r="H620" s="175">
        <v>2.4649999999999999</v>
      </c>
      <c r="I620" s="176"/>
      <c r="L620" s="172"/>
      <c r="M620" s="177"/>
      <c r="T620" s="178"/>
      <c r="AT620" s="173" t="s">
        <v>317</v>
      </c>
      <c r="AU620" s="173" t="s">
        <v>88</v>
      </c>
      <c r="AV620" s="15" t="s">
        <v>311</v>
      </c>
      <c r="AW620" s="15" t="s">
        <v>38</v>
      </c>
      <c r="AX620" s="15" t="s">
        <v>86</v>
      </c>
      <c r="AY620" s="173" t="s">
        <v>305</v>
      </c>
    </row>
    <row r="621" spans="2:65" s="11" customFormat="1" ht="22.9" customHeight="1">
      <c r="B621" s="121"/>
      <c r="D621" s="122" t="s">
        <v>78</v>
      </c>
      <c r="E621" s="131" t="s">
        <v>311</v>
      </c>
      <c r="F621" s="131" t="s">
        <v>506</v>
      </c>
      <c r="I621" s="124"/>
      <c r="J621" s="132">
        <f>BK621</f>
        <v>0</v>
      </c>
      <c r="L621" s="121"/>
      <c r="M621" s="126"/>
      <c r="P621" s="127">
        <f>SUM(P622:P1018)</f>
        <v>0</v>
      </c>
      <c r="R621" s="127">
        <f>SUM(R622:R1018)</f>
        <v>2443.0680576299992</v>
      </c>
      <c r="T621" s="128">
        <f>SUM(T622:T1018)</f>
        <v>0</v>
      </c>
      <c r="AR621" s="122" t="s">
        <v>86</v>
      </c>
      <c r="AT621" s="129" t="s">
        <v>78</v>
      </c>
      <c r="AU621" s="129" t="s">
        <v>86</v>
      </c>
      <c r="AY621" s="122" t="s">
        <v>305</v>
      </c>
      <c r="BK621" s="130">
        <f>SUM(BK622:BK1018)</f>
        <v>0</v>
      </c>
    </row>
    <row r="622" spans="2:65" s="1" customFormat="1" ht="37.9" customHeight="1">
      <c r="B622" s="33"/>
      <c r="C622" s="133" t="s">
        <v>742</v>
      </c>
      <c r="D622" s="133" t="s">
        <v>307</v>
      </c>
      <c r="E622" s="134" t="s">
        <v>4460</v>
      </c>
      <c r="F622" s="135" t="s">
        <v>4461</v>
      </c>
      <c r="G622" s="136" t="s">
        <v>199</v>
      </c>
      <c r="H622" s="137">
        <v>7.46</v>
      </c>
      <c r="I622" s="138"/>
      <c r="J622" s="139">
        <f>ROUND(I622*H622,2)</f>
        <v>0</v>
      </c>
      <c r="K622" s="135" t="s">
        <v>721</v>
      </c>
      <c r="L622" s="33"/>
      <c r="M622" s="140" t="s">
        <v>42</v>
      </c>
      <c r="N622" s="141" t="s">
        <v>50</v>
      </c>
      <c r="P622" s="142">
        <f>O622*H622</f>
        <v>0</v>
      </c>
      <c r="Q622" s="142">
        <v>0.33595000000000003</v>
      </c>
      <c r="R622" s="142">
        <f>Q622*H622</f>
        <v>2.5061870000000002</v>
      </c>
      <c r="S622" s="142">
        <v>0</v>
      </c>
      <c r="T622" s="143">
        <f>S622*H622</f>
        <v>0</v>
      </c>
      <c r="AR622" s="144" t="s">
        <v>311</v>
      </c>
      <c r="AT622" s="144" t="s">
        <v>307</v>
      </c>
      <c r="AU622" s="144" t="s">
        <v>88</v>
      </c>
      <c r="AY622" s="18" t="s">
        <v>305</v>
      </c>
      <c r="BE622" s="145">
        <f>IF(N622="základní",J622,0)</f>
        <v>0</v>
      </c>
      <c r="BF622" s="145">
        <f>IF(N622="snížená",J622,0)</f>
        <v>0</v>
      </c>
      <c r="BG622" s="145">
        <f>IF(N622="zákl. přenesená",J622,0)</f>
        <v>0</v>
      </c>
      <c r="BH622" s="145">
        <f>IF(N622="sníž. přenesená",J622,0)</f>
        <v>0</v>
      </c>
      <c r="BI622" s="145">
        <f>IF(N622="nulová",J622,0)</f>
        <v>0</v>
      </c>
      <c r="BJ622" s="18" t="s">
        <v>86</v>
      </c>
      <c r="BK622" s="145">
        <f>ROUND(I622*H622,2)</f>
        <v>0</v>
      </c>
      <c r="BL622" s="18" t="s">
        <v>311</v>
      </c>
      <c r="BM622" s="144" t="s">
        <v>4462</v>
      </c>
    </row>
    <row r="623" spans="2:65" s="1" customFormat="1" ht="48.75">
      <c r="B623" s="33"/>
      <c r="D623" s="146" t="s">
        <v>313</v>
      </c>
      <c r="F623" s="147" t="s">
        <v>4463</v>
      </c>
      <c r="I623" s="148"/>
      <c r="L623" s="33"/>
      <c r="M623" s="149"/>
      <c r="T623" s="54"/>
      <c r="AT623" s="18" t="s">
        <v>313</v>
      </c>
      <c r="AU623" s="18" t="s">
        <v>88</v>
      </c>
    </row>
    <row r="624" spans="2:65" s="1" customFormat="1" ht="136.5">
      <c r="B624" s="33"/>
      <c r="D624" s="146" t="s">
        <v>4036</v>
      </c>
      <c r="F624" s="189" t="s">
        <v>4464</v>
      </c>
      <c r="I624" s="148"/>
      <c r="L624" s="33"/>
      <c r="M624" s="149"/>
      <c r="T624" s="54"/>
      <c r="AT624" s="18" t="s">
        <v>4036</v>
      </c>
      <c r="AU624" s="18" t="s">
        <v>88</v>
      </c>
    </row>
    <row r="625" spans="2:65" s="12" customFormat="1" ht="11.25">
      <c r="B625" s="152"/>
      <c r="D625" s="146" t="s">
        <v>317</v>
      </c>
      <c r="E625" s="153" t="s">
        <v>42</v>
      </c>
      <c r="F625" s="154" t="s">
        <v>4465</v>
      </c>
      <c r="H625" s="153" t="s">
        <v>42</v>
      </c>
      <c r="I625" s="155"/>
      <c r="L625" s="152"/>
      <c r="M625" s="156"/>
      <c r="T625" s="157"/>
      <c r="AT625" s="153" t="s">
        <v>317</v>
      </c>
      <c r="AU625" s="153" t="s">
        <v>88</v>
      </c>
      <c r="AV625" s="12" t="s">
        <v>86</v>
      </c>
      <c r="AW625" s="12" t="s">
        <v>38</v>
      </c>
      <c r="AX625" s="12" t="s">
        <v>79</v>
      </c>
      <c r="AY625" s="153" t="s">
        <v>305</v>
      </c>
    </row>
    <row r="626" spans="2:65" s="12" customFormat="1" ht="11.25">
      <c r="B626" s="152"/>
      <c r="D626" s="146" t="s">
        <v>317</v>
      </c>
      <c r="E626" s="153" t="s">
        <v>42</v>
      </c>
      <c r="F626" s="154" t="s">
        <v>4367</v>
      </c>
      <c r="H626" s="153" t="s">
        <v>42</v>
      </c>
      <c r="I626" s="155"/>
      <c r="L626" s="152"/>
      <c r="M626" s="156"/>
      <c r="T626" s="157"/>
      <c r="AT626" s="153" t="s">
        <v>317</v>
      </c>
      <c r="AU626" s="153" t="s">
        <v>88</v>
      </c>
      <c r="AV626" s="12" t="s">
        <v>86</v>
      </c>
      <c r="AW626" s="12" t="s">
        <v>38</v>
      </c>
      <c r="AX626" s="12" t="s">
        <v>79</v>
      </c>
      <c r="AY626" s="153" t="s">
        <v>305</v>
      </c>
    </row>
    <row r="627" spans="2:65" s="13" customFormat="1" ht="11.25">
      <c r="B627" s="158"/>
      <c r="D627" s="146" t="s">
        <v>317</v>
      </c>
      <c r="E627" s="159" t="s">
        <v>42</v>
      </c>
      <c r="F627" s="160" t="s">
        <v>4466</v>
      </c>
      <c r="H627" s="161">
        <v>7.46</v>
      </c>
      <c r="I627" s="162"/>
      <c r="L627" s="158"/>
      <c r="M627" s="163"/>
      <c r="T627" s="164"/>
      <c r="AT627" s="159" t="s">
        <v>317</v>
      </c>
      <c r="AU627" s="159" t="s">
        <v>88</v>
      </c>
      <c r="AV627" s="13" t="s">
        <v>88</v>
      </c>
      <c r="AW627" s="13" t="s">
        <v>38</v>
      </c>
      <c r="AX627" s="13" t="s">
        <v>79</v>
      </c>
      <c r="AY627" s="159" t="s">
        <v>305</v>
      </c>
    </row>
    <row r="628" spans="2:65" s="15" customFormat="1" ht="11.25">
      <c r="B628" s="172"/>
      <c r="D628" s="146" t="s">
        <v>317</v>
      </c>
      <c r="E628" s="173" t="s">
        <v>42</v>
      </c>
      <c r="F628" s="174" t="s">
        <v>339</v>
      </c>
      <c r="H628" s="175">
        <v>7.46</v>
      </c>
      <c r="I628" s="176"/>
      <c r="L628" s="172"/>
      <c r="M628" s="177"/>
      <c r="T628" s="178"/>
      <c r="AT628" s="173" t="s">
        <v>317</v>
      </c>
      <c r="AU628" s="173" t="s">
        <v>88</v>
      </c>
      <c r="AV628" s="15" t="s">
        <v>311</v>
      </c>
      <c r="AW628" s="15" t="s">
        <v>38</v>
      </c>
      <c r="AX628" s="15" t="s">
        <v>86</v>
      </c>
      <c r="AY628" s="173" t="s">
        <v>305</v>
      </c>
    </row>
    <row r="629" spans="2:65" s="1" customFormat="1" ht="37.9" customHeight="1">
      <c r="B629" s="33"/>
      <c r="C629" s="133" t="s">
        <v>747</v>
      </c>
      <c r="D629" s="133" t="s">
        <v>307</v>
      </c>
      <c r="E629" s="134" t="s">
        <v>4467</v>
      </c>
      <c r="F629" s="135" t="s">
        <v>4468</v>
      </c>
      <c r="G629" s="136" t="s">
        <v>199</v>
      </c>
      <c r="H629" s="137">
        <v>53.76</v>
      </c>
      <c r="I629" s="138"/>
      <c r="J629" s="139">
        <f>ROUND(I629*H629,2)</f>
        <v>0</v>
      </c>
      <c r="K629" s="135" t="s">
        <v>721</v>
      </c>
      <c r="L629" s="33"/>
      <c r="M629" s="140" t="s">
        <v>42</v>
      </c>
      <c r="N629" s="141" t="s">
        <v>50</v>
      </c>
      <c r="P629" s="142">
        <f>O629*H629</f>
        <v>0</v>
      </c>
      <c r="Q629" s="142">
        <v>0.33666000000000001</v>
      </c>
      <c r="R629" s="142">
        <f>Q629*H629</f>
        <v>18.0988416</v>
      </c>
      <c r="S629" s="142">
        <v>0</v>
      </c>
      <c r="T629" s="143">
        <f>S629*H629</f>
        <v>0</v>
      </c>
      <c r="AR629" s="144" t="s">
        <v>311</v>
      </c>
      <c r="AT629" s="144" t="s">
        <v>307</v>
      </c>
      <c r="AU629" s="144" t="s">
        <v>88</v>
      </c>
      <c r="AY629" s="18" t="s">
        <v>305</v>
      </c>
      <c r="BE629" s="145">
        <f>IF(N629="základní",J629,0)</f>
        <v>0</v>
      </c>
      <c r="BF629" s="145">
        <f>IF(N629="snížená",J629,0)</f>
        <v>0</v>
      </c>
      <c r="BG629" s="145">
        <f>IF(N629="zákl. přenesená",J629,0)</f>
        <v>0</v>
      </c>
      <c r="BH629" s="145">
        <f>IF(N629="sníž. přenesená",J629,0)</f>
        <v>0</v>
      </c>
      <c r="BI629" s="145">
        <f>IF(N629="nulová",J629,0)</f>
        <v>0</v>
      </c>
      <c r="BJ629" s="18" t="s">
        <v>86</v>
      </c>
      <c r="BK629" s="145">
        <f>ROUND(I629*H629,2)</f>
        <v>0</v>
      </c>
      <c r="BL629" s="18" t="s">
        <v>311</v>
      </c>
      <c r="BM629" s="144" t="s">
        <v>4469</v>
      </c>
    </row>
    <row r="630" spans="2:65" s="1" customFormat="1" ht="48.75">
      <c r="B630" s="33"/>
      <c r="D630" s="146" t="s">
        <v>313</v>
      </c>
      <c r="F630" s="147" t="s">
        <v>4470</v>
      </c>
      <c r="I630" s="148"/>
      <c r="L630" s="33"/>
      <c r="M630" s="149"/>
      <c r="T630" s="54"/>
      <c r="AT630" s="18" t="s">
        <v>313</v>
      </c>
      <c r="AU630" s="18" t="s">
        <v>88</v>
      </c>
    </row>
    <row r="631" spans="2:65" s="1" customFormat="1" ht="136.5">
      <c r="B631" s="33"/>
      <c r="D631" s="146" t="s">
        <v>4036</v>
      </c>
      <c r="F631" s="189" t="s">
        <v>4464</v>
      </c>
      <c r="I631" s="148"/>
      <c r="L631" s="33"/>
      <c r="M631" s="149"/>
      <c r="T631" s="54"/>
      <c r="AT631" s="18" t="s">
        <v>4036</v>
      </c>
      <c r="AU631" s="18" t="s">
        <v>88</v>
      </c>
    </row>
    <row r="632" spans="2:65" s="12" customFormat="1" ht="11.25">
      <c r="B632" s="152"/>
      <c r="D632" s="146" t="s">
        <v>317</v>
      </c>
      <c r="E632" s="153" t="s">
        <v>42</v>
      </c>
      <c r="F632" s="154" t="s">
        <v>4465</v>
      </c>
      <c r="H632" s="153" t="s">
        <v>42</v>
      </c>
      <c r="I632" s="155"/>
      <c r="L632" s="152"/>
      <c r="M632" s="156"/>
      <c r="T632" s="157"/>
      <c r="AT632" s="153" t="s">
        <v>317</v>
      </c>
      <c r="AU632" s="153" t="s">
        <v>88</v>
      </c>
      <c r="AV632" s="12" t="s">
        <v>86</v>
      </c>
      <c r="AW632" s="12" t="s">
        <v>38</v>
      </c>
      <c r="AX632" s="12" t="s">
        <v>79</v>
      </c>
      <c r="AY632" s="153" t="s">
        <v>305</v>
      </c>
    </row>
    <row r="633" spans="2:65" s="12" customFormat="1" ht="11.25">
      <c r="B633" s="152"/>
      <c r="D633" s="146" t="s">
        <v>317</v>
      </c>
      <c r="E633" s="153" t="s">
        <v>42</v>
      </c>
      <c r="F633" s="154" t="s">
        <v>4367</v>
      </c>
      <c r="H633" s="153" t="s">
        <v>42</v>
      </c>
      <c r="I633" s="155"/>
      <c r="L633" s="152"/>
      <c r="M633" s="156"/>
      <c r="T633" s="157"/>
      <c r="AT633" s="153" t="s">
        <v>317</v>
      </c>
      <c r="AU633" s="153" t="s">
        <v>88</v>
      </c>
      <c r="AV633" s="12" t="s">
        <v>86</v>
      </c>
      <c r="AW633" s="12" t="s">
        <v>38</v>
      </c>
      <c r="AX633" s="12" t="s">
        <v>79</v>
      </c>
      <c r="AY633" s="153" t="s">
        <v>305</v>
      </c>
    </row>
    <row r="634" spans="2:65" s="13" customFormat="1" ht="11.25">
      <c r="B634" s="158"/>
      <c r="D634" s="146" t="s">
        <v>317</v>
      </c>
      <c r="E634" s="159" t="s">
        <v>42</v>
      </c>
      <c r="F634" s="160" t="s">
        <v>4471</v>
      </c>
      <c r="H634" s="161">
        <v>53.76</v>
      </c>
      <c r="I634" s="162"/>
      <c r="L634" s="158"/>
      <c r="M634" s="163"/>
      <c r="T634" s="164"/>
      <c r="AT634" s="159" t="s">
        <v>317</v>
      </c>
      <c r="AU634" s="159" t="s">
        <v>88</v>
      </c>
      <c r="AV634" s="13" t="s">
        <v>88</v>
      </c>
      <c r="AW634" s="13" t="s">
        <v>38</v>
      </c>
      <c r="AX634" s="13" t="s">
        <v>79</v>
      </c>
      <c r="AY634" s="159" t="s">
        <v>305</v>
      </c>
    </row>
    <row r="635" spans="2:65" s="15" customFormat="1" ht="11.25">
      <c r="B635" s="172"/>
      <c r="D635" s="146" t="s">
        <v>317</v>
      </c>
      <c r="E635" s="173" t="s">
        <v>42</v>
      </c>
      <c r="F635" s="174" t="s">
        <v>339</v>
      </c>
      <c r="H635" s="175">
        <v>53.76</v>
      </c>
      <c r="I635" s="176"/>
      <c r="L635" s="172"/>
      <c r="M635" s="177"/>
      <c r="T635" s="178"/>
      <c r="AT635" s="173" t="s">
        <v>317</v>
      </c>
      <c r="AU635" s="173" t="s">
        <v>88</v>
      </c>
      <c r="AV635" s="15" t="s">
        <v>311</v>
      </c>
      <c r="AW635" s="15" t="s">
        <v>38</v>
      </c>
      <c r="AX635" s="15" t="s">
        <v>86</v>
      </c>
      <c r="AY635" s="173" t="s">
        <v>305</v>
      </c>
    </row>
    <row r="636" spans="2:65" s="1" customFormat="1" ht="37.9" customHeight="1">
      <c r="B636" s="33"/>
      <c r="C636" s="133" t="s">
        <v>755</v>
      </c>
      <c r="D636" s="133" t="s">
        <v>307</v>
      </c>
      <c r="E636" s="134" t="s">
        <v>4472</v>
      </c>
      <c r="F636" s="135" t="s">
        <v>4473</v>
      </c>
      <c r="G636" s="136" t="s">
        <v>199</v>
      </c>
      <c r="H636" s="137">
        <v>8.49</v>
      </c>
      <c r="I636" s="138"/>
      <c r="J636" s="139">
        <f>ROUND(I636*H636,2)</f>
        <v>0</v>
      </c>
      <c r="K636" s="135" t="s">
        <v>721</v>
      </c>
      <c r="L636" s="33"/>
      <c r="M636" s="140" t="s">
        <v>42</v>
      </c>
      <c r="N636" s="141" t="s">
        <v>50</v>
      </c>
      <c r="P636" s="142">
        <f>O636*H636</f>
        <v>0</v>
      </c>
      <c r="Q636" s="142">
        <v>0.34129999999999999</v>
      </c>
      <c r="R636" s="142">
        <f>Q636*H636</f>
        <v>2.897637</v>
      </c>
      <c r="S636" s="142">
        <v>0</v>
      </c>
      <c r="T636" s="143">
        <f>S636*H636</f>
        <v>0</v>
      </c>
      <c r="AR636" s="144" t="s">
        <v>311</v>
      </c>
      <c r="AT636" s="144" t="s">
        <v>307</v>
      </c>
      <c r="AU636" s="144" t="s">
        <v>88</v>
      </c>
      <c r="AY636" s="18" t="s">
        <v>305</v>
      </c>
      <c r="BE636" s="145">
        <f>IF(N636="základní",J636,0)</f>
        <v>0</v>
      </c>
      <c r="BF636" s="145">
        <f>IF(N636="snížená",J636,0)</f>
        <v>0</v>
      </c>
      <c r="BG636" s="145">
        <f>IF(N636="zákl. přenesená",J636,0)</f>
        <v>0</v>
      </c>
      <c r="BH636" s="145">
        <f>IF(N636="sníž. přenesená",J636,0)</f>
        <v>0</v>
      </c>
      <c r="BI636" s="145">
        <f>IF(N636="nulová",J636,0)</f>
        <v>0</v>
      </c>
      <c r="BJ636" s="18" t="s">
        <v>86</v>
      </c>
      <c r="BK636" s="145">
        <f>ROUND(I636*H636,2)</f>
        <v>0</v>
      </c>
      <c r="BL636" s="18" t="s">
        <v>311</v>
      </c>
      <c r="BM636" s="144" t="s">
        <v>4474</v>
      </c>
    </row>
    <row r="637" spans="2:65" s="1" customFormat="1" ht="48.75">
      <c r="B637" s="33"/>
      <c r="D637" s="146" t="s">
        <v>313</v>
      </c>
      <c r="F637" s="147" t="s">
        <v>4475</v>
      </c>
      <c r="I637" s="148"/>
      <c r="L637" s="33"/>
      <c r="M637" s="149"/>
      <c r="T637" s="54"/>
      <c r="AT637" s="18" t="s">
        <v>313</v>
      </c>
      <c r="AU637" s="18" t="s">
        <v>88</v>
      </c>
    </row>
    <row r="638" spans="2:65" s="1" customFormat="1" ht="136.5">
      <c r="B638" s="33"/>
      <c r="D638" s="146" t="s">
        <v>4036</v>
      </c>
      <c r="F638" s="189" t="s">
        <v>4464</v>
      </c>
      <c r="I638" s="148"/>
      <c r="L638" s="33"/>
      <c r="M638" s="149"/>
      <c r="T638" s="54"/>
      <c r="AT638" s="18" t="s">
        <v>4036</v>
      </c>
      <c r="AU638" s="18" t="s">
        <v>88</v>
      </c>
    </row>
    <row r="639" spans="2:65" s="12" customFormat="1" ht="11.25">
      <c r="B639" s="152"/>
      <c r="D639" s="146" t="s">
        <v>317</v>
      </c>
      <c r="E639" s="153" t="s">
        <v>42</v>
      </c>
      <c r="F639" s="154" t="s">
        <v>4465</v>
      </c>
      <c r="H639" s="153" t="s">
        <v>42</v>
      </c>
      <c r="I639" s="155"/>
      <c r="L639" s="152"/>
      <c r="M639" s="156"/>
      <c r="T639" s="157"/>
      <c r="AT639" s="153" t="s">
        <v>317</v>
      </c>
      <c r="AU639" s="153" t="s">
        <v>88</v>
      </c>
      <c r="AV639" s="12" t="s">
        <v>86</v>
      </c>
      <c r="AW639" s="12" t="s">
        <v>38</v>
      </c>
      <c r="AX639" s="12" t="s">
        <v>79</v>
      </c>
      <c r="AY639" s="153" t="s">
        <v>305</v>
      </c>
    </row>
    <row r="640" spans="2:65" s="12" customFormat="1" ht="11.25">
      <c r="B640" s="152"/>
      <c r="D640" s="146" t="s">
        <v>317</v>
      </c>
      <c r="E640" s="153" t="s">
        <v>42</v>
      </c>
      <c r="F640" s="154" t="s">
        <v>4367</v>
      </c>
      <c r="H640" s="153" t="s">
        <v>42</v>
      </c>
      <c r="I640" s="155"/>
      <c r="L640" s="152"/>
      <c r="M640" s="156"/>
      <c r="T640" s="157"/>
      <c r="AT640" s="153" t="s">
        <v>317</v>
      </c>
      <c r="AU640" s="153" t="s">
        <v>88</v>
      </c>
      <c r="AV640" s="12" t="s">
        <v>86</v>
      </c>
      <c r="AW640" s="12" t="s">
        <v>38</v>
      </c>
      <c r="AX640" s="12" t="s">
        <v>79</v>
      </c>
      <c r="AY640" s="153" t="s">
        <v>305</v>
      </c>
    </row>
    <row r="641" spans="2:65" s="13" customFormat="1" ht="11.25">
      <c r="B641" s="158"/>
      <c r="D641" s="146" t="s">
        <v>317</v>
      </c>
      <c r="E641" s="159" t="s">
        <v>42</v>
      </c>
      <c r="F641" s="160" t="s">
        <v>4476</v>
      </c>
      <c r="H641" s="161">
        <v>8.49</v>
      </c>
      <c r="I641" s="162"/>
      <c r="L641" s="158"/>
      <c r="M641" s="163"/>
      <c r="T641" s="164"/>
      <c r="AT641" s="159" t="s">
        <v>317</v>
      </c>
      <c r="AU641" s="159" t="s">
        <v>88</v>
      </c>
      <c r="AV641" s="13" t="s">
        <v>88</v>
      </c>
      <c r="AW641" s="13" t="s">
        <v>38</v>
      </c>
      <c r="AX641" s="13" t="s">
        <v>79</v>
      </c>
      <c r="AY641" s="159" t="s">
        <v>305</v>
      </c>
    </row>
    <row r="642" spans="2:65" s="15" customFormat="1" ht="11.25">
      <c r="B642" s="172"/>
      <c r="D642" s="146" t="s">
        <v>317</v>
      </c>
      <c r="E642" s="173" t="s">
        <v>42</v>
      </c>
      <c r="F642" s="174" t="s">
        <v>339</v>
      </c>
      <c r="H642" s="175">
        <v>8.49</v>
      </c>
      <c r="I642" s="176"/>
      <c r="L642" s="172"/>
      <c r="M642" s="177"/>
      <c r="T642" s="178"/>
      <c r="AT642" s="173" t="s">
        <v>317</v>
      </c>
      <c r="AU642" s="173" t="s">
        <v>88</v>
      </c>
      <c r="AV642" s="15" t="s">
        <v>311</v>
      </c>
      <c r="AW642" s="15" t="s">
        <v>38</v>
      </c>
      <c r="AX642" s="15" t="s">
        <v>86</v>
      </c>
      <c r="AY642" s="173" t="s">
        <v>305</v>
      </c>
    </row>
    <row r="643" spans="2:65" s="1" customFormat="1" ht="37.9" customHeight="1">
      <c r="B643" s="33"/>
      <c r="C643" s="133" t="s">
        <v>760</v>
      </c>
      <c r="D643" s="133" t="s">
        <v>307</v>
      </c>
      <c r="E643" s="134" t="s">
        <v>4477</v>
      </c>
      <c r="F643" s="135" t="s">
        <v>4478</v>
      </c>
      <c r="G643" s="136" t="s">
        <v>199</v>
      </c>
      <c r="H643" s="137">
        <v>10.39</v>
      </c>
      <c r="I643" s="138"/>
      <c r="J643" s="139">
        <f>ROUND(I643*H643,2)</f>
        <v>0</v>
      </c>
      <c r="K643" s="135" t="s">
        <v>721</v>
      </c>
      <c r="L643" s="33"/>
      <c r="M643" s="140" t="s">
        <v>42</v>
      </c>
      <c r="N643" s="141" t="s">
        <v>50</v>
      </c>
      <c r="P643" s="142">
        <f>O643*H643</f>
        <v>0</v>
      </c>
      <c r="Q643" s="142">
        <v>0.31296000000000002</v>
      </c>
      <c r="R643" s="142">
        <f>Q643*H643</f>
        <v>3.2516544000000005</v>
      </c>
      <c r="S643" s="142">
        <v>0</v>
      </c>
      <c r="T643" s="143">
        <f>S643*H643</f>
        <v>0</v>
      </c>
      <c r="AR643" s="144" t="s">
        <v>311</v>
      </c>
      <c r="AT643" s="144" t="s">
        <v>307</v>
      </c>
      <c r="AU643" s="144" t="s">
        <v>88</v>
      </c>
      <c r="AY643" s="18" t="s">
        <v>305</v>
      </c>
      <c r="BE643" s="145">
        <f>IF(N643="základní",J643,0)</f>
        <v>0</v>
      </c>
      <c r="BF643" s="145">
        <f>IF(N643="snížená",J643,0)</f>
        <v>0</v>
      </c>
      <c r="BG643" s="145">
        <f>IF(N643="zákl. přenesená",J643,0)</f>
        <v>0</v>
      </c>
      <c r="BH643" s="145">
        <f>IF(N643="sníž. přenesená",J643,0)</f>
        <v>0</v>
      </c>
      <c r="BI643" s="145">
        <f>IF(N643="nulová",J643,0)</f>
        <v>0</v>
      </c>
      <c r="BJ643" s="18" t="s">
        <v>86</v>
      </c>
      <c r="BK643" s="145">
        <f>ROUND(I643*H643,2)</f>
        <v>0</v>
      </c>
      <c r="BL643" s="18" t="s">
        <v>311</v>
      </c>
      <c r="BM643" s="144" t="s">
        <v>4479</v>
      </c>
    </row>
    <row r="644" spans="2:65" s="1" customFormat="1" ht="48.75">
      <c r="B644" s="33"/>
      <c r="D644" s="146" t="s">
        <v>313</v>
      </c>
      <c r="F644" s="147" t="s">
        <v>4480</v>
      </c>
      <c r="I644" s="148"/>
      <c r="L644" s="33"/>
      <c r="M644" s="149"/>
      <c r="T644" s="54"/>
      <c r="AT644" s="18" t="s">
        <v>313</v>
      </c>
      <c r="AU644" s="18" t="s">
        <v>88</v>
      </c>
    </row>
    <row r="645" spans="2:65" s="1" customFormat="1" ht="136.5">
      <c r="B645" s="33"/>
      <c r="D645" s="146" t="s">
        <v>4036</v>
      </c>
      <c r="F645" s="189" t="s">
        <v>4464</v>
      </c>
      <c r="I645" s="148"/>
      <c r="L645" s="33"/>
      <c r="M645" s="149"/>
      <c r="T645" s="54"/>
      <c r="AT645" s="18" t="s">
        <v>4036</v>
      </c>
      <c r="AU645" s="18" t="s">
        <v>88</v>
      </c>
    </row>
    <row r="646" spans="2:65" s="12" customFormat="1" ht="11.25">
      <c r="B646" s="152"/>
      <c r="D646" s="146" t="s">
        <v>317</v>
      </c>
      <c r="E646" s="153" t="s">
        <v>42</v>
      </c>
      <c r="F646" s="154" t="s">
        <v>4465</v>
      </c>
      <c r="H646" s="153" t="s">
        <v>42</v>
      </c>
      <c r="I646" s="155"/>
      <c r="L646" s="152"/>
      <c r="M646" s="156"/>
      <c r="T646" s="157"/>
      <c r="AT646" s="153" t="s">
        <v>317</v>
      </c>
      <c r="AU646" s="153" t="s">
        <v>88</v>
      </c>
      <c r="AV646" s="12" t="s">
        <v>86</v>
      </c>
      <c r="AW646" s="12" t="s">
        <v>38</v>
      </c>
      <c r="AX646" s="12" t="s">
        <v>79</v>
      </c>
      <c r="AY646" s="153" t="s">
        <v>305</v>
      </c>
    </row>
    <row r="647" spans="2:65" s="12" customFormat="1" ht="11.25">
      <c r="B647" s="152"/>
      <c r="D647" s="146" t="s">
        <v>317</v>
      </c>
      <c r="E647" s="153" t="s">
        <v>42</v>
      </c>
      <c r="F647" s="154" t="s">
        <v>4367</v>
      </c>
      <c r="H647" s="153" t="s">
        <v>42</v>
      </c>
      <c r="I647" s="155"/>
      <c r="L647" s="152"/>
      <c r="M647" s="156"/>
      <c r="T647" s="157"/>
      <c r="AT647" s="153" t="s">
        <v>317</v>
      </c>
      <c r="AU647" s="153" t="s">
        <v>88</v>
      </c>
      <c r="AV647" s="12" t="s">
        <v>86</v>
      </c>
      <c r="AW647" s="12" t="s">
        <v>38</v>
      </c>
      <c r="AX647" s="12" t="s">
        <v>79</v>
      </c>
      <c r="AY647" s="153" t="s">
        <v>305</v>
      </c>
    </row>
    <row r="648" spans="2:65" s="13" customFormat="1" ht="11.25">
      <c r="B648" s="158"/>
      <c r="D648" s="146" t="s">
        <v>317</v>
      </c>
      <c r="E648" s="159" t="s">
        <v>42</v>
      </c>
      <c r="F648" s="160" t="s">
        <v>4481</v>
      </c>
      <c r="H648" s="161">
        <v>10.39</v>
      </c>
      <c r="I648" s="162"/>
      <c r="L648" s="158"/>
      <c r="M648" s="163"/>
      <c r="T648" s="164"/>
      <c r="AT648" s="159" t="s">
        <v>317</v>
      </c>
      <c r="AU648" s="159" t="s">
        <v>88</v>
      </c>
      <c r="AV648" s="13" t="s">
        <v>88</v>
      </c>
      <c r="AW648" s="13" t="s">
        <v>38</v>
      </c>
      <c r="AX648" s="13" t="s">
        <v>79</v>
      </c>
      <c r="AY648" s="159" t="s">
        <v>305</v>
      </c>
    </row>
    <row r="649" spans="2:65" s="15" customFormat="1" ht="11.25">
      <c r="B649" s="172"/>
      <c r="D649" s="146" t="s">
        <v>317</v>
      </c>
      <c r="E649" s="173" t="s">
        <v>42</v>
      </c>
      <c r="F649" s="174" t="s">
        <v>339</v>
      </c>
      <c r="H649" s="175">
        <v>10.39</v>
      </c>
      <c r="I649" s="176"/>
      <c r="L649" s="172"/>
      <c r="M649" s="177"/>
      <c r="T649" s="178"/>
      <c r="AT649" s="173" t="s">
        <v>317</v>
      </c>
      <c r="AU649" s="173" t="s">
        <v>88</v>
      </c>
      <c r="AV649" s="15" t="s">
        <v>311</v>
      </c>
      <c r="AW649" s="15" t="s">
        <v>38</v>
      </c>
      <c r="AX649" s="15" t="s">
        <v>86</v>
      </c>
      <c r="AY649" s="173" t="s">
        <v>305</v>
      </c>
    </row>
    <row r="650" spans="2:65" s="1" customFormat="1" ht="37.9" customHeight="1">
      <c r="B650" s="33"/>
      <c r="C650" s="133" t="s">
        <v>768</v>
      </c>
      <c r="D650" s="133" t="s">
        <v>307</v>
      </c>
      <c r="E650" s="134" t="s">
        <v>4482</v>
      </c>
      <c r="F650" s="135" t="s">
        <v>4483</v>
      </c>
      <c r="G650" s="136" t="s">
        <v>199</v>
      </c>
      <c r="H650" s="137">
        <v>10.49</v>
      </c>
      <c r="I650" s="138"/>
      <c r="J650" s="139">
        <f>ROUND(I650*H650,2)</f>
        <v>0</v>
      </c>
      <c r="K650" s="135" t="s">
        <v>721</v>
      </c>
      <c r="L650" s="33"/>
      <c r="M650" s="140" t="s">
        <v>42</v>
      </c>
      <c r="N650" s="141" t="s">
        <v>50</v>
      </c>
      <c r="P650" s="142">
        <f>O650*H650</f>
        <v>0</v>
      </c>
      <c r="Q650" s="142">
        <v>0.30343999999999999</v>
      </c>
      <c r="R650" s="142">
        <f>Q650*H650</f>
        <v>3.1830856000000001</v>
      </c>
      <c r="S650" s="142">
        <v>0</v>
      </c>
      <c r="T650" s="143">
        <f>S650*H650</f>
        <v>0</v>
      </c>
      <c r="AR650" s="144" t="s">
        <v>311</v>
      </c>
      <c r="AT650" s="144" t="s">
        <v>307</v>
      </c>
      <c r="AU650" s="144" t="s">
        <v>88</v>
      </c>
      <c r="AY650" s="18" t="s">
        <v>305</v>
      </c>
      <c r="BE650" s="145">
        <f>IF(N650="základní",J650,0)</f>
        <v>0</v>
      </c>
      <c r="BF650" s="145">
        <f>IF(N650="snížená",J650,0)</f>
        <v>0</v>
      </c>
      <c r="BG650" s="145">
        <f>IF(N650="zákl. přenesená",J650,0)</f>
        <v>0</v>
      </c>
      <c r="BH650" s="145">
        <f>IF(N650="sníž. přenesená",J650,0)</f>
        <v>0</v>
      </c>
      <c r="BI650" s="145">
        <f>IF(N650="nulová",J650,0)</f>
        <v>0</v>
      </c>
      <c r="BJ650" s="18" t="s">
        <v>86</v>
      </c>
      <c r="BK650" s="145">
        <f>ROUND(I650*H650,2)</f>
        <v>0</v>
      </c>
      <c r="BL650" s="18" t="s">
        <v>311</v>
      </c>
      <c r="BM650" s="144" t="s">
        <v>4484</v>
      </c>
    </row>
    <row r="651" spans="2:65" s="1" customFormat="1" ht="48.75">
      <c r="B651" s="33"/>
      <c r="D651" s="146" t="s">
        <v>313</v>
      </c>
      <c r="F651" s="147" t="s">
        <v>4485</v>
      </c>
      <c r="I651" s="148"/>
      <c r="L651" s="33"/>
      <c r="M651" s="149"/>
      <c r="T651" s="54"/>
      <c r="AT651" s="18" t="s">
        <v>313</v>
      </c>
      <c r="AU651" s="18" t="s">
        <v>88</v>
      </c>
    </row>
    <row r="652" spans="2:65" s="1" customFormat="1" ht="136.5">
      <c r="B652" s="33"/>
      <c r="D652" s="146" t="s">
        <v>4036</v>
      </c>
      <c r="F652" s="189" t="s">
        <v>4464</v>
      </c>
      <c r="I652" s="148"/>
      <c r="L652" s="33"/>
      <c r="M652" s="149"/>
      <c r="T652" s="54"/>
      <c r="AT652" s="18" t="s">
        <v>4036</v>
      </c>
      <c r="AU652" s="18" t="s">
        <v>88</v>
      </c>
    </row>
    <row r="653" spans="2:65" s="12" customFormat="1" ht="11.25">
      <c r="B653" s="152"/>
      <c r="D653" s="146" t="s">
        <v>317</v>
      </c>
      <c r="E653" s="153" t="s">
        <v>42</v>
      </c>
      <c r="F653" s="154" t="s">
        <v>4465</v>
      </c>
      <c r="H653" s="153" t="s">
        <v>42</v>
      </c>
      <c r="I653" s="155"/>
      <c r="L653" s="152"/>
      <c r="M653" s="156"/>
      <c r="T653" s="157"/>
      <c r="AT653" s="153" t="s">
        <v>317</v>
      </c>
      <c r="AU653" s="153" t="s">
        <v>88</v>
      </c>
      <c r="AV653" s="12" t="s">
        <v>86</v>
      </c>
      <c r="AW653" s="12" t="s">
        <v>38</v>
      </c>
      <c r="AX653" s="12" t="s">
        <v>79</v>
      </c>
      <c r="AY653" s="153" t="s">
        <v>305</v>
      </c>
    </row>
    <row r="654" spans="2:65" s="12" customFormat="1" ht="11.25">
      <c r="B654" s="152"/>
      <c r="D654" s="146" t="s">
        <v>317</v>
      </c>
      <c r="E654" s="153" t="s">
        <v>42</v>
      </c>
      <c r="F654" s="154" t="s">
        <v>4367</v>
      </c>
      <c r="H654" s="153" t="s">
        <v>42</v>
      </c>
      <c r="I654" s="155"/>
      <c r="L654" s="152"/>
      <c r="M654" s="156"/>
      <c r="T654" s="157"/>
      <c r="AT654" s="153" t="s">
        <v>317</v>
      </c>
      <c r="AU654" s="153" t="s">
        <v>88</v>
      </c>
      <c r="AV654" s="12" t="s">
        <v>86</v>
      </c>
      <c r="AW654" s="12" t="s">
        <v>38</v>
      </c>
      <c r="AX654" s="12" t="s">
        <v>79</v>
      </c>
      <c r="AY654" s="153" t="s">
        <v>305</v>
      </c>
    </row>
    <row r="655" spans="2:65" s="13" customFormat="1" ht="11.25">
      <c r="B655" s="158"/>
      <c r="D655" s="146" t="s">
        <v>317</v>
      </c>
      <c r="E655" s="159" t="s">
        <v>42</v>
      </c>
      <c r="F655" s="160" t="s">
        <v>4486</v>
      </c>
      <c r="H655" s="161">
        <v>10.49</v>
      </c>
      <c r="I655" s="162"/>
      <c r="L655" s="158"/>
      <c r="M655" s="163"/>
      <c r="T655" s="164"/>
      <c r="AT655" s="159" t="s">
        <v>317</v>
      </c>
      <c r="AU655" s="159" t="s">
        <v>88</v>
      </c>
      <c r="AV655" s="13" t="s">
        <v>88</v>
      </c>
      <c r="AW655" s="13" t="s">
        <v>38</v>
      </c>
      <c r="AX655" s="13" t="s">
        <v>79</v>
      </c>
      <c r="AY655" s="159" t="s">
        <v>305</v>
      </c>
    </row>
    <row r="656" spans="2:65" s="15" customFormat="1" ht="11.25">
      <c r="B656" s="172"/>
      <c r="D656" s="146" t="s">
        <v>317</v>
      </c>
      <c r="E656" s="173" t="s">
        <v>42</v>
      </c>
      <c r="F656" s="174" t="s">
        <v>339</v>
      </c>
      <c r="H656" s="175">
        <v>10.49</v>
      </c>
      <c r="I656" s="176"/>
      <c r="L656" s="172"/>
      <c r="M656" s="177"/>
      <c r="T656" s="178"/>
      <c r="AT656" s="173" t="s">
        <v>317</v>
      </c>
      <c r="AU656" s="173" t="s">
        <v>88</v>
      </c>
      <c r="AV656" s="15" t="s">
        <v>311</v>
      </c>
      <c r="AW656" s="15" t="s">
        <v>38</v>
      </c>
      <c r="AX656" s="15" t="s">
        <v>86</v>
      </c>
      <c r="AY656" s="173" t="s">
        <v>305</v>
      </c>
    </row>
    <row r="657" spans="2:65" s="1" customFormat="1" ht="37.9" customHeight="1">
      <c r="B657" s="33"/>
      <c r="C657" s="133" t="s">
        <v>771</v>
      </c>
      <c r="D657" s="133" t="s">
        <v>307</v>
      </c>
      <c r="E657" s="134" t="s">
        <v>4487</v>
      </c>
      <c r="F657" s="135" t="s">
        <v>4488</v>
      </c>
      <c r="G657" s="136" t="s">
        <v>199</v>
      </c>
      <c r="H657" s="137">
        <v>21.71</v>
      </c>
      <c r="I657" s="138"/>
      <c r="J657" s="139">
        <f>ROUND(I657*H657,2)</f>
        <v>0</v>
      </c>
      <c r="K657" s="135" t="s">
        <v>721</v>
      </c>
      <c r="L657" s="33"/>
      <c r="M657" s="140" t="s">
        <v>42</v>
      </c>
      <c r="N657" s="141" t="s">
        <v>50</v>
      </c>
      <c r="P657" s="142">
        <f>O657*H657</f>
        <v>0</v>
      </c>
      <c r="Q657" s="142">
        <v>0.29980000000000001</v>
      </c>
      <c r="R657" s="142">
        <f>Q657*H657</f>
        <v>6.5086580000000005</v>
      </c>
      <c r="S657" s="142">
        <v>0</v>
      </c>
      <c r="T657" s="143">
        <f>S657*H657</f>
        <v>0</v>
      </c>
      <c r="AR657" s="144" t="s">
        <v>311</v>
      </c>
      <c r="AT657" s="144" t="s">
        <v>307</v>
      </c>
      <c r="AU657" s="144" t="s">
        <v>88</v>
      </c>
      <c r="AY657" s="18" t="s">
        <v>305</v>
      </c>
      <c r="BE657" s="145">
        <f>IF(N657="základní",J657,0)</f>
        <v>0</v>
      </c>
      <c r="BF657" s="145">
        <f>IF(N657="snížená",J657,0)</f>
        <v>0</v>
      </c>
      <c r="BG657" s="145">
        <f>IF(N657="zákl. přenesená",J657,0)</f>
        <v>0</v>
      </c>
      <c r="BH657" s="145">
        <f>IF(N657="sníž. přenesená",J657,0)</f>
        <v>0</v>
      </c>
      <c r="BI657" s="145">
        <f>IF(N657="nulová",J657,0)</f>
        <v>0</v>
      </c>
      <c r="BJ657" s="18" t="s">
        <v>86</v>
      </c>
      <c r="BK657" s="145">
        <f>ROUND(I657*H657,2)</f>
        <v>0</v>
      </c>
      <c r="BL657" s="18" t="s">
        <v>311</v>
      </c>
      <c r="BM657" s="144" t="s">
        <v>4489</v>
      </c>
    </row>
    <row r="658" spans="2:65" s="1" customFormat="1" ht="48.75">
      <c r="B658" s="33"/>
      <c r="D658" s="146" t="s">
        <v>313</v>
      </c>
      <c r="F658" s="147" t="s">
        <v>4490</v>
      </c>
      <c r="I658" s="148"/>
      <c r="L658" s="33"/>
      <c r="M658" s="149"/>
      <c r="T658" s="54"/>
      <c r="AT658" s="18" t="s">
        <v>313</v>
      </c>
      <c r="AU658" s="18" t="s">
        <v>88</v>
      </c>
    </row>
    <row r="659" spans="2:65" s="1" customFormat="1" ht="136.5">
      <c r="B659" s="33"/>
      <c r="D659" s="146" t="s">
        <v>4036</v>
      </c>
      <c r="F659" s="189" t="s">
        <v>4464</v>
      </c>
      <c r="I659" s="148"/>
      <c r="L659" s="33"/>
      <c r="M659" s="149"/>
      <c r="T659" s="54"/>
      <c r="AT659" s="18" t="s">
        <v>4036</v>
      </c>
      <c r="AU659" s="18" t="s">
        <v>88</v>
      </c>
    </row>
    <row r="660" spans="2:65" s="12" customFormat="1" ht="11.25">
      <c r="B660" s="152"/>
      <c r="D660" s="146" t="s">
        <v>317</v>
      </c>
      <c r="E660" s="153" t="s">
        <v>42</v>
      </c>
      <c r="F660" s="154" t="s">
        <v>4465</v>
      </c>
      <c r="H660" s="153" t="s">
        <v>42</v>
      </c>
      <c r="I660" s="155"/>
      <c r="L660" s="152"/>
      <c r="M660" s="156"/>
      <c r="T660" s="157"/>
      <c r="AT660" s="153" t="s">
        <v>317</v>
      </c>
      <c r="AU660" s="153" t="s">
        <v>88</v>
      </c>
      <c r="AV660" s="12" t="s">
        <v>86</v>
      </c>
      <c r="AW660" s="12" t="s">
        <v>38</v>
      </c>
      <c r="AX660" s="12" t="s">
        <v>79</v>
      </c>
      <c r="AY660" s="153" t="s">
        <v>305</v>
      </c>
    </row>
    <row r="661" spans="2:65" s="12" customFormat="1" ht="11.25">
      <c r="B661" s="152"/>
      <c r="D661" s="146" t="s">
        <v>317</v>
      </c>
      <c r="E661" s="153" t="s">
        <v>42</v>
      </c>
      <c r="F661" s="154" t="s">
        <v>4367</v>
      </c>
      <c r="H661" s="153" t="s">
        <v>42</v>
      </c>
      <c r="I661" s="155"/>
      <c r="L661" s="152"/>
      <c r="M661" s="156"/>
      <c r="T661" s="157"/>
      <c r="AT661" s="153" t="s">
        <v>317</v>
      </c>
      <c r="AU661" s="153" t="s">
        <v>88</v>
      </c>
      <c r="AV661" s="12" t="s">
        <v>86</v>
      </c>
      <c r="AW661" s="12" t="s">
        <v>38</v>
      </c>
      <c r="AX661" s="12" t="s">
        <v>79</v>
      </c>
      <c r="AY661" s="153" t="s">
        <v>305</v>
      </c>
    </row>
    <row r="662" spans="2:65" s="13" customFormat="1" ht="11.25">
      <c r="B662" s="158"/>
      <c r="D662" s="146" t="s">
        <v>317</v>
      </c>
      <c r="E662" s="159" t="s">
        <v>42</v>
      </c>
      <c r="F662" s="160" t="s">
        <v>4491</v>
      </c>
      <c r="H662" s="161">
        <v>21.71</v>
      </c>
      <c r="I662" s="162"/>
      <c r="L662" s="158"/>
      <c r="M662" s="163"/>
      <c r="T662" s="164"/>
      <c r="AT662" s="159" t="s">
        <v>317</v>
      </c>
      <c r="AU662" s="159" t="s">
        <v>88</v>
      </c>
      <c r="AV662" s="13" t="s">
        <v>88</v>
      </c>
      <c r="AW662" s="13" t="s">
        <v>38</v>
      </c>
      <c r="AX662" s="13" t="s">
        <v>79</v>
      </c>
      <c r="AY662" s="159" t="s">
        <v>305</v>
      </c>
    </row>
    <row r="663" spans="2:65" s="15" customFormat="1" ht="11.25">
      <c r="B663" s="172"/>
      <c r="D663" s="146" t="s">
        <v>317</v>
      </c>
      <c r="E663" s="173" t="s">
        <v>42</v>
      </c>
      <c r="F663" s="174" t="s">
        <v>339</v>
      </c>
      <c r="H663" s="175">
        <v>21.71</v>
      </c>
      <c r="I663" s="176"/>
      <c r="L663" s="172"/>
      <c r="M663" s="177"/>
      <c r="T663" s="178"/>
      <c r="AT663" s="173" t="s">
        <v>317</v>
      </c>
      <c r="AU663" s="173" t="s">
        <v>88</v>
      </c>
      <c r="AV663" s="15" t="s">
        <v>311</v>
      </c>
      <c r="AW663" s="15" t="s">
        <v>38</v>
      </c>
      <c r="AX663" s="15" t="s">
        <v>86</v>
      </c>
      <c r="AY663" s="173" t="s">
        <v>305</v>
      </c>
    </row>
    <row r="664" spans="2:65" s="1" customFormat="1" ht="37.9" customHeight="1">
      <c r="B664" s="33"/>
      <c r="C664" s="133" t="s">
        <v>781</v>
      </c>
      <c r="D664" s="133" t="s">
        <v>307</v>
      </c>
      <c r="E664" s="134" t="s">
        <v>4492</v>
      </c>
      <c r="F664" s="135" t="s">
        <v>4493</v>
      </c>
      <c r="G664" s="136" t="s">
        <v>199</v>
      </c>
      <c r="H664" s="137">
        <v>10.039999999999999</v>
      </c>
      <c r="I664" s="138"/>
      <c r="J664" s="139">
        <f>ROUND(I664*H664,2)</f>
        <v>0</v>
      </c>
      <c r="K664" s="135" t="s">
        <v>721</v>
      </c>
      <c r="L664" s="33"/>
      <c r="M664" s="140" t="s">
        <v>42</v>
      </c>
      <c r="N664" s="141" t="s">
        <v>50</v>
      </c>
      <c r="P664" s="142">
        <f>O664*H664</f>
        <v>0</v>
      </c>
      <c r="Q664" s="142">
        <v>0.37502000000000002</v>
      </c>
      <c r="R664" s="142">
        <f>Q664*H664</f>
        <v>3.7652007999999997</v>
      </c>
      <c r="S664" s="142">
        <v>0</v>
      </c>
      <c r="T664" s="143">
        <f>S664*H664</f>
        <v>0</v>
      </c>
      <c r="AR664" s="144" t="s">
        <v>311</v>
      </c>
      <c r="AT664" s="144" t="s">
        <v>307</v>
      </c>
      <c r="AU664" s="144" t="s">
        <v>88</v>
      </c>
      <c r="AY664" s="18" t="s">
        <v>305</v>
      </c>
      <c r="BE664" s="145">
        <f>IF(N664="základní",J664,0)</f>
        <v>0</v>
      </c>
      <c r="BF664" s="145">
        <f>IF(N664="snížená",J664,0)</f>
        <v>0</v>
      </c>
      <c r="BG664" s="145">
        <f>IF(N664="zákl. přenesená",J664,0)</f>
        <v>0</v>
      </c>
      <c r="BH664" s="145">
        <f>IF(N664="sníž. přenesená",J664,0)</f>
        <v>0</v>
      </c>
      <c r="BI664" s="145">
        <f>IF(N664="nulová",J664,0)</f>
        <v>0</v>
      </c>
      <c r="BJ664" s="18" t="s">
        <v>86</v>
      </c>
      <c r="BK664" s="145">
        <f>ROUND(I664*H664,2)</f>
        <v>0</v>
      </c>
      <c r="BL664" s="18" t="s">
        <v>311</v>
      </c>
      <c r="BM664" s="144" t="s">
        <v>4494</v>
      </c>
    </row>
    <row r="665" spans="2:65" s="1" customFormat="1" ht="48.75">
      <c r="B665" s="33"/>
      <c r="D665" s="146" t="s">
        <v>313</v>
      </c>
      <c r="F665" s="147" t="s">
        <v>4495</v>
      </c>
      <c r="I665" s="148"/>
      <c r="L665" s="33"/>
      <c r="M665" s="149"/>
      <c r="T665" s="54"/>
      <c r="AT665" s="18" t="s">
        <v>313</v>
      </c>
      <c r="AU665" s="18" t="s">
        <v>88</v>
      </c>
    </row>
    <row r="666" spans="2:65" s="1" customFormat="1" ht="136.5">
      <c r="B666" s="33"/>
      <c r="D666" s="146" t="s">
        <v>4036</v>
      </c>
      <c r="F666" s="189" t="s">
        <v>4464</v>
      </c>
      <c r="I666" s="148"/>
      <c r="L666" s="33"/>
      <c r="M666" s="149"/>
      <c r="T666" s="54"/>
      <c r="AT666" s="18" t="s">
        <v>4036</v>
      </c>
      <c r="AU666" s="18" t="s">
        <v>88</v>
      </c>
    </row>
    <row r="667" spans="2:65" s="12" customFormat="1" ht="11.25">
      <c r="B667" s="152"/>
      <c r="D667" s="146" t="s">
        <v>317</v>
      </c>
      <c r="E667" s="153" t="s">
        <v>42</v>
      </c>
      <c r="F667" s="154" t="s">
        <v>4465</v>
      </c>
      <c r="H667" s="153" t="s">
        <v>42</v>
      </c>
      <c r="I667" s="155"/>
      <c r="L667" s="152"/>
      <c r="M667" s="156"/>
      <c r="T667" s="157"/>
      <c r="AT667" s="153" t="s">
        <v>317</v>
      </c>
      <c r="AU667" s="153" t="s">
        <v>88</v>
      </c>
      <c r="AV667" s="12" t="s">
        <v>86</v>
      </c>
      <c r="AW667" s="12" t="s">
        <v>38</v>
      </c>
      <c r="AX667" s="12" t="s">
        <v>79</v>
      </c>
      <c r="AY667" s="153" t="s">
        <v>305</v>
      </c>
    </row>
    <row r="668" spans="2:65" s="12" customFormat="1" ht="11.25">
      <c r="B668" s="152"/>
      <c r="D668" s="146" t="s">
        <v>317</v>
      </c>
      <c r="E668" s="153" t="s">
        <v>42</v>
      </c>
      <c r="F668" s="154" t="s">
        <v>4367</v>
      </c>
      <c r="H668" s="153" t="s">
        <v>42</v>
      </c>
      <c r="I668" s="155"/>
      <c r="L668" s="152"/>
      <c r="M668" s="156"/>
      <c r="T668" s="157"/>
      <c r="AT668" s="153" t="s">
        <v>317</v>
      </c>
      <c r="AU668" s="153" t="s">
        <v>88</v>
      </c>
      <c r="AV668" s="12" t="s">
        <v>86</v>
      </c>
      <c r="AW668" s="12" t="s">
        <v>38</v>
      </c>
      <c r="AX668" s="12" t="s">
        <v>79</v>
      </c>
      <c r="AY668" s="153" t="s">
        <v>305</v>
      </c>
    </row>
    <row r="669" spans="2:65" s="13" customFormat="1" ht="11.25">
      <c r="B669" s="158"/>
      <c r="D669" s="146" t="s">
        <v>317</v>
      </c>
      <c r="E669" s="159" t="s">
        <v>42</v>
      </c>
      <c r="F669" s="160" t="s">
        <v>4496</v>
      </c>
      <c r="H669" s="161">
        <v>10.039999999999999</v>
      </c>
      <c r="I669" s="162"/>
      <c r="L669" s="158"/>
      <c r="M669" s="163"/>
      <c r="T669" s="164"/>
      <c r="AT669" s="159" t="s">
        <v>317</v>
      </c>
      <c r="AU669" s="159" t="s">
        <v>88</v>
      </c>
      <c r="AV669" s="13" t="s">
        <v>88</v>
      </c>
      <c r="AW669" s="13" t="s">
        <v>38</v>
      </c>
      <c r="AX669" s="13" t="s">
        <v>79</v>
      </c>
      <c r="AY669" s="159" t="s">
        <v>305</v>
      </c>
    </row>
    <row r="670" spans="2:65" s="15" customFormat="1" ht="11.25">
      <c r="B670" s="172"/>
      <c r="D670" s="146" t="s">
        <v>317</v>
      </c>
      <c r="E670" s="173" t="s">
        <v>42</v>
      </c>
      <c r="F670" s="174" t="s">
        <v>339</v>
      </c>
      <c r="H670" s="175">
        <v>10.039999999999999</v>
      </c>
      <c r="I670" s="176"/>
      <c r="L670" s="172"/>
      <c r="M670" s="177"/>
      <c r="T670" s="178"/>
      <c r="AT670" s="173" t="s">
        <v>317</v>
      </c>
      <c r="AU670" s="173" t="s">
        <v>88</v>
      </c>
      <c r="AV670" s="15" t="s">
        <v>311</v>
      </c>
      <c r="AW670" s="15" t="s">
        <v>38</v>
      </c>
      <c r="AX670" s="15" t="s">
        <v>86</v>
      </c>
      <c r="AY670" s="173" t="s">
        <v>305</v>
      </c>
    </row>
    <row r="671" spans="2:65" s="1" customFormat="1" ht="37.9" customHeight="1">
      <c r="B671" s="33"/>
      <c r="C671" s="133" t="s">
        <v>786</v>
      </c>
      <c r="D671" s="133" t="s">
        <v>307</v>
      </c>
      <c r="E671" s="134" t="s">
        <v>4497</v>
      </c>
      <c r="F671" s="135" t="s">
        <v>4498</v>
      </c>
      <c r="G671" s="136" t="s">
        <v>199</v>
      </c>
      <c r="H671" s="137">
        <v>73.2</v>
      </c>
      <c r="I671" s="138"/>
      <c r="J671" s="139">
        <f>ROUND(I671*H671,2)</f>
        <v>0</v>
      </c>
      <c r="K671" s="135" t="s">
        <v>721</v>
      </c>
      <c r="L671" s="33"/>
      <c r="M671" s="140" t="s">
        <v>42</v>
      </c>
      <c r="N671" s="141" t="s">
        <v>50</v>
      </c>
      <c r="P671" s="142">
        <f>O671*H671</f>
        <v>0</v>
      </c>
      <c r="Q671" s="142">
        <v>0.37502000000000002</v>
      </c>
      <c r="R671" s="142">
        <f>Q671*H671</f>
        <v>27.451464000000001</v>
      </c>
      <c r="S671" s="142">
        <v>0</v>
      </c>
      <c r="T671" s="143">
        <f>S671*H671</f>
        <v>0</v>
      </c>
      <c r="AR671" s="144" t="s">
        <v>311</v>
      </c>
      <c r="AT671" s="144" t="s">
        <v>307</v>
      </c>
      <c r="AU671" s="144" t="s">
        <v>88</v>
      </c>
      <c r="AY671" s="18" t="s">
        <v>305</v>
      </c>
      <c r="BE671" s="145">
        <f>IF(N671="základní",J671,0)</f>
        <v>0</v>
      </c>
      <c r="BF671" s="145">
        <f>IF(N671="snížená",J671,0)</f>
        <v>0</v>
      </c>
      <c r="BG671" s="145">
        <f>IF(N671="zákl. přenesená",J671,0)</f>
        <v>0</v>
      </c>
      <c r="BH671" s="145">
        <f>IF(N671="sníž. přenesená",J671,0)</f>
        <v>0</v>
      </c>
      <c r="BI671" s="145">
        <f>IF(N671="nulová",J671,0)</f>
        <v>0</v>
      </c>
      <c r="BJ671" s="18" t="s">
        <v>86</v>
      </c>
      <c r="BK671" s="145">
        <f>ROUND(I671*H671,2)</f>
        <v>0</v>
      </c>
      <c r="BL671" s="18" t="s">
        <v>311</v>
      </c>
      <c r="BM671" s="144" t="s">
        <v>4499</v>
      </c>
    </row>
    <row r="672" spans="2:65" s="1" customFormat="1" ht="48.75">
      <c r="B672" s="33"/>
      <c r="D672" s="146" t="s">
        <v>313</v>
      </c>
      <c r="F672" s="147" t="s">
        <v>4500</v>
      </c>
      <c r="I672" s="148"/>
      <c r="L672" s="33"/>
      <c r="M672" s="149"/>
      <c r="T672" s="54"/>
      <c r="AT672" s="18" t="s">
        <v>313</v>
      </c>
      <c r="AU672" s="18" t="s">
        <v>88</v>
      </c>
    </row>
    <row r="673" spans="2:65" s="1" customFormat="1" ht="136.5">
      <c r="B673" s="33"/>
      <c r="D673" s="146" t="s">
        <v>4036</v>
      </c>
      <c r="F673" s="189" t="s">
        <v>4464</v>
      </c>
      <c r="I673" s="148"/>
      <c r="L673" s="33"/>
      <c r="M673" s="149"/>
      <c r="T673" s="54"/>
      <c r="AT673" s="18" t="s">
        <v>4036</v>
      </c>
      <c r="AU673" s="18" t="s">
        <v>88</v>
      </c>
    </row>
    <row r="674" spans="2:65" s="12" customFormat="1" ht="11.25">
      <c r="B674" s="152"/>
      <c r="D674" s="146" t="s">
        <v>317</v>
      </c>
      <c r="E674" s="153" t="s">
        <v>42</v>
      </c>
      <c r="F674" s="154" t="s">
        <v>4465</v>
      </c>
      <c r="H674" s="153" t="s">
        <v>42</v>
      </c>
      <c r="I674" s="155"/>
      <c r="L674" s="152"/>
      <c r="M674" s="156"/>
      <c r="T674" s="157"/>
      <c r="AT674" s="153" t="s">
        <v>317</v>
      </c>
      <c r="AU674" s="153" t="s">
        <v>88</v>
      </c>
      <c r="AV674" s="12" t="s">
        <v>86</v>
      </c>
      <c r="AW674" s="12" t="s">
        <v>38</v>
      </c>
      <c r="AX674" s="12" t="s">
        <v>79</v>
      </c>
      <c r="AY674" s="153" t="s">
        <v>305</v>
      </c>
    </row>
    <row r="675" spans="2:65" s="12" customFormat="1" ht="11.25">
      <c r="B675" s="152"/>
      <c r="D675" s="146" t="s">
        <v>317</v>
      </c>
      <c r="E675" s="153" t="s">
        <v>42</v>
      </c>
      <c r="F675" s="154" t="s">
        <v>4367</v>
      </c>
      <c r="H675" s="153" t="s">
        <v>42</v>
      </c>
      <c r="I675" s="155"/>
      <c r="L675" s="152"/>
      <c r="M675" s="156"/>
      <c r="T675" s="157"/>
      <c r="AT675" s="153" t="s">
        <v>317</v>
      </c>
      <c r="AU675" s="153" t="s">
        <v>88</v>
      </c>
      <c r="AV675" s="12" t="s">
        <v>86</v>
      </c>
      <c r="AW675" s="12" t="s">
        <v>38</v>
      </c>
      <c r="AX675" s="12" t="s">
        <v>79</v>
      </c>
      <c r="AY675" s="153" t="s">
        <v>305</v>
      </c>
    </row>
    <row r="676" spans="2:65" s="13" customFormat="1" ht="11.25">
      <c r="B676" s="158"/>
      <c r="D676" s="146" t="s">
        <v>317</v>
      </c>
      <c r="E676" s="159" t="s">
        <v>42</v>
      </c>
      <c r="F676" s="160" t="s">
        <v>4501</v>
      </c>
      <c r="H676" s="161">
        <v>73.2</v>
      </c>
      <c r="I676" s="162"/>
      <c r="L676" s="158"/>
      <c r="M676" s="163"/>
      <c r="T676" s="164"/>
      <c r="AT676" s="159" t="s">
        <v>317</v>
      </c>
      <c r="AU676" s="159" t="s">
        <v>88</v>
      </c>
      <c r="AV676" s="13" t="s">
        <v>88</v>
      </c>
      <c r="AW676" s="13" t="s">
        <v>38</v>
      </c>
      <c r="AX676" s="13" t="s">
        <v>79</v>
      </c>
      <c r="AY676" s="159" t="s">
        <v>305</v>
      </c>
    </row>
    <row r="677" spans="2:65" s="15" customFormat="1" ht="11.25">
      <c r="B677" s="172"/>
      <c r="D677" s="146" t="s">
        <v>317</v>
      </c>
      <c r="E677" s="173" t="s">
        <v>42</v>
      </c>
      <c r="F677" s="174" t="s">
        <v>339</v>
      </c>
      <c r="H677" s="175">
        <v>73.2</v>
      </c>
      <c r="I677" s="176"/>
      <c r="L677" s="172"/>
      <c r="M677" s="177"/>
      <c r="T677" s="178"/>
      <c r="AT677" s="173" t="s">
        <v>317</v>
      </c>
      <c r="AU677" s="173" t="s">
        <v>88</v>
      </c>
      <c r="AV677" s="15" t="s">
        <v>311</v>
      </c>
      <c r="AW677" s="15" t="s">
        <v>38</v>
      </c>
      <c r="AX677" s="15" t="s">
        <v>86</v>
      </c>
      <c r="AY677" s="173" t="s">
        <v>305</v>
      </c>
    </row>
    <row r="678" spans="2:65" s="1" customFormat="1" ht="37.9" customHeight="1">
      <c r="B678" s="33"/>
      <c r="C678" s="133" t="s">
        <v>792</v>
      </c>
      <c r="D678" s="133" t="s">
        <v>307</v>
      </c>
      <c r="E678" s="134" t="s">
        <v>4502</v>
      </c>
      <c r="F678" s="135" t="s">
        <v>4503</v>
      </c>
      <c r="G678" s="136" t="s">
        <v>199</v>
      </c>
      <c r="H678" s="137">
        <v>941.09</v>
      </c>
      <c r="I678" s="138"/>
      <c r="J678" s="139">
        <f>ROUND(I678*H678,2)</f>
        <v>0</v>
      </c>
      <c r="K678" s="135" t="s">
        <v>721</v>
      </c>
      <c r="L678" s="33"/>
      <c r="M678" s="140" t="s">
        <v>42</v>
      </c>
      <c r="N678" s="141" t="s">
        <v>50</v>
      </c>
      <c r="P678" s="142">
        <f>O678*H678</f>
        <v>0</v>
      </c>
      <c r="Q678" s="142">
        <v>0.37502000000000002</v>
      </c>
      <c r="R678" s="142">
        <f>Q678*H678</f>
        <v>352.92757180000001</v>
      </c>
      <c r="S678" s="142">
        <v>0</v>
      </c>
      <c r="T678" s="143">
        <f>S678*H678</f>
        <v>0</v>
      </c>
      <c r="AR678" s="144" t="s">
        <v>311</v>
      </c>
      <c r="AT678" s="144" t="s">
        <v>307</v>
      </c>
      <c r="AU678" s="144" t="s">
        <v>88</v>
      </c>
      <c r="AY678" s="18" t="s">
        <v>305</v>
      </c>
      <c r="BE678" s="145">
        <f>IF(N678="základní",J678,0)</f>
        <v>0</v>
      </c>
      <c r="BF678" s="145">
        <f>IF(N678="snížená",J678,0)</f>
        <v>0</v>
      </c>
      <c r="BG678" s="145">
        <f>IF(N678="zákl. přenesená",J678,0)</f>
        <v>0</v>
      </c>
      <c r="BH678" s="145">
        <f>IF(N678="sníž. přenesená",J678,0)</f>
        <v>0</v>
      </c>
      <c r="BI678" s="145">
        <f>IF(N678="nulová",J678,0)</f>
        <v>0</v>
      </c>
      <c r="BJ678" s="18" t="s">
        <v>86</v>
      </c>
      <c r="BK678" s="145">
        <f>ROUND(I678*H678,2)</f>
        <v>0</v>
      </c>
      <c r="BL678" s="18" t="s">
        <v>311</v>
      </c>
      <c r="BM678" s="144" t="s">
        <v>4504</v>
      </c>
    </row>
    <row r="679" spans="2:65" s="1" customFormat="1" ht="48.75">
      <c r="B679" s="33"/>
      <c r="D679" s="146" t="s">
        <v>313</v>
      </c>
      <c r="F679" s="147" t="s">
        <v>4505</v>
      </c>
      <c r="I679" s="148"/>
      <c r="L679" s="33"/>
      <c r="M679" s="149"/>
      <c r="T679" s="54"/>
      <c r="AT679" s="18" t="s">
        <v>313</v>
      </c>
      <c r="AU679" s="18" t="s">
        <v>88</v>
      </c>
    </row>
    <row r="680" spans="2:65" s="1" customFormat="1" ht="136.5">
      <c r="B680" s="33"/>
      <c r="D680" s="146" t="s">
        <v>4036</v>
      </c>
      <c r="F680" s="189" t="s">
        <v>4464</v>
      </c>
      <c r="I680" s="148"/>
      <c r="L680" s="33"/>
      <c r="M680" s="149"/>
      <c r="T680" s="54"/>
      <c r="AT680" s="18" t="s">
        <v>4036</v>
      </c>
      <c r="AU680" s="18" t="s">
        <v>88</v>
      </c>
    </row>
    <row r="681" spans="2:65" s="12" customFormat="1" ht="11.25">
      <c r="B681" s="152"/>
      <c r="D681" s="146" t="s">
        <v>317</v>
      </c>
      <c r="E681" s="153" t="s">
        <v>42</v>
      </c>
      <c r="F681" s="154" t="s">
        <v>4465</v>
      </c>
      <c r="H681" s="153" t="s">
        <v>42</v>
      </c>
      <c r="I681" s="155"/>
      <c r="L681" s="152"/>
      <c r="M681" s="156"/>
      <c r="T681" s="157"/>
      <c r="AT681" s="153" t="s">
        <v>317</v>
      </c>
      <c r="AU681" s="153" t="s">
        <v>88</v>
      </c>
      <c r="AV681" s="12" t="s">
        <v>86</v>
      </c>
      <c r="AW681" s="12" t="s">
        <v>38</v>
      </c>
      <c r="AX681" s="12" t="s">
        <v>79</v>
      </c>
      <c r="AY681" s="153" t="s">
        <v>305</v>
      </c>
    </row>
    <row r="682" spans="2:65" s="12" customFormat="1" ht="11.25">
      <c r="B682" s="152"/>
      <c r="D682" s="146" t="s">
        <v>317</v>
      </c>
      <c r="E682" s="153" t="s">
        <v>42</v>
      </c>
      <c r="F682" s="154" t="s">
        <v>4367</v>
      </c>
      <c r="H682" s="153" t="s">
        <v>42</v>
      </c>
      <c r="I682" s="155"/>
      <c r="L682" s="152"/>
      <c r="M682" s="156"/>
      <c r="T682" s="157"/>
      <c r="AT682" s="153" t="s">
        <v>317</v>
      </c>
      <c r="AU682" s="153" t="s">
        <v>88</v>
      </c>
      <c r="AV682" s="12" t="s">
        <v>86</v>
      </c>
      <c r="AW682" s="12" t="s">
        <v>38</v>
      </c>
      <c r="AX682" s="12" t="s">
        <v>79</v>
      </c>
      <c r="AY682" s="153" t="s">
        <v>305</v>
      </c>
    </row>
    <row r="683" spans="2:65" s="13" customFormat="1" ht="11.25">
      <c r="B683" s="158"/>
      <c r="D683" s="146" t="s">
        <v>317</v>
      </c>
      <c r="E683" s="159" t="s">
        <v>42</v>
      </c>
      <c r="F683" s="160" t="s">
        <v>4506</v>
      </c>
      <c r="H683" s="161">
        <v>941.09</v>
      </c>
      <c r="I683" s="162"/>
      <c r="L683" s="158"/>
      <c r="M683" s="163"/>
      <c r="T683" s="164"/>
      <c r="AT683" s="159" t="s">
        <v>317</v>
      </c>
      <c r="AU683" s="159" t="s">
        <v>88</v>
      </c>
      <c r="AV683" s="13" t="s">
        <v>88</v>
      </c>
      <c r="AW683" s="13" t="s">
        <v>38</v>
      </c>
      <c r="AX683" s="13" t="s">
        <v>79</v>
      </c>
      <c r="AY683" s="159" t="s">
        <v>305</v>
      </c>
    </row>
    <row r="684" spans="2:65" s="15" customFormat="1" ht="11.25">
      <c r="B684" s="172"/>
      <c r="D684" s="146" t="s">
        <v>317</v>
      </c>
      <c r="E684" s="173" t="s">
        <v>42</v>
      </c>
      <c r="F684" s="174" t="s">
        <v>339</v>
      </c>
      <c r="H684" s="175">
        <v>941.09</v>
      </c>
      <c r="I684" s="176"/>
      <c r="L684" s="172"/>
      <c r="M684" s="177"/>
      <c r="T684" s="178"/>
      <c r="AT684" s="173" t="s">
        <v>317</v>
      </c>
      <c r="AU684" s="173" t="s">
        <v>88</v>
      </c>
      <c r="AV684" s="15" t="s">
        <v>311</v>
      </c>
      <c r="AW684" s="15" t="s">
        <v>38</v>
      </c>
      <c r="AX684" s="15" t="s">
        <v>86</v>
      </c>
      <c r="AY684" s="173" t="s">
        <v>305</v>
      </c>
    </row>
    <row r="685" spans="2:65" s="1" customFormat="1" ht="37.9" customHeight="1">
      <c r="B685" s="33"/>
      <c r="C685" s="133" t="s">
        <v>800</v>
      </c>
      <c r="D685" s="133" t="s">
        <v>307</v>
      </c>
      <c r="E685" s="134" t="s">
        <v>4507</v>
      </c>
      <c r="F685" s="135" t="s">
        <v>4508</v>
      </c>
      <c r="G685" s="136" t="s">
        <v>199</v>
      </c>
      <c r="H685" s="137">
        <v>56.17</v>
      </c>
      <c r="I685" s="138"/>
      <c r="J685" s="139">
        <f>ROUND(I685*H685,2)</f>
        <v>0</v>
      </c>
      <c r="K685" s="135" t="s">
        <v>721</v>
      </c>
      <c r="L685" s="33"/>
      <c r="M685" s="140" t="s">
        <v>42</v>
      </c>
      <c r="N685" s="141" t="s">
        <v>50</v>
      </c>
      <c r="P685" s="142">
        <f>O685*H685</f>
        <v>0</v>
      </c>
      <c r="Q685" s="142">
        <v>0.37805</v>
      </c>
      <c r="R685" s="142">
        <f>Q685*H685</f>
        <v>21.235068500000001</v>
      </c>
      <c r="S685" s="142">
        <v>0</v>
      </c>
      <c r="T685" s="143">
        <f>S685*H685</f>
        <v>0</v>
      </c>
      <c r="AR685" s="144" t="s">
        <v>311</v>
      </c>
      <c r="AT685" s="144" t="s">
        <v>307</v>
      </c>
      <c r="AU685" s="144" t="s">
        <v>88</v>
      </c>
      <c r="AY685" s="18" t="s">
        <v>305</v>
      </c>
      <c r="BE685" s="145">
        <f>IF(N685="základní",J685,0)</f>
        <v>0</v>
      </c>
      <c r="BF685" s="145">
        <f>IF(N685="snížená",J685,0)</f>
        <v>0</v>
      </c>
      <c r="BG685" s="145">
        <f>IF(N685="zákl. přenesená",J685,0)</f>
        <v>0</v>
      </c>
      <c r="BH685" s="145">
        <f>IF(N685="sníž. přenesená",J685,0)</f>
        <v>0</v>
      </c>
      <c r="BI685" s="145">
        <f>IF(N685="nulová",J685,0)</f>
        <v>0</v>
      </c>
      <c r="BJ685" s="18" t="s">
        <v>86</v>
      </c>
      <c r="BK685" s="145">
        <f>ROUND(I685*H685,2)</f>
        <v>0</v>
      </c>
      <c r="BL685" s="18" t="s">
        <v>311</v>
      </c>
      <c r="BM685" s="144" t="s">
        <v>4509</v>
      </c>
    </row>
    <row r="686" spans="2:65" s="1" customFormat="1" ht="48.75">
      <c r="B686" s="33"/>
      <c r="D686" s="146" t="s">
        <v>313</v>
      </c>
      <c r="F686" s="147" t="s">
        <v>4510</v>
      </c>
      <c r="I686" s="148"/>
      <c r="L686" s="33"/>
      <c r="M686" s="149"/>
      <c r="T686" s="54"/>
      <c r="AT686" s="18" t="s">
        <v>313</v>
      </c>
      <c r="AU686" s="18" t="s">
        <v>88</v>
      </c>
    </row>
    <row r="687" spans="2:65" s="1" customFormat="1" ht="136.5">
      <c r="B687" s="33"/>
      <c r="D687" s="146" t="s">
        <v>4036</v>
      </c>
      <c r="F687" s="189" t="s">
        <v>4464</v>
      </c>
      <c r="I687" s="148"/>
      <c r="L687" s="33"/>
      <c r="M687" s="149"/>
      <c r="T687" s="54"/>
      <c r="AT687" s="18" t="s">
        <v>4036</v>
      </c>
      <c r="AU687" s="18" t="s">
        <v>88</v>
      </c>
    </row>
    <row r="688" spans="2:65" s="12" customFormat="1" ht="11.25">
      <c r="B688" s="152"/>
      <c r="D688" s="146" t="s">
        <v>317</v>
      </c>
      <c r="E688" s="153" t="s">
        <v>42</v>
      </c>
      <c r="F688" s="154" t="s">
        <v>4465</v>
      </c>
      <c r="H688" s="153" t="s">
        <v>42</v>
      </c>
      <c r="I688" s="155"/>
      <c r="L688" s="152"/>
      <c r="M688" s="156"/>
      <c r="T688" s="157"/>
      <c r="AT688" s="153" t="s">
        <v>317</v>
      </c>
      <c r="AU688" s="153" t="s">
        <v>88</v>
      </c>
      <c r="AV688" s="12" t="s">
        <v>86</v>
      </c>
      <c r="AW688" s="12" t="s">
        <v>38</v>
      </c>
      <c r="AX688" s="12" t="s">
        <v>79</v>
      </c>
      <c r="AY688" s="153" t="s">
        <v>305</v>
      </c>
    </row>
    <row r="689" spans="2:65" s="12" customFormat="1" ht="11.25">
      <c r="B689" s="152"/>
      <c r="D689" s="146" t="s">
        <v>317</v>
      </c>
      <c r="E689" s="153" t="s">
        <v>42</v>
      </c>
      <c r="F689" s="154" t="s">
        <v>4367</v>
      </c>
      <c r="H689" s="153" t="s">
        <v>42</v>
      </c>
      <c r="I689" s="155"/>
      <c r="L689" s="152"/>
      <c r="M689" s="156"/>
      <c r="T689" s="157"/>
      <c r="AT689" s="153" t="s">
        <v>317</v>
      </c>
      <c r="AU689" s="153" t="s">
        <v>88</v>
      </c>
      <c r="AV689" s="12" t="s">
        <v>86</v>
      </c>
      <c r="AW689" s="12" t="s">
        <v>38</v>
      </c>
      <c r="AX689" s="12" t="s">
        <v>79</v>
      </c>
      <c r="AY689" s="153" t="s">
        <v>305</v>
      </c>
    </row>
    <row r="690" spans="2:65" s="13" customFormat="1" ht="11.25">
      <c r="B690" s="158"/>
      <c r="D690" s="146" t="s">
        <v>317</v>
      </c>
      <c r="E690" s="159" t="s">
        <v>42</v>
      </c>
      <c r="F690" s="160" t="s">
        <v>4511</v>
      </c>
      <c r="H690" s="161">
        <v>56.17</v>
      </c>
      <c r="I690" s="162"/>
      <c r="L690" s="158"/>
      <c r="M690" s="163"/>
      <c r="T690" s="164"/>
      <c r="AT690" s="159" t="s">
        <v>317</v>
      </c>
      <c r="AU690" s="159" t="s">
        <v>88</v>
      </c>
      <c r="AV690" s="13" t="s">
        <v>88</v>
      </c>
      <c r="AW690" s="13" t="s">
        <v>38</v>
      </c>
      <c r="AX690" s="13" t="s">
        <v>79</v>
      </c>
      <c r="AY690" s="159" t="s">
        <v>305</v>
      </c>
    </row>
    <row r="691" spans="2:65" s="15" customFormat="1" ht="11.25">
      <c r="B691" s="172"/>
      <c r="D691" s="146" t="s">
        <v>317</v>
      </c>
      <c r="E691" s="173" t="s">
        <v>42</v>
      </c>
      <c r="F691" s="174" t="s">
        <v>339</v>
      </c>
      <c r="H691" s="175">
        <v>56.17</v>
      </c>
      <c r="I691" s="176"/>
      <c r="L691" s="172"/>
      <c r="M691" s="177"/>
      <c r="T691" s="178"/>
      <c r="AT691" s="173" t="s">
        <v>317</v>
      </c>
      <c r="AU691" s="173" t="s">
        <v>88</v>
      </c>
      <c r="AV691" s="15" t="s">
        <v>311</v>
      </c>
      <c r="AW691" s="15" t="s">
        <v>38</v>
      </c>
      <c r="AX691" s="15" t="s">
        <v>86</v>
      </c>
      <c r="AY691" s="173" t="s">
        <v>305</v>
      </c>
    </row>
    <row r="692" spans="2:65" s="1" customFormat="1" ht="37.9" customHeight="1">
      <c r="B692" s="33"/>
      <c r="C692" s="133" t="s">
        <v>804</v>
      </c>
      <c r="D692" s="133" t="s">
        <v>307</v>
      </c>
      <c r="E692" s="134" t="s">
        <v>4512</v>
      </c>
      <c r="F692" s="135" t="s">
        <v>4513</v>
      </c>
      <c r="G692" s="136" t="s">
        <v>199</v>
      </c>
      <c r="H692" s="137">
        <v>84.38</v>
      </c>
      <c r="I692" s="138"/>
      <c r="J692" s="139">
        <f>ROUND(I692*H692,2)</f>
        <v>0</v>
      </c>
      <c r="K692" s="135" t="s">
        <v>721</v>
      </c>
      <c r="L692" s="33"/>
      <c r="M692" s="140" t="s">
        <v>42</v>
      </c>
      <c r="N692" s="141" t="s">
        <v>50</v>
      </c>
      <c r="P692" s="142">
        <f>O692*H692</f>
        <v>0</v>
      </c>
      <c r="Q692" s="142">
        <v>0.36192999999999997</v>
      </c>
      <c r="R692" s="142">
        <f>Q692*H692</f>
        <v>30.539653399999995</v>
      </c>
      <c r="S692" s="142">
        <v>0</v>
      </c>
      <c r="T692" s="143">
        <f>S692*H692</f>
        <v>0</v>
      </c>
      <c r="AR692" s="144" t="s">
        <v>311</v>
      </c>
      <c r="AT692" s="144" t="s">
        <v>307</v>
      </c>
      <c r="AU692" s="144" t="s">
        <v>88</v>
      </c>
      <c r="AY692" s="18" t="s">
        <v>305</v>
      </c>
      <c r="BE692" s="145">
        <f>IF(N692="základní",J692,0)</f>
        <v>0</v>
      </c>
      <c r="BF692" s="145">
        <f>IF(N692="snížená",J692,0)</f>
        <v>0</v>
      </c>
      <c r="BG692" s="145">
        <f>IF(N692="zákl. přenesená",J692,0)</f>
        <v>0</v>
      </c>
      <c r="BH692" s="145">
        <f>IF(N692="sníž. přenesená",J692,0)</f>
        <v>0</v>
      </c>
      <c r="BI692" s="145">
        <f>IF(N692="nulová",J692,0)</f>
        <v>0</v>
      </c>
      <c r="BJ692" s="18" t="s">
        <v>86</v>
      </c>
      <c r="BK692" s="145">
        <f>ROUND(I692*H692,2)</f>
        <v>0</v>
      </c>
      <c r="BL692" s="18" t="s">
        <v>311</v>
      </c>
      <c r="BM692" s="144" t="s">
        <v>4514</v>
      </c>
    </row>
    <row r="693" spans="2:65" s="1" customFormat="1" ht="48.75">
      <c r="B693" s="33"/>
      <c r="D693" s="146" t="s">
        <v>313</v>
      </c>
      <c r="F693" s="147" t="s">
        <v>4515</v>
      </c>
      <c r="I693" s="148"/>
      <c r="L693" s="33"/>
      <c r="M693" s="149"/>
      <c r="T693" s="54"/>
      <c r="AT693" s="18" t="s">
        <v>313</v>
      </c>
      <c r="AU693" s="18" t="s">
        <v>88</v>
      </c>
    </row>
    <row r="694" spans="2:65" s="1" customFormat="1" ht="136.5">
      <c r="B694" s="33"/>
      <c r="D694" s="146" t="s">
        <v>4036</v>
      </c>
      <c r="F694" s="189" t="s">
        <v>4464</v>
      </c>
      <c r="I694" s="148"/>
      <c r="L694" s="33"/>
      <c r="M694" s="149"/>
      <c r="T694" s="54"/>
      <c r="AT694" s="18" t="s">
        <v>4036</v>
      </c>
      <c r="AU694" s="18" t="s">
        <v>88</v>
      </c>
    </row>
    <row r="695" spans="2:65" s="12" customFormat="1" ht="11.25">
      <c r="B695" s="152"/>
      <c r="D695" s="146" t="s">
        <v>317</v>
      </c>
      <c r="E695" s="153" t="s">
        <v>42</v>
      </c>
      <c r="F695" s="154" t="s">
        <v>4465</v>
      </c>
      <c r="H695" s="153" t="s">
        <v>42</v>
      </c>
      <c r="I695" s="155"/>
      <c r="L695" s="152"/>
      <c r="M695" s="156"/>
      <c r="T695" s="157"/>
      <c r="AT695" s="153" t="s">
        <v>317</v>
      </c>
      <c r="AU695" s="153" t="s">
        <v>88</v>
      </c>
      <c r="AV695" s="12" t="s">
        <v>86</v>
      </c>
      <c r="AW695" s="12" t="s">
        <v>38</v>
      </c>
      <c r="AX695" s="12" t="s">
        <v>79</v>
      </c>
      <c r="AY695" s="153" t="s">
        <v>305</v>
      </c>
    </row>
    <row r="696" spans="2:65" s="12" customFormat="1" ht="11.25">
      <c r="B696" s="152"/>
      <c r="D696" s="146" t="s">
        <v>317</v>
      </c>
      <c r="E696" s="153" t="s">
        <v>42</v>
      </c>
      <c r="F696" s="154" t="s">
        <v>4367</v>
      </c>
      <c r="H696" s="153" t="s">
        <v>42</v>
      </c>
      <c r="I696" s="155"/>
      <c r="L696" s="152"/>
      <c r="M696" s="156"/>
      <c r="T696" s="157"/>
      <c r="AT696" s="153" t="s">
        <v>317</v>
      </c>
      <c r="AU696" s="153" t="s">
        <v>88</v>
      </c>
      <c r="AV696" s="12" t="s">
        <v>86</v>
      </c>
      <c r="AW696" s="12" t="s">
        <v>38</v>
      </c>
      <c r="AX696" s="12" t="s">
        <v>79</v>
      </c>
      <c r="AY696" s="153" t="s">
        <v>305</v>
      </c>
    </row>
    <row r="697" spans="2:65" s="13" customFormat="1" ht="11.25">
      <c r="B697" s="158"/>
      <c r="D697" s="146" t="s">
        <v>317</v>
      </c>
      <c r="E697" s="159" t="s">
        <v>42</v>
      </c>
      <c r="F697" s="160" t="s">
        <v>4516</v>
      </c>
      <c r="H697" s="161">
        <v>84.38</v>
      </c>
      <c r="I697" s="162"/>
      <c r="L697" s="158"/>
      <c r="M697" s="163"/>
      <c r="T697" s="164"/>
      <c r="AT697" s="159" t="s">
        <v>317</v>
      </c>
      <c r="AU697" s="159" t="s">
        <v>88</v>
      </c>
      <c r="AV697" s="13" t="s">
        <v>88</v>
      </c>
      <c r="AW697" s="13" t="s">
        <v>38</v>
      </c>
      <c r="AX697" s="13" t="s">
        <v>79</v>
      </c>
      <c r="AY697" s="159" t="s">
        <v>305</v>
      </c>
    </row>
    <row r="698" spans="2:65" s="15" customFormat="1" ht="11.25">
      <c r="B698" s="172"/>
      <c r="D698" s="146" t="s">
        <v>317</v>
      </c>
      <c r="E698" s="173" t="s">
        <v>42</v>
      </c>
      <c r="F698" s="174" t="s">
        <v>339</v>
      </c>
      <c r="H698" s="175">
        <v>84.38</v>
      </c>
      <c r="I698" s="176"/>
      <c r="L698" s="172"/>
      <c r="M698" s="177"/>
      <c r="T698" s="178"/>
      <c r="AT698" s="173" t="s">
        <v>317</v>
      </c>
      <c r="AU698" s="173" t="s">
        <v>88</v>
      </c>
      <c r="AV698" s="15" t="s">
        <v>311</v>
      </c>
      <c r="AW698" s="15" t="s">
        <v>38</v>
      </c>
      <c r="AX698" s="15" t="s">
        <v>86</v>
      </c>
      <c r="AY698" s="173" t="s">
        <v>305</v>
      </c>
    </row>
    <row r="699" spans="2:65" s="1" customFormat="1" ht="37.9" customHeight="1">
      <c r="B699" s="33"/>
      <c r="C699" s="133" t="s">
        <v>812</v>
      </c>
      <c r="D699" s="133" t="s">
        <v>307</v>
      </c>
      <c r="E699" s="134" t="s">
        <v>4517</v>
      </c>
      <c r="F699" s="135" t="s">
        <v>4518</v>
      </c>
      <c r="G699" s="136" t="s">
        <v>199</v>
      </c>
      <c r="H699" s="137">
        <v>479.59</v>
      </c>
      <c r="I699" s="138"/>
      <c r="J699" s="139">
        <f>ROUND(I699*H699,2)</f>
        <v>0</v>
      </c>
      <c r="K699" s="135" t="s">
        <v>721</v>
      </c>
      <c r="L699" s="33"/>
      <c r="M699" s="140" t="s">
        <v>42</v>
      </c>
      <c r="N699" s="141" t="s">
        <v>50</v>
      </c>
      <c r="P699" s="142">
        <f>O699*H699</f>
        <v>0</v>
      </c>
      <c r="Q699" s="142">
        <v>0.35052</v>
      </c>
      <c r="R699" s="142">
        <f>Q699*H699</f>
        <v>168.10588679999998</v>
      </c>
      <c r="S699" s="142">
        <v>0</v>
      </c>
      <c r="T699" s="143">
        <f>S699*H699</f>
        <v>0</v>
      </c>
      <c r="AR699" s="144" t="s">
        <v>311</v>
      </c>
      <c r="AT699" s="144" t="s">
        <v>307</v>
      </c>
      <c r="AU699" s="144" t="s">
        <v>88</v>
      </c>
      <c r="AY699" s="18" t="s">
        <v>305</v>
      </c>
      <c r="BE699" s="145">
        <f>IF(N699="základní",J699,0)</f>
        <v>0</v>
      </c>
      <c r="BF699" s="145">
        <f>IF(N699="snížená",J699,0)</f>
        <v>0</v>
      </c>
      <c r="BG699" s="145">
        <f>IF(N699="zákl. přenesená",J699,0)</f>
        <v>0</v>
      </c>
      <c r="BH699" s="145">
        <f>IF(N699="sníž. přenesená",J699,0)</f>
        <v>0</v>
      </c>
      <c r="BI699" s="145">
        <f>IF(N699="nulová",J699,0)</f>
        <v>0</v>
      </c>
      <c r="BJ699" s="18" t="s">
        <v>86</v>
      </c>
      <c r="BK699" s="145">
        <f>ROUND(I699*H699,2)</f>
        <v>0</v>
      </c>
      <c r="BL699" s="18" t="s">
        <v>311</v>
      </c>
      <c r="BM699" s="144" t="s">
        <v>4519</v>
      </c>
    </row>
    <row r="700" spans="2:65" s="1" customFormat="1" ht="48.75">
      <c r="B700" s="33"/>
      <c r="D700" s="146" t="s">
        <v>313</v>
      </c>
      <c r="F700" s="147" t="s">
        <v>4520</v>
      </c>
      <c r="I700" s="148"/>
      <c r="L700" s="33"/>
      <c r="M700" s="149"/>
      <c r="T700" s="54"/>
      <c r="AT700" s="18" t="s">
        <v>313</v>
      </c>
      <c r="AU700" s="18" t="s">
        <v>88</v>
      </c>
    </row>
    <row r="701" spans="2:65" s="1" customFormat="1" ht="136.5">
      <c r="B701" s="33"/>
      <c r="D701" s="146" t="s">
        <v>4036</v>
      </c>
      <c r="F701" s="189" t="s">
        <v>4464</v>
      </c>
      <c r="I701" s="148"/>
      <c r="L701" s="33"/>
      <c r="M701" s="149"/>
      <c r="T701" s="54"/>
      <c r="AT701" s="18" t="s">
        <v>4036</v>
      </c>
      <c r="AU701" s="18" t="s">
        <v>88</v>
      </c>
    </row>
    <row r="702" spans="2:65" s="12" customFormat="1" ht="11.25">
      <c r="B702" s="152"/>
      <c r="D702" s="146" t="s">
        <v>317</v>
      </c>
      <c r="E702" s="153" t="s">
        <v>42</v>
      </c>
      <c r="F702" s="154" t="s">
        <v>4465</v>
      </c>
      <c r="H702" s="153" t="s">
        <v>42</v>
      </c>
      <c r="I702" s="155"/>
      <c r="L702" s="152"/>
      <c r="M702" s="156"/>
      <c r="T702" s="157"/>
      <c r="AT702" s="153" t="s">
        <v>317</v>
      </c>
      <c r="AU702" s="153" t="s">
        <v>88</v>
      </c>
      <c r="AV702" s="12" t="s">
        <v>86</v>
      </c>
      <c r="AW702" s="12" t="s">
        <v>38</v>
      </c>
      <c r="AX702" s="12" t="s">
        <v>79</v>
      </c>
      <c r="AY702" s="153" t="s">
        <v>305</v>
      </c>
    </row>
    <row r="703" spans="2:65" s="12" customFormat="1" ht="11.25">
      <c r="B703" s="152"/>
      <c r="D703" s="146" t="s">
        <v>317</v>
      </c>
      <c r="E703" s="153" t="s">
        <v>42</v>
      </c>
      <c r="F703" s="154" t="s">
        <v>4367</v>
      </c>
      <c r="H703" s="153" t="s">
        <v>42</v>
      </c>
      <c r="I703" s="155"/>
      <c r="L703" s="152"/>
      <c r="M703" s="156"/>
      <c r="T703" s="157"/>
      <c r="AT703" s="153" t="s">
        <v>317</v>
      </c>
      <c r="AU703" s="153" t="s">
        <v>88</v>
      </c>
      <c r="AV703" s="12" t="s">
        <v>86</v>
      </c>
      <c r="AW703" s="12" t="s">
        <v>38</v>
      </c>
      <c r="AX703" s="12" t="s">
        <v>79</v>
      </c>
      <c r="AY703" s="153" t="s">
        <v>305</v>
      </c>
    </row>
    <row r="704" spans="2:65" s="13" customFormat="1" ht="11.25">
      <c r="B704" s="158"/>
      <c r="D704" s="146" t="s">
        <v>317</v>
      </c>
      <c r="E704" s="159" t="s">
        <v>42</v>
      </c>
      <c r="F704" s="160" t="s">
        <v>4521</v>
      </c>
      <c r="H704" s="161">
        <v>479.59</v>
      </c>
      <c r="I704" s="162"/>
      <c r="L704" s="158"/>
      <c r="M704" s="163"/>
      <c r="T704" s="164"/>
      <c r="AT704" s="159" t="s">
        <v>317</v>
      </c>
      <c r="AU704" s="159" t="s">
        <v>88</v>
      </c>
      <c r="AV704" s="13" t="s">
        <v>88</v>
      </c>
      <c r="AW704" s="13" t="s">
        <v>38</v>
      </c>
      <c r="AX704" s="13" t="s">
        <v>79</v>
      </c>
      <c r="AY704" s="159" t="s">
        <v>305</v>
      </c>
    </row>
    <row r="705" spans="2:65" s="15" customFormat="1" ht="11.25">
      <c r="B705" s="172"/>
      <c r="D705" s="146" t="s">
        <v>317</v>
      </c>
      <c r="E705" s="173" t="s">
        <v>42</v>
      </c>
      <c r="F705" s="174" t="s">
        <v>339</v>
      </c>
      <c r="H705" s="175">
        <v>479.59</v>
      </c>
      <c r="I705" s="176"/>
      <c r="L705" s="172"/>
      <c r="M705" s="177"/>
      <c r="T705" s="178"/>
      <c r="AT705" s="173" t="s">
        <v>317</v>
      </c>
      <c r="AU705" s="173" t="s">
        <v>88</v>
      </c>
      <c r="AV705" s="15" t="s">
        <v>311</v>
      </c>
      <c r="AW705" s="15" t="s">
        <v>38</v>
      </c>
      <c r="AX705" s="15" t="s">
        <v>86</v>
      </c>
      <c r="AY705" s="173" t="s">
        <v>305</v>
      </c>
    </row>
    <row r="706" spans="2:65" s="1" customFormat="1" ht="37.9" customHeight="1">
      <c r="B706" s="33"/>
      <c r="C706" s="133" t="s">
        <v>820</v>
      </c>
      <c r="D706" s="133" t="s">
        <v>307</v>
      </c>
      <c r="E706" s="134" t="s">
        <v>4522</v>
      </c>
      <c r="F706" s="135" t="s">
        <v>4523</v>
      </c>
      <c r="G706" s="136" t="s">
        <v>199</v>
      </c>
      <c r="H706" s="137">
        <v>61.32</v>
      </c>
      <c r="I706" s="138"/>
      <c r="J706" s="139">
        <f>ROUND(I706*H706,2)</f>
        <v>0</v>
      </c>
      <c r="K706" s="135" t="s">
        <v>721</v>
      </c>
      <c r="L706" s="33"/>
      <c r="M706" s="140" t="s">
        <v>42</v>
      </c>
      <c r="N706" s="141" t="s">
        <v>50</v>
      </c>
      <c r="P706" s="142">
        <f>O706*H706</f>
        <v>0</v>
      </c>
      <c r="Q706" s="142">
        <v>0.34606999999999999</v>
      </c>
      <c r="R706" s="142">
        <f>Q706*H706</f>
        <v>21.221012399999999</v>
      </c>
      <c r="S706" s="142">
        <v>0</v>
      </c>
      <c r="T706" s="143">
        <f>S706*H706</f>
        <v>0</v>
      </c>
      <c r="AR706" s="144" t="s">
        <v>311</v>
      </c>
      <c r="AT706" s="144" t="s">
        <v>307</v>
      </c>
      <c r="AU706" s="144" t="s">
        <v>88</v>
      </c>
      <c r="AY706" s="18" t="s">
        <v>305</v>
      </c>
      <c r="BE706" s="145">
        <f>IF(N706="základní",J706,0)</f>
        <v>0</v>
      </c>
      <c r="BF706" s="145">
        <f>IF(N706="snížená",J706,0)</f>
        <v>0</v>
      </c>
      <c r="BG706" s="145">
        <f>IF(N706="zákl. přenesená",J706,0)</f>
        <v>0</v>
      </c>
      <c r="BH706" s="145">
        <f>IF(N706="sníž. přenesená",J706,0)</f>
        <v>0</v>
      </c>
      <c r="BI706" s="145">
        <f>IF(N706="nulová",J706,0)</f>
        <v>0</v>
      </c>
      <c r="BJ706" s="18" t="s">
        <v>86</v>
      </c>
      <c r="BK706" s="145">
        <f>ROUND(I706*H706,2)</f>
        <v>0</v>
      </c>
      <c r="BL706" s="18" t="s">
        <v>311</v>
      </c>
      <c r="BM706" s="144" t="s">
        <v>4524</v>
      </c>
    </row>
    <row r="707" spans="2:65" s="1" customFormat="1" ht="48.75">
      <c r="B707" s="33"/>
      <c r="D707" s="146" t="s">
        <v>313</v>
      </c>
      <c r="F707" s="147" t="s">
        <v>4525</v>
      </c>
      <c r="I707" s="148"/>
      <c r="L707" s="33"/>
      <c r="M707" s="149"/>
      <c r="T707" s="54"/>
      <c r="AT707" s="18" t="s">
        <v>313</v>
      </c>
      <c r="AU707" s="18" t="s">
        <v>88</v>
      </c>
    </row>
    <row r="708" spans="2:65" s="1" customFormat="1" ht="136.5">
      <c r="B708" s="33"/>
      <c r="D708" s="146" t="s">
        <v>4036</v>
      </c>
      <c r="F708" s="189" t="s">
        <v>4464</v>
      </c>
      <c r="I708" s="148"/>
      <c r="L708" s="33"/>
      <c r="M708" s="149"/>
      <c r="T708" s="54"/>
      <c r="AT708" s="18" t="s">
        <v>4036</v>
      </c>
      <c r="AU708" s="18" t="s">
        <v>88</v>
      </c>
    </row>
    <row r="709" spans="2:65" s="12" customFormat="1" ht="11.25">
      <c r="B709" s="152"/>
      <c r="D709" s="146" t="s">
        <v>317</v>
      </c>
      <c r="E709" s="153" t="s">
        <v>42</v>
      </c>
      <c r="F709" s="154" t="s">
        <v>4465</v>
      </c>
      <c r="H709" s="153" t="s">
        <v>42</v>
      </c>
      <c r="I709" s="155"/>
      <c r="L709" s="152"/>
      <c r="M709" s="156"/>
      <c r="T709" s="157"/>
      <c r="AT709" s="153" t="s">
        <v>317</v>
      </c>
      <c r="AU709" s="153" t="s">
        <v>88</v>
      </c>
      <c r="AV709" s="12" t="s">
        <v>86</v>
      </c>
      <c r="AW709" s="12" t="s">
        <v>38</v>
      </c>
      <c r="AX709" s="12" t="s">
        <v>79</v>
      </c>
      <c r="AY709" s="153" t="s">
        <v>305</v>
      </c>
    </row>
    <row r="710" spans="2:65" s="12" customFormat="1" ht="11.25">
      <c r="B710" s="152"/>
      <c r="D710" s="146" t="s">
        <v>317</v>
      </c>
      <c r="E710" s="153" t="s">
        <v>42</v>
      </c>
      <c r="F710" s="154" t="s">
        <v>4367</v>
      </c>
      <c r="H710" s="153" t="s">
        <v>42</v>
      </c>
      <c r="I710" s="155"/>
      <c r="L710" s="152"/>
      <c r="M710" s="156"/>
      <c r="T710" s="157"/>
      <c r="AT710" s="153" t="s">
        <v>317</v>
      </c>
      <c r="AU710" s="153" t="s">
        <v>88</v>
      </c>
      <c r="AV710" s="12" t="s">
        <v>86</v>
      </c>
      <c r="AW710" s="12" t="s">
        <v>38</v>
      </c>
      <c r="AX710" s="12" t="s">
        <v>79</v>
      </c>
      <c r="AY710" s="153" t="s">
        <v>305</v>
      </c>
    </row>
    <row r="711" spans="2:65" s="13" customFormat="1" ht="11.25">
      <c r="B711" s="158"/>
      <c r="D711" s="146" t="s">
        <v>317</v>
      </c>
      <c r="E711" s="159" t="s">
        <v>42</v>
      </c>
      <c r="F711" s="160" t="s">
        <v>4526</v>
      </c>
      <c r="H711" s="161">
        <v>61.32</v>
      </c>
      <c r="I711" s="162"/>
      <c r="L711" s="158"/>
      <c r="M711" s="163"/>
      <c r="T711" s="164"/>
      <c r="AT711" s="159" t="s">
        <v>317</v>
      </c>
      <c r="AU711" s="159" t="s">
        <v>88</v>
      </c>
      <c r="AV711" s="13" t="s">
        <v>88</v>
      </c>
      <c r="AW711" s="13" t="s">
        <v>38</v>
      </c>
      <c r="AX711" s="13" t="s">
        <v>79</v>
      </c>
      <c r="AY711" s="159" t="s">
        <v>305</v>
      </c>
    </row>
    <row r="712" spans="2:65" s="15" customFormat="1" ht="11.25">
      <c r="B712" s="172"/>
      <c r="D712" s="146" t="s">
        <v>317</v>
      </c>
      <c r="E712" s="173" t="s">
        <v>42</v>
      </c>
      <c r="F712" s="174" t="s">
        <v>339</v>
      </c>
      <c r="H712" s="175">
        <v>61.32</v>
      </c>
      <c r="I712" s="176"/>
      <c r="L712" s="172"/>
      <c r="M712" s="177"/>
      <c r="T712" s="178"/>
      <c r="AT712" s="173" t="s">
        <v>317</v>
      </c>
      <c r="AU712" s="173" t="s">
        <v>88</v>
      </c>
      <c r="AV712" s="15" t="s">
        <v>311</v>
      </c>
      <c r="AW712" s="15" t="s">
        <v>38</v>
      </c>
      <c r="AX712" s="15" t="s">
        <v>86</v>
      </c>
      <c r="AY712" s="173" t="s">
        <v>305</v>
      </c>
    </row>
    <row r="713" spans="2:65" s="1" customFormat="1" ht="37.9" customHeight="1">
      <c r="B713" s="33"/>
      <c r="C713" s="133" t="s">
        <v>828</v>
      </c>
      <c r="D713" s="133" t="s">
        <v>307</v>
      </c>
      <c r="E713" s="134" t="s">
        <v>4527</v>
      </c>
      <c r="F713" s="135" t="s">
        <v>4528</v>
      </c>
      <c r="G713" s="136" t="s">
        <v>199</v>
      </c>
      <c r="H713" s="137">
        <v>80.91</v>
      </c>
      <c r="I713" s="138"/>
      <c r="J713" s="139">
        <f>ROUND(I713*H713,2)</f>
        <v>0</v>
      </c>
      <c r="K713" s="135" t="s">
        <v>721</v>
      </c>
      <c r="L713" s="33"/>
      <c r="M713" s="140" t="s">
        <v>42</v>
      </c>
      <c r="N713" s="141" t="s">
        <v>50</v>
      </c>
      <c r="P713" s="142">
        <f>O713*H713</f>
        <v>0</v>
      </c>
      <c r="Q713" s="142">
        <v>0.34345999999999999</v>
      </c>
      <c r="R713" s="142">
        <f>Q713*H713</f>
        <v>27.789348599999997</v>
      </c>
      <c r="S713" s="142">
        <v>0</v>
      </c>
      <c r="T713" s="143">
        <f>S713*H713</f>
        <v>0</v>
      </c>
      <c r="AR713" s="144" t="s">
        <v>311</v>
      </c>
      <c r="AT713" s="144" t="s">
        <v>307</v>
      </c>
      <c r="AU713" s="144" t="s">
        <v>88</v>
      </c>
      <c r="AY713" s="18" t="s">
        <v>305</v>
      </c>
      <c r="BE713" s="145">
        <f>IF(N713="základní",J713,0)</f>
        <v>0</v>
      </c>
      <c r="BF713" s="145">
        <f>IF(N713="snížená",J713,0)</f>
        <v>0</v>
      </c>
      <c r="BG713" s="145">
        <f>IF(N713="zákl. přenesená",J713,0)</f>
        <v>0</v>
      </c>
      <c r="BH713" s="145">
        <f>IF(N713="sníž. přenesená",J713,0)</f>
        <v>0</v>
      </c>
      <c r="BI713" s="145">
        <f>IF(N713="nulová",J713,0)</f>
        <v>0</v>
      </c>
      <c r="BJ713" s="18" t="s">
        <v>86</v>
      </c>
      <c r="BK713" s="145">
        <f>ROUND(I713*H713,2)</f>
        <v>0</v>
      </c>
      <c r="BL713" s="18" t="s">
        <v>311</v>
      </c>
      <c r="BM713" s="144" t="s">
        <v>4529</v>
      </c>
    </row>
    <row r="714" spans="2:65" s="1" customFormat="1" ht="48.75">
      <c r="B714" s="33"/>
      <c r="D714" s="146" t="s">
        <v>313</v>
      </c>
      <c r="F714" s="147" t="s">
        <v>4530</v>
      </c>
      <c r="I714" s="148"/>
      <c r="L714" s="33"/>
      <c r="M714" s="149"/>
      <c r="T714" s="54"/>
      <c r="AT714" s="18" t="s">
        <v>313</v>
      </c>
      <c r="AU714" s="18" t="s">
        <v>88</v>
      </c>
    </row>
    <row r="715" spans="2:65" s="1" customFormat="1" ht="136.5">
      <c r="B715" s="33"/>
      <c r="D715" s="146" t="s">
        <v>4036</v>
      </c>
      <c r="F715" s="189" t="s">
        <v>4464</v>
      </c>
      <c r="I715" s="148"/>
      <c r="L715" s="33"/>
      <c r="M715" s="149"/>
      <c r="T715" s="54"/>
      <c r="AT715" s="18" t="s">
        <v>4036</v>
      </c>
      <c r="AU715" s="18" t="s">
        <v>88</v>
      </c>
    </row>
    <row r="716" spans="2:65" s="12" customFormat="1" ht="11.25">
      <c r="B716" s="152"/>
      <c r="D716" s="146" t="s">
        <v>317</v>
      </c>
      <c r="E716" s="153" t="s">
        <v>42</v>
      </c>
      <c r="F716" s="154" t="s">
        <v>4465</v>
      </c>
      <c r="H716" s="153" t="s">
        <v>42</v>
      </c>
      <c r="I716" s="155"/>
      <c r="L716" s="152"/>
      <c r="M716" s="156"/>
      <c r="T716" s="157"/>
      <c r="AT716" s="153" t="s">
        <v>317</v>
      </c>
      <c r="AU716" s="153" t="s">
        <v>88</v>
      </c>
      <c r="AV716" s="12" t="s">
        <v>86</v>
      </c>
      <c r="AW716" s="12" t="s">
        <v>38</v>
      </c>
      <c r="AX716" s="12" t="s">
        <v>79</v>
      </c>
      <c r="AY716" s="153" t="s">
        <v>305</v>
      </c>
    </row>
    <row r="717" spans="2:65" s="12" customFormat="1" ht="11.25">
      <c r="B717" s="152"/>
      <c r="D717" s="146" t="s">
        <v>317</v>
      </c>
      <c r="E717" s="153" t="s">
        <v>42</v>
      </c>
      <c r="F717" s="154" t="s">
        <v>4367</v>
      </c>
      <c r="H717" s="153" t="s">
        <v>42</v>
      </c>
      <c r="I717" s="155"/>
      <c r="L717" s="152"/>
      <c r="M717" s="156"/>
      <c r="T717" s="157"/>
      <c r="AT717" s="153" t="s">
        <v>317</v>
      </c>
      <c r="AU717" s="153" t="s">
        <v>88</v>
      </c>
      <c r="AV717" s="12" t="s">
        <v>86</v>
      </c>
      <c r="AW717" s="12" t="s">
        <v>38</v>
      </c>
      <c r="AX717" s="12" t="s">
        <v>79</v>
      </c>
      <c r="AY717" s="153" t="s">
        <v>305</v>
      </c>
    </row>
    <row r="718" spans="2:65" s="13" customFormat="1" ht="11.25">
      <c r="B718" s="158"/>
      <c r="D718" s="146" t="s">
        <v>317</v>
      </c>
      <c r="E718" s="159" t="s">
        <v>42</v>
      </c>
      <c r="F718" s="160" t="s">
        <v>4531</v>
      </c>
      <c r="H718" s="161">
        <v>80.91</v>
      </c>
      <c r="I718" s="162"/>
      <c r="L718" s="158"/>
      <c r="M718" s="163"/>
      <c r="T718" s="164"/>
      <c r="AT718" s="159" t="s">
        <v>317</v>
      </c>
      <c r="AU718" s="159" t="s">
        <v>88</v>
      </c>
      <c r="AV718" s="13" t="s">
        <v>88</v>
      </c>
      <c r="AW718" s="13" t="s">
        <v>38</v>
      </c>
      <c r="AX718" s="13" t="s">
        <v>79</v>
      </c>
      <c r="AY718" s="159" t="s">
        <v>305</v>
      </c>
    </row>
    <row r="719" spans="2:65" s="15" customFormat="1" ht="11.25">
      <c r="B719" s="172"/>
      <c r="D719" s="146" t="s">
        <v>317</v>
      </c>
      <c r="E719" s="173" t="s">
        <v>42</v>
      </c>
      <c r="F719" s="174" t="s">
        <v>339</v>
      </c>
      <c r="H719" s="175">
        <v>80.91</v>
      </c>
      <c r="I719" s="176"/>
      <c r="L719" s="172"/>
      <c r="M719" s="177"/>
      <c r="T719" s="178"/>
      <c r="AT719" s="173" t="s">
        <v>317</v>
      </c>
      <c r="AU719" s="173" t="s">
        <v>88</v>
      </c>
      <c r="AV719" s="15" t="s">
        <v>311</v>
      </c>
      <c r="AW719" s="15" t="s">
        <v>38</v>
      </c>
      <c r="AX719" s="15" t="s">
        <v>86</v>
      </c>
      <c r="AY719" s="173" t="s">
        <v>305</v>
      </c>
    </row>
    <row r="720" spans="2:65" s="1" customFormat="1" ht="44.25" customHeight="1">
      <c r="B720" s="33"/>
      <c r="C720" s="133" t="s">
        <v>835</v>
      </c>
      <c r="D720" s="133" t="s">
        <v>307</v>
      </c>
      <c r="E720" s="134" t="s">
        <v>4532</v>
      </c>
      <c r="F720" s="135" t="s">
        <v>4533</v>
      </c>
      <c r="G720" s="136" t="s">
        <v>199</v>
      </c>
      <c r="H720" s="137">
        <v>73.78</v>
      </c>
      <c r="I720" s="138"/>
      <c r="J720" s="139">
        <f>ROUND(I720*H720,2)</f>
        <v>0</v>
      </c>
      <c r="K720" s="135" t="s">
        <v>721</v>
      </c>
      <c r="L720" s="33"/>
      <c r="M720" s="140" t="s">
        <v>42</v>
      </c>
      <c r="N720" s="141" t="s">
        <v>50</v>
      </c>
      <c r="P720" s="142">
        <f>O720*H720</f>
        <v>0</v>
      </c>
      <c r="Q720" s="142">
        <v>0.38294</v>
      </c>
      <c r="R720" s="142">
        <f>Q720*H720</f>
        <v>28.253313200000001</v>
      </c>
      <c r="S720" s="142">
        <v>0</v>
      </c>
      <c r="T720" s="143">
        <f>S720*H720</f>
        <v>0</v>
      </c>
      <c r="AR720" s="144" t="s">
        <v>311</v>
      </c>
      <c r="AT720" s="144" t="s">
        <v>307</v>
      </c>
      <c r="AU720" s="144" t="s">
        <v>88</v>
      </c>
      <c r="AY720" s="18" t="s">
        <v>305</v>
      </c>
      <c r="BE720" s="145">
        <f>IF(N720="základní",J720,0)</f>
        <v>0</v>
      </c>
      <c r="BF720" s="145">
        <f>IF(N720="snížená",J720,0)</f>
        <v>0</v>
      </c>
      <c r="BG720" s="145">
        <f>IF(N720="zákl. přenesená",J720,0)</f>
        <v>0</v>
      </c>
      <c r="BH720" s="145">
        <f>IF(N720="sníž. přenesená",J720,0)</f>
        <v>0</v>
      </c>
      <c r="BI720" s="145">
        <f>IF(N720="nulová",J720,0)</f>
        <v>0</v>
      </c>
      <c r="BJ720" s="18" t="s">
        <v>86</v>
      </c>
      <c r="BK720" s="145">
        <f>ROUND(I720*H720,2)</f>
        <v>0</v>
      </c>
      <c r="BL720" s="18" t="s">
        <v>311</v>
      </c>
      <c r="BM720" s="144" t="s">
        <v>4534</v>
      </c>
    </row>
    <row r="721" spans="2:65" s="1" customFormat="1" ht="48.75">
      <c r="B721" s="33"/>
      <c r="D721" s="146" t="s">
        <v>313</v>
      </c>
      <c r="F721" s="147" t="s">
        <v>4535</v>
      </c>
      <c r="I721" s="148"/>
      <c r="L721" s="33"/>
      <c r="M721" s="149"/>
      <c r="T721" s="54"/>
      <c r="AT721" s="18" t="s">
        <v>313</v>
      </c>
      <c r="AU721" s="18" t="s">
        <v>88</v>
      </c>
    </row>
    <row r="722" spans="2:65" s="1" customFormat="1" ht="117">
      <c r="B722" s="33"/>
      <c r="D722" s="146" t="s">
        <v>4036</v>
      </c>
      <c r="F722" s="189" t="s">
        <v>4536</v>
      </c>
      <c r="I722" s="148"/>
      <c r="L722" s="33"/>
      <c r="M722" s="149"/>
      <c r="T722" s="54"/>
      <c r="AT722" s="18" t="s">
        <v>4036</v>
      </c>
      <c r="AU722" s="18" t="s">
        <v>88</v>
      </c>
    </row>
    <row r="723" spans="2:65" s="12" customFormat="1" ht="11.25">
      <c r="B723" s="152"/>
      <c r="D723" s="146" t="s">
        <v>317</v>
      </c>
      <c r="E723" s="153" t="s">
        <v>42</v>
      </c>
      <c r="F723" s="154" t="s">
        <v>4465</v>
      </c>
      <c r="H723" s="153" t="s">
        <v>42</v>
      </c>
      <c r="I723" s="155"/>
      <c r="L723" s="152"/>
      <c r="M723" s="156"/>
      <c r="T723" s="157"/>
      <c r="AT723" s="153" t="s">
        <v>317</v>
      </c>
      <c r="AU723" s="153" t="s">
        <v>88</v>
      </c>
      <c r="AV723" s="12" t="s">
        <v>86</v>
      </c>
      <c r="AW723" s="12" t="s">
        <v>38</v>
      </c>
      <c r="AX723" s="12" t="s">
        <v>79</v>
      </c>
      <c r="AY723" s="153" t="s">
        <v>305</v>
      </c>
    </row>
    <row r="724" spans="2:65" s="12" customFormat="1" ht="11.25">
      <c r="B724" s="152"/>
      <c r="D724" s="146" t="s">
        <v>317</v>
      </c>
      <c r="E724" s="153" t="s">
        <v>42</v>
      </c>
      <c r="F724" s="154" t="s">
        <v>4367</v>
      </c>
      <c r="H724" s="153" t="s">
        <v>42</v>
      </c>
      <c r="I724" s="155"/>
      <c r="L724" s="152"/>
      <c r="M724" s="156"/>
      <c r="T724" s="157"/>
      <c r="AT724" s="153" t="s">
        <v>317</v>
      </c>
      <c r="AU724" s="153" t="s">
        <v>88</v>
      </c>
      <c r="AV724" s="12" t="s">
        <v>86</v>
      </c>
      <c r="AW724" s="12" t="s">
        <v>38</v>
      </c>
      <c r="AX724" s="12" t="s">
        <v>79</v>
      </c>
      <c r="AY724" s="153" t="s">
        <v>305</v>
      </c>
    </row>
    <row r="725" spans="2:65" s="13" customFormat="1" ht="11.25">
      <c r="B725" s="158"/>
      <c r="D725" s="146" t="s">
        <v>317</v>
      </c>
      <c r="E725" s="159" t="s">
        <v>42</v>
      </c>
      <c r="F725" s="160" t="s">
        <v>4537</v>
      </c>
      <c r="H725" s="161">
        <v>73.78</v>
      </c>
      <c r="I725" s="162"/>
      <c r="L725" s="158"/>
      <c r="M725" s="163"/>
      <c r="T725" s="164"/>
      <c r="AT725" s="159" t="s">
        <v>317</v>
      </c>
      <c r="AU725" s="159" t="s">
        <v>88</v>
      </c>
      <c r="AV725" s="13" t="s">
        <v>88</v>
      </c>
      <c r="AW725" s="13" t="s">
        <v>38</v>
      </c>
      <c r="AX725" s="13" t="s">
        <v>79</v>
      </c>
      <c r="AY725" s="159" t="s">
        <v>305</v>
      </c>
    </row>
    <row r="726" spans="2:65" s="15" customFormat="1" ht="11.25">
      <c r="B726" s="172"/>
      <c r="D726" s="146" t="s">
        <v>317</v>
      </c>
      <c r="E726" s="173" t="s">
        <v>42</v>
      </c>
      <c r="F726" s="174" t="s">
        <v>339</v>
      </c>
      <c r="H726" s="175">
        <v>73.78</v>
      </c>
      <c r="I726" s="176"/>
      <c r="L726" s="172"/>
      <c r="M726" s="177"/>
      <c r="T726" s="178"/>
      <c r="AT726" s="173" t="s">
        <v>317</v>
      </c>
      <c r="AU726" s="173" t="s">
        <v>88</v>
      </c>
      <c r="AV726" s="15" t="s">
        <v>311</v>
      </c>
      <c r="AW726" s="15" t="s">
        <v>38</v>
      </c>
      <c r="AX726" s="15" t="s">
        <v>86</v>
      </c>
      <c r="AY726" s="173" t="s">
        <v>305</v>
      </c>
    </row>
    <row r="727" spans="2:65" s="1" customFormat="1" ht="44.25" customHeight="1">
      <c r="B727" s="33"/>
      <c r="C727" s="133" t="s">
        <v>842</v>
      </c>
      <c r="D727" s="133" t="s">
        <v>307</v>
      </c>
      <c r="E727" s="134" t="s">
        <v>4538</v>
      </c>
      <c r="F727" s="135" t="s">
        <v>4539</v>
      </c>
      <c r="G727" s="136" t="s">
        <v>199</v>
      </c>
      <c r="H727" s="137">
        <v>188.47</v>
      </c>
      <c r="I727" s="138"/>
      <c r="J727" s="139">
        <f>ROUND(I727*H727,2)</f>
        <v>0</v>
      </c>
      <c r="K727" s="135" t="s">
        <v>721</v>
      </c>
      <c r="L727" s="33"/>
      <c r="M727" s="140" t="s">
        <v>42</v>
      </c>
      <c r="N727" s="141" t="s">
        <v>50</v>
      </c>
      <c r="P727" s="142">
        <f>O727*H727</f>
        <v>0</v>
      </c>
      <c r="Q727" s="142">
        <v>0.39079999999999998</v>
      </c>
      <c r="R727" s="142">
        <f>Q727*H727</f>
        <v>73.654075999999989</v>
      </c>
      <c r="S727" s="142">
        <v>0</v>
      </c>
      <c r="T727" s="143">
        <f>S727*H727</f>
        <v>0</v>
      </c>
      <c r="AR727" s="144" t="s">
        <v>311</v>
      </c>
      <c r="AT727" s="144" t="s">
        <v>307</v>
      </c>
      <c r="AU727" s="144" t="s">
        <v>88</v>
      </c>
      <c r="AY727" s="18" t="s">
        <v>305</v>
      </c>
      <c r="BE727" s="145">
        <f>IF(N727="základní",J727,0)</f>
        <v>0</v>
      </c>
      <c r="BF727" s="145">
        <f>IF(N727="snížená",J727,0)</f>
        <v>0</v>
      </c>
      <c r="BG727" s="145">
        <f>IF(N727="zákl. přenesená",J727,0)</f>
        <v>0</v>
      </c>
      <c r="BH727" s="145">
        <f>IF(N727="sníž. přenesená",J727,0)</f>
        <v>0</v>
      </c>
      <c r="BI727" s="145">
        <f>IF(N727="nulová",J727,0)</f>
        <v>0</v>
      </c>
      <c r="BJ727" s="18" t="s">
        <v>86</v>
      </c>
      <c r="BK727" s="145">
        <f>ROUND(I727*H727,2)</f>
        <v>0</v>
      </c>
      <c r="BL727" s="18" t="s">
        <v>311</v>
      </c>
      <c r="BM727" s="144" t="s">
        <v>4540</v>
      </c>
    </row>
    <row r="728" spans="2:65" s="1" customFormat="1" ht="48.75">
      <c r="B728" s="33"/>
      <c r="D728" s="146" t="s">
        <v>313</v>
      </c>
      <c r="F728" s="147" t="s">
        <v>4541</v>
      </c>
      <c r="I728" s="148"/>
      <c r="L728" s="33"/>
      <c r="M728" s="149"/>
      <c r="T728" s="54"/>
      <c r="AT728" s="18" t="s">
        <v>313</v>
      </c>
      <c r="AU728" s="18" t="s">
        <v>88</v>
      </c>
    </row>
    <row r="729" spans="2:65" s="1" customFormat="1" ht="117">
      <c r="B729" s="33"/>
      <c r="D729" s="146" t="s">
        <v>4036</v>
      </c>
      <c r="F729" s="189" t="s">
        <v>4536</v>
      </c>
      <c r="I729" s="148"/>
      <c r="L729" s="33"/>
      <c r="M729" s="149"/>
      <c r="T729" s="54"/>
      <c r="AT729" s="18" t="s">
        <v>4036</v>
      </c>
      <c r="AU729" s="18" t="s">
        <v>88</v>
      </c>
    </row>
    <row r="730" spans="2:65" s="12" customFormat="1" ht="11.25">
      <c r="B730" s="152"/>
      <c r="D730" s="146" t="s">
        <v>317</v>
      </c>
      <c r="E730" s="153" t="s">
        <v>42</v>
      </c>
      <c r="F730" s="154" t="s">
        <v>4465</v>
      </c>
      <c r="H730" s="153" t="s">
        <v>42</v>
      </c>
      <c r="I730" s="155"/>
      <c r="L730" s="152"/>
      <c r="M730" s="156"/>
      <c r="T730" s="157"/>
      <c r="AT730" s="153" t="s">
        <v>317</v>
      </c>
      <c r="AU730" s="153" t="s">
        <v>88</v>
      </c>
      <c r="AV730" s="12" t="s">
        <v>86</v>
      </c>
      <c r="AW730" s="12" t="s">
        <v>38</v>
      </c>
      <c r="AX730" s="12" t="s">
        <v>79</v>
      </c>
      <c r="AY730" s="153" t="s">
        <v>305</v>
      </c>
    </row>
    <row r="731" spans="2:65" s="12" customFormat="1" ht="11.25">
      <c r="B731" s="152"/>
      <c r="D731" s="146" t="s">
        <v>317</v>
      </c>
      <c r="E731" s="153" t="s">
        <v>42</v>
      </c>
      <c r="F731" s="154" t="s">
        <v>4367</v>
      </c>
      <c r="H731" s="153" t="s">
        <v>42</v>
      </c>
      <c r="I731" s="155"/>
      <c r="L731" s="152"/>
      <c r="M731" s="156"/>
      <c r="T731" s="157"/>
      <c r="AT731" s="153" t="s">
        <v>317</v>
      </c>
      <c r="AU731" s="153" t="s">
        <v>88</v>
      </c>
      <c r="AV731" s="12" t="s">
        <v>86</v>
      </c>
      <c r="AW731" s="12" t="s">
        <v>38</v>
      </c>
      <c r="AX731" s="12" t="s">
        <v>79</v>
      </c>
      <c r="AY731" s="153" t="s">
        <v>305</v>
      </c>
    </row>
    <row r="732" spans="2:65" s="13" customFormat="1" ht="11.25">
      <c r="B732" s="158"/>
      <c r="D732" s="146" t="s">
        <v>317</v>
      </c>
      <c r="E732" s="159" t="s">
        <v>42</v>
      </c>
      <c r="F732" s="160" t="s">
        <v>4542</v>
      </c>
      <c r="H732" s="161">
        <v>188.47</v>
      </c>
      <c r="I732" s="162"/>
      <c r="L732" s="158"/>
      <c r="M732" s="163"/>
      <c r="T732" s="164"/>
      <c r="AT732" s="159" t="s">
        <v>317</v>
      </c>
      <c r="AU732" s="159" t="s">
        <v>88</v>
      </c>
      <c r="AV732" s="13" t="s">
        <v>88</v>
      </c>
      <c r="AW732" s="13" t="s">
        <v>38</v>
      </c>
      <c r="AX732" s="13" t="s">
        <v>79</v>
      </c>
      <c r="AY732" s="159" t="s">
        <v>305</v>
      </c>
    </row>
    <row r="733" spans="2:65" s="15" customFormat="1" ht="11.25">
      <c r="B733" s="172"/>
      <c r="D733" s="146" t="s">
        <v>317</v>
      </c>
      <c r="E733" s="173" t="s">
        <v>42</v>
      </c>
      <c r="F733" s="174" t="s">
        <v>339</v>
      </c>
      <c r="H733" s="175">
        <v>188.47</v>
      </c>
      <c r="I733" s="176"/>
      <c r="L733" s="172"/>
      <c r="M733" s="177"/>
      <c r="T733" s="178"/>
      <c r="AT733" s="173" t="s">
        <v>317</v>
      </c>
      <c r="AU733" s="173" t="s">
        <v>88</v>
      </c>
      <c r="AV733" s="15" t="s">
        <v>311</v>
      </c>
      <c r="AW733" s="15" t="s">
        <v>38</v>
      </c>
      <c r="AX733" s="15" t="s">
        <v>86</v>
      </c>
      <c r="AY733" s="173" t="s">
        <v>305</v>
      </c>
    </row>
    <row r="734" spans="2:65" s="1" customFormat="1" ht="44.25" customHeight="1">
      <c r="B734" s="33"/>
      <c r="C734" s="133" t="s">
        <v>849</v>
      </c>
      <c r="D734" s="133" t="s">
        <v>307</v>
      </c>
      <c r="E734" s="134" t="s">
        <v>4543</v>
      </c>
      <c r="F734" s="135" t="s">
        <v>4544</v>
      </c>
      <c r="G734" s="136" t="s">
        <v>199</v>
      </c>
      <c r="H734" s="137">
        <v>1.19</v>
      </c>
      <c r="I734" s="138"/>
      <c r="J734" s="139">
        <f>ROUND(I734*H734,2)</f>
        <v>0</v>
      </c>
      <c r="K734" s="135" t="s">
        <v>721</v>
      </c>
      <c r="L734" s="33"/>
      <c r="M734" s="140" t="s">
        <v>42</v>
      </c>
      <c r="N734" s="141" t="s">
        <v>50</v>
      </c>
      <c r="P734" s="142">
        <f>O734*H734</f>
        <v>0</v>
      </c>
      <c r="Q734" s="142">
        <v>0.35602</v>
      </c>
      <c r="R734" s="142">
        <f>Q734*H734</f>
        <v>0.42366379999999998</v>
      </c>
      <c r="S734" s="142">
        <v>0</v>
      </c>
      <c r="T734" s="143">
        <f>S734*H734</f>
        <v>0</v>
      </c>
      <c r="AR734" s="144" t="s">
        <v>311</v>
      </c>
      <c r="AT734" s="144" t="s">
        <v>307</v>
      </c>
      <c r="AU734" s="144" t="s">
        <v>88</v>
      </c>
      <c r="AY734" s="18" t="s">
        <v>305</v>
      </c>
      <c r="BE734" s="145">
        <f>IF(N734="základní",J734,0)</f>
        <v>0</v>
      </c>
      <c r="BF734" s="145">
        <f>IF(N734="snížená",J734,0)</f>
        <v>0</v>
      </c>
      <c r="BG734" s="145">
        <f>IF(N734="zákl. přenesená",J734,0)</f>
        <v>0</v>
      </c>
      <c r="BH734" s="145">
        <f>IF(N734="sníž. přenesená",J734,0)</f>
        <v>0</v>
      </c>
      <c r="BI734" s="145">
        <f>IF(N734="nulová",J734,0)</f>
        <v>0</v>
      </c>
      <c r="BJ734" s="18" t="s">
        <v>86</v>
      </c>
      <c r="BK734" s="145">
        <f>ROUND(I734*H734,2)</f>
        <v>0</v>
      </c>
      <c r="BL734" s="18" t="s">
        <v>311</v>
      </c>
      <c r="BM734" s="144" t="s">
        <v>4545</v>
      </c>
    </row>
    <row r="735" spans="2:65" s="1" customFormat="1" ht="48.75">
      <c r="B735" s="33"/>
      <c r="D735" s="146" t="s">
        <v>313</v>
      </c>
      <c r="F735" s="147" t="s">
        <v>4546</v>
      </c>
      <c r="I735" s="148"/>
      <c r="L735" s="33"/>
      <c r="M735" s="149"/>
      <c r="T735" s="54"/>
      <c r="AT735" s="18" t="s">
        <v>313</v>
      </c>
      <c r="AU735" s="18" t="s">
        <v>88</v>
      </c>
    </row>
    <row r="736" spans="2:65" s="1" customFormat="1" ht="117">
      <c r="B736" s="33"/>
      <c r="D736" s="146" t="s">
        <v>4036</v>
      </c>
      <c r="F736" s="189" t="s">
        <v>4536</v>
      </c>
      <c r="I736" s="148"/>
      <c r="L736" s="33"/>
      <c r="M736" s="149"/>
      <c r="T736" s="54"/>
      <c r="AT736" s="18" t="s">
        <v>4036</v>
      </c>
      <c r="AU736" s="18" t="s">
        <v>88</v>
      </c>
    </row>
    <row r="737" spans="2:65" s="12" customFormat="1" ht="11.25">
      <c r="B737" s="152"/>
      <c r="D737" s="146" t="s">
        <v>317</v>
      </c>
      <c r="E737" s="153" t="s">
        <v>42</v>
      </c>
      <c r="F737" s="154" t="s">
        <v>4465</v>
      </c>
      <c r="H737" s="153" t="s">
        <v>42</v>
      </c>
      <c r="I737" s="155"/>
      <c r="L737" s="152"/>
      <c r="M737" s="156"/>
      <c r="T737" s="157"/>
      <c r="AT737" s="153" t="s">
        <v>317</v>
      </c>
      <c r="AU737" s="153" t="s">
        <v>88</v>
      </c>
      <c r="AV737" s="12" t="s">
        <v>86</v>
      </c>
      <c r="AW737" s="12" t="s">
        <v>38</v>
      </c>
      <c r="AX737" s="12" t="s">
        <v>79</v>
      </c>
      <c r="AY737" s="153" t="s">
        <v>305</v>
      </c>
    </row>
    <row r="738" spans="2:65" s="12" customFormat="1" ht="11.25">
      <c r="B738" s="152"/>
      <c r="D738" s="146" t="s">
        <v>317</v>
      </c>
      <c r="E738" s="153" t="s">
        <v>42</v>
      </c>
      <c r="F738" s="154" t="s">
        <v>4367</v>
      </c>
      <c r="H738" s="153" t="s">
        <v>42</v>
      </c>
      <c r="I738" s="155"/>
      <c r="L738" s="152"/>
      <c r="M738" s="156"/>
      <c r="T738" s="157"/>
      <c r="AT738" s="153" t="s">
        <v>317</v>
      </c>
      <c r="AU738" s="153" t="s">
        <v>88</v>
      </c>
      <c r="AV738" s="12" t="s">
        <v>86</v>
      </c>
      <c r="AW738" s="12" t="s">
        <v>38</v>
      </c>
      <c r="AX738" s="12" t="s">
        <v>79</v>
      </c>
      <c r="AY738" s="153" t="s">
        <v>305</v>
      </c>
    </row>
    <row r="739" spans="2:65" s="13" customFormat="1" ht="11.25">
      <c r="B739" s="158"/>
      <c r="D739" s="146" t="s">
        <v>317</v>
      </c>
      <c r="E739" s="159" t="s">
        <v>42</v>
      </c>
      <c r="F739" s="160" t="s">
        <v>4547</v>
      </c>
      <c r="H739" s="161">
        <v>1.19</v>
      </c>
      <c r="I739" s="162"/>
      <c r="L739" s="158"/>
      <c r="M739" s="163"/>
      <c r="T739" s="164"/>
      <c r="AT739" s="159" t="s">
        <v>317</v>
      </c>
      <c r="AU739" s="159" t="s">
        <v>88</v>
      </c>
      <c r="AV739" s="13" t="s">
        <v>88</v>
      </c>
      <c r="AW739" s="13" t="s">
        <v>38</v>
      </c>
      <c r="AX739" s="13" t="s">
        <v>79</v>
      </c>
      <c r="AY739" s="159" t="s">
        <v>305</v>
      </c>
    </row>
    <row r="740" spans="2:65" s="15" customFormat="1" ht="11.25">
      <c r="B740" s="172"/>
      <c r="D740" s="146" t="s">
        <v>317</v>
      </c>
      <c r="E740" s="173" t="s">
        <v>42</v>
      </c>
      <c r="F740" s="174" t="s">
        <v>339</v>
      </c>
      <c r="H740" s="175">
        <v>1.19</v>
      </c>
      <c r="I740" s="176"/>
      <c r="L740" s="172"/>
      <c r="M740" s="177"/>
      <c r="T740" s="178"/>
      <c r="AT740" s="173" t="s">
        <v>317</v>
      </c>
      <c r="AU740" s="173" t="s">
        <v>88</v>
      </c>
      <c r="AV740" s="15" t="s">
        <v>311</v>
      </c>
      <c r="AW740" s="15" t="s">
        <v>38</v>
      </c>
      <c r="AX740" s="15" t="s">
        <v>86</v>
      </c>
      <c r="AY740" s="173" t="s">
        <v>305</v>
      </c>
    </row>
    <row r="741" spans="2:65" s="1" customFormat="1" ht="44.25" customHeight="1">
      <c r="B741" s="33"/>
      <c r="C741" s="133" t="s">
        <v>856</v>
      </c>
      <c r="D741" s="133" t="s">
        <v>307</v>
      </c>
      <c r="E741" s="134" t="s">
        <v>4548</v>
      </c>
      <c r="F741" s="135" t="s">
        <v>4549</v>
      </c>
      <c r="G741" s="136" t="s">
        <v>199</v>
      </c>
      <c r="H741" s="137">
        <v>201.23</v>
      </c>
      <c r="I741" s="138"/>
      <c r="J741" s="139">
        <f>ROUND(I741*H741,2)</f>
        <v>0</v>
      </c>
      <c r="K741" s="135" t="s">
        <v>721</v>
      </c>
      <c r="L741" s="33"/>
      <c r="M741" s="140" t="s">
        <v>42</v>
      </c>
      <c r="N741" s="141" t="s">
        <v>50</v>
      </c>
      <c r="P741" s="142">
        <f>O741*H741</f>
        <v>0</v>
      </c>
      <c r="Q741" s="142">
        <v>0.35702</v>
      </c>
      <c r="R741" s="142">
        <f>Q741*H741</f>
        <v>71.843134599999999</v>
      </c>
      <c r="S741" s="142">
        <v>0</v>
      </c>
      <c r="T741" s="143">
        <f>S741*H741</f>
        <v>0</v>
      </c>
      <c r="AR741" s="144" t="s">
        <v>311</v>
      </c>
      <c r="AT741" s="144" t="s">
        <v>307</v>
      </c>
      <c r="AU741" s="144" t="s">
        <v>88</v>
      </c>
      <c r="AY741" s="18" t="s">
        <v>305</v>
      </c>
      <c r="BE741" s="145">
        <f>IF(N741="základní",J741,0)</f>
        <v>0</v>
      </c>
      <c r="BF741" s="145">
        <f>IF(N741="snížená",J741,0)</f>
        <v>0</v>
      </c>
      <c r="BG741" s="145">
        <f>IF(N741="zákl. přenesená",J741,0)</f>
        <v>0</v>
      </c>
      <c r="BH741" s="145">
        <f>IF(N741="sníž. přenesená",J741,0)</f>
        <v>0</v>
      </c>
      <c r="BI741" s="145">
        <f>IF(N741="nulová",J741,0)</f>
        <v>0</v>
      </c>
      <c r="BJ741" s="18" t="s">
        <v>86</v>
      </c>
      <c r="BK741" s="145">
        <f>ROUND(I741*H741,2)</f>
        <v>0</v>
      </c>
      <c r="BL741" s="18" t="s">
        <v>311</v>
      </c>
      <c r="BM741" s="144" t="s">
        <v>4550</v>
      </c>
    </row>
    <row r="742" spans="2:65" s="1" customFormat="1" ht="48.75">
      <c r="B742" s="33"/>
      <c r="D742" s="146" t="s">
        <v>313</v>
      </c>
      <c r="F742" s="147" t="s">
        <v>4551</v>
      </c>
      <c r="I742" s="148"/>
      <c r="L742" s="33"/>
      <c r="M742" s="149"/>
      <c r="T742" s="54"/>
      <c r="AT742" s="18" t="s">
        <v>313</v>
      </c>
      <c r="AU742" s="18" t="s">
        <v>88</v>
      </c>
    </row>
    <row r="743" spans="2:65" s="1" customFormat="1" ht="117">
      <c r="B743" s="33"/>
      <c r="D743" s="146" t="s">
        <v>4036</v>
      </c>
      <c r="F743" s="189" t="s">
        <v>4536</v>
      </c>
      <c r="I743" s="148"/>
      <c r="L743" s="33"/>
      <c r="M743" s="149"/>
      <c r="T743" s="54"/>
      <c r="AT743" s="18" t="s">
        <v>4036</v>
      </c>
      <c r="AU743" s="18" t="s">
        <v>88</v>
      </c>
    </row>
    <row r="744" spans="2:65" s="12" customFormat="1" ht="11.25">
      <c r="B744" s="152"/>
      <c r="D744" s="146" t="s">
        <v>317</v>
      </c>
      <c r="E744" s="153" t="s">
        <v>42</v>
      </c>
      <c r="F744" s="154" t="s">
        <v>4465</v>
      </c>
      <c r="H744" s="153" t="s">
        <v>42</v>
      </c>
      <c r="I744" s="155"/>
      <c r="L744" s="152"/>
      <c r="M744" s="156"/>
      <c r="T744" s="157"/>
      <c r="AT744" s="153" t="s">
        <v>317</v>
      </c>
      <c r="AU744" s="153" t="s">
        <v>88</v>
      </c>
      <c r="AV744" s="12" t="s">
        <v>86</v>
      </c>
      <c r="AW744" s="12" t="s">
        <v>38</v>
      </c>
      <c r="AX744" s="12" t="s">
        <v>79</v>
      </c>
      <c r="AY744" s="153" t="s">
        <v>305</v>
      </c>
    </row>
    <row r="745" spans="2:65" s="12" customFormat="1" ht="11.25">
      <c r="B745" s="152"/>
      <c r="D745" s="146" t="s">
        <v>317</v>
      </c>
      <c r="E745" s="153" t="s">
        <v>42</v>
      </c>
      <c r="F745" s="154" t="s">
        <v>4367</v>
      </c>
      <c r="H745" s="153" t="s">
        <v>42</v>
      </c>
      <c r="I745" s="155"/>
      <c r="L745" s="152"/>
      <c r="M745" s="156"/>
      <c r="T745" s="157"/>
      <c r="AT745" s="153" t="s">
        <v>317</v>
      </c>
      <c r="AU745" s="153" t="s">
        <v>88</v>
      </c>
      <c r="AV745" s="12" t="s">
        <v>86</v>
      </c>
      <c r="AW745" s="12" t="s">
        <v>38</v>
      </c>
      <c r="AX745" s="12" t="s">
        <v>79</v>
      </c>
      <c r="AY745" s="153" t="s">
        <v>305</v>
      </c>
    </row>
    <row r="746" spans="2:65" s="13" customFormat="1" ht="11.25">
      <c r="B746" s="158"/>
      <c r="D746" s="146" t="s">
        <v>317</v>
      </c>
      <c r="E746" s="159" t="s">
        <v>42</v>
      </c>
      <c r="F746" s="160" t="s">
        <v>4552</v>
      </c>
      <c r="H746" s="161">
        <v>201.23</v>
      </c>
      <c r="I746" s="162"/>
      <c r="L746" s="158"/>
      <c r="M746" s="163"/>
      <c r="T746" s="164"/>
      <c r="AT746" s="159" t="s">
        <v>317</v>
      </c>
      <c r="AU746" s="159" t="s">
        <v>88</v>
      </c>
      <c r="AV746" s="13" t="s">
        <v>88</v>
      </c>
      <c r="AW746" s="13" t="s">
        <v>38</v>
      </c>
      <c r="AX746" s="13" t="s">
        <v>79</v>
      </c>
      <c r="AY746" s="159" t="s">
        <v>305</v>
      </c>
    </row>
    <row r="747" spans="2:65" s="15" customFormat="1" ht="11.25">
      <c r="B747" s="172"/>
      <c r="D747" s="146" t="s">
        <v>317</v>
      </c>
      <c r="E747" s="173" t="s">
        <v>42</v>
      </c>
      <c r="F747" s="174" t="s">
        <v>339</v>
      </c>
      <c r="H747" s="175">
        <v>201.23</v>
      </c>
      <c r="I747" s="176"/>
      <c r="L747" s="172"/>
      <c r="M747" s="177"/>
      <c r="T747" s="178"/>
      <c r="AT747" s="173" t="s">
        <v>317</v>
      </c>
      <c r="AU747" s="173" t="s">
        <v>88</v>
      </c>
      <c r="AV747" s="15" t="s">
        <v>311</v>
      </c>
      <c r="AW747" s="15" t="s">
        <v>38</v>
      </c>
      <c r="AX747" s="15" t="s">
        <v>86</v>
      </c>
      <c r="AY747" s="173" t="s">
        <v>305</v>
      </c>
    </row>
    <row r="748" spans="2:65" s="1" customFormat="1" ht="44.25" customHeight="1">
      <c r="B748" s="33"/>
      <c r="C748" s="133" t="s">
        <v>864</v>
      </c>
      <c r="D748" s="133" t="s">
        <v>307</v>
      </c>
      <c r="E748" s="134" t="s">
        <v>4553</v>
      </c>
      <c r="F748" s="135" t="s">
        <v>4554</v>
      </c>
      <c r="G748" s="136" t="s">
        <v>199</v>
      </c>
      <c r="H748" s="137">
        <v>582.45000000000005</v>
      </c>
      <c r="I748" s="138"/>
      <c r="J748" s="139">
        <f>ROUND(I748*H748,2)</f>
        <v>0</v>
      </c>
      <c r="K748" s="135" t="s">
        <v>721</v>
      </c>
      <c r="L748" s="33"/>
      <c r="M748" s="140" t="s">
        <v>42</v>
      </c>
      <c r="N748" s="141" t="s">
        <v>50</v>
      </c>
      <c r="P748" s="142">
        <f>O748*H748</f>
        <v>0</v>
      </c>
      <c r="Q748" s="142">
        <v>0.36301</v>
      </c>
      <c r="R748" s="142">
        <f>Q748*H748</f>
        <v>211.43517450000002</v>
      </c>
      <c r="S748" s="142">
        <v>0</v>
      </c>
      <c r="T748" s="143">
        <f>S748*H748</f>
        <v>0</v>
      </c>
      <c r="AR748" s="144" t="s">
        <v>311</v>
      </c>
      <c r="AT748" s="144" t="s">
        <v>307</v>
      </c>
      <c r="AU748" s="144" t="s">
        <v>88</v>
      </c>
      <c r="AY748" s="18" t="s">
        <v>305</v>
      </c>
      <c r="BE748" s="145">
        <f>IF(N748="základní",J748,0)</f>
        <v>0</v>
      </c>
      <c r="BF748" s="145">
        <f>IF(N748="snížená",J748,0)</f>
        <v>0</v>
      </c>
      <c r="BG748" s="145">
        <f>IF(N748="zákl. přenesená",J748,0)</f>
        <v>0</v>
      </c>
      <c r="BH748" s="145">
        <f>IF(N748="sníž. přenesená",J748,0)</f>
        <v>0</v>
      </c>
      <c r="BI748" s="145">
        <f>IF(N748="nulová",J748,0)</f>
        <v>0</v>
      </c>
      <c r="BJ748" s="18" t="s">
        <v>86</v>
      </c>
      <c r="BK748" s="145">
        <f>ROUND(I748*H748,2)</f>
        <v>0</v>
      </c>
      <c r="BL748" s="18" t="s">
        <v>311</v>
      </c>
      <c r="BM748" s="144" t="s">
        <v>4555</v>
      </c>
    </row>
    <row r="749" spans="2:65" s="1" customFormat="1" ht="48.75">
      <c r="B749" s="33"/>
      <c r="D749" s="146" t="s">
        <v>313</v>
      </c>
      <c r="F749" s="147" t="s">
        <v>4556</v>
      </c>
      <c r="I749" s="148"/>
      <c r="L749" s="33"/>
      <c r="M749" s="149"/>
      <c r="T749" s="54"/>
      <c r="AT749" s="18" t="s">
        <v>313</v>
      </c>
      <c r="AU749" s="18" t="s">
        <v>88</v>
      </c>
    </row>
    <row r="750" spans="2:65" s="1" customFormat="1" ht="117">
      <c r="B750" s="33"/>
      <c r="D750" s="146" t="s">
        <v>4036</v>
      </c>
      <c r="F750" s="189" t="s">
        <v>4536</v>
      </c>
      <c r="I750" s="148"/>
      <c r="L750" s="33"/>
      <c r="M750" s="149"/>
      <c r="T750" s="54"/>
      <c r="AT750" s="18" t="s">
        <v>4036</v>
      </c>
      <c r="AU750" s="18" t="s">
        <v>88</v>
      </c>
    </row>
    <row r="751" spans="2:65" s="12" customFormat="1" ht="11.25">
      <c r="B751" s="152"/>
      <c r="D751" s="146" t="s">
        <v>317</v>
      </c>
      <c r="E751" s="153" t="s">
        <v>42</v>
      </c>
      <c r="F751" s="154" t="s">
        <v>4465</v>
      </c>
      <c r="H751" s="153" t="s">
        <v>42</v>
      </c>
      <c r="I751" s="155"/>
      <c r="L751" s="152"/>
      <c r="M751" s="156"/>
      <c r="T751" s="157"/>
      <c r="AT751" s="153" t="s">
        <v>317</v>
      </c>
      <c r="AU751" s="153" t="s">
        <v>88</v>
      </c>
      <c r="AV751" s="12" t="s">
        <v>86</v>
      </c>
      <c r="AW751" s="12" t="s">
        <v>38</v>
      </c>
      <c r="AX751" s="12" t="s">
        <v>79</v>
      </c>
      <c r="AY751" s="153" t="s">
        <v>305</v>
      </c>
    </row>
    <row r="752" spans="2:65" s="12" customFormat="1" ht="11.25">
      <c r="B752" s="152"/>
      <c r="D752" s="146" t="s">
        <v>317</v>
      </c>
      <c r="E752" s="153" t="s">
        <v>42</v>
      </c>
      <c r="F752" s="154" t="s">
        <v>4367</v>
      </c>
      <c r="H752" s="153" t="s">
        <v>42</v>
      </c>
      <c r="I752" s="155"/>
      <c r="L752" s="152"/>
      <c r="M752" s="156"/>
      <c r="T752" s="157"/>
      <c r="AT752" s="153" t="s">
        <v>317</v>
      </c>
      <c r="AU752" s="153" t="s">
        <v>88</v>
      </c>
      <c r="AV752" s="12" t="s">
        <v>86</v>
      </c>
      <c r="AW752" s="12" t="s">
        <v>38</v>
      </c>
      <c r="AX752" s="12" t="s">
        <v>79</v>
      </c>
      <c r="AY752" s="153" t="s">
        <v>305</v>
      </c>
    </row>
    <row r="753" spans="2:65" s="13" customFormat="1" ht="11.25">
      <c r="B753" s="158"/>
      <c r="D753" s="146" t="s">
        <v>317</v>
      </c>
      <c r="E753" s="159" t="s">
        <v>42</v>
      </c>
      <c r="F753" s="160" t="s">
        <v>4557</v>
      </c>
      <c r="H753" s="161">
        <v>582.45000000000005</v>
      </c>
      <c r="I753" s="162"/>
      <c r="L753" s="158"/>
      <c r="M753" s="163"/>
      <c r="T753" s="164"/>
      <c r="AT753" s="159" t="s">
        <v>317</v>
      </c>
      <c r="AU753" s="159" t="s">
        <v>88</v>
      </c>
      <c r="AV753" s="13" t="s">
        <v>88</v>
      </c>
      <c r="AW753" s="13" t="s">
        <v>38</v>
      </c>
      <c r="AX753" s="13" t="s">
        <v>79</v>
      </c>
      <c r="AY753" s="159" t="s">
        <v>305</v>
      </c>
    </row>
    <row r="754" spans="2:65" s="15" customFormat="1" ht="11.25">
      <c r="B754" s="172"/>
      <c r="D754" s="146" t="s">
        <v>317</v>
      </c>
      <c r="E754" s="173" t="s">
        <v>42</v>
      </c>
      <c r="F754" s="174" t="s">
        <v>339</v>
      </c>
      <c r="H754" s="175">
        <v>582.45000000000005</v>
      </c>
      <c r="I754" s="176"/>
      <c r="L754" s="172"/>
      <c r="M754" s="177"/>
      <c r="T754" s="178"/>
      <c r="AT754" s="173" t="s">
        <v>317</v>
      </c>
      <c r="AU754" s="173" t="s">
        <v>88</v>
      </c>
      <c r="AV754" s="15" t="s">
        <v>311</v>
      </c>
      <c r="AW754" s="15" t="s">
        <v>38</v>
      </c>
      <c r="AX754" s="15" t="s">
        <v>86</v>
      </c>
      <c r="AY754" s="173" t="s">
        <v>305</v>
      </c>
    </row>
    <row r="755" spans="2:65" s="1" customFormat="1" ht="37.9" customHeight="1">
      <c r="B755" s="33"/>
      <c r="C755" s="133" t="s">
        <v>872</v>
      </c>
      <c r="D755" s="133" t="s">
        <v>307</v>
      </c>
      <c r="E755" s="134" t="s">
        <v>4558</v>
      </c>
      <c r="F755" s="135" t="s">
        <v>4559</v>
      </c>
      <c r="G755" s="136" t="s">
        <v>350</v>
      </c>
      <c r="H755" s="137">
        <v>2</v>
      </c>
      <c r="I755" s="138"/>
      <c r="J755" s="139">
        <f>ROUND(I755*H755,2)</f>
        <v>0</v>
      </c>
      <c r="K755" s="135" t="s">
        <v>310</v>
      </c>
      <c r="L755" s="33"/>
      <c r="M755" s="140" t="s">
        <v>42</v>
      </c>
      <c r="N755" s="141" t="s">
        <v>50</v>
      </c>
      <c r="P755" s="142">
        <f>O755*H755</f>
        <v>0</v>
      </c>
      <c r="Q755" s="142">
        <v>0.25574999999999998</v>
      </c>
      <c r="R755" s="142">
        <f>Q755*H755</f>
        <v>0.51149999999999995</v>
      </c>
      <c r="S755" s="142">
        <v>0</v>
      </c>
      <c r="T755" s="143">
        <f>S755*H755</f>
        <v>0</v>
      </c>
      <c r="AR755" s="144" t="s">
        <v>311</v>
      </c>
      <c r="AT755" s="144" t="s">
        <v>307</v>
      </c>
      <c r="AU755" s="144" t="s">
        <v>88</v>
      </c>
      <c r="AY755" s="18" t="s">
        <v>305</v>
      </c>
      <c r="BE755" s="145">
        <f>IF(N755="základní",J755,0)</f>
        <v>0</v>
      </c>
      <c r="BF755" s="145">
        <f>IF(N755="snížená",J755,0)</f>
        <v>0</v>
      </c>
      <c r="BG755" s="145">
        <f>IF(N755="zákl. přenesená",J755,0)</f>
        <v>0</v>
      </c>
      <c r="BH755" s="145">
        <f>IF(N755="sníž. přenesená",J755,0)</f>
        <v>0</v>
      </c>
      <c r="BI755" s="145">
        <f>IF(N755="nulová",J755,0)</f>
        <v>0</v>
      </c>
      <c r="BJ755" s="18" t="s">
        <v>86</v>
      </c>
      <c r="BK755" s="145">
        <f>ROUND(I755*H755,2)</f>
        <v>0</v>
      </c>
      <c r="BL755" s="18" t="s">
        <v>311</v>
      </c>
      <c r="BM755" s="144" t="s">
        <v>4560</v>
      </c>
    </row>
    <row r="756" spans="2:65" s="1" customFormat="1" ht="19.5">
      <c r="B756" s="33"/>
      <c r="D756" s="146" t="s">
        <v>313</v>
      </c>
      <c r="F756" s="147" t="s">
        <v>4561</v>
      </c>
      <c r="I756" s="148"/>
      <c r="L756" s="33"/>
      <c r="M756" s="149"/>
      <c r="T756" s="54"/>
      <c r="AT756" s="18" t="s">
        <v>313</v>
      </c>
      <c r="AU756" s="18" t="s">
        <v>88</v>
      </c>
    </row>
    <row r="757" spans="2:65" s="1" customFormat="1" ht="11.25">
      <c r="B757" s="33"/>
      <c r="D757" s="150" t="s">
        <v>315</v>
      </c>
      <c r="F757" s="151" t="s">
        <v>4562</v>
      </c>
      <c r="I757" s="148"/>
      <c r="L757" s="33"/>
      <c r="M757" s="149"/>
      <c r="T757" s="54"/>
      <c r="AT757" s="18" t="s">
        <v>315</v>
      </c>
      <c r="AU757" s="18" t="s">
        <v>88</v>
      </c>
    </row>
    <row r="758" spans="2:65" s="12" customFormat="1" ht="11.25">
      <c r="B758" s="152"/>
      <c r="D758" s="146" t="s">
        <v>317</v>
      </c>
      <c r="E758" s="153" t="s">
        <v>42</v>
      </c>
      <c r="F758" s="154" t="s">
        <v>4563</v>
      </c>
      <c r="H758" s="153" t="s">
        <v>42</v>
      </c>
      <c r="I758" s="155"/>
      <c r="L758" s="152"/>
      <c r="M758" s="156"/>
      <c r="T758" s="157"/>
      <c r="AT758" s="153" t="s">
        <v>317</v>
      </c>
      <c r="AU758" s="153" t="s">
        <v>88</v>
      </c>
      <c r="AV758" s="12" t="s">
        <v>86</v>
      </c>
      <c r="AW758" s="12" t="s">
        <v>38</v>
      </c>
      <c r="AX758" s="12" t="s">
        <v>79</v>
      </c>
      <c r="AY758" s="153" t="s">
        <v>305</v>
      </c>
    </row>
    <row r="759" spans="2:65" s="12" customFormat="1" ht="11.25">
      <c r="B759" s="152"/>
      <c r="D759" s="146" t="s">
        <v>317</v>
      </c>
      <c r="E759" s="153" t="s">
        <v>42</v>
      </c>
      <c r="F759" s="154" t="s">
        <v>4367</v>
      </c>
      <c r="H759" s="153" t="s">
        <v>42</v>
      </c>
      <c r="I759" s="155"/>
      <c r="L759" s="152"/>
      <c r="M759" s="156"/>
      <c r="T759" s="157"/>
      <c r="AT759" s="153" t="s">
        <v>317</v>
      </c>
      <c r="AU759" s="153" t="s">
        <v>88</v>
      </c>
      <c r="AV759" s="12" t="s">
        <v>86</v>
      </c>
      <c r="AW759" s="12" t="s">
        <v>38</v>
      </c>
      <c r="AX759" s="12" t="s">
        <v>79</v>
      </c>
      <c r="AY759" s="153" t="s">
        <v>305</v>
      </c>
    </row>
    <row r="760" spans="2:65" s="13" customFormat="1" ht="11.25">
      <c r="B760" s="158"/>
      <c r="D760" s="146" t="s">
        <v>317</v>
      </c>
      <c r="E760" s="159" t="s">
        <v>42</v>
      </c>
      <c r="F760" s="160" t="s">
        <v>4564</v>
      </c>
      <c r="H760" s="161">
        <v>2</v>
      </c>
      <c r="I760" s="162"/>
      <c r="L760" s="158"/>
      <c r="M760" s="163"/>
      <c r="T760" s="164"/>
      <c r="AT760" s="159" t="s">
        <v>317</v>
      </c>
      <c r="AU760" s="159" t="s">
        <v>88</v>
      </c>
      <c r="AV760" s="13" t="s">
        <v>88</v>
      </c>
      <c r="AW760" s="13" t="s">
        <v>38</v>
      </c>
      <c r="AX760" s="13" t="s">
        <v>79</v>
      </c>
      <c r="AY760" s="159" t="s">
        <v>305</v>
      </c>
    </row>
    <row r="761" spans="2:65" s="15" customFormat="1" ht="11.25">
      <c r="B761" s="172"/>
      <c r="D761" s="146" t="s">
        <v>317</v>
      </c>
      <c r="E761" s="173" t="s">
        <v>42</v>
      </c>
      <c r="F761" s="174" t="s">
        <v>339</v>
      </c>
      <c r="H761" s="175">
        <v>2</v>
      </c>
      <c r="I761" s="176"/>
      <c r="L761" s="172"/>
      <c r="M761" s="177"/>
      <c r="T761" s="178"/>
      <c r="AT761" s="173" t="s">
        <v>317</v>
      </c>
      <c r="AU761" s="173" t="s">
        <v>88</v>
      </c>
      <c r="AV761" s="15" t="s">
        <v>311</v>
      </c>
      <c r="AW761" s="15" t="s">
        <v>38</v>
      </c>
      <c r="AX761" s="15" t="s">
        <v>86</v>
      </c>
      <c r="AY761" s="173" t="s">
        <v>305</v>
      </c>
    </row>
    <row r="762" spans="2:65" s="1" customFormat="1" ht="37.9" customHeight="1">
      <c r="B762" s="33"/>
      <c r="C762" s="133" t="s">
        <v>880</v>
      </c>
      <c r="D762" s="133" t="s">
        <v>307</v>
      </c>
      <c r="E762" s="134" t="s">
        <v>4565</v>
      </c>
      <c r="F762" s="135" t="s">
        <v>4566</v>
      </c>
      <c r="G762" s="136" t="s">
        <v>350</v>
      </c>
      <c r="H762" s="137">
        <v>7</v>
      </c>
      <c r="I762" s="138"/>
      <c r="J762" s="139">
        <f>ROUND(I762*H762,2)</f>
        <v>0</v>
      </c>
      <c r="K762" s="135" t="s">
        <v>310</v>
      </c>
      <c r="L762" s="33"/>
      <c r="M762" s="140" t="s">
        <v>42</v>
      </c>
      <c r="N762" s="141" t="s">
        <v>50</v>
      </c>
      <c r="P762" s="142">
        <f>O762*H762</f>
        <v>0</v>
      </c>
      <c r="Q762" s="142">
        <v>0.29121000000000002</v>
      </c>
      <c r="R762" s="142">
        <f>Q762*H762</f>
        <v>2.0384700000000002</v>
      </c>
      <c r="S762" s="142">
        <v>0</v>
      </c>
      <c r="T762" s="143">
        <f>S762*H762</f>
        <v>0</v>
      </c>
      <c r="AR762" s="144" t="s">
        <v>311</v>
      </c>
      <c r="AT762" s="144" t="s">
        <v>307</v>
      </c>
      <c r="AU762" s="144" t="s">
        <v>88</v>
      </c>
      <c r="AY762" s="18" t="s">
        <v>305</v>
      </c>
      <c r="BE762" s="145">
        <f>IF(N762="základní",J762,0)</f>
        <v>0</v>
      </c>
      <c r="BF762" s="145">
        <f>IF(N762="snížená",J762,0)</f>
        <v>0</v>
      </c>
      <c r="BG762" s="145">
        <f>IF(N762="zákl. přenesená",J762,0)</f>
        <v>0</v>
      </c>
      <c r="BH762" s="145">
        <f>IF(N762="sníž. přenesená",J762,0)</f>
        <v>0</v>
      </c>
      <c r="BI762" s="145">
        <f>IF(N762="nulová",J762,0)</f>
        <v>0</v>
      </c>
      <c r="BJ762" s="18" t="s">
        <v>86</v>
      </c>
      <c r="BK762" s="145">
        <f>ROUND(I762*H762,2)</f>
        <v>0</v>
      </c>
      <c r="BL762" s="18" t="s">
        <v>311</v>
      </c>
      <c r="BM762" s="144" t="s">
        <v>4567</v>
      </c>
    </row>
    <row r="763" spans="2:65" s="1" customFormat="1" ht="19.5">
      <c r="B763" s="33"/>
      <c r="D763" s="146" t="s">
        <v>313</v>
      </c>
      <c r="F763" s="147" t="s">
        <v>4568</v>
      </c>
      <c r="I763" s="148"/>
      <c r="L763" s="33"/>
      <c r="M763" s="149"/>
      <c r="T763" s="54"/>
      <c r="AT763" s="18" t="s">
        <v>313</v>
      </c>
      <c r="AU763" s="18" t="s">
        <v>88</v>
      </c>
    </row>
    <row r="764" spans="2:65" s="1" customFormat="1" ht="11.25">
      <c r="B764" s="33"/>
      <c r="D764" s="150" t="s">
        <v>315</v>
      </c>
      <c r="F764" s="151" t="s">
        <v>4569</v>
      </c>
      <c r="I764" s="148"/>
      <c r="L764" s="33"/>
      <c r="M764" s="149"/>
      <c r="T764" s="54"/>
      <c r="AT764" s="18" t="s">
        <v>315</v>
      </c>
      <c r="AU764" s="18" t="s">
        <v>88</v>
      </c>
    </row>
    <row r="765" spans="2:65" s="12" customFormat="1" ht="11.25">
      <c r="B765" s="152"/>
      <c r="D765" s="146" t="s">
        <v>317</v>
      </c>
      <c r="E765" s="153" t="s">
        <v>42</v>
      </c>
      <c r="F765" s="154" t="s">
        <v>4563</v>
      </c>
      <c r="H765" s="153" t="s">
        <v>42</v>
      </c>
      <c r="I765" s="155"/>
      <c r="L765" s="152"/>
      <c r="M765" s="156"/>
      <c r="T765" s="157"/>
      <c r="AT765" s="153" t="s">
        <v>317</v>
      </c>
      <c r="AU765" s="153" t="s">
        <v>88</v>
      </c>
      <c r="AV765" s="12" t="s">
        <v>86</v>
      </c>
      <c r="AW765" s="12" t="s">
        <v>38</v>
      </c>
      <c r="AX765" s="12" t="s">
        <v>79</v>
      </c>
      <c r="AY765" s="153" t="s">
        <v>305</v>
      </c>
    </row>
    <row r="766" spans="2:65" s="12" customFormat="1" ht="11.25">
      <c r="B766" s="152"/>
      <c r="D766" s="146" t="s">
        <v>317</v>
      </c>
      <c r="E766" s="153" t="s">
        <v>42</v>
      </c>
      <c r="F766" s="154" t="s">
        <v>4367</v>
      </c>
      <c r="H766" s="153" t="s">
        <v>42</v>
      </c>
      <c r="I766" s="155"/>
      <c r="L766" s="152"/>
      <c r="M766" s="156"/>
      <c r="T766" s="157"/>
      <c r="AT766" s="153" t="s">
        <v>317</v>
      </c>
      <c r="AU766" s="153" t="s">
        <v>88</v>
      </c>
      <c r="AV766" s="12" t="s">
        <v>86</v>
      </c>
      <c r="AW766" s="12" t="s">
        <v>38</v>
      </c>
      <c r="AX766" s="12" t="s">
        <v>79</v>
      </c>
      <c r="AY766" s="153" t="s">
        <v>305</v>
      </c>
    </row>
    <row r="767" spans="2:65" s="13" customFormat="1" ht="11.25">
      <c r="B767" s="158"/>
      <c r="D767" s="146" t="s">
        <v>317</v>
      </c>
      <c r="E767" s="159" t="s">
        <v>42</v>
      </c>
      <c r="F767" s="160" t="s">
        <v>4570</v>
      </c>
      <c r="H767" s="161">
        <v>7</v>
      </c>
      <c r="I767" s="162"/>
      <c r="L767" s="158"/>
      <c r="M767" s="163"/>
      <c r="T767" s="164"/>
      <c r="AT767" s="159" t="s">
        <v>317</v>
      </c>
      <c r="AU767" s="159" t="s">
        <v>88</v>
      </c>
      <c r="AV767" s="13" t="s">
        <v>88</v>
      </c>
      <c r="AW767" s="13" t="s">
        <v>38</v>
      </c>
      <c r="AX767" s="13" t="s">
        <v>79</v>
      </c>
      <c r="AY767" s="159" t="s">
        <v>305</v>
      </c>
    </row>
    <row r="768" spans="2:65" s="15" customFormat="1" ht="11.25">
      <c r="B768" s="172"/>
      <c r="D768" s="146" t="s">
        <v>317</v>
      </c>
      <c r="E768" s="173" t="s">
        <v>42</v>
      </c>
      <c r="F768" s="174" t="s">
        <v>339</v>
      </c>
      <c r="H768" s="175">
        <v>7</v>
      </c>
      <c r="I768" s="176"/>
      <c r="L768" s="172"/>
      <c r="M768" s="177"/>
      <c r="T768" s="178"/>
      <c r="AT768" s="173" t="s">
        <v>317</v>
      </c>
      <c r="AU768" s="173" t="s">
        <v>88</v>
      </c>
      <c r="AV768" s="15" t="s">
        <v>311</v>
      </c>
      <c r="AW768" s="15" t="s">
        <v>38</v>
      </c>
      <c r="AX768" s="15" t="s">
        <v>86</v>
      </c>
      <c r="AY768" s="173" t="s">
        <v>305</v>
      </c>
    </row>
    <row r="769" spans="2:65" s="1" customFormat="1" ht="37.9" customHeight="1">
      <c r="B769" s="33"/>
      <c r="C769" s="133" t="s">
        <v>888</v>
      </c>
      <c r="D769" s="133" t="s">
        <v>307</v>
      </c>
      <c r="E769" s="134" t="s">
        <v>4571</v>
      </c>
      <c r="F769" s="135" t="s">
        <v>4572</v>
      </c>
      <c r="G769" s="136" t="s">
        <v>350</v>
      </c>
      <c r="H769" s="137">
        <v>2</v>
      </c>
      <c r="I769" s="138"/>
      <c r="J769" s="139">
        <f>ROUND(I769*H769,2)</f>
        <v>0</v>
      </c>
      <c r="K769" s="135" t="s">
        <v>310</v>
      </c>
      <c r="L769" s="33"/>
      <c r="M769" s="140" t="s">
        <v>42</v>
      </c>
      <c r="N769" s="141" t="s">
        <v>50</v>
      </c>
      <c r="P769" s="142">
        <f>O769*H769</f>
        <v>0</v>
      </c>
      <c r="Q769" s="142">
        <v>0.39805000000000001</v>
      </c>
      <c r="R769" s="142">
        <f>Q769*H769</f>
        <v>0.79610000000000003</v>
      </c>
      <c r="S769" s="142">
        <v>0</v>
      </c>
      <c r="T769" s="143">
        <f>S769*H769</f>
        <v>0</v>
      </c>
      <c r="AR769" s="144" t="s">
        <v>311</v>
      </c>
      <c r="AT769" s="144" t="s">
        <v>307</v>
      </c>
      <c r="AU769" s="144" t="s">
        <v>88</v>
      </c>
      <c r="AY769" s="18" t="s">
        <v>305</v>
      </c>
      <c r="BE769" s="145">
        <f>IF(N769="základní",J769,0)</f>
        <v>0</v>
      </c>
      <c r="BF769" s="145">
        <f>IF(N769="snížená",J769,0)</f>
        <v>0</v>
      </c>
      <c r="BG769" s="145">
        <f>IF(N769="zákl. přenesená",J769,0)</f>
        <v>0</v>
      </c>
      <c r="BH769" s="145">
        <f>IF(N769="sníž. přenesená",J769,0)</f>
        <v>0</v>
      </c>
      <c r="BI769" s="145">
        <f>IF(N769="nulová",J769,0)</f>
        <v>0</v>
      </c>
      <c r="BJ769" s="18" t="s">
        <v>86</v>
      </c>
      <c r="BK769" s="145">
        <f>ROUND(I769*H769,2)</f>
        <v>0</v>
      </c>
      <c r="BL769" s="18" t="s">
        <v>311</v>
      </c>
      <c r="BM769" s="144" t="s">
        <v>4573</v>
      </c>
    </row>
    <row r="770" spans="2:65" s="1" customFormat="1" ht="19.5">
      <c r="B770" s="33"/>
      <c r="D770" s="146" t="s">
        <v>313</v>
      </c>
      <c r="F770" s="147" t="s">
        <v>4574</v>
      </c>
      <c r="I770" s="148"/>
      <c r="L770" s="33"/>
      <c r="M770" s="149"/>
      <c r="T770" s="54"/>
      <c r="AT770" s="18" t="s">
        <v>313</v>
      </c>
      <c r="AU770" s="18" t="s">
        <v>88</v>
      </c>
    </row>
    <row r="771" spans="2:65" s="1" customFormat="1" ht="11.25">
      <c r="B771" s="33"/>
      <c r="D771" s="150" t="s">
        <v>315</v>
      </c>
      <c r="F771" s="151" t="s">
        <v>4575</v>
      </c>
      <c r="I771" s="148"/>
      <c r="L771" s="33"/>
      <c r="M771" s="149"/>
      <c r="T771" s="54"/>
      <c r="AT771" s="18" t="s">
        <v>315</v>
      </c>
      <c r="AU771" s="18" t="s">
        <v>88</v>
      </c>
    </row>
    <row r="772" spans="2:65" s="12" customFormat="1" ht="11.25">
      <c r="B772" s="152"/>
      <c r="D772" s="146" t="s">
        <v>317</v>
      </c>
      <c r="E772" s="153" t="s">
        <v>42</v>
      </c>
      <c r="F772" s="154" t="s">
        <v>4563</v>
      </c>
      <c r="H772" s="153" t="s">
        <v>42</v>
      </c>
      <c r="I772" s="155"/>
      <c r="L772" s="152"/>
      <c r="M772" s="156"/>
      <c r="T772" s="157"/>
      <c r="AT772" s="153" t="s">
        <v>317</v>
      </c>
      <c r="AU772" s="153" t="s">
        <v>88</v>
      </c>
      <c r="AV772" s="12" t="s">
        <v>86</v>
      </c>
      <c r="AW772" s="12" t="s">
        <v>38</v>
      </c>
      <c r="AX772" s="12" t="s">
        <v>79</v>
      </c>
      <c r="AY772" s="153" t="s">
        <v>305</v>
      </c>
    </row>
    <row r="773" spans="2:65" s="12" customFormat="1" ht="11.25">
      <c r="B773" s="152"/>
      <c r="D773" s="146" t="s">
        <v>317</v>
      </c>
      <c r="E773" s="153" t="s">
        <v>42</v>
      </c>
      <c r="F773" s="154" t="s">
        <v>4367</v>
      </c>
      <c r="H773" s="153" t="s">
        <v>42</v>
      </c>
      <c r="I773" s="155"/>
      <c r="L773" s="152"/>
      <c r="M773" s="156"/>
      <c r="T773" s="157"/>
      <c r="AT773" s="153" t="s">
        <v>317</v>
      </c>
      <c r="AU773" s="153" t="s">
        <v>88</v>
      </c>
      <c r="AV773" s="12" t="s">
        <v>86</v>
      </c>
      <c r="AW773" s="12" t="s">
        <v>38</v>
      </c>
      <c r="AX773" s="12" t="s">
        <v>79</v>
      </c>
      <c r="AY773" s="153" t="s">
        <v>305</v>
      </c>
    </row>
    <row r="774" spans="2:65" s="13" customFormat="1" ht="11.25">
      <c r="B774" s="158"/>
      <c r="D774" s="146" t="s">
        <v>317</v>
      </c>
      <c r="E774" s="159" t="s">
        <v>42</v>
      </c>
      <c r="F774" s="160" t="s">
        <v>4576</v>
      </c>
      <c r="H774" s="161">
        <v>2</v>
      </c>
      <c r="I774" s="162"/>
      <c r="L774" s="158"/>
      <c r="M774" s="163"/>
      <c r="T774" s="164"/>
      <c r="AT774" s="159" t="s">
        <v>317</v>
      </c>
      <c r="AU774" s="159" t="s">
        <v>88</v>
      </c>
      <c r="AV774" s="13" t="s">
        <v>88</v>
      </c>
      <c r="AW774" s="13" t="s">
        <v>38</v>
      </c>
      <c r="AX774" s="13" t="s">
        <v>79</v>
      </c>
      <c r="AY774" s="159" t="s">
        <v>305</v>
      </c>
    </row>
    <row r="775" spans="2:65" s="15" customFormat="1" ht="11.25">
      <c r="B775" s="172"/>
      <c r="D775" s="146" t="s">
        <v>317</v>
      </c>
      <c r="E775" s="173" t="s">
        <v>42</v>
      </c>
      <c r="F775" s="174" t="s">
        <v>339</v>
      </c>
      <c r="H775" s="175">
        <v>2</v>
      </c>
      <c r="I775" s="176"/>
      <c r="L775" s="172"/>
      <c r="M775" s="177"/>
      <c r="T775" s="178"/>
      <c r="AT775" s="173" t="s">
        <v>317</v>
      </c>
      <c r="AU775" s="173" t="s">
        <v>88</v>
      </c>
      <c r="AV775" s="15" t="s">
        <v>311</v>
      </c>
      <c r="AW775" s="15" t="s">
        <v>38</v>
      </c>
      <c r="AX775" s="15" t="s">
        <v>86</v>
      </c>
      <c r="AY775" s="173" t="s">
        <v>305</v>
      </c>
    </row>
    <row r="776" spans="2:65" s="1" customFormat="1" ht="33" customHeight="1">
      <c r="B776" s="33"/>
      <c r="C776" s="133" t="s">
        <v>896</v>
      </c>
      <c r="D776" s="133" t="s">
        <v>307</v>
      </c>
      <c r="E776" s="134" t="s">
        <v>4577</v>
      </c>
      <c r="F776" s="135" t="s">
        <v>4578</v>
      </c>
      <c r="G776" s="136" t="s">
        <v>350</v>
      </c>
      <c r="H776" s="137">
        <v>1</v>
      </c>
      <c r="I776" s="138"/>
      <c r="J776" s="139">
        <f>ROUND(I776*H776,2)</f>
        <v>0</v>
      </c>
      <c r="K776" s="135" t="s">
        <v>721</v>
      </c>
      <c r="L776" s="33"/>
      <c r="M776" s="140" t="s">
        <v>42</v>
      </c>
      <c r="N776" s="141" t="s">
        <v>50</v>
      </c>
      <c r="P776" s="142">
        <f>O776*H776</f>
        <v>0</v>
      </c>
      <c r="Q776" s="142">
        <v>0.56864000000000003</v>
      </c>
      <c r="R776" s="142">
        <f>Q776*H776</f>
        <v>0.56864000000000003</v>
      </c>
      <c r="S776" s="142">
        <v>0</v>
      </c>
      <c r="T776" s="143">
        <f>S776*H776</f>
        <v>0</v>
      </c>
      <c r="AR776" s="144" t="s">
        <v>311</v>
      </c>
      <c r="AT776" s="144" t="s">
        <v>307</v>
      </c>
      <c r="AU776" s="144" t="s">
        <v>88</v>
      </c>
      <c r="AY776" s="18" t="s">
        <v>305</v>
      </c>
      <c r="BE776" s="145">
        <f>IF(N776="základní",J776,0)</f>
        <v>0</v>
      </c>
      <c r="BF776" s="145">
        <f>IF(N776="snížená",J776,0)</f>
        <v>0</v>
      </c>
      <c r="BG776" s="145">
        <f>IF(N776="zákl. přenesená",J776,0)</f>
        <v>0</v>
      </c>
      <c r="BH776" s="145">
        <f>IF(N776="sníž. přenesená",J776,0)</f>
        <v>0</v>
      </c>
      <c r="BI776" s="145">
        <f>IF(N776="nulová",J776,0)</f>
        <v>0</v>
      </c>
      <c r="BJ776" s="18" t="s">
        <v>86</v>
      </c>
      <c r="BK776" s="145">
        <f>ROUND(I776*H776,2)</f>
        <v>0</v>
      </c>
      <c r="BL776" s="18" t="s">
        <v>311</v>
      </c>
      <c r="BM776" s="144" t="s">
        <v>4579</v>
      </c>
    </row>
    <row r="777" spans="2:65" s="1" customFormat="1" ht="19.5">
      <c r="B777" s="33"/>
      <c r="D777" s="146" t="s">
        <v>313</v>
      </c>
      <c r="F777" s="147" t="s">
        <v>4580</v>
      </c>
      <c r="I777" s="148"/>
      <c r="L777" s="33"/>
      <c r="M777" s="149"/>
      <c r="T777" s="54"/>
      <c r="AT777" s="18" t="s">
        <v>313</v>
      </c>
      <c r="AU777" s="18" t="s">
        <v>88</v>
      </c>
    </row>
    <row r="778" spans="2:65" s="12" customFormat="1" ht="11.25">
      <c r="B778" s="152"/>
      <c r="D778" s="146" t="s">
        <v>317</v>
      </c>
      <c r="E778" s="153" t="s">
        <v>42</v>
      </c>
      <c r="F778" s="154" t="s">
        <v>4563</v>
      </c>
      <c r="H778" s="153" t="s">
        <v>42</v>
      </c>
      <c r="I778" s="155"/>
      <c r="L778" s="152"/>
      <c r="M778" s="156"/>
      <c r="T778" s="157"/>
      <c r="AT778" s="153" t="s">
        <v>317</v>
      </c>
      <c r="AU778" s="153" t="s">
        <v>88</v>
      </c>
      <c r="AV778" s="12" t="s">
        <v>86</v>
      </c>
      <c r="AW778" s="12" t="s">
        <v>38</v>
      </c>
      <c r="AX778" s="12" t="s">
        <v>79</v>
      </c>
      <c r="AY778" s="153" t="s">
        <v>305</v>
      </c>
    </row>
    <row r="779" spans="2:65" s="12" customFormat="1" ht="11.25">
      <c r="B779" s="152"/>
      <c r="D779" s="146" t="s">
        <v>317</v>
      </c>
      <c r="E779" s="153" t="s">
        <v>42</v>
      </c>
      <c r="F779" s="154" t="s">
        <v>4367</v>
      </c>
      <c r="H779" s="153" t="s">
        <v>42</v>
      </c>
      <c r="I779" s="155"/>
      <c r="L779" s="152"/>
      <c r="M779" s="156"/>
      <c r="T779" s="157"/>
      <c r="AT779" s="153" t="s">
        <v>317</v>
      </c>
      <c r="AU779" s="153" t="s">
        <v>88</v>
      </c>
      <c r="AV779" s="12" t="s">
        <v>86</v>
      </c>
      <c r="AW779" s="12" t="s">
        <v>38</v>
      </c>
      <c r="AX779" s="12" t="s">
        <v>79</v>
      </c>
      <c r="AY779" s="153" t="s">
        <v>305</v>
      </c>
    </row>
    <row r="780" spans="2:65" s="13" customFormat="1" ht="11.25">
      <c r="B780" s="158"/>
      <c r="D780" s="146" t="s">
        <v>317</v>
      </c>
      <c r="E780" s="159" t="s">
        <v>42</v>
      </c>
      <c r="F780" s="160" t="s">
        <v>4581</v>
      </c>
      <c r="H780" s="161">
        <v>1</v>
      </c>
      <c r="I780" s="162"/>
      <c r="L780" s="158"/>
      <c r="M780" s="163"/>
      <c r="T780" s="164"/>
      <c r="AT780" s="159" t="s">
        <v>317</v>
      </c>
      <c r="AU780" s="159" t="s">
        <v>88</v>
      </c>
      <c r="AV780" s="13" t="s">
        <v>88</v>
      </c>
      <c r="AW780" s="13" t="s">
        <v>38</v>
      </c>
      <c r="AX780" s="13" t="s">
        <v>79</v>
      </c>
      <c r="AY780" s="159" t="s">
        <v>305</v>
      </c>
    </row>
    <row r="781" spans="2:65" s="15" customFormat="1" ht="11.25">
      <c r="B781" s="172"/>
      <c r="D781" s="146" t="s">
        <v>317</v>
      </c>
      <c r="E781" s="173" t="s">
        <v>42</v>
      </c>
      <c r="F781" s="174" t="s">
        <v>339</v>
      </c>
      <c r="H781" s="175">
        <v>1</v>
      </c>
      <c r="I781" s="176"/>
      <c r="L781" s="172"/>
      <c r="M781" s="177"/>
      <c r="T781" s="178"/>
      <c r="AT781" s="173" t="s">
        <v>317</v>
      </c>
      <c r="AU781" s="173" t="s">
        <v>88</v>
      </c>
      <c r="AV781" s="15" t="s">
        <v>311</v>
      </c>
      <c r="AW781" s="15" t="s">
        <v>38</v>
      </c>
      <c r="AX781" s="15" t="s">
        <v>86</v>
      </c>
      <c r="AY781" s="173" t="s">
        <v>305</v>
      </c>
    </row>
    <row r="782" spans="2:65" s="1" customFormat="1" ht="16.5" customHeight="1">
      <c r="B782" s="33"/>
      <c r="C782" s="179" t="s">
        <v>904</v>
      </c>
      <c r="D782" s="179" t="s">
        <v>341</v>
      </c>
      <c r="E782" s="180" t="s">
        <v>4582</v>
      </c>
      <c r="F782" s="181" t="s">
        <v>4583</v>
      </c>
      <c r="G782" s="182" t="s">
        <v>402</v>
      </c>
      <c r="H782" s="183">
        <v>58.14</v>
      </c>
      <c r="I782" s="184"/>
      <c r="J782" s="185">
        <f>ROUND(I782*H782,2)</f>
        <v>0</v>
      </c>
      <c r="K782" s="181" t="s">
        <v>721</v>
      </c>
      <c r="L782" s="186"/>
      <c r="M782" s="187" t="s">
        <v>42</v>
      </c>
      <c r="N782" s="188" t="s">
        <v>50</v>
      </c>
      <c r="P782" s="142">
        <f>O782*H782</f>
        <v>0</v>
      </c>
      <c r="Q782" s="142">
        <v>0.46200000000000002</v>
      </c>
      <c r="R782" s="142">
        <f>Q782*H782</f>
        <v>26.860680000000002</v>
      </c>
      <c r="S782" s="142">
        <v>0</v>
      </c>
      <c r="T782" s="143">
        <f>S782*H782</f>
        <v>0</v>
      </c>
      <c r="AR782" s="144" t="s">
        <v>344</v>
      </c>
      <c r="AT782" s="144" t="s">
        <v>341</v>
      </c>
      <c r="AU782" s="144" t="s">
        <v>88</v>
      </c>
      <c r="AY782" s="18" t="s">
        <v>305</v>
      </c>
      <c r="BE782" s="145">
        <f>IF(N782="základní",J782,0)</f>
        <v>0</v>
      </c>
      <c r="BF782" s="145">
        <f>IF(N782="snížená",J782,0)</f>
        <v>0</v>
      </c>
      <c r="BG782" s="145">
        <f>IF(N782="zákl. přenesená",J782,0)</f>
        <v>0</v>
      </c>
      <c r="BH782" s="145">
        <f>IF(N782="sníž. přenesená",J782,0)</f>
        <v>0</v>
      </c>
      <c r="BI782" s="145">
        <f>IF(N782="nulová",J782,0)</f>
        <v>0</v>
      </c>
      <c r="BJ782" s="18" t="s">
        <v>86</v>
      </c>
      <c r="BK782" s="145">
        <f>ROUND(I782*H782,2)</f>
        <v>0</v>
      </c>
      <c r="BL782" s="18" t="s">
        <v>311</v>
      </c>
      <c r="BM782" s="144" t="s">
        <v>4584</v>
      </c>
    </row>
    <row r="783" spans="2:65" s="1" customFormat="1" ht="11.25">
      <c r="B783" s="33"/>
      <c r="D783" s="146" t="s">
        <v>313</v>
      </c>
      <c r="F783" s="147" t="s">
        <v>4585</v>
      </c>
      <c r="I783" s="148"/>
      <c r="L783" s="33"/>
      <c r="M783" s="149"/>
      <c r="T783" s="54"/>
      <c r="AT783" s="18" t="s">
        <v>313</v>
      </c>
      <c r="AU783" s="18" t="s">
        <v>88</v>
      </c>
    </row>
    <row r="784" spans="2:65" s="12" customFormat="1" ht="11.25">
      <c r="B784" s="152"/>
      <c r="D784" s="146" t="s">
        <v>317</v>
      </c>
      <c r="E784" s="153" t="s">
        <v>42</v>
      </c>
      <c r="F784" s="154" t="s">
        <v>4563</v>
      </c>
      <c r="H784" s="153" t="s">
        <v>42</v>
      </c>
      <c r="I784" s="155"/>
      <c r="L784" s="152"/>
      <c r="M784" s="156"/>
      <c r="T784" s="157"/>
      <c r="AT784" s="153" t="s">
        <v>317</v>
      </c>
      <c r="AU784" s="153" t="s">
        <v>88</v>
      </c>
      <c r="AV784" s="12" t="s">
        <v>86</v>
      </c>
      <c r="AW784" s="12" t="s">
        <v>38</v>
      </c>
      <c r="AX784" s="12" t="s">
        <v>79</v>
      </c>
      <c r="AY784" s="153" t="s">
        <v>305</v>
      </c>
    </row>
    <row r="785" spans="2:65" s="12" customFormat="1" ht="11.25">
      <c r="B785" s="152"/>
      <c r="D785" s="146" t="s">
        <v>317</v>
      </c>
      <c r="E785" s="153" t="s">
        <v>42</v>
      </c>
      <c r="F785" s="154" t="s">
        <v>4367</v>
      </c>
      <c r="H785" s="153" t="s">
        <v>42</v>
      </c>
      <c r="I785" s="155"/>
      <c r="L785" s="152"/>
      <c r="M785" s="156"/>
      <c r="T785" s="157"/>
      <c r="AT785" s="153" t="s">
        <v>317</v>
      </c>
      <c r="AU785" s="153" t="s">
        <v>88</v>
      </c>
      <c r="AV785" s="12" t="s">
        <v>86</v>
      </c>
      <c r="AW785" s="12" t="s">
        <v>38</v>
      </c>
      <c r="AX785" s="12" t="s">
        <v>79</v>
      </c>
      <c r="AY785" s="153" t="s">
        <v>305</v>
      </c>
    </row>
    <row r="786" spans="2:65" s="13" customFormat="1" ht="11.25">
      <c r="B786" s="158"/>
      <c r="D786" s="146" t="s">
        <v>317</v>
      </c>
      <c r="E786" s="159" t="s">
        <v>42</v>
      </c>
      <c r="F786" s="160" t="s">
        <v>4586</v>
      </c>
      <c r="H786" s="161">
        <v>58.14</v>
      </c>
      <c r="I786" s="162"/>
      <c r="L786" s="158"/>
      <c r="M786" s="163"/>
      <c r="T786" s="164"/>
      <c r="AT786" s="159" t="s">
        <v>317</v>
      </c>
      <c r="AU786" s="159" t="s">
        <v>88</v>
      </c>
      <c r="AV786" s="13" t="s">
        <v>88</v>
      </c>
      <c r="AW786" s="13" t="s">
        <v>38</v>
      </c>
      <c r="AX786" s="13" t="s">
        <v>79</v>
      </c>
      <c r="AY786" s="159" t="s">
        <v>305</v>
      </c>
    </row>
    <row r="787" spans="2:65" s="15" customFormat="1" ht="11.25">
      <c r="B787" s="172"/>
      <c r="D787" s="146" t="s">
        <v>317</v>
      </c>
      <c r="E787" s="173" t="s">
        <v>42</v>
      </c>
      <c r="F787" s="174" t="s">
        <v>339</v>
      </c>
      <c r="H787" s="175">
        <v>58.14</v>
      </c>
      <c r="I787" s="176"/>
      <c r="L787" s="172"/>
      <c r="M787" s="177"/>
      <c r="T787" s="178"/>
      <c r="AT787" s="173" t="s">
        <v>317</v>
      </c>
      <c r="AU787" s="173" t="s">
        <v>88</v>
      </c>
      <c r="AV787" s="15" t="s">
        <v>311</v>
      </c>
      <c r="AW787" s="15" t="s">
        <v>38</v>
      </c>
      <c r="AX787" s="15" t="s">
        <v>86</v>
      </c>
      <c r="AY787" s="173" t="s">
        <v>305</v>
      </c>
    </row>
    <row r="788" spans="2:65" s="1" customFormat="1" ht="16.5" customHeight="1">
      <c r="B788" s="33"/>
      <c r="C788" s="179" t="s">
        <v>914</v>
      </c>
      <c r="D788" s="179" t="s">
        <v>341</v>
      </c>
      <c r="E788" s="180" t="s">
        <v>4587</v>
      </c>
      <c r="F788" s="181" t="s">
        <v>4588</v>
      </c>
      <c r="G788" s="182" t="s">
        <v>402</v>
      </c>
      <c r="H788" s="183">
        <v>8.64</v>
      </c>
      <c r="I788" s="184"/>
      <c r="J788" s="185">
        <f>ROUND(I788*H788,2)</f>
        <v>0</v>
      </c>
      <c r="K788" s="181" t="s">
        <v>721</v>
      </c>
      <c r="L788" s="186"/>
      <c r="M788" s="187" t="s">
        <v>42</v>
      </c>
      <c r="N788" s="188" t="s">
        <v>50</v>
      </c>
      <c r="P788" s="142">
        <f>O788*H788</f>
        <v>0</v>
      </c>
      <c r="Q788" s="142">
        <v>0.48125000000000001</v>
      </c>
      <c r="R788" s="142">
        <f>Q788*H788</f>
        <v>4.1580000000000004</v>
      </c>
      <c r="S788" s="142">
        <v>0</v>
      </c>
      <c r="T788" s="143">
        <f>S788*H788</f>
        <v>0</v>
      </c>
      <c r="AR788" s="144" t="s">
        <v>344</v>
      </c>
      <c r="AT788" s="144" t="s">
        <v>341</v>
      </c>
      <c r="AU788" s="144" t="s">
        <v>88</v>
      </c>
      <c r="AY788" s="18" t="s">
        <v>305</v>
      </c>
      <c r="BE788" s="145">
        <f>IF(N788="základní",J788,0)</f>
        <v>0</v>
      </c>
      <c r="BF788" s="145">
        <f>IF(N788="snížená",J788,0)</f>
        <v>0</v>
      </c>
      <c r="BG788" s="145">
        <f>IF(N788="zákl. přenesená",J788,0)</f>
        <v>0</v>
      </c>
      <c r="BH788" s="145">
        <f>IF(N788="sníž. přenesená",J788,0)</f>
        <v>0</v>
      </c>
      <c r="BI788" s="145">
        <f>IF(N788="nulová",J788,0)</f>
        <v>0</v>
      </c>
      <c r="BJ788" s="18" t="s">
        <v>86</v>
      </c>
      <c r="BK788" s="145">
        <f>ROUND(I788*H788,2)</f>
        <v>0</v>
      </c>
      <c r="BL788" s="18" t="s">
        <v>311</v>
      </c>
      <c r="BM788" s="144" t="s">
        <v>4589</v>
      </c>
    </row>
    <row r="789" spans="2:65" s="1" customFormat="1" ht="11.25">
      <c r="B789" s="33"/>
      <c r="D789" s="146" t="s">
        <v>313</v>
      </c>
      <c r="F789" s="147" t="s">
        <v>4590</v>
      </c>
      <c r="I789" s="148"/>
      <c r="L789" s="33"/>
      <c r="M789" s="149"/>
      <c r="T789" s="54"/>
      <c r="AT789" s="18" t="s">
        <v>313</v>
      </c>
      <c r="AU789" s="18" t="s">
        <v>88</v>
      </c>
    </row>
    <row r="790" spans="2:65" s="12" customFormat="1" ht="11.25">
      <c r="B790" s="152"/>
      <c r="D790" s="146" t="s">
        <v>317</v>
      </c>
      <c r="E790" s="153" t="s">
        <v>42</v>
      </c>
      <c r="F790" s="154" t="s">
        <v>4563</v>
      </c>
      <c r="H790" s="153" t="s">
        <v>42</v>
      </c>
      <c r="I790" s="155"/>
      <c r="L790" s="152"/>
      <c r="M790" s="156"/>
      <c r="T790" s="157"/>
      <c r="AT790" s="153" t="s">
        <v>317</v>
      </c>
      <c r="AU790" s="153" t="s">
        <v>88</v>
      </c>
      <c r="AV790" s="12" t="s">
        <v>86</v>
      </c>
      <c r="AW790" s="12" t="s">
        <v>38</v>
      </c>
      <c r="AX790" s="12" t="s">
        <v>79</v>
      </c>
      <c r="AY790" s="153" t="s">
        <v>305</v>
      </c>
    </row>
    <row r="791" spans="2:65" s="12" customFormat="1" ht="11.25">
      <c r="B791" s="152"/>
      <c r="D791" s="146" t="s">
        <v>317</v>
      </c>
      <c r="E791" s="153" t="s">
        <v>42</v>
      </c>
      <c r="F791" s="154" t="s">
        <v>4367</v>
      </c>
      <c r="H791" s="153" t="s">
        <v>42</v>
      </c>
      <c r="I791" s="155"/>
      <c r="L791" s="152"/>
      <c r="M791" s="156"/>
      <c r="T791" s="157"/>
      <c r="AT791" s="153" t="s">
        <v>317</v>
      </c>
      <c r="AU791" s="153" t="s">
        <v>88</v>
      </c>
      <c r="AV791" s="12" t="s">
        <v>86</v>
      </c>
      <c r="AW791" s="12" t="s">
        <v>38</v>
      </c>
      <c r="AX791" s="12" t="s">
        <v>79</v>
      </c>
      <c r="AY791" s="153" t="s">
        <v>305</v>
      </c>
    </row>
    <row r="792" spans="2:65" s="13" customFormat="1" ht="11.25">
      <c r="B792" s="158"/>
      <c r="D792" s="146" t="s">
        <v>317</v>
      </c>
      <c r="E792" s="159" t="s">
        <v>42</v>
      </c>
      <c r="F792" s="160" t="s">
        <v>4591</v>
      </c>
      <c r="H792" s="161">
        <v>8.64</v>
      </c>
      <c r="I792" s="162"/>
      <c r="L792" s="158"/>
      <c r="M792" s="163"/>
      <c r="T792" s="164"/>
      <c r="AT792" s="159" t="s">
        <v>317</v>
      </c>
      <c r="AU792" s="159" t="s">
        <v>88</v>
      </c>
      <c r="AV792" s="13" t="s">
        <v>88</v>
      </c>
      <c r="AW792" s="13" t="s">
        <v>38</v>
      </c>
      <c r="AX792" s="13" t="s">
        <v>79</v>
      </c>
      <c r="AY792" s="159" t="s">
        <v>305</v>
      </c>
    </row>
    <row r="793" spans="2:65" s="15" customFormat="1" ht="11.25">
      <c r="B793" s="172"/>
      <c r="D793" s="146" t="s">
        <v>317</v>
      </c>
      <c r="E793" s="173" t="s">
        <v>42</v>
      </c>
      <c r="F793" s="174" t="s">
        <v>339</v>
      </c>
      <c r="H793" s="175">
        <v>8.64</v>
      </c>
      <c r="I793" s="176"/>
      <c r="L793" s="172"/>
      <c r="M793" s="177"/>
      <c r="T793" s="178"/>
      <c r="AT793" s="173" t="s">
        <v>317</v>
      </c>
      <c r="AU793" s="173" t="s">
        <v>88</v>
      </c>
      <c r="AV793" s="15" t="s">
        <v>311</v>
      </c>
      <c r="AW793" s="15" t="s">
        <v>38</v>
      </c>
      <c r="AX793" s="15" t="s">
        <v>86</v>
      </c>
      <c r="AY793" s="173" t="s">
        <v>305</v>
      </c>
    </row>
    <row r="794" spans="2:65" s="1" customFormat="1" ht="16.5" customHeight="1">
      <c r="B794" s="33"/>
      <c r="C794" s="179" t="s">
        <v>923</v>
      </c>
      <c r="D794" s="179" t="s">
        <v>341</v>
      </c>
      <c r="E794" s="180" t="s">
        <v>4592</v>
      </c>
      <c r="F794" s="181" t="s">
        <v>4593</v>
      </c>
      <c r="G794" s="182" t="s">
        <v>402</v>
      </c>
      <c r="H794" s="183">
        <v>11.04</v>
      </c>
      <c r="I794" s="184"/>
      <c r="J794" s="185">
        <f>ROUND(I794*H794,2)</f>
        <v>0</v>
      </c>
      <c r="K794" s="181" t="s">
        <v>721</v>
      </c>
      <c r="L794" s="186"/>
      <c r="M794" s="187" t="s">
        <v>42</v>
      </c>
      <c r="N794" s="188" t="s">
        <v>50</v>
      </c>
      <c r="P794" s="142">
        <f>O794*H794</f>
        <v>0</v>
      </c>
      <c r="Q794" s="142">
        <v>0.316</v>
      </c>
      <c r="R794" s="142">
        <f>Q794*H794</f>
        <v>3.4886399999999997</v>
      </c>
      <c r="S794" s="142">
        <v>0</v>
      </c>
      <c r="T794" s="143">
        <f>S794*H794</f>
        <v>0</v>
      </c>
      <c r="AR794" s="144" t="s">
        <v>344</v>
      </c>
      <c r="AT794" s="144" t="s">
        <v>341</v>
      </c>
      <c r="AU794" s="144" t="s">
        <v>88</v>
      </c>
      <c r="AY794" s="18" t="s">
        <v>305</v>
      </c>
      <c r="BE794" s="145">
        <f>IF(N794="základní",J794,0)</f>
        <v>0</v>
      </c>
      <c r="BF794" s="145">
        <f>IF(N794="snížená",J794,0)</f>
        <v>0</v>
      </c>
      <c r="BG794" s="145">
        <f>IF(N794="zákl. přenesená",J794,0)</f>
        <v>0</v>
      </c>
      <c r="BH794" s="145">
        <f>IF(N794="sníž. přenesená",J794,0)</f>
        <v>0</v>
      </c>
      <c r="BI794" s="145">
        <f>IF(N794="nulová",J794,0)</f>
        <v>0</v>
      </c>
      <c r="BJ794" s="18" t="s">
        <v>86</v>
      </c>
      <c r="BK794" s="145">
        <f>ROUND(I794*H794,2)</f>
        <v>0</v>
      </c>
      <c r="BL794" s="18" t="s">
        <v>311</v>
      </c>
      <c r="BM794" s="144" t="s">
        <v>4594</v>
      </c>
    </row>
    <row r="795" spans="2:65" s="1" customFormat="1" ht="11.25">
      <c r="B795" s="33"/>
      <c r="D795" s="146" t="s">
        <v>313</v>
      </c>
      <c r="F795" s="147" t="s">
        <v>4595</v>
      </c>
      <c r="I795" s="148"/>
      <c r="L795" s="33"/>
      <c r="M795" s="149"/>
      <c r="T795" s="54"/>
      <c r="AT795" s="18" t="s">
        <v>313</v>
      </c>
      <c r="AU795" s="18" t="s">
        <v>88</v>
      </c>
    </row>
    <row r="796" spans="2:65" s="12" customFormat="1" ht="11.25">
      <c r="B796" s="152"/>
      <c r="D796" s="146" t="s">
        <v>317</v>
      </c>
      <c r="E796" s="153" t="s">
        <v>42</v>
      </c>
      <c r="F796" s="154" t="s">
        <v>4563</v>
      </c>
      <c r="H796" s="153" t="s">
        <v>42</v>
      </c>
      <c r="I796" s="155"/>
      <c r="L796" s="152"/>
      <c r="M796" s="156"/>
      <c r="T796" s="157"/>
      <c r="AT796" s="153" t="s">
        <v>317</v>
      </c>
      <c r="AU796" s="153" t="s">
        <v>88</v>
      </c>
      <c r="AV796" s="12" t="s">
        <v>86</v>
      </c>
      <c r="AW796" s="12" t="s">
        <v>38</v>
      </c>
      <c r="AX796" s="12" t="s">
        <v>79</v>
      </c>
      <c r="AY796" s="153" t="s">
        <v>305</v>
      </c>
    </row>
    <row r="797" spans="2:65" s="12" customFormat="1" ht="11.25">
      <c r="B797" s="152"/>
      <c r="D797" s="146" t="s">
        <v>317</v>
      </c>
      <c r="E797" s="153" t="s">
        <v>42</v>
      </c>
      <c r="F797" s="154" t="s">
        <v>4367</v>
      </c>
      <c r="H797" s="153" t="s">
        <v>42</v>
      </c>
      <c r="I797" s="155"/>
      <c r="L797" s="152"/>
      <c r="M797" s="156"/>
      <c r="T797" s="157"/>
      <c r="AT797" s="153" t="s">
        <v>317</v>
      </c>
      <c r="AU797" s="153" t="s">
        <v>88</v>
      </c>
      <c r="AV797" s="12" t="s">
        <v>86</v>
      </c>
      <c r="AW797" s="12" t="s">
        <v>38</v>
      </c>
      <c r="AX797" s="12" t="s">
        <v>79</v>
      </c>
      <c r="AY797" s="153" t="s">
        <v>305</v>
      </c>
    </row>
    <row r="798" spans="2:65" s="13" customFormat="1" ht="11.25">
      <c r="B798" s="158"/>
      <c r="D798" s="146" t="s">
        <v>317</v>
      </c>
      <c r="E798" s="159" t="s">
        <v>42</v>
      </c>
      <c r="F798" s="160" t="s">
        <v>4596</v>
      </c>
      <c r="H798" s="161">
        <v>11.04</v>
      </c>
      <c r="I798" s="162"/>
      <c r="L798" s="158"/>
      <c r="M798" s="163"/>
      <c r="T798" s="164"/>
      <c r="AT798" s="159" t="s">
        <v>317</v>
      </c>
      <c r="AU798" s="159" t="s">
        <v>88</v>
      </c>
      <c r="AV798" s="13" t="s">
        <v>88</v>
      </c>
      <c r="AW798" s="13" t="s">
        <v>38</v>
      </c>
      <c r="AX798" s="13" t="s">
        <v>79</v>
      </c>
      <c r="AY798" s="159" t="s">
        <v>305</v>
      </c>
    </row>
    <row r="799" spans="2:65" s="15" customFormat="1" ht="11.25">
      <c r="B799" s="172"/>
      <c r="D799" s="146" t="s">
        <v>317</v>
      </c>
      <c r="E799" s="173" t="s">
        <v>42</v>
      </c>
      <c r="F799" s="174" t="s">
        <v>339</v>
      </c>
      <c r="H799" s="175">
        <v>11.04</v>
      </c>
      <c r="I799" s="176"/>
      <c r="L799" s="172"/>
      <c r="M799" s="177"/>
      <c r="T799" s="178"/>
      <c r="AT799" s="173" t="s">
        <v>317</v>
      </c>
      <c r="AU799" s="173" t="s">
        <v>88</v>
      </c>
      <c r="AV799" s="15" t="s">
        <v>311</v>
      </c>
      <c r="AW799" s="15" t="s">
        <v>38</v>
      </c>
      <c r="AX799" s="15" t="s">
        <v>86</v>
      </c>
      <c r="AY799" s="173" t="s">
        <v>305</v>
      </c>
    </row>
    <row r="800" spans="2:65" s="1" customFormat="1" ht="16.5" customHeight="1">
      <c r="B800" s="33"/>
      <c r="C800" s="179" t="s">
        <v>929</v>
      </c>
      <c r="D800" s="179" t="s">
        <v>341</v>
      </c>
      <c r="E800" s="180" t="s">
        <v>4597</v>
      </c>
      <c r="F800" s="181" t="s">
        <v>4598</v>
      </c>
      <c r="G800" s="182" t="s">
        <v>402</v>
      </c>
      <c r="H800" s="183">
        <v>9.39</v>
      </c>
      <c r="I800" s="184"/>
      <c r="J800" s="185">
        <f>ROUND(I800*H800,2)</f>
        <v>0</v>
      </c>
      <c r="K800" s="181" t="s">
        <v>721</v>
      </c>
      <c r="L800" s="186"/>
      <c r="M800" s="187" t="s">
        <v>42</v>
      </c>
      <c r="N800" s="188" t="s">
        <v>50</v>
      </c>
      <c r="P800" s="142">
        <f>O800*H800</f>
        <v>0</v>
      </c>
      <c r="Q800" s="142">
        <v>0.81620000000000004</v>
      </c>
      <c r="R800" s="142">
        <f>Q800*H800</f>
        <v>7.6641180000000011</v>
      </c>
      <c r="S800" s="142">
        <v>0</v>
      </c>
      <c r="T800" s="143">
        <f>S800*H800</f>
        <v>0</v>
      </c>
      <c r="AR800" s="144" t="s">
        <v>344</v>
      </c>
      <c r="AT800" s="144" t="s">
        <v>341</v>
      </c>
      <c r="AU800" s="144" t="s">
        <v>88</v>
      </c>
      <c r="AY800" s="18" t="s">
        <v>305</v>
      </c>
      <c r="BE800" s="145">
        <f>IF(N800="základní",J800,0)</f>
        <v>0</v>
      </c>
      <c r="BF800" s="145">
        <f>IF(N800="snížená",J800,0)</f>
        <v>0</v>
      </c>
      <c r="BG800" s="145">
        <f>IF(N800="zákl. přenesená",J800,0)</f>
        <v>0</v>
      </c>
      <c r="BH800" s="145">
        <f>IF(N800="sníž. přenesená",J800,0)</f>
        <v>0</v>
      </c>
      <c r="BI800" s="145">
        <f>IF(N800="nulová",J800,0)</f>
        <v>0</v>
      </c>
      <c r="BJ800" s="18" t="s">
        <v>86</v>
      </c>
      <c r="BK800" s="145">
        <f>ROUND(I800*H800,2)</f>
        <v>0</v>
      </c>
      <c r="BL800" s="18" t="s">
        <v>311</v>
      </c>
      <c r="BM800" s="144" t="s">
        <v>4599</v>
      </c>
    </row>
    <row r="801" spans="2:65" s="1" customFormat="1" ht="11.25">
      <c r="B801" s="33"/>
      <c r="D801" s="146" t="s">
        <v>313</v>
      </c>
      <c r="F801" s="147" t="s">
        <v>4600</v>
      </c>
      <c r="I801" s="148"/>
      <c r="L801" s="33"/>
      <c r="M801" s="149"/>
      <c r="T801" s="54"/>
      <c r="AT801" s="18" t="s">
        <v>313</v>
      </c>
      <c r="AU801" s="18" t="s">
        <v>88</v>
      </c>
    </row>
    <row r="802" spans="2:65" s="12" customFormat="1" ht="11.25">
      <c r="B802" s="152"/>
      <c r="D802" s="146" t="s">
        <v>317</v>
      </c>
      <c r="E802" s="153" t="s">
        <v>42</v>
      </c>
      <c r="F802" s="154" t="s">
        <v>4563</v>
      </c>
      <c r="H802" s="153" t="s">
        <v>42</v>
      </c>
      <c r="I802" s="155"/>
      <c r="L802" s="152"/>
      <c r="M802" s="156"/>
      <c r="T802" s="157"/>
      <c r="AT802" s="153" t="s">
        <v>317</v>
      </c>
      <c r="AU802" s="153" t="s">
        <v>88</v>
      </c>
      <c r="AV802" s="12" t="s">
        <v>86</v>
      </c>
      <c r="AW802" s="12" t="s">
        <v>38</v>
      </c>
      <c r="AX802" s="12" t="s">
        <v>79</v>
      </c>
      <c r="AY802" s="153" t="s">
        <v>305</v>
      </c>
    </row>
    <row r="803" spans="2:65" s="12" customFormat="1" ht="11.25">
      <c r="B803" s="152"/>
      <c r="D803" s="146" t="s">
        <v>317</v>
      </c>
      <c r="E803" s="153" t="s">
        <v>42</v>
      </c>
      <c r="F803" s="154" t="s">
        <v>4367</v>
      </c>
      <c r="H803" s="153" t="s">
        <v>42</v>
      </c>
      <c r="I803" s="155"/>
      <c r="L803" s="152"/>
      <c r="M803" s="156"/>
      <c r="T803" s="157"/>
      <c r="AT803" s="153" t="s">
        <v>317</v>
      </c>
      <c r="AU803" s="153" t="s">
        <v>88</v>
      </c>
      <c r="AV803" s="12" t="s">
        <v>86</v>
      </c>
      <c r="AW803" s="12" t="s">
        <v>38</v>
      </c>
      <c r="AX803" s="12" t="s">
        <v>79</v>
      </c>
      <c r="AY803" s="153" t="s">
        <v>305</v>
      </c>
    </row>
    <row r="804" spans="2:65" s="13" customFormat="1" ht="11.25">
      <c r="B804" s="158"/>
      <c r="D804" s="146" t="s">
        <v>317</v>
      </c>
      <c r="E804" s="159" t="s">
        <v>42</v>
      </c>
      <c r="F804" s="160" t="s">
        <v>4601</v>
      </c>
      <c r="H804" s="161">
        <v>9.39</v>
      </c>
      <c r="I804" s="162"/>
      <c r="L804" s="158"/>
      <c r="M804" s="163"/>
      <c r="T804" s="164"/>
      <c r="AT804" s="159" t="s">
        <v>317</v>
      </c>
      <c r="AU804" s="159" t="s">
        <v>88</v>
      </c>
      <c r="AV804" s="13" t="s">
        <v>88</v>
      </c>
      <c r="AW804" s="13" t="s">
        <v>38</v>
      </c>
      <c r="AX804" s="13" t="s">
        <v>79</v>
      </c>
      <c r="AY804" s="159" t="s">
        <v>305</v>
      </c>
    </row>
    <row r="805" spans="2:65" s="15" customFormat="1" ht="11.25">
      <c r="B805" s="172"/>
      <c r="D805" s="146" t="s">
        <v>317</v>
      </c>
      <c r="E805" s="173" t="s">
        <v>42</v>
      </c>
      <c r="F805" s="174" t="s">
        <v>339</v>
      </c>
      <c r="H805" s="175">
        <v>9.39</v>
      </c>
      <c r="I805" s="176"/>
      <c r="L805" s="172"/>
      <c r="M805" s="177"/>
      <c r="T805" s="178"/>
      <c r="AT805" s="173" t="s">
        <v>317</v>
      </c>
      <c r="AU805" s="173" t="s">
        <v>88</v>
      </c>
      <c r="AV805" s="15" t="s">
        <v>311</v>
      </c>
      <c r="AW805" s="15" t="s">
        <v>38</v>
      </c>
      <c r="AX805" s="15" t="s">
        <v>86</v>
      </c>
      <c r="AY805" s="173" t="s">
        <v>305</v>
      </c>
    </row>
    <row r="806" spans="2:65" s="1" customFormat="1" ht="16.5" customHeight="1">
      <c r="B806" s="33"/>
      <c r="C806" s="179" t="s">
        <v>938</v>
      </c>
      <c r="D806" s="179" t="s">
        <v>341</v>
      </c>
      <c r="E806" s="180" t="s">
        <v>4602</v>
      </c>
      <c r="F806" s="181" t="s">
        <v>4603</v>
      </c>
      <c r="G806" s="182" t="s">
        <v>402</v>
      </c>
      <c r="H806" s="183">
        <v>20.43</v>
      </c>
      <c r="I806" s="184"/>
      <c r="J806" s="185">
        <f>ROUND(I806*H806,2)</f>
        <v>0</v>
      </c>
      <c r="K806" s="181" t="s">
        <v>721</v>
      </c>
      <c r="L806" s="186"/>
      <c r="M806" s="187" t="s">
        <v>42</v>
      </c>
      <c r="N806" s="188" t="s">
        <v>50</v>
      </c>
      <c r="P806" s="142">
        <f>O806*H806</f>
        <v>0</v>
      </c>
      <c r="Q806" s="142">
        <v>0.26200000000000001</v>
      </c>
      <c r="R806" s="142">
        <f>Q806*H806</f>
        <v>5.3526600000000002</v>
      </c>
      <c r="S806" s="142">
        <v>0</v>
      </c>
      <c r="T806" s="143">
        <f>S806*H806</f>
        <v>0</v>
      </c>
      <c r="AR806" s="144" t="s">
        <v>344</v>
      </c>
      <c r="AT806" s="144" t="s">
        <v>341</v>
      </c>
      <c r="AU806" s="144" t="s">
        <v>88</v>
      </c>
      <c r="AY806" s="18" t="s">
        <v>305</v>
      </c>
      <c r="BE806" s="145">
        <f>IF(N806="základní",J806,0)</f>
        <v>0</v>
      </c>
      <c r="BF806" s="145">
        <f>IF(N806="snížená",J806,0)</f>
        <v>0</v>
      </c>
      <c r="BG806" s="145">
        <f>IF(N806="zákl. přenesená",J806,0)</f>
        <v>0</v>
      </c>
      <c r="BH806" s="145">
        <f>IF(N806="sníž. přenesená",J806,0)</f>
        <v>0</v>
      </c>
      <c r="BI806" s="145">
        <f>IF(N806="nulová",J806,0)</f>
        <v>0</v>
      </c>
      <c r="BJ806" s="18" t="s">
        <v>86</v>
      </c>
      <c r="BK806" s="145">
        <f>ROUND(I806*H806,2)</f>
        <v>0</v>
      </c>
      <c r="BL806" s="18" t="s">
        <v>311</v>
      </c>
      <c r="BM806" s="144" t="s">
        <v>4604</v>
      </c>
    </row>
    <row r="807" spans="2:65" s="1" customFormat="1" ht="11.25">
      <c r="B807" s="33"/>
      <c r="D807" s="146" t="s">
        <v>313</v>
      </c>
      <c r="F807" s="147" t="s">
        <v>4605</v>
      </c>
      <c r="I807" s="148"/>
      <c r="L807" s="33"/>
      <c r="M807" s="149"/>
      <c r="T807" s="54"/>
      <c r="AT807" s="18" t="s">
        <v>313</v>
      </c>
      <c r="AU807" s="18" t="s">
        <v>88</v>
      </c>
    </row>
    <row r="808" spans="2:65" s="12" customFormat="1" ht="11.25">
      <c r="B808" s="152"/>
      <c r="D808" s="146" t="s">
        <v>317</v>
      </c>
      <c r="E808" s="153" t="s">
        <v>42</v>
      </c>
      <c r="F808" s="154" t="s">
        <v>4563</v>
      </c>
      <c r="H808" s="153" t="s">
        <v>42</v>
      </c>
      <c r="I808" s="155"/>
      <c r="L808" s="152"/>
      <c r="M808" s="156"/>
      <c r="T808" s="157"/>
      <c r="AT808" s="153" t="s">
        <v>317</v>
      </c>
      <c r="AU808" s="153" t="s">
        <v>88</v>
      </c>
      <c r="AV808" s="12" t="s">
        <v>86</v>
      </c>
      <c r="AW808" s="12" t="s">
        <v>38</v>
      </c>
      <c r="AX808" s="12" t="s">
        <v>79</v>
      </c>
      <c r="AY808" s="153" t="s">
        <v>305</v>
      </c>
    </row>
    <row r="809" spans="2:65" s="12" customFormat="1" ht="11.25">
      <c r="B809" s="152"/>
      <c r="D809" s="146" t="s">
        <v>317</v>
      </c>
      <c r="E809" s="153" t="s">
        <v>42</v>
      </c>
      <c r="F809" s="154" t="s">
        <v>4367</v>
      </c>
      <c r="H809" s="153" t="s">
        <v>42</v>
      </c>
      <c r="I809" s="155"/>
      <c r="L809" s="152"/>
      <c r="M809" s="156"/>
      <c r="T809" s="157"/>
      <c r="AT809" s="153" t="s">
        <v>317</v>
      </c>
      <c r="AU809" s="153" t="s">
        <v>88</v>
      </c>
      <c r="AV809" s="12" t="s">
        <v>86</v>
      </c>
      <c r="AW809" s="12" t="s">
        <v>38</v>
      </c>
      <c r="AX809" s="12" t="s">
        <v>79</v>
      </c>
      <c r="AY809" s="153" t="s">
        <v>305</v>
      </c>
    </row>
    <row r="810" spans="2:65" s="13" customFormat="1" ht="11.25">
      <c r="B810" s="158"/>
      <c r="D810" s="146" t="s">
        <v>317</v>
      </c>
      <c r="E810" s="159" t="s">
        <v>42</v>
      </c>
      <c r="F810" s="160" t="s">
        <v>4606</v>
      </c>
      <c r="H810" s="161">
        <v>20.43</v>
      </c>
      <c r="I810" s="162"/>
      <c r="L810" s="158"/>
      <c r="M810" s="163"/>
      <c r="T810" s="164"/>
      <c r="AT810" s="159" t="s">
        <v>317</v>
      </c>
      <c r="AU810" s="159" t="s">
        <v>88</v>
      </c>
      <c r="AV810" s="13" t="s">
        <v>88</v>
      </c>
      <c r="AW810" s="13" t="s">
        <v>38</v>
      </c>
      <c r="AX810" s="13" t="s">
        <v>79</v>
      </c>
      <c r="AY810" s="159" t="s">
        <v>305</v>
      </c>
    </row>
    <row r="811" spans="2:65" s="15" customFormat="1" ht="11.25">
      <c r="B811" s="172"/>
      <c r="D811" s="146" t="s">
        <v>317</v>
      </c>
      <c r="E811" s="173" t="s">
        <v>42</v>
      </c>
      <c r="F811" s="174" t="s">
        <v>339</v>
      </c>
      <c r="H811" s="175">
        <v>20.43</v>
      </c>
      <c r="I811" s="176"/>
      <c r="L811" s="172"/>
      <c r="M811" s="177"/>
      <c r="T811" s="178"/>
      <c r="AT811" s="173" t="s">
        <v>317</v>
      </c>
      <c r="AU811" s="173" t="s">
        <v>88</v>
      </c>
      <c r="AV811" s="15" t="s">
        <v>311</v>
      </c>
      <c r="AW811" s="15" t="s">
        <v>38</v>
      </c>
      <c r="AX811" s="15" t="s">
        <v>86</v>
      </c>
      <c r="AY811" s="173" t="s">
        <v>305</v>
      </c>
    </row>
    <row r="812" spans="2:65" s="1" customFormat="1" ht="16.5" customHeight="1">
      <c r="B812" s="33"/>
      <c r="C812" s="179" t="s">
        <v>948</v>
      </c>
      <c r="D812" s="179" t="s">
        <v>341</v>
      </c>
      <c r="E812" s="180" t="s">
        <v>4607</v>
      </c>
      <c r="F812" s="181" t="s">
        <v>4608</v>
      </c>
      <c r="G812" s="182" t="s">
        <v>402</v>
      </c>
      <c r="H812" s="183">
        <v>9.39</v>
      </c>
      <c r="I812" s="184"/>
      <c r="J812" s="185">
        <f>ROUND(I812*H812,2)</f>
        <v>0</v>
      </c>
      <c r="K812" s="181" t="s">
        <v>721</v>
      </c>
      <c r="L812" s="186"/>
      <c r="M812" s="187" t="s">
        <v>42</v>
      </c>
      <c r="N812" s="188" t="s">
        <v>50</v>
      </c>
      <c r="P812" s="142">
        <f>O812*H812</f>
        <v>0</v>
      </c>
      <c r="Q812" s="142">
        <v>0.39300000000000002</v>
      </c>
      <c r="R812" s="142">
        <f>Q812*H812</f>
        <v>3.6902700000000004</v>
      </c>
      <c r="S812" s="142">
        <v>0</v>
      </c>
      <c r="T812" s="143">
        <f>S812*H812</f>
        <v>0</v>
      </c>
      <c r="AR812" s="144" t="s">
        <v>344</v>
      </c>
      <c r="AT812" s="144" t="s">
        <v>341</v>
      </c>
      <c r="AU812" s="144" t="s">
        <v>88</v>
      </c>
      <c r="AY812" s="18" t="s">
        <v>305</v>
      </c>
      <c r="BE812" s="145">
        <f>IF(N812="základní",J812,0)</f>
        <v>0</v>
      </c>
      <c r="BF812" s="145">
        <f>IF(N812="snížená",J812,0)</f>
        <v>0</v>
      </c>
      <c r="BG812" s="145">
        <f>IF(N812="zákl. přenesená",J812,0)</f>
        <v>0</v>
      </c>
      <c r="BH812" s="145">
        <f>IF(N812="sníž. přenesená",J812,0)</f>
        <v>0</v>
      </c>
      <c r="BI812" s="145">
        <f>IF(N812="nulová",J812,0)</f>
        <v>0</v>
      </c>
      <c r="BJ812" s="18" t="s">
        <v>86</v>
      </c>
      <c r="BK812" s="145">
        <f>ROUND(I812*H812,2)</f>
        <v>0</v>
      </c>
      <c r="BL812" s="18" t="s">
        <v>311</v>
      </c>
      <c r="BM812" s="144" t="s">
        <v>4609</v>
      </c>
    </row>
    <row r="813" spans="2:65" s="1" customFormat="1" ht="11.25">
      <c r="B813" s="33"/>
      <c r="D813" s="146" t="s">
        <v>313</v>
      </c>
      <c r="F813" s="147" t="s">
        <v>4610</v>
      </c>
      <c r="I813" s="148"/>
      <c r="L813" s="33"/>
      <c r="M813" s="149"/>
      <c r="T813" s="54"/>
      <c r="AT813" s="18" t="s">
        <v>313</v>
      </c>
      <c r="AU813" s="18" t="s">
        <v>88</v>
      </c>
    </row>
    <row r="814" spans="2:65" s="12" customFormat="1" ht="11.25">
      <c r="B814" s="152"/>
      <c r="D814" s="146" t="s">
        <v>317</v>
      </c>
      <c r="E814" s="153" t="s">
        <v>42</v>
      </c>
      <c r="F814" s="154" t="s">
        <v>4563</v>
      </c>
      <c r="H814" s="153" t="s">
        <v>42</v>
      </c>
      <c r="I814" s="155"/>
      <c r="L814" s="152"/>
      <c r="M814" s="156"/>
      <c r="T814" s="157"/>
      <c r="AT814" s="153" t="s">
        <v>317</v>
      </c>
      <c r="AU814" s="153" t="s">
        <v>88</v>
      </c>
      <c r="AV814" s="12" t="s">
        <v>86</v>
      </c>
      <c r="AW814" s="12" t="s">
        <v>38</v>
      </c>
      <c r="AX814" s="12" t="s">
        <v>79</v>
      </c>
      <c r="AY814" s="153" t="s">
        <v>305</v>
      </c>
    </row>
    <row r="815" spans="2:65" s="12" customFormat="1" ht="11.25">
      <c r="B815" s="152"/>
      <c r="D815" s="146" t="s">
        <v>317</v>
      </c>
      <c r="E815" s="153" t="s">
        <v>42</v>
      </c>
      <c r="F815" s="154" t="s">
        <v>4367</v>
      </c>
      <c r="H815" s="153" t="s">
        <v>42</v>
      </c>
      <c r="I815" s="155"/>
      <c r="L815" s="152"/>
      <c r="M815" s="156"/>
      <c r="T815" s="157"/>
      <c r="AT815" s="153" t="s">
        <v>317</v>
      </c>
      <c r="AU815" s="153" t="s">
        <v>88</v>
      </c>
      <c r="AV815" s="12" t="s">
        <v>86</v>
      </c>
      <c r="AW815" s="12" t="s">
        <v>38</v>
      </c>
      <c r="AX815" s="12" t="s">
        <v>79</v>
      </c>
      <c r="AY815" s="153" t="s">
        <v>305</v>
      </c>
    </row>
    <row r="816" spans="2:65" s="13" customFormat="1" ht="11.25">
      <c r="B816" s="158"/>
      <c r="D816" s="146" t="s">
        <v>317</v>
      </c>
      <c r="E816" s="159" t="s">
        <v>42</v>
      </c>
      <c r="F816" s="160" t="s">
        <v>4611</v>
      </c>
      <c r="H816" s="161">
        <v>9.39</v>
      </c>
      <c r="I816" s="162"/>
      <c r="L816" s="158"/>
      <c r="M816" s="163"/>
      <c r="T816" s="164"/>
      <c r="AT816" s="159" t="s">
        <v>317</v>
      </c>
      <c r="AU816" s="159" t="s">
        <v>88</v>
      </c>
      <c r="AV816" s="13" t="s">
        <v>88</v>
      </c>
      <c r="AW816" s="13" t="s">
        <v>38</v>
      </c>
      <c r="AX816" s="13" t="s">
        <v>79</v>
      </c>
      <c r="AY816" s="159" t="s">
        <v>305</v>
      </c>
    </row>
    <row r="817" spans="2:65" s="15" customFormat="1" ht="11.25">
      <c r="B817" s="172"/>
      <c r="D817" s="146" t="s">
        <v>317</v>
      </c>
      <c r="E817" s="173" t="s">
        <v>42</v>
      </c>
      <c r="F817" s="174" t="s">
        <v>339</v>
      </c>
      <c r="H817" s="175">
        <v>9.39</v>
      </c>
      <c r="I817" s="176"/>
      <c r="L817" s="172"/>
      <c r="M817" s="177"/>
      <c r="T817" s="178"/>
      <c r="AT817" s="173" t="s">
        <v>317</v>
      </c>
      <c r="AU817" s="173" t="s">
        <v>88</v>
      </c>
      <c r="AV817" s="15" t="s">
        <v>311</v>
      </c>
      <c r="AW817" s="15" t="s">
        <v>38</v>
      </c>
      <c r="AX817" s="15" t="s">
        <v>86</v>
      </c>
      <c r="AY817" s="173" t="s">
        <v>305</v>
      </c>
    </row>
    <row r="818" spans="2:65" s="1" customFormat="1" ht="16.5" customHeight="1">
      <c r="B818" s="33"/>
      <c r="C818" s="133" t="s">
        <v>956</v>
      </c>
      <c r="D818" s="133" t="s">
        <v>307</v>
      </c>
      <c r="E818" s="134" t="s">
        <v>4612</v>
      </c>
      <c r="F818" s="135" t="s">
        <v>4613</v>
      </c>
      <c r="G818" s="136" t="s">
        <v>244</v>
      </c>
      <c r="H818" s="137">
        <v>359.02</v>
      </c>
      <c r="I818" s="138"/>
      <c r="J818" s="139">
        <f>ROUND(I818*H818,2)</f>
        <v>0</v>
      </c>
      <c r="K818" s="135" t="s">
        <v>310</v>
      </c>
      <c r="L818" s="33"/>
      <c r="M818" s="140" t="s">
        <v>42</v>
      </c>
      <c r="N818" s="141" t="s">
        <v>50</v>
      </c>
      <c r="P818" s="142">
        <f>O818*H818</f>
        <v>0</v>
      </c>
      <c r="Q818" s="142">
        <v>2.45343</v>
      </c>
      <c r="R818" s="142">
        <f>Q818*H818</f>
        <v>880.83043859999998</v>
      </c>
      <c r="S818" s="142">
        <v>0</v>
      </c>
      <c r="T818" s="143">
        <f>S818*H818</f>
        <v>0</v>
      </c>
      <c r="AR818" s="144" t="s">
        <v>311</v>
      </c>
      <c r="AT818" s="144" t="s">
        <v>307</v>
      </c>
      <c r="AU818" s="144" t="s">
        <v>88</v>
      </c>
      <c r="AY818" s="18" t="s">
        <v>305</v>
      </c>
      <c r="BE818" s="145">
        <f>IF(N818="základní",J818,0)</f>
        <v>0</v>
      </c>
      <c r="BF818" s="145">
        <f>IF(N818="snížená",J818,0)</f>
        <v>0</v>
      </c>
      <c r="BG818" s="145">
        <f>IF(N818="zákl. přenesená",J818,0)</f>
        <v>0</v>
      </c>
      <c r="BH818" s="145">
        <f>IF(N818="sníž. přenesená",J818,0)</f>
        <v>0</v>
      </c>
      <c r="BI818" s="145">
        <f>IF(N818="nulová",J818,0)</f>
        <v>0</v>
      </c>
      <c r="BJ818" s="18" t="s">
        <v>86</v>
      </c>
      <c r="BK818" s="145">
        <f>ROUND(I818*H818,2)</f>
        <v>0</v>
      </c>
      <c r="BL818" s="18" t="s">
        <v>311</v>
      </c>
      <c r="BM818" s="144" t="s">
        <v>4614</v>
      </c>
    </row>
    <row r="819" spans="2:65" s="1" customFormat="1" ht="29.25">
      <c r="B819" s="33"/>
      <c r="D819" s="146" t="s">
        <v>313</v>
      </c>
      <c r="F819" s="147" t="s">
        <v>4615</v>
      </c>
      <c r="I819" s="148"/>
      <c r="L819" s="33"/>
      <c r="M819" s="149"/>
      <c r="T819" s="54"/>
      <c r="AT819" s="18" t="s">
        <v>313</v>
      </c>
      <c r="AU819" s="18" t="s">
        <v>88</v>
      </c>
    </row>
    <row r="820" spans="2:65" s="1" customFormat="1" ht="11.25">
      <c r="B820" s="33"/>
      <c r="D820" s="150" t="s">
        <v>315</v>
      </c>
      <c r="F820" s="151" t="s">
        <v>4616</v>
      </c>
      <c r="I820" s="148"/>
      <c r="L820" s="33"/>
      <c r="M820" s="149"/>
      <c r="T820" s="54"/>
      <c r="AT820" s="18" t="s">
        <v>315</v>
      </c>
      <c r="AU820" s="18" t="s">
        <v>88</v>
      </c>
    </row>
    <row r="821" spans="2:65" s="1" customFormat="1" ht="48.75">
      <c r="B821" s="33"/>
      <c r="D821" s="146" t="s">
        <v>4036</v>
      </c>
      <c r="F821" s="189" t="s">
        <v>4617</v>
      </c>
      <c r="I821" s="148"/>
      <c r="L821" s="33"/>
      <c r="M821" s="149"/>
      <c r="T821" s="54"/>
      <c r="AT821" s="18" t="s">
        <v>4036</v>
      </c>
      <c r="AU821" s="18" t="s">
        <v>88</v>
      </c>
    </row>
    <row r="822" spans="2:65" s="12" customFormat="1" ht="22.5">
      <c r="B822" s="152"/>
      <c r="D822" s="146" t="s">
        <v>317</v>
      </c>
      <c r="E822" s="153" t="s">
        <v>42</v>
      </c>
      <c r="F822" s="154" t="s">
        <v>4618</v>
      </c>
      <c r="H822" s="153" t="s">
        <v>42</v>
      </c>
      <c r="I822" s="155"/>
      <c r="L822" s="152"/>
      <c r="M822" s="156"/>
      <c r="T822" s="157"/>
      <c r="AT822" s="153" t="s">
        <v>317</v>
      </c>
      <c r="AU822" s="153" t="s">
        <v>88</v>
      </c>
      <c r="AV822" s="12" t="s">
        <v>86</v>
      </c>
      <c r="AW822" s="12" t="s">
        <v>38</v>
      </c>
      <c r="AX822" s="12" t="s">
        <v>79</v>
      </c>
      <c r="AY822" s="153" t="s">
        <v>305</v>
      </c>
    </row>
    <row r="823" spans="2:65" s="12" customFormat="1" ht="11.25">
      <c r="B823" s="152"/>
      <c r="D823" s="146" t="s">
        <v>317</v>
      </c>
      <c r="E823" s="153" t="s">
        <v>42</v>
      </c>
      <c r="F823" s="154" t="s">
        <v>4619</v>
      </c>
      <c r="H823" s="153" t="s">
        <v>42</v>
      </c>
      <c r="I823" s="155"/>
      <c r="L823" s="152"/>
      <c r="M823" s="156"/>
      <c r="T823" s="157"/>
      <c r="AT823" s="153" t="s">
        <v>317</v>
      </c>
      <c r="AU823" s="153" t="s">
        <v>88</v>
      </c>
      <c r="AV823" s="12" t="s">
        <v>86</v>
      </c>
      <c r="AW823" s="12" t="s">
        <v>38</v>
      </c>
      <c r="AX823" s="12" t="s">
        <v>79</v>
      </c>
      <c r="AY823" s="153" t="s">
        <v>305</v>
      </c>
    </row>
    <row r="824" spans="2:65" s="12" customFormat="1" ht="11.25">
      <c r="B824" s="152"/>
      <c r="D824" s="146" t="s">
        <v>317</v>
      </c>
      <c r="E824" s="153" t="s">
        <v>42</v>
      </c>
      <c r="F824" s="154" t="s">
        <v>4150</v>
      </c>
      <c r="H824" s="153" t="s">
        <v>42</v>
      </c>
      <c r="I824" s="155"/>
      <c r="L824" s="152"/>
      <c r="M824" s="156"/>
      <c r="T824" s="157"/>
      <c r="AT824" s="153" t="s">
        <v>317</v>
      </c>
      <c r="AU824" s="153" t="s">
        <v>88</v>
      </c>
      <c r="AV824" s="12" t="s">
        <v>86</v>
      </c>
      <c r="AW824" s="12" t="s">
        <v>38</v>
      </c>
      <c r="AX824" s="12" t="s">
        <v>79</v>
      </c>
      <c r="AY824" s="153" t="s">
        <v>305</v>
      </c>
    </row>
    <row r="825" spans="2:65" s="13" customFormat="1" ht="11.25">
      <c r="B825" s="158"/>
      <c r="D825" s="146" t="s">
        <v>317</v>
      </c>
      <c r="E825" s="159" t="s">
        <v>42</v>
      </c>
      <c r="F825" s="160" t="s">
        <v>4620</v>
      </c>
      <c r="H825" s="161">
        <v>0.11</v>
      </c>
      <c r="I825" s="162"/>
      <c r="L825" s="158"/>
      <c r="M825" s="163"/>
      <c r="T825" s="164"/>
      <c r="AT825" s="159" t="s">
        <v>317</v>
      </c>
      <c r="AU825" s="159" t="s">
        <v>88</v>
      </c>
      <c r="AV825" s="13" t="s">
        <v>88</v>
      </c>
      <c r="AW825" s="13" t="s">
        <v>38</v>
      </c>
      <c r="AX825" s="13" t="s">
        <v>79</v>
      </c>
      <c r="AY825" s="159" t="s">
        <v>305</v>
      </c>
    </row>
    <row r="826" spans="2:65" s="12" customFormat="1" ht="11.25">
      <c r="B826" s="152"/>
      <c r="D826" s="146" t="s">
        <v>317</v>
      </c>
      <c r="E826" s="153" t="s">
        <v>42</v>
      </c>
      <c r="F826" s="154" t="s">
        <v>4621</v>
      </c>
      <c r="H826" s="153" t="s">
        <v>42</v>
      </c>
      <c r="I826" s="155"/>
      <c r="L826" s="152"/>
      <c r="M826" s="156"/>
      <c r="T826" s="157"/>
      <c r="AT826" s="153" t="s">
        <v>317</v>
      </c>
      <c r="AU826" s="153" t="s">
        <v>88</v>
      </c>
      <c r="AV826" s="12" t="s">
        <v>86</v>
      </c>
      <c r="AW826" s="12" t="s">
        <v>38</v>
      </c>
      <c r="AX826" s="12" t="s">
        <v>79</v>
      </c>
      <c r="AY826" s="153" t="s">
        <v>305</v>
      </c>
    </row>
    <row r="827" spans="2:65" s="12" customFormat="1" ht="11.25">
      <c r="B827" s="152"/>
      <c r="D827" s="146" t="s">
        <v>317</v>
      </c>
      <c r="E827" s="153" t="s">
        <v>42</v>
      </c>
      <c r="F827" s="154" t="s">
        <v>4367</v>
      </c>
      <c r="H827" s="153" t="s">
        <v>42</v>
      </c>
      <c r="I827" s="155"/>
      <c r="L827" s="152"/>
      <c r="M827" s="156"/>
      <c r="T827" s="157"/>
      <c r="AT827" s="153" t="s">
        <v>317</v>
      </c>
      <c r="AU827" s="153" t="s">
        <v>88</v>
      </c>
      <c r="AV827" s="12" t="s">
        <v>86</v>
      </c>
      <c r="AW827" s="12" t="s">
        <v>38</v>
      </c>
      <c r="AX827" s="12" t="s">
        <v>79</v>
      </c>
      <c r="AY827" s="153" t="s">
        <v>305</v>
      </c>
    </row>
    <row r="828" spans="2:65" s="13" customFormat="1" ht="11.25">
      <c r="B828" s="158"/>
      <c r="D828" s="146" t="s">
        <v>317</v>
      </c>
      <c r="E828" s="159" t="s">
        <v>42</v>
      </c>
      <c r="F828" s="160" t="s">
        <v>4622</v>
      </c>
      <c r="H828" s="161">
        <v>358.33</v>
      </c>
      <c r="I828" s="162"/>
      <c r="L828" s="158"/>
      <c r="M828" s="163"/>
      <c r="T828" s="164"/>
      <c r="AT828" s="159" t="s">
        <v>317</v>
      </c>
      <c r="AU828" s="159" t="s">
        <v>88</v>
      </c>
      <c r="AV828" s="13" t="s">
        <v>88</v>
      </c>
      <c r="AW828" s="13" t="s">
        <v>38</v>
      </c>
      <c r="AX828" s="13" t="s">
        <v>79</v>
      </c>
      <c r="AY828" s="159" t="s">
        <v>305</v>
      </c>
    </row>
    <row r="829" spans="2:65" s="12" customFormat="1" ht="11.25">
      <c r="B829" s="152"/>
      <c r="D829" s="146" t="s">
        <v>317</v>
      </c>
      <c r="E829" s="153" t="s">
        <v>42</v>
      </c>
      <c r="F829" s="154" t="s">
        <v>4623</v>
      </c>
      <c r="H829" s="153" t="s">
        <v>42</v>
      </c>
      <c r="I829" s="155"/>
      <c r="L829" s="152"/>
      <c r="M829" s="156"/>
      <c r="T829" s="157"/>
      <c r="AT829" s="153" t="s">
        <v>317</v>
      </c>
      <c r="AU829" s="153" t="s">
        <v>88</v>
      </c>
      <c r="AV829" s="12" t="s">
        <v>86</v>
      </c>
      <c r="AW829" s="12" t="s">
        <v>38</v>
      </c>
      <c r="AX829" s="12" t="s">
        <v>79</v>
      </c>
      <c r="AY829" s="153" t="s">
        <v>305</v>
      </c>
    </row>
    <row r="830" spans="2:65" s="12" customFormat="1" ht="11.25">
      <c r="B830" s="152"/>
      <c r="D830" s="146" t="s">
        <v>317</v>
      </c>
      <c r="E830" s="153" t="s">
        <v>42</v>
      </c>
      <c r="F830" s="154" t="s">
        <v>4367</v>
      </c>
      <c r="H830" s="153" t="s">
        <v>42</v>
      </c>
      <c r="I830" s="155"/>
      <c r="L830" s="152"/>
      <c r="M830" s="156"/>
      <c r="T830" s="157"/>
      <c r="AT830" s="153" t="s">
        <v>317</v>
      </c>
      <c r="AU830" s="153" t="s">
        <v>88</v>
      </c>
      <c r="AV830" s="12" t="s">
        <v>86</v>
      </c>
      <c r="AW830" s="12" t="s">
        <v>38</v>
      </c>
      <c r="AX830" s="12" t="s">
        <v>79</v>
      </c>
      <c r="AY830" s="153" t="s">
        <v>305</v>
      </c>
    </row>
    <row r="831" spans="2:65" s="13" customFormat="1" ht="11.25">
      <c r="B831" s="158"/>
      <c r="D831" s="146" t="s">
        <v>317</v>
      </c>
      <c r="E831" s="159" t="s">
        <v>42</v>
      </c>
      <c r="F831" s="160" t="s">
        <v>4624</v>
      </c>
      <c r="H831" s="161">
        <v>0.57999999999999996</v>
      </c>
      <c r="I831" s="162"/>
      <c r="L831" s="158"/>
      <c r="M831" s="163"/>
      <c r="T831" s="164"/>
      <c r="AT831" s="159" t="s">
        <v>317</v>
      </c>
      <c r="AU831" s="159" t="s">
        <v>88</v>
      </c>
      <c r="AV831" s="13" t="s">
        <v>88</v>
      </c>
      <c r="AW831" s="13" t="s">
        <v>38</v>
      </c>
      <c r="AX831" s="13" t="s">
        <v>79</v>
      </c>
      <c r="AY831" s="159" t="s">
        <v>305</v>
      </c>
    </row>
    <row r="832" spans="2:65" s="15" customFormat="1" ht="11.25">
      <c r="B832" s="172"/>
      <c r="D832" s="146" t="s">
        <v>317</v>
      </c>
      <c r="E832" s="173" t="s">
        <v>42</v>
      </c>
      <c r="F832" s="174" t="s">
        <v>339</v>
      </c>
      <c r="H832" s="175">
        <v>359.02</v>
      </c>
      <c r="I832" s="176"/>
      <c r="L832" s="172"/>
      <c r="M832" s="177"/>
      <c r="T832" s="178"/>
      <c r="AT832" s="173" t="s">
        <v>317</v>
      </c>
      <c r="AU832" s="173" t="s">
        <v>88</v>
      </c>
      <c r="AV832" s="15" t="s">
        <v>311</v>
      </c>
      <c r="AW832" s="15" t="s">
        <v>38</v>
      </c>
      <c r="AX832" s="15" t="s">
        <v>86</v>
      </c>
      <c r="AY832" s="173" t="s">
        <v>305</v>
      </c>
    </row>
    <row r="833" spans="2:65" s="1" customFormat="1" ht="16.5" customHeight="1">
      <c r="B833" s="33"/>
      <c r="C833" s="133" t="s">
        <v>971</v>
      </c>
      <c r="D833" s="133" t="s">
        <v>307</v>
      </c>
      <c r="E833" s="134" t="s">
        <v>4625</v>
      </c>
      <c r="F833" s="135" t="s">
        <v>4626</v>
      </c>
      <c r="G833" s="136" t="s">
        <v>244</v>
      </c>
      <c r="H833" s="137">
        <v>1.1000000000000001</v>
      </c>
      <c r="I833" s="138"/>
      <c r="J833" s="139">
        <f>ROUND(I833*H833,2)</f>
        <v>0</v>
      </c>
      <c r="K833" s="135" t="s">
        <v>310</v>
      </c>
      <c r="L833" s="33"/>
      <c r="M833" s="140" t="s">
        <v>42</v>
      </c>
      <c r="N833" s="141" t="s">
        <v>50</v>
      </c>
      <c r="P833" s="142">
        <f>O833*H833</f>
        <v>0</v>
      </c>
      <c r="Q833" s="142">
        <v>2.45343</v>
      </c>
      <c r="R833" s="142">
        <f>Q833*H833</f>
        <v>2.6987730000000001</v>
      </c>
      <c r="S833" s="142">
        <v>0</v>
      </c>
      <c r="T833" s="143">
        <f>S833*H833</f>
        <v>0</v>
      </c>
      <c r="AR833" s="144" t="s">
        <v>311</v>
      </c>
      <c r="AT833" s="144" t="s">
        <v>307</v>
      </c>
      <c r="AU833" s="144" t="s">
        <v>88</v>
      </c>
      <c r="AY833" s="18" t="s">
        <v>305</v>
      </c>
      <c r="BE833" s="145">
        <f>IF(N833="základní",J833,0)</f>
        <v>0</v>
      </c>
      <c r="BF833" s="145">
        <f>IF(N833="snížená",J833,0)</f>
        <v>0</v>
      </c>
      <c r="BG833" s="145">
        <f>IF(N833="zákl. přenesená",J833,0)</f>
        <v>0</v>
      </c>
      <c r="BH833" s="145">
        <f>IF(N833="sníž. přenesená",J833,0)</f>
        <v>0</v>
      </c>
      <c r="BI833" s="145">
        <f>IF(N833="nulová",J833,0)</f>
        <v>0</v>
      </c>
      <c r="BJ833" s="18" t="s">
        <v>86</v>
      </c>
      <c r="BK833" s="145">
        <f>ROUND(I833*H833,2)</f>
        <v>0</v>
      </c>
      <c r="BL833" s="18" t="s">
        <v>311</v>
      </c>
      <c r="BM833" s="144" t="s">
        <v>4627</v>
      </c>
    </row>
    <row r="834" spans="2:65" s="1" customFormat="1" ht="29.25">
      <c r="B834" s="33"/>
      <c r="D834" s="146" t="s">
        <v>313</v>
      </c>
      <c r="F834" s="147" t="s">
        <v>4628</v>
      </c>
      <c r="I834" s="148"/>
      <c r="L834" s="33"/>
      <c r="M834" s="149"/>
      <c r="T834" s="54"/>
      <c r="AT834" s="18" t="s">
        <v>313</v>
      </c>
      <c r="AU834" s="18" t="s">
        <v>88</v>
      </c>
    </row>
    <row r="835" spans="2:65" s="1" customFormat="1" ht="11.25">
      <c r="B835" s="33"/>
      <c r="D835" s="150" t="s">
        <v>315</v>
      </c>
      <c r="F835" s="151" t="s">
        <v>4629</v>
      </c>
      <c r="I835" s="148"/>
      <c r="L835" s="33"/>
      <c r="M835" s="149"/>
      <c r="T835" s="54"/>
      <c r="AT835" s="18" t="s">
        <v>315</v>
      </c>
      <c r="AU835" s="18" t="s">
        <v>88</v>
      </c>
    </row>
    <row r="836" spans="2:65" s="1" customFormat="1" ht="48.75">
      <c r="B836" s="33"/>
      <c r="D836" s="146" t="s">
        <v>4036</v>
      </c>
      <c r="F836" s="189" t="s">
        <v>4617</v>
      </c>
      <c r="I836" s="148"/>
      <c r="L836" s="33"/>
      <c r="M836" s="149"/>
      <c r="T836" s="54"/>
      <c r="AT836" s="18" t="s">
        <v>4036</v>
      </c>
      <c r="AU836" s="18" t="s">
        <v>88</v>
      </c>
    </row>
    <row r="837" spans="2:65" s="12" customFormat="1" ht="11.25">
      <c r="B837" s="152"/>
      <c r="D837" s="146" t="s">
        <v>317</v>
      </c>
      <c r="E837" s="153" t="s">
        <v>42</v>
      </c>
      <c r="F837" s="154" t="s">
        <v>4630</v>
      </c>
      <c r="H837" s="153" t="s">
        <v>42</v>
      </c>
      <c r="I837" s="155"/>
      <c r="L837" s="152"/>
      <c r="M837" s="156"/>
      <c r="T837" s="157"/>
      <c r="AT837" s="153" t="s">
        <v>317</v>
      </c>
      <c r="AU837" s="153" t="s">
        <v>88</v>
      </c>
      <c r="AV837" s="12" t="s">
        <v>86</v>
      </c>
      <c r="AW837" s="12" t="s">
        <v>38</v>
      </c>
      <c r="AX837" s="12" t="s">
        <v>79</v>
      </c>
      <c r="AY837" s="153" t="s">
        <v>305</v>
      </c>
    </row>
    <row r="838" spans="2:65" s="12" customFormat="1" ht="11.25">
      <c r="B838" s="152"/>
      <c r="D838" s="146" t="s">
        <v>317</v>
      </c>
      <c r="E838" s="153" t="s">
        <v>42</v>
      </c>
      <c r="F838" s="154" t="s">
        <v>4367</v>
      </c>
      <c r="H838" s="153" t="s">
        <v>42</v>
      </c>
      <c r="I838" s="155"/>
      <c r="L838" s="152"/>
      <c r="M838" s="156"/>
      <c r="T838" s="157"/>
      <c r="AT838" s="153" t="s">
        <v>317</v>
      </c>
      <c r="AU838" s="153" t="s">
        <v>88</v>
      </c>
      <c r="AV838" s="12" t="s">
        <v>86</v>
      </c>
      <c r="AW838" s="12" t="s">
        <v>38</v>
      </c>
      <c r="AX838" s="12" t="s">
        <v>79</v>
      </c>
      <c r="AY838" s="153" t="s">
        <v>305</v>
      </c>
    </row>
    <row r="839" spans="2:65" s="13" customFormat="1" ht="11.25">
      <c r="B839" s="158"/>
      <c r="D839" s="146" t="s">
        <v>317</v>
      </c>
      <c r="E839" s="159" t="s">
        <v>42</v>
      </c>
      <c r="F839" s="160" t="s">
        <v>4631</v>
      </c>
      <c r="H839" s="161">
        <v>1.1000000000000001</v>
      </c>
      <c r="I839" s="162"/>
      <c r="L839" s="158"/>
      <c r="M839" s="163"/>
      <c r="T839" s="164"/>
      <c r="AT839" s="159" t="s">
        <v>317</v>
      </c>
      <c r="AU839" s="159" t="s">
        <v>88</v>
      </c>
      <c r="AV839" s="13" t="s">
        <v>88</v>
      </c>
      <c r="AW839" s="13" t="s">
        <v>38</v>
      </c>
      <c r="AX839" s="13" t="s">
        <v>79</v>
      </c>
      <c r="AY839" s="159" t="s">
        <v>305</v>
      </c>
    </row>
    <row r="840" spans="2:65" s="15" customFormat="1" ht="11.25">
      <c r="B840" s="172"/>
      <c r="D840" s="146" t="s">
        <v>317</v>
      </c>
      <c r="E840" s="173" t="s">
        <v>42</v>
      </c>
      <c r="F840" s="174" t="s">
        <v>339</v>
      </c>
      <c r="H840" s="175">
        <v>1.1000000000000001</v>
      </c>
      <c r="I840" s="176"/>
      <c r="L840" s="172"/>
      <c r="M840" s="177"/>
      <c r="T840" s="178"/>
      <c r="AT840" s="173" t="s">
        <v>317</v>
      </c>
      <c r="AU840" s="173" t="s">
        <v>88</v>
      </c>
      <c r="AV840" s="15" t="s">
        <v>311</v>
      </c>
      <c r="AW840" s="15" t="s">
        <v>38</v>
      </c>
      <c r="AX840" s="15" t="s">
        <v>86</v>
      </c>
      <c r="AY840" s="173" t="s">
        <v>305</v>
      </c>
    </row>
    <row r="841" spans="2:65" s="1" customFormat="1" ht="21.75" customHeight="1">
      <c r="B841" s="33"/>
      <c r="C841" s="133" t="s">
        <v>984</v>
      </c>
      <c r="D841" s="133" t="s">
        <v>307</v>
      </c>
      <c r="E841" s="134" t="s">
        <v>4632</v>
      </c>
      <c r="F841" s="135" t="s">
        <v>4633</v>
      </c>
      <c r="G841" s="136" t="s">
        <v>244</v>
      </c>
      <c r="H841" s="137">
        <v>1.35</v>
      </c>
      <c r="I841" s="138"/>
      <c r="J841" s="139">
        <f>ROUND(I841*H841,2)</f>
        <v>0</v>
      </c>
      <c r="K841" s="135" t="s">
        <v>310</v>
      </c>
      <c r="L841" s="33"/>
      <c r="M841" s="140" t="s">
        <v>42</v>
      </c>
      <c r="N841" s="141" t="s">
        <v>50</v>
      </c>
      <c r="P841" s="142">
        <f>O841*H841</f>
        <v>0</v>
      </c>
      <c r="Q841" s="142">
        <v>2.45343</v>
      </c>
      <c r="R841" s="142">
        <f>Q841*H841</f>
        <v>3.3121305000000003</v>
      </c>
      <c r="S841" s="142">
        <v>0</v>
      </c>
      <c r="T841" s="143">
        <f>S841*H841</f>
        <v>0</v>
      </c>
      <c r="AR841" s="144" t="s">
        <v>311</v>
      </c>
      <c r="AT841" s="144" t="s">
        <v>307</v>
      </c>
      <c r="AU841" s="144" t="s">
        <v>88</v>
      </c>
      <c r="AY841" s="18" t="s">
        <v>305</v>
      </c>
      <c r="BE841" s="145">
        <f>IF(N841="základní",J841,0)</f>
        <v>0</v>
      </c>
      <c r="BF841" s="145">
        <f>IF(N841="snížená",J841,0)</f>
        <v>0</v>
      </c>
      <c r="BG841" s="145">
        <f>IF(N841="zákl. přenesená",J841,0)</f>
        <v>0</v>
      </c>
      <c r="BH841" s="145">
        <f>IF(N841="sníž. přenesená",J841,0)</f>
        <v>0</v>
      </c>
      <c r="BI841" s="145">
        <f>IF(N841="nulová",J841,0)</f>
        <v>0</v>
      </c>
      <c r="BJ841" s="18" t="s">
        <v>86</v>
      </c>
      <c r="BK841" s="145">
        <f>ROUND(I841*H841,2)</f>
        <v>0</v>
      </c>
      <c r="BL841" s="18" t="s">
        <v>311</v>
      </c>
      <c r="BM841" s="144" t="s">
        <v>4634</v>
      </c>
    </row>
    <row r="842" spans="2:65" s="1" customFormat="1" ht="29.25">
      <c r="B842" s="33"/>
      <c r="D842" s="146" t="s">
        <v>313</v>
      </c>
      <c r="F842" s="147" t="s">
        <v>4635</v>
      </c>
      <c r="I842" s="148"/>
      <c r="L842" s="33"/>
      <c r="M842" s="149"/>
      <c r="T842" s="54"/>
      <c r="AT842" s="18" t="s">
        <v>313</v>
      </c>
      <c r="AU842" s="18" t="s">
        <v>88</v>
      </c>
    </row>
    <row r="843" spans="2:65" s="1" customFormat="1" ht="11.25">
      <c r="B843" s="33"/>
      <c r="D843" s="150" t="s">
        <v>315</v>
      </c>
      <c r="F843" s="151" t="s">
        <v>4636</v>
      </c>
      <c r="I843" s="148"/>
      <c r="L843" s="33"/>
      <c r="M843" s="149"/>
      <c r="T843" s="54"/>
      <c r="AT843" s="18" t="s">
        <v>315</v>
      </c>
      <c r="AU843" s="18" t="s">
        <v>88</v>
      </c>
    </row>
    <row r="844" spans="2:65" s="1" customFormat="1" ht="48.75">
      <c r="B844" s="33"/>
      <c r="D844" s="146" t="s">
        <v>4036</v>
      </c>
      <c r="F844" s="189" t="s">
        <v>4617</v>
      </c>
      <c r="I844" s="148"/>
      <c r="L844" s="33"/>
      <c r="M844" s="149"/>
      <c r="T844" s="54"/>
      <c r="AT844" s="18" t="s">
        <v>4036</v>
      </c>
      <c r="AU844" s="18" t="s">
        <v>88</v>
      </c>
    </row>
    <row r="845" spans="2:65" s="12" customFormat="1" ht="11.25">
      <c r="B845" s="152"/>
      <c r="D845" s="146" t="s">
        <v>317</v>
      </c>
      <c r="E845" s="153" t="s">
        <v>42</v>
      </c>
      <c r="F845" s="154" t="s">
        <v>4637</v>
      </c>
      <c r="H845" s="153" t="s">
        <v>42</v>
      </c>
      <c r="I845" s="155"/>
      <c r="L845" s="152"/>
      <c r="M845" s="156"/>
      <c r="T845" s="157"/>
      <c r="AT845" s="153" t="s">
        <v>317</v>
      </c>
      <c r="AU845" s="153" t="s">
        <v>88</v>
      </c>
      <c r="AV845" s="12" t="s">
        <v>86</v>
      </c>
      <c r="AW845" s="12" t="s">
        <v>38</v>
      </c>
      <c r="AX845" s="12" t="s">
        <v>79</v>
      </c>
      <c r="AY845" s="153" t="s">
        <v>305</v>
      </c>
    </row>
    <row r="846" spans="2:65" s="12" customFormat="1" ht="11.25">
      <c r="B846" s="152"/>
      <c r="D846" s="146" t="s">
        <v>317</v>
      </c>
      <c r="E846" s="153" t="s">
        <v>42</v>
      </c>
      <c r="F846" s="154" t="s">
        <v>4367</v>
      </c>
      <c r="H846" s="153" t="s">
        <v>42</v>
      </c>
      <c r="I846" s="155"/>
      <c r="L846" s="152"/>
      <c r="M846" s="156"/>
      <c r="T846" s="157"/>
      <c r="AT846" s="153" t="s">
        <v>317</v>
      </c>
      <c r="AU846" s="153" t="s">
        <v>88</v>
      </c>
      <c r="AV846" s="12" t="s">
        <v>86</v>
      </c>
      <c r="AW846" s="12" t="s">
        <v>38</v>
      </c>
      <c r="AX846" s="12" t="s">
        <v>79</v>
      </c>
      <c r="AY846" s="153" t="s">
        <v>305</v>
      </c>
    </row>
    <row r="847" spans="2:65" s="13" customFormat="1" ht="11.25">
      <c r="B847" s="158"/>
      <c r="D847" s="146" t="s">
        <v>317</v>
      </c>
      <c r="E847" s="159" t="s">
        <v>42</v>
      </c>
      <c r="F847" s="160" t="s">
        <v>4638</v>
      </c>
      <c r="H847" s="161">
        <v>1.35</v>
      </c>
      <c r="I847" s="162"/>
      <c r="L847" s="158"/>
      <c r="M847" s="163"/>
      <c r="T847" s="164"/>
      <c r="AT847" s="159" t="s">
        <v>317</v>
      </c>
      <c r="AU847" s="159" t="s">
        <v>88</v>
      </c>
      <c r="AV847" s="13" t="s">
        <v>88</v>
      </c>
      <c r="AW847" s="13" t="s">
        <v>38</v>
      </c>
      <c r="AX847" s="13" t="s">
        <v>79</v>
      </c>
      <c r="AY847" s="159" t="s">
        <v>305</v>
      </c>
    </row>
    <row r="848" spans="2:65" s="15" customFormat="1" ht="11.25">
      <c r="B848" s="172"/>
      <c r="D848" s="146" t="s">
        <v>317</v>
      </c>
      <c r="E848" s="173" t="s">
        <v>42</v>
      </c>
      <c r="F848" s="174" t="s">
        <v>339</v>
      </c>
      <c r="H848" s="175">
        <v>1.35</v>
      </c>
      <c r="I848" s="176"/>
      <c r="L848" s="172"/>
      <c r="M848" s="177"/>
      <c r="T848" s="178"/>
      <c r="AT848" s="173" t="s">
        <v>317</v>
      </c>
      <c r="AU848" s="173" t="s">
        <v>88</v>
      </c>
      <c r="AV848" s="15" t="s">
        <v>311</v>
      </c>
      <c r="AW848" s="15" t="s">
        <v>38</v>
      </c>
      <c r="AX848" s="15" t="s">
        <v>86</v>
      </c>
      <c r="AY848" s="173" t="s">
        <v>305</v>
      </c>
    </row>
    <row r="849" spans="2:65" s="1" customFormat="1" ht="24.2" customHeight="1">
      <c r="B849" s="33"/>
      <c r="C849" s="133" t="s">
        <v>992</v>
      </c>
      <c r="D849" s="133" t="s">
        <v>307</v>
      </c>
      <c r="E849" s="134" t="s">
        <v>4639</v>
      </c>
      <c r="F849" s="135" t="s">
        <v>4640</v>
      </c>
      <c r="G849" s="136" t="s">
        <v>244</v>
      </c>
      <c r="H849" s="137">
        <v>16.489999999999998</v>
      </c>
      <c r="I849" s="138"/>
      <c r="J849" s="139">
        <f>ROUND(I849*H849,2)</f>
        <v>0</v>
      </c>
      <c r="K849" s="135" t="s">
        <v>310</v>
      </c>
      <c r="L849" s="33"/>
      <c r="M849" s="140" t="s">
        <v>42</v>
      </c>
      <c r="N849" s="141" t="s">
        <v>50</v>
      </c>
      <c r="P849" s="142">
        <f>O849*H849</f>
        <v>0</v>
      </c>
      <c r="Q849" s="142">
        <v>2.45343</v>
      </c>
      <c r="R849" s="142">
        <f>Q849*H849</f>
        <v>40.4570607</v>
      </c>
      <c r="S849" s="142">
        <v>0</v>
      </c>
      <c r="T849" s="143">
        <f>S849*H849</f>
        <v>0</v>
      </c>
      <c r="AR849" s="144" t="s">
        <v>311</v>
      </c>
      <c r="AT849" s="144" t="s">
        <v>307</v>
      </c>
      <c r="AU849" s="144" t="s">
        <v>88</v>
      </c>
      <c r="AY849" s="18" t="s">
        <v>305</v>
      </c>
      <c r="BE849" s="145">
        <f>IF(N849="základní",J849,0)</f>
        <v>0</v>
      </c>
      <c r="BF849" s="145">
        <f>IF(N849="snížená",J849,0)</f>
        <v>0</v>
      </c>
      <c r="BG849" s="145">
        <f>IF(N849="zákl. přenesená",J849,0)</f>
        <v>0</v>
      </c>
      <c r="BH849" s="145">
        <f>IF(N849="sníž. přenesená",J849,0)</f>
        <v>0</v>
      </c>
      <c r="BI849" s="145">
        <f>IF(N849="nulová",J849,0)</f>
        <v>0</v>
      </c>
      <c r="BJ849" s="18" t="s">
        <v>86</v>
      </c>
      <c r="BK849" s="145">
        <f>ROUND(I849*H849,2)</f>
        <v>0</v>
      </c>
      <c r="BL849" s="18" t="s">
        <v>311</v>
      </c>
      <c r="BM849" s="144" t="s">
        <v>4641</v>
      </c>
    </row>
    <row r="850" spans="2:65" s="1" customFormat="1" ht="19.5">
      <c r="B850" s="33"/>
      <c r="D850" s="146" t="s">
        <v>313</v>
      </c>
      <c r="F850" s="147" t="s">
        <v>4642</v>
      </c>
      <c r="I850" s="148"/>
      <c r="L850" s="33"/>
      <c r="M850" s="149"/>
      <c r="T850" s="54"/>
      <c r="AT850" s="18" t="s">
        <v>313</v>
      </c>
      <c r="AU850" s="18" t="s">
        <v>88</v>
      </c>
    </row>
    <row r="851" spans="2:65" s="1" customFormat="1" ht="11.25">
      <c r="B851" s="33"/>
      <c r="D851" s="150" t="s">
        <v>315</v>
      </c>
      <c r="F851" s="151" t="s">
        <v>4643</v>
      </c>
      <c r="I851" s="148"/>
      <c r="L851" s="33"/>
      <c r="M851" s="149"/>
      <c r="T851" s="54"/>
      <c r="AT851" s="18" t="s">
        <v>315</v>
      </c>
      <c r="AU851" s="18" t="s">
        <v>88</v>
      </c>
    </row>
    <row r="852" spans="2:65" s="1" customFormat="1" ht="48.75">
      <c r="B852" s="33"/>
      <c r="D852" s="146" t="s">
        <v>4036</v>
      </c>
      <c r="F852" s="189" t="s">
        <v>4617</v>
      </c>
      <c r="I852" s="148"/>
      <c r="L852" s="33"/>
      <c r="M852" s="149"/>
      <c r="T852" s="54"/>
      <c r="AT852" s="18" t="s">
        <v>4036</v>
      </c>
      <c r="AU852" s="18" t="s">
        <v>88</v>
      </c>
    </row>
    <row r="853" spans="2:65" s="12" customFormat="1" ht="11.25">
      <c r="B853" s="152"/>
      <c r="D853" s="146" t="s">
        <v>317</v>
      </c>
      <c r="E853" s="153" t="s">
        <v>42</v>
      </c>
      <c r="F853" s="154" t="s">
        <v>4644</v>
      </c>
      <c r="H853" s="153" t="s">
        <v>42</v>
      </c>
      <c r="I853" s="155"/>
      <c r="L853" s="152"/>
      <c r="M853" s="156"/>
      <c r="T853" s="157"/>
      <c r="AT853" s="153" t="s">
        <v>317</v>
      </c>
      <c r="AU853" s="153" t="s">
        <v>88</v>
      </c>
      <c r="AV853" s="12" t="s">
        <v>86</v>
      </c>
      <c r="AW853" s="12" t="s">
        <v>38</v>
      </c>
      <c r="AX853" s="12" t="s">
        <v>79</v>
      </c>
      <c r="AY853" s="153" t="s">
        <v>305</v>
      </c>
    </row>
    <row r="854" spans="2:65" s="12" customFormat="1" ht="11.25">
      <c r="B854" s="152"/>
      <c r="D854" s="146" t="s">
        <v>317</v>
      </c>
      <c r="E854" s="153" t="s">
        <v>42</v>
      </c>
      <c r="F854" s="154" t="s">
        <v>4367</v>
      </c>
      <c r="H854" s="153" t="s">
        <v>42</v>
      </c>
      <c r="I854" s="155"/>
      <c r="L854" s="152"/>
      <c r="M854" s="156"/>
      <c r="T854" s="157"/>
      <c r="AT854" s="153" t="s">
        <v>317</v>
      </c>
      <c r="AU854" s="153" t="s">
        <v>88</v>
      </c>
      <c r="AV854" s="12" t="s">
        <v>86</v>
      </c>
      <c r="AW854" s="12" t="s">
        <v>38</v>
      </c>
      <c r="AX854" s="12" t="s">
        <v>79</v>
      </c>
      <c r="AY854" s="153" t="s">
        <v>305</v>
      </c>
    </row>
    <row r="855" spans="2:65" s="13" customFormat="1" ht="11.25">
      <c r="B855" s="158"/>
      <c r="D855" s="146" t="s">
        <v>317</v>
      </c>
      <c r="E855" s="159" t="s">
        <v>42</v>
      </c>
      <c r="F855" s="160" t="s">
        <v>4645</v>
      </c>
      <c r="H855" s="161">
        <v>16.489999999999998</v>
      </c>
      <c r="I855" s="162"/>
      <c r="L855" s="158"/>
      <c r="M855" s="163"/>
      <c r="T855" s="164"/>
      <c r="AT855" s="159" t="s">
        <v>317</v>
      </c>
      <c r="AU855" s="159" t="s">
        <v>88</v>
      </c>
      <c r="AV855" s="13" t="s">
        <v>88</v>
      </c>
      <c r="AW855" s="13" t="s">
        <v>38</v>
      </c>
      <c r="AX855" s="13" t="s">
        <v>79</v>
      </c>
      <c r="AY855" s="159" t="s">
        <v>305</v>
      </c>
    </row>
    <row r="856" spans="2:65" s="15" customFormat="1" ht="11.25">
      <c r="B856" s="172"/>
      <c r="D856" s="146" t="s">
        <v>317</v>
      </c>
      <c r="E856" s="173" t="s">
        <v>42</v>
      </c>
      <c r="F856" s="174" t="s">
        <v>339</v>
      </c>
      <c r="H856" s="175">
        <v>16.489999999999998</v>
      </c>
      <c r="I856" s="176"/>
      <c r="L856" s="172"/>
      <c r="M856" s="177"/>
      <c r="T856" s="178"/>
      <c r="AT856" s="173" t="s">
        <v>317</v>
      </c>
      <c r="AU856" s="173" t="s">
        <v>88</v>
      </c>
      <c r="AV856" s="15" t="s">
        <v>311</v>
      </c>
      <c r="AW856" s="15" t="s">
        <v>38</v>
      </c>
      <c r="AX856" s="15" t="s">
        <v>86</v>
      </c>
      <c r="AY856" s="173" t="s">
        <v>305</v>
      </c>
    </row>
    <row r="857" spans="2:65" s="1" customFormat="1" ht="24.2" customHeight="1">
      <c r="B857" s="33"/>
      <c r="C857" s="133" t="s">
        <v>1000</v>
      </c>
      <c r="D857" s="133" t="s">
        <v>307</v>
      </c>
      <c r="E857" s="134" t="s">
        <v>4646</v>
      </c>
      <c r="F857" s="135" t="s">
        <v>4647</v>
      </c>
      <c r="G857" s="136" t="s">
        <v>199</v>
      </c>
      <c r="H857" s="137">
        <v>1743.95</v>
      </c>
      <c r="I857" s="138"/>
      <c r="J857" s="139">
        <f>ROUND(I857*H857,2)</f>
        <v>0</v>
      </c>
      <c r="K857" s="135" t="s">
        <v>310</v>
      </c>
      <c r="L857" s="33"/>
      <c r="M857" s="140" t="s">
        <v>42</v>
      </c>
      <c r="N857" s="141" t="s">
        <v>50</v>
      </c>
      <c r="P857" s="142">
        <f>O857*H857</f>
        <v>0</v>
      </c>
      <c r="Q857" s="142">
        <v>5.3299999999999997E-3</v>
      </c>
      <c r="R857" s="142">
        <f>Q857*H857</f>
        <v>9.2952534999999994</v>
      </c>
      <c r="S857" s="142">
        <v>0</v>
      </c>
      <c r="T857" s="143">
        <f>S857*H857</f>
        <v>0</v>
      </c>
      <c r="AR857" s="144" t="s">
        <v>311</v>
      </c>
      <c r="AT857" s="144" t="s">
        <v>307</v>
      </c>
      <c r="AU857" s="144" t="s">
        <v>88</v>
      </c>
      <c r="AY857" s="18" t="s">
        <v>305</v>
      </c>
      <c r="BE857" s="145">
        <f>IF(N857="základní",J857,0)</f>
        <v>0</v>
      </c>
      <c r="BF857" s="145">
        <f>IF(N857="snížená",J857,0)</f>
        <v>0</v>
      </c>
      <c r="BG857" s="145">
        <f>IF(N857="zákl. přenesená",J857,0)</f>
        <v>0</v>
      </c>
      <c r="BH857" s="145">
        <f>IF(N857="sníž. přenesená",J857,0)</f>
        <v>0</v>
      </c>
      <c r="BI857" s="145">
        <f>IF(N857="nulová",J857,0)</f>
        <v>0</v>
      </c>
      <c r="BJ857" s="18" t="s">
        <v>86</v>
      </c>
      <c r="BK857" s="145">
        <f>ROUND(I857*H857,2)</f>
        <v>0</v>
      </c>
      <c r="BL857" s="18" t="s">
        <v>311</v>
      </c>
      <c r="BM857" s="144" t="s">
        <v>4648</v>
      </c>
    </row>
    <row r="858" spans="2:65" s="1" customFormat="1" ht="19.5">
      <c r="B858" s="33"/>
      <c r="D858" s="146" t="s">
        <v>313</v>
      </c>
      <c r="F858" s="147" t="s">
        <v>4649</v>
      </c>
      <c r="I858" s="148"/>
      <c r="L858" s="33"/>
      <c r="M858" s="149"/>
      <c r="T858" s="54"/>
      <c r="AT858" s="18" t="s">
        <v>313</v>
      </c>
      <c r="AU858" s="18" t="s">
        <v>88</v>
      </c>
    </row>
    <row r="859" spans="2:65" s="1" customFormat="1" ht="11.25">
      <c r="B859" s="33"/>
      <c r="D859" s="150" t="s">
        <v>315</v>
      </c>
      <c r="F859" s="151" t="s">
        <v>4650</v>
      </c>
      <c r="I859" s="148"/>
      <c r="L859" s="33"/>
      <c r="M859" s="149"/>
      <c r="T859" s="54"/>
      <c r="AT859" s="18" t="s">
        <v>315</v>
      </c>
      <c r="AU859" s="18" t="s">
        <v>88</v>
      </c>
    </row>
    <row r="860" spans="2:65" s="1" customFormat="1" ht="243.75">
      <c r="B860" s="33"/>
      <c r="D860" s="146" t="s">
        <v>4036</v>
      </c>
      <c r="F860" s="189" t="s">
        <v>4651</v>
      </c>
      <c r="I860" s="148"/>
      <c r="L860" s="33"/>
      <c r="M860" s="149"/>
      <c r="T860" s="54"/>
      <c r="AT860" s="18" t="s">
        <v>4036</v>
      </c>
      <c r="AU860" s="18" t="s">
        <v>88</v>
      </c>
    </row>
    <row r="861" spans="2:65" s="12" customFormat="1" ht="11.25">
      <c r="B861" s="152"/>
      <c r="D861" s="146" t="s">
        <v>317</v>
      </c>
      <c r="E861" s="153" t="s">
        <v>42</v>
      </c>
      <c r="F861" s="154" t="s">
        <v>4652</v>
      </c>
      <c r="H861" s="153" t="s">
        <v>42</v>
      </c>
      <c r="I861" s="155"/>
      <c r="L861" s="152"/>
      <c r="M861" s="156"/>
      <c r="T861" s="157"/>
      <c r="AT861" s="153" t="s">
        <v>317</v>
      </c>
      <c r="AU861" s="153" t="s">
        <v>88</v>
      </c>
      <c r="AV861" s="12" t="s">
        <v>86</v>
      </c>
      <c r="AW861" s="12" t="s">
        <v>38</v>
      </c>
      <c r="AX861" s="12" t="s">
        <v>79</v>
      </c>
      <c r="AY861" s="153" t="s">
        <v>305</v>
      </c>
    </row>
    <row r="862" spans="2:65" s="12" customFormat="1" ht="11.25">
      <c r="B862" s="152"/>
      <c r="D862" s="146" t="s">
        <v>317</v>
      </c>
      <c r="E862" s="153" t="s">
        <v>42</v>
      </c>
      <c r="F862" s="154" t="s">
        <v>4367</v>
      </c>
      <c r="H862" s="153" t="s">
        <v>42</v>
      </c>
      <c r="I862" s="155"/>
      <c r="L862" s="152"/>
      <c r="M862" s="156"/>
      <c r="T862" s="157"/>
      <c r="AT862" s="153" t="s">
        <v>317</v>
      </c>
      <c r="AU862" s="153" t="s">
        <v>88</v>
      </c>
      <c r="AV862" s="12" t="s">
        <v>86</v>
      </c>
      <c r="AW862" s="12" t="s">
        <v>38</v>
      </c>
      <c r="AX862" s="12" t="s">
        <v>79</v>
      </c>
      <c r="AY862" s="153" t="s">
        <v>305</v>
      </c>
    </row>
    <row r="863" spans="2:65" s="13" customFormat="1" ht="11.25">
      <c r="B863" s="158"/>
      <c r="D863" s="146" t="s">
        <v>317</v>
      </c>
      <c r="E863" s="159" t="s">
        <v>42</v>
      </c>
      <c r="F863" s="160" t="s">
        <v>4653</v>
      </c>
      <c r="H863" s="161">
        <v>1743.95</v>
      </c>
      <c r="I863" s="162"/>
      <c r="L863" s="158"/>
      <c r="M863" s="163"/>
      <c r="T863" s="164"/>
      <c r="AT863" s="159" t="s">
        <v>317</v>
      </c>
      <c r="AU863" s="159" t="s">
        <v>88</v>
      </c>
      <c r="AV863" s="13" t="s">
        <v>88</v>
      </c>
      <c r="AW863" s="13" t="s">
        <v>38</v>
      </c>
      <c r="AX863" s="13" t="s">
        <v>79</v>
      </c>
      <c r="AY863" s="159" t="s">
        <v>305</v>
      </c>
    </row>
    <row r="864" spans="2:65" s="15" customFormat="1" ht="11.25">
      <c r="B864" s="172"/>
      <c r="D864" s="146" t="s">
        <v>317</v>
      </c>
      <c r="E864" s="173" t="s">
        <v>42</v>
      </c>
      <c r="F864" s="174" t="s">
        <v>339</v>
      </c>
      <c r="H864" s="175">
        <v>1743.95</v>
      </c>
      <c r="I864" s="176"/>
      <c r="L864" s="172"/>
      <c r="M864" s="177"/>
      <c r="T864" s="178"/>
      <c r="AT864" s="173" t="s">
        <v>317</v>
      </c>
      <c r="AU864" s="173" t="s">
        <v>88</v>
      </c>
      <c r="AV864" s="15" t="s">
        <v>311</v>
      </c>
      <c r="AW864" s="15" t="s">
        <v>38</v>
      </c>
      <c r="AX864" s="15" t="s">
        <v>86</v>
      </c>
      <c r="AY864" s="173" t="s">
        <v>305</v>
      </c>
    </row>
    <row r="865" spans="2:65" s="1" customFormat="1" ht="24.2" customHeight="1">
      <c r="B865" s="33"/>
      <c r="C865" s="133" t="s">
        <v>1008</v>
      </c>
      <c r="D865" s="133" t="s">
        <v>307</v>
      </c>
      <c r="E865" s="134" t="s">
        <v>4654</v>
      </c>
      <c r="F865" s="135" t="s">
        <v>4655</v>
      </c>
      <c r="G865" s="136" t="s">
        <v>199</v>
      </c>
      <c r="H865" s="137">
        <v>1743.95</v>
      </c>
      <c r="I865" s="138"/>
      <c r="J865" s="139">
        <f>ROUND(I865*H865,2)</f>
        <v>0</v>
      </c>
      <c r="K865" s="135" t="s">
        <v>310</v>
      </c>
      <c r="L865" s="33"/>
      <c r="M865" s="140" t="s">
        <v>42</v>
      </c>
      <c r="N865" s="141" t="s">
        <v>50</v>
      </c>
      <c r="P865" s="142">
        <f>O865*H865</f>
        <v>0</v>
      </c>
      <c r="Q865" s="142">
        <v>0</v>
      </c>
      <c r="R865" s="142">
        <f>Q865*H865</f>
        <v>0</v>
      </c>
      <c r="S865" s="142">
        <v>0</v>
      </c>
      <c r="T865" s="143">
        <f>S865*H865</f>
        <v>0</v>
      </c>
      <c r="AR865" s="144" t="s">
        <v>311</v>
      </c>
      <c r="AT865" s="144" t="s">
        <v>307</v>
      </c>
      <c r="AU865" s="144" t="s">
        <v>88</v>
      </c>
      <c r="AY865" s="18" t="s">
        <v>305</v>
      </c>
      <c r="BE865" s="145">
        <f>IF(N865="základní",J865,0)</f>
        <v>0</v>
      </c>
      <c r="BF865" s="145">
        <f>IF(N865="snížená",J865,0)</f>
        <v>0</v>
      </c>
      <c r="BG865" s="145">
        <f>IF(N865="zákl. přenesená",J865,0)</f>
        <v>0</v>
      </c>
      <c r="BH865" s="145">
        <f>IF(N865="sníž. přenesená",J865,0)</f>
        <v>0</v>
      </c>
      <c r="BI865" s="145">
        <f>IF(N865="nulová",J865,0)</f>
        <v>0</v>
      </c>
      <c r="BJ865" s="18" t="s">
        <v>86</v>
      </c>
      <c r="BK865" s="145">
        <f>ROUND(I865*H865,2)</f>
        <v>0</v>
      </c>
      <c r="BL865" s="18" t="s">
        <v>311</v>
      </c>
      <c r="BM865" s="144" t="s">
        <v>4656</v>
      </c>
    </row>
    <row r="866" spans="2:65" s="1" customFormat="1" ht="19.5">
      <c r="B866" s="33"/>
      <c r="D866" s="146" t="s">
        <v>313</v>
      </c>
      <c r="F866" s="147" t="s">
        <v>4657</v>
      </c>
      <c r="I866" s="148"/>
      <c r="L866" s="33"/>
      <c r="M866" s="149"/>
      <c r="T866" s="54"/>
      <c r="AT866" s="18" t="s">
        <v>313</v>
      </c>
      <c r="AU866" s="18" t="s">
        <v>88</v>
      </c>
    </row>
    <row r="867" spans="2:65" s="1" customFormat="1" ht="11.25">
      <c r="B867" s="33"/>
      <c r="D867" s="150" t="s">
        <v>315</v>
      </c>
      <c r="F867" s="151" t="s">
        <v>4658</v>
      </c>
      <c r="I867" s="148"/>
      <c r="L867" s="33"/>
      <c r="M867" s="149"/>
      <c r="T867" s="54"/>
      <c r="AT867" s="18" t="s">
        <v>315</v>
      </c>
      <c r="AU867" s="18" t="s">
        <v>88</v>
      </c>
    </row>
    <row r="868" spans="2:65" s="1" customFormat="1" ht="243.75">
      <c r="B868" s="33"/>
      <c r="D868" s="146" t="s">
        <v>4036</v>
      </c>
      <c r="F868" s="189" t="s">
        <v>4651</v>
      </c>
      <c r="I868" s="148"/>
      <c r="L868" s="33"/>
      <c r="M868" s="149"/>
      <c r="T868" s="54"/>
      <c r="AT868" s="18" t="s">
        <v>4036</v>
      </c>
      <c r="AU868" s="18" t="s">
        <v>88</v>
      </c>
    </row>
    <row r="869" spans="2:65" s="1" customFormat="1" ht="24.2" customHeight="1">
      <c r="B869" s="33"/>
      <c r="C869" s="133" t="s">
        <v>1016</v>
      </c>
      <c r="D869" s="133" t="s">
        <v>307</v>
      </c>
      <c r="E869" s="134" t="s">
        <v>4659</v>
      </c>
      <c r="F869" s="135" t="s">
        <v>4660</v>
      </c>
      <c r="G869" s="136" t="s">
        <v>199</v>
      </c>
      <c r="H869" s="137">
        <v>49.36</v>
      </c>
      <c r="I869" s="138"/>
      <c r="J869" s="139">
        <f>ROUND(I869*H869,2)</f>
        <v>0</v>
      </c>
      <c r="K869" s="135" t="s">
        <v>310</v>
      </c>
      <c r="L869" s="33"/>
      <c r="M869" s="140" t="s">
        <v>42</v>
      </c>
      <c r="N869" s="141" t="s">
        <v>50</v>
      </c>
      <c r="P869" s="142">
        <f>O869*H869</f>
        <v>0</v>
      </c>
      <c r="Q869" s="142">
        <v>8.0999999999999996E-4</v>
      </c>
      <c r="R869" s="142">
        <f>Q869*H869</f>
        <v>3.9981599999999999E-2</v>
      </c>
      <c r="S869" s="142">
        <v>0</v>
      </c>
      <c r="T869" s="143">
        <f>S869*H869</f>
        <v>0</v>
      </c>
      <c r="AR869" s="144" t="s">
        <v>311</v>
      </c>
      <c r="AT869" s="144" t="s">
        <v>307</v>
      </c>
      <c r="AU869" s="144" t="s">
        <v>88</v>
      </c>
      <c r="AY869" s="18" t="s">
        <v>305</v>
      </c>
      <c r="BE869" s="145">
        <f>IF(N869="základní",J869,0)</f>
        <v>0</v>
      </c>
      <c r="BF869" s="145">
        <f>IF(N869="snížená",J869,0)</f>
        <v>0</v>
      </c>
      <c r="BG869" s="145">
        <f>IF(N869="zákl. přenesená",J869,0)</f>
        <v>0</v>
      </c>
      <c r="BH869" s="145">
        <f>IF(N869="sníž. přenesená",J869,0)</f>
        <v>0</v>
      </c>
      <c r="BI869" s="145">
        <f>IF(N869="nulová",J869,0)</f>
        <v>0</v>
      </c>
      <c r="BJ869" s="18" t="s">
        <v>86</v>
      </c>
      <c r="BK869" s="145">
        <f>ROUND(I869*H869,2)</f>
        <v>0</v>
      </c>
      <c r="BL869" s="18" t="s">
        <v>311</v>
      </c>
      <c r="BM869" s="144" t="s">
        <v>4661</v>
      </c>
    </row>
    <row r="870" spans="2:65" s="1" customFormat="1" ht="19.5">
      <c r="B870" s="33"/>
      <c r="D870" s="146" t="s">
        <v>313</v>
      </c>
      <c r="F870" s="147" t="s">
        <v>4662</v>
      </c>
      <c r="I870" s="148"/>
      <c r="L870" s="33"/>
      <c r="M870" s="149"/>
      <c r="T870" s="54"/>
      <c r="AT870" s="18" t="s">
        <v>313</v>
      </c>
      <c r="AU870" s="18" t="s">
        <v>88</v>
      </c>
    </row>
    <row r="871" spans="2:65" s="1" customFormat="1" ht="11.25">
      <c r="B871" s="33"/>
      <c r="D871" s="150" t="s">
        <v>315</v>
      </c>
      <c r="F871" s="151" t="s">
        <v>4663</v>
      </c>
      <c r="I871" s="148"/>
      <c r="L871" s="33"/>
      <c r="M871" s="149"/>
      <c r="T871" s="54"/>
      <c r="AT871" s="18" t="s">
        <v>315</v>
      </c>
      <c r="AU871" s="18" t="s">
        <v>88</v>
      </c>
    </row>
    <row r="872" spans="2:65" s="1" customFormat="1" ht="29.25">
      <c r="B872" s="33"/>
      <c r="D872" s="146" t="s">
        <v>4036</v>
      </c>
      <c r="F872" s="189" t="s">
        <v>4664</v>
      </c>
      <c r="I872" s="148"/>
      <c r="L872" s="33"/>
      <c r="M872" s="149"/>
      <c r="T872" s="54"/>
      <c r="AT872" s="18" t="s">
        <v>4036</v>
      </c>
      <c r="AU872" s="18" t="s">
        <v>88</v>
      </c>
    </row>
    <row r="873" spans="2:65" s="12" customFormat="1" ht="11.25">
      <c r="B873" s="152"/>
      <c r="D873" s="146" t="s">
        <v>317</v>
      </c>
      <c r="E873" s="153" t="s">
        <v>42</v>
      </c>
      <c r="F873" s="154" t="s">
        <v>4652</v>
      </c>
      <c r="H873" s="153" t="s">
        <v>42</v>
      </c>
      <c r="I873" s="155"/>
      <c r="L873" s="152"/>
      <c r="M873" s="156"/>
      <c r="T873" s="157"/>
      <c r="AT873" s="153" t="s">
        <v>317</v>
      </c>
      <c r="AU873" s="153" t="s">
        <v>88</v>
      </c>
      <c r="AV873" s="12" t="s">
        <v>86</v>
      </c>
      <c r="AW873" s="12" t="s">
        <v>38</v>
      </c>
      <c r="AX873" s="12" t="s">
        <v>79</v>
      </c>
      <c r="AY873" s="153" t="s">
        <v>305</v>
      </c>
    </row>
    <row r="874" spans="2:65" s="12" customFormat="1" ht="11.25">
      <c r="B874" s="152"/>
      <c r="D874" s="146" t="s">
        <v>317</v>
      </c>
      <c r="E874" s="153" t="s">
        <v>42</v>
      </c>
      <c r="F874" s="154" t="s">
        <v>4367</v>
      </c>
      <c r="H874" s="153" t="s">
        <v>42</v>
      </c>
      <c r="I874" s="155"/>
      <c r="L874" s="152"/>
      <c r="M874" s="156"/>
      <c r="T874" s="157"/>
      <c r="AT874" s="153" t="s">
        <v>317</v>
      </c>
      <c r="AU874" s="153" t="s">
        <v>88</v>
      </c>
      <c r="AV874" s="12" t="s">
        <v>86</v>
      </c>
      <c r="AW874" s="12" t="s">
        <v>38</v>
      </c>
      <c r="AX874" s="12" t="s">
        <v>79</v>
      </c>
      <c r="AY874" s="153" t="s">
        <v>305</v>
      </c>
    </row>
    <row r="875" spans="2:65" s="13" customFormat="1" ht="11.25">
      <c r="B875" s="158"/>
      <c r="D875" s="146" t="s">
        <v>317</v>
      </c>
      <c r="E875" s="159" t="s">
        <v>42</v>
      </c>
      <c r="F875" s="160" t="s">
        <v>4665</v>
      </c>
      <c r="H875" s="161">
        <v>49.36</v>
      </c>
      <c r="I875" s="162"/>
      <c r="L875" s="158"/>
      <c r="M875" s="163"/>
      <c r="T875" s="164"/>
      <c r="AT875" s="159" t="s">
        <v>317</v>
      </c>
      <c r="AU875" s="159" t="s">
        <v>88</v>
      </c>
      <c r="AV875" s="13" t="s">
        <v>88</v>
      </c>
      <c r="AW875" s="13" t="s">
        <v>38</v>
      </c>
      <c r="AX875" s="13" t="s">
        <v>79</v>
      </c>
      <c r="AY875" s="159" t="s">
        <v>305</v>
      </c>
    </row>
    <row r="876" spans="2:65" s="15" customFormat="1" ht="11.25">
      <c r="B876" s="172"/>
      <c r="D876" s="146" t="s">
        <v>317</v>
      </c>
      <c r="E876" s="173" t="s">
        <v>42</v>
      </c>
      <c r="F876" s="174" t="s">
        <v>339</v>
      </c>
      <c r="H876" s="175">
        <v>49.36</v>
      </c>
      <c r="I876" s="176"/>
      <c r="L876" s="172"/>
      <c r="M876" s="177"/>
      <c r="T876" s="178"/>
      <c r="AT876" s="173" t="s">
        <v>317</v>
      </c>
      <c r="AU876" s="173" t="s">
        <v>88</v>
      </c>
      <c r="AV876" s="15" t="s">
        <v>311</v>
      </c>
      <c r="AW876" s="15" t="s">
        <v>38</v>
      </c>
      <c r="AX876" s="15" t="s">
        <v>86</v>
      </c>
      <c r="AY876" s="173" t="s">
        <v>305</v>
      </c>
    </row>
    <row r="877" spans="2:65" s="1" customFormat="1" ht="24.2" customHeight="1">
      <c r="B877" s="33"/>
      <c r="C877" s="133" t="s">
        <v>1022</v>
      </c>
      <c r="D877" s="133" t="s">
        <v>307</v>
      </c>
      <c r="E877" s="134" t="s">
        <v>4666</v>
      </c>
      <c r="F877" s="135" t="s">
        <v>4667</v>
      </c>
      <c r="G877" s="136" t="s">
        <v>199</v>
      </c>
      <c r="H877" s="137">
        <v>49.36</v>
      </c>
      <c r="I877" s="138"/>
      <c r="J877" s="139">
        <f>ROUND(I877*H877,2)</f>
        <v>0</v>
      </c>
      <c r="K877" s="135" t="s">
        <v>310</v>
      </c>
      <c r="L877" s="33"/>
      <c r="M877" s="140" t="s">
        <v>42</v>
      </c>
      <c r="N877" s="141" t="s">
        <v>50</v>
      </c>
      <c r="P877" s="142">
        <f>O877*H877</f>
        <v>0</v>
      </c>
      <c r="Q877" s="142">
        <v>0</v>
      </c>
      <c r="R877" s="142">
        <f>Q877*H877</f>
        <v>0</v>
      </c>
      <c r="S877" s="142">
        <v>0</v>
      </c>
      <c r="T877" s="143">
        <f>S877*H877</f>
        <v>0</v>
      </c>
      <c r="AR877" s="144" t="s">
        <v>311</v>
      </c>
      <c r="AT877" s="144" t="s">
        <v>307</v>
      </c>
      <c r="AU877" s="144" t="s">
        <v>88</v>
      </c>
      <c r="AY877" s="18" t="s">
        <v>305</v>
      </c>
      <c r="BE877" s="145">
        <f>IF(N877="základní",J877,0)</f>
        <v>0</v>
      </c>
      <c r="BF877" s="145">
        <f>IF(N877="snížená",J877,0)</f>
        <v>0</v>
      </c>
      <c r="BG877" s="145">
        <f>IF(N877="zákl. přenesená",J877,0)</f>
        <v>0</v>
      </c>
      <c r="BH877" s="145">
        <f>IF(N877="sníž. přenesená",J877,0)</f>
        <v>0</v>
      </c>
      <c r="BI877" s="145">
        <f>IF(N877="nulová",J877,0)</f>
        <v>0</v>
      </c>
      <c r="BJ877" s="18" t="s">
        <v>86</v>
      </c>
      <c r="BK877" s="145">
        <f>ROUND(I877*H877,2)</f>
        <v>0</v>
      </c>
      <c r="BL877" s="18" t="s">
        <v>311</v>
      </c>
      <c r="BM877" s="144" t="s">
        <v>4668</v>
      </c>
    </row>
    <row r="878" spans="2:65" s="1" customFormat="1" ht="19.5">
      <c r="B878" s="33"/>
      <c r="D878" s="146" t="s">
        <v>313</v>
      </c>
      <c r="F878" s="147" t="s">
        <v>4669</v>
      </c>
      <c r="I878" s="148"/>
      <c r="L878" s="33"/>
      <c r="M878" s="149"/>
      <c r="T878" s="54"/>
      <c r="AT878" s="18" t="s">
        <v>313</v>
      </c>
      <c r="AU878" s="18" t="s">
        <v>88</v>
      </c>
    </row>
    <row r="879" spans="2:65" s="1" customFormat="1" ht="11.25">
      <c r="B879" s="33"/>
      <c r="D879" s="150" t="s">
        <v>315</v>
      </c>
      <c r="F879" s="151" t="s">
        <v>4670</v>
      </c>
      <c r="I879" s="148"/>
      <c r="L879" s="33"/>
      <c r="M879" s="149"/>
      <c r="T879" s="54"/>
      <c r="AT879" s="18" t="s">
        <v>315</v>
      </c>
      <c r="AU879" s="18" t="s">
        <v>88</v>
      </c>
    </row>
    <row r="880" spans="2:65" s="1" customFormat="1" ht="29.25">
      <c r="B880" s="33"/>
      <c r="D880" s="146" t="s">
        <v>4036</v>
      </c>
      <c r="F880" s="189" t="s">
        <v>4664</v>
      </c>
      <c r="I880" s="148"/>
      <c r="L880" s="33"/>
      <c r="M880" s="149"/>
      <c r="T880" s="54"/>
      <c r="AT880" s="18" t="s">
        <v>4036</v>
      </c>
      <c r="AU880" s="18" t="s">
        <v>88</v>
      </c>
    </row>
    <row r="881" spans="2:65" s="1" customFormat="1" ht="24.2" customHeight="1">
      <c r="B881" s="33"/>
      <c r="C881" s="133" t="s">
        <v>1030</v>
      </c>
      <c r="D881" s="133" t="s">
        <v>307</v>
      </c>
      <c r="E881" s="134" t="s">
        <v>4671</v>
      </c>
      <c r="F881" s="135" t="s">
        <v>4672</v>
      </c>
      <c r="G881" s="136" t="s">
        <v>199</v>
      </c>
      <c r="H881" s="137">
        <v>1567.9</v>
      </c>
      <c r="I881" s="138"/>
      <c r="J881" s="139">
        <f>ROUND(I881*H881,2)</f>
        <v>0</v>
      </c>
      <c r="K881" s="135" t="s">
        <v>310</v>
      </c>
      <c r="L881" s="33"/>
      <c r="M881" s="140" t="s">
        <v>42</v>
      </c>
      <c r="N881" s="141" t="s">
        <v>50</v>
      </c>
      <c r="P881" s="142">
        <f>O881*H881</f>
        <v>0</v>
      </c>
      <c r="Q881" s="142">
        <v>8.8000000000000003E-4</v>
      </c>
      <c r="R881" s="142">
        <f>Q881*H881</f>
        <v>1.3797520000000001</v>
      </c>
      <c r="S881" s="142">
        <v>0</v>
      </c>
      <c r="T881" s="143">
        <f>S881*H881</f>
        <v>0</v>
      </c>
      <c r="AR881" s="144" t="s">
        <v>311</v>
      </c>
      <c r="AT881" s="144" t="s">
        <v>307</v>
      </c>
      <c r="AU881" s="144" t="s">
        <v>88</v>
      </c>
      <c r="AY881" s="18" t="s">
        <v>305</v>
      </c>
      <c r="BE881" s="145">
        <f>IF(N881="základní",J881,0)</f>
        <v>0</v>
      </c>
      <c r="BF881" s="145">
        <f>IF(N881="snížená",J881,0)</f>
        <v>0</v>
      </c>
      <c r="BG881" s="145">
        <f>IF(N881="zákl. přenesená",J881,0)</f>
        <v>0</v>
      </c>
      <c r="BH881" s="145">
        <f>IF(N881="sníž. přenesená",J881,0)</f>
        <v>0</v>
      </c>
      <c r="BI881" s="145">
        <f>IF(N881="nulová",J881,0)</f>
        <v>0</v>
      </c>
      <c r="BJ881" s="18" t="s">
        <v>86</v>
      </c>
      <c r="BK881" s="145">
        <f>ROUND(I881*H881,2)</f>
        <v>0</v>
      </c>
      <c r="BL881" s="18" t="s">
        <v>311</v>
      </c>
      <c r="BM881" s="144" t="s">
        <v>4673</v>
      </c>
    </row>
    <row r="882" spans="2:65" s="1" customFormat="1" ht="19.5">
      <c r="B882" s="33"/>
      <c r="D882" s="146" t="s">
        <v>313</v>
      </c>
      <c r="F882" s="147" t="s">
        <v>4674</v>
      </c>
      <c r="I882" s="148"/>
      <c r="L882" s="33"/>
      <c r="M882" s="149"/>
      <c r="T882" s="54"/>
      <c r="AT882" s="18" t="s">
        <v>313</v>
      </c>
      <c r="AU882" s="18" t="s">
        <v>88</v>
      </c>
    </row>
    <row r="883" spans="2:65" s="1" customFormat="1" ht="11.25">
      <c r="B883" s="33"/>
      <c r="D883" s="150" t="s">
        <v>315</v>
      </c>
      <c r="F883" s="151" t="s">
        <v>4675</v>
      </c>
      <c r="I883" s="148"/>
      <c r="L883" s="33"/>
      <c r="M883" s="149"/>
      <c r="T883" s="54"/>
      <c r="AT883" s="18" t="s">
        <v>315</v>
      </c>
      <c r="AU883" s="18" t="s">
        <v>88</v>
      </c>
    </row>
    <row r="884" spans="2:65" s="1" customFormat="1" ht="29.25">
      <c r="B884" s="33"/>
      <c r="D884" s="146" t="s">
        <v>4036</v>
      </c>
      <c r="F884" s="189" t="s">
        <v>4664</v>
      </c>
      <c r="I884" s="148"/>
      <c r="L884" s="33"/>
      <c r="M884" s="149"/>
      <c r="T884" s="54"/>
      <c r="AT884" s="18" t="s">
        <v>4036</v>
      </c>
      <c r="AU884" s="18" t="s">
        <v>88</v>
      </c>
    </row>
    <row r="885" spans="2:65" s="12" customFormat="1" ht="11.25">
      <c r="B885" s="152"/>
      <c r="D885" s="146" t="s">
        <v>317</v>
      </c>
      <c r="E885" s="153" t="s">
        <v>42</v>
      </c>
      <c r="F885" s="154" t="s">
        <v>4652</v>
      </c>
      <c r="H885" s="153" t="s">
        <v>42</v>
      </c>
      <c r="I885" s="155"/>
      <c r="L885" s="152"/>
      <c r="M885" s="156"/>
      <c r="T885" s="157"/>
      <c r="AT885" s="153" t="s">
        <v>317</v>
      </c>
      <c r="AU885" s="153" t="s">
        <v>88</v>
      </c>
      <c r="AV885" s="12" t="s">
        <v>86</v>
      </c>
      <c r="AW885" s="12" t="s">
        <v>38</v>
      </c>
      <c r="AX885" s="12" t="s">
        <v>79</v>
      </c>
      <c r="AY885" s="153" t="s">
        <v>305</v>
      </c>
    </row>
    <row r="886" spans="2:65" s="12" customFormat="1" ht="11.25">
      <c r="B886" s="152"/>
      <c r="D886" s="146" t="s">
        <v>317</v>
      </c>
      <c r="E886" s="153" t="s">
        <v>42</v>
      </c>
      <c r="F886" s="154" t="s">
        <v>4367</v>
      </c>
      <c r="H886" s="153" t="s">
        <v>42</v>
      </c>
      <c r="I886" s="155"/>
      <c r="L886" s="152"/>
      <c r="M886" s="156"/>
      <c r="T886" s="157"/>
      <c r="AT886" s="153" t="s">
        <v>317</v>
      </c>
      <c r="AU886" s="153" t="s">
        <v>88</v>
      </c>
      <c r="AV886" s="12" t="s">
        <v>86</v>
      </c>
      <c r="AW886" s="12" t="s">
        <v>38</v>
      </c>
      <c r="AX886" s="12" t="s">
        <v>79</v>
      </c>
      <c r="AY886" s="153" t="s">
        <v>305</v>
      </c>
    </row>
    <row r="887" spans="2:65" s="13" customFormat="1" ht="11.25">
      <c r="B887" s="158"/>
      <c r="D887" s="146" t="s">
        <v>317</v>
      </c>
      <c r="E887" s="159" t="s">
        <v>42</v>
      </c>
      <c r="F887" s="160" t="s">
        <v>4676</v>
      </c>
      <c r="H887" s="161">
        <v>1567.9</v>
      </c>
      <c r="I887" s="162"/>
      <c r="L887" s="158"/>
      <c r="M887" s="163"/>
      <c r="T887" s="164"/>
      <c r="AT887" s="159" t="s">
        <v>317</v>
      </c>
      <c r="AU887" s="159" t="s">
        <v>88</v>
      </c>
      <c r="AV887" s="13" t="s">
        <v>88</v>
      </c>
      <c r="AW887" s="13" t="s">
        <v>38</v>
      </c>
      <c r="AX887" s="13" t="s">
        <v>79</v>
      </c>
      <c r="AY887" s="159" t="s">
        <v>305</v>
      </c>
    </row>
    <row r="888" spans="2:65" s="15" customFormat="1" ht="11.25">
      <c r="B888" s="172"/>
      <c r="D888" s="146" t="s">
        <v>317</v>
      </c>
      <c r="E888" s="173" t="s">
        <v>42</v>
      </c>
      <c r="F888" s="174" t="s">
        <v>339</v>
      </c>
      <c r="H888" s="175">
        <v>1567.9</v>
      </c>
      <c r="I888" s="176"/>
      <c r="L888" s="172"/>
      <c r="M888" s="177"/>
      <c r="T888" s="178"/>
      <c r="AT888" s="173" t="s">
        <v>317</v>
      </c>
      <c r="AU888" s="173" t="s">
        <v>88</v>
      </c>
      <c r="AV888" s="15" t="s">
        <v>311</v>
      </c>
      <c r="AW888" s="15" t="s">
        <v>38</v>
      </c>
      <c r="AX888" s="15" t="s">
        <v>86</v>
      </c>
      <c r="AY888" s="173" t="s">
        <v>305</v>
      </c>
    </row>
    <row r="889" spans="2:65" s="1" customFormat="1" ht="24.2" customHeight="1">
      <c r="B889" s="33"/>
      <c r="C889" s="133" t="s">
        <v>1037</v>
      </c>
      <c r="D889" s="133" t="s">
        <v>307</v>
      </c>
      <c r="E889" s="134" t="s">
        <v>4677</v>
      </c>
      <c r="F889" s="135" t="s">
        <v>4678</v>
      </c>
      <c r="G889" s="136" t="s">
        <v>199</v>
      </c>
      <c r="H889" s="137">
        <v>1567.9</v>
      </c>
      <c r="I889" s="138"/>
      <c r="J889" s="139">
        <f>ROUND(I889*H889,2)</f>
        <v>0</v>
      </c>
      <c r="K889" s="135" t="s">
        <v>310</v>
      </c>
      <c r="L889" s="33"/>
      <c r="M889" s="140" t="s">
        <v>42</v>
      </c>
      <c r="N889" s="141" t="s">
        <v>50</v>
      </c>
      <c r="P889" s="142">
        <f>O889*H889</f>
        <v>0</v>
      </c>
      <c r="Q889" s="142">
        <v>0</v>
      </c>
      <c r="R889" s="142">
        <f>Q889*H889</f>
        <v>0</v>
      </c>
      <c r="S889" s="142">
        <v>0</v>
      </c>
      <c r="T889" s="143">
        <f>S889*H889</f>
        <v>0</v>
      </c>
      <c r="AR889" s="144" t="s">
        <v>311</v>
      </c>
      <c r="AT889" s="144" t="s">
        <v>307</v>
      </c>
      <c r="AU889" s="144" t="s">
        <v>88</v>
      </c>
      <c r="AY889" s="18" t="s">
        <v>305</v>
      </c>
      <c r="BE889" s="145">
        <f>IF(N889="základní",J889,0)</f>
        <v>0</v>
      </c>
      <c r="BF889" s="145">
        <f>IF(N889="snížená",J889,0)</f>
        <v>0</v>
      </c>
      <c r="BG889" s="145">
        <f>IF(N889="zákl. přenesená",J889,0)</f>
        <v>0</v>
      </c>
      <c r="BH889" s="145">
        <f>IF(N889="sníž. přenesená",J889,0)</f>
        <v>0</v>
      </c>
      <c r="BI889" s="145">
        <f>IF(N889="nulová",J889,0)</f>
        <v>0</v>
      </c>
      <c r="BJ889" s="18" t="s">
        <v>86</v>
      </c>
      <c r="BK889" s="145">
        <f>ROUND(I889*H889,2)</f>
        <v>0</v>
      </c>
      <c r="BL889" s="18" t="s">
        <v>311</v>
      </c>
      <c r="BM889" s="144" t="s">
        <v>4679</v>
      </c>
    </row>
    <row r="890" spans="2:65" s="1" customFormat="1" ht="19.5">
      <c r="B890" s="33"/>
      <c r="D890" s="146" t="s">
        <v>313</v>
      </c>
      <c r="F890" s="147" t="s">
        <v>4680</v>
      </c>
      <c r="I890" s="148"/>
      <c r="L890" s="33"/>
      <c r="M890" s="149"/>
      <c r="T890" s="54"/>
      <c r="AT890" s="18" t="s">
        <v>313</v>
      </c>
      <c r="AU890" s="18" t="s">
        <v>88</v>
      </c>
    </row>
    <row r="891" spans="2:65" s="1" customFormat="1" ht="11.25">
      <c r="B891" s="33"/>
      <c r="D891" s="150" t="s">
        <v>315</v>
      </c>
      <c r="F891" s="151" t="s">
        <v>4681</v>
      </c>
      <c r="I891" s="148"/>
      <c r="L891" s="33"/>
      <c r="M891" s="149"/>
      <c r="T891" s="54"/>
      <c r="AT891" s="18" t="s">
        <v>315</v>
      </c>
      <c r="AU891" s="18" t="s">
        <v>88</v>
      </c>
    </row>
    <row r="892" spans="2:65" s="1" customFormat="1" ht="29.25">
      <c r="B892" s="33"/>
      <c r="D892" s="146" t="s">
        <v>4036</v>
      </c>
      <c r="F892" s="189" t="s">
        <v>4664</v>
      </c>
      <c r="I892" s="148"/>
      <c r="L892" s="33"/>
      <c r="M892" s="149"/>
      <c r="T892" s="54"/>
      <c r="AT892" s="18" t="s">
        <v>4036</v>
      </c>
      <c r="AU892" s="18" t="s">
        <v>88</v>
      </c>
    </row>
    <row r="893" spans="2:65" s="1" customFormat="1" ht="24.2" customHeight="1">
      <c r="B893" s="33"/>
      <c r="C893" s="133" t="s">
        <v>1043</v>
      </c>
      <c r="D893" s="133" t="s">
        <v>307</v>
      </c>
      <c r="E893" s="134" t="s">
        <v>4682</v>
      </c>
      <c r="F893" s="135" t="s">
        <v>4683</v>
      </c>
      <c r="G893" s="136" t="s">
        <v>199</v>
      </c>
      <c r="H893" s="137">
        <v>10.54</v>
      </c>
      <c r="I893" s="138"/>
      <c r="J893" s="139">
        <f>ROUND(I893*H893,2)</f>
        <v>0</v>
      </c>
      <c r="K893" s="135" t="s">
        <v>310</v>
      </c>
      <c r="L893" s="33"/>
      <c r="M893" s="140" t="s">
        <v>42</v>
      </c>
      <c r="N893" s="141" t="s">
        <v>50</v>
      </c>
      <c r="P893" s="142">
        <f>O893*H893</f>
        <v>0</v>
      </c>
      <c r="Q893" s="142">
        <v>9.2000000000000003E-4</v>
      </c>
      <c r="R893" s="142">
        <f>Q893*H893</f>
        <v>9.6968000000000002E-3</v>
      </c>
      <c r="S893" s="142">
        <v>0</v>
      </c>
      <c r="T893" s="143">
        <f>S893*H893</f>
        <v>0</v>
      </c>
      <c r="AR893" s="144" t="s">
        <v>311</v>
      </c>
      <c r="AT893" s="144" t="s">
        <v>307</v>
      </c>
      <c r="AU893" s="144" t="s">
        <v>88</v>
      </c>
      <c r="AY893" s="18" t="s">
        <v>305</v>
      </c>
      <c r="BE893" s="145">
        <f>IF(N893="základní",J893,0)</f>
        <v>0</v>
      </c>
      <c r="BF893" s="145">
        <f>IF(N893="snížená",J893,0)</f>
        <v>0</v>
      </c>
      <c r="BG893" s="145">
        <f>IF(N893="zákl. přenesená",J893,0)</f>
        <v>0</v>
      </c>
      <c r="BH893" s="145">
        <f>IF(N893="sníž. přenesená",J893,0)</f>
        <v>0</v>
      </c>
      <c r="BI893" s="145">
        <f>IF(N893="nulová",J893,0)</f>
        <v>0</v>
      </c>
      <c r="BJ893" s="18" t="s">
        <v>86</v>
      </c>
      <c r="BK893" s="145">
        <f>ROUND(I893*H893,2)</f>
        <v>0</v>
      </c>
      <c r="BL893" s="18" t="s">
        <v>311</v>
      </c>
      <c r="BM893" s="144" t="s">
        <v>4684</v>
      </c>
    </row>
    <row r="894" spans="2:65" s="1" customFormat="1" ht="19.5">
      <c r="B894" s="33"/>
      <c r="D894" s="146" t="s">
        <v>313</v>
      </c>
      <c r="F894" s="147" t="s">
        <v>4685</v>
      </c>
      <c r="I894" s="148"/>
      <c r="L894" s="33"/>
      <c r="M894" s="149"/>
      <c r="T894" s="54"/>
      <c r="AT894" s="18" t="s">
        <v>313</v>
      </c>
      <c r="AU894" s="18" t="s">
        <v>88</v>
      </c>
    </row>
    <row r="895" spans="2:65" s="1" customFormat="1" ht="11.25">
      <c r="B895" s="33"/>
      <c r="D895" s="150" t="s">
        <v>315</v>
      </c>
      <c r="F895" s="151" t="s">
        <v>4686</v>
      </c>
      <c r="I895" s="148"/>
      <c r="L895" s="33"/>
      <c r="M895" s="149"/>
      <c r="T895" s="54"/>
      <c r="AT895" s="18" t="s">
        <v>315</v>
      </c>
      <c r="AU895" s="18" t="s">
        <v>88</v>
      </c>
    </row>
    <row r="896" spans="2:65" s="1" customFormat="1" ht="29.25">
      <c r="B896" s="33"/>
      <c r="D896" s="146" t="s">
        <v>4036</v>
      </c>
      <c r="F896" s="189" t="s">
        <v>4664</v>
      </c>
      <c r="I896" s="148"/>
      <c r="L896" s="33"/>
      <c r="M896" s="149"/>
      <c r="T896" s="54"/>
      <c r="AT896" s="18" t="s">
        <v>4036</v>
      </c>
      <c r="AU896" s="18" t="s">
        <v>88</v>
      </c>
    </row>
    <row r="897" spans="2:65" s="12" customFormat="1" ht="11.25">
      <c r="B897" s="152"/>
      <c r="D897" s="146" t="s">
        <v>317</v>
      </c>
      <c r="E897" s="153" t="s">
        <v>42</v>
      </c>
      <c r="F897" s="154" t="s">
        <v>4652</v>
      </c>
      <c r="H897" s="153" t="s">
        <v>42</v>
      </c>
      <c r="I897" s="155"/>
      <c r="L897" s="152"/>
      <c r="M897" s="156"/>
      <c r="T897" s="157"/>
      <c r="AT897" s="153" t="s">
        <v>317</v>
      </c>
      <c r="AU897" s="153" t="s">
        <v>88</v>
      </c>
      <c r="AV897" s="12" t="s">
        <v>86</v>
      </c>
      <c r="AW897" s="12" t="s">
        <v>38</v>
      </c>
      <c r="AX897" s="12" t="s">
        <v>79</v>
      </c>
      <c r="AY897" s="153" t="s">
        <v>305</v>
      </c>
    </row>
    <row r="898" spans="2:65" s="12" customFormat="1" ht="11.25">
      <c r="B898" s="152"/>
      <c r="D898" s="146" t="s">
        <v>317</v>
      </c>
      <c r="E898" s="153" t="s">
        <v>42</v>
      </c>
      <c r="F898" s="154" t="s">
        <v>4367</v>
      </c>
      <c r="H898" s="153" t="s">
        <v>42</v>
      </c>
      <c r="I898" s="155"/>
      <c r="L898" s="152"/>
      <c r="M898" s="156"/>
      <c r="T898" s="157"/>
      <c r="AT898" s="153" t="s">
        <v>317</v>
      </c>
      <c r="AU898" s="153" t="s">
        <v>88</v>
      </c>
      <c r="AV898" s="12" t="s">
        <v>86</v>
      </c>
      <c r="AW898" s="12" t="s">
        <v>38</v>
      </c>
      <c r="AX898" s="12" t="s">
        <v>79</v>
      </c>
      <c r="AY898" s="153" t="s">
        <v>305</v>
      </c>
    </row>
    <row r="899" spans="2:65" s="13" customFormat="1" ht="11.25">
      <c r="B899" s="158"/>
      <c r="D899" s="146" t="s">
        <v>317</v>
      </c>
      <c r="E899" s="159" t="s">
        <v>42</v>
      </c>
      <c r="F899" s="160" t="s">
        <v>4687</v>
      </c>
      <c r="H899" s="161">
        <v>10.54</v>
      </c>
      <c r="I899" s="162"/>
      <c r="L899" s="158"/>
      <c r="M899" s="163"/>
      <c r="T899" s="164"/>
      <c r="AT899" s="159" t="s">
        <v>317</v>
      </c>
      <c r="AU899" s="159" t="s">
        <v>88</v>
      </c>
      <c r="AV899" s="13" t="s">
        <v>88</v>
      </c>
      <c r="AW899" s="13" t="s">
        <v>38</v>
      </c>
      <c r="AX899" s="13" t="s">
        <v>79</v>
      </c>
      <c r="AY899" s="159" t="s">
        <v>305</v>
      </c>
    </row>
    <row r="900" spans="2:65" s="15" customFormat="1" ht="11.25">
      <c r="B900" s="172"/>
      <c r="D900" s="146" t="s">
        <v>317</v>
      </c>
      <c r="E900" s="173" t="s">
        <v>42</v>
      </c>
      <c r="F900" s="174" t="s">
        <v>339</v>
      </c>
      <c r="H900" s="175">
        <v>10.54</v>
      </c>
      <c r="I900" s="176"/>
      <c r="L900" s="172"/>
      <c r="M900" s="177"/>
      <c r="T900" s="178"/>
      <c r="AT900" s="173" t="s">
        <v>317</v>
      </c>
      <c r="AU900" s="173" t="s">
        <v>88</v>
      </c>
      <c r="AV900" s="15" t="s">
        <v>311</v>
      </c>
      <c r="AW900" s="15" t="s">
        <v>38</v>
      </c>
      <c r="AX900" s="15" t="s">
        <v>86</v>
      </c>
      <c r="AY900" s="173" t="s">
        <v>305</v>
      </c>
    </row>
    <row r="901" spans="2:65" s="1" customFormat="1" ht="24.2" customHeight="1">
      <c r="B901" s="33"/>
      <c r="C901" s="133" t="s">
        <v>1053</v>
      </c>
      <c r="D901" s="133" t="s">
        <v>307</v>
      </c>
      <c r="E901" s="134" t="s">
        <v>4688</v>
      </c>
      <c r="F901" s="135" t="s">
        <v>4689</v>
      </c>
      <c r="G901" s="136" t="s">
        <v>199</v>
      </c>
      <c r="H901" s="137">
        <v>10.54</v>
      </c>
      <c r="I901" s="138"/>
      <c r="J901" s="139">
        <f>ROUND(I901*H901,2)</f>
        <v>0</v>
      </c>
      <c r="K901" s="135" t="s">
        <v>310</v>
      </c>
      <c r="L901" s="33"/>
      <c r="M901" s="140" t="s">
        <v>42</v>
      </c>
      <c r="N901" s="141" t="s">
        <v>50</v>
      </c>
      <c r="P901" s="142">
        <f>O901*H901</f>
        <v>0</v>
      </c>
      <c r="Q901" s="142">
        <v>0</v>
      </c>
      <c r="R901" s="142">
        <f>Q901*H901</f>
        <v>0</v>
      </c>
      <c r="S901" s="142">
        <v>0</v>
      </c>
      <c r="T901" s="143">
        <f>S901*H901</f>
        <v>0</v>
      </c>
      <c r="AR901" s="144" t="s">
        <v>311</v>
      </c>
      <c r="AT901" s="144" t="s">
        <v>307</v>
      </c>
      <c r="AU901" s="144" t="s">
        <v>88</v>
      </c>
      <c r="AY901" s="18" t="s">
        <v>305</v>
      </c>
      <c r="BE901" s="145">
        <f>IF(N901="základní",J901,0)</f>
        <v>0</v>
      </c>
      <c r="BF901" s="145">
        <f>IF(N901="snížená",J901,0)</f>
        <v>0</v>
      </c>
      <c r="BG901" s="145">
        <f>IF(N901="zákl. přenesená",J901,0)</f>
        <v>0</v>
      </c>
      <c r="BH901" s="145">
        <f>IF(N901="sníž. přenesená",J901,0)</f>
        <v>0</v>
      </c>
      <c r="BI901" s="145">
        <f>IF(N901="nulová",J901,0)</f>
        <v>0</v>
      </c>
      <c r="BJ901" s="18" t="s">
        <v>86</v>
      </c>
      <c r="BK901" s="145">
        <f>ROUND(I901*H901,2)</f>
        <v>0</v>
      </c>
      <c r="BL901" s="18" t="s">
        <v>311</v>
      </c>
      <c r="BM901" s="144" t="s">
        <v>4690</v>
      </c>
    </row>
    <row r="902" spans="2:65" s="1" customFormat="1" ht="29.25">
      <c r="B902" s="33"/>
      <c r="D902" s="146" t="s">
        <v>313</v>
      </c>
      <c r="F902" s="147" t="s">
        <v>4691</v>
      </c>
      <c r="I902" s="148"/>
      <c r="L902" s="33"/>
      <c r="M902" s="149"/>
      <c r="T902" s="54"/>
      <c r="AT902" s="18" t="s">
        <v>313</v>
      </c>
      <c r="AU902" s="18" t="s">
        <v>88</v>
      </c>
    </row>
    <row r="903" spans="2:65" s="1" customFormat="1" ht="11.25">
      <c r="B903" s="33"/>
      <c r="D903" s="150" t="s">
        <v>315</v>
      </c>
      <c r="F903" s="151" t="s">
        <v>4692</v>
      </c>
      <c r="I903" s="148"/>
      <c r="L903" s="33"/>
      <c r="M903" s="149"/>
      <c r="T903" s="54"/>
      <c r="AT903" s="18" t="s">
        <v>315</v>
      </c>
      <c r="AU903" s="18" t="s">
        <v>88</v>
      </c>
    </row>
    <row r="904" spans="2:65" s="1" customFormat="1" ht="29.25">
      <c r="B904" s="33"/>
      <c r="D904" s="146" t="s">
        <v>4036</v>
      </c>
      <c r="F904" s="189" t="s">
        <v>4664</v>
      </c>
      <c r="I904" s="148"/>
      <c r="L904" s="33"/>
      <c r="M904" s="149"/>
      <c r="T904" s="54"/>
      <c r="AT904" s="18" t="s">
        <v>4036</v>
      </c>
      <c r="AU904" s="18" t="s">
        <v>88</v>
      </c>
    </row>
    <row r="905" spans="2:65" s="1" customFormat="1" ht="21.75" customHeight="1">
      <c r="B905" s="33"/>
      <c r="C905" s="133" t="s">
        <v>1063</v>
      </c>
      <c r="D905" s="133" t="s">
        <v>307</v>
      </c>
      <c r="E905" s="134" t="s">
        <v>4693</v>
      </c>
      <c r="F905" s="135" t="s">
        <v>4694</v>
      </c>
      <c r="G905" s="136" t="s">
        <v>199</v>
      </c>
      <c r="H905" s="137">
        <v>51.8</v>
      </c>
      <c r="I905" s="138"/>
      <c r="J905" s="139">
        <f>ROUND(I905*H905,2)</f>
        <v>0</v>
      </c>
      <c r="K905" s="135" t="s">
        <v>310</v>
      </c>
      <c r="L905" s="33"/>
      <c r="M905" s="140" t="s">
        <v>42</v>
      </c>
      <c r="N905" s="141" t="s">
        <v>50</v>
      </c>
      <c r="P905" s="142">
        <f>O905*H905</f>
        <v>0</v>
      </c>
      <c r="Q905" s="142">
        <v>3.2000000000000002E-3</v>
      </c>
      <c r="R905" s="142">
        <f>Q905*H905</f>
        <v>0.16575999999999999</v>
      </c>
      <c r="S905" s="142">
        <v>0</v>
      </c>
      <c r="T905" s="143">
        <f>S905*H905</f>
        <v>0</v>
      </c>
      <c r="AR905" s="144" t="s">
        <v>311</v>
      </c>
      <c r="AT905" s="144" t="s">
        <v>307</v>
      </c>
      <c r="AU905" s="144" t="s">
        <v>88</v>
      </c>
      <c r="AY905" s="18" t="s">
        <v>305</v>
      </c>
      <c r="BE905" s="145">
        <f>IF(N905="základní",J905,0)</f>
        <v>0</v>
      </c>
      <c r="BF905" s="145">
        <f>IF(N905="snížená",J905,0)</f>
        <v>0</v>
      </c>
      <c r="BG905" s="145">
        <f>IF(N905="zákl. přenesená",J905,0)</f>
        <v>0</v>
      </c>
      <c r="BH905" s="145">
        <f>IF(N905="sníž. přenesená",J905,0)</f>
        <v>0</v>
      </c>
      <c r="BI905" s="145">
        <f>IF(N905="nulová",J905,0)</f>
        <v>0</v>
      </c>
      <c r="BJ905" s="18" t="s">
        <v>86</v>
      </c>
      <c r="BK905" s="145">
        <f>ROUND(I905*H905,2)</f>
        <v>0</v>
      </c>
      <c r="BL905" s="18" t="s">
        <v>311</v>
      </c>
      <c r="BM905" s="144" t="s">
        <v>4695</v>
      </c>
    </row>
    <row r="906" spans="2:65" s="1" customFormat="1" ht="19.5">
      <c r="B906" s="33"/>
      <c r="D906" s="146" t="s">
        <v>313</v>
      </c>
      <c r="F906" s="147" t="s">
        <v>4696</v>
      </c>
      <c r="I906" s="148"/>
      <c r="L906" s="33"/>
      <c r="M906" s="149"/>
      <c r="T906" s="54"/>
      <c r="AT906" s="18" t="s">
        <v>313</v>
      </c>
      <c r="AU906" s="18" t="s">
        <v>88</v>
      </c>
    </row>
    <row r="907" spans="2:65" s="1" customFormat="1" ht="11.25">
      <c r="B907" s="33"/>
      <c r="D907" s="150" t="s">
        <v>315</v>
      </c>
      <c r="F907" s="151" t="s">
        <v>4697</v>
      </c>
      <c r="I907" s="148"/>
      <c r="L907" s="33"/>
      <c r="M907" s="149"/>
      <c r="T907" s="54"/>
      <c r="AT907" s="18" t="s">
        <v>315</v>
      </c>
      <c r="AU907" s="18" t="s">
        <v>88</v>
      </c>
    </row>
    <row r="908" spans="2:65" s="1" customFormat="1" ht="243.75">
      <c r="B908" s="33"/>
      <c r="D908" s="146" t="s">
        <v>4036</v>
      </c>
      <c r="F908" s="189" t="s">
        <v>4651</v>
      </c>
      <c r="I908" s="148"/>
      <c r="L908" s="33"/>
      <c r="M908" s="149"/>
      <c r="T908" s="54"/>
      <c r="AT908" s="18" t="s">
        <v>4036</v>
      </c>
      <c r="AU908" s="18" t="s">
        <v>88</v>
      </c>
    </row>
    <row r="909" spans="2:65" s="12" customFormat="1" ht="11.25">
      <c r="B909" s="152"/>
      <c r="D909" s="146" t="s">
        <v>317</v>
      </c>
      <c r="E909" s="153" t="s">
        <v>42</v>
      </c>
      <c r="F909" s="154" t="s">
        <v>4652</v>
      </c>
      <c r="H909" s="153" t="s">
        <v>42</v>
      </c>
      <c r="I909" s="155"/>
      <c r="L909" s="152"/>
      <c r="M909" s="156"/>
      <c r="T909" s="157"/>
      <c r="AT909" s="153" t="s">
        <v>317</v>
      </c>
      <c r="AU909" s="153" t="s">
        <v>88</v>
      </c>
      <c r="AV909" s="12" t="s">
        <v>86</v>
      </c>
      <c r="AW909" s="12" t="s">
        <v>38</v>
      </c>
      <c r="AX909" s="12" t="s">
        <v>79</v>
      </c>
      <c r="AY909" s="153" t="s">
        <v>305</v>
      </c>
    </row>
    <row r="910" spans="2:65" s="12" customFormat="1" ht="11.25">
      <c r="B910" s="152"/>
      <c r="D910" s="146" t="s">
        <v>317</v>
      </c>
      <c r="E910" s="153" t="s">
        <v>42</v>
      </c>
      <c r="F910" s="154" t="s">
        <v>4367</v>
      </c>
      <c r="H910" s="153" t="s">
        <v>42</v>
      </c>
      <c r="I910" s="155"/>
      <c r="L910" s="152"/>
      <c r="M910" s="156"/>
      <c r="T910" s="157"/>
      <c r="AT910" s="153" t="s">
        <v>317</v>
      </c>
      <c r="AU910" s="153" t="s">
        <v>88</v>
      </c>
      <c r="AV910" s="12" t="s">
        <v>86</v>
      </c>
      <c r="AW910" s="12" t="s">
        <v>38</v>
      </c>
      <c r="AX910" s="12" t="s">
        <v>79</v>
      </c>
      <c r="AY910" s="153" t="s">
        <v>305</v>
      </c>
    </row>
    <row r="911" spans="2:65" s="13" customFormat="1" ht="11.25">
      <c r="B911" s="158"/>
      <c r="D911" s="146" t="s">
        <v>317</v>
      </c>
      <c r="E911" s="159" t="s">
        <v>42</v>
      </c>
      <c r="F911" s="160" t="s">
        <v>4698</v>
      </c>
      <c r="H911" s="161">
        <v>51.8</v>
      </c>
      <c r="I911" s="162"/>
      <c r="L911" s="158"/>
      <c r="M911" s="163"/>
      <c r="T911" s="164"/>
      <c r="AT911" s="159" t="s">
        <v>317</v>
      </c>
      <c r="AU911" s="159" t="s">
        <v>88</v>
      </c>
      <c r="AV911" s="13" t="s">
        <v>88</v>
      </c>
      <c r="AW911" s="13" t="s">
        <v>38</v>
      </c>
      <c r="AX911" s="13" t="s">
        <v>79</v>
      </c>
      <c r="AY911" s="159" t="s">
        <v>305</v>
      </c>
    </row>
    <row r="912" spans="2:65" s="15" customFormat="1" ht="11.25">
      <c r="B912" s="172"/>
      <c r="D912" s="146" t="s">
        <v>317</v>
      </c>
      <c r="E912" s="173" t="s">
        <v>42</v>
      </c>
      <c r="F912" s="174" t="s">
        <v>339</v>
      </c>
      <c r="H912" s="175">
        <v>51.8</v>
      </c>
      <c r="I912" s="176"/>
      <c r="L912" s="172"/>
      <c r="M912" s="177"/>
      <c r="T912" s="178"/>
      <c r="AT912" s="173" t="s">
        <v>317</v>
      </c>
      <c r="AU912" s="173" t="s">
        <v>88</v>
      </c>
      <c r="AV912" s="15" t="s">
        <v>311</v>
      </c>
      <c r="AW912" s="15" t="s">
        <v>38</v>
      </c>
      <c r="AX912" s="15" t="s">
        <v>86</v>
      </c>
      <c r="AY912" s="173" t="s">
        <v>305</v>
      </c>
    </row>
    <row r="913" spans="2:65" s="1" customFormat="1" ht="16.5" customHeight="1">
      <c r="B913" s="33"/>
      <c r="C913" s="133" t="s">
        <v>1071</v>
      </c>
      <c r="D913" s="133" t="s">
        <v>307</v>
      </c>
      <c r="E913" s="134" t="s">
        <v>4699</v>
      </c>
      <c r="F913" s="135" t="s">
        <v>4700</v>
      </c>
      <c r="G913" s="136" t="s">
        <v>453</v>
      </c>
      <c r="H913" s="137">
        <v>95.295000000000002</v>
      </c>
      <c r="I913" s="138"/>
      <c r="J913" s="139">
        <f>ROUND(I913*H913,2)</f>
        <v>0</v>
      </c>
      <c r="K913" s="135" t="s">
        <v>310</v>
      </c>
      <c r="L913" s="33"/>
      <c r="M913" s="140" t="s">
        <v>42</v>
      </c>
      <c r="N913" s="141" t="s">
        <v>50</v>
      </c>
      <c r="P913" s="142">
        <f>O913*H913</f>
        <v>0</v>
      </c>
      <c r="Q913" s="142">
        <v>1.05555</v>
      </c>
      <c r="R913" s="142">
        <f>Q913*H913</f>
        <v>100.58863725</v>
      </c>
      <c r="S913" s="142">
        <v>0</v>
      </c>
      <c r="T913" s="143">
        <f>S913*H913</f>
        <v>0</v>
      </c>
      <c r="AR913" s="144" t="s">
        <v>311</v>
      </c>
      <c r="AT913" s="144" t="s">
        <v>307</v>
      </c>
      <c r="AU913" s="144" t="s">
        <v>88</v>
      </c>
      <c r="AY913" s="18" t="s">
        <v>305</v>
      </c>
      <c r="BE913" s="145">
        <f>IF(N913="základní",J913,0)</f>
        <v>0</v>
      </c>
      <c r="BF913" s="145">
        <f>IF(N913="snížená",J913,0)</f>
        <v>0</v>
      </c>
      <c r="BG913" s="145">
        <f>IF(N913="zákl. přenesená",J913,0)</f>
        <v>0</v>
      </c>
      <c r="BH913" s="145">
        <f>IF(N913="sníž. přenesená",J913,0)</f>
        <v>0</v>
      </c>
      <c r="BI913" s="145">
        <f>IF(N913="nulová",J913,0)</f>
        <v>0</v>
      </c>
      <c r="BJ913" s="18" t="s">
        <v>86</v>
      </c>
      <c r="BK913" s="145">
        <f>ROUND(I913*H913,2)</f>
        <v>0</v>
      </c>
      <c r="BL913" s="18" t="s">
        <v>311</v>
      </c>
      <c r="BM913" s="144" t="s">
        <v>4701</v>
      </c>
    </row>
    <row r="914" spans="2:65" s="1" customFormat="1" ht="48.75">
      <c r="B914" s="33"/>
      <c r="D914" s="146" t="s">
        <v>313</v>
      </c>
      <c r="F914" s="147" t="s">
        <v>4702</v>
      </c>
      <c r="I914" s="148"/>
      <c r="L914" s="33"/>
      <c r="M914" s="149"/>
      <c r="T914" s="54"/>
      <c r="AT914" s="18" t="s">
        <v>313</v>
      </c>
      <c r="AU914" s="18" t="s">
        <v>88</v>
      </c>
    </row>
    <row r="915" spans="2:65" s="1" customFormat="1" ht="11.25">
      <c r="B915" s="33"/>
      <c r="D915" s="150" t="s">
        <v>315</v>
      </c>
      <c r="F915" s="151" t="s">
        <v>4703</v>
      </c>
      <c r="I915" s="148"/>
      <c r="L915" s="33"/>
      <c r="M915" s="149"/>
      <c r="T915" s="54"/>
      <c r="AT915" s="18" t="s">
        <v>315</v>
      </c>
      <c r="AU915" s="18" t="s">
        <v>88</v>
      </c>
    </row>
    <row r="916" spans="2:65" s="12" customFormat="1" ht="11.25">
      <c r="B916" s="152"/>
      <c r="D916" s="146" t="s">
        <v>317</v>
      </c>
      <c r="E916" s="153" t="s">
        <v>42</v>
      </c>
      <c r="F916" s="154" t="s">
        <v>4704</v>
      </c>
      <c r="H916" s="153" t="s">
        <v>42</v>
      </c>
      <c r="I916" s="155"/>
      <c r="L916" s="152"/>
      <c r="M916" s="156"/>
      <c r="T916" s="157"/>
      <c r="AT916" s="153" t="s">
        <v>317</v>
      </c>
      <c r="AU916" s="153" t="s">
        <v>88</v>
      </c>
      <c r="AV916" s="12" t="s">
        <v>86</v>
      </c>
      <c r="AW916" s="12" t="s">
        <v>38</v>
      </c>
      <c r="AX916" s="12" t="s">
        <v>79</v>
      </c>
      <c r="AY916" s="153" t="s">
        <v>305</v>
      </c>
    </row>
    <row r="917" spans="2:65" s="12" customFormat="1" ht="11.25">
      <c r="B917" s="152"/>
      <c r="D917" s="146" t="s">
        <v>317</v>
      </c>
      <c r="E917" s="153" t="s">
        <v>42</v>
      </c>
      <c r="F917" s="154" t="s">
        <v>4367</v>
      </c>
      <c r="H917" s="153" t="s">
        <v>42</v>
      </c>
      <c r="I917" s="155"/>
      <c r="L917" s="152"/>
      <c r="M917" s="156"/>
      <c r="T917" s="157"/>
      <c r="AT917" s="153" t="s">
        <v>317</v>
      </c>
      <c r="AU917" s="153" t="s">
        <v>88</v>
      </c>
      <c r="AV917" s="12" t="s">
        <v>86</v>
      </c>
      <c r="AW917" s="12" t="s">
        <v>38</v>
      </c>
      <c r="AX917" s="12" t="s">
        <v>79</v>
      </c>
      <c r="AY917" s="153" t="s">
        <v>305</v>
      </c>
    </row>
    <row r="918" spans="2:65" s="12" customFormat="1" ht="11.25">
      <c r="B918" s="152"/>
      <c r="D918" s="146" t="s">
        <v>317</v>
      </c>
      <c r="E918" s="153" t="s">
        <v>42</v>
      </c>
      <c r="F918" s="154" t="s">
        <v>4354</v>
      </c>
      <c r="H918" s="153" t="s">
        <v>42</v>
      </c>
      <c r="I918" s="155"/>
      <c r="L918" s="152"/>
      <c r="M918" s="156"/>
      <c r="T918" s="157"/>
      <c r="AT918" s="153" t="s">
        <v>317</v>
      </c>
      <c r="AU918" s="153" t="s">
        <v>88</v>
      </c>
      <c r="AV918" s="12" t="s">
        <v>86</v>
      </c>
      <c r="AW918" s="12" t="s">
        <v>38</v>
      </c>
      <c r="AX918" s="12" t="s">
        <v>79</v>
      </c>
      <c r="AY918" s="153" t="s">
        <v>305</v>
      </c>
    </row>
    <row r="919" spans="2:65" s="13" customFormat="1" ht="11.25">
      <c r="B919" s="158"/>
      <c r="D919" s="146" t="s">
        <v>317</v>
      </c>
      <c r="E919" s="159" t="s">
        <v>42</v>
      </c>
      <c r="F919" s="160" t="s">
        <v>4705</v>
      </c>
      <c r="H919" s="161">
        <v>35.832999999999998</v>
      </c>
      <c r="I919" s="162"/>
      <c r="L919" s="158"/>
      <c r="M919" s="163"/>
      <c r="T919" s="164"/>
      <c r="AT919" s="159" t="s">
        <v>317</v>
      </c>
      <c r="AU919" s="159" t="s">
        <v>88</v>
      </c>
      <c r="AV919" s="13" t="s">
        <v>88</v>
      </c>
      <c r="AW919" s="13" t="s">
        <v>38</v>
      </c>
      <c r="AX919" s="13" t="s">
        <v>79</v>
      </c>
      <c r="AY919" s="159" t="s">
        <v>305</v>
      </c>
    </row>
    <row r="920" spans="2:65" s="13" customFormat="1" ht="11.25">
      <c r="B920" s="158"/>
      <c r="D920" s="146" t="s">
        <v>317</v>
      </c>
      <c r="E920" s="159" t="s">
        <v>42</v>
      </c>
      <c r="F920" s="160" t="s">
        <v>4706</v>
      </c>
      <c r="H920" s="161">
        <v>1.649</v>
      </c>
      <c r="I920" s="162"/>
      <c r="L920" s="158"/>
      <c r="M920" s="163"/>
      <c r="T920" s="164"/>
      <c r="AT920" s="159" t="s">
        <v>317</v>
      </c>
      <c r="AU920" s="159" t="s">
        <v>88</v>
      </c>
      <c r="AV920" s="13" t="s">
        <v>88</v>
      </c>
      <c r="AW920" s="13" t="s">
        <v>38</v>
      </c>
      <c r="AX920" s="13" t="s">
        <v>79</v>
      </c>
      <c r="AY920" s="159" t="s">
        <v>305</v>
      </c>
    </row>
    <row r="921" spans="2:65" s="13" customFormat="1" ht="22.5">
      <c r="B921" s="158"/>
      <c r="D921" s="146" t="s">
        <v>317</v>
      </c>
      <c r="E921" s="159" t="s">
        <v>42</v>
      </c>
      <c r="F921" s="160" t="s">
        <v>4707</v>
      </c>
      <c r="H921" s="161">
        <v>0.13500000000000001</v>
      </c>
      <c r="I921" s="162"/>
      <c r="L921" s="158"/>
      <c r="M921" s="163"/>
      <c r="T921" s="164"/>
      <c r="AT921" s="159" t="s">
        <v>317</v>
      </c>
      <c r="AU921" s="159" t="s">
        <v>88</v>
      </c>
      <c r="AV921" s="13" t="s">
        <v>88</v>
      </c>
      <c r="AW921" s="13" t="s">
        <v>38</v>
      </c>
      <c r="AX921" s="13" t="s">
        <v>79</v>
      </c>
      <c r="AY921" s="159" t="s">
        <v>305</v>
      </c>
    </row>
    <row r="922" spans="2:65" s="12" customFormat="1" ht="11.25">
      <c r="B922" s="152"/>
      <c r="D922" s="146" t="s">
        <v>317</v>
      </c>
      <c r="E922" s="153" t="s">
        <v>42</v>
      </c>
      <c r="F922" s="154" t="s">
        <v>4708</v>
      </c>
      <c r="H922" s="153" t="s">
        <v>42</v>
      </c>
      <c r="I922" s="155"/>
      <c r="L922" s="152"/>
      <c r="M922" s="156"/>
      <c r="T922" s="157"/>
      <c r="AT922" s="153" t="s">
        <v>317</v>
      </c>
      <c r="AU922" s="153" t="s">
        <v>88</v>
      </c>
      <c r="AV922" s="12" t="s">
        <v>86</v>
      </c>
      <c r="AW922" s="12" t="s">
        <v>38</v>
      </c>
      <c r="AX922" s="12" t="s">
        <v>79</v>
      </c>
      <c r="AY922" s="153" t="s">
        <v>305</v>
      </c>
    </row>
    <row r="923" spans="2:65" s="12" customFormat="1" ht="11.25">
      <c r="B923" s="152"/>
      <c r="D923" s="146" t="s">
        <v>317</v>
      </c>
      <c r="E923" s="153" t="s">
        <v>42</v>
      </c>
      <c r="F923" s="154" t="s">
        <v>4367</v>
      </c>
      <c r="H923" s="153" t="s">
        <v>42</v>
      </c>
      <c r="I923" s="155"/>
      <c r="L923" s="152"/>
      <c r="M923" s="156"/>
      <c r="T923" s="157"/>
      <c r="AT923" s="153" t="s">
        <v>317</v>
      </c>
      <c r="AU923" s="153" t="s">
        <v>88</v>
      </c>
      <c r="AV923" s="12" t="s">
        <v>86</v>
      </c>
      <c r="AW923" s="12" t="s">
        <v>38</v>
      </c>
      <c r="AX923" s="12" t="s">
        <v>79</v>
      </c>
      <c r="AY923" s="153" t="s">
        <v>305</v>
      </c>
    </row>
    <row r="924" spans="2:65" s="12" customFormat="1" ht="11.25">
      <c r="B924" s="152"/>
      <c r="D924" s="146" t="s">
        <v>317</v>
      </c>
      <c r="E924" s="153" t="s">
        <v>42</v>
      </c>
      <c r="F924" s="154" t="s">
        <v>4354</v>
      </c>
      <c r="H924" s="153" t="s">
        <v>42</v>
      </c>
      <c r="I924" s="155"/>
      <c r="L924" s="152"/>
      <c r="M924" s="156"/>
      <c r="T924" s="157"/>
      <c r="AT924" s="153" t="s">
        <v>317</v>
      </c>
      <c r="AU924" s="153" t="s">
        <v>88</v>
      </c>
      <c r="AV924" s="12" t="s">
        <v>86</v>
      </c>
      <c r="AW924" s="12" t="s">
        <v>38</v>
      </c>
      <c r="AX924" s="12" t="s">
        <v>79</v>
      </c>
      <c r="AY924" s="153" t="s">
        <v>305</v>
      </c>
    </row>
    <row r="925" spans="2:65" s="13" customFormat="1" ht="11.25">
      <c r="B925" s="158"/>
      <c r="D925" s="146" t="s">
        <v>317</v>
      </c>
      <c r="E925" s="159" t="s">
        <v>42</v>
      </c>
      <c r="F925" s="160" t="s">
        <v>4709</v>
      </c>
      <c r="H925" s="161">
        <v>57.677999999999997</v>
      </c>
      <c r="I925" s="162"/>
      <c r="L925" s="158"/>
      <c r="M925" s="163"/>
      <c r="T925" s="164"/>
      <c r="AT925" s="159" t="s">
        <v>317</v>
      </c>
      <c r="AU925" s="159" t="s">
        <v>88</v>
      </c>
      <c r="AV925" s="13" t="s">
        <v>88</v>
      </c>
      <c r="AW925" s="13" t="s">
        <v>38</v>
      </c>
      <c r="AX925" s="13" t="s">
        <v>79</v>
      </c>
      <c r="AY925" s="159" t="s">
        <v>305</v>
      </c>
    </row>
    <row r="926" spans="2:65" s="15" customFormat="1" ht="11.25">
      <c r="B926" s="172"/>
      <c r="D926" s="146" t="s">
        <v>317</v>
      </c>
      <c r="E926" s="173" t="s">
        <v>42</v>
      </c>
      <c r="F926" s="174" t="s">
        <v>339</v>
      </c>
      <c r="H926" s="175">
        <v>95.295000000000002</v>
      </c>
      <c r="I926" s="176"/>
      <c r="L926" s="172"/>
      <c r="M926" s="177"/>
      <c r="T926" s="178"/>
      <c r="AT926" s="173" t="s">
        <v>317</v>
      </c>
      <c r="AU926" s="173" t="s">
        <v>88</v>
      </c>
      <c r="AV926" s="15" t="s">
        <v>311</v>
      </c>
      <c r="AW926" s="15" t="s">
        <v>38</v>
      </c>
      <c r="AX926" s="15" t="s">
        <v>86</v>
      </c>
      <c r="AY926" s="173" t="s">
        <v>305</v>
      </c>
    </row>
    <row r="927" spans="2:65" s="1" customFormat="1" ht="16.5" customHeight="1">
      <c r="B927" s="33"/>
      <c r="C927" s="133" t="s">
        <v>1078</v>
      </c>
      <c r="D927" s="133" t="s">
        <v>307</v>
      </c>
      <c r="E927" s="134" t="s">
        <v>4710</v>
      </c>
      <c r="F927" s="135" t="s">
        <v>4711</v>
      </c>
      <c r="G927" s="136" t="s">
        <v>244</v>
      </c>
      <c r="H927" s="137">
        <v>18.61</v>
      </c>
      <c r="I927" s="138"/>
      <c r="J927" s="139">
        <f>ROUND(I927*H927,2)</f>
        <v>0</v>
      </c>
      <c r="K927" s="135" t="s">
        <v>310</v>
      </c>
      <c r="L927" s="33"/>
      <c r="M927" s="140" t="s">
        <v>42</v>
      </c>
      <c r="N927" s="141" t="s">
        <v>50</v>
      </c>
      <c r="P927" s="142">
        <f>O927*H927</f>
        <v>0</v>
      </c>
      <c r="Q927" s="142">
        <v>2.45336</v>
      </c>
      <c r="R927" s="142">
        <f>Q927*H927</f>
        <v>45.657029600000001</v>
      </c>
      <c r="S927" s="142">
        <v>0</v>
      </c>
      <c r="T927" s="143">
        <f>S927*H927</f>
        <v>0</v>
      </c>
      <c r="AR927" s="144" t="s">
        <v>311</v>
      </c>
      <c r="AT927" s="144" t="s">
        <v>307</v>
      </c>
      <c r="AU927" s="144" t="s">
        <v>88</v>
      </c>
      <c r="AY927" s="18" t="s">
        <v>305</v>
      </c>
      <c r="BE927" s="145">
        <f>IF(N927="základní",J927,0)</f>
        <v>0</v>
      </c>
      <c r="BF927" s="145">
        <f>IF(N927="snížená",J927,0)</f>
        <v>0</v>
      </c>
      <c r="BG927" s="145">
        <f>IF(N927="zákl. přenesená",J927,0)</f>
        <v>0</v>
      </c>
      <c r="BH927" s="145">
        <f>IF(N927="sníž. přenesená",J927,0)</f>
        <v>0</v>
      </c>
      <c r="BI927" s="145">
        <f>IF(N927="nulová",J927,0)</f>
        <v>0</v>
      </c>
      <c r="BJ927" s="18" t="s">
        <v>86</v>
      </c>
      <c r="BK927" s="145">
        <f>ROUND(I927*H927,2)</f>
        <v>0</v>
      </c>
      <c r="BL927" s="18" t="s">
        <v>311</v>
      </c>
      <c r="BM927" s="144" t="s">
        <v>4712</v>
      </c>
    </row>
    <row r="928" spans="2:65" s="1" customFormat="1" ht="29.25">
      <c r="B928" s="33"/>
      <c r="D928" s="146" t="s">
        <v>313</v>
      </c>
      <c r="F928" s="147" t="s">
        <v>4713</v>
      </c>
      <c r="I928" s="148"/>
      <c r="L928" s="33"/>
      <c r="M928" s="149"/>
      <c r="T928" s="54"/>
      <c r="AT928" s="18" t="s">
        <v>313</v>
      </c>
      <c r="AU928" s="18" t="s">
        <v>88</v>
      </c>
    </row>
    <row r="929" spans="2:65" s="1" customFormat="1" ht="11.25">
      <c r="B929" s="33"/>
      <c r="D929" s="150" t="s">
        <v>315</v>
      </c>
      <c r="F929" s="151" t="s">
        <v>4714</v>
      </c>
      <c r="I929" s="148"/>
      <c r="L929" s="33"/>
      <c r="M929" s="149"/>
      <c r="T929" s="54"/>
      <c r="AT929" s="18" t="s">
        <v>315</v>
      </c>
      <c r="AU929" s="18" t="s">
        <v>88</v>
      </c>
    </row>
    <row r="930" spans="2:65" s="1" customFormat="1" ht="48.75">
      <c r="B930" s="33"/>
      <c r="D930" s="146" t="s">
        <v>4036</v>
      </c>
      <c r="F930" s="189" t="s">
        <v>4715</v>
      </c>
      <c r="I930" s="148"/>
      <c r="L930" s="33"/>
      <c r="M930" s="149"/>
      <c r="T930" s="54"/>
      <c r="AT930" s="18" t="s">
        <v>4036</v>
      </c>
      <c r="AU930" s="18" t="s">
        <v>88</v>
      </c>
    </row>
    <row r="931" spans="2:65" s="12" customFormat="1" ht="11.25">
      <c r="B931" s="152"/>
      <c r="D931" s="146" t="s">
        <v>317</v>
      </c>
      <c r="E931" s="153" t="s">
        <v>42</v>
      </c>
      <c r="F931" s="154" t="s">
        <v>4716</v>
      </c>
      <c r="H931" s="153" t="s">
        <v>42</v>
      </c>
      <c r="I931" s="155"/>
      <c r="L931" s="152"/>
      <c r="M931" s="156"/>
      <c r="T931" s="157"/>
      <c r="AT931" s="153" t="s">
        <v>317</v>
      </c>
      <c r="AU931" s="153" t="s">
        <v>88</v>
      </c>
      <c r="AV931" s="12" t="s">
        <v>86</v>
      </c>
      <c r="AW931" s="12" t="s">
        <v>38</v>
      </c>
      <c r="AX931" s="12" t="s">
        <v>79</v>
      </c>
      <c r="AY931" s="153" t="s">
        <v>305</v>
      </c>
    </row>
    <row r="932" spans="2:65" s="12" customFormat="1" ht="11.25">
      <c r="B932" s="152"/>
      <c r="D932" s="146" t="s">
        <v>317</v>
      </c>
      <c r="E932" s="153" t="s">
        <v>42</v>
      </c>
      <c r="F932" s="154" t="s">
        <v>4367</v>
      </c>
      <c r="H932" s="153" t="s">
        <v>42</v>
      </c>
      <c r="I932" s="155"/>
      <c r="L932" s="152"/>
      <c r="M932" s="156"/>
      <c r="T932" s="157"/>
      <c r="AT932" s="153" t="s">
        <v>317</v>
      </c>
      <c r="AU932" s="153" t="s">
        <v>88</v>
      </c>
      <c r="AV932" s="12" t="s">
        <v>86</v>
      </c>
      <c r="AW932" s="12" t="s">
        <v>38</v>
      </c>
      <c r="AX932" s="12" t="s">
        <v>79</v>
      </c>
      <c r="AY932" s="153" t="s">
        <v>305</v>
      </c>
    </row>
    <row r="933" spans="2:65" s="13" customFormat="1" ht="11.25">
      <c r="B933" s="158"/>
      <c r="D933" s="146" t="s">
        <v>317</v>
      </c>
      <c r="E933" s="159" t="s">
        <v>42</v>
      </c>
      <c r="F933" s="160" t="s">
        <v>4717</v>
      </c>
      <c r="H933" s="161">
        <v>18.61</v>
      </c>
      <c r="I933" s="162"/>
      <c r="L933" s="158"/>
      <c r="M933" s="163"/>
      <c r="T933" s="164"/>
      <c r="AT933" s="159" t="s">
        <v>317</v>
      </c>
      <c r="AU933" s="159" t="s">
        <v>88</v>
      </c>
      <c r="AV933" s="13" t="s">
        <v>88</v>
      </c>
      <c r="AW933" s="13" t="s">
        <v>38</v>
      </c>
      <c r="AX933" s="13" t="s">
        <v>79</v>
      </c>
      <c r="AY933" s="159" t="s">
        <v>305</v>
      </c>
    </row>
    <row r="934" spans="2:65" s="15" customFormat="1" ht="11.25">
      <c r="B934" s="172"/>
      <c r="D934" s="146" t="s">
        <v>317</v>
      </c>
      <c r="E934" s="173" t="s">
        <v>42</v>
      </c>
      <c r="F934" s="174" t="s">
        <v>339</v>
      </c>
      <c r="H934" s="175">
        <v>18.61</v>
      </c>
      <c r="I934" s="176"/>
      <c r="L934" s="172"/>
      <c r="M934" s="177"/>
      <c r="T934" s="178"/>
      <c r="AT934" s="173" t="s">
        <v>317</v>
      </c>
      <c r="AU934" s="173" t="s">
        <v>88</v>
      </c>
      <c r="AV934" s="15" t="s">
        <v>311</v>
      </c>
      <c r="AW934" s="15" t="s">
        <v>38</v>
      </c>
      <c r="AX934" s="15" t="s">
        <v>86</v>
      </c>
      <c r="AY934" s="173" t="s">
        <v>305</v>
      </c>
    </row>
    <row r="935" spans="2:65" s="1" customFormat="1" ht="24.2" customHeight="1">
      <c r="B935" s="33"/>
      <c r="C935" s="133" t="s">
        <v>1084</v>
      </c>
      <c r="D935" s="133" t="s">
        <v>307</v>
      </c>
      <c r="E935" s="134" t="s">
        <v>4718</v>
      </c>
      <c r="F935" s="135" t="s">
        <v>4719</v>
      </c>
      <c r="G935" s="136" t="s">
        <v>199</v>
      </c>
      <c r="H935" s="137">
        <v>188.61</v>
      </c>
      <c r="I935" s="138"/>
      <c r="J935" s="139">
        <f>ROUND(I935*H935,2)</f>
        <v>0</v>
      </c>
      <c r="K935" s="135" t="s">
        <v>310</v>
      </c>
      <c r="L935" s="33"/>
      <c r="M935" s="140" t="s">
        <v>42</v>
      </c>
      <c r="N935" s="141" t="s">
        <v>50</v>
      </c>
      <c r="P935" s="142">
        <f>O935*H935</f>
        <v>0</v>
      </c>
      <c r="Q935" s="142">
        <v>4.6499999999999996E-3</v>
      </c>
      <c r="R935" s="142">
        <f>Q935*H935</f>
        <v>0.8770365</v>
      </c>
      <c r="S935" s="142">
        <v>0</v>
      </c>
      <c r="T935" s="143">
        <f>S935*H935</f>
        <v>0</v>
      </c>
      <c r="AR935" s="144" t="s">
        <v>311</v>
      </c>
      <c r="AT935" s="144" t="s">
        <v>307</v>
      </c>
      <c r="AU935" s="144" t="s">
        <v>88</v>
      </c>
      <c r="AY935" s="18" t="s">
        <v>305</v>
      </c>
      <c r="BE935" s="145">
        <f>IF(N935="základní",J935,0)</f>
        <v>0</v>
      </c>
      <c r="BF935" s="145">
        <f>IF(N935="snížená",J935,0)</f>
        <v>0</v>
      </c>
      <c r="BG935" s="145">
        <f>IF(N935="zákl. přenesená",J935,0)</f>
        <v>0</v>
      </c>
      <c r="BH935" s="145">
        <f>IF(N935="sníž. přenesená",J935,0)</f>
        <v>0</v>
      </c>
      <c r="BI935" s="145">
        <f>IF(N935="nulová",J935,0)</f>
        <v>0</v>
      </c>
      <c r="BJ935" s="18" t="s">
        <v>86</v>
      </c>
      <c r="BK935" s="145">
        <f>ROUND(I935*H935,2)</f>
        <v>0</v>
      </c>
      <c r="BL935" s="18" t="s">
        <v>311</v>
      </c>
      <c r="BM935" s="144" t="s">
        <v>4720</v>
      </c>
    </row>
    <row r="936" spans="2:65" s="1" customFormat="1" ht="19.5">
      <c r="B936" s="33"/>
      <c r="D936" s="146" t="s">
        <v>313</v>
      </c>
      <c r="F936" s="147" t="s">
        <v>4721</v>
      </c>
      <c r="I936" s="148"/>
      <c r="L936" s="33"/>
      <c r="M936" s="149"/>
      <c r="T936" s="54"/>
      <c r="AT936" s="18" t="s">
        <v>313</v>
      </c>
      <c r="AU936" s="18" t="s">
        <v>88</v>
      </c>
    </row>
    <row r="937" spans="2:65" s="1" customFormat="1" ht="11.25">
      <c r="B937" s="33"/>
      <c r="D937" s="150" t="s">
        <v>315</v>
      </c>
      <c r="F937" s="151" t="s">
        <v>4722</v>
      </c>
      <c r="I937" s="148"/>
      <c r="L937" s="33"/>
      <c r="M937" s="149"/>
      <c r="T937" s="54"/>
      <c r="AT937" s="18" t="s">
        <v>315</v>
      </c>
      <c r="AU937" s="18" t="s">
        <v>88</v>
      </c>
    </row>
    <row r="938" spans="2:65" s="1" customFormat="1" ht="146.25">
      <c r="B938" s="33"/>
      <c r="D938" s="146" t="s">
        <v>4036</v>
      </c>
      <c r="F938" s="189" t="s">
        <v>4723</v>
      </c>
      <c r="I938" s="148"/>
      <c r="L938" s="33"/>
      <c r="M938" s="149"/>
      <c r="T938" s="54"/>
      <c r="AT938" s="18" t="s">
        <v>4036</v>
      </c>
      <c r="AU938" s="18" t="s">
        <v>88</v>
      </c>
    </row>
    <row r="939" spans="2:65" s="12" customFormat="1" ht="11.25">
      <c r="B939" s="152"/>
      <c r="D939" s="146" t="s">
        <v>317</v>
      </c>
      <c r="E939" s="153" t="s">
        <v>42</v>
      </c>
      <c r="F939" s="154" t="s">
        <v>4716</v>
      </c>
      <c r="H939" s="153" t="s">
        <v>42</v>
      </c>
      <c r="I939" s="155"/>
      <c r="L939" s="152"/>
      <c r="M939" s="156"/>
      <c r="T939" s="157"/>
      <c r="AT939" s="153" t="s">
        <v>317</v>
      </c>
      <c r="AU939" s="153" t="s">
        <v>88</v>
      </c>
      <c r="AV939" s="12" t="s">
        <v>86</v>
      </c>
      <c r="AW939" s="12" t="s">
        <v>38</v>
      </c>
      <c r="AX939" s="12" t="s">
        <v>79</v>
      </c>
      <c r="AY939" s="153" t="s">
        <v>305</v>
      </c>
    </row>
    <row r="940" spans="2:65" s="12" customFormat="1" ht="11.25">
      <c r="B940" s="152"/>
      <c r="D940" s="146" t="s">
        <v>317</v>
      </c>
      <c r="E940" s="153" t="s">
        <v>42</v>
      </c>
      <c r="F940" s="154" t="s">
        <v>4367</v>
      </c>
      <c r="H940" s="153" t="s">
        <v>42</v>
      </c>
      <c r="I940" s="155"/>
      <c r="L940" s="152"/>
      <c r="M940" s="156"/>
      <c r="T940" s="157"/>
      <c r="AT940" s="153" t="s">
        <v>317</v>
      </c>
      <c r="AU940" s="153" t="s">
        <v>88</v>
      </c>
      <c r="AV940" s="12" t="s">
        <v>86</v>
      </c>
      <c r="AW940" s="12" t="s">
        <v>38</v>
      </c>
      <c r="AX940" s="12" t="s">
        <v>79</v>
      </c>
      <c r="AY940" s="153" t="s">
        <v>305</v>
      </c>
    </row>
    <row r="941" spans="2:65" s="13" customFormat="1" ht="11.25">
      <c r="B941" s="158"/>
      <c r="D941" s="146" t="s">
        <v>317</v>
      </c>
      <c r="E941" s="159" t="s">
        <v>42</v>
      </c>
      <c r="F941" s="160" t="s">
        <v>4724</v>
      </c>
      <c r="H941" s="161">
        <v>188.61</v>
      </c>
      <c r="I941" s="162"/>
      <c r="L941" s="158"/>
      <c r="M941" s="163"/>
      <c r="T941" s="164"/>
      <c r="AT941" s="159" t="s">
        <v>317</v>
      </c>
      <c r="AU941" s="159" t="s">
        <v>88</v>
      </c>
      <c r="AV941" s="13" t="s">
        <v>88</v>
      </c>
      <c r="AW941" s="13" t="s">
        <v>38</v>
      </c>
      <c r="AX941" s="13" t="s">
        <v>79</v>
      </c>
      <c r="AY941" s="159" t="s">
        <v>305</v>
      </c>
    </row>
    <row r="942" spans="2:65" s="15" customFormat="1" ht="11.25">
      <c r="B942" s="172"/>
      <c r="D942" s="146" t="s">
        <v>317</v>
      </c>
      <c r="E942" s="173" t="s">
        <v>42</v>
      </c>
      <c r="F942" s="174" t="s">
        <v>339</v>
      </c>
      <c r="H942" s="175">
        <v>188.61</v>
      </c>
      <c r="I942" s="176"/>
      <c r="L942" s="172"/>
      <c r="M942" s="177"/>
      <c r="T942" s="178"/>
      <c r="AT942" s="173" t="s">
        <v>317</v>
      </c>
      <c r="AU942" s="173" t="s">
        <v>88</v>
      </c>
      <c r="AV942" s="15" t="s">
        <v>311</v>
      </c>
      <c r="AW942" s="15" t="s">
        <v>38</v>
      </c>
      <c r="AX942" s="15" t="s">
        <v>86</v>
      </c>
      <c r="AY942" s="173" t="s">
        <v>305</v>
      </c>
    </row>
    <row r="943" spans="2:65" s="1" customFormat="1" ht="24.2" customHeight="1">
      <c r="B943" s="33"/>
      <c r="C943" s="133" t="s">
        <v>1096</v>
      </c>
      <c r="D943" s="133" t="s">
        <v>307</v>
      </c>
      <c r="E943" s="134" t="s">
        <v>4725</v>
      </c>
      <c r="F943" s="135" t="s">
        <v>4726</v>
      </c>
      <c r="G943" s="136" t="s">
        <v>199</v>
      </c>
      <c r="H943" s="137">
        <v>188.61</v>
      </c>
      <c r="I943" s="138"/>
      <c r="J943" s="139">
        <f>ROUND(I943*H943,2)</f>
        <v>0</v>
      </c>
      <c r="K943" s="135" t="s">
        <v>310</v>
      </c>
      <c r="L943" s="33"/>
      <c r="M943" s="140" t="s">
        <v>42</v>
      </c>
      <c r="N943" s="141" t="s">
        <v>50</v>
      </c>
      <c r="P943" s="142">
        <f>O943*H943</f>
        <v>0</v>
      </c>
      <c r="Q943" s="142">
        <v>0</v>
      </c>
      <c r="R943" s="142">
        <f>Q943*H943</f>
        <v>0</v>
      </c>
      <c r="S943" s="142">
        <v>0</v>
      </c>
      <c r="T943" s="143">
        <f>S943*H943</f>
        <v>0</v>
      </c>
      <c r="AR943" s="144" t="s">
        <v>311</v>
      </c>
      <c r="AT943" s="144" t="s">
        <v>307</v>
      </c>
      <c r="AU943" s="144" t="s">
        <v>88</v>
      </c>
      <c r="AY943" s="18" t="s">
        <v>305</v>
      </c>
      <c r="BE943" s="145">
        <f>IF(N943="základní",J943,0)</f>
        <v>0</v>
      </c>
      <c r="BF943" s="145">
        <f>IF(N943="snížená",J943,0)</f>
        <v>0</v>
      </c>
      <c r="BG943" s="145">
        <f>IF(N943="zákl. přenesená",J943,0)</f>
        <v>0</v>
      </c>
      <c r="BH943" s="145">
        <f>IF(N943="sníž. přenesená",J943,0)</f>
        <v>0</v>
      </c>
      <c r="BI943" s="145">
        <f>IF(N943="nulová",J943,0)</f>
        <v>0</v>
      </c>
      <c r="BJ943" s="18" t="s">
        <v>86</v>
      </c>
      <c r="BK943" s="145">
        <f>ROUND(I943*H943,2)</f>
        <v>0</v>
      </c>
      <c r="BL943" s="18" t="s">
        <v>311</v>
      </c>
      <c r="BM943" s="144" t="s">
        <v>4727</v>
      </c>
    </row>
    <row r="944" spans="2:65" s="1" customFormat="1" ht="19.5">
      <c r="B944" s="33"/>
      <c r="D944" s="146" t="s">
        <v>313</v>
      </c>
      <c r="F944" s="147" t="s">
        <v>4728</v>
      </c>
      <c r="I944" s="148"/>
      <c r="L944" s="33"/>
      <c r="M944" s="149"/>
      <c r="T944" s="54"/>
      <c r="AT944" s="18" t="s">
        <v>313</v>
      </c>
      <c r="AU944" s="18" t="s">
        <v>88</v>
      </c>
    </row>
    <row r="945" spans="2:65" s="1" customFormat="1" ht="11.25">
      <c r="B945" s="33"/>
      <c r="D945" s="150" t="s">
        <v>315</v>
      </c>
      <c r="F945" s="151" t="s">
        <v>4729</v>
      </c>
      <c r="I945" s="148"/>
      <c r="L945" s="33"/>
      <c r="M945" s="149"/>
      <c r="T945" s="54"/>
      <c r="AT945" s="18" t="s">
        <v>315</v>
      </c>
      <c r="AU945" s="18" t="s">
        <v>88</v>
      </c>
    </row>
    <row r="946" spans="2:65" s="1" customFormat="1" ht="146.25">
      <c r="B946" s="33"/>
      <c r="D946" s="146" t="s">
        <v>4036</v>
      </c>
      <c r="F946" s="189" t="s">
        <v>4723</v>
      </c>
      <c r="I946" s="148"/>
      <c r="L946" s="33"/>
      <c r="M946" s="149"/>
      <c r="T946" s="54"/>
      <c r="AT946" s="18" t="s">
        <v>4036</v>
      </c>
      <c r="AU946" s="18" t="s">
        <v>88</v>
      </c>
    </row>
    <row r="947" spans="2:65" s="1" customFormat="1" ht="21.75" customHeight="1">
      <c r="B947" s="33"/>
      <c r="C947" s="133" t="s">
        <v>1106</v>
      </c>
      <c r="D947" s="133" t="s">
        <v>307</v>
      </c>
      <c r="E947" s="134" t="s">
        <v>4730</v>
      </c>
      <c r="F947" s="135" t="s">
        <v>4731</v>
      </c>
      <c r="G947" s="136" t="s">
        <v>199</v>
      </c>
      <c r="H947" s="137">
        <v>75.459999999999994</v>
      </c>
      <c r="I947" s="138"/>
      <c r="J947" s="139">
        <f>ROUND(I947*H947,2)</f>
        <v>0</v>
      </c>
      <c r="K947" s="135" t="s">
        <v>310</v>
      </c>
      <c r="L947" s="33"/>
      <c r="M947" s="140" t="s">
        <v>42</v>
      </c>
      <c r="N947" s="141" t="s">
        <v>50</v>
      </c>
      <c r="P947" s="142">
        <f>O947*H947</f>
        <v>0</v>
      </c>
      <c r="Q947" s="142">
        <v>3.3999999999999998E-3</v>
      </c>
      <c r="R947" s="142">
        <f>Q947*H947</f>
        <v>0.25656399999999996</v>
      </c>
      <c r="S947" s="142">
        <v>0</v>
      </c>
      <c r="T947" s="143">
        <f>S947*H947</f>
        <v>0</v>
      </c>
      <c r="AR947" s="144" t="s">
        <v>311</v>
      </c>
      <c r="AT947" s="144" t="s">
        <v>307</v>
      </c>
      <c r="AU947" s="144" t="s">
        <v>88</v>
      </c>
      <c r="AY947" s="18" t="s">
        <v>305</v>
      </c>
      <c r="BE947" s="145">
        <f>IF(N947="základní",J947,0)</f>
        <v>0</v>
      </c>
      <c r="BF947" s="145">
        <f>IF(N947="snížená",J947,0)</f>
        <v>0</v>
      </c>
      <c r="BG947" s="145">
        <f>IF(N947="zákl. přenesená",J947,0)</f>
        <v>0</v>
      </c>
      <c r="BH947" s="145">
        <f>IF(N947="sníž. přenesená",J947,0)</f>
        <v>0</v>
      </c>
      <c r="BI947" s="145">
        <f>IF(N947="nulová",J947,0)</f>
        <v>0</v>
      </c>
      <c r="BJ947" s="18" t="s">
        <v>86</v>
      </c>
      <c r="BK947" s="145">
        <f>ROUND(I947*H947,2)</f>
        <v>0</v>
      </c>
      <c r="BL947" s="18" t="s">
        <v>311</v>
      </c>
      <c r="BM947" s="144" t="s">
        <v>4732</v>
      </c>
    </row>
    <row r="948" spans="2:65" s="1" customFormat="1" ht="19.5">
      <c r="B948" s="33"/>
      <c r="D948" s="146" t="s">
        <v>313</v>
      </c>
      <c r="F948" s="147" t="s">
        <v>4733</v>
      </c>
      <c r="I948" s="148"/>
      <c r="L948" s="33"/>
      <c r="M948" s="149"/>
      <c r="T948" s="54"/>
      <c r="AT948" s="18" t="s">
        <v>313</v>
      </c>
      <c r="AU948" s="18" t="s">
        <v>88</v>
      </c>
    </row>
    <row r="949" spans="2:65" s="1" customFormat="1" ht="11.25">
      <c r="B949" s="33"/>
      <c r="D949" s="150" t="s">
        <v>315</v>
      </c>
      <c r="F949" s="151" t="s">
        <v>4734</v>
      </c>
      <c r="I949" s="148"/>
      <c r="L949" s="33"/>
      <c r="M949" s="149"/>
      <c r="T949" s="54"/>
      <c r="AT949" s="18" t="s">
        <v>315</v>
      </c>
      <c r="AU949" s="18" t="s">
        <v>88</v>
      </c>
    </row>
    <row r="950" spans="2:65" s="1" customFormat="1" ht="146.25">
      <c r="B950" s="33"/>
      <c r="D950" s="146" t="s">
        <v>4036</v>
      </c>
      <c r="F950" s="189" t="s">
        <v>4723</v>
      </c>
      <c r="I950" s="148"/>
      <c r="L950" s="33"/>
      <c r="M950" s="149"/>
      <c r="T950" s="54"/>
      <c r="AT950" s="18" t="s">
        <v>4036</v>
      </c>
      <c r="AU950" s="18" t="s">
        <v>88</v>
      </c>
    </row>
    <row r="951" spans="2:65" s="12" customFormat="1" ht="11.25">
      <c r="B951" s="152"/>
      <c r="D951" s="146" t="s">
        <v>317</v>
      </c>
      <c r="E951" s="153" t="s">
        <v>42</v>
      </c>
      <c r="F951" s="154" t="s">
        <v>4716</v>
      </c>
      <c r="H951" s="153" t="s">
        <v>42</v>
      </c>
      <c r="I951" s="155"/>
      <c r="L951" s="152"/>
      <c r="M951" s="156"/>
      <c r="T951" s="157"/>
      <c r="AT951" s="153" t="s">
        <v>317</v>
      </c>
      <c r="AU951" s="153" t="s">
        <v>88</v>
      </c>
      <c r="AV951" s="12" t="s">
        <v>86</v>
      </c>
      <c r="AW951" s="12" t="s">
        <v>38</v>
      </c>
      <c r="AX951" s="12" t="s">
        <v>79</v>
      </c>
      <c r="AY951" s="153" t="s">
        <v>305</v>
      </c>
    </row>
    <row r="952" spans="2:65" s="12" customFormat="1" ht="11.25">
      <c r="B952" s="152"/>
      <c r="D952" s="146" t="s">
        <v>317</v>
      </c>
      <c r="E952" s="153" t="s">
        <v>42</v>
      </c>
      <c r="F952" s="154" t="s">
        <v>4367</v>
      </c>
      <c r="H952" s="153" t="s">
        <v>42</v>
      </c>
      <c r="I952" s="155"/>
      <c r="L952" s="152"/>
      <c r="M952" s="156"/>
      <c r="T952" s="157"/>
      <c r="AT952" s="153" t="s">
        <v>317</v>
      </c>
      <c r="AU952" s="153" t="s">
        <v>88</v>
      </c>
      <c r="AV952" s="12" t="s">
        <v>86</v>
      </c>
      <c r="AW952" s="12" t="s">
        <v>38</v>
      </c>
      <c r="AX952" s="12" t="s">
        <v>79</v>
      </c>
      <c r="AY952" s="153" t="s">
        <v>305</v>
      </c>
    </row>
    <row r="953" spans="2:65" s="13" customFormat="1" ht="11.25">
      <c r="B953" s="158"/>
      <c r="D953" s="146" t="s">
        <v>317</v>
      </c>
      <c r="E953" s="159" t="s">
        <v>42</v>
      </c>
      <c r="F953" s="160" t="s">
        <v>4735</v>
      </c>
      <c r="H953" s="161">
        <v>75.459999999999994</v>
      </c>
      <c r="I953" s="162"/>
      <c r="L953" s="158"/>
      <c r="M953" s="163"/>
      <c r="T953" s="164"/>
      <c r="AT953" s="159" t="s">
        <v>317</v>
      </c>
      <c r="AU953" s="159" t="s">
        <v>88</v>
      </c>
      <c r="AV953" s="13" t="s">
        <v>88</v>
      </c>
      <c r="AW953" s="13" t="s">
        <v>38</v>
      </c>
      <c r="AX953" s="13" t="s">
        <v>79</v>
      </c>
      <c r="AY953" s="159" t="s">
        <v>305</v>
      </c>
    </row>
    <row r="954" spans="2:65" s="15" customFormat="1" ht="11.25">
      <c r="B954" s="172"/>
      <c r="D954" s="146" t="s">
        <v>317</v>
      </c>
      <c r="E954" s="173" t="s">
        <v>42</v>
      </c>
      <c r="F954" s="174" t="s">
        <v>339</v>
      </c>
      <c r="H954" s="175">
        <v>75.459999999999994</v>
      </c>
      <c r="I954" s="176"/>
      <c r="L954" s="172"/>
      <c r="M954" s="177"/>
      <c r="T954" s="178"/>
      <c r="AT954" s="173" t="s">
        <v>317</v>
      </c>
      <c r="AU954" s="173" t="s">
        <v>88</v>
      </c>
      <c r="AV954" s="15" t="s">
        <v>311</v>
      </c>
      <c r="AW954" s="15" t="s">
        <v>38</v>
      </c>
      <c r="AX954" s="15" t="s">
        <v>86</v>
      </c>
      <c r="AY954" s="173" t="s">
        <v>305</v>
      </c>
    </row>
    <row r="955" spans="2:65" s="1" customFormat="1" ht="33" customHeight="1">
      <c r="B955" s="33"/>
      <c r="C955" s="133" t="s">
        <v>1113</v>
      </c>
      <c r="D955" s="133" t="s">
        <v>307</v>
      </c>
      <c r="E955" s="134" t="s">
        <v>4736</v>
      </c>
      <c r="F955" s="135" t="s">
        <v>4737</v>
      </c>
      <c r="G955" s="136" t="s">
        <v>199</v>
      </c>
      <c r="H955" s="137">
        <v>154.1</v>
      </c>
      <c r="I955" s="138"/>
      <c r="J955" s="139">
        <f>ROUND(I955*H955,2)</f>
        <v>0</v>
      </c>
      <c r="K955" s="135" t="s">
        <v>310</v>
      </c>
      <c r="L955" s="33"/>
      <c r="M955" s="140" t="s">
        <v>42</v>
      </c>
      <c r="N955" s="141" t="s">
        <v>50</v>
      </c>
      <c r="P955" s="142">
        <f>O955*H955</f>
        <v>0</v>
      </c>
      <c r="Q955" s="142">
        <v>1.6100000000000001E-3</v>
      </c>
      <c r="R955" s="142">
        <f>Q955*H955</f>
        <v>0.24810100000000002</v>
      </c>
      <c r="S955" s="142">
        <v>0</v>
      </c>
      <c r="T955" s="143">
        <f>S955*H955</f>
        <v>0</v>
      </c>
      <c r="AR955" s="144" t="s">
        <v>311</v>
      </c>
      <c r="AT955" s="144" t="s">
        <v>307</v>
      </c>
      <c r="AU955" s="144" t="s">
        <v>88</v>
      </c>
      <c r="AY955" s="18" t="s">
        <v>305</v>
      </c>
      <c r="BE955" s="145">
        <f>IF(N955="základní",J955,0)</f>
        <v>0</v>
      </c>
      <c r="BF955" s="145">
        <f>IF(N955="snížená",J955,0)</f>
        <v>0</v>
      </c>
      <c r="BG955" s="145">
        <f>IF(N955="zákl. přenesená",J955,0)</f>
        <v>0</v>
      </c>
      <c r="BH955" s="145">
        <f>IF(N955="sníž. přenesená",J955,0)</f>
        <v>0</v>
      </c>
      <c r="BI955" s="145">
        <f>IF(N955="nulová",J955,0)</f>
        <v>0</v>
      </c>
      <c r="BJ955" s="18" t="s">
        <v>86</v>
      </c>
      <c r="BK955" s="145">
        <f>ROUND(I955*H955,2)</f>
        <v>0</v>
      </c>
      <c r="BL955" s="18" t="s">
        <v>311</v>
      </c>
      <c r="BM955" s="144" t="s">
        <v>4738</v>
      </c>
    </row>
    <row r="956" spans="2:65" s="1" customFormat="1" ht="19.5">
      <c r="B956" s="33"/>
      <c r="D956" s="146" t="s">
        <v>313</v>
      </c>
      <c r="F956" s="147" t="s">
        <v>4739</v>
      </c>
      <c r="I956" s="148"/>
      <c r="L956" s="33"/>
      <c r="M956" s="149"/>
      <c r="T956" s="54"/>
      <c r="AT956" s="18" t="s">
        <v>313</v>
      </c>
      <c r="AU956" s="18" t="s">
        <v>88</v>
      </c>
    </row>
    <row r="957" spans="2:65" s="1" customFormat="1" ht="11.25">
      <c r="B957" s="33"/>
      <c r="D957" s="150" t="s">
        <v>315</v>
      </c>
      <c r="F957" s="151" t="s">
        <v>4740</v>
      </c>
      <c r="I957" s="148"/>
      <c r="L957" s="33"/>
      <c r="M957" s="149"/>
      <c r="T957" s="54"/>
      <c r="AT957" s="18" t="s">
        <v>315</v>
      </c>
      <c r="AU957" s="18" t="s">
        <v>88</v>
      </c>
    </row>
    <row r="958" spans="2:65" s="1" customFormat="1" ht="58.5">
      <c r="B958" s="33"/>
      <c r="D958" s="146" t="s">
        <v>4036</v>
      </c>
      <c r="F958" s="189" t="s">
        <v>4741</v>
      </c>
      <c r="I958" s="148"/>
      <c r="L958" s="33"/>
      <c r="M958" s="149"/>
      <c r="T958" s="54"/>
      <c r="AT958" s="18" t="s">
        <v>4036</v>
      </c>
      <c r="AU958" s="18" t="s">
        <v>88</v>
      </c>
    </row>
    <row r="959" spans="2:65" s="12" customFormat="1" ht="11.25">
      <c r="B959" s="152"/>
      <c r="D959" s="146" t="s">
        <v>317</v>
      </c>
      <c r="E959" s="153" t="s">
        <v>42</v>
      </c>
      <c r="F959" s="154" t="s">
        <v>4716</v>
      </c>
      <c r="H959" s="153" t="s">
        <v>42</v>
      </c>
      <c r="I959" s="155"/>
      <c r="L959" s="152"/>
      <c r="M959" s="156"/>
      <c r="T959" s="157"/>
      <c r="AT959" s="153" t="s">
        <v>317</v>
      </c>
      <c r="AU959" s="153" t="s">
        <v>88</v>
      </c>
      <c r="AV959" s="12" t="s">
        <v>86</v>
      </c>
      <c r="AW959" s="12" t="s">
        <v>38</v>
      </c>
      <c r="AX959" s="12" t="s">
        <v>79</v>
      </c>
      <c r="AY959" s="153" t="s">
        <v>305</v>
      </c>
    </row>
    <row r="960" spans="2:65" s="12" customFormat="1" ht="11.25">
      <c r="B960" s="152"/>
      <c r="D960" s="146" t="s">
        <v>317</v>
      </c>
      <c r="E960" s="153" t="s">
        <v>42</v>
      </c>
      <c r="F960" s="154" t="s">
        <v>4367</v>
      </c>
      <c r="H960" s="153" t="s">
        <v>42</v>
      </c>
      <c r="I960" s="155"/>
      <c r="L960" s="152"/>
      <c r="M960" s="156"/>
      <c r="T960" s="157"/>
      <c r="AT960" s="153" t="s">
        <v>317</v>
      </c>
      <c r="AU960" s="153" t="s">
        <v>88</v>
      </c>
      <c r="AV960" s="12" t="s">
        <v>86</v>
      </c>
      <c r="AW960" s="12" t="s">
        <v>38</v>
      </c>
      <c r="AX960" s="12" t="s">
        <v>79</v>
      </c>
      <c r="AY960" s="153" t="s">
        <v>305</v>
      </c>
    </row>
    <row r="961" spans="2:65" s="13" customFormat="1" ht="11.25">
      <c r="B961" s="158"/>
      <c r="D961" s="146" t="s">
        <v>317</v>
      </c>
      <c r="E961" s="159" t="s">
        <v>42</v>
      </c>
      <c r="F961" s="160" t="s">
        <v>4742</v>
      </c>
      <c r="H961" s="161">
        <v>154.1</v>
      </c>
      <c r="I961" s="162"/>
      <c r="L961" s="158"/>
      <c r="M961" s="163"/>
      <c r="T961" s="164"/>
      <c r="AT961" s="159" t="s">
        <v>317</v>
      </c>
      <c r="AU961" s="159" t="s">
        <v>88</v>
      </c>
      <c r="AV961" s="13" t="s">
        <v>88</v>
      </c>
      <c r="AW961" s="13" t="s">
        <v>38</v>
      </c>
      <c r="AX961" s="13" t="s">
        <v>79</v>
      </c>
      <c r="AY961" s="159" t="s">
        <v>305</v>
      </c>
    </row>
    <row r="962" spans="2:65" s="15" customFormat="1" ht="11.25">
      <c r="B962" s="172"/>
      <c r="D962" s="146" t="s">
        <v>317</v>
      </c>
      <c r="E962" s="173" t="s">
        <v>42</v>
      </c>
      <c r="F962" s="174" t="s">
        <v>339</v>
      </c>
      <c r="H962" s="175">
        <v>154.1</v>
      </c>
      <c r="I962" s="176"/>
      <c r="L962" s="172"/>
      <c r="M962" s="177"/>
      <c r="T962" s="178"/>
      <c r="AT962" s="173" t="s">
        <v>317</v>
      </c>
      <c r="AU962" s="173" t="s">
        <v>88</v>
      </c>
      <c r="AV962" s="15" t="s">
        <v>311</v>
      </c>
      <c r="AW962" s="15" t="s">
        <v>38</v>
      </c>
      <c r="AX962" s="15" t="s">
        <v>86</v>
      </c>
      <c r="AY962" s="173" t="s">
        <v>305</v>
      </c>
    </row>
    <row r="963" spans="2:65" s="1" customFormat="1" ht="33" customHeight="1">
      <c r="B963" s="33"/>
      <c r="C963" s="133" t="s">
        <v>1120</v>
      </c>
      <c r="D963" s="133" t="s">
        <v>307</v>
      </c>
      <c r="E963" s="134" t="s">
        <v>4743</v>
      </c>
      <c r="F963" s="135" t="s">
        <v>4744</v>
      </c>
      <c r="G963" s="136" t="s">
        <v>199</v>
      </c>
      <c r="H963" s="137">
        <v>154.1</v>
      </c>
      <c r="I963" s="138"/>
      <c r="J963" s="139">
        <f>ROUND(I963*H963,2)</f>
        <v>0</v>
      </c>
      <c r="K963" s="135" t="s">
        <v>310</v>
      </c>
      <c r="L963" s="33"/>
      <c r="M963" s="140" t="s">
        <v>42</v>
      </c>
      <c r="N963" s="141" t="s">
        <v>50</v>
      </c>
      <c r="P963" s="142">
        <f>O963*H963</f>
        <v>0</v>
      </c>
      <c r="Q963" s="142">
        <v>0</v>
      </c>
      <c r="R963" s="142">
        <f>Q963*H963</f>
        <v>0</v>
      </c>
      <c r="S963" s="142">
        <v>0</v>
      </c>
      <c r="T963" s="143">
        <f>S963*H963</f>
        <v>0</v>
      </c>
      <c r="AR963" s="144" t="s">
        <v>311</v>
      </c>
      <c r="AT963" s="144" t="s">
        <v>307</v>
      </c>
      <c r="AU963" s="144" t="s">
        <v>88</v>
      </c>
      <c r="AY963" s="18" t="s">
        <v>305</v>
      </c>
      <c r="BE963" s="145">
        <f>IF(N963="základní",J963,0)</f>
        <v>0</v>
      </c>
      <c r="BF963" s="145">
        <f>IF(N963="snížená",J963,0)</f>
        <v>0</v>
      </c>
      <c r="BG963" s="145">
        <f>IF(N963="zákl. přenesená",J963,0)</f>
        <v>0</v>
      </c>
      <c r="BH963" s="145">
        <f>IF(N963="sníž. přenesená",J963,0)</f>
        <v>0</v>
      </c>
      <c r="BI963" s="145">
        <f>IF(N963="nulová",J963,0)</f>
        <v>0</v>
      </c>
      <c r="BJ963" s="18" t="s">
        <v>86</v>
      </c>
      <c r="BK963" s="145">
        <f>ROUND(I963*H963,2)</f>
        <v>0</v>
      </c>
      <c r="BL963" s="18" t="s">
        <v>311</v>
      </c>
      <c r="BM963" s="144" t="s">
        <v>4745</v>
      </c>
    </row>
    <row r="964" spans="2:65" s="1" customFormat="1" ht="29.25">
      <c r="B964" s="33"/>
      <c r="D964" s="146" t="s">
        <v>313</v>
      </c>
      <c r="F964" s="147" t="s">
        <v>4746</v>
      </c>
      <c r="I964" s="148"/>
      <c r="L964" s="33"/>
      <c r="M964" s="149"/>
      <c r="T964" s="54"/>
      <c r="AT964" s="18" t="s">
        <v>313</v>
      </c>
      <c r="AU964" s="18" t="s">
        <v>88</v>
      </c>
    </row>
    <row r="965" spans="2:65" s="1" customFormat="1" ht="11.25">
      <c r="B965" s="33"/>
      <c r="D965" s="150" t="s">
        <v>315</v>
      </c>
      <c r="F965" s="151" t="s">
        <v>4747</v>
      </c>
      <c r="I965" s="148"/>
      <c r="L965" s="33"/>
      <c r="M965" s="149"/>
      <c r="T965" s="54"/>
      <c r="AT965" s="18" t="s">
        <v>315</v>
      </c>
      <c r="AU965" s="18" t="s">
        <v>88</v>
      </c>
    </row>
    <row r="966" spans="2:65" s="1" customFormat="1" ht="58.5">
      <c r="B966" s="33"/>
      <c r="D966" s="146" t="s">
        <v>4036</v>
      </c>
      <c r="F966" s="189" t="s">
        <v>4741</v>
      </c>
      <c r="I966" s="148"/>
      <c r="L966" s="33"/>
      <c r="M966" s="149"/>
      <c r="T966" s="54"/>
      <c r="AT966" s="18" t="s">
        <v>4036</v>
      </c>
      <c r="AU966" s="18" t="s">
        <v>88</v>
      </c>
    </row>
    <row r="967" spans="2:65" s="1" customFormat="1" ht="24.2" customHeight="1">
      <c r="B967" s="33"/>
      <c r="C967" s="133" t="s">
        <v>1128</v>
      </c>
      <c r="D967" s="133" t="s">
        <v>307</v>
      </c>
      <c r="E967" s="134" t="s">
        <v>4748</v>
      </c>
      <c r="F967" s="135" t="s">
        <v>4749</v>
      </c>
      <c r="G967" s="136" t="s">
        <v>453</v>
      </c>
      <c r="H967" s="137">
        <v>1.861</v>
      </c>
      <c r="I967" s="138"/>
      <c r="J967" s="139">
        <f>ROUND(I967*H967,2)</f>
        <v>0</v>
      </c>
      <c r="K967" s="135" t="s">
        <v>310</v>
      </c>
      <c r="L967" s="33"/>
      <c r="M967" s="140" t="s">
        <v>42</v>
      </c>
      <c r="N967" s="141" t="s">
        <v>50</v>
      </c>
      <c r="P967" s="142">
        <f>O967*H967</f>
        <v>0</v>
      </c>
      <c r="Q967" s="142">
        <v>1.0551200000000001</v>
      </c>
      <c r="R967" s="142">
        <f>Q967*H967</f>
        <v>1.9635783200000001</v>
      </c>
      <c r="S967" s="142">
        <v>0</v>
      </c>
      <c r="T967" s="143">
        <f>S967*H967</f>
        <v>0</v>
      </c>
      <c r="AR967" s="144" t="s">
        <v>311</v>
      </c>
      <c r="AT967" s="144" t="s">
        <v>307</v>
      </c>
      <c r="AU967" s="144" t="s">
        <v>88</v>
      </c>
      <c r="AY967" s="18" t="s">
        <v>305</v>
      </c>
      <c r="BE967" s="145">
        <f>IF(N967="základní",J967,0)</f>
        <v>0</v>
      </c>
      <c r="BF967" s="145">
        <f>IF(N967="snížená",J967,0)</f>
        <v>0</v>
      </c>
      <c r="BG967" s="145">
        <f>IF(N967="zákl. přenesená",J967,0)</f>
        <v>0</v>
      </c>
      <c r="BH967" s="145">
        <f>IF(N967="sníž. přenesená",J967,0)</f>
        <v>0</v>
      </c>
      <c r="BI967" s="145">
        <f>IF(N967="nulová",J967,0)</f>
        <v>0</v>
      </c>
      <c r="BJ967" s="18" t="s">
        <v>86</v>
      </c>
      <c r="BK967" s="145">
        <f>ROUND(I967*H967,2)</f>
        <v>0</v>
      </c>
      <c r="BL967" s="18" t="s">
        <v>311</v>
      </c>
      <c r="BM967" s="144" t="s">
        <v>4750</v>
      </c>
    </row>
    <row r="968" spans="2:65" s="1" customFormat="1" ht="48.75">
      <c r="B968" s="33"/>
      <c r="D968" s="146" t="s">
        <v>313</v>
      </c>
      <c r="F968" s="147" t="s">
        <v>4751</v>
      </c>
      <c r="I968" s="148"/>
      <c r="L968" s="33"/>
      <c r="M968" s="149"/>
      <c r="T968" s="54"/>
      <c r="AT968" s="18" t="s">
        <v>313</v>
      </c>
      <c r="AU968" s="18" t="s">
        <v>88</v>
      </c>
    </row>
    <row r="969" spans="2:65" s="1" customFormat="1" ht="11.25">
      <c r="B969" s="33"/>
      <c r="D969" s="150" t="s">
        <v>315</v>
      </c>
      <c r="F969" s="151" t="s">
        <v>4752</v>
      </c>
      <c r="I969" s="148"/>
      <c r="L969" s="33"/>
      <c r="M969" s="149"/>
      <c r="T969" s="54"/>
      <c r="AT969" s="18" t="s">
        <v>315</v>
      </c>
      <c r="AU969" s="18" t="s">
        <v>88</v>
      </c>
    </row>
    <row r="970" spans="2:65" s="12" customFormat="1" ht="11.25">
      <c r="B970" s="152"/>
      <c r="D970" s="146" t="s">
        <v>317</v>
      </c>
      <c r="E970" s="153" t="s">
        <v>42</v>
      </c>
      <c r="F970" s="154" t="s">
        <v>4753</v>
      </c>
      <c r="H970" s="153" t="s">
        <v>42</v>
      </c>
      <c r="I970" s="155"/>
      <c r="L970" s="152"/>
      <c r="M970" s="156"/>
      <c r="T970" s="157"/>
      <c r="AT970" s="153" t="s">
        <v>317</v>
      </c>
      <c r="AU970" s="153" t="s">
        <v>88</v>
      </c>
      <c r="AV970" s="12" t="s">
        <v>86</v>
      </c>
      <c r="AW970" s="12" t="s">
        <v>38</v>
      </c>
      <c r="AX970" s="12" t="s">
        <v>79</v>
      </c>
      <c r="AY970" s="153" t="s">
        <v>305</v>
      </c>
    </row>
    <row r="971" spans="2:65" s="12" customFormat="1" ht="11.25">
      <c r="B971" s="152"/>
      <c r="D971" s="146" t="s">
        <v>317</v>
      </c>
      <c r="E971" s="153" t="s">
        <v>42</v>
      </c>
      <c r="F971" s="154" t="s">
        <v>4367</v>
      </c>
      <c r="H971" s="153" t="s">
        <v>42</v>
      </c>
      <c r="I971" s="155"/>
      <c r="L971" s="152"/>
      <c r="M971" s="156"/>
      <c r="T971" s="157"/>
      <c r="AT971" s="153" t="s">
        <v>317</v>
      </c>
      <c r="AU971" s="153" t="s">
        <v>88</v>
      </c>
      <c r="AV971" s="12" t="s">
        <v>86</v>
      </c>
      <c r="AW971" s="12" t="s">
        <v>38</v>
      </c>
      <c r="AX971" s="12" t="s">
        <v>79</v>
      </c>
      <c r="AY971" s="153" t="s">
        <v>305</v>
      </c>
    </row>
    <row r="972" spans="2:65" s="12" customFormat="1" ht="11.25">
      <c r="B972" s="152"/>
      <c r="D972" s="146" t="s">
        <v>317</v>
      </c>
      <c r="E972" s="153" t="s">
        <v>42</v>
      </c>
      <c r="F972" s="154" t="s">
        <v>4354</v>
      </c>
      <c r="H972" s="153" t="s">
        <v>42</v>
      </c>
      <c r="I972" s="155"/>
      <c r="L972" s="152"/>
      <c r="M972" s="156"/>
      <c r="T972" s="157"/>
      <c r="AT972" s="153" t="s">
        <v>317</v>
      </c>
      <c r="AU972" s="153" t="s">
        <v>88</v>
      </c>
      <c r="AV972" s="12" t="s">
        <v>86</v>
      </c>
      <c r="AW972" s="12" t="s">
        <v>38</v>
      </c>
      <c r="AX972" s="12" t="s">
        <v>79</v>
      </c>
      <c r="AY972" s="153" t="s">
        <v>305</v>
      </c>
    </row>
    <row r="973" spans="2:65" s="13" customFormat="1" ht="11.25">
      <c r="B973" s="158"/>
      <c r="D973" s="146" t="s">
        <v>317</v>
      </c>
      <c r="E973" s="159" t="s">
        <v>42</v>
      </c>
      <c r="F973" s="160" t="s">
        <v>4754</v>
      </c>
      <c r="H973" s="161">
        <v>1.861</v>
      </c>
      <c r="I973" s="162"/>
      <c r="L973" s="158"/>
      <c r="M973" s="163"/>
      <c r="T973" s="164"/>
      <c r="AT973" s="159" t="s">
        <v>317</v>
      </c>
      <c r="AU973" s="159" t="s">
        <v>88</v>
      </c>
      <c r="AV973" s="13" t="s">
        <v>88</v>
      </c>
      <c r="AW973" s="13" t="s">
        <v>38</v>
      </c>
      <c r="AX973" s="13" t="s">
        <v>79</v>
      </c>
      <c r="AY973" s="159" t="s">
        <v>305</v>
      </c>
    </row>
    <row r="974" spans="2:65" s="15" customFormat="1" ht="11.25">
      <c r="B974" s="172"/>
      <c r="D974" s="146" t="s">
        <v>317</v>
      </c>
      <c r="E974" s="173" t="s">
        <v>42</v>
      </c>
      <c r="F974" s="174" t="s">
        <v>339</v>
      </c>
      <c r="H974" s="175">
        <v>1.861</v>
      </c>
      <c r="I974" s="176"/>
      <c r="L974" s="172"/>
      <c r="M974" s="177"/>
      <c r="T974" s="178"/>
      <c r="AT974" s="173" t="s">
        <v>317</v>
      </c>
      <c r="AU974" s="173" t="s">
        <v>88</v>
      </c>
      <c r="AV974" s="15" t="s">
        <v>311</v>
      </c>
      <c r="AW974" s="15" t="s">
        <v>38</v>
      </c>
      <c r="AX974" s="15" t="s">
        <v>86</v>
      </c>
      <c r="AY974" s="173" t="s">
        <v>305</v>
      </c>
    </row>
    <row r="975" spans="2:65" s="1" customFormat="1" ht="16.5" customHeight="1">
      <c r="B975" s="33"/>
      <c r="C975" s="133" t="s">
        <v>1137</v>
      </c>
      <c r="D975" s="133" t="s">
        <v>307</v>
      </c>
      <c r="E975" s="134" t="s">
        <v>4755</v>
      </c>
      <c r="F975" s="135" t="s">
        <v>4756</v>
      </c>
      <c r="G975" s="136" t="s">
        <v>244</v>
      </c>
      <c r="H975" s="137">
        <v>87.26</v>
      </c>
      <c r="I975" s="138"/>
      <c r="J975" s="139">
        <f>ROUND(I975*H975,2)</f>
        <v>0</v>
      </c>
      <c r="K975" s="135" t="s">
        <v>310</v>
      </c>
      <c r="L975" s="33"/>
      <c r="M975" s="140" t="s">
        <v>42</v>
      </c>
      <c r="N975" s="141" t="s">
        <v>50</v>
      </c>
      <c r="P975" s="142">
        <f>O975*H975</f>
        <v>0</v>
      </c>
      <c r="Q975" s="142">
        <v>2.4533999999999998</v>
      </c>
      <c r="R975" s="142">
        <f>Q975*H975</f>
        <v>214.08368400000001</v>
      </c>
      <c r="S975" s="142">
        <v>0</v>
      </c>
      <c r="T975" s="143">
        <f>S975*H975</f>
        <v>0</v>
      </c>
      <c r="AR975" s="144" t="s">
        <v>311</v>
      </c>
      <c r="AT975" s="144" t="s">
        <v>307</v>
      </c>
      <c r="AU975" s="144" t="s">
        <v>88</v>
      </c>
      <c r="AY975" s="18" t="s">
        <v>305</v>
      </c>
      <c r="BE975" s="145">
        <f>IF(N975="základní",J975,0)</f>
        <v>0</v>
      </c>
      <c r="BF975" s="145">
        <f>IF(N975="snížená",J975,0)</f>
        <v>0</v>
      </c>
      <c r="BG975" s="145">
        <f>IF(N975="zákl. přenesená",J975,0)</f>
        <v>0</v>
      </c>
      <c r="BH975" s="145">
        <f>IF(N975="sníž. přenesená",J975,0)</f>
        <v>0</v>
      </c>
      <c r="BI975" s="145">
        <f>IF(N975="nulová",J975,0)</f>
        <v>0</v>
      </c>
      <c r="BJ975" s="18" t="s">
        <v>86</v>
      </c>
      <c r="BK975" s="145">
        <f>ROUND(I975*H975,2)</f>
        <v>0</v>
      </c>
      <c r="BL975" s="18" t="s">
        <v>311</v>
      </c>
      <c r="BM975" s="144" t="s">
        <v>4757</v>
      </c>
    </row>
    <row r="976" spans="2:65" s="1" customFormat="1" ht="19.5">
      <c r="B976" s="33"/>
      <c r="D976" s="146" t="s">
        <v>313</v>
      </c>
      <c r="F976" s="147" t="s">
        <v>4758</v>
      </c>
      <c r="I976" s="148"/>
      <c r="L976" s="33"/>
      <c r="M976" s="149"/>
      <c r="T976" s="54"/>
      <c r="AT976" s="18" t="s">
        <v>313</v>
      </c>
      <c r="AU976" s="18" t="s">
        <v>88</v>
      </c>
    </row>
    <row r="977" spans="2:65" s="1" customFormat="1" ht="11.25">
      <c r="B977" s="33"/>
      <c r="D977" s="150" t="s">
        <v>315</v>
      </c>
      <c r="F977" s="151" t="s">
        <v>4759</v>
      </c>
      <c r="I977" s="148"/>
      <c r="L977" s="33"/>
      <c r="M977" s="149"/>
      <c r="T977" s="54"/>
      <c r="AT977" s="18" t="s">
        <v>315</v>
      </c>
      <c r="AU977" s="18" t="s">
        <v>88</v>
      </c>
    </row>
    <row r="978" spans="2:65" s="12" customFormat="1" ht="22.5">
      <c r="B978" s="152"/>
      <c r="D978" s="146" t="s">
        <v>317</v>
      </c>
      <c r="E978" s="153" t="s">
        <v>42</v>
      </c>
      <c r="F978" s="154" t="s">
        <v>4760</v>
      </c>
      <c r="H978" s="153" t="s">
        <v>42</v>
      </c>
      <c r="I978" s="155"/>
      <c r="L978" s="152"/>
      <c r="M978" s="156"/>
      <c r="T978" s="157"/>
      <c r="AT978" s="153" t="s">
        <v>317</v>
      </c>
      <c r="AU978" s="153" t="s">
        <v>88</v>
      </c>
      <c r="AV978" s="12" t="s">
        <v>86</v>
      </c>
      <c r="AW978" s="12" t="s">
        <v>38</v>
      </c>
      <c r="AX978" s="12" t="s">
        <v>79</v>
      </c>
      <c r="AY978" s="153" t="s">
        <v>305</v>
      </c>
    </row>
    <row r="979" spans="2:65" s="12" customFormat="1" ht="11.25">
      <c r="B979" s="152"/>
      <c r="D979" s="146" t="s">
        <v>317</v>
      </c>
      <c r="E979" s="153" t="s">
        <v>42</v>
      </c>
      <c r="F979" s="154" t="s">
        <v>4287</v>
      </c>
      <c r="H979" s="153" t="s">
        <v>42</v>
      </c>
      <c r="I979" s="155"/>
      <c r="L979" s="152"/>
      <c r="M979" s="156"/>
      <c r="T979" s="157"/>
      <c r="AT979" s="153" t="s">
        <v>317</v>
      </c>
      <c r="AU979" s="153" t="s">
        <v>88</v>
      </c>
      <c r="AV979" s="12" t="s">
        <v>86</v>
      </c>
      <c r="AW979" s="12" t="s">
        <v>38</v>
      </c>
      <c r="AX979" s="12" t="s">
        <v>79</v>
      </c>
      <c r="AY979" s="153" t="s">
        <v>305</v>
      </c>
    </row>
    <row r="980" spans="2:65" s="13" customFormat="1" ht="11.25">
      <c r="B980" s="158"/>
      <c r="D980" s="146" t="s">
        <v>317</v>
      </c>
      <c r="E980" s="159" t="s">
        <v>42</v>
      </c>
      <c r="F980" s="160" t="s">
        <v>4761</v>
      </c>
      <c r="H980" s="161">
        <v>24.15</v>
      </c>
      <c r="I980" s="162"/>
      <c r="L980" s="158"/>
      <c r="M980" s="163"/>
      <c r="T980" s="164"/>
      <c r="AT980" s="159" t="s">
        <v>317</v>
      </c>
      <c r="AU980" s="159" t="s">
        <v>88</v>
      </c>
      <c r="AV980" s="13" t="s">
        <v>88</v>
      </c>
      <c r="AW980" s="13" t="s">
        <v>38</v>
      </c>
      <c r="AX980" s="13" t="s">
        <v>79</v>
      </c>
      <c r="AY980" s="159" t="s">
        <v>305</v>
      </c>
    </row>
    <row r="981" spans="2:65" s="12" customFormat="1" ht="11.25">
      <c r="B981" s="152"/>
      <c r="D981" s="146" t="s">
        <v>317</v>
      </c>
      <c r="E981" s="153" t="s">
        <v>42</v>
      </c>
      <c r="F981" s="154" t="s">
        <v>4762</v>
      </c>
      <c r="H981" s="153" t="s">
        <v>42</v>
      </c>
      <c r="I981" s="155"/>
      <c r="L981" s="152"/>
      <c r="M981" s="156"/>
      <c r="T981" s="157"/>
      <c r="AT981" s="153" t="s">
        <v>317</v>
      </c>
      <c r="AU981" s="153" t="s">
        <v>88</v>
      </c>
      <c r="AV981" s="12" t="s">
        <v>86</v>
      </c>
      <c r="AW981" s="12" t="s">
        <v>38</v>
      </c>
      <c r="AX981" s="12" t="s">
        <v>79</v>
      </c>
      <c r="AY981" s="153" t="s">
        <v>305</v>
      </c>
    </row>
    <row r="982" spans="2:65" s="12" customFormat="1" ht="11.25">
      <c r="B982" s="152"/>
      <c r="D982" s="146" t="s">
        <v>317</v>
      </c>
      <c r="E982" s="153" t="s">
        <v>42</v>
      </c>
      <c r="F982" s="154" t="s">
        <v>4367</v>
      </c>
      <c r="H982" s="153" t="s">
        <v>42</v>
      </c>
      <c r="I982" s="155"/>
      <c r="L982" s="152"/>
      <c r="M982" s="156"/>
      <c r="T982" s="157"/>
      <c r="AT982" s="153" t="s">
        <v>317</v>
      </c>
      <c r="AU982" s="153" t="s">
        <v>88</v>
      </c>
      <c r="AV982" s="12" t="s">
        <v>86</v>
      </c>
      <c r="AW982" s="12" t="s">
        <v>38</v>
      </c>
      <c r="AX982" s="12" t="s">
        <v>79</v>
      </c>
      <c r="AY982" s="153" t="s">
        <v>305</v>
      </c>
    </row>
    <row r="983" spans="2:65" s="13" customFormat="1" ht="11.25">
      <c r="B983" s="158"/>
      <c r="D983" s="146" t="s">
        <v>317</v>
      </c>
      <c r="E983" s="159" t="s">
        <v>42</v>
      </c>
      <c r="F983" s="160" t="s">
        <v>4763</v>
      </c>
      <c r="H983" s="161">
        <v>63.11</v>
      </c>
      <c r="I983" s="162"/>
      <c r="L983" s="158"/>
      <c r="M983" s="163"/>
      <c r="T983" s="164"/>
      <c r="AT983" s="159" t="s">
        <v>317</v>
      </c>
      <c r="AU983" s="159" t="s">
        <v>88</v>
      </c>
      <c r="AV983" s="13" t="s">
        <v>88</v>
      </c>
      <c r="AW983" s="13" t="s">
        <v>38</v>
      </c>
      <c r="AX983" s="13" t="s">
        <v>79</v>
      </c>
      <c r="AY983" s="159" t="s">
        <v>305</v>
      </c>
    </row>
    <row r="984" spans="2:65" s="15" customFormat="1" ht="11.25">
      <c r="B984" s="172"/>
      <c r="D984" s="146" t="s">
        <v>317</v>
      </c>
      <c r="E984" s="173" t="s">
        <v>42</v>
      </c>
      <c r="F984" s="174" t="s">
        <v>339</v>
      </c>
      <c r="H984" s="175">
        <v>87.26</v>
      </c>
      <c r="I984" s="176"/>
      <c r="L984" s="172"/>
      <c r="M984" s="177"/>
      <c r="T984" s="178"/>
      <c r="AT984" s="173" t="s">
        <v>317</v>
      </c>
      <c r="AU984" s="173" t="s">
        <v>88</v>
      </c>
      <c r="AV984" s="15" t="s">
        <v>311</v>
      </c>
      <c r="AW984" s="15" t="s">
        <v>38</v>
      </c>
      <c r="AX984" s="15" t="s">
        <v>86</v>
      </c>
      <c r="AY984" s="173" t="s">
        <v>305</v>
      </c>
    </row>
    <row r="985" spans="2:65" s="1" customFormat="1" ht="16.5" customHeight="1">
      <c r="B985" s="33"/>
      <c r="C985" s="133" t="s">
        <v>1145</v>
      </c>
      <c r="D985" s="133" t="s">
        <v>307</v>
      </c>
      <c r="E985" s="134" t="s">
        <v>4764</v>
      </c>
      <c r="F985" s="135" t="s">
        <v>4765</v>
      </c>
      <c r="G985" s="136" t="s">
        <v>199</v>
      </c>
      <c r="H985" s="137">
        <v>312.01</v>
      </c>
      <c r="I985" s="138"/>
      <c r="J985" s="139">
        <f>ROUND(I985*H985,2)</f>
        <v>0</v>
      </c>
      <c r="K985" s="135" t="s">
        <v>310</v>
      </c>
      <c r="L985" s="33"/>
      <c r="M985" s="140" t="s">
        <v>42</v>
      </c>
      <c r="N985" s="141" t="s">
        <v>50</v>
      </c>
      <c r="P985" s="142">
        <f>O985*H985</f>
        <v>0</v>
      </c>
      <c r="Q985" s="142">
        <v>5.7600000000000004E-3</v>
      </c>
      <c r="R985" s="142">
        <f>Q985*H985</f>
        <v>1.7971776000000002</v>
      </c>
      <c r="S985" s="142">
        <v>0</v>
      </c>
      <c r="T985" s="143">
        <f>S985*H985</f>
        <v>0</v>
      </c>
      <c r="AR985" s="144" t="s">
        <v>311</v>
      </c>
      <c r="AT985" s="144" t="s">
        <v>307</v>
      </c>
      <c r="AU985" s="144" t="s">
        <v>88</v>
      </c>
      <c r="AY985" s="18" t="s">
        <v>305</v>
      </c>
      <c r="BE985" s="145">
        <f>IF(N985="základní",J985,0)</f>
        <v>0</v>
      </c>
      <c r="BF985" s="145">
        <f>IF(N985="snížená",J985,0)</f>
        <v>0</v>
      </c>
      <c r="BG985" s="145">
        <f>IF(N985="zákl. přenesená",J985,0)</f>
        <v>0</v>
      </c>
      <c r="BH985" s="145">
        <f>IF(N985="sníž. přenesená",J985,0)</f>
        <v>0</v>
      </c>
      <c r="BI985" s="145">
        <f>IF(N985="nulová",J985,0)</f>
        <v>0</v>
      </c>
      <c r="BJ985" s="18" t="s">
        <v>86</v>
      </c>
      <c r="BK985" s="145">
        <f>ROUND(I985*H985,2)</f>
        <v>0</v>
      </c>
      <c r="BL985" s="18" t="s">
        <v>311</v>
      </c>
      <c r="BM985" s="144" t="s">
        <v>4766</v>
      </c>
    </row>
    <row r="986" spans="2:65" s="1" customFormat="1" ht="11.25">
      <c r="B986" s="33"/>
      <c r="D986" s="146" t="s">
        <v>313</v>
      </c>
      <c r="F986" s="147" t="s">
        <v>4767</v>
      </c>
      <c r="I986" s="148"/>
      <c r="L986" s="33"/>
      <c r="M986" s="149"/>
      <c r="T986" s="54"/>
      <c r="AT986" s="18" t="s">
        <v>313</v>
      </c>
      <c r="AU986" s="18" t="s">
        <v>88</v>
      </c>
    </row>
    <row r="987" spans="2:65" s="1" customFormat="1" ht="11.25">
      <c r="B987" s="33"/>
      <c r="D987" s="150" t="s">
        <v>315</v>
      </c>
      <c r="F987" s="151" t="s">
        <v>4768</v>
      </c>
      <c r="I987" s="148"/>
      <c r="L987" s="33"/>
      <c r="M987" s="149"/>
      <c r="T987" s="54"/>
      <c r="AT987" s="18" t="s">
        <v>315</v>
      </c>
      <c r="AU987" s="18" t="s">
        <v>88</v>
      </c>
    </row>
    <row r="988" spans="2:65" s="12" customFormat="1" ht="22.5">
      <c r="B988" s="152"/>
      <c r="D988" s="146" t="s">
        <v>317</v>
      </c>
      <c r="E988" s="153" t="s">
        <v>42</v>
      </c>
      <c r="F988" s="154" t="s">
        <v>4769</v>
      </c>
      <c r="H988" s="153" t="s">
        <v>42</v>
      </c>
      <c r="I988" s="155"/>
      <c r="L988" s="152"/>
      <c r="M988" s="156"/>
      <c r="T988" s="157"/>
      <c r="AT988" s="153" t="s">
        <v>317</v>
      </c>
      <c r="AU988" s="153" t="s">
        <v>88</v>
      </c>
      <c r="AV988" s="12" t="s">
        <v>86</v>
      </c>
      <c r="AW988" s="12" t="s">
        <v>38</v>
      </c>
      <c r="AX988" s="12" t="s">
        <v>79</v>
      </c>
      <c r="AY988" s="153" t="s">
        <v>305</v>
      </c>
    </row>
    <row r="989" spans="2:65" s="12" customFormat="1" ht="11.25">
      <c r="B989" s="152"/>
      <c r="D989" s="146" t="s">
        <v>317</v>
      </c>
      <c r="E989" s="153" t="s">
        <v>42</v>
      </c>
      <c r="F989" s="154" t="s">
        <v>4287</v>
      </c>
      <c r="H989" s="153" t="s">
        <v>42</v>
      </c>
      <c r="I989" s="155"/>
      <c r="L989" s="152"/>
      <c r="M989" s="156"/>
      <c r="T989" s="157"/>
      <c r="AT989" s="153" t="s">
        <v>317</v>
      </c>
      <c r="AU989" s="153" t="s">
        <v>88</v>
      </c>
      <c r="AV989" s="12" t="s">
        <v>86</v>
      </c>
      <c r="AW989" s="12" t="s">
        <v>38</v>
      </c>
      <c r="AX989" s="12" t="s">
        <v>79</v>
      </c>
      <c r="AY989" s="153" t="s">
        <v>305</v>
      </c>
    </row>
    <row r="990" spans="2:65" s="13" customFormat="1" ht="11.25">
      <c r="B990" s="158"/>
      <c r="D990" s="146" t="s">
        <v>317</v>
      </c>
      <c r="E990" s="159" t="s">
        <v>42</v>
      </c>
      <c r="F990" s="160" t="s">
        <v>4770</v>
      </c>
      <c r="H990" s="161">
        <v>197.89</v>
      </c>
      <c r="I990" s="162"/>
      <c r="L990" s="158"/>
      <c r="M990" s="163"/>
      <c r="T990" s="164"/>
      <c r="AT990" s="159" t="s">
        <v>317</v>
      </c>
      <c r="AU990" s="159" t="s">
        <v>88</v>
      </c>
      <c r="AV990" s="13" t="s">
        <v>88</v>
      </c>
      <c r="AW990" s="13" t="s">
        <v>38</v>
      </c>
      <c r="AX990" s="13" t="s">
        <v>79</v>
      </c>
      <c r="AY990" s="159" t="s">
        <v>305</v>
      </c>
    </row>
    <row r="991" spans="2:65" s="12" customFormat="1" ht="11.25">
      <c r="B991" s="152"/>
      <c r="D991" s="146" t="s">
        <v>317</v>
      </c>
      <c r="E991" s="153" t="s">
        <v>42</v>
      </c>
      <c r="F991" s="154" t="s">
        <v>4762</v>
      </c>
      <c r="H991" s="153" t="s">
        <v>42</v>
      </c>
      <c r="I991" s="155"/>
      <c r="L991" s="152"/>
      <c r="M991" s="156"/>
      <c r="T991" s="157"/>
      <c r="AT991" s="153" t="s">
        <v>317</v>
      </c>
      <c r="AU991" s="153" t="s">
        <v>88</v>
      </c>
      <c r="AV991" s="12" t="s">
        <v>86</v>
      </c>
      <c r="AW991" s="12" t="s">
        <v>38</v>
      </c>
      <c r="AX991" s="12" t="s">
        <v>79</v>
      </c>
      <c r="AY991" s="153" t="s">
        <v>305</v>
      </c>
    </row>
    <row r="992" spans="2:65" s="12" customFormat="1" ht="11.25">
      <c r="B992" s="152"/>
      <c r="D992" s="146" t="s">
        <v>317</v>
      </c>
      <c r="E992" s="153" t="s">
        <v>42</v>
      </c>
      <c r="F992" s="154" t="s">
        <v>4367</v>
      </c>
      <c r="H992" s="153" t="s">
        <v>42</v>
      </c>
      <c r="I992" s="155"/>
      <c r="L992" s="152"/>
      <c r="M992" s="156"/>
      <c r="T992" s="157"/>
      <c r="AT992" s="153" t="s">
        <v>317</v>
      </c>
      <c r="AU992" s="153" t="s">
        <v>88</v>
      </c>
      <c r="AV992" s="12" t="s">
        <v>86</v>
      </c>
      <c r="AW992" s="12" t="s">
        <v>38</v>
      </c>
      <c r="AX992" s="12" t="s">
        <v>79</v>
      </c>
      <c r="AY992" s="153" t="s">
        <v>305</v>
      </c>
    </row>
    <row r="993" spans="2:65" s="13" customFormat="1" ht="11.25">
      <c r="B993" s="158"/>
      <c r="D993" s="146" t="s">
        <v>317</v>
      </c>
      <c r="E993" s="159" t="s">
        <v>42</v>
      </c>
      <c r="F993" s="160" t="s">
        <v>4771</v>
      </c>
      <c r="H993" s="161">
        <v>114.12</v>
      </c>
      <c r="I993" s="162"/>
      <c r="L993" s="158"/>
      <c r="M993" s="163"/>
      <c r="T993" s="164"/>
      <c r="AT993" s="159" t="s">
        <v>317</v>
      </c>
      <c r="AU993" s="159" t="s">
        <v>88</v>
      </c>
      <c r="AV993" s="13" t="s">
        <v>88</v>
      </c>
      <c r="AW993" s="13" t="s">
        <v>38</v>
      </c>
      <c r="AX993" s="13" t="s">
        <v>79</v>
      </c>
      <c r="AY993" s="159" t="s">
        <v>305</v>
      </c>
    </row>
    <row r="994" spans="2:65" s="15" customFormat="1" ht="11.25">
      <c r="B994" s="172"/>
      <c r="D994" s="146" t="s">
        <v>317</v>
      </c>
      <c r="E994" s="173" t="s">
        <v>42</v>
      </c>
      <c r="F994" s="174" t="s">
        <v>339</v>
      </c>
      <c r="H994" s="175">
        <v>312.01</v>
      </c>
      <c r="I994" s="176"/>
      <c r="L994" s="172"/>
      <c r="M994" s="177"/>
      <c r="T994" s="178"/>
      <c r="AT994" s="173" t="s">
        <v>317</v>
      </c>
      <c r="AU994" s="173" t="s">
        <v>88</v>
      </c>
      <c r="AV994" s="15" t="s">
        <v>311</v>
      </c>
      <c r="AW994" s="15" t="s">
        <v>38</v>
      </c>
      <c r="AX994" s="15" t="s">
        <v>86</v>
      </c>
      <c r="AY994" s="173" t="s">
        <v>305</v>
      </c>
    </row>
    <row r="995" spans="2:65" s="1" customFormat="1" ht="16.5" customHeight="1">
      <c r="B995" s="33"/>
      <c r="C995" s="133" t="s">
        <v>1152</v>
      </c>
      <c r="D995" s="133" t="s">
        <v>307</v>
      </c>
      <c r="E995" s="134" t="s">
        <v>4772</v>
      </c>
      <c r="F995" s="135" t="s">
        <v>4773</v>
      </c>
      <c r="G995" s="136" t="s">
        <v>199</v>
      </c>
      <c r="H995" s="137">
        <v>312.01</v>
      </c>
      <c r="I995" s="138"/>
      <c r="J995" s="139">
        <f>ROUND(I995*H995,2)</f>
        <v>0</v>
      </c>
      <c r="K995" s="135" t="s">
        <v>310</v>
      </c>
      <c r="L995" s="33"/>
      <c r="M995" s="140" t="s">
        <v>42</v>
      </c>
      <c r="N995" s="141" t="s">
        <v>50</v>
      </c>
      <c r="P995" s="142">
        <f>O995*H995</f>
        <v>0</v>
      </c>
      <c r="Q995" s="142">
        <v>0</v>
      </c>
      <c r="R995" s="142">
        <f>Q995*H995</f>
        <v>0</v>
      </c>
      <c r="S995" s="142">
        <v>0</v>
      </c>
      <c r="T995" s="143">
        <f>S995*H995</f>
        <v>0</v>
      </c>
      <c r="AR995" s="144" t="s">
        <v>311</v>
      </c>
      <c r="AT995" s="144" t="s">
        <v>307</v>
      </c>
      <c r="AU995" s="144" t="s">
        <v>88</v>
      </c>
      <c r="AY995" s="18" t="s">
        <v>305</v>
      </c>
      <c r="BE995" s="145">
        <f>IF(N995="základní",J995,0)</f>
        <v>0</v>
      </c>
      <c r="BF995" s="145">
        <f>IF(N995="snížená",J995,0)</f>
        <v>0</v>
      </c>
      <c r="BG995" s="145">
        <f>IF(N995="zákl. přenesená",J995,0)</f>
        <v>0</v>
      </c>
      <c r="BH995" s="145">
        <f>IF(N995="sníž. přenesená",J995,0)</f>
        <v>0</v>
      </c>
      <c r="BI995" s="145">
        <f>IF(N995="nulová",J995,0)</f>
        <v>0</v>
      </c>
      <c r="BJ995" s="18" t="s">
        <v>86</v>
      </c>
      <c r="BK995" s="145">
        <f>ROUND(I995*H995,2)</f>
        <v>0</v>
      </c>
      <c r="BL995" s="18" t="s">
        <v>311</v>
      </c>
      <c r="BM995" s="144" t="s">
        <v>4774</v>
      </c>
    </row>
    <row r="996" spans="2:65" s="1" customFormat="1" ht="11.25">
      <c r="B996" s="33"/>
      <c r="D996" s="146" t="s">
        <v>313</v>
      </c>
      <c r="F996" s="147" t="s">
        <v>4775</v>
      </c>
      <c r="I996" s="148"/>
      <c r="L996" s="33"/>
      <c r="M996" s="149"/>
      <c r="T996" s="54"/>
      <c r="AT996" s="18" t="s">
        <v>313</v>
      </c>
      <c r="AU996" s="18" t="s">
        <v>88</v>
      </c>
    </row>
    <row r="997" spans="2:65" s="1" customFormat="1" ht="11.25">
      <c r="B997" s="33"/>
      <c r="D997" s="150" t="s">
        <v>315</v>
      </c>
      <c r="F997" s="151" t="s">
        <v>4776</v>
      </c>
      <c r="I997" s="148"/>
      <c r="L997" s="33"/>
      <c r="M997" s="149"/>
      <c r="T997" s="54"/>
      <c r="AT997" s="18" t="s">
        <v>315</v>
      </c>
      <c r="AU997" s="18" t="s">
        <v>88</v>
      </c>
    </row>
    <row r="998" spans="2:65" s="1" customFormat="1" ht="24.2" customHeight="1">
      <c r="B998" s="33"/>
      <c r="C998" s="133" t="s">
        <v>1158</v>
      </c>
      <c r="D998" s="133" t="s">
        <v>307</v>
      </c>
      <c r="E998" s="134" t="s">
        <v>4777</v>
      </c>
      <c r="F998" s="135" t="s">
        <v>4778</v>
      </c>
      <c r="G998" s="136" t="s">
        <v>453</v>
      </c>
      <c r="H998" s="137">
        <v>8.7260000000000009</v>
      </c>
      <c r="I998" s="138"/>
      <c r="J998" s="139">
        <f>ROUND(I998*H998,2)</f>
        <v>0</v>
      </c>
      <c r="K998" s="135" t="s">
        <v>310</v>
      </c>
      <c r="L998" s="33"/>
      <c r="M998" s="140" t="s">
        <v>42</v>
      </c>
      <c r="N998" s="141" t="s">
        <v>50</v>
      </c>
      <c r="P998" s="142">
        <f>O998*H998</f>
        <v>0</v>
      </c>
      <c r="Q998" s="142">
        <v>1.05291</v>
      </c>
      <c r="R998" s="142">
        <f>Q998*H998</f>
        <v>9.1876926600000015</v>
      </c>
      <c r="S998" s="142">
        <v>0</v>
      </c>
      <c r="T998" s="143">
        <f>S998*H998</f>
        <v>0</v>
      </c>
      <c r="AR998" s="144" t="s">
        <v>311</v>
      </c>
      <c r="AT998" s="144" t="s">
        <v>307</v>
      </c>
      <c r="AU998" s="144" t="s">
        <v>88</v>
      </c>
      <c r="AY998" s="18" t="s">
        <v>305</v>
      </c>
      <c r="BE998" s="145">
        <f>IF(N998="základní",J998,0)</f>
        <v>0</v>
      </c>
      <c r="BF998" s="145">
        <f>IF(N998="snížená",J998,0)</f>
        <v>0</v>
      </c>
      <c r="BG998" s="145">
        <f>IF(N998="zákl. přenesená",J998,0)</f>
        <v>0</v>
      </c>
      <c r="BH998" s="145">
        <f>IF(N998="sníž. přenesená",J998,0)</f>
        <v>0</v>
      </c>
      <c r="BI998" s="145">
        <f>IF(N998="nulová",J998,0)</f>
        <v>0</v>
      </c>
      <c r="BJ998" s="18" t="s">
        <v>86</v>
      </c>
      <c r="BK998" s="145">
        <f>ROUND(I998*H998,2)</f>
        <v>0</v>
      </c>
      <c r="BL998" s="18" t="s">
        <v>311</v>
      </c>
      <c r="BM998" s="144" t="s">
        <v>4779</v>
      </c>
    </row>
    <row r="999" spans="2:65" s="1" customFormat="1" ht="19.5">
      <c r="B999" s="33"/>
      <c r="D999" s="146" t="s">
        <v>313</v>
      </c>
      <c r="F999" s="147" t="s">
        <v>4780</v>
      </c>
      <c r="I999" s="148"/>
      <c r="L999" s="33"/>
      <c r="M999" s="149"/>
      <c r="T999" s="54"/>
      <c r="AT999" s="18" t="s">
        <v>313</v>
      </c>
      <c r="AU999" s="18" t="s">
        <v>88</v>
      </c>
    </row>
    <row r="1000" spans="2:65" s="1" customFormat="1" ht="11.25">
      <c r="B1000" s="33"/>
      <c r="D1000" s="150" t="s">
        <v>315</v>
      </c>
      <c r="F1000" s="151" t="s">
        <v>4781</v>
      </c>
      <c r="I1000" s="148"/>
      <c r="L1000" s="33"/>
      <c r="M1000" s="149"/>
      <c r="T1000" s="54"/>
      <c r="AT1000" s="18" t="s">
        <v>315</v>
      </c>
      <c r="AU1000" s="18" t="s">
        <v>88</v>
      </c>
    </row>
    <row r="1001" spans="2:65" s="12" customFormat="1" ht="22.5">
      <c r="B1001" s="152"/>
      <c r="D1001" s="146" t="s">
        <v>317</v>
      </c>
      <c r="E1001" s="153" t="s">
        <v>42</v>
      </c>
      <c r="F1001" s="154" t="s">
        <v>4782</v>
      </c>
      <c r="H1001" s="153" t="s">
        <v>42</v>
      </c>
      <c r="I1001" s="155"/>
      <c r="L1001" s="152"/>
      <c r="M1001" s="156"/>
      <c r="T1001" s="157"/>
      <c r="AT1001" s="153" t="s">
        <v>317</v>
      </c>
      <c r="AU1001" s="153" t="s">
        <v>88</v>
      </c>
      <c r="AV1001" s="12" t="s">
        <v>86</v>
      </c>
      <c r="AW1001" s="12" t="s">
        <v>38</v>
      </c>
      <c r="AX1001" s="12" t="s">
        <v>79</v>
      </c>
      <c r="AY1001" s="153" t="s">
        <v>305</v>
      </c>
    </row>
    <row r="1002" spans="2:65" s="12" customFormat="1" ht="11.25">
      <c r="B1002" s="152"/>
      <c r="D1002" s="146" t="s">
        <v>317</v>
      </c>
      <c r="E1002" s="153" t="s">
        <v>42</v>
      </c>
      <c r="F1002" s="154" t="s">
        <v>4287</v>
      </c>
      <c r="H1002" s="153" t="s">
        <v>42</v>
      </c>
      <c r="I1002" s="155"/>
      <c r="L1002" s="152"/>
      <c r="M1002" s="156"/>
      <c r="T1002" s="157"/>
      <c r="AT1002" s="153" t="s">
        <v>317</v>
      </c>
      <c r="AU1002" s="153" t="s">
        <v>88</v>
      </c>
      <c r="AV1002" s="12" t="s">
        <v>86</v>
      </c>
      <c r="AW1002" s="12" t="s">
        <v>38</v>
      </c>
      <c r="AX1002" s="12" t="s">
        <v>79</v>
      </c>
      <c r="AY1002" s="153" t="s">
        <v>305</v>
      </c>
    </row>
    <row r="1003" spans="2:65" s="12" customFormat="1" ht="11.25">
      <c r="B1003" s="152"/>
      <c r="D1003" s="146" t="s">
        <v>317</v>
      </c>
      <c r="E1003" s="153" t="s">
        <v>42</v>
      </c>
      <c r="F1003" s="154" t="s">
        <v>4354</v>
      </c>
      <c r="H1003" s="153" t="s">
        <v>42</v>
      </c>
      <c r="I1003" s="155"/>
      <c r="L1003" s="152"/>
      <c r="M1003" s="156"/>
      <c r="T1003" s="157"/>
      <c r="AT1003" s="153" t="s">
        <v>317</v>
      </c>
      <c r="AU1003" s="153" t="s">
        <v>88</v>
      </c>
      <c r="AV1003" s="12" t="s">
        <v>86</v>
      </c>
      <c r="AW1003" s="12" t="s">
        <v>38</v>
      </c>
      <c r="AX1003" s="12" t="s">
        <v>79</v>
      </c>
      <c r="AY1003" s="153" t="s">
        <v>305</v>
      </c>
    </row>
    <row r="1004" spans="2:65" s="13" customFormat="1" ht="11.25">
      <c r="B1004" s="158"/>
      <c r="D1004" s="146" t="s">
        <v>317</v>
      </c>
      <c r="E1004" s="159" t="s">
        <v>42</v>
      </c>
      <c r="F1004" s="160" t="s">
        <v>4783</v>
      </c>
      <c r="H1004" s="161">
        <v>2.415</v>
      </c>
      <c r="I1004" s="162"/>
      <c r="L1004" s="158"/>
      <c r="M1004" s="163"/>
      <c r="T1004" s="164"/>
      <c r="AT1004" s="159" t="s">
        <v>317</v>
      </c>
      <c r="AU1004" s="159" t="s">
        <v>88</v>
      </c>
      <c r="AV1004" s="13" t="s">
        <v>88</v>
      </c>
      <c r="AW1004" s="13" t="s">
        <v>38</v>
      </c>
      <c r="AX1004" s="13" t="s">
        <v>79</v>
      </c>
      <c r="AY1004" s="159" t="s">
        <v>305</v>
      </c>
    </row>
    <row r="1005" spans="2:65" s="12" customFormat="1" ht="11.25">
      <c r="B1005" s="152"/>
      <c r="D1005" s="146" t="s">
        <v>317</v>
      </c>
      <c r="E1005" s="153" t="s">
        <v>42</v>
      </c>
      <c r="F1005" s="154" t="s">
        <v>4762</v>
      </c>
      <c r="H1005" s="153" t="s">
        <v>42</v>
      </c>
      <c r="I1005" s="155"/>
      <c r="L1005" s="152"/>
      <c r="M1005" s="156"/>
      <c r="T1005" s="157"/>
      <c r="AT1005" s="153" t="s">
        <v>317</v>
      </c>
      <c r="AU1005" s="153" t="s">
        <v>88</v>
      </c>
      <c r="AV1005" s="12" t="s">
        <v>86</v>
      </c>
      <c r="AW1005" s="12" t="s">
        <v>38</v>
      </c>
      <c r="AX1005" s="12" t="s">
        <v>79</v>
      </c>
      <c r="AY1005" s="153" t="s">
        <v>305</v>
      </c>
    </row>
    <row r="1006" spans="2:65" s="12" customFormat="1" ht="11.25">
      <c r="B1006" s="152"/>
      <c r="D1006" s="146" t="s">
        <v>317</v>
      </c>
      <c r="E1006" s="153" t="s">
        <v>42</v>
      </c>
      <c r="F1006" s="154" t="s">
        <v>4354</v>
      </c>
      <c r="H1006" s="153" t="s">
        <v>42</v>
      </c>
      <c r="I1006" s="155"/>
      <c r="L1006" s="152"/>
      <c r="M1006" s="156"/>
      <c r="T1006" s="157"/>
      <c r="AT1006" s="153" t="s">
        <v>317</v>
      </c>
      <c r="AU1006" s="153" t="s">
        <v>88</v>
      </c>
      <c r="AV1006" s="12" t="s">
        <v>86</v>
      </c>
      <c r="AW1006" s="12" t="s">
        <v>38</v>
      </c>
      <c r="AX1006" s="12" t="s">
        <v>79</v>
      </c>
      <c r="AY1006" s="153" t="s">
        <v>305</v>
      </c>
    </row>
    <row r="1007" spans="2:65" s="12" customFormat="1" ht="11.25">
      <c r="B1007" s="152"/>
      <c r="D1007" s="146" t="s">
        <v>317</v>
      </c>
      <c r="E1007" s="153" t="s">
        <v>42</v>
      </c>
      <c r="F1007" s="154" t="s">
        <v>4367</v>
      </c>
      <c r="H1007" s="153" t="s">
        <v>42</v>
      </c>
      <c r="I1007" s="155"/>
      <c r="L1007" s="152"/>
      <c r="M1007" s="156"/>
      <c r="T1007" s="157"/>
      <c r="AT1007" s="153" t="s">
        <v>317</v>
      </c>
      <c r="AU1007" s="153" t="s">
        <v>88</v>
      </c>
      <c r="AV1007" s="12" t="s">
        <v>86</v>
      </c>
      <c r="AW1007" s="12" t="s">
        <v>38</v>
      </c>
      <c r="AX1007" s="12" t="s">
        <v>79</v>
      </c>
      <c r="AY1007" s="153" t="s">
        <v>305</v>
      </c>
    </row>
    <row r="1008" spans="2:65" s="13" customFormat="1" ht="11.25">
      <c r="B1008" s="158"/>
      <c r="D1008" s="146" t="s">
        <v>317</v>
      </c>
      <c r="E1008" s="159" t="s">
        <v>42</v>
      </c>
      <c r="F1008" s="160" t="s">
        <v>4784</v>
      </c>
      <c r="H1008" s="161">
        <v>6.3109999999999999</v>
      </c>
      <c r="I1008" s="162"/>
      <c r="L1008" s="158"/>
      <c r="M1008" s="163"/>
      <c r="T1008" s="164"/>
      <c r="AT1008" s="159" t="s">
        <v>317</v>
      </c>
      <c r="AU1008" s="159" t="s">
        <v>88</v>
      </c>
      <c r="AV1008" s="13" t="s">
        <v>88</v>
      </c>
      <c r="AW1008" s="13" t="s">
        <v>38</v>
      </c>
      <c r="AX1008" s="13" t="s">
        <v>79</v>
      </c>
      <c r="AY1008" s="159" t="s">
        <v>305</v>
      </c>
    </row>
    <row r="1009" spans="2:65" s="15" customFormat="1" ht="11.25">
      <c r="B1009" s="172"/>
      <c r="D1009" s="146" t="s">
        <v>317</v>
      </c>
      <c r="E1009" s="173" t="s">
        <v>42</v>
      </c>
      <c r="F1009" s="174" t="s">
        <v>339</v>
      </c>
      <c r="H1009" s="175">
        <v>8.7260000000000009</v>
      </c>
      <c r="I1009" s="176"/>
      <c r="L1009" s="172"/>
      <c r="M1009" s="177"/>
      <c r="T1009" s="178"/>
      <c r="AT1009" s="173" t="s">
        <v>317</v>
      </c>
      <c r="AU1009" s="173" t="s">
        <v>88</v>
      </c>
      <c r="AV1009" s="15" t="s">
        <v>311</v>
      </c>
      <c r="AW1009" s="15" t="s">
        <v>38</v>
      </c>
      <c r="AX1009" s="15" t="s">
        <v>86</v>
      </c>
      <c r="AY1009" s="173" t="s">
        <v>305</v>
      </c>
    </row>
    <row r="1010" spans="2:65" s="1" customFormat="1" ht="24.2" customHeight="1">
      <c r="B1010" s="33"/>
      <c r="C1010" s="133" t="s">
        <v>1166</v>
      </c>
      <c r="D1010" s="133" t="s">
        <v>307</v>
      </c>
      <c r="E1010" s="134" t="s">
        <v>4785</v>
      </c>
      <c r="F1010" s="135" t="s">
        <v>4786</v>
      </c>
      <c r="G1010" s="136" t="s">
        <v>350</v>
      </c>
      <c r="H1010" s="137">
        <v>1</v>
      </c>
      <c r="I1010" s="138"/>
      <c r="J1010" s="139">
        <f>ROUND(I1010*H1010,2)</f>
        <v>0</v>
      </c>
      <c r="K1010" s="135" t="s">
        <v>721</v>
      </c>
      <c r="L1010" s="33"/>
      <c r="M1010" s="140" t="s">
        <v>42</v>
      </c>
      <c r="N1010" s="141" t="s">
        <v>50</v>
      </c>
      <c r="P1010" s="142">
        <f>O1010*H1010</f>
        <v>0</v>
      </c>
      <c r="Q1010" s="142">
        <v>0</v>
      </c>
      <c r="R1010" s="142">
        <f>Q1010*H1010</f>
        <v>0</v>
      </c>
      <c r="S1010" s="142">
        <v>0</v>
      </c>
      <c r="T1010" s="143">
        <f>S1010*H1010</f>
        <v>0</v>
      </c>
      <c r="AR1010" s="144" t="s">
        <v>311</v>
      </c>
      <c r="AT1010" s="144" t="s">
        <v>307</v>
      </c>
      <c r="AU1010" s="144" t="s">
        <v>88</v>
      </c>
      <c r="AY1010" s="18" t="s">
        <v>305</v>
      </c>
      <c r="BE1010" s="145">
        <f>IF(N1010="základní",J1010,0)</f>
        <v>0</v>
      </c>
      <c r="BF1010" s="145">
        <f>IF(N1010="snížená",J1010,0)</f>
        <v>0</v>
      </c>
      <c r="BG1010" s="145">
        <f>IF(N1010="zákl. přenesená",J1010,0)</f>
        <v>0</v>
      </c>
      <c r="BH1010" s="145">
        <f>IF(N1010="sníž. přenesená",J1010,0)</f>
        <v>0</v>
      </c>
      <c r="BI1010" s="145">
        <f>IF(N1010="nulová",J1010,0)</f>
        <v>0</v>
      </c>
      <c r="BJ1010" s="18" t="s">
        <v>86</v>
      </c>
      <c r="BK1010" s="145">
        <f>ROUND(I1010*H1010,2)</f>
        <v>0</v>
      </c>
      <c r="BL1010" s="18" t="s">
        <v>311</v>
      </c>
      <c r="BM1010" s="144" t="s">
        <v>4787</v>
      </c>
    </row>
    <row r="1011" spans="2:65" s="1" customFormat="1" ht="11.25">
      <c r="B1011" s="33"/>
      <c r="D1011" s="146" t="s">
        <v>313</v>
      </c>
      <c r="F1011" s="147" t="s">
        <v>4786</v>
      </c>
      <c r="I1011" s="148"/>
      <c r="L1011" s="33"/>
      <c r="M1011" s="149"/>
      <c r="T1011" s="54"/>
      <c r="AT1011" s="18" t="s">
        <v>313</v>
      </c>
      <c r="AU1011" s="18" t="s">
        <v>88</v>
      </c>
    </row>
    <row r="1012" spans="2:65" s="1" customFormat="1" ht="97.5">
      <c r="B1012" s="33"/>
      <c r="D1012" s="146" t="s">
        <v>1012</v>
      </c>
      <c r="F1012" s="189" t="s">
        <v>4788</v>
      </c>
      <c r="I1012" s="148"/>
      <c r="L1012" s="33"/>
      <c r="M1012" s="149"/>
      <c r="T1012" s="54"/>
      <c r="AT1012" s="18" t="s">
        <v>1012</v>
      </c>
      <c r="AU1012" s="18" t="s">
        <v>88</v>
      </c>
    </row>
    <row r="1013" spans="2:65" s="1" customFormat="1" ht="24.2" customHeight="1">
      <c r="B1013" s="33"/>
      <c r="C1013" s="133" t="s">
        <v>1174</v>
      </c>
      <c r="D1013" s="133" t="s">
        <v>307</v>
      </c>
      <c r="E1013" s="134" t="s">
        <v>4789</v>
      </c>
      <c r="F1013" s="135" t="s">
        <v>4790</v>
      </c>
      <c r="G1013" s="136" t="s">
        <v>350</v>
      </c>
      <c r="H1013" s="137">
        <v>1</v>
      </c>
      <c r="I1013" s="138"/>
      <c r="J1013" s="139">
        <f>ROUND(I1013*H1013,2)</f>
        <v>0</v>
      </c>
      <c r="K1013" s="135" t="s">
        <v>721</v>
      </c>
      <c r="L1013" s="33"/>
      <c r="M1013" s="140" t="s">
        <v>42</v>
      </c>
      <c r="N1013" s="141" t="s">
        <v>50</v>
      </c>
      <c r="P1013" s="142">
        <f>O1013*H1013</f>
        <v>0</v>
      </c>
      <c r="Q1013" s="142">
        <v>0</v>
      </c>
      <c r="R1013" s="142">
        <f>Q1013*H1013</f>
        <v>0</v>
      </c>
      <c r="S1013" s="142">
        <v>0</v>
      </c>
      <c r="T1013" s="143">
        <f>S1013*H1013</f>
        <v>0</v>
      </c>
      <c r="AR1013" s="144" t="s">
        <v>311</v>
      </c>
      <c r="AT1013" s="144" t="s">
        <v>307</v>
      </c>
      <c r="AU1013" s="144" t="s">
        <v>88</v>
      </c>
      <c r="AY1013" s="18" t="s">
        <v>305</v>
      </c>
      <c r="BE1013" s="145">
        <f>IF(N1013="základní",J1013,0)</f>
        <v>0</v>
      </c>
      <c r="BF1013" s="145">
        <f>IF(N1013="snížená",J1013,0)</f>
        <v>0</v>
      </c>
      <c r="BG1013" s="145">
        <f>IF(N1013="zákl. přenesená",J1013,0)</f>
        <v>0</v>
      </c>
      <c r="BH1013" s="145">
        <f>IF(N1013="sníž. přenesená",J1013,0)</f>
        <v>0</v>
      </c>
      <c r="BI1013" s="145">
        <f>IF(N1013="nulová",J1013,0)</f>
        <v>0</v>
      </c>
      <c r="BJ1013" s="18" t="s">
        <v>86</v>
      </c>
      <c r="BK1013" s="145">
        <f>ROUND(I1013*H1013,2)</f>
        <v>0</v>
      </c>
      <c r="BL1013" s="18" t="s">
        <v>311</v>
      </c>
      <c r="BM1013" s="144" t="s">
        <v>4791</v>
      </c>
    </row>
    <row r="1014" spans="2:65" s="1" customFormat="1" ht="11.25">
      <c r="B1014" s="33"/>
      <c r="D1014" s="146" t="s">
        <v>313</v>
      </c>
      <c r="F1014" s="147" t="s">
        <v>4790</v>
      </c>
      <c r="I1014" s="148"/>
      <c r="L1014" s="33"/>
      <c r="M1014" s="149"/>
      <c r="T1014" s="54"/>
      <c r="AT1014" s="18" t="s">
        <v>313</v>
      </c>
      <c r="AU1014" s="18" t="s">
        <v>88</v>
      </c>
    </row>
    <row r="1015" spans="2:65" s="1" customFormat="1" ht="97.5">
      <c r="B1015" s="33"/>
      <c r="D1015" s="146" t="s">
        <v>1012</v>
      </c>
      <c r="F1015" s="189" t="s">
        <v>4792</v>
      </c>
      <c r="I1015" s="148"/>
      <c r="L1015" s="33"/>
      <c r="M1015" s="149"/>
      <c r="T1015" s="54"/>
      <c r="AT1015" s="18" t="s">
        <v>1012</v>
      </c>
      <c r="AU1015" s="18" t="s">
        <v>88</v>
      </c>
    </row>
    <row r="1016" spans="2:65" s="1" customFormat="1" ht="24.2" customHeight="1">
      <c r="B1016" s="33"/>
      <c r="C1016" s="133" t="s">
        <v>1184</v>
      </c>
      <c r="D1016" s="133" t="s">
        <v>307</v>
      </c>
      <c r="E1016" s="134" t="s">
        <v>4793</v>
      </c>
      <c r="F1016" s="135" t="s">
        <v>4794</v>
      </c>
      <c r="G1016" s="136" t="s">
        <v>350</v>
      </c>
      <c r="H1016" s="137">
        <v>1</v>
      </c>
      <c r="I1016" s="138"/>
      <c r="J1016" s="139">
        <f>ROUND(I1016*H1016,2)</f>
        <v>0</v>
      </c>
      <c r="K1016" s="135" t="s">
        <v>721</v>
      </c>
      <c r="L1016" s="33"/>
      <c r="M1016" s="140" t="s">
        <v>42</v>
      </c>
      <c r="N1016" s="141" t="s">
        <v>50</v>
      </c>
      <c r="P1016" s="142">
        <f>O1016*H1016</f>
        <v>0</v>
      </c>
      <c r="Q1016" s="142">
        <v>0</v>
      </c>
      <c r="R1016" s="142">
        <f>Q1016*H1016</f>
        <v>0</v>
      </c>
      <c r="S1016" s="142">
        <v>0</v>
      </c>
      <c r="T1016" s="143">
        <f>S1016*H1016</f>
        <v>0</v>
      </c>
      <c r="AR1016" s="144" t="s">
        <v>311</v>
      </c>
      <c r="AT1016" s="144" t="s">
        <v>307</v>
      </c>
      <c r="AU1016" s="144" t="s">
        <v>88</v>
      </c>
      <c r="AY1016" s="18" t="s">
        <v>305</v>
      </c>
      <c r="BE1016" s="145">
        <f>IF(N1016="základní",J1016,0)</f>
        <v>0</v>
      </c>
      <c r="BF1016" s="145">
        <f>IF(N1016="snížená",J1016,0)</f>
        <v>0</v>
      </c>
      <c r="BG1016" s="145">
        <f>IF(N1016="zákl. přenesená",J1016,0)</f>
        <v>0</v>
      </c>
      <c r="BH1016" s="145">
        <f>IF(N1016="sníž. přenesená",J1016,0)</f>
        <v>0</v>
      </c>
      <c r="BI1016" s="145">
        <f>IF(N1016="nulová",J1016,0)</f>
        <v>0</v>
      </c>
      <c r="BJ1016" s="18" t="s">
        <v>86</v>
      </c>
      <c r="BK1016" s="145">
        <f>ROUND(I1016*H1016,2)</f>
        <v>0</v>
      </c>
      <c r="BL1016" s="18" t="s">
        <v>311</v>
      </c>
      <c r="BM1016" s="144" t="s">
        <v>4795</v>
      </c>
    </row>
    <row r="1017" spans="2:65" s="1" customFormat="1" ht="11.25">
      <c r="B1017" s="33"/>
      <c r="D1017" s="146" t="s">
        <v>313</v>
      </c>
      <c r="F1017" s="147" t="s">
        <v>4794</v>
      </c>
      <c r="I1017" s="148"/>
      <c r="L1017" s="33"/>
      <c r="M1017" s="149"/>
      <c r="T1017" s="54"/>
      <c r="AT1017" s="18" t="s">
        <v>313</v>
      </c>
      <c r="AU1017" s="18" t="s">
        <v>88</v>
      </c>
    </row>
    <row r="1018" spans="2:65" s="1" customFormat="1" ht="97.5">
      <c r="B1018" s="33"/>
      <c r="D1018" s="146" t="s">
        <v>1012</v>
      </c>
      <c r="F1018" s="189" t="s">
        <v>4796</v>
      </c>
      <c r="I1018" s="148"/>
      <c r="L1018" s="33"/>
      <c r="M1018" s="149"/>
      <c r="T1018" s="54"/>
      <c r="AT1018" s="18" t="s">
        <v>1012</v>
      </c>
      <c r="AU1018" s="18" t="s">
        <v>88</v>
      </c>
    </row>
    <row r="1019" spans="2:65" s="11" customFormat="1" ht="22.9" customHeight="1">
      <c r="B1019" s="121"/>
      <c r="D1019" s="122" t="s">
        <v>78</v>
      </c>
      <c r="E1019" s="131" t="s">
        <v>377</v>
      </c>
      <c r="F1019" s="131" t="s">
        <v>1021</v>
      </c>
      <c r="I1019" s="124"/>
      <c r="J1019" s="132">
        <f>BK1019</f>
        <v>0</v>
      </c>
      <c r="L1019" s="121"/>
      <c r="M1019" s="126"/>
      <c r="P1019" s="127">
        <f>SUM(P1020:P1099)</f>
        <v>0</v>
      </c>
      <c r="R1019" s="127">
        <f>SUM(R1020:R1099)</f>
        <v>6.2666788299999991</v>
      </c>
      <c r="T1019" s="128">
        <f>SUM(T1020:T1099)</f>
        <v>0</v>
      </c>
      <c r="AR1019" s="122" t="s">
        <v>86</v>
      </c>
      <c r="AT1019" s="129" t="s">
        <v>78</v>
      </c>
      <c r="AU1019" s="129" t="s">
        <v>86</v>
      </c>
      <c r="AY1019" s="122" t="s">
        <v>305</v>
      </c>
      <c r="BK1019" s="130">
        <f>SUM(BK1020:BK1099)</f>
        <v>0</v>
      </c>
    </row>
    <row r="1020" spans="2:65" s="1" customFormat="1" ht="24.2" customHeight="1">
      <c r="B1020" s="33"/>
      <c r="C1020" s="133" t="s">
        <v>1192</v>
      </c>
      <c r="D1020" s="133" t="s">
        <v>307</v>
      </c>
      <c r="E1020" s="134" t="s">
        <v>4797</v>
      </c>
      <c r="F1020" s="135" t="s">
        <v>4798</v>
      </c>
      <c r="G1020" s="136" t="s">
        <v>350</v>
      </c>
      <c r="H1020" s="137">
        <v>68</v>
      </c>
      <c r="I1020" s="138"/>
      <c r="J1020" s="139">
        <f>ROUND(I1020*H1020,2)</f>
        <v>0</v>
      </c>
      <c r="K1020" s="135" t="s">
        <v>310</v>
      </c>
      <c r="L1020" s="33"/>
      <c r="M1020" s="140" t="s">
        <v>42</v>
      </c>
      <c r="N1020" s="141" t="s">
        <v>50</v>
      </c>
      <c r="P1020" s="142">
        <f>O1020*H1020</f>
        <v>0</v>
      </c>
      <c r="Q1020" s="142">
        <v>1.6799999999999999E-2</v>
      </c>
      <c r="R1020" s="142">
        <f>Q1020*H1020</f>
        <v>1.1423999999999999</v>
      </c>
      <c r="S1020" s="142">
        <v>0</v>
      </c>
      <c r="T1020" s="143">
        <f>S1020*H1020</f>
        <v>0</v>
      </c>
      <c r="AR1020" s="144" t="s">
        <v>311</v>
      </c>
      <c r="AT1020" s="144" t="s">
        <v>307</v>
      </c>
      <c r="AU1020" s="144" t="s">
        <v>88</v>
      </c>
      <c r="AY1020" s="18" t="s">
        <v>305</v>
      </c>
      <c r="BE1020" s="145">
        <f>IF(N1020="základní",J1020,0)</f>
        <v>0</v>
      </c>
      <c r="BF1020" s="145">
        <f>IF(N1020="snížená",J1020,0)</f>
        <v>0</v>
      </c>
      <c r="BG1020" s="145">
        <f>IF(N1020="zákl. přenesená",J1020,0)</f>
        <v>0</v>
      </c>
      <c r="BH1020" s="145">
        <f>IF(N1020="sníž. přenesená",J1020,0)</f>
        <v>0</v>
      </c>
      <c r="BI1020" s="145">
        <f>IF(N1020="nulová",J1020,0)</f>
        <v>0</v>
      </c>
      <c r="BJ1020" s="18" t="s">
        <v>86</v>
      </c>
      <c r="BK1020" s="145">
        <f>ROUND(I1020*H1020,2)</f>
        <v>0</v>
      </c>
      <c r="BL1020" s="18" t="s">
        <v>311</v>
      </c>
      <c r="BM1020" s="144" t="s">
        <v>4799</v>
      </c>
    </row>
    <row r="1021" spans="2:65" s="1" customFormat="1" ht="29.25">
      <c r="B1021" s="33"/>
      <c r="D1021" s="146" t="s">
        <v>313</v>
      </c>
      <c r="F1021" s="147" t="s">
        <v>4800</v>
      </c>
      <c r="I1021" s="148"/>
      <c r="L1021" s="33"/>
      <c r="M1021" s="149"/>
      <c r="T1021" s="54"/>
      <c r="AT1021" s="18" t="s">
        <v>313</v>
      </c>
      <c r="AU1021" s="18" t="s">
        <v>88</v>
      </c>
    </row>
    <row r="1022" spans="2:65" s="1" customFormat="1" ht="11.25">
      <c r="B1022" s="33"/>
      <c r="D1022" s="150" t="s">
        <v>315</v>
      </c>
      <c r="F1022" s="151" t="s">
        <v>4801</v>
      </c>
      <c r="I1022" s="148"/>
      <c r="L1022" s="33"/>
      <c r="M1022" s="149"/>
      <c r="T1022" s="54"/>
      <c r="AT1022" s="18" t="s">
        <v>315</v>
      </c>
      <c r="AU1022" s="18" t="s">
        <v>88</v>
      </c>
    </row>
    <row r="1023" spans="2:65" s="1" customFormat="1" ht="39">
      <c r="B1023" s="33"/>
      <c r="D1023" s="146" t="s">
        <v>4036</v>
      </c>
      <c r="F1023" s="189" t="s">
        <v>4802</v>
      </c>
      <c r="I1023" s="148"/>
      <c r="L1023" s="33"/>
      <c r="M1023" s="149"/>
      <c r="T1023" s="54"/>
      <c r="AT1023" s="18" t="s">
        <v>4036</v>
      </c>
      <c r="AU1023" s="18" t="s">
        <v>88</v>
      </c>
    </row>
    <row r="1024" spans="2:65" s="12" customFormat="1" ht="22.5">
      <c r="B1024" s="152"/>
      <c r="D1024" s="146" t="s">
        <v>317</v>
      </c>
      <c r="E1024" s="153" t="s">
        <v>42</v>
      </c>
      <c r="F1024" s="154" t="s">
        <v>4803</v>
      </c>
      <c r="H1024" s="153" t="s">
        <v>42</v>
      </c>
      <c r="I1024" s="155"/>
      <c r="L1024" s="152"/>
      <c r="M1024" s="156"/>
      <c r="T1024" s="157"/>
      <c r="AT1024" s="153" t="s">
        <v>317</v>
      </c>
      <c r="AU1024" s="153" t="s">
        <v>88</v>
      </c>
      <c r="AV1024" s="12" t="s">
        <v>86</v>
      </c>
      <c r="AW1024" s="12" t="s">
        <v>38</v>
      </c>
      <c r="AX1024" s="12" t="s">
        <v>79</v>
      </c>
      <c r="AY1024" s="153" t="s">
        <v>305</v>
      </c>
    </row>
    <row r="1025" spans="2:65" s="12" customFormat="1" ht="11.25">
      <c r="B1025" s="152"/>
      <c r="D1025" s="146" t="s">
        <v>317</v>
      </c>
      <c r="E1025" s="153" t="s">
        <v>42</v>
      </c>
      <c r="F1025" s="154" t="s">
        <v>4804</v>
      </c>
      <c r="H1025" s="153" t="s">
        <v>42</v>
      </c>
      <c r="I1025" s="155"/>
      <c r="L1025" s="152"/>
      <c r="M1025" s="156"/>
      <c r="T1025" s="157"/>
      <c r="AT1025" s="153" t="s">
        <v>317</v>
      </c>
      <c r="AU1025" s="153" t="s">
        <v>88</v>
      </c>
      <c r="AV1025" s="12" t="s">
        <v>86</v>
      </c>
      <c r="AW1025" s="12" t="s">
        <v>38</v>
      </c>
      <c r="AX1025" s="12" t="s">
        <v>79</v>
      </c>
      <c r="AY1025" s="153" t="s">
        <v>305</v>
      </c>
    </row>
    <row r="1026" spans="2:65" s="12" customFormat="1" ht="11.25">
      <c r="B1026" s="152"/>
      <c r="D1026" s="146" t="s">
        <v>317</v>
      </c>
      <c r="E1026" s="153" t="s">
        <v>42</v>
      </c>
      <c r="F1026" s="154" t="s">
        <v>4805</v>
      </c>
      <c r="H1026" s="153" t="s">
        <v>42</v>
      </c>
      <c r="I1026" s="155"/>
      <c r="L1026" s="152"/>
      <c r="M1026" s="156"/>
      <c r="T1026" s="157"/>
      <c r="AT1026" s="153" t="s">
        <v>317</v>
      </c>
      <c r="AU1026" s="153" t="s">
        <v>88</v>
      </c>
      <c r="AV1026" s="12" t="s">
        <v>86</v>
      </c>
      <c r="AW1026" s="12" t="s">
        <v>38</v>
      </c>
      <c r="AX1026" s="12" t="s">
        <v>79</v>
      </c>
      <c r="AY1026" s="153" t="s">
        <v>305</v>
      </c>
    </row>
    <row r="1027" spans="2:65" s="13" customFormat="1" ht="11.25">
      <c r="B1027" s="158"/>
      <c r="D1027" s="146" t="s">
        <v>317</v>
      </c>
      <c r="E1027" s="159" t="s">
        <v>42</v>
      </c>
      <c r="F1027" s="160" t="s">
        <v>386</v>
      </c>
      <c r="H1027" s="161">
        <v>10</v>
      </c>
      <c r="I1027" s="162"/>
      <c r="L1027" s="158"/>
      <c r="M1027" s="163"/>
      <c r="T1027" s="164"/>
      <c r="AT1027" s="159" t="s">
        <v>317</v>
      </c>
      <c r="AU1027" s="159" t="s">
        <v>88</v>
      </c>
      <c r="AV1027" s="13" t="s">
        <v>88</v>
      </c>
      <c r="AW1027" s="13" t="s">
        <v>38</v>
      </c>
      <c r="AX1027" s="13" t="s">
        <v>79</v>
      </c>
      <c r="AY1027" s="159" t="s">
        <v>305</v>
      </c>
    </row>
    <row r="1028" spans="2:65" s="12" customFormat="1" ht="11.25">
      <c r="B1028" s="152"/>
      <c r="D1028" s="146" t="s">
        <v>317</v>
      </c>
      <c r="E1028" s="153" t="s">
        <v>42</v>
      </c>
      <c r="F1028" s="154" t="s">
        <v>4806</v>
      </c>
      <c r="H1028" s="153" t="s">
        <v>42</v>
      </c>
      <c r="I1028" s="155"/>
      <c r="L1028" s="152"/>
      <c r="M1028" s="156"/>
      <c r="T1028" s="157"/>
      <c r="AT1028" s="153" t="s">
        <v>317</v>
      </c>
      <c r="AU1028" s="153" t="s">
        <v>88</v>
      </c>
      <c r="AV1028" s="12" t="s">
        <v>86</v>
      </c>
      <c r="AW1028" s="12" t="s">
        <v>38</v>
      </c>
      <c r="AX1028" s="12" t="s">
        <v>79</v>
      </c>
      <c r="AY1028" s="153" t="s">
        <v>305</v>
      </c>
    </row>
    <row r="1029" spans="2:65" s="12" customFormat="1" ht="11.25">
      <c r="B1029" s="152"/>
      <c r="D1029" s="146" t="s">
        <v>317</v>
      </c>
      <c r="E1029" s="153" t="s">
        <v>42</v>
      </c>
      <c r="F1029" s="154" t="s">
        <v>4807</v>
      </c>
      <c r="H1029" s="153" t="s">
        <v>42</v>
      </c>
      <c r="I1029" s="155"/>
      <c r="L1029" s="152"/>
      <c r="M1029" s="156"/>
      <c r="T1029" s="157"/>
      <c r="AT1029" s="153" t="s">
        <v>317</v>
      </c>
      <c r="AU1029" s="153" t="s">
        <v>88</v>
      </c>
      <c r="AV1029" s="12" t="s">
        <v>86</v>
      </c>
      <c r="AW1029" s="12" t="s">
        <v>38</v>
      </c>
      <c r="AX1029" s="12" t="s">
        <v>79</v>
      </c>
      <c r="AY1029" s="153" t="s">
        <v>305</v>
      </c>
    </row>
    <row r="1030" spans="2:65" s="13" customFormat="1" ht="11.25">
      <c r="B1030" s="158"/>
      <c r="D1030" s="146" t="s">
        <v>317</v>
      </c>
      <c r="E1030" s="159" t="s">
        <v>42</v>
      </c>
      <c r="F1030" s="160" t="s">
        <v>755</v>
      </c>
      <c r="H1030" s="161">
        <v>58</v>
      </c>
      <c r="I1030" s="162"/>
      <c r="L1030" s="158"/>
      <c r="M1030" s="163"/>
      <c r="T1030" s="164"/>
      <c r="AT1030" s="159" t="s">
        <v>317</v>
      </c>
      <c r="AU1030" s="159" t="s">
        <v>88</v>
      </c>
      <c r="AV1030" s="13" t="s">
        <v>88</v>
      </c>
      <c r="AW1030" s="13" t="s">
        <v>38</v>
      </c>
      <c r="AX1030" s="13" t="s">
        <v>79</v>
      </c>
      <c r="AY1030" s="159" t="s">
        <v>305</v>
      </c>
    </row>
    <row r="1031" spans="2:65" s="15" customFormat="1" ht="11.25">
      <c r="B1031" s="172"/>
      <c r="D1031" s="146" t="s">
        <v>317</v>
      </c>
      <c r="E1031" s="173" t="s">
        <v>42</v>
      </c>
      <c r="F1031" s="174" t="s">
        <v>339</v>
      </c>
      <c r="H1031" s="175">
        <v>68</v>
      </c>
      <c r="I1031" s="176"/>
      <c r="L1031" s="172"/>
      <c r="M1031" s="177"/>
      <c r="T1031" s="178"/>
      <c r="AT1031" s="173" t="s">
        <v>317</v>
      </c>
      <c r="AU1031" s="173" t="s">
        <v>88</v>
      </c>
      <c r="AV1031" s="15" t="s">
        <v>311</v>
      </c>
      <c r="AW1031" s="15" t="s">
        <v>38</v>
      </c>
      <c r="AX1031" s="15" t="s">
        <v>86</v>
      </c>
      <c r="AY1031" s="173" t="s">
        <v>305</v>
      </c>
    </row>
    <row r="1032" spans="2:65" s="1" customFormat="1" ht="21.75" customHeight="1">
      <c r="B1032" s="33"/>
      <c r="C1032" s="133" t="s">
        <v>1197</v>
      </c>
      <c r="D1032" s="133" t="s">
        <v>307</v>
      </c>
      <c r="E1032" s="134" t="s">
        <v>4808</v>
      </c>
      <c r="F1032" s="135" t="s">
        <v>4809</v>
      </c>
      <c r="G1032" s="136" t="s">
        <v>350</v>
      </c>
      <c r="H1032" s="137">
        <v>1</v>
      </c>
      <c r="I1032" s="138"/>
      <c r="J1032" s="139">
        <f>ROUND(I1032*H1032,2)</f>
        <v>0</v>
      </c>
      <c r="K1032" s="135" t="s">
        <v>310</v>
      </c>
      <c r="L1032" s="33"/>
      <c r="M1032" s="140" t="s">
        <v>42</v>
      </c>
      <c r="N1032" s="141" t="s">
        <v>50</v>
      </c>
      <c r="P1032" s="142">
        <f>O1032*H1032</f>
        <v>0</v>
      </c>
      <c r="Q1032" s="142">
        <v>2.5000000000000001E-4</v>
      </c>
      <c r="R1032" s="142">
        <f>Q1032*H1032</f>
        <v>2.5000000000000001E-4</v>
      </c>
      <c r="S1032" s="142">
        <v>0</v>
      </c>
      <c r="T1032" s="143">
        <f>S1032*H1032</f>
        <v>0</v>
      </c>
      <c r="AR1032" s="144" t="s">
        <v>311</v>
      </c>
      <c r="AT1032" s="144" t="s">
        <v>307</v>
      </c>
      <c r="AU1032" s="144" t="s">
        <v>88</v>
      </c>
      <c r="AY1032" s="18" t="s">
        <v>305</v>
      </c>
      <c r="BE1032" s="145">
        <f>IF(N1032="základní",J1032,0)</f>
        <v>0</v>
      </c>
      <c r="BF1032" s="145">
        <f>IF(N1032="snížená",J1032,0)</f>
        <v>0</v>
      </c>
      <c r="BG1032" s="145">
        <f>IF(N1032="zákl. přenesená",J1032,0)</f>
        <v>0</v>
      </c>
      <c r="BH1032" s="145">
        <f>IF(N1032="sníž. přenesená",J1032,0)</f>
        <v>0</v>
      </c>
      <c r="BI1032" s="145">
        <f>IF(N1032="nulová",J1032,0)</f>
        <v>0</v>
      </c>
      <c r="BJ1032" s="18" t="s">
        <v>86</v>
      </c>
      <c r="BK1032" s="145">
        <f>ROUND(I1032*H1032,2)</f>
        <v>0</v>
      </c>
      <c r="BL1032" s="18" t="s">
        <v>311</v>
      </c>
      <c r="BM1032" s="144" t="s">
        <v>4810</v>
      </c>
    </row>
    <row r="1033" spans="2:65" s="1" customFormat="1" ht="29.25">
      <c r="B1033" s="33"/>
      <c r="D1033" s="146" t="s">
        <v>313</v>
      </c>
      <c r="F1033" s="147" t="s">
        <v>4811</v>
      </c>
      <c r="I1033" s="148"/>
      <c r="L1033" s="33"/>
      <c r="M1033" s="149"/>
      <c r="T1033" s="54"/>
      <c r="AT1033" s="18" t="s">
        <v>313</v>
      </c>
      <c r="AU1033" s="18" t="s">
        <v>88</v>
      </c>
    </row>
    <row r="1034" spans="2:65" s="1" customFormat="1" ht="11.25">
      <c r="B1034" s="33"/>
      <c r="D1034" s="150" t="s">
        <v>315</v>
      </c>
      <c r="F1034" s="151" t="s">
        <v>4812</v>
      </c>
      <c r="I1034" s="148"/>
      <c r="L1034" s="33"/>
      <c r="M1034" s="149"/>
      <c r="T1034" s="54"/>
      <c r="AT1034" s="18" t="s">
        <v>315</v>
      </c>
      <c r="AU1034" s="18" t="s">
        <v>88</v>
      </c>
    </row>
    <row r="1035" spans="2:65" s="1" customFormat="1" ht="97.5">
      <c r="B1035" s="33"/>
      <c r="D1035" s="146" t="s">
        <v>4036</v>
      </c>
      <c r="F1035" s="189" t="s">
        <v>4813</v>
      </c>
      <c r="I1035" s="148"/>
      <c r="L1035" s="33"/>
      <c r="M1035" s="149"/>
      <c r="T1035" s="54"/>
      <c r="AT1035" s="18" t="s">
        <v>4036</v>
      </c>
      <c r="AU1035" s="18" t="s">
        <v>88</v>
      </c>
    </row>
    <row r="1036" spans="2:65" s="12" customFormat="1" ht="22.5">
      <c r="B1036" s="152"/>
      <c r="D1036" s="146" t="s">
        <v>317</v>
      </c>
      <c r="E1036" s="153" t="s">
        <v>42</v>
      </c>
      <c r="F1036" s="154" t="s">
        <v>4148</v>
      </c>
      <c r="H1036" s="153" t="s">
        <v>42</v>
      </c>
      <c r="I1036" s="155"/>
      <c r="L1036" s="152"/>
      <c r="M1036" s="156"/>
      <c r="T1036" s="157"/>
      <c r="AT1036" s="153" t="s">
        <v>317</v>
      </c>
      <c r="AU1036" s="153" t="s">
        <v>88</v>
      </c>
      <c r="AV1036" s="12" t="s">
        <v>86</v>
      </c>
      <c r="AW1036" s="12" t="s">
        <v>38</v>
      </c>
      <c r="AX1036" s="12" t="s">
        <v>79</v>
      </c>
      <c r="AY1036" s="153" t="s">
        <v>305</v>
      </c>
    </row>
    <row r="1037" spans="2:65" s="12" customFormat="1" ht="11.25">
      <c r="B1037" s="152"/>
      <c r="D1037" s="146" t="s">
        <v>317</v>
      </c>
      <c r="E1037" s="153" t="s">
        <v>42</v>
      </c>
      <c r="F1037" s="154" t="s">
        <v>4149</v>
      </c>
      <c r="H1037" s="153" t="s">
        <v>42</v>
      </c>
      <c r="I1037" s="155"/>
      <c r="L1037" s="152"/>
      <c r="M1037" s="156"/>
      <c r="T1037" s="157"/>
      <c r="AT1037" s="153" t="s">
        <v>317</v>
      </c>
      <c r="AU1037" s="153" t="s">
        <v>88</v>
      </c>
      <c r="AV1037" s="12" t="s">
        <v>86</v>
      </c>
      <c r="AW1037" s="12" t="s">
        <v>38</v>
      </c>
      <c r="AX1037" s="12" t="s">
        <v>79</v>
      </c>
      <c r="AY1037" s="153" t="s">
        <v>305</v>
      </c>
    </row>
    <row r="1038" spans="2:65" s="13" customFormat="1" ht="11.25">
      <c r="B1038" s="158"/>
      <c r="D1038" s="146" t="s">
        <v>317</v>
      </c>
      <c r="E1038" s="159" t="s">
        <v>42</v>
      </c>
      <c r="F1038" s="160" t="s">
        <v>4814</v>
      </c>
      <c r="H1038" s="161">
        <v>1</v>
      </c>
      <c r="I1038" s="162"/>
      <c r="L1038" s="158"/>
      <c r="M1038" s="163"/>
      <c r="T1038" s="164"/>
      <c r="AT1038" s="159" t="s">
        <v>317</v>
      </c>
      <c r="AU1038" s="159" t="s">
        <v>88</v>
      </c>
      <c r="AV1038" s="13" t="s">
        <v>88</v>
      </c>
      <c r="AW1038" s="13" t="s">
        <v>38</v>
      </c>
      <c r="AX1038" s="13" t="s">
        <v>79</v>
      </c>
      <c r="AY1038" s="159" t="s">
        <v>305</v>
      </c>
    </row>
    <row r="1039" spans="2:65" s="15" customFormat="1" ht="11.25">
      <c r="B1039" s="172"/>
      <c r="D1039" s="146" t="s">
        <v>317</v>
      </c>
      <c r="E1039" s="173" t="s">
        <v>42</v>
      </c>
      <c r="F1039" s="174" t="s">
        <v>339</v>
      </c>
      <c r="H1039" s="175">
        <v>1</v>
      </c>
      <c r="I1039" s="176"/>
      <c r="L1039" s="172"/>
      <c r="M1039" s="177"/>
      <c r="T1039" s="178"/>
      <c r="AT1039" s="173" t="s">
        <v>317</v>
      </c>
      <c r="AU1039" s="173" t="s">
        <v>88</v>
      </c>
      <c r="AV1039" s="15" t="s">
        <v>311</v>
      </c>
      <c r="AW1039" s="15" t="s">
        <v>38</v>
      </c>
      <c r="AX1039" s="15" t="s">
        <v>86</v>
      </c>
      <c r="AY1039" s="173" t="s">
        <v>305</v>
      </c>
    </row>
    <row r="1040" spans="2:65" s="1" customFormat="1" ht="24.2" customHeight="1">
      <c r="B1040" s="33"/>
      <c r="C1040" s="179" t="s">
        <v>1205</v>
      </c>
      <c r="D1040" s="179" t="s">
        <v>341</v>
      </c>
      <c r="E1040" s="180" t="s">
        <v>4815</v>
      </c>
      <c r="F1040" s="181" t="s">
        <v>4816</v>
      </c>
      <c r="G1040" s="182" t="s">
        <v>453</v>
      </c>
      <c r="H1040" s="183">
        <v>1.0999999999999999E-2</v>
      </c>
      <c r="I1040" s="184"/>
      <c r="J1040" s="185">
        <f>ROUND(I1040*H1040,2)</f>
        <v>0</v>
      </c>
      <c r="K1040" s="181" t="s">
        <v>310</v>
      </c>
      <c r="L1040" s="186"/>
      <c r="M1040" s="187" t="s">
        <v>42</v>
      </c>
      <c r="N1040" s="188" t="s">
        <v>50</v>
      </c>
      <c r="P1040" s="142">
        <f>O1040*H1040</f>
        <v>0</v>
      </c>
      <c r="Q1040" s="142">
        <v>1</v>
      </c>
      <c r="R1040" s="142">
        <f>Q1040*H1040</f>
        <v>1.0999999999999999E-2</v>
      </c>
      <c r="S1040" s="142">
        <v>0</v>
      </c>
      <c r="T1040" s="143">
        <f>S1040*H1040</f>
        <v>0</v>
      </c>
      <c r="AR1040" s="144" t="s">
        <v>344</v>
      </c>
      <c r="AT1040" s="144" t="s">
        <v>341</v>
      </c>
      <c r="AU1040" s="144" t="s">
        <v>88</v>
      </c>
      <c r="AY1040" s="18" t="s">
        <v>305</v>
      </c>
      <c r="BE1040" s="145">
        <f>IF(N1040="základní",J1040,0)</f>
        <v>0</v>
      </c>
      <c r="BF1040" s="145">
        <f>IF(N1040="snížená",J1040,0)</f>
        <v>0</v>
      </c>
      <c r="BG1040" s="145">
        <f>IF(N1040="zákl. přenesená",J1040,0)</f>
        <v>0</v>
      </c>
      <c r="BH1040" s="145">
        <f>IF(N1040="sníž. přenesená",J1040,0)</f>
        <v>0</v>
      </c>
      <c r="BI1040" s="145">
        <f>IF(N1040="nulová",J1040,0)</f>
        <v>0</v>
      </c>
      <c r="BJ1040" s="18" t="s">
        <v>86</v>
      </c>
      <c r="BK1040" s="145">
        <f>ROUND(I1040*H1040,2)</f>
        <v>0</v>
      </c>
      <c r="BL1040" s="18" t="s">
        <v>311</v>
      </c>
      <c r="BM1040" s="144" t="s">
        <v>4817</v>
      </c>
    </row>
    <row r="1041" spans="2:65" s="1" customFormat="1" ht="11.25">
      <c r="B1041" s="33"/>
      <c r="D1041" s="146" t="s">
        <v>313</v>
      </c>
      <c r="F1041" s="147" t="s">
        <v>4816</v>
      </c>
      <c r="I1041" s="148"/>
      <c r="L1041" s="33"/>
      <c r="M1041" s="149"/>
      <c r="T1041" s="54"/>
      <c r="AT1041" s="18" t="s">
        <v>313</v>
      </c>
      <c r="AU1041" s="18" t="s">
        <v>88</v>
      </c>
    </row>
    <row r="1042" spans="2:65" s="12" customFormat="1" ht="22.5">
      <c r="B1042" s="152"/>
      <c r="D1042" s="146" t="s">
        <v>317</v>
      </c>
      <c r="E1042" s="153" t="s">
        <v>42</v>
      </c>
      <c r="F1042" s="154" t="s">
        <v>4148</v>
      </c>
      <c r="H1042" s="153" t="s">
        <v>42</v>
      </c>
      <c r="I1042" s="155"/>
      <c r="L1042" s="152"/>
      <c r="M1042" s="156"/>
      <c r="T1042" s="157"/>
      <c r="AT1042" s="153" t="s">
        <v>317</v>
      </c>
      <c r="AU1042" s="153" t="s">
        <v>88</v>
      </c>
      <c r="AV1042" s="12" t="s">
        <v>86</v>
      </c>
      <c r="AW1042" s="12" t="s">
        <v>38</v>
      </c>
      <c r="AX1042" s="12" t="s">
        <v>79</v>
      </c>
      <c r="AY1042" s="153" t="s">
        <v>305</v>
      </c>
    </row>
    <row r="1043" spans="2:65" s="12" customFormat="1" ht="11.25">
      <c r="B1043" s="152"/>
      <c r="D1043" s="146" t="s">
        <v>317</v>
      </c>
      <c r="E1043" s="153" t="s">
        <v>42</v>
      </c>
      <c r="F1043" s="154" t="s">
        <v>4149</v>
      </c>
      <c r="H1043" s="153" t="s">
        <v>42</v>
      </c>
      <c r="I1043" s="155"/>
      <c r="L1043" s="152"/>
      <c r="M1043" s="156"/>
      <c r="T1043" s="157"/>
      <c r="AT1043" s="153" t="s">
        <v>317</v>
      </c>
      <c r="AU1043" s="153" t="s">
        <v>88</v>
      </c>
      <c r="AV1043" s="12" t="s">
        <v>86</v>
      </c>
      <c r="AW1043" s="12" t="s">
        <v>38</v>
      </c>
      <c r="AX1043" s="12" t="s">
        <v>79</v>
      </c>
      <c r="AY1043" s="153" t="s">
        <v>305</v>
      </c>
    </row>
    <row r="1044" spans="2:65" s="13" customFormat="1" ht="22.5">
      <c r="B1044" s="158"/>
      <c r="D1044" s="146" t="s">
        <v>317</v>
      </c>
      <c r="E1044" s="159" t="s">
        <v>42</v>
      </c>
      <c r="F1044" s="160" t="s">
        <v>4818</v>
      </c>
      <c r="H1044" s="161">
        <v>0.01</v>
      </c>
      <c r="I1044" s="162"/>
      <c r="L1044" s="158"/>
      <c r="M1044" s="163"/>
      <c r="T1044" s="164"/>
      <c r="AT1044" s="159" t="s">
        <v>317</v>
      </c>
      <c r="AU1044" s="159" t="s">
        <v>88</v>
      </c>
      <c r="AV1044" s="13" t="s">
        <v>88</v>
      </c>
      <c r="AW1044" s="13" t="s">
        <v>38</v>
      </c>
      <c r="AX1044" s="13" t="s">
        <v>79</v>
      </c>
      <c r="AY1044" s="159" t="s">
        <v>305</v>
      </c>
    </row>
    <row r="1045" spans="2:65" s="15" customFormat="1" ht="11.25">
      <c r="B1045" s="172"/>
      <c r="D1045" s="146" t="s">
        <v>317</v>
      </c>
      <c r="E1045" s="173" t="s">
        <v>42</v>
      </c>
      <c r="F1045" s="174" t="s">
        <v>339</v>
      </c>
      <c r="H1045" s="175">
        <v>0.01</v>
      </c>
      <c r="I1045" s="176"/>
      <c r="L1045" s="172"/>
      <c r="M1045" s="177"/>
      <c r="T1045" s="178"/>
      <c r="AT1045" s="173" t="s">
        <v>317</v>
      </c>
      <c r="AU1045" s="173" t="s">
        <v>88</v>
      </c>
      <c r="AV1045" s="15" t="s">
        <v>311</v>
      </c>
      <c r="AW1045" s="15" t="s">
        <v>38</v>
      </c>
      <c r="AX1045" s="15" t="s">
        <v>86</v>
      </c>
      <c r="AY1045" s="173" t="s">
        <v>305</v>
      </c>
    </row>
    <row r="1046" spans="2:65" s="13" customFormat="1" ht="11.25">
      <c r="B1046" s="158"/>
      <c r="D1046" s="146" t="s">
        <v>317</v>
      </c>
      <c r="F1046" s="160" t="s">
        <v>4819</v>
      </c>
      <c r="H1046" s="161">
        <v>1.0999999999999999E-2</v>
      </c>
      <c r="I1046" s="162"/>
      <c r="L1046" s="158"/>
      <c r="M1046" s="163"/>
      <c r="T1046" s="164"/>
      <c r="AT1046" s="159" t="s">
        <v>317</v>
      </c>
      <c r="AU1046" s="159" t="s">
        <v>88</v>
      </c>
      <c r="AV1046" s="13" t="s">
        <v>88</v>
      </c>
      <c r="AW1046" s="13" t="s">
        <v>4</v>
      </c>
      <c r="AX1046" s="13" t="s">
        <v>86</v>
      </c>
      <c r="AY1046" s="159" t="s">
        <v>305</v>
      </c>
    </row>
    <row r="1047" spans="2:65" s="1" customFormat="1" ht="55.5" customHeight="1">
      <c r="B1047" s="33"/>
      <c r="C1047" s="133" t="s">
        <v>1210</v>
      </c>
      <c r="D1047" s="133" t="s">
        <v>307</v>
      </c>
      <c r="E1047" s="134" t="s">
        <v>4820</v>
      </c>
      <c r="F1047" s="135" t="s">
        <v>4821</v>
      </c>
      <c r="G1047" s="136" t="s">
        <v>350</v>
      </c>
      <c r="H1047" s="137">
        <v>2</v>
      </c>
      <c r="I1047" s="138"/>
      <c r="J1047" s="139">
        <f>ROUND(I1047*H1047,2)</f>
        <v>0</v>
      </c>
      <c r="K1047" s="135" t="s">
        <v>721</v>
      </c>
      <c r="L1047" s="33"/>
      <c r="M1047" s="140" t="s">
        <v>42</v>
      </c>
      <c r="N1047" s="141" t="s">
        <v>50</v>
      </c>
      <c r="P1047" s="142">
        <f>O1047*H1047</f>
        <v>0</v>
      </c>
      <c r="Q1047" s="142">
        <v>5.0000000000000001E-3</v>
      </c>
      <c r="R1047" s="142">
        <f>Q1047*H1047</f>
        <v>0.01</v>
      </c>
      <c r="S1047" s="142">
        <v>0</v>
      </c>
      <c r="T1047" s="143">
        <f>S1047*H1047</f>
        <v>0</v>
      </c>
      <c r="AR1047" s="144" t="s">
        <v>311</v>
      </c>
      <c r="AT1047" s="144" t="s">
        <v>307</v>
      </c>
      <c r="AU1047" s="144" t="s">
        <v>88</v>
      </c>
      <c r="AY1047" s="18" t="s">
        <v>305</v>
      </c>
      <c r="BE1047" s="145">
        <f>IF(N1047="základní",J1047,0)</f>
        <v>0</v>
      </c>
      <c r="BF1047" s="145">
        <f>IF(N1047="snížená",J1047,0)</f>
        <v>0</v>
      </c>
      <c r="BG1047" s="145">
        <f>IF(N1047="zákl. přenesená",J1047,0)</f>
        <v>0</v>
      </c>
      <c r="BH1047" s="145">
        <f>IF(N1047="sníž. přenesená",J1047,0)</f>
        <v>0</v>
      </c>
      <c r="BI1047" s="145">
        <f>IF(N1047="nulová",J1047,0)</f>
        <v>0</v>
      </c>
      <c r="BJ1047" s="18" t="s">
        <v>86</v>
      </c>
      <c r="BK1047" s="145">
        <f>ROUND(I1047*H1047,2)</f>
        <v>0</v>
      </c>
      <c r="BL1047" s="18" t="s">
        <v>311</v>
      </c>
      <c r="BM1047" s="144" t="s">
        <v>4822</v>
      </c>
    </row>
    <row r="1048" spans="2:65" s="1" customFormat="1" ht="39">
      <c r="B1048" s="33"/>
      <c r="D1048" s="146" t="s">
        <v>313</v>
      </c>
      <c r="F1048" s="147" t="s">
        <v>4821</v>
      </c>
      <c r="I1048" s="148"/>
      <c r="L1048" s="33"/>
      <c r="M1048" s="149"/>
      <c r="T1048" s="54"/>
      <c r="AT1048" s="18" t="s">
        <v>313</v>
      </c>
      <c r="AU1048" s="18" t="s">
        <v>88</v>
      </c>
    </row>
    <row r="1049" spans="2:65" s="12" customFormat="1" ht="11.25">
      <c r="B1049" s="152"/>
      <c r="D1049" s="146" t="s">
        <v>317</v>
      </c>
      <c r="E1049" s="153" t="s">
        <v>42</v>
      </c>
      <c r="F1049" s="154" t="s">
        <v>4823</v>
      </c>
      <c r="H1049" s="153" t="s">
        <v>42</v>
      </c>
      <c r="I1049" s="155"/>
      <c r="L1049" s="152"/>
      <c r="M1049" s="156"/>
      <c r="T1049" s="157"/>
      <c r="AT1049" s="153" t="s">
        <v>317</v>
      </c>
      <c r="AU1049" s="153" t="s">
        <v>88</v>
      </c>
      <c r="AV1049" s="12" t="s">
        <v>86</v>
      </c>
      <c r="AW1049" s="12" t="s">
        <v>38</v>
      </c>
      <c r="AX1049" s="12" t="s">
        <v>79</v>
      </c>
      <c r="AY1049" s="153" t="s">
        <v>305</v>
      </c>
    </row>
    <row r="1050" spans="2:65" s="12" customFormat="1" ht="11.25">
      <c r="B1050" s="152"/>
      <c r="D1050" s="146" t="s">
        <v>317</v>
      </c>
      <c r="E1050" s="153" t="s">
        <v>42</v>
      </c>
      <c r="F1050" s="154" t="s">
        <v>4824</v>
      </c>
      <c r="H1050" s="153" t="s">
        <v>42</v>
      </c>
      <c r="I1050" s="155"/>
      <c r="L1050" s="152"/>
      <c r="M1050" s="156"/>
      <c r="T1050" s="157"/>
      <c r="AT1050" s="153" t="s">
        <v>317</v>
      </c>
      <c r="AU1050" s="153" t="s">
        <v>88</v>
      </c>
      <c r="AV1050" s="12" t="s">
        <v>86</v>
      </c>
      <c r="AW1050" s="12" t="s">
        <v>38</v>
      </c>
      <c r="AX1050" s="12" t="s">
        <v>79</v>
      </c>
      <c r="AY1050" s="153" t="s">
        <v>305</v>
      </c>
    </row>
    <row r="1051" spans="2:65" s="13" customFormat="1" ht="11.25">
      <c r="B1051" s="158"/>
      <c r="D1051" s="146" t="s">
        <v>317</v>
      </c>
      <c r="E1051" s="159" t="s">
        <v>42</v>
      </c>
      <c r="F1051" s="160" t="s">
        <v>4825</v>
      </c>
      <c r="H1051" s="161">
        <v>2</v>
      </c>
      <c r="I1051" s="162"/>
      <c r="L1051" s="158"/>
      <c r="M1051" s="163"/>
      <c r="T1051" s="164"/>
      <c r="AT1051" s="159" t="s">
        <v>317</v>
      </c>
      <c r="AU1051" s="159" t="s">
        <v>88</v>
      </c>
      <c r="AV1051" s="13" t="s">
        <v>88</v>
      </c>
      <c r="AW1051" s="13" t="s">
        <v>38</v>
      </c>
      <c r="AX1051" s="13" t="s">
        <v>79</v>
      </c>
      <c r="AY1051" s="159" t="s">
        <v>305</v>
      </c>
    </row>
    <row r="1052" spans="2:65" s="15" customFormat="1" ht="11.25">
      <c r="B1052" s="172"/>
      <c r="D1052" s="146" t="s">
        <v>317</v>
      </c>
      <c r="E1052" s="173" t="s">
        <v>42</v>
      </c>
      <c r="F1052" s="174" t="s">
        <v>339</v>
      </c>
      <c r="H1052" s="175">
        <v>2</v>
      </c>
      <c r="I1052" s="176"/>
      <c r="L1052" s="172"/>
      <c r="M1052" s="177"/>
      <c r="T1052" s="178"/>
      <c r="AT1052" s="173" t="s">
        <v>317</v>
      </c>
      <c r="AU1052" s="173" t="s">
        <v>88</v>
      </c>
      <c r="AV1052" s="15" t="s">
        <v>311</v>
      </c>
      <c r="AW1052" s="15" t="s">
        <v>38</v>
      </c>
      <c r="AX1052" s="15" t="s">
        <v>86</v>
      </c>
      <c r="AY1052" s="173" t="s">
        <v>305</v>
      </c>
    </row>
    <row r="1053" spans="2:65" s="1" customFormat="1" ht="24.2" customHeight="1">
      <c r="B1053" s="33"/>
      <c r="C1053" s="133" t="s">
        <v>1218</v>
      </c>
      <c r="D1053" s="133" t="s">
        <v>307</v>
      </c>
      <c r="E1053" s="134" t="s">
        <v>4826</v>
      </c>
      <c r="F1053" s="135" t="s">
        <v>4827</v>
      </c>
      <c r="G1053" s="136" t="s">
        <v>402</v>
      </c>
      <c r="H1053" s="137">
        <v>67.2</v>
      </c>
      <c r="I1053" s="138"/>
      <c r="J1053" s="139">
        <f>ROUND(I1053*H1053,2)</f>
        <v>0</v>
      </c>
      <c r="K1053" s="135" t="s">
        <v>721</v>
      </c>
      <c r="L1053" s="33"/>
      <c r="M1053" s="140" t="s">
        <v>42</v>
      </c>
      <c r="N1053" s="141" t="s">
        <v>50</v>
      </c>
      <c r="P1053" s="142">
        <f>O1053*H1053</f>
        <v>0</v>
      </c>
      <c r="Q1053" s="142">
        <v>3.6400000000000002E-2</v>
      </c>
      <c r="R1053" s="142">
        <f>Q1053*H1053</f>
        <v>2.4460800000000003</v>
      </c>
      <c r="S1053" s="142">
        <v>0</v>
      </c>
      <c r="T1053" s="143">
        <f>S1053*H1053</f>
        <v>0</v>
      </c>
      <c r="AR1053" s="144" t="s">
        <v>311</v>
      </c>
      <c r="AT1053" s="144" t="s">
        <v>307</v>
      </c>
      <c r="AU1053" s="144" t="s">
        <v>88</v>
      </c>
      <c r="AY1053" s="18" t="s">
        <v>305</v>
      </c>
      <c r="BE1053" s="145">
        <f>IF(N1053="základní",J1053,0)</f>
        <v>0</v>
      </c>
      <c r="BF1053" s="145">
        <f>IF(N1053="snížená",J1053,0)</f>
        <v>0</v>
      </c>
      <c r="BG1053" s="145">
        <f>IF(N1053="zákl. přenesená",J1053,0)</f>
        <v>0</v>
      </c>
      <c r="BH1053" s="145">
        <f>IF(N1053="sníž. přenesená",J1053,0)</f>
        <v>0</v>
      </c>
      <c r="BI1053" s="145">
        <f>IF(N1053="nulová",J1053,0)</f>
        <v>0</v>
      </c>
      <c r="BJ1053" s="18" t="s">
        <v>86</v>
      </c>
      <c r="BK1053" s="145">
        <f>ROUND(I1053*H1053,2)</f>
        <v>0</v>
      </c>
      <c r="BL1053" s="18" t="s">
        <v>311</v>
      </c>
      <c r="BM1053" s="144" t="s">
        <v>4828</v>
      </c>
    </row>
    <row r="1054" spans="2:65" s="1" customFormat="1" ht="11.25">
      <c r="B1054" s="33"/>
      <c r="D1054" s="146" t="s">
        <v>313</v>
      </c>
      <c r="F1054" s="147" t="s">
        <v>4827</v>
      </c>
      <c r="I1054" s="148"/>
      <c r="L1054" s="33"/>
      <c r="M1054" s="149"/>
      <c r="T1054" s="54"/>
      <c r="AT1054" s="18" t="s">
        <v>313</v>
      </c>
      <c r="AU1054" s="18" t="s">
        <v>88</v>
      </c>
    </row>
    <row r="1055" spans="2:65" s="12" customFormat="1" ht="11.25">
      <c r="B1055" s="152"/>
      <c r="D1055" s="146" t="s">
        <v>317</v>
      </c>
      <c r="E1055" s="153" t="s">
        <v>42</v>
      </c>
      <c r="F1055" s="154" t="s">
        <v>4804</v>
      </c>
      <c r="H1055" s="153" t="s">
        <v>42</v>
      </c>
      <c r="I1055" s="155"/>
      <c r="L1055" s="152"/>
      <c r="M1055" s="156"/>
      <c r="T1055" s="157"/>
      <c r="AT1055" s="153" t="s">
        <v>317</v>
      </c>
      <c r="AU1055" s="153" t="s">
        <v>88</v>
      </c>
      <c r="AV1055" s="12" t="s">
        <v>86</v>
      </c>
      <c r="AW1055" s="12" t="s">
        <v>38</v>
      </c>
      <c r="AX1055" s="12" t="s">
        <v>79</v>
      </c>
      <c r="AY1055" s="153" t="s">
        <v>305</v>
      </c>
    </row>
    <row r="1056" spans="2:65" s="12" customFormat="1" ht="11.25">
      <c r="B1056" s="152"/>
      <c r="D1056" s="146" t="s">
        <v>317</v>
      </c>
      <c r="E1056" s="153" t="s">
        <v>42</v>
      </c>
      <c r="F1056" s="154" t="s">
        <v>4829</v>
      </c>
      <c r="H1056" s="153" t="s">
        <v>42</v>
      </c>
      <c r="I1056" s="155"/>
      <c r="L1056" s="152"/>
      <c r="M1056" s="156"/>
      <c r="T1056" s="157"/>
      <c r="AT1056" s="153" t="s">
        <v>317</v>
      </c>
      <c r="AU1056" s="153" t="s">
        <v>88</v>
      </c>
      <c r="AV1056" s="12" t="s">
        <v>86</v>
      </c>
      <c r="AW1056" s="12" t="s">
        <v>38</v>
      </c>
      <c r="AX1056" s="12" t="s">
        <v>79</v>
      </c>
      <c r="AY1056" s="153" t="s">
        <v>305</v>
      </c>
    </row>
    <row r="1057" spans="2:65" s="12" customFormat="1" ht="11.25">
      <c r="B1057" s="152"/>
      <c r="D1057" s="146" t="s">
        <v>317</v>
      </c>
      <c r="E1057" s="153" t="s">
        <v>42</v>
      </c>
      <c r="F1057" s="154" t="s">
        <v>4830</v>
      </c>
      <c r="H1057" s="153" t="s">
        <v>42</v>
      </c>
      <c r="I1057" s="155"/>
      <c r="L1057" s="152"/>
      <c r="M1057" s="156"/>
      <c r="T1057" s="157"/>
      <c r="AT1057" s="153" t="s">
        <v>317</v>
      </c>
      <c r="AU1057" s="153" t="s">
        <v>88</v>
      </c>
      <c r="AV1057" s="12" t="s">
        <v>86</v>
      </c>
      <c r="AW1057" s="12" t="s">
        <v>38</v>
      </c>
      <c r="AX1057" s="12" t="s">
        <v>79</v>
      </c>
      <c r="AY1057" s="153" t="s">
        <v>305</v>
      </c>
    </row>
    <row r="1058" spans="2:65" s="13" customFormat="1" ht="11.25">
      <c r="B1058" s="158"/>
      <c r="D1058" s="146" t="s">
        <v>317</v>
      </c>
      <c r="E1058" s="159" t="s">
        <v>42</v>
      </c>
      <c r="F1058" s="160" t="s">
        <v>4831</v>
      </c>
      <c r="H1058" s="161">
        <v>27.75</v>
      </c>
      <c r="I1058" s="162"/>
      <c r="L1058" s="158"/>
      <c r="M1058" s="163"/>
      <c r="T1058" s="164"/>
      <c r="AT1058" s="159" t="s">
        <v>317</v>
      </c>
      <c r="AU1058" s="159" t="s">
        <v>88</v>
      </c>
      <c r="AV1058" s="13" t="s">
        <v>88</v>
      </c>
      <c r="AW1058" s="13" t="s">
        <v>38</v>
      </c>
      <c r="AX1058" s="13" t="s">
        <v>79</v>
      </c>
      <c r="AY1058" s="159" t="s">
        <v>305</v>
      </c>
    </row>
    <row r="1059" spans="2:65" s="13" customFormat="1" ht="11.25">
      <c r="B1059" s="158"/>
      <c r="D1059" s="146" t="s">
        <v>317</v>
      </c>
      <c r="E1059" s="159" t="s">
        <v>42</v>
      </c>
      <c r="F1059" s="160" t="s">
        <v>4832</v>
      </c>
      <c r="H1059" s="161">
        <v>39.450000000000003</v>
      </c>
      <c r="I1059" s="162"/>
      <c r="L1059" s="158"/>
      <c r="M1059" s="163"/>
      <c r="T1059" s="164"/>
      <c r="AT1059" s="159" t="s">
        <v>317</v>
      </c>
      <c r="AU1059" s="159" t="s">
        <v>88</v>
      </c>
      <c r="AV1059" s="13" t="s">
        <v>88</v>
      </c>
      <c r="AW1059" s="13" t="s">
        <v>38</v>
      </c>
      <c r="AX1059" s="13" t="s">
        <v>79</v>
      </c>
      <c r="AY1059" s="159" t="s">
        <v>305</v>
      </c>
    </row>
    <row r="1060" spans="2:65" s="15" customFormat="1" ht="11.25">
      <c r="B1060" s="172"/>
      <c r="D1060" s="146" t="s">
        <v>317</v>
      </c>
      <c r="E1060" s="173" t="s">
        <v>42</v>
      </c>
      <c r="F1060" s="174" t="s">
        <v>339</v>
      </c>
      <c r="H1060" s="175">
        <v>67.2</v>
      </c>
      <c r="I1060" s="176"/>
      <c r="L1060" s="172"/>
      <c r="M1060" s="177"/>
      <c r="T1060" s="178"/>
      <c r="AT1060" s="173" t="s">
        <v>317</v>
      </c>
      <c r="AU1060" s="173" t="s">
        <v>88</v>
      </c>
      <c r="AV1060" s="15" t="s">
        <v>311</v>
      </c>
      <c r="AW1060" s="15" t="s">
        <v>38</v>
      </c>
      <c r="AX1060" s="15" t="s">
        <v>86</v>
      </c>
      <c r="AY1060" s="173" t="s">
        <v>305</v>
      </c>
    </row>
    <row r="1061" spans="2:65" s="1" customFormat="1" ht="24.2" customHeight="1">
      <c r="B1061" s="33"/>
      <c r="C1061" s="133" t="s">
        <v>1224</v>
      </c>
      <c r="D1061" s="133" t="s">
        <v>307</v>
      </c>
      <c r="E1061" s="134" t="s">
        <v>4833</v>
      </c>
      <c r="F1061" s="135" t="s">
        <v>4834</v>
      </c>
      <c r="G1061" s="136" t="s">
        <v>199</v>
      </c>
      <c r="H1061" s="137">
        <v>40.756999999999998</v>
      </c>
      <c r="I1061" s="138"/>
      <c r="J1061" s="139">
        <f>ROUND(I1061*H1061,2)</f>
        <v>0</v>
      </c>
      <c r="K1061" s="135" t="s">
        <v>310</v>
      </c>
      <c r="L1061" s="33"/>
      <c r="M1061" s="140" t="s">
        <v>42</v>
      </c>
      <c r="N1061" s="141" t="s">
        <v>50</v>
      </c>
      <c r="P1061" s="142">
        <f>O1061*H1061</f>
        <v>0</v>
      </c>
      <c r="Q1061" s="142">
        <v>0</v>
      </c>
      <c r="R1061" s="142">
        <f>Q1061*H1061</f>
        <v>0</v>
      </c>
      <c r="S1061" s="142">
        <v>0</v>
      </c>
      <c r="T1061" s="143">
        <f>S1061*H1061</f>
        <v>0</v>
      </c>
      <c r="AR1061" s="144" t="s">
        <v>311</v>
      </c>
      <c r="AT1061" s="144" t="s">
        <v>307</v>
      </c>
      <c r="AU1061" s="144" t="s">
        <v>88</v>
      </c>
      <c r="AY1061" s="18" t="s">
        <v>305</v>
      </c>
      <c r="BE1061" s="145">
        <f>IF(N1061="základní",J1061,0)</f>
        <v>0</v>
      </c>
      <c r="BF1061" s="145">
        <f>IF(N1061="snížená",J1061,0)</f>
        <v>0</v>
      </c>
      <c r="BG1061" s="145">
        <f>IF(N1061="zákl. přenesená",J1061,0)</f>
        <v>0</v>
      </c>
      <c r="BH1061" s="145">
        <f>IF(N1061="sníž. přenesená",J1061,0)</f>
        <v>0</v>
      </c>
      <c r="BI1061" s="145">
        <f>IF(N1061="nulová",J1061,0)</f>
        <v>0</v>
      </c>
      <c r="BJ1061" s="18" t="s">
        <v>86</v>
      </c>
      <c r="BK1061" s="145">
        <f>ROUND(I1061*H1061,2)</f>
        <v>0</v>
      </c>
      <c r="BL1061" s="18" t="s">
        <v>311</v>
      </c>
      <c r="BM1061" s="144" t="s">
        <v>4835</v>
      </c>
    </row>
    <row r="1062" spans="2:65" s="1" customFormat="1" ht="11.25">
      <c r="B1062" s="33"/>
      <c r="D1062" s="146" t="s">
        <v>313</v>
      </c>
      <c r="F1062" s="147" t="s">
        <v>4834</v>
      </c>
      <c r="I1062" s="148"/>
      <c r="L1062" s="33"/>
      <c r="M1062" s="149"/>
      <c r="T1062" s="54"/>
      <c r="AT1062" s="18" t="s">
        <v>313</v>
      </c>
      <c r="AU1062" s="18" t="s">
        <v>88</v>
      </c>
    </row>
    <row r="1063" spans="2:65" s="1" customFormat="1" ht="11.25">
      <c r="B1063" s="33"/>
      <c r="D1063" s="150" t="s">
        <v>315</v>
      </c>
      <c r="F1063" s="151" t="s">
        <v>4836</v>
      </c>
      <c r="I1063" s="148"/>
      <c r="L1063" s="33"/>
      <c r="M1063" s="149"/>
      <c r="T1063" s="54"/>
      <c r="AT1063" s="18" t="s">
        <v>315</v>
      </c>
      <c r="AU1063" s="18" t="s">
        <v>88</v>
      </c>
    </row>
    <row r="1064" spans="2:65" s="1" customFormat="1" ht="78">
      <c r="B1064" s="33"/>
      <c r="D1064" s="146" t="s">
        <v>4036</v>
      </c>
      <c r="F1064" s="189" t="s">
        <v>4837</v>
      </c>
      <c r="I1064" s="148"/>
      <c r="L1064" s="33"/>
      <c r="M1064" s="149"/>
      <c r="T1064" s="54"/>
      <c r="AT1064" s="18" t="s">
        <v>4036</v>
      </c>
      <c r="AU1064" s="18" t="s">
        <v>88</v>
      </c>
    </row>
    <row r="1065" spans="2:65" s="12" customFormat="1" ht="11.25">
      <c r="B1065" s="152"/>
      <c r="D1065" s="146" t="s">
        <v>317</v>
      </c>
      <c r="E1065" s="153" t="s">
        <v>42</v>
      </c>
      <c r="F1065" s="154" t="s">
        <v>4838</v>
      </c>
      <c r="H1065" s="153" t="s">
        <v>42</v>
      </c>
      <c r="I1065" s="155"/>
      <c r="L1065" s="152"/>
      <c r="M1065" s="156"/>
      <c r="T1065" s="157"/>
      <c r="AT1065" s="153" t="s">
        <v>317</v>
      </c>
      <c r="AU1065" s="153" t="s">
        <v>88</v>
      </c>
      <c r="AV1065" s="12" t="s">
        <v>86</v>
      </c>
      <c r="AW1065" s="12" t="s">
        <v>38</v>
      </c>
      <c r="AX1065" s="12" t="s">
        <v>79</v>
      </c>
      <c r="AY1065" s="153" t="s">
        <v>305</v>
      </c>
    </row>
    <row r="1066" spans="2:65" s="13" customFormat="1" ht="11.25">
      <c r="B1066" s="158"/>
      <c r="D1066" s="146" t="s">
        <v>317</v>
      </c>
      <c r="E1066" s="159" t="s">
        <v>42</v>
      </c>
      <c r="F1066" s="160" t="s">
        <v>3993</v>
      </c>
      <c r="H1066" s="161">
        <v>40.756999999999998</v>
      </c>
      <c r="I1066" s="162"/>
      <c r="L1066" s="158"/>
      <c r="M1066" s="163"/>
      <c r="T1066" s="164"/>
      <c r="AT1066" s="159" t="s">
        <v>317</v>
      </c>
      <c r="AU1066" s="159" t="s">
        <v>88</v>
      </c>
      <c r="AV1066" s="13" t="s">
        <v>88</v>
      </c>
      <c r="AW1066" s="13" t="s">
        <v>38</v>
      </c>
      <c r="AX1066" s="13" t="s">
        <v>79</v>
      </c>
      <c r="AY1066" s="159" t="s">
        <v>305</v>
      </c>
    </row>
    <row r="1067" spans="2:65" s="15" customFormat="1" ht="11.25">
      <c r="B1067" s="172"/>
      <c r="D1067" s="146" t="s">
        <v>317</v>
      </c>
      <c r="E1067" s="173" t="s">
        <v>42</v>
      </c>
      <c r="F1067" s="174" t="s">
        <v>339</v>
      </c>
      <c r="H1067" s="175">
        <v>40.756999999999998</v>
      </c>
      <c r="I1067" s="176"/>
      <c r="L1067" s="172"/>
      <c r="M1067" s="177"/>
      <c r="T1067" s="178"/>
      <c r="AT1067" s="173" t="s">
        <v>317</v>
      </c>
      <c r="AU1067" s="173" t="s">
        <v>88</v>
      </c>
      <c r="AV1067" s="15" t="s">
        <v>311</v>
      </c>
      <c r="AW1067" s="15" t="s">
        <v>38</v>
      </c>
      <c r="AX1067" s="15" t="s">
        <v>86</v>
      </c>
      <c r="AY1067" s="173" t="s">
        <v>305</v>
      </c>
    </row>
    <row r="1068" spans="2:65" s="1" customFormat="1" ht="24.2" customHeight="1">
      <c r="B1068" s="33"/>
      <c r="C1068" s="133" t="s">
        <v>1232</v>
      </c>
      <c r="D1068" s="133" t="s">
        <v>307</v>
      </c>
      <c r="E1068" s="134" t="s">
        <v>4839</v>
      </c>
      <c r="F1068" s="135" t="s">
        <v>4840</v>
      </c>
      <c r="G1068" s="136" t="s">
        <v>199</v>
      </c>
      <c r="H1068" s="137">
        <v>40.756999999999998</v>
      </c>
      <c r="I1068" s="138"/>
      <c r="J1068" s="139">
        <f>ROUND(I1068*H1068,2)</f>
        <v>0</v>
      </c>
      <c r="K1068" s="135" t="s">
        <v>310</v>
      </c>
      <c r="L1068" s="33"/>
      <c r="M1068" s="140" t="s">
        <v>42</v>
      </c>
      <c r="N1068" s="141" t="s">
        <v>50</v>
      </c>
      <c r="P1068" s="142">
        <f>O1068*H1068</f>
        <v>0</v>
      </c>
      <c r="Q1068" s="142">
        <v>5.985E-2</v>
      </c>
      <c r="R1068" s="142">
        <f>Q1068*H1068</f>
        <v>2.4393064499999997</v>
      </c>
      <c r="S1068" s="142">
        <v>0</v>
      </c>
      <c r="T1068" s="143">
        <f>S1068*H1068</f>
        <v>0</v>
      </c>
      <c r="AR1068" s="144" t="s">
        <v>311</v>
      </c>
      <c r="AT1068" s="144" t="s">
        <v>307</v>
      </c>
      <c r="AU1068" s="144" t="s">
        <v>88</v>
      </c>
      <c r="AY1068" s="18" t="s">
        <v>305</v>
      </c>
      <c r="BE1068" s="145">
        <f>IF(N1068="základní",J1068,0)</f>
        <v>0</v>
      </c>
      <c r="BF1068" s="145">
        <f>IF(N1068="snížená",J1068,0)</f>
        <v>0</v>
      </c>
      <c r="BG1068" s="145">
        <f>IF(N1068="zákl. přenesená",J1068,0)</f>
        <v>0</v>
      </c>
      <c r="BH1068" s="145">
        <f>IF(N1068="sníž. přenesená",J1068,0)</f>
        <v>0</v>
      </c>
      <c r="BI1068" s="145">
        <f>IF(N1068="nulová",J1068,0)</f>
        <v>0</v>
      </c>
      <c r="BJ1068" s="18" t="s">
        <v>86</v>
      </c>
      <c r="BK1068" s="145">
        <f>ROUND(I1068*H1068,2)</f>
        <v>0</v>
      </c>
      <c r="BL1068" s="18" t="s">
        <v>311</v>
      </c>
      <c r="BM1068" s="144" t="s">
        <v>4841</v>
      </c>
    </row>
    <row r="1069" spans="2:65" s="1" customFormat="1" ht="19.5">
      <c r="B1069" s="33"/>
      <c r="D1069" s="146" t="s">
        <v>313</v>
      </c>
      <c r="F1069" s="147" t="s">
        <v>4842</v>
      </c>
      <c r="I1069" s="148"/>
      <c r="L1069" s="33"/>
      <c r="M1069" s="149"/>
      <c r="T1069" s="54"/>
      <c r="AT1069" s="18" t="s">
        <v>313</v>
      </c>
      <c r="AU1069" s="18" t="s">
        <v>88</v>
      </c>
    </row>
    <row r="1070" spans="2:65" s="1" customFormat="1" ht="11.25">
      <c r="B1070" s="33"/>
      <c r="D1070" s="150" t="s">
        <v>315</v>
      </c>
      <c r="F1070" s="151" t="s">
        <v>4843</v>
      </c>
      <c r="I1070" s="148"/>
      <c r="L1070" s="33"/>
      <c r="M1070" s="149"/>
      <c r="T1070" s="54"/>
      <c r="AT1070" s="18" t="s">
        <v>315</v>
      </c>
      <c r="AU1070" s="18" t="s">
        <v>88</v>
      </c>
    </row>
    <row r="1071" spans="2:65" s="1" customFormat="1" ht="165.75">
      <c r="B1071" s="33"/>
      <c r="D1071" s="146" t="s">
        <v>4036</v>
      </c>
      <c r="F1071" s="189" t="s">
        <v>4844</v>
      </c>
      <c r="I1071" s="148"/>
      <c r="L1071" s="33"/>
      <c r="M1071" s="149"/>
      <c r="T1071" s="54"/>
      <c r="AT1071" s="18" t="s">
        <v>4036</v>
      </c>
      <c r="AU1071" s="18" t="s">
        <v>88</v>
      </c>
    </row>
    <row r="1072" spans="2:65" s="12" customFormat="1" ht="11.25">
      <c r="B1072" s="152"/>
      <c r="D1072" s="146" t="s">
        <v>317</v>
      </c>
      <c r="E1072" s="153" t="s">
        <v>42</v>
      </c>
      <c r="F1072" s="154" t="s">
        <v>4838</v>
      </c>
      <c r="H1072" s="153" t="s">
        <v>42</v>
      </c>
      <c r="I1072" s="155"/>
      <c r="L1072" s="152"/>
      <c r="M1072" s="156"/>
      <c r="T1072" s="157"/>
      <c r="AT1072" s="153" t="s">
        <v>317</v>
      </c>
      <c r="AU1072" s="153" t="s">
        <v>88</v>
      </c>
      <c r="AV1072" s="12" t="s">
        <v>86</v>
      </c>
      <c r="AW1072" s="12" t="s">
        <v>38</v>
      </c>
      <c r="AX1072" s="12" t="s">
        <v>79</v>
      </c>
      <c r="AY1072" s="153" t="s">
        <v>305</v>
      </c>
    </row>
    <row r="1073" spans="2:65" s="12" customFormat="1" ht="11.25">
      <c r="B1073" s="152"/>
      <c r="D1073" s="146" t="s">
        <v>317</v>
      </c>
      <c r="E1073" s="153" t="s">
        <v>42</v>
      </c>
      <c r="F1073" s="154" t="s">
        <v>4845</v>
      </c>
      <c r="H1073" s="153" t="s">
        <v>42</v>
      </c>
      <c r="I1073" s="155"/>
      <c r="L1073" s="152"/>
      <c r="M1073" s="156"/>
      <c r="T1073" s="157"/>
      <c r="AT1073" s="153" t="s">
        <v>317</v>
      </c>
      <c r="AU1073" s="153" t="s">
        <v>88</v>
      </c>
      <c r="AV1073" s="12" t="s">
        <v>86</v>
      </c>
      <c r="AW1073" s="12" t="s">
        <v>38</v>
      </c>
      <c r="AX1073" s="12" t="s">
        <v>79</v>
      </c>
      <c r="AY1073" s="153" t="s">
        <v>305</v>
      </c>
    </row>
    <row r="1074" spans="2:65" s="12" customFormat="1" ht="22.5">
      <c r="B1074" s="152"/>
      <c r="D1074" s="146" t="s">
        <v>317</v>
      </c>
      <c r="E1074" s="153" t="s">
        <v>42</v>
      </c>
      <c r="F1074" s="154" t="s">
        <v>4846</v>
      </c>
      <c r="H1074" s="153" t="s">
        <v>42</v>
      </c>
      <c r="I1074" s="155"/>
      <c r="L1074" s="152"/>
      <c r="M1074" s="156"/>
      <c r="T1074" s="157"/>
      <c r="AT1074" s="153" t="s">
        <v>317</v>
      </c>
      <c r="AU1074" s="153" t="s">
        <v>88</v>
      </c>
      <c r="AV1074" s="12" t="s">
        <v>86</v>
      </c>
      <c r="AW1074" s="12" t="s">
        <v>38</v>
      </c>
      <c r="AX1074" s="12" t="s">
        <v>79</v>
      </c>
      <c r="AY1074" s="153" t="s">
        <v>305</v>
      </c>
    </row>
    <row r="1075" spans="2:65" s="12" customFormat="1" ht="11.25">
      <c r="B1075" s="152"/>
      <c r="D1075" s="146" t="s">
        <v>317</v>
      </c>
      <c r="E1075" s="153" t="s">
        <v>42</v>
      </c>
      <c r="F1075" s="154" t="s">
        <v>4847</v>
      </c>
      <c r="H1075" s="153" t="s">
        <v>42</v>
      </c>
      <c r="I1075" s="155"/>
      <c r="L1075" s="152"/>
      <c r="M1075" s="156"/>
      <c r="T1075" s="157"/>
      <c r="AT1075" s="153" t="s">
        <v>317</v>
      </c>
      <c r="AU1075" s="153" t="s">
        <v>88</v>
      </c>
      <c r="AV1075" s="12" t="s">
        <v>86</v>
      </c>
      <c r="AW1075" s="12" t="s">
        <v>38</v>
      </c>
      <c r="AX1075" s="12" t="s">
        <v>79</v>
      </c>
      <c r="AY1075" s="153" t="s">
        <v>305</v>
      </c>
    </row>
    <row r="1076" spans="2:65" s="13" customFormat="1" ht="11.25">
      <c r="B1076" s="158"/>
      <c r="D1076" s="146" t="s">
        <v>317</v>
      </c>
      <c r="E1076" s="159" t="s">
        <v>42</v>
      </c>
      <c r="F1076" s="160" t="s">
        <v>4848</v>
      </c>
      <c r="H1076" s="161">
        <v>40.756999999999998</v>
      </c>
      <c r="I1076" s="162"/>
      <c r="L1076" s="158"/>
      <c r="M1076" s="163"/>
      <c r="T1076" s="164"/>
      <c r="AT1076" s="159" t="s">
        <v>317</v>
      </c>
      <c r="AU1076" s="159" t="s">
        <v>88</v>
      </c>
      <c r="AV1076" s="13" t="s">
        <v>88</v>
      </c>
      <c r="AW1076" s="13" t="s">
        <v>38</v>
      </c>
      <c r="AX1076" s="13" t="s">
        <v>79</v>
      </c>
      <c r="AY1076" s="159" t="s">
        <v>305</v>
      </c>
    </row>
    <row r="1077" spans="2:65" s="14" customFormat="1" ht="11.25">
      <c r="B1077" s="165"/>
      <c r="D1077" s="146" t="s">
        <v>317</v>
      </c>
      <c r="E1077" s="166" t="s">
        <v>3993</v>
      </c>
      <c r="F1077" s="167" t="s">
        <v>338</v>
      </c>
      <c r="H1077" s="168">
        <v>40.756999999999998</v>
      </c>
      <c r="I1077" s="169"/>
      <c r="L1077" s="165"/>
      <c r="M1077" s="170"/>
      <c r="T1077" s="171"/>
      <c r="AT1077" s="166" t="s">
        <v>317</v>
      </c>
      <c r="AU1077" s="166" t="s">
        <v>88</v>
      </c>
      <c r="AV1077" s="14" t="s">
        <v>96</v>
      </c>
      <c r="AW1077" s="14" t="s">
        <v>38</v>
      </c>
      <c r="AX1077" s="14" t="s">
        <v>79</v>
      </c>
      <c r="AY1077" s="166" t="s">
        <v>305</v>
      </c>
    </row>
    <row r="1078" spans="2:65" s="15" customFormat="1" ht="11.25">
      <c r="B1078" s="172"/>
      <c r="D1078" s="146" t="s">
        <v>317</v>
      </c>
      <c r="E1078" s="173" t="s">
        <v>42</v>
      </c>
      <c r="F1078" s="174" t="s">
        <v>339</v>
      </c>
      <c r="H1078" s="175">
        <v>40.756999999999998</v>
      </c>
      <c r="I1078" s="176"/>
      <c r="L1078" s="172"/>
      <c r="M1078" s="177"/>
      <c r="T1078" s="178"/>
      <c r="AT1078" s="173" t="s">
        <v>317</v>
      </c>
      <c r="AU1078" s="173" t="s">
        <v>88</v>
      </c>
      <c r="AV1078" s="15" t="s">
        <v>311</v>
      </c>
      <c r="AW1078" s="15" t="s">
        <v>38</v>
      </c>
      <c r="AX1078" s="15" t="s">
        <v>86</v>
      </c>
      <c r="AY1078" s="173" t="s">
        <v>305</v>
      </c>
    </row>
    <row r="1079" spans="2:65" s="1" customFormat="1" ht="24.2" customHeight="1">
      <c r="B1079" s="33"/>
      <c r="C1079" s="133" t="s">
        <v>1242</v>
      </c>
      <c r="D1079" s="133" t="s">
        <v>307</v>
      </c>
      <c r="E1079" s="134" t="s">
        <v>4849</v>
      </c>
      <c r="F1079" s="135" t="s">
        <v>4850</v>
      </c>
      <c r="G1079" s="136" t="s">
        <v>199</v>
      </c>
      <c r="H1079" s="137">
        <v>40.756999999999998</v>
      </c>
      <c r="I1079" s="138"/>
      <c r="J1079" s="139">
        <f>ROUND(I1079*H1079,2)</f>
        <v>0</v>
      </c>
      <c r="K1079" s="135" t="s">
        <v>310</v>
      </c>
      <c r="L1079" s="33"/>
      <c r="M1079" s="140" t="s">
        <v>42</v>
      </c>
      <c r="N1079" s="141" t="s">
        <v>50</v>
      </c>
      <c r="P1079" s="142">
        <f>O1079*H1079</f>
        <v>0</v>
      </c>
      <c r="Q1079" s="142">
        <v>0</v>
      </c>
      <c r="R1079" s="142">
        <f>Q1079*H1079</f>
        <v>0</v>
      </c>
      <c r="S1079" s="142">
        <v>0</v>
      </c>
      <c r="T1079" s="143">
        <f>S1079*H1079</f>
        <v>0</v>
      </c>
      <c r="AR1079" s="144" t="s">
        <v>311</v>
      </c>
      <c r="AT1079" s="144" t="s">
        <v>307</v>
      </c>
      <c r="AU1079" s="144" t="s">
        <v>88</v>
      </c>
      <c r="AY1079" s="18" t="s">
        <v>305</v>
      </c>
      <c r="BE1079" s="145">
        <f>IF(N1079="základní",J1079,0)</f>
        <v>0</v>
      </c>
      <c r="BF1079" s="145">
        <f>IF(N1079="snížená",J1079,0)</f>
        <v>0</v>
      </c>
      <c r="BG1079" s="145">
        <f>IF(N1079="zákl. přenesená",J1079,0)</f>
        <v>0</v>
      </c>
      <c r="BH1079" s="145">
        <f>IF(N1079="sníž. přenesená",J1079,0)</f>
        <v>0</v>
      </c>
      <c r="BI1079" s="145">
        <f>IF(N1079="nulová",J1079,0)</f>
        <v>0</v>
      </c>
      <c r="BJ1079" s="18" t="s">
        <v>86</v>
      </c>
      <c r="BK1079" s="145">
        <f>ROUND(I1079*H1079,2)</f>
        <v>0</v>
      </c>
      <c r="BL1079" s="18" t="s">
        <v>311</v>
      </c>
      <c r="BM1079" s="144" t="s">
        <v>4851</v>
      </c>
    </row>
    <row r="1080" spans="2:65" s="1" customFormat="1" ht="19.5">
      <c r="B1080" s="33"/>
      <c r="D1080" s="146" t="s">
        <v>313</v>
      </c>
      <c r="F1080" s="147" t="s">
        <v>4852</v>
      </c>
      <c r="I1080" s="148"/>
      <c r="L1080" s="33"/>
      <c r="M1080" s="149"/>
      <c r="T1080" s="54"/>
      <c r="AT1080" s="18" t="s">
        <v>313</v>
      </c>
      <c r="AU1080" s="18" t="s">
        <v>88</v>
      </c>
    </row>
    <row r="1081" spans="2:65" s="1" customFormat="1" ht="11.25">
      <c r="B1081" s="33"/>
      <c r="D1081" s="150" t="s">
        <v>315</v>
      </c>
      <c r="F1081" s="151" t="s">
        <v>4853</v>
      </c>
      <c r="I1081" s="148"/>
      <c r="L1081" s="33"/>
      <c r="M1081" s="149"/>
      <c r="T1081" s="54"/>
      <c r="AT1081" s="18" t="s">
        <v>315</v>
      </c>
      <c r="AU1081" s="18" t="s">
        <v>88</v>
      </c>
    </row>
    <row r="1082" spans="2:65" s="1" customFormat="1" ht="165.75">
      <c r="B1082" s="33"/>
      <c r="D1082" s="146" t="s">
        <v>4036</v>
      </c>
      <c r="F1082" s="189" t="s">
        <v>4844</v>
      </c>
      <c r="I1082" s="148"/>
      <c r="L1082" s="33"/>
      <c r="M1082" s="149"/>
      <c r="T1082" s="54"/>
      <c r="AT1082" s="18" t="s">
        <v>4036</v>
      </c>
      <c r="AU1082" s="18" t="s">
        <v>88</v>
      </c>
    </row>
    <row r="1083" spans="2:65" s="12" customFormat="1" ht="11.25">
      <c r="B1083" s="152"/>
      <c r="D1083" s="146" t="s">
        <v>317</v>
      </c>
      <c r="E1083" s="153" t="s">
        <v>42</v>
      </c>
      <c r="F1083" s="154" t="s">
        <v>4838</v>
      </c>
      <c r="H1083" s="153" t="s">
        <v>42</v>
      </c>
      <c r="I1083" s="155"/>
      <c r="L1083" s="152"/>
      <c r="M1083" s="156"/>
      <c r="T1083" s="157"/>
      <c r="AT1083" s="153" t="s">
        <v>317</v>
      </c>
      <c r="AU1083" s="153" t="s">
        <v>88</v>
      </c>
      <c r="AV1083" s="12" t="s">
        <v>86</v>
      </c>
      <c r="AW1083" s="12" t="s">
        <v>38</v>
      </c>
      <c r="AX1083" s="12" t="s">
        <v>79</v>
      </c>
      <c r="AY1083" s="153" t="s">
        <v>305</v>
      </c>
    </row>
    <row r="1084" spans="2:65" s="13" customFormat="1" ht="11.25">
      <c r="B1084" s="158"/>
      <c r="D1084" s="146" t="s">
        <v>317</v>
      </c>
      <c r="E1084" s="159" t="s">
        <v>42</v>
      </c>
      <c r="F1084" s="160" t="s">
        <v>3993</v>
      </c>
      <c r="H1084" s="161">
        <v>40.756999999999998</v>
      </c>
      <c r="I1084" s="162"/>
      <c r="L1084" s="158"/>
      <c r="M1084" s="163"/>
      <c r="T1084" s="164"/>
      <c r="AT1084" s="159" t="s">
        <v>317</v>
      </c>
      <c r="AU1084" s="159" t="s">
        <v>88</v>
      </c>
      <c r="AV1084" s="13" t="s">
        <v>88</v>
      </c>
      <c r="AW1084" s="13" t="s">
        <v>38</v>
      </c>
      <c r="AX1084" s="13" t="s">
        <v>79</v>
      </c>
      <c r="AY1084" s="159" t="s">
        <v>305</v>
      </c>
    </row>
    <row r="1085" spans="2:65" s="15" customFormat="1" ht="11.25">
      <c r="B1085" s="172"/>
      <c r="D1085" s="146" t="s">
        <v>317</v>
      </c>
      <c r="E1085" s="173" t="s">
        <v>42</v>
      </c>
      <c r="F1085" s="174" t="s">
        <v>339</v>
      </c>
      <c r="H1085" s="175">
        <v>40.756999999999998</v>
      </c>
      <c r="I1085" s="176"/>
      <c r="L1085" s="172"/>
      <c r="M1085" s="177"/>
      <c r="T1085" s="178"/>
      <c r="AT1085" s="173" t="s">
        <v>317</v>
      </c>
      <c r="AU1085" s="173" t="s">
        <v>88</v>
      </c>
      <c r="AV1085" s="15" t="s">
        <v>311</v>
      </c>
      <c r="AW1085" s="15" t="s">
        <v>38</v>
      </c>
      <c r="AX1085" s="15" t="s">
        <v>86</v>
      </c>
      <c r="AY1085" s="173" t="s">
        <v>305</v>
      </c>
    </row>
    <row r="1086" spans="2:65" s="1" customFormat="1" ht="24.2" customHeight="1">
      <c r="B1086" s="33"/>
      <c r="C1086" s="133" t="s">
        <v>1245</v>
      </c>
      <c r="D1086" s="133" t="s">
        <v>307</v>
      </c>
      <c r="E1086" s="134" t="s">
        <v>4854</v>
      </c>
      <c r="F1086" s="135" t="s">
        <v>4855</v>
      </c>
      <c r="G1086" s="136" t="s">
        <v>199</v>
      </c>
      <c r="H1086" s="137">
        <v>40.756999999999998</v>
      </c>
      <c r="I1086" s="138"/>
      <c r="J1086" s="139">
        <f>ROUND(I1086*H1086,2)</f>
        <v>0</v>
      </c>
      <c r="K1086" s="135" t="s">
        <v>310</v>
      </c>
      <c r="L1086" s="33"/>
      <c r="M1086" s="140" t="s">
        <v>42</v>
      </c>
      <c r="N1086" s="141" t="s">
        <v>50</v>
      </c>
      <c r="P1086" s="142">
        <f>O1086*H1086</f>
        <v>0</v>
      </c>
      <c r="Q1086" s="142">
        <v>5.3400000000000001E-3</v>
      </c>
      <c r="R1086" s="142">
        <f>Q1086*H1086</f>
        <v>0.21764238</v>
      </c>
      <c r="S1086" s="142">
        <v>0</v>
      </c>
      <c r="T1086" s="143">
        <f>S1086*H1086</f>
        <v>0</v>
      </c>
      <c r="AR1086" s="144" t="s">
        <v>311</v>
      </c>
      <c r="AT1086" s="144" t="s">
        <v>307</v>
      </c>
      <c r="AU1086" s="144" t="s">
        <v>88</v>
      </c>
      <c r="AY1086" s="18" t="s">
        <v>305</v>
      </c>
      <c r="BE1086" s="145">
        <f>IF(N1086="základní",J1086,0)</f>
        <v>0</v>
      </c>
      <c r="BF1086" s="145">
        <f>IF(N1086="snížená",J1086,0)</f>
        <v>0</v>
      </c>
      <c r="BG1086" s="145">
        <f>IF(N1086="zákl. přenesená",J1086,0)</f>
        <v>0</v>
      </c>
      <c r="BH1086" s="145">
        <f>IF(N1086="sníž. přenesená",J1086,0)</f>
        <v>0</v>
      </c>
      <c r="BI1086" s="145">
        <f>IF(N1086="nulová",J1086,0)</f>
        <v>0</v>
      </c>
      <c r="BJ1086" s="18" t="s">
        <v>86</v>
      </c>
      <c r="BK1086" s="145">
        <f>ROUND(I1086*H1086,2)</f>
        <v>0</v>
      </c>
      <c r="BL1086" s="18" t="s">
        <v>311</v>
      </c>
      <c r="BM1086" s="144" t="s">
        <v>4856</v>
      </c>
    </row>
    <row r="1087" spans="2:65" s="1" customFormat="1" ht="19.5">
      <c r="B1087" s="33"/>
      <c r="D1087" s="146" t="s">
        <v>313</v>
      </c>
      <c r="F1087" s="147" t="s">
        <v>4857</v>
      </c>
      <c r="I1087" s="148"/>
      <c r="L1087" s="33"/>
      <c r="M1087" s="149"/>
      <c r="T1087" s="54"/>
      <c r="AT1087" s="18" t="s">
        <v>313</v>
      </c>
      <c r="AU1087" s="18" t="s">
        <v>88</v>
      </c>
    </row>
    <row r="1088" spans="2:65" s="1" customFormat="1" ht="11.25">
      <c r="B1088" s="33"/>
      <c r="D1088" s="150" t="s">
        <v>315</v>
      </c>
      <c r="F1088" s="151" t="s">
        <v>4858</v>
      </c>
      <c r="I1088" s="148"/>
      <c r="L1088" s="33"/>
      <c r="M1088" s="149"/>
      <c r="T1088" s="54"/>
      <c r="AT1088" s="18" t="s">
        <v>315</v>
      </c>
      <c r="AU1088" s="18" t="s">
        <v>88</v>
      </c>
    </row>
    <row r="1089" spans="2:65" s="1" customFormat="1" ht="39">
      <c r="B1089" s="33"/>
      <c r="D1089" s="146" t="s">
        <v>4036</v>
      </c>
      <c r="F1089" s="189" t="s">
        <v>4859</v>
      </c>
      <c r="I1089" s="148"/>
      <c r="L1089" s="33"/>
      <c r="M1089" s="149"/>
      <c r="T1089" s="54"/>
      <c r="AT1089" s="18" t="s">
        <v>4036</v>
      </c>
      <c r="AU1089" s="18" t="s">
        <v>88</v>
      </c>
    </row>
    <row r="1090" spans="2:65" s="12" customFormat="1" ht="11.25">
      <c r="B1090" s="152"/>
      <c r="D1090" s="146" t="s">
        <v>317</v>
      </c>
      <c r="E1090" s="153" t="s">
        <v>42</v>
      </c>
      <c r="F1090" s="154" t="s">
        <v>4838</v>
      </c>
      <c r="H1090" s="153" t="s">
        <v>42</v>
      </c>
      <c r="I1090" s="155"/>
      <c r="L1090" s="152"/>
      <c r="M1090" s="156"/>
      <c r="T1090" s="157"/>
      <c r="AT1090" s="153" t="s">
        <v>317</v>
      </c>
      <c r="AU1090" s="153" t="s">
        <v>88</v>
      </c>
      <c r="AV1090" s="12" t="s">
        <v>86</v>
      </c>
      <c r="AW1090" s="12" t="s">
        <v>38</v>
      </c>
      <c r="AX1090" s="12" t="s">
        <v>79</v>
      </c>
      <c r="AY1090" s="153" t="s">
        <v>305</v>
      </c>
    </row>
    <row r="1091" spans="2:65" s="13" customFormat="1" ht="11.25">
      <c r="B1091" s="158"/>
      <c r="D1091" s="146" t="s">
        <v>317</v>
      </c>
      <c r="E1091" s="159" t="s">
        <v>42</v>
      </c>
      <c r="F1091" s="160" t="s">
        <v>3993</v>
      </c>
      <c r="H1091" s="161">
        <v>40.756999999999998</v>
      </c>
      <c r="I1091" s="162"/>
      <c r="L1091" s="158"/>
      <c r="M1091" s="163"/>
      <c r="T1091" s="164"/>
      <c r="AT1091" s="159" t="s">
        <v>317</v>
      </c>
      <c r="AU1091" s="159" t="s">
        <v>88</v>
      </c>
      <c r="AV1091" s="13" t="s">
        <v>88</v>
      </c>
      <c r="AW1091" s="13" t="s">
        <v>38</v>
      </c>
      <c r="AX1091" s="13" t="s">
        <v>79</v>
      </c>
      <c r="AY1091" s="159" t="s">
        <v>305</v>
      </c>
    </row>
    <row r="1092" spans="2:65" s="15" customFormat="1" ht="11.25">
      <c r="B1092" s="172"/>
      <c r="D1092" s="146" t="s">
        <v>317</v>
      </c>
      <c r="E1092" s="173" t="s">
        <v>42</v>
      </c>
      <c r="F1092" s="174" t="s">
        <v>339</v>
      </c>
      <c r="H1092" s="175">
        <v>40.756999999999998</v>
      </c>
      <c r="I1092" s="176"/>
      <c r="L1092" s="172"/>
      <c r="M1092" s="177"/>
      <c r="T1092" s="178"/>
      <c r="AT1092" s="173" t="s">
        <v>317</v>
      </c>
      <c r="AU1092" s="173" t="s">
        <v>88</v>
      </c>
      <c r="AV1092" s="15" t="s">
        <v>311</v>
      </c>
      <c r="AW1092" s="15" t="s">
        <v>38</v>
      </c>
      <c r="AX1092" s="15" t="s">
        <v>86</v>
      </c>
      <c r="AY1092" s="173" t="s">
        <v>305</v>
      </c>
    </row>
    <row r="1093" spans="2:65" s="1" customFormat="1" ht="24.2" customHeight="1">
      <c r="B1093" s="33"/>
      <c r="C1093" s="133" t="s">
        <v>1253</v>
      </c>
      <c r="D1093" s="133" t="s">
        <v>307</v>
      </c>
      <c r="E1093" s="134" t="s">
        <v>4860</v>
      </c>
      <c r="F1093" s="135" t="s">
        <v>4861</v>
      </c>
      <c r="G1093" s="136" t="s">
        <v>199</v>
      </c>
      <c r="H1093" s="137">
        <v>40.756999999999998</v>
      </c>
      <c r="I1093" s="138"/>
      <c r="J1093" s="139">
        <f>ROUND(I1093*H1093,2)</f>
        <v>0</v>
      </c>
      <c r="K1093" s="135" t="s">
        <v>310</v>
      </c>
      <c r="L1093" s="33"/>
      <c r="M1093" s="140" t="s">
        <v>42</v>
      </c>
      <c r="N1093" s="141" t="s">
        <v>50</v>
      </c>
      <c r="P1093" s="142">
        <f>O1093*H1093</f>
        <v>0</v>
      </c>
      <c r="Q1093" s="142">
        <v>0</v>
      </c>
      <c r="R1093" s="142">
        <f>Q1093*H1093</f>
        <v>0</v>
      </c>
      <c r="S1093" s="142">
        <v>0</v>
      </c>
      <c r="T1093" s="143">
        <f>S1093*H1093</f>
        <v>0</v>
      </c>
      <c r="AR1093" s="144" t="s">
        <v>311</v>
      </c>
      <c r="AT1093" s="144" t="s">
        <v>307</v>
      </c>
      <c r="AU1093" s="144" t="s">
        <v>88</v>
      </c>
      <c r="AY1093" s="18" t="s">
        <v>305</v>
      </c>
      <c r="BE1093" s="145">
        <f>IF(N1093="základní",J1093,0)</f>
        <v>0</v>
      </c>
      <c r="BF1093" s="145">
        <f>IF(N1093="snížená",J1093,0)</f>
        <v>0</v>
      </c>
      <c r="BG1093" s="145">
        <f>IF(N1093="zákl. přenesená",J1093,0)</f>
        <v>0</v>
      </c>
      <c r="BH1093" s="145">
        <f>IF(N1093="sníž. přenesená",J1093,0)</f>
        <v>0</v>
      </c>
      <c r="BI1093" s="145">
        <f>IF(N1093="nulová",J1093,0)</f>
        <v>0</v>
      </c>
      <c r="BJ1093" s="18" t="s">
        <v>86</v>
      </c>
      <c r="BK1093" s="145">
        <f>ROUND(I1093*H1093,2)</f>
        <v>0</v>
      </c>
      <c r="BL1093" s="18" t="s">
        <v>311</v>
      </c>
      <c r="BM1093" s="144" t="s">
        <v>4862</v>
      </c>
    </row>
    <row r="1094" spans="2:65" s="1" customFormat="1" ht="19.5">
      <c r="B1094" s="33"/>
      <c r="D1094" s="146" t="s">
        <v>313</v>
      </c>
      <c r="F1094" s="147" t="s">
        <v>4863</v>
      </c>
      <c r="I1094" s="148"/>
      <c r="L1094" s="33"/>
      <c r="M1094" s="149"/>
      <c r="T1094" s="54"/>
      <c r="AT1094" s="18" t="s">
        <v>313</v>
      </c>
      <c r="AU1094" s="18" t="s">
        <v>88</v>
      </c>
    </row>
    <row r="1095" spans="2:65" s="1" customFormat="1" ht="11.25">
      <c r="B1095" s="33"/>
      <c r="D1095" s="150" t="s">
        <v>315</v>
      </c>
      <c r="F1095" s="151" t="s">
        <v>4864</v>
      </c>
      <c r="I1095" s="148"/>
      <c r="L1095" s="33"/>
      <c r="M1095" s="149"/>
      <c r="T1095" s="54"/>
      <c r="AT1095" s="18" t="s">
        <v>315</v>
      </c>
      <c r="AU1095" s="18" t="s">
        <v>88</v>
      </c>
    </row>
    <row r="1096" spans="2:65" s="1" customFormat="1" ht="39">
      <c r="B1096" s="33"/>
      <c r="D1096" s="146" t="s">
        <v>4036</v>
      </c>
      <c r="F1096" s="189" t="s">
        <v>4859</v>
      </c>
      <c r="I1096" s="148"/>
      <c r="L1096" s="33"/>
      <c r="M1096" s="149"/>
      <c r="T1096" s="54"/>
      <c r="AT1096" s="18" t="s">
        <v>4036</v>
      </c>
      <c r="AU1096" s="18" t="s">
        <v>88</v>
      </c>
    </row>
    <row r="1097" spans="2:65" s="12" customFormat="1" ht="11.25">
      <c r="B1097" s="152"/>
      <c r="D1097" s="146" t="s">
        <v>317</v>
      </c>
      <c r="E1097" s="153" t="s">
        <v>42</v>
      </c>
      <c r="F1097" s="154" t="s">
        <v>4838</v>
      </c>
      <c r="H1097" s="153" t="s">
        <v>42</v>
      </c>
      <c r="I1097" s="155"/>
      <c r="L1097" s="152"/>
      <c r="M1097" s="156"/>
      <c r="T1097" s="157"/>
      <c r="AT1097" s="153" t="s">
        <v>317</v>
      </c>
      <c r="AU1097" s="153" t="s">
        <v>88</v>
      </c>
      <c r="AV1097" s="12" t="s">
        <v>86</v>
      </c>
      <c r="AW1097" s="12" t="s">
        <v>38</v>
      </c>
      <c r="AX1097" s="12" t="s">
        <v>79</v>
      </c>
      <c r="AY1097" s="153" t="s">
        <v>305</v>
      </c>
    </row>
    <row r="1098" spans="2:65" s="13" customFormat="1" ht="11.25">
      <c r="B1098" s="158"/>
      <c r="D1098" s="146" t="s">
        <v>317</v>
      </c>
      <c r="E1098" s="159" t="s">
        <v>42</v>
      </c>
      <c r="F1098" s="160" t="s">
        <v>3993</v>
      </c>
      <c r="H1098" s="161">
        <v>40.756999999999998</v>
      </c>
      <c r="I1098" s="162"/>
      <c r="L1098" s="158"/>
      <c r="M1098" s="163"/>
      <c r="T1098" s="164"/>
      <c r="AT1098" s="159" t="s">
        <v>317</v>
      </c>
      <c r="AU1098" s="159" t="s">
        <v>88</v>
      </c>
      <c r="AV1098" s="13" t="s">
        <v>88</v>
      </c>
      <c r="AW1098" s="13" t="s">
        <v>38</v>
      </c>
      <c r="AX1098" s="13" t="s">
        <v>79</v>
      </c>
      <c r="AY1098" s="159" t="s">
        <v>305</v>
      </c>
    </row>
    <row r="1099" spans="2:65" s="15" customFormat="1" ht="11.25">
      <c r="B1099" s="172"/>
      <c r="D1099" s="146" t="s">
        <v>317</v>
      </c>
      <c r="E1099" s="173" t="s">
        <v>42</v>
      </c>
      <c r="F1099" s="174" t="s">
        <v>339</v>
      </c>
      <c r="H1099" s="175">
        <v>40.756999999999998</v>
      </c>
      <c r="I1099" s="176"/>
      <c r="L1099" s="172"/>
      <c r="M1099" s="177"/>
      <c r="T1099" s="178"/>
      <c r="AT1099" s="173" t="s">
        <v>317</v>
      </c>
      <c r="AU1099" s="173" t="s">
        <v>88</v>
      </c>
      <c r="AV1099" s="15" t="s">
        <v>311</v>
      </c>
      <c r="AW1099" s="15" t="s">
        <v>38</v>
      </c>
      <c r="AX1099" s="15" t="s">
        <v>86</v>
      </c>
      <c r="AY1099" s="173" t="s">
        <v>305</v>
      </c>
    </row>
    <row r="1100" spans="2:65" s="11" customFormat="1" ht="22.9" customHeight="1">
      <c r="B1100" s="121"/>
      <c r="D1100" s="122" t="s">
        <v>78</v>
      </c>
      <c r="E1100" s="131" t="s">
        <v>4865</v>
      </c>
      <c r="F1100" s="131" t="s">
        <v>4866</v>
      </c>
      <c r="I1100" s="124"/>
      <c r="J1100" s="132">
        <f>BK1100</f>
        <v>0</v>
      </c>
      <c r="L1100" s="121"/>
      <c r="M1100" s="126"/>
      <c r="P1100" s="127">
        <f>SUM(P1101:P1118)</f>
        <v>0</v>
      </c>
      <c r="R1100" s="127">
        <f>SUM(R1101:R1118)</f>
        <v>0</v>
      </c>
      <c r="T1100" s="128">
        <f>SUM(T1101:T1118)</f>
        <v>0</v>
      </c>
      <c r="AR1100" s="122" t="s">
        <v>86</v>
      </c>
      <c r="AT1100" s="129" t="s">
        <v>78</v>
      </c>
      <c r="AU1100" s="129" t="s">
        <v>86</v>
      </c>
      <c r="AY1100" s="122" t="s">
        <v>305</v>
      </c>
      <c r="BK1100" s="130">
        <f>SUM(BK1101:BK1118)</f>
        <v>0</v>
      </c>
    </row>
    <row r="1101" spans="2:65" s="1" customFormat="1" ht="24.2" customHeight="1">
      <c r="B1101" s="33"/>
      <c r="C1101" s="133" t="s">
        <v>1258</v>
      </c>
      <c r="D1101" s="133" t="s">
        <v>307</v>
      </c>
      <c r="E1101" s="134" t="s">
        <v>4867</v>
      </c>
      <c r="F1101" s="135" t="s">
        <v>4868</v>
      </c>
      <c r="G1101" s="136" t="s">
        <v>453</v>
      </c>
      <c r="H1101" s="137">
        <v>7.6820000000000004</v>
      </c>
      <c r="I1101" s="138"/>
      <c r="J1101" s="139">
        <f>ROUND(I1101*H1101,2)</f>
        <v>0</v>
      </c>
      <c r="K1101" s="135" t="s">
        <v>310</v>
      </c>
      <c r="L1101" s="33"/>
      <c r="M1101" s="140" t="s">
        <v>42</v>
      </c>
      <c r="N1101" s="141" t="s">
        <v>50</v>
      </c>
      <c r="P1101" s="142">
        <f>O1101*H1101</f>
        <v>0</v>
      </c>
      <c r="Q1101" s="142">
        <v>0</v>
      </c>
      <c r="R1101" s="142">
        <f>Q1101*H1101</f>
        <v>0</v>
      </c>
      <c r="S1101" s="142">
        <v>0</v>
      </c>
      <c r="T1101" s="143">
        <f>S1101*H1101</f>
        <v>0</v>
      </c>
      <c r="AR1101" s="144" t="s">
        <v>311</v>
      </c>
      <c r="AT1101" s="144" t="s">
        <v>307</v>
      </c>
      <c r="AU1101" s="144" t="s">
        <v>88</v>
      </c>
      <c r="AY1101" s="18" t="s">
        <v>305</v>
      </c>
      <c r="BE1101" s="145">
        <f>IF(N1101="základní",J1101,0)</f>
        <v>0</v>
      </c>
      <c r="BF1101" s="145">
        <f>IF(N1101="snížená",J1101,0)</f>
        <v>0</v>
      </c>
      <c r="BG1101" s="145">
        <f>IF(N1101="zákl. přenesená",J1101,0)</f>
        <v>0</v>
      </c>
      <c r="BH1101" s="145">
        <f>IF(N1101="sníž. přenesená",J1101,0)</f>
        <v>0</v>
      </c>
      <c r="BI1101" s="145">
        <f>IF(N1101="nulová",J1101,0)</f>
        <v>0</v>
      </c>
      <c r="BJ1101" s="18" t="s">
        <v>86</v>
      </c>
      <c r="BK1101" s="145">
        <f>ROUND(I1101*H1101,2)</f>
        <v>0</v>
      </c>
      <c r="BL1101" s="18" t="s">
        <v>311</v>
      </c>
      <c r="BM1101" s="144" t="s">
        <v>4869</v>
      </c>
    </row>
    <row r="1102" spans="2:65" s="1" customFormat="1" ht="29.25">
      <c r="B1102" s="33"/>
      <c r="D1102" s="146" t="s">
        <v>313</v>
      </c>
      <c r="F1102" s="147" t="s">
        <v>4870</v>
      </c>
      <c r="I1102" s="148"/>
      <c r="L1102" s="33"/>
      <c r="M1102" s="149"/>
      <c r="T1102" s="54"/>
      <c r="AT1102" s="18" t="s">
        <v>313</v>
      </c>
      <c r="AU1102" s="18" t="s">
        <v>88</v>
      </c>
    </row>
    <row r="1103" spans="2:65" s="1" customFormat="1" ht="11.25">
      <c r="B1103" s="33"/>
      <c r="D1103" s="150" t="s">
        <v>315</v>
      </c>
      <c r="F1103" s="151" t="s">
        <v>4871</v>
      </c>
      <c r="I1103" s="148"/>
      <c r="L1103" s="33"/>
      <c r="M1103" s="149"/>
      <c r="T1103" s="54"/>
      <c r="AT1103" s="18" t="s">
        <v>315</v>
      </c>
      <c r="AU1103" s="18" t="s">
        <v>88</v>
      </c>
    </row>
    <row r="1104" spans="2:65" s="1" customFormat="1" ht="146.25">
      <c r="B1104" s="33"/>
      <c r="D1104" s="146" t="s">
        <v>4036</v>
      </c>
      <c r="F1104" s="189" t="s">
        <v>4872</v>
      </c>
      <c r="I1104" s="148"/>
      <c r="L1104" s="33"/>
      <c r="M1104" s="149"/>
      <c r="T1104" s="54"/>
      <c r="AT1104" s="18" t="s">
        <v>4036</v>
      </c>
      <c r="AU1104" s="18" t="s">
        <v>88</v>
      </c>
    </row>
    <row r="1105" spans="2:65" s="1" customFormat="1" ht="24.2" customHeight="1">
      <c r="B1105" s="33"/>
      <c r="C1105" s="133" t="s">
        <v>1269</v>
      </c>
      <c r="D1105" s="133" t="s">
        <v>307</v>
      </c>
      <c r="E1105" s="134" t="s">
        <v>4873</v>
      </c>
      <c r="F1105" s="135" t="s">
        <v>4874</v>
      </c>
      <c r="G1105" s="136" t="s">
        <v>453</v>
      </c>
      <c r="H1105" s="137">
        <v>7.6820000000000004</v>
      </c>
      <c r="I1105" s="138"/>
      <c r="J1105" s="139">
        <f>ROUND(I1105*H1105,2)</f>
        <v>0</v>
      </c>
      <c r="K1105" s="135" t="s">
        <v>310</v>
      </c>
      <c r="L1105" s="33"/>
      <c r="M1105" s="140" t="s">
        <v>42</v>
      </c>
      <c r="N1105" s="141" t="s">
        <v>50</v>
      </c>
      <c r="P1105" s="142">
        <f>O1105*H1105</f>
        <v>0</v>
      </c>
      <c r="Q1105" s="142">
        <v>0</v>
      </c>
      <c r="R1105" s="142">
        <f>Q1105*H1105</f>
        <v>0</v>
      </c>
      <c r="S1105" s="142">
        <v>0</v>
      </c>
      <c r="T1105" s="143">
        <f>S1105*H1105</f>
        <v>0</v>
      </c>
      <c r="AR1105" s="144" t="s">
        <v>311</v>
      </c>
      <c r="AT1105" s="144" t="s">
        <v>307</v>
      </c>
      <c r="AU1105" s="144" t="s">
        <v>88</v>
      </c>
      <c r="AY1105" s="18" t="s">
        <v>305</v>
      </c>
      <c r="BE1105" s="145">
        <f>IF(N1105="základní",J1105,0)</f>
        <v>0</v>
      </c>
      <c r="BF1105" s="145">
        <f>IF(N1105="snížená",J1105,0)</f>
        <v>0</v>
      </c>
      <c r="BG1105" s="145">
        <f>IF(N1105="zákl. přenesená",J1105,0)</f>
        <v>0</v>
      </c>
      <c r="BH1105" s="145">
        <f>IF(N1105="sníž. přenesená",J1105,0)</f>
        <v>0</v>
      </c>
      <c r="BI1105" s="145">
        <f>IF(N1105="nulová",J1105,0)</f>
        <v>0</v>
      </c>
      <c r="BJ1105" s="18" t="s">
        <v>86</v>
      </c>
      <c r="BK1105" s="145">
        <f>ROUND(I1105*H1105,2)</f>
        <v>0</v>
      </c>
      <c r="BL1105" s="18" t="s">
        <v>311</v>
      </c>
      <c r="BM1105" s="144" t="s">
        <v>4875</v>
      </c>
    </row>
    <row r="1106" spans="2:65" s="1" customFormat="1" ht="19.5">
      <c r="B1106" s="33"/>
      <c r="D1106" s="146" t="s">
        <v>313</v>
      </c>
      <c r="F1106" s="147" t="s">
        <v>4876</v>
      </c>
      <c r="I1106" s="148"/>
      <c r="L1106" s="33"/>
      <c r="M1106" s="149"/>
      <c r="T1106" s="54"/>
      <c r="AT1106" s="18" t="s">
        <v>313</v>
      </c>
      <c r="AU1106" s="18" t="s">
        <v>88</v>
      </c>
    </row>
    <row r="1107" spans="2:65" s="1" customFormat="1" ht="11.25">
      <c r="B1107" s="33"/>
      <c r="D1107" s="150" t="s">
        <v>315</v>
      </c>
      <c r="F1107" s="151" t="s">
        <v>4877</v>
      </c>
      <c r="I1107" s="148"/>
      <c r="L1107" s="33"/>
      <c r="M1107" s="149"/>
      <c r="T1107" s="54"/>
      <c r="AT1107" s="18" t="s">
        <v>315</v>
      </c>
      <c r="AU1107" s="18" t="s">
        <v>88</v>
      </c>
    </row>
    <row r="1108" spans="2:65" s="1" customFormat="1" ht="107.25">
      <c r="B1108" s="33"/>
      <c r="D1108" s="146" t="s">
        <v>4036</v>
      </c>
      <c r="F1108" s="189" t="s">
        <v>4878</v>
      </c>
      <c r="I1108" s="148"/>
      <c r="L1108" s="33"/>
      <c r="M1108" s="149"/>
      <c r="T1108" s="54"/>
      <c r="AT1108" s="18" t="s">
        <v>4036</v>
      </c>
      <c r="AU1108" s="18" t="s">
        <v>88</v>
      </c>
    </row>
    <row r="1109" spans="2:65" s="1" customFormat="1" ht="24.2" customHeight="1">
      <c r="B1109" s="33"/>
      <c r="C1109" s="133" t="s">
        <v>1274</v>
      </c>
      <c r="D1109" s="133" t="s">
        <v>307</v>
      </c>
      <c r="E1109" s="134" t="s">
        <v>4879</v>
      </c>
      <c r="F1109" s="135" t="s">
        <v>4880</v>
      </c>
      <c r="G1109" s="136" t="s">
        <v>453</v>
      </c>
      <c r="H1109" s="137">
        <v>15.364000000000001</v>
      </c>
      <c r="I1109" s="138"/>
      <c r="J1109" s="139">
        <f>ROUND(I1109*H1109,2)</f>
        <v>0</v>
      </c>
      <c r="K1109" s="135" t="s">
        <v>310</v>
      </c>
      <c r="L1109" s="33"/>
      <c r="M1109" s="140" t="s">
        <v>42</v>
      </c>
      <c r="N1109" s="141" t="s">
        <v>50</v>
      </c>
      <c r="P1109" s="142">
        <f>O1109*H1109</f>
        <v>0</v>
      </c>
      <c r="Q1109" s="142">
        <v>0</v>
      </c>
      <c r="R1109" s="142">
        <f>Q1109*H1109</f>
        <v>0</v>
      </c>
      <c r="S1109" s="142">
        <v>0</v>
      </c>
      <c r="T1109" s="143">
        <f>S1109*H1109</f>
        <v>0</v>
      </c>
      <c r="AR1109" s="144" t="s">
        <v>311</v>
      </c>
      <c r="AT1109" s="144" t="s">
        <v>307</v>
      </c>
      <c r="AU1109" s="144" t="s">
        <v>88</v>
      </c>
      <c r="AY1109" s="18" t="s">
        <v>305</v>
      </c>
      <c r="BE1109" s="145">
        <f>IF(N1109="základní",J1109,0)</f>
        <v>0</v>
      </c>
      <c r="BF1109" s="145">
        <f>IF(N1109="snížená",J1109,0)</f>
        <v>0</v>
      </c>
      <c r="BG1109" s="145">
        <f>IF(N1109="zákl. přenesená",J1109,0)</f>
        <v>0</v>
      </c>
      <c r="BH1109" s="145">
        <f>IF(N1109="sníž. přenesená",J1109,0)</f>
        <v>0</v>
      </c>
      <c r="BI1109" s="145">
        <f>IF(N1109="nulová",J1109,0)</f>
        <v>0</v>
      </c>
      <c r="BJ1109" s="18" t="s">
        <v>86</v>
      </c>
      <c r="BK1109" s="145">
        <f>ROUND(I1109*H1109,2)</f>
        <v>0</v>
      </c>
      <c r="BL1109" s="18" t="s">
        <v>311</v>
      </c>
      <c r="BM1109" s="144" t="s">
        <v>4881</v>
      </c>
    </row>
    <row r="1110" spans="2:65" s="1" customFormat="1" ht="29.25">
      <c r="B1110" s="33"/>
      <c r="D1110" s="146" t="s">
        <v>313</v>
      </c>
      <c r="F1110" s="147" t="s">
        <v>4882</v>
      </c>
      <c r="I1110" s="148"/>
      <c r="L1110" s="33"/>
      <c r="M1110" s="149"/>
      <c r="T1110" s="54"/>
      <c r="AT1110" s="18" t="s">
        <v>313</v>
      </c>
      <c r="AU1110" s="18" t="s">
        <v>88</v>
      </c>
    </row>
    <row r="1111" spans="2:65" s="1" customFormat="1" ht="11.25">
      <c r="B1111" s="33"/>
      <c r="D1111" s="150" t="s">
        <v>315</v>
      </c>
      <c r="F1111" s="151" t="s">
        <v>4883</v>
      </c>
      <c r="I1111" s="148"/>
      <c r="L1111" s="33"/>
      <c r="M1111" s="149"/>
      <c r="T1111" s="54"/>
      <c r="AT1111" s="18" t="s">
        <v>315</v>
      </c>
      <c r="AU1111" s="18" t="s">
        <v>88</v>
      </c>
    </row>
    <row r="1112" spans="2:65" s="1" customFormat="1" ht="107.25">
      <c r="B1112" s="33"/>
      <c r="D1112" s="146" t="s">
        <v>4036</v>
      </c>
      <c r="F1112" s="189" t="s">
        <v>4878</v>
      </c>
      <c r="I1112" s="148"/>
      <c r="L1112" s="33"/>
      <c r="M1112" s="149"/>
      <c r="T1112" s="54"/>
      <c r="AT1112" s="18" t="s">
        <v>4036</v>
      </c>
      <c r="AU1112" s="18" t="s">
        <v>88</v>
      </c>
    </row>
    <row r="1113" spans="2:65" s="1" customFormat="1" ht="19.5">
      <c r="B1113" s="33"/>
      <c r="D1113" s="146" t="s">
        <v>1012</v>
      </c>
      <c r="F1113" s="189" t="s">
        <v>4884</v>
      </c>
      <c r="I1113" s="148"/>
      <c r="L1113" s="33"/>
      <c r="M1113" s="149"/>
      <c r="T1113" s="54"/>
      <c r="AT1113" s="18" t="s">
        <v>1012</v>
      </c>
      <c r="AU1113" s="18" t="s">
        <v>88</v>
      </c>
    </row>
    <row r="1114" spans="2:65" s="13" customFormat="1" ht="11.25">
      <c r="B1114" s="158"/>
      <c r="D1114" s="146" t="s">
        <v>317</v>
      </c>
      <c r="F1114" s="160" t="s">
        <v>4885</v>
      </c>
      <c r="H1114" s="161">
        <v>15.364000000000001</v>
      </c>
      <c r="I1114" s="162"/>
      <c r="L1114" s="158"/>
      <c r="M1114" s="163"/>
      <c r="T1114" s="164"/>
      <c r="AT1114" s="159" t="s">
        <v>317</v>
      </c>
      <c r="AU1114" s="159" t="s">
        <v>88</v>
      </c>
      <c r="AV1114" s="13" t="s">
        <v>88</v>
      </c>
      <c r="AW1114" s="13" t="s">
        <v>4</v>
      </c>
      <c r="AX1114" s="13" t="s">
        <v>86</v>
      </c>
      <c r="AY1114" s="159" t="s">
        <v>305</v>
      </c>
    </row>
    <row r="1115" spans="2:65" s="1" customFormat="1" ht="37.9" customHeight="1">
      <c r="B1115" s="33"/>
      <c r="C1115" s="133" t="s">
        <v>1280</v>
      </c>
      <c r="D1115" s="133" t="s">
        <v>307</v>
      </c>
      <c r="E1115" s="134" t="s">
        <v>4886</v>
      </c>
      <c r="F1115" s="135" t="s">
        <v>4887</v>
      </c>
      <c r="G1115" s="136" t="s">
        <v>453</v>
      </c>
      <c r="H1115" s="137">
        <v>19.914999999999999</v>
      </c>
      <c r="I1115" s="138"/>
      <c r="J1115" s="139">
        <f>ROUND(I1115*H1115,2)</f>
        <v>0</v>
      </c>
      <c r="K1115" s="135" t="s">
        <v>310</v>
      </c>
      <c r="L1115" s="33"/>
      <c r="M1115" s="140" t="s">
        <v>42</v>
      </c>
      <c r="N1115" s="141" t="s">
        <v>50</v>
      </c>
      <c r="P1115" s="142">
        <f>O1115*H1115</f>
        <v>0</v>
      </c>
      <c r="Q1115" s="142">
        <v>0</v>
      </c>
      <c r="R1115" s="142">
        <f>Q1115*H1115</f>
        <v>0</v>
      </c>
      <c r="S1115" s="142">
        <v>0</v>
      </c>
      <c r="T1115" s="143">
        <f>S1115*H1115</f>
        <v>0</v>
      </c>
      <c r="AR1115" s="144" t="s">
        <v>311</v>
      </c>
      <c r="AT1115" s="144" t="s">
        <v>307</v>
      </c>
      <c r="AU1115" s="144" t="s">
        <v>88</v>
      </c>
      <c r="AY1115" s="18" t="s">
        <v>305</v>
      </c>
      <c r="BE1115" s="145">
        <f>IF(N1115="základní",J1115,0)</f>
        <v>0</v>
      </c>
      <c r="BF1115" s="145">
        <f>IF(N1115="snížená",J1115,0)</f>
        <v>0</v>
      </c>
      <c r="BG1115" s="145">
        <f>IF(N1115="zákl. přenesená",J1115,0)</f>
        <v>0</v>
      </c>
      <c r="BH1115" s="145">
        <f>IF(N1115="sníž. přenesená",J1115,0)</f>
        <v>0</v>
      </c>
      <c r="BI1115" s="145">
        <f>IF(N1115="nulová",J1115,0)</f>
        <v>0</v>
      </c>
      <c r="BJ1115" s="18" t="s">
        <v>86</v>
      </c>
      <c r="BK1115" s="145">
        <f>ROUND(I1115*H1115,2)</f>
        <v>0</v>
      </c>
      <c r="BL1115" s="18" t="s">
        <v>311</v>
      </c>
      <c r="BM1115" s="144" t="s">
        <v>4888</v>
      </c>
    </row>
    <row r="1116" spans="2:65" s="1" customFormat="1" ht="29.25">
      <c r="B1116" s="33"/>
      <c r="D1116" s="146" t="s">
        <v>313</v>
      </c>
      <c r="F1116" s="147" t="s">
        <v>4889</v>
      </c>
      <c r="I1116" s="148"/>
      <c r="L1116" s="33"/>
      <c r="M1116" s="149"/>
      <c r="T1116" s="54"/>
      <c r="AT1116" s="18" t="s">
        <v>313</v>
      </c>
      <c r="AU1116" s="18" t="s">
        <v>88</v>
      </c>
    </row>
    <row r="1117" spans="2:65" s="1" customFormat="1" ht="11.25">
      <c r="B1117" s="33"/>
      <c r="D1117" s="150" t="s">
        <v>315</v>
      </c>
      <c r="F1117" s="151" t="s">
        <v>4890</v>
      </c>
      <c r="I1117" s="148"/>
      <c r="L1117" s="33"/>
      <c r="M1117" s="149"/>
      <c r="T1117" s="54"/>
      <c r="AT1117" s="18" t="s">
        <v>315</v>
      </c>
      <c r="AU1117" s="18" t="s">
        <v>88</v>
      </c>
    </row>
    <row r="1118" spans="2:65" s="1" customFormat="1" ht="107.25">
      <c r="B1118" s="33"/>
      <c r="D1118" s="146" t="s">
        <v>4036</v>
      </c>
      <c r="F1118" s="189" t="s">
        <v>4891</v>
      </c>
      <c r="I1118" s="148"/>
      <c r="L1118" s="33"/>
      <c r="M1118" s="149"/>
      <c r="T1118" s="54"/>
      <c r="AT1118" s="18" t="s">
        <v>4036</v>
      </c>
      <c r="AU1118" s="18" t="s">
        <v>88</v>
      </c>
    </row>
    <row r="1119" spans="2:65" s="11" customFormat="1" ht="22.9" customHeight="1">
      <c r="B1119" s="121"/>
      <c r="D1119" s="122" t="s">
        <v>78</v>
      </c>
      <c r="E1119" s="131" t="s">
        <v>1094</v>
      </c>
      <c r="F1119" s="131" t="s">
        <v>1095</v>
      </c>
      <c r="I1119" s="124"/>
      <c r="J1119" s="132">
        <f>BK1119</f>
        <v>0</v>
      </c>
      <c r="L1119" s="121"/>
      <c r="M1119" s="126"/>
      <c r="P1119" s="127">
        <f>SUM(P1120:P1123)</f>
        <v>0</v>
      </c>
      <c r="R1119" s="127">
        <f>SUM(R1120:R1123)</f>
        <v>0</v>
      </c>
      <c r="T1119" s="128">
        <f>SUM(T1120:T1123)</f>
        <v>0</v>
      </c>
      <c r="AR1119" s="122" t="s">
        <v>86</v>
      </c>
      <c r="AT1119" s="129" t="s">
        <v>78</v>
      </c>
      <c r="AU1119" s="129" t="s">
        <v>86</v>
      </c>
      <c r="AY1119" s="122" t="s">
        <v>305</v>
      </c>
      <c r="BK1119" s="130">
        <f>SUM(BK1120:BK1123)</f>
        <v>0</v>
      </c>
    </row>
    <row r="1120" spans="2:65" s="1" customFormat="1" ht="21.75" customHeight="1">
      <c r="B1120" s="33"/>
      <c r="C1120" s="133" t="s">
        <v>1285</v>
      </c>
      <c r="D1120" s="133" t="s">
        <v>307</v>
      </c>
      <c r="E1120" s="134" t="s">
        <v>1097</v>
      </c>
      <c r="F1120" s="135" t="s">
        <v>1098</v>
      </c>
      <c r="G1120" s="136" t="s">
        <v>453</v>
      </c>
      <c r="H1120" s="137">
        <v>6315.982</v>
      </c>
      <c r="I1120" s="138"/>
      <c r="J1120" s="139">
        <f>ROUND(I1120*H1120,2)</f>
        <v>0</v>
      </c>
      <c r="K1120" s="135" t="s">
        <v>310</v>
      </c>
      <c r="L1120" s="33"/>
      <c r="M1120" s="140" t="s">
        <v>42</v>
      </c>
      <c r="N1120" s="141" t="s">
        <v>50</v>
      </c>
      <c r="P1120" s="142">
        <f>O1120*H1120</f>
        <v>0</v>
      </c>
      <c r="Q1120" s="142">
        <v>0</v>
      </c>
      <c r="R1120" s="142">
        <f>Q1120*H1120</f>
        <v>0</v>
      </c>
      <c r="S1120" s="142">
        <v>0</v>
      </c>
      <c r="T1120" s="143">
        <f>S1120*H1120</f>
        <v>0</v>
      </c>
      <c r="AR1120" s="144" t="s">
        <v>311</v>
      </c>
      <c r="AT1120" s="144" t="s">
        <v>307</v>
      </c>
      <c r="AU1120" s="144" t="s">
        <v>88</v>
      </c>
      <c r="AY1120" s="18" t="s">
        <v>305</v>
      </c>
      <c r="BE1120" s="145">
        <f>IF(N1120="základní",J1120,0)</f>
        <v>0</v>
      </c>
      <c r="BF1120" s="145">
        <f>IF(N1120="snížená",J1120,0)</f>
        <v>0</v>
      </c>
      <c r="BG1120" s="145">
        <f>IF(N1120="zákl. přenesená",J1120,0)</f>
        <v>0</v>
      </c>
      <c r="BH1120" s="145">
        <f>IF(N1120="sníž. přenesená",J1120,0)</f>
        <v>0</v>
      </c>
      <c r="BI1120" s="145">
        <f>IF(N1120="nulová",J1120,0)</f>
        <v>0</v>
      </c>
      <c r="BJ1120" s="18" t="s">
        <v>86</v>
      </c>
      <c r="BK1120" s="145">
        <f>ROUND(I1120*H1120,2)</f>
        <v>0</v>
      </c>
      <c r="BL1120" s="18" t="s">
        <v>311</v>
      </c>
      <c r="BM1120" s="144" t="s">
        <v>4892</v>
      </c>
    </row>
    <row r="1121" spans="2:65" s="1" customFormat="1" ht="39">
      <c r="B1121" s="33"/>
      <c r="D1121" s="146" t="s">
        <v>313</v>
      </c>
      <c r="F1121" s="147" t="s">
        <v>1100</v>
      </c>
      <c r="I1121" s="148"/>
      <c r="L1121" s="33"/>
      <c r="M1121" s="149"/>
      <c r="T1121" s="54"/>
      <c r="AT1121" s="18" t="s">
        <v>313</v>
      </c>
      <c r="AU1121" s="18" t="s">
        <v>88</v>
      </c>
    </row>
    <row r="1122" spans="2:65" s="1" customFormat="1" ht="11.25">
      <c r="B1122" s="33"/>
      <c r="D1122" s="150" t="s">
        <v>315</v>
      </c>
      <c r="F1122" s="151" t="s">
        <v>1101</v>
      </c>
      <c r="I1122" s="148"/>
      <c r="L1122" s="33"/>
      <c r="M1122" s="149"/>
      <c r="T1122" s="54"/>
      <c r="AT1122" s="18" t="s">
        <v>315</v>
      </c>
      <c r="AU1122" s="18" t="s">
        <v>88</v>
      </c>
    </row>
    <row r="1123" spans="2:65" s="1" customFormat="1" ht="87.75">
      <c r="B1123" s="33"/>
      <c r="D1123" s="146" t="s">
        <v>4036</v>
      </c>
      <c r="F1123" s="189" t="s">
        <v>4893</v>
      </c>
      <c r="I1123" s="148"/>
      <c r="L1123" s="33"/>
      <c r="M1123" s="149"/>
      <c r="T1123" s="54"/>
      <c r="AT1123" s="18" t="s">
        <v>4036</v>
      </c>
      <c r="AU1123" s="18" t="s">
        <v>88</v>
      </c>
    </row>
    <row r="1124" spans="2:65" s="11" customFormat="1" ht="25.9" customHeight="1">
      <c r="B1124" s="121"/>
      <c r="D1124" s="122" t="s">
        <v>78</v>
      </c>
      <c r="E1124" s="123" t="s">
        <v>1102</v>
      </c>
      <c r="F1124" s="123" t="s">
        <v>1103</v>
      </c>
      <c r="I1124" s="124"/>
      <c r="J1124" s="125">
        <f>BK1124</f>
        <v>0</v>
      </c>
      <c r="L1124" s="121"/>
      <c r="M1124" s="126"/>
      <c r="P1124" s="127">
        <f>P1125+P1145+P1162</f>
        <v>0</v>
      </c>
      <c r="R1124" s="127">
        <f>R1125+R1145+R1162</f>
        <v>30.701650800000003</v>
      </c>
      <c r="T1124" s="128">
        <f>T1125+T1145+T1162</f>
        <v>0</v>
      </c>
      <c r="AR1124" s="122" t="s">
        <v>88</v>
      </c>
      <c r="AT1124" s="129" t="s">
        <v>78</v>
      </c>
      <c r="AU1124" s="129" t="s">
        <v>79</v>
      </c>
      <c r="AY1124" s="122" t="s">
        <v>305</v>
      </c>
      <c r="BK1124" s="130">
        <f>BK1125+BK1145+BK1162</f>
        <v>0</v>
      </c>
    </row>
    <row r="1125" spans="2:65" s="11" customFormat="1" ht="22.9" customHeight="1">
      <c r="B1125" s="121"/>
      <c r="D1125" s="122" t="s">
        <v>78</v>
      </c>
      <c r="E1125" s="131" t="s">
        <v>1707</v>
      </c>
      <c r="F1125" s="131" t="s">
        <v>1708</v>
      </c>
      <c r="I1125" s="124"/>
      <c r="J1125" s="132">
        <f>BK1125</f>
        <v>0</v>
      </c>
      <c r="L1125" s="121"/>
      <c r="M1125" s="126"/>
      <c r="P1125" s="127">
        <f>SUM(P1126:P1144)</f>
        <v>0</v>
      </c>
      <c r="R1125" s="127">
        <f>SUM(R1126:R1144)</f>
        <v>8.0962000000000006E-2</v>
      </c>
      <c r="T1125" s="128">
        <f>SUM(T1126:T1144)</f>
        <v>0</v>
      </c>
      <c r="AR1125" s="122" t="s">
        <v>88</v>
      </c>
      <c r="AT1125" s="129" t="s">
        <v>78</v>
      </c>
      <c r="AU1125" s="129" t="s">
        <v>86</v>
      </c>
      <c r="AY1125" s="122" t="s">
        <v>305</v>
      </c>
      <c r="BK1125" s="130">
        <f>SUM(BK1126:BK1144)</f>
        <v>0</v>
      </c>
    </row>
    <row r="1126" spans="2:65" s="1" customFormat="1" ht="24.2" customHeight="1">
      <c r="B1126" s="33"/>
      <c r="C1126" s="133" t="s">
        <v>1293</v>
      </c>
      <c r="D1126" s="133" t="s">
        <v>307</v>
      </c>
      <c r="E1126" s="134" t="s">
        <v>1723</v>
      </c>
      <c r="F1126" s="135" t="s">
        <v>1724</v>
      </c>
      <c r="G1126" s="136" t="s">
        <v>199</v>
      </c>
      <c r="H1126" s="137">
        <v>5.508</v>
      </c>
      <c r="I1126" s="138"/>
      <c r="J1126" s="139">
        <f>ROUND(I1126*H1126,2)</f>
        <v>0</v>
      </c>
      <c r="K1126" s="135" t="s">
        <v>310</v>
      </c>
      <c r="L1126" s="33"/>
      <c r="M1126" s="140" t="s">
        <v>42</v>
      </c>
      <c r="N1126" s="141" t="s">
        <v>50</v>
      </c>
      <c r="P1126" s="142">
        <f>O1126*H1126</f>
        <v>0</v>
      </c>
      <c r="Q1126" s="142">
        <v>0</v>
      </c>
      <c r="R1126" s="142">
        <f>Q1126*H1126</f>
        <v>0</v>
      </c>
      <c r="S1126" s="142">
        <v>0</v>
      </c>
      <c r="T1126" s="143">
        <f>S1126*H1126</f>
        <v>0</v>
      </c>
      <c r="AR1126" s="144" t="s">
        <v>436</v>
      </c>
      <c r="AT1126" s="144" t="s">
        <v>307</v>
      </c>
      <c r="AU1126" s="144" t="s">
        <v>88</v>
      </c>
      <c r="AY1126" s="18" t="s">
        <v>305</v>
      </c>
      <c r="BE1126" s="145">
        <f>IF(N1126="základní",J1126,0)</f>
        <v>0</v>
      </c>
      <c r="BF1126" s="145">
        <f>IF(N1126="snížená",J1126,0)</f>
        <v>0</v>
      </c>
      <c r="BG1126" s="145">
        <f>IF(N1126="zákl. přenesená",J1126,0)</f>
        <v>0</v>
      </c>
      <c r="BH1126" s="145">
        <f>IF(N1126="sníž. přenesená",J1126,0)</f>
        <v>0</v>
      </c>
      <c r="BI1126" s="145">
        <f>IF(N1126="nulová",J1126,0)</f>
        <v>0</v>
      </c>
      <c r="BJ1126" s="18" t="s">
        <v>86</v>
      </c>
      <c r="BK1126" s="145">
        <f>ROUND(I1126*H1126,2)</f>
        <v>0</v>
      </c>
      <c r="BL1126" s="18" t="s">
        <v>436</v>
      </c>
      <c r="BM1126" s="144" t="s">
        <v>4894</v>
      </c>
    </row>
    <row r="1127" spans="2:65" s="1" customFormat="1" ht="29.25">
      <c r="B1127" s="33"/>
      <c r="D1127" s="146" t="s">
        <v>313</v>
      </c>
      <c r="F1127" s="147" t="s">
        <v>1726</v>
      </c>
      <c r="I1127" s="148"/>
      <c r="L1127" s="33"/>
      <c r="M1127" s="149"/>
      <c r="T1127" s="54"/>
      <c r="AT1127" s="18" t="s">
        <v>313</v>
      </c>
      <c r="AU1127" s="18" t="s">
        <v>88</v>
      </c>
    </row>
    <row r="1128" spans="2:65" s="1" customFormat="1" ht="11.25">
      <c r="B1128" s="33"/>
      <c r="D1128" s="150" t="s">
        <v>315</v>
      </c>
      <c r="F1128" s="151" t="s">
        <v>1727</v>
      </c>
      <c r="I1128" s="148"/>
      <c r="L1128" s="33"/>
      <c r="M1128" s="149"/>
      <c r="T1128" s="54"/>
      <c r="AT1128" s="18" t="s">
        <v>315</v>
      </c>
      <c r="AU1128" s="18" t="s">
        <v>88</v>
      </c>
    </row>
    <row r="1129" spans="2:65" s="1" customFormat="1" ht="39">
      <c r="B1129" s="33"/>
      <c r="D1129" s="146" t="s">
        <v>4036</v>
      </c>
      <c r="F1129" s="189" t="s">
        <v>4895</v>
      </c>
      <c r="I1129" s="148"/>
      <c r="L1129" s="33"/>
      <c r="M1129" s="149"/>
      <c r="T1129" s="54"/>
      <c r="AT1129" s="18" t="s">
        <v>4036</v>
      </c>
      <c r="AU1129" s="18" t="s">
        <v>88</v>
      </c>
    </row>
    <row r="1130" spans="2:65" s="12" customFormat="1" ht="11.25">
      <c r="B1130" s="152"/>
      <c r="D1130" s="146" t="s">
        <v>317</v>
      </c>
      <c r="E1130" s="153" t="s">
        <v>42</v>
      </c>
      <c r="F1130" s="154" t="s">
        <v>4896</v>
      </c>
      <c r="H1130" s="153" t="s">
        <v>42</v>
      </c>
      <c r="I1130" s="155"/>
      <c r="L1130" s="152"/>
      <c r="M1130" s="156"/>
      <c r="T1130" s="157"/>
      <c r="AT1130" s="153" t="s">
        <v>317</v>
      </c>
      <c r="AU1130" s="153" t="s">
        <v>88</v>
      </c>
      <c r="AV1130" s="12" t="s">
        <v>86</v>
      </c>
      <c r="AW1130" s="12" t="s">
        <v>38</v>
      </c>
      <c r="AX1130" s="12" t="s">
        <v>79</v>
      </c>
      <c r="AY1130" s="153" t="s">
        <v>305</v>
      </c>
    </row>
    <row r="1131" spans="2:65" s="12" customFormat="1" ht="11.25">
      <c r="B1131" s="152"/>
      <c r="D1131" s="146" t="s">
        <v>317</v>
      </c>
      <c r="E1131" s="153" t="s">
        <v>42</v>
      </c>
      <c r="F1131" s="154" t="s">
        <v>4367</v>
      </c>
      <c r="H1131" s="153" t="s">
        <v>42</v>
      </c>
      <c r="I1131" s="155"/>
      <c r="L1131" s="152"/>
      <c r="M1131" s="156"/>
      <c r="T1131" s="157"/>
      <c r="AT1131" s="153" t="s">
        <v>317</v>
      </c>
      <c r="AU1131" s="153" t="s">
        <v>88</v>
      </c>
      <c r="AV1131" s="12" t="s">
        <v>86</v>
      </c>
      <c r="AW1131" s="12" t="s">
        <v>38</v>
      </c>
      <c r="AX1131" s="12" t="s">
        <v>79</v>
      </c>
      <c r="AY1131" s="153" t="s">
        <v>305</v>
      </c>
    </row>
    <row r="1132" spans="2:65" s="13" customFormat="1" ht="11.25">
      <c r="B1132" s="158"/>
      <c r="D1132" s="146" t="s">
        <v>317</v>
      </c>
      <c r="E1132" s="159" t="s">
        <v>42</v>
      </c>
      <c r="F1132" s="160" t="s">
        <v>4897</v>
      </c>
      <c r="H1132" s="161">
        <v>5.508</v>
      </c>
      <c r="I1132" s="162"/>
      <c r="L1132" s="158"/>
      <c r="M1132" s="163"/>
      <c r="T1132" s="164"/>
      <c r="AT1132" s="159" t="s">
        <v>317</v>
      </c>
      <c r="AU1132" s="159" t="s">
        <v>88</v>
      </c>
      <c r="AV1132" s="13" t="s">
        <v>88</v>
      </c>
      <c r="AW1132" s="13" t="s">
        <v>38</v>
      </c>
      <c r="AX1132" s="13" t="s">
        <v>79</v>
      </c>
      <c r="AY1132" s="159" t="s">
        <v>305</v>
      </c>
    </row>
    <row r="1133" spans="2:65" s="15" customFormat="1" ht="11.25">
      <c r="B1133" s="172"/>
      <c r="D1133" s="146" t="s">
        <v>317</v>
      </c>
      <c r="E1133" s="173" t="s">
        <v>42</v>
      </c>
      <c r="F1133" s="174" t="s">
        <v>339</v>
      </c>
      <c r="H1133" s="175">
        <v>5.508</v>
      </c>
      <c r="I1133" s="176"/>
      <c r="L1133" s="172"/>
      <c r="M1133" s="177"/>
      <c r="T1133" s="178"/>
      <c r="AT1133" s="173" t="s">
        <v>317</v>
      </c>
      <c r="AU1133" s="173" t="s">
        <v>88</v>
      </c>
      <c r="AV1133" s="15" t="s">
        <v>311</v>
      </c>
      <c r="AW1133" s="15" t="s">
        <v>38</v>
      </c>
      <c r="AX1133" s="15" t="s">
        <v>86</v>
      </c>
      <c r="AY1133" s="173" t="s">
        <v>305</v>
      </c>
    </row>
    <row r="1134" spans="2:65" s="1" customFormat="1" ht="16.5" customHeight="1">
      <c r="B1134" s="33"/>
      <c r="C1134" s="179" t="s">
        <v>1296</v>
      </c>
      <c r="D1134" s="179" t="s">
        <v>341</v>
      </c>
      <c r="E1134" s="180" t="s">
        <v>4898</v>
      </c>
      <c r="F1134" s="181" t="s">
        <v>4899</v>
      </c>
      <c r="G1134" s="182" t="s">
        <v>199</v>
      </c>
      <c r="H1134" s="183">
        <v>5.7830000000000004</v>
      </c>
      <c r="I1134" s="184"/>
      <c r="J1134" s="185">
        <f>ROUND(I1134*H1134,2)</f>
        <v>0</v>
      </c>
      <c r="K1134" s="181" t="s">
        <v>721</v>
      </c>
      <c r="L1134" s="186"/>
      <c r="M1134" s="187" t="s">
        <v>42</v>
      </c>
      <c r="N1134" s="188" t="s">
        <v>50</v>
      </c>
      <c r="P1134" s="142">
        <f>O1134*H1134</f>
        <v>0</v>
      </c>
      <c r="Q1134" s="142">
        <v>1.4E-2</v>
      </c>
      <c r="R1134" s="142">
        <f>Q1134*H1134</f>
        <v>8.0962000000000006E-2</v>
      </c>
      <c r="S1134" s="142">
        <v>0</v>
      </c>
      <c r="T1134" s="143">
        <f>S1134*H1134</f>
        <v>0</v>
      </c>
      <c r="AR1134" s="144" t="s">
        <v>559</v>
      </c>
      <c r="AT1134" s="144" t="s">
        <v>341</v>
      </c>
      <c r="AU1134" s="144" t="s">
        <v>88</v>
      </c>
      <c r="AY1134" s="18" t="s">
        <v>305</v>
      </c>
      <c r="BE1134" s="145">
        <f>IF(N1134="základní",J1134,0)</f>
        <v>0</v>
      </c>
      <c r="BF1134" s="145">
        <f>IF(N1134="snížená",J1134,0)</f>
        <v>0</v>
      </c>
      <c r="BG1134" s="145">
        <f>IF(N1134="zákl. přenesená",J1134,0)</f>
        <v>0</v>
      </c>
      <c r="BH1134" s="145">
        <f>IF(N1134="sníž. přenesená",J1134,0)</f>
        <v>0</v>
      </c>
      <c r="BI1134" s="145">
        <f>IF(N1134="nulová",J1134,0)</f>
        <v>0</v>
      </c>
      <c r="BJ1134" s="18" t="s">
        <v>86</v>
      </c>
      <c r="BK1134" s="145">
        <f>ROUND(I1134*H1134,2)</f>
        <v>0</v>
      </c>
      <c r="BL1134" s="18" t="s">
        <v>436</v>
      </c>
      <c r="BM1134" s="144" t="s">
        <v>4900</v>
      </c>
    </row>
    <row r="1135" spans="2:65" s="1" customFormat="1" ht="11.25">
      <c r="B1135" s="33"/>
      <c r="D1135" s="146" t="s">
        <v>313</v>
      </c>
      <c r="F1135" s="147" t="s">
        <v>4899</v>
      </c>
      <c r="I1135" s="148"/>
      <c r="L1135" s="33"/>
      <c r="M1135" s="149"/>
      <c r="T1135" s="54"/>
      <c r="AT1135" s="18" t="s">
        <v>313</v>
      </c>
      <c r="AU1135" s="18" t="s">
        <v>88</v>
      </c>
    </row>
    <row r="1136" spans="2:65" s="12" customFormat="1" ht="11.25">
      <c r="B1136" s="152"/>
      <c r="D1136" s="146" t="s">
        <v>317</v>
      </c>
      <c r="E1136" s="153" t="s">
        <v>42</v>
      </c>
      <c r="F1136" s="154" t="s">
        <v>4896</v>
      </c>
      <c r="H1136" s="153" t="s">
        <v>42</v>
      </c>
      <c r="I1136" s="155"/>
      <c r="L1136" s="152"/>
      <c r="M1136" s="156"/>
      <c r="T1136" s="157"/>
      <c r="AT1136" s="153" t="s">
        <v>317</v>
      </c>
      <c r="AU1136" s="153" t="s">
        <v>88</v>
      </c>
      <c r="AV1136" s="12" t="s">
        <v>86</v>
      </c>
      <c r="AW1136" s="12" t="s">
        <v>38</v>
      </c>
      <c r="AX1136" s="12" t="s">
        <v>79</v>
      </c>
      <c r="AY1136" s="153" t="s">
        <v>305</v>
      </c>
    </row>
    <row r="1137" spans="2:65" s="12" customFormat="1" ht="11.25">
      <c r="B1137" s="152"/>
      <c r="D1137" s="146" t="s">
        <v>317</v>
      </c>
      <c r="E1137" s="153" t="s">
        <v>42</v>
      </c>
      <c r="F1137" s="154" t="s">
        <v>4367</v>
      </c>
      <c r="H1137" s="153" t="s">
        <v>42</v>
      </c>
      <c r="I1137" s="155"/>
      <c r="L1137" s="152"/>
      <c r="M1137" s="156"/>
      <c r="T1137" s="157"/>
      <c r="AT1137" s="153" t="s">
        <v>317</v>
      </c>
      <c r="AU1137" s="153" t="s">
        <v>88</v>
      </c>
      <c r="AV1137" s="12" t="s">
        <v>86</v>
      </c>
      <c r="AW1137" s="12" t="s">
        <v>38</v>
      </c>
      <c r="AX1137" s="12" t="s">
        <v>79</v>
      </c>
      <c r="AY1137" s="153" t="s">
        <v>305</v>
      </c>
    </row>
    <row r="1138" spans="2:65" s="13" customFormat="1" ht="11.25">
      <c r="B1138" s="158"/>
      <c r="D1138" s="146" t="s">
        <v>317</v>
      </c>
      <c r="E1138" s="159" t="s">
        <v>42</v>
      </c>
      <c r="F1138" s="160" t="s">
        <v>4897</v>
      </c>
      <c r="H1138" s="161">
        <v>5.508</v>
      </c>
      <c r="I1138" s="162"/>
      <c r="L1138" s="158"/>
      <c r="M1138" s="163"/>
      <c r="T1138" s="164"/>
      <c r="AT1138" s="159" t="s">
        <v>317</v>
      </c>
      <c r="AU1138" s="159" t="s">
        <v>88</v>
      </c>
      <c r="AV1138" s="13" t="s">
        <v>88</v>
      </c>
      <c r="AW1138" s="13" t="s">
        <v>38</v>
      </c>
      <c r="AX1138" s="13" t="s">
        <v>79</v>
      </c>
      <c r="AY1138" s="159" t="s">
        <v>305</v>
      </c>
    </row>
    <row r="1139" spans="2:65" s="15" customFormat="1" ht="11.25">
      <c r="B1139" s="172"/>
      <c r="D1139" s="146" t="s">
        <v>317</v>
      </c>
      <c r="E1139" s="173" t="s">
        <v>42</v>
      </c>
      <c r="F1139" s="174" t="s">
        <v>339</v>
      </c>
      <c r="H1139" s="175">
        <v>5.508</v>
      </c>
      <c r="I1139" s="176"/>
      <c r="L1139" s="172"/>
      <c r="M1139" s="177"/>
      <c r="T1139" s="178"/>
      <c r="AT1139" s="173" t="s">
        <v>317</v>
      </c>
      <c r="AU1139" s="173" t="s">
        <v>88</v>
      </c>
      <c r="AV1139" s="15" t="s">
        <v>311</v>
      </c>
      <c r="AW1139" s="15" t="s">
        <v>38</v>
      </c>
      <c r="AX1139" s="15" t="s">
        <v>86</v>
      </c>
      <c r="AY1139" s="173" t="s">
        <v>305</v>
      </c>
    </row>
    <row r="1140" spans="2:65" s="13" customFormat="1" ht="11.25">
      <c r="B1140" s="158"/>
      <c r="D1140" s="146" t="s">
        <v>317</v>
      </c>
      <c r="F1140" s="160" t="s">
        <v>4901</v>
      </c>
      <c r="H1140" s="161">
        <v>5.7830000000000004</v>
      </c>
      <c r="I1140" s="162"/>
      <c r="L1140" s="158"/>
      <c r="M1140" s="163"/>
      <c r="T1140" s="164"/>
      <c r="AT1140" s="159" t="s">
        <v>317</v>
      </c>
      <c r="AU1140" s="159" t="s">
        <v>88</v>
      </c>
      <c r="AV1140" s="13" t="s">
        <v>88</v>
      </c>
      <c r="AW1140" s="13" t="s">
        <v>4</v>
      </c>
      <c r="AX1140" s="13" t="s">
        <v>86</v>
      </c>
      <c r="AY1140" s="159" t="s">
        <v>305</v>
      </c>
    </row>
    <row r="1141" spans="2:65" s="1" customFormat="1" ht="24.2" customHeight="1">
      <c r="B1141" s="33"/>
      <c r="C1141" s="133" t="s">
        <v>1304</v>
      </c>
      <c r="D1141" s="133" t="s">
        <v>307</v>
      </c>
      <c r="E1141" s="134" t="s">
        <v>1748</v>
      </c>
      <c r="F1141" s="135" t="s">
        <v>1749</v>
      </c>
      <c r="G1141" s="136" t="s">
        <v>453</v>
      </c>
      <c r="H1141" s="137">
        <v>8.1000000000000003E-2</v>
      </c>
      <c r="I1141" s="138"/>
      <c r="J1141" s="139">
        <f>ROUND(I1141*H1141,2)</f>
        <v>0</v>
      </c>
      <c r="K1141" s="135" t="s">
        <v>310</v>
      </c>
      <c r="L1141" s="33"/>
      <c r="M1141" s="140" t="s">
        <v>42</v>
      </c>
      <c r="N1141" s="141" t="s">
        <v>50</v>
      </c>
      <c r="P1141" s="142">
        <f>O1141*H1141</f>
        <v>0</v>
      </c>
      <c r="Q1141" s="142">
        <v>0</v>
      </c>
      <c r="R1141" s="142">
        <f>Q1141*H1141</f>
        <v>0</v>
      </c>
      <c r="S1141" s="142">
        <v>0</v>
      </c>
      <c r="T1141" s="143">
        <f>S1141*H1141</f>
        <v>0</v>
      </c>
      <c r="AR1141" s="144" t="s">
        <v>436</v>
      </c>
      <c r="AT1141" s="144" t="s">
        <v>307</v>
      </c>
      <c r="AU1141" s="144" t="s">
        <v>88</v>
      </c>
      <c r="AY1141" s="18" t="s">
        <v>305</v>
      </c>
      <c r="BE1141" s="145">
        <f>IF(N1141="základní",J1141,0)</f>
        <v>0</v>
      </c>
      <c r="BF1141" s="145">
        <f>IF(N1141="snížená",J1141,0)</f>
        <v>0</v>
      </c>
      <c r="BG1141" s="145">
        <f>IF(N1141="zákl. přenesená",J1141,0)</f>
        <v>0</v>
      </c>
      <c r="BH1141" s="145">
        <f>IF(N1141="sníž. přenesená",J1141,0)</f>
        <v>0</v>
      </c>
      <c r="BI1141" s="145">
        <f>IF(N1141="nulová",J1141,0)</f>
        <v>0</v>
      </c>
      <c r="BJ1141" s="18" t="s">
        <v>86</v>
      </c>
      <c r="BK1141" s="145">
        <f>ROUND(I1141*H1141,2)</f>
        <v>0</v>
      </c>
      <c r="BL1141" s="18" t="s">
        <v>436</v>
      </c>
      <c r="BM1141" s="144" t="s">
        <v>4902</v>
      </c>
    </row>
    <row r="1142" spans="2:65" s="1" customFormat="1" ht="29.25">
      <c r="B1142" s="33"/>
      <c r="D1142" s="146" t="s">
        <v>313</v>
      </c>
      <c r="F1142" s="147" t="s">
        <v>1751</v>
      </c>
      <c r="I1142" s="148"/>
      <c r="L1142" s="33"/>
      <c r="M1142" s="149"/>
      <c r="T1142" s="54"/>
      <c r="AT1142" s="18" t="s">
        <v>313</v>
      </c>
      <c r="AU1142" s="18" t="s">
        <v>88</v>
      </c>
    </row>
    <row r="1143" spans="2:65" s="1" customFormat="1" ht="11.25">
      <c r="B1143" s="33"/>
      <c r="D1143" s="150" t="s">
        <v>315</v>
      </c>
      <c r="F1143" s="151" t="s">
        <v>1752</v>
      </c>
      <c r="I1143" s="148"/>
      <c r="L1143" s="33"/>
      <c r="M1143" s="149"/>
      <c r="T1143" s="54"/>
      <c r="AT1143" s="18" t="s">
        <v>315</v>
      </c>
      <c r="AU1143" s="18" t="s">
        <v>88</v>
      </c>
    </row>
    <row r="1144" spans="2:65" s="1" customFormat="1" ht="126.75">
      <c r="B1144" s="33"/>
      <c r="D1144" s="146" t="s">
        <v>4036</v>
      </c>
      <c r="F1144" s="189" t="s">
        <v>4903</v>
      </c>
      <c r="I1144" s="148"/>
      <c r="L1144" s="33"/>
      <c r="M1144" s="149"/>
      <c r="T1144" s="54"/>
      <c r="AT1144" s="18" t="s">
        <v>4036</v>
      </c>
      <c r="AU1144" s="18" t="s">
        <v>88</v>
      </c>
    </row>
    <row r="1145" spans="2:65" s="11" customFormat="1" ht="22.9" customHeight="1">
      <c r="B1145" s="121"/>
      <c r="D1145" s="122" t="s">
        <v>78</v>
      </c>
      <c r="E1145" s="131" t="s">
        <v>4904</v>
      </c>
      <c r="F1145" s="131" t="s">
        <v>4905</v>
      </c>
      <c r="I1145" s="124"/>
      <c r="J1145" s="132">
        <f>BK1145</f>
        <v>0</v>
      </c>
      <c r="L1145" s="121"/>
      <c r="M1145" s="126"/>
      <c r="P1145" s="127">
        <f>SUM(P1146:P1161)</f>
        <v>0</v>
      </c>
      <c r="R1145" s="127">
        <f>SUM(R1146:R1161)</f>
        <v>30.620540000000002</v>
      </c>
      <c r="T1145" s="128">
        <f>SUM(T1146:T1161)</f>
        <v>0</v>
      </c>
      <c r="AR1145" s="122" t="s">
        <v>88</v>
      </c>
      <c r="AT1145" s="129" t="s">
        <v>78</v>
      </c>
      <c r="AU1145" s="129" t="s">
        <v>86</v>
      </c>
      <c r="AY1145" s="122" t="s">
        <v>305</v>
      </c>
      <c r="BK1145" s="130">
        <f>SUM(BK1146:BK1161)</f>
        <v>0</v>
      </c>
    </row>
    <row r="1146" spans="2:65" s="1" customFormat="1" ht="16.5" customHeight="1">
      <c r="B1146" s="33"/>
      <c r="C1146" s="133" t="s">
        <v>1309</v>
      </c>
      <c r="D1146" s="133" t="s">
        <v>307</v>
      </c>
      <c r="E1146" s="134" t="s">
        <v>4906</v>
      </c>
      <c r="F1146" s="135" t="s">
        <v>4907</v>
      </c>
      <c r="G1146" s="136" t="s">
        <v>4908</v>
      </c>
      <c r="H1146" s="137">
        <v>29017.54</v>
      </c>
      <c r="I1146" s="138"/>
      <c r="J1146" s="139">
        <f>ROUND(I1146*H1146,2)</f>
        <v>0</v>
      </c>
      <c r="K1146" s="135" t="s">
        <v>721</v>
      </c>
      <c r="L1146" s="33"/>
      <c r="M1146" s="140" t="s">
        <v>42</v>
      </c>
      <c r="N1146" s="141" t="s">
        <v>50</v>
      </c>
      <c r="P1146" s="142">
        <f>O1146*H1146</f>
        <v>0</v>
      </c>
      <c r="Q1146" s="142">
        <v>1E-3</v>
      </c>
      <c r="R1146" s="142">
        <f>Q1146*H1146</f>
        <v>29.01754</v>
      </c>
      <c r="S1146" s="142">
        <v>0</v>
      </c>
      <c r="T1146" s="143">
        <f>S1146*H1146</f>
        <v>0</v>
      </c>
      <c r="AR1146" s="144" t="s">
        <v>436</v>
      </c>
      <c r="AT1146" s="144" t="s">
        <v>307</v>
      </c>
      <c r="AU1146" s="144" t="s">
        <v>88</v>
      </c>
      <c r="AY1146" s="18" t="s">
        <v>305</v>
      </c>
      <c r="BE1146" s="145">
        <f>IF(N1146="základní",J1146,0)</f>
        <v>0</v>
      </c>
      <c r="BF1146" s="145">
        <f>IF(N1146="snížená",J1146,0)</f>
        <v>0</v>
      </c>
      <c r="BG1146" s="145">
        <f>IF(N1146="zákl. přenesená",J1146,0)</f>
        <v>0</v>
      </c>
      <c r="BH1146" s="145">
        <f>IF(N1146="sníž. přenesená",J1146,0)</f>
        <v>0</v>
      </c>
      <c r="BI1146" s="145">
        <f>IF(N1146="nulová",J1146,0)</f>
        <v>0</v>
      </c>
      <c r="BJ1146" s="18" t="s">
        <v>86</v>
      </c>
      <c r="BK1146" s="145">
        <f>ROUND(I1146*H1146,2)</f>
        <v>0</v>
      </c>
      <c r="BL1146" s="18" t="s">
        <v>436</v>
      </c>
      <c r="BM1146" s="144" t="s">
        <v>4909</v>
      </c>
    </row>
    <row r="1147" spans="2:65" s="1" customFormat="1" ht="11.25">
      <c r="B1147" s="33"/>
      <c r="D1147" s="146" t="s">
        <v>313</v>
      </c>
      <c r="F1147" s="147" t="s">
        <v>4907</v>
      </c>
      <c r="I1147" s="148"/>
      <c r="L1147" s="33"/>
      <c r="M1147" s="149"/>
      <c r="T1147" s="54"/>
      <c r="AT1147" s="18" t="s">
        <v>313</v>
      </c>
      <c r="AU1147" s="18" t="s">
        <v>88</v>
      </c>
    </row>
    <row r="1148" spans="2:65" s="1" customFormat="1" ht="78">
      <c r="B1148" s="33"/>
      <c r="D1148" s="146" t="s">
        <v>1012</v>
      </c>
      <c r="F1148" s="189" t="s">
        <v>4910</v>
      </c>
      <c r="I1148" s="148"/>
      <c r="L1148" s="33"/>
      <c r="M1148" s="149"/>
      <c r="T1148" s="54"/>
      <c r="AT1148" s="18" t="s">
        <v>1012</v>
      </c>
      <c r="AU1148" s="18" t="s">
        <v>88</v>
      </c>
    </row>
    <row r="1149" spans="2:65" s="12" customFormat="1" ht="22.5">
      <c r="B1149" s="152"/>
      <c r="D1149" s="146" t="s">
        <v>317</v>
      </c>
      <c r="E1149" s="153" t="s">
        <v>42</v>
      </c>
      <c r="F1149" s="154" t="s">
        <v>4911</v>
      </c>
      <c r="H1149" s="153" t="s">
        <v>42</v>
      </c>
      <c r="I1149" s="155"/>
      <c r="L1149" s="152"/>
      <c r="M1149" s="156"/>
      <c r="T1149" s="157"/>
      <c r="AT1149" s="153" t="s">
        <v>317</v>
      </c>
      <c r="AU1149" s="153" t="s">
        <v>88</v>
      </c>
      <c r="AV1149" s="12" t="s">
        <v>86</v>
      </c>
      <c r="AW1149" s="12" t="s">
        <v>38</v>
      </c>
      <c r="AX1149" s="12" t="s">
        <v>79</v>
      </c>
      <c r="AY1149" s="153" t="s">
        <v>305</v>
      </c>
    </row>
    <row r="1150" spans="2:65" s="12" customFormat="1" ht="22.5">
      <c r="B1150" s="152"/>
      <c r="D1150" s="146" t="s">
        <v>317</v>
      </c>
      <c r="E1150" s="153" t="s">
        <v>42</v>
      </c>
      <c r="F1150" s="154" t="s">
        <v>4912</v>
      </c>
      <c r="H1150" s="153" t="s">
        <v>42</v>
      </c>
      <c r="I1150" s="155"/>
      <c r="L1150" s="152"/>
      <c r="M1150" s="156"/>
      <c r="T1150" s="157"/>
      <c r="AT1150" s="153" t="s">
        <v>317</v>
      </c>
      <c r="AU1150" s="153" t="s">
        <v>88</v>
      </c>
      <c r="AV1150" s="12" t="s">
        <v>86</v>
      </c>
      <c r="AW1150" s="12" t="s">
        <v>38</v>
      </c>
      <c r="AX1150" s="12" t="s">
        <v>79</v>
      </c>
      <c r="AY1150" s="153" t="s">
        <v>305</v>
      </c>
    </row>
    <row r="1151" spans="2:65" s="13" customFormat="1" ht="11.25">
      <c r="B1151" s="158"/>
      <c r="D1151" s="146" t="s">
        <v>317</v>
      </c>
      <c r="E1151" s="159" t="s">
        <v>42</v>
      </c>
      <c r="F1151" s="160" t="s">
        <v>4913</v>
      </c>
      <c r="H1151" s="161">
        <v>1841.7</v>
      </c>
      <c r="I1151" s="162"/>
      <c r="L1151" s="158"/>
      <c r="M1151" s="163"/>
      <c r="T1151" s="164"/>
      <c r="AT1151" s="159" t="s">
        <v>317</v>
      </c>
      <c r="AU1151" s="159" t="s">
        <v>88</v>
      </c>
      <c r="AV1151" s="13" t="s">
        <v>88</v>
      </c>
      <c r="AW1151" s="13" t="s">
        <v>38</v>
      </c>
      <c r="AX1151" s="13" t="s">
        <v>79</v>
      </c>
      <c r="AY1151" s="159" t="s">
        <v>305</v>
      </c>
    </row>
    <row r="1152" spans="2:65" s="13" customFormat="1" ht="11.25">
      <c r="B1152" s="158"/>
      <c r="D1152" s="146" t="s">
        <v>317</v>
      </c>
      <c r="E1152" s="159" t="s">
        <v>42</v>
      </c>
      <c r="F1152" s="160" t="s">
        <v>4914</v>
      </c>
      <c r="H1152" s="161">
        <v>14191.24</v>
      </c>
      <c r="I1152" s="162"/>
      <c r="L1152" s="158"/>
      <c r="M1152" s="163"/>
      <c r="T1152" s="164"/>
      <c r="AT1152" s="159" t="s">
        <v>317</v>
      </c>
      <c r="AU1152" s="159" t="s">
        <v>88</v>
      </c>
      <c r="AV1152" s="13" t="s">
        <v>88</v>
      </c>
      <c r="AW1152" s="13" t="s">
        <v>38</v>
      </c>
      <c r="AX1152" s="13" t="s">
        <v>79</v>
      </c>
      <c r="AY1152" s="159" t="s">
        <v>305</v>
      </c>
    </row>
    <row r="1153" spans="2:65" s="13" customFormat="1" ht="11.25">
      <c r="B1153" s="158"/>
      <c r="D1153" s="146" t="s">
        <v>317</v>
      </c>
      <c r="E1153" s="159" t="s">
        <v>42</v>
      </c>
      <c r="F1153" s="160" t="s">
        <v>4915</v>
      </c>
      <c r="H1153" s="161">
        <v>12984.6</v>
      </c>
      <c r="I1153" s="162"/>
      <c r="L1153" s="158"/>
      <c r="M1153" s="163"/>
      <c r="T1153" s="164"/>
      <c r="AT1153" s="159" t="s">
        <v>317</v>
      </c>
      <c r="AU1153" s="159" t="s">
        <v>88</v>
      </c>
      <c r="AV1153" s="13" t="s">
        <v>88</v>
      </c>
      <c r="AW1153" s="13" t="s">
        <v>38</v>
      </c>
      <c r="AX1153" s="13" t="s">
        <v>79</v>
      </c>
      <c r="AY1153" s="159" t="s">
        <v>305</v>
      </c>
    </row>
    <row r="1154" spans="2:65" s="15" customFormat="1" ht="11.25">
      <c r="B1154" s="172"/>
      <c r="D1154" s="146" t="s">
        <v>317</v>
      </c>
      <c r="E1154" s="173" t="s">
        <v>42</v>
      </c>
      <c r="F1154" s="174" t="s">
        <v>339</v>
      </c>
      <c r="H1154" s="175">
        <v>29017.54</v>
      </c>
      <c r="I1154" s="176"/>
      <c r="L1154" s="172"/>
      <c r="M1154" s="177"/>
      <c r="T1154" s="178"/>
      <c r="AT1154" s="173" t="s">
        <v>317</v>
      </c>
      <c r="AU1154" s="173" t="s">
        <v>88</v>
      </c>
      <c r="AV1154" s="15" t="s">
        <v>311</v>
      </c>
      <c r="AW1154" s="15" t="s">
        <v>38</v>
      </c>
      <c r="AX1154" s="15" t="s">
        <v>86</v>
      </c>
      <c r="AY1154" s="173" t="s">
        <v>305</v>
      </c>
    </row>
    <row r="1155" spans="2:65" s="1" customFormat="1" ht="16.5" customHeight="1">
      <c r="B1155" s="33"/>
      <c r="C1155" s="133" t="s">
        <v>1317</v>
      </c>
      <c r="D1155" s="133" t="s">
        <v>307</v>
      </c>
      <c r="E1155" s="134" t="s">
        <v>4916</v>
      </c>
      <c r="F1155" s="135" t="s">
        <v>4917</v>
      </c>
      <c r="G1155" s="136" t="s">
        <v>4908</v>
      </c>
      <c r="H1155" s="137">
        <v>1603</v>
      </c>
      <c r="I1155" s="138"/>
      <c r="J1155" s="139">
        <f>ROUND(I1155*H1155,2)</f>
        <v>0</v>
      </c>
      <c r="K1155" s="135" t="s">
        <v>721</v>
      </c>
      <c r="L1155" s="33"/>
      <c r="M1155" s="140" t="s">
        <v>42</v>
      </c>
      <c r="N1155" s="141" t="s">
        <v>50</v>
      </c>
      <c r="P1155" s="142">
        <f>O1155*H1155</f>
        <v>0</v>
      </c>
      <c r="Q1155" s="142">
        <v>1E-3</v>
      </c>
      <c r="R1155" s="142">
        <f>Q1155*H1155</f>
        <v>1.603</v>
      </c>
      <c r="S1155" s="142">
        <v>0</v>
      </c>
      <c r="T1155" s="143">
        <f>S1155*H1155</f>
        <v>0</v>
      </c>
      <c r="AR1155" s="144" t="s">
        <v>436</v>
      </c>
      <c r="AT1155" s="144" t="s">
        <v>307</v>
      </c>
      <c r="AU1155" s="144" t="s">
        <v>88</v>
      </c>
      <c r="AY1155" s="18" t="s">
        <v>305</v>
      </c>
      <c r="BE1155" s="145">
        <f>IF(N1155="základní",J1155,0)</f>
        <v>0</v>
      </c>
      <c r="BF1155" s="145">
        <f>IF(N1155="snížená",J1155,0)</f>
        <v>0</v>
      </c>
      <c r="BG1155" s="145">
        <f>IF(N1155="zákl. přenesená",J1155,0)</f>
        <v>0</v>
      </c>
      <c r="BH1155" s="145">
        <f>IF(N1155="sníž. přenesená",J1155,0)</f>
        <v>0</v>
      </c>
      <c r="BI1155" s="145">
        <f>IF(N1155="nulová",J1155,0)</f>
        <v>0</v>
      </c>
      <c r="BJ1155" s="18" t="s">
        <v>86</v>
      </c>
      <c r="BK1155" s="145">
        <f>ROUND(I1155*H1155,2)</f>
        <v>0</v>
      </c>
      <c r="BL1155" s="18" t="s">
        <v>436</v>
      </c>
      <c r="BM1155" s="144" t="s">
        <v>4918</v>
      </c>
    </row>
    <row r="1156" spans="2:65" s="1" customFormat="1" ht="11.25">
      <c r="B1156" s="33"/>
      <c r="D1156" s="146" t="s">
        <v>313</v>
      </c>
      <c r="F1156" s="147" t="s">
        <v>4917</v>
      </c>
      <c r="I1156" s="148"/>
      <c r="L1156" s="33"/>
      <c r="M1156" s="149"/>
      <c r="T1156" s="54"/>
      <c r="AT1156" s="18" t="s">
        <v>313</v>
      </c>
      <c r="AU1156" s="18" t="s">
        <v>88</v>
      </c>
    </row>
    <row r="1157" spans="2:65" s="1" customFormat="1" ht="78">
      <c r="B1157" s="33"/>
      <c r="D1157" s="146" t="s">
        <v>1012</v>
      </c>
      <c r="F1157" s="189" t="s">
        <v>4910</v>
      </c>
      <c r="I1157" s="148"/>
      <c r="L1157" s="33"/>
      <c r="M1157" s="149"/>
      <c r="T1157" s="54"/>
      <c r="AT1157" s="18" t="s">
        <v>1012</v>
      </c>
      <c r="AU1157" s="18" t="s">
        <v>88</v>
      </c>
    </row>
    <row r="1158" spans="2:65" s="12" customFormat="1" ht="11.25">
      <c r="B1158" s="152"/>
      <c r="D1158" s="146" t="s">
        <v>317</v>
      </c>
      <c r="E1158" s="153" t="s">
        <v>42</v>
      </c>
      <c r="F1158" s="154" t="s">
        <v>4919</v>
      </c>
      <c r="H1158" s="153" t="s">
        <v>42</v>
      </c>
      <c r="I1158" s="155"/>
      <c r="L1158" s="152"/>
      <c r="M1158" s="156"/>
      <c r="T1158" s="157"/>
      <c r="AT1158" s="153" t="s">
        <v>317</v>
      </c>
      <c r="AU1158" s="153" t="s">
        <v>88</v>
      </c>
      <c r="AV1158" s="12" t="s">
        <v>86</v>
      </c>
      <c r="AW1158" s="12" t="s">
        <v>38</v>
      </c>
      <c r="AX1158" s="12" t="s">
        <v>79</v>
      </c>
      <c r="AY1158" s="153" t="s">
        <v>305</v>
      </c>
    </row>
    <row r="1159" spans="2:65" s="12" customFormat="1" ht="22.5">
      <c r="B1159" s="152"/>
      <c r="D1159" s="146" t="s">
        <v>317</v>
      </c>
      <c r="E1159" s="153" t="s">
        <v>42</v>
      </c>
      <c r="F1159" s="154" t="s">
        <v>4912</v>
      </c>
      <c r="H1159" s="153" t="s">
        <v>42</v>
      </c>
      <c r="I1159" s="155"/>
      <c r="L1159" s="152"/>
      <c r="M1159" s="156"/>
      <c r="T1159" s="157"/>
      <c r="AT1159" s="153" t="s">
        <v>317</v>
      </c>
      <c r="AU1159" s="153" t="s">
        <v>88</v>
      </c>
      <c r="AV1159" s="12" t="s">
        <v>86</v>
      </c>
      <c r="AW1159" s="12" t="s">
        <v>38</v>
      </c>
      <c r="AX1159" s="12" t="s">
        <v>79</v>
      </c>
      <c r="AY1159" s="153" t="s">
        <v>305</v>
      </c>
    </row>
    <row r="1160" spans="2:65" s="13" customFormat="1" ht="11.25">
      <c r="B1160" s="158"/>
      <c r="D1160" s="146" t="s">
        <v>317</v>
      </c>
      <c r="E1160" s="159" t="s">
        <v>42</v>
      </c>
      <c r="F1160" s="160" t="s">
        <v>4920</v>
      </c>
      <c r="H1160" s="161">
        <v>1603</v>
      </c>
      <c r="I1160" s="162"/>
      <c r="L1160" s="158"/>
      <c r="M1160" s="163"/>
      <c r="T1160" s="164"/>
      <c r="AT1160" s="159" t="s">
        <v>317</v>
      </c>
      <c r="AU1160" s="159" t="s">
        <v>88</v>
      </c>
      <c r="AV1160" s="13" t="s">
        <v>88</v>
      </c>
      <c r="AW1160" s="13" t="s">
        <v>38</v>
      </c>
      <c r="AX1160" s="13" t="s">
        <v>79</v>
      </c>
      <c r="AY1160" s="159" t="s">
        <v>305</v>
      </c>
    </row>
    <row r="1161" spans="2:65" s="15" customFormat="1" ht="11.25">
      <c r="B1161" s="172"/>
      <c r="D1161" s="146" t="s">
        <v>317</v>
      </c>
      <c r="E1161" s="173" t="s">
        <v>42</v>
      </c>
      <c r="F1161" s="174" t="s">
        <v>339</v>
      </c>
      <c r="H1161" s="175">
        <v>1603</v>
      </c>
      <c r="I1161" s="176"/>
      <c r="L1161" s="172"/>
      <c r="M1161" s="177"/>
      <c r="T1161" s="178"/>
      <c r="AT1161" s="173" t="s">
        <v>317</v>
      </c>
      <c r="AU1161" s="173" t="s">
        <v>88</v>
      </c>
      <c r="AV1161" s="15" t="s">
        <v>311</v>
      </c>
      <c r="AW1161" s="15" t="s">
        <v>38</v>
      </c>
      <c r="AX1161" s="15" t="s">
        <v>86</v>
      </c>
      <c r="AY1161" s="173" t="s">
        <v>305</v>
      </c>
    </row>
    <row r="1162" spans="2:65" s="11" customFormat="1" ht="22.9" customHeight="1">
      <c r="B1162" s="121"/>
      <c r="D1162" s="122" t="s">
        <v>78</v>
      </c>
      <c r="E1162" s="131" t="s">
        <v>3878</v>
      </c>
      <c r="F1162" s="131" t="s">
        <v>3879</v>
      </c>
      <c r="I1162" s="124"/>
      <c r="J1162" s="132">
        <f>BK1162</f>
        <v>0</v>
      </c>
      <c r="L1162" s="121"/>
      <c r="M1162" s="126"/>
      <c r="P1162" s="127">
        <f>SUM(P1163:P1182)</f>
        <v>0</v>
      </c>
      <c r="R1162" s="127">
        <f>SUM(R1163:R1182)</f>
        <v>1.4879999999999998E-4</v>
      </c>
      <c r="T1162" s="128">
        <f>SUM(T1163:T1182)</f>
        <v>0</v>
      </c>
      <c r="AR1162" s="122" t="s">
        <v>88</v>
      </c>
      <c r="AT1162" s="129" t="s">
        <v>78</v>
      </c>
      <c r="AU1162" s="129" t="s">
        <v>86</v>
      </c>
      <c r="AY1162" s="122" t="s">
        <v>305</v>
      </c>
      <c r="BK1162" s="130">
        <f>SUM(BK1163:BK1182)</f>
        <v>0</v>
      </c>
    </row>
    <row r="1163" spans="2:65" s="1" customFormat="1" ht="16.5" customHeight="1">
      <c r="B1163" s="33"/>
      <c r="C1163" s="133" t="s">
        <v>1322</v>
      </c>
      <c r="D1163" s="133" t="s">
        <v>307</v>
      </c>
      <c r="E1163" s="134" t="s">
        <v>4921</v>
      </c>
      <c r="F1163" s="135" t="s">
        <v>4922</v>
      </c>
      <c r="G1163" s="136" t="s">
        <v>199</v>
      </c>
      <c r="H1163" s="137">
        <v>0.48</v>
      </c>
      <c r="I1163" s="138"/>
      <c r="J1163" s="139">
        <f>ROUND(I1163*H1163,2)</f>
        <v>0</v>
      </c>
      <c r="K1163" s="135" t="s">
        <v>310</v>
      </c>
      <c r="L1163" s="33"/>
      <c r="M1163" s="140" t="s">
        <v>42</v>
      </c>
      <c r="N1163" s="141" t="s">
        <v>50</v>
      </c>
      <c r="P1163" s="142">
        <f>O1163*H1163</f>
        <v>0</v>
      </c>
      <c r="Q1163" s="142">
        <v>6.9999999999999994E-5</v>
      </c>
      <c r="R1163" s="142">
        <f>Q1163*H1163</f>
        <v>3.3599999999999997E-5</v>
      </c>
      <c r="S1163" s="142">
        <v>0</v>
      </c>
      <c r="T1163" s="143">
        <f>S1163*H1163</f>
        <v>0</v>
      </c>
      <c r="AR1163" s="144" t="s">
        <v>436</v>
      </c>
      <c r="AT1163" s="144" t="s">
        <v>307</v>
      </c>
      <c r="AU1163" s="144" t="s">
        <v>88</v>
      </c>
      <c r="AY1163" s="18" t="s">
        <v>305</v>
      </c>
      <c r="BE1163" s="145">
        <f>IF(N1163="základní",J1163,0)</f>
        <v>0</v>
      </c>
      <c r="BF1163" s="145">
        <f>IF(N1163="snížená",J1163,0)</f>
        <v>0</v>
      </c>
      <c r="BG1163" s="145">
        <f>IF(N1163="zákl. přenesená",J1163,0)</f>
        <v>0</v>
      </c>
      <c r="BH1163" s="145">
        <f>IF(N1163="sníž. přenesená",J1163,0)</f>
        <v>0</v>
      </c>
      <c r="BI1163" s="145">
        <f>IF(N1163="nulová",J1163,0)</f>
        <v>0</v>
      </c>
      <c r="BJ1163" s="18" t="s">
        <v>86</v>
      </c>
      <c r="BK1163" s="145">
        <f>ROUND(I1163*H1163,2)</f>
        <v>0</v>
      </c>
      <c r="BL1163" s="18" t="s">
        <v>436</v>
      </c>
      <c r="BM1163" s="144" t="s">
        <v>4923</v>
      </c>
    </row>
    <row r="1164" spans="2:65" s="1" customFormat="1" ht="19.5">
      <c r="B1164" s="33"/>
      <c r="D1164" s="146" t="s">
        <v>313</v>
      </c>
      <c r="F1164" s="147" t="s">
        <v>4924</v>
      </c>
      <c r="I1164" s="148"/>
      <c r="L1164" s="33"/>
      <c r="M1164" s="149"/>
      <c r="T1164" s="54"/>
      <c r="AT1164" s="18" t="s">
        <v>313</v>
      </c>
      <c r="AU1164" s="18" t="s">
        <v>88</v>
      </c>
    </row>
    <row r="1165" spans="2:65" s="1" customFormat="1" ht="11.25">
      <c r="B1165" s="33"/>
      <c r="D1165" s="150" t="s">
        <v>315</v>
      </c>
      <c r="F1165" s="151" t="s">
        <v>4925</v>
      </c>
      <c r="I1165" s="148"/>
      <c r="L1165" s="33"/>
      <c r="M1165" s="149"/>
      <c r="T1165" s="54"/>
      <c r="AT1165" s="18" t="s">
        <v>315</v>
      </c>
      <c r="AU1165" s="18" t="s">
        <v>88</v>
      </c>
    </row>
    <row r="1166" spans="2:65" s="13" customFormat="1" ht="11.25">
      <c r="B1166" s="158"/>
      <c r="D1166" s="146" t="s">
        <v>317</v>
      </c>
      <c r="E1166" s="159" t="s">
        <v>42</v>
      </c>
      <c r="F1166" s="160" t="s">
        <v>3984</v>
      </c>
      <c r="H1166" s="161">
        <v>0.48</v>
      </c>
      <c r="I1166" s="162"/>
      <c r="L1166" s="158"/>
      <c r="M1166" s="163"/>
      <c r="T1166" s="164"/>
      <c r="AT1166" s="159" t="s">
        <v>317</v>
      </c>
      <c r="AU1166" s="159" t="s">
        <v>88</v>
      </c>
      <c r="AV1166" s="13" t="s">
        <v>88</v>
      </c>
      <c r="AW1166" s="13" t="s">
        <v>38</v>
      </c>
      <c r="AX1166" s="13" t="s">
        <v>86</v>
      </c>
      <c r="AY1166" s="159" t="s">
        <v>305</v>
      </c>
    </row>
    <row r="1167" spans="2:65" s="1" customFormat="1" ht="24.2" customHeight="1">
      <c r="B1167" s="33"/>
      <c r="C1167" s="133" t="s">
        <v>1334</v>
      </c>
      <c r="D1167" s="133" t="s">
        <v>307</v>
      </c>
      <c r="E1167" s="134" t="s">
        <v>4926</v>
      </c>
      <c r="F1167" s="135" t="s">
        <v>4927</v>
      </c>
      <c r="G1167" s="136" t="s">
        <v>199</v>
      </c>
      <c r="H1167" s="137">
        <v>0.48</v>
      </c>
      <c r="I1167" s="138"/>
      <c r="J1167" s="139">
        <f>ROUND(I1167*H1167,2)</f>
        <v>0</v>
      </c>
      <c r="K1167" s="135" t="s">
        <v>310</v>
      </c>
      <c r="L1167" s="33"/>
      <c r="M1167" s="140" t="s">
        <v>42</v>
      </c>
      <c r="N1167" s="141" t="s">
        <v>50</v>
      </c>
      <c r="P1167" s="142">
        <f>O1167*H1167</f>
        <v>0</v>
      </c>
      <c r="Q1167" s="142">
        <v>6.9999999999999994E-5</v>
      </c>
      <c r="R1167" s="142">
        <f>Q1167*H1167</f>
        <v>3.3599999999999997E-5</v>
      </c>
      <c r="S1167" s="142">
        <v>0</v>
      </c>
      <c r="T1167" s="143">
        <f>S1167*H1167</f>
        <v>0</v>
      </c>
      <c r="AR1167" s="144" t="s">
        <v>436</v>
      </c>
      <c r="AT1167" s="144" t="s">
        <v>307</v>
      </c>
      <c r="AU1167" s="144" t="s">
        <v>88</v>
      </c>
      <c r="AY1167" s="18" t="s">
        <v>305</v>
      </c>
      <c r="BE1167" s="145">
        <f>IF(N1167="základní",J1167,0)</f>
        <v>0</v>
      </c>
      <c r="BF1167" s="145">
        <f>IF(N1167="snížená",J1167,0)</f>
        <v>0</v>
      </c>
      <c r="BG1167" s="145">
        <f>IF(N1167="zákl. přenesená",J1167,0)</f>
        <v>0</v>
      </c>
      <c r="BH1167" s="145">
        <f>IF(N1167="sníž. přenesená",J1167,0)</f>
        <v>0</v>
      </c>
      <c r="BI1167" s="145">
        <f>IF(N1167="nulová",J1167,0)</f>
        <v>0</v>
      </c>
      <c r="BJ1167" s="18" t="s">
        <v>86</v>
      </c>
      <c r="BK1167" s="145">
        <f>ROUND(I1167*H1167,2)</f>
        <v>0</v>
      </c>
      <c r="BL1167" s="18" t="s">
        <v>436</v>
      </c>
      <c r="BM1167" s="144" t="s">
        <v>4928</v>
      </c>
    </row>
    <row r="1168" spans="2:65" s="1" customFormat="1" ht="19.5">
      <c r="B1168" s="33"/>
      <c r="D1168" s="146" t="s">
        <v>313</v>
      </c>
      <c r="F1168" s="147" t="s">
        <v>4929</v>
      </c>
      <c r="I1168" s="148"/>
      <c r="L1168" s="33"/>
      <c r="M1168" s="149"/>
      <c r="T1168" s="54"/>
      <c r="AT1168" s="18" t="s">
        <v>313</v>
      </c>
      <c r="AU1168" s="18" t="s">
        <v>88</v>
      </c>
    </row>
    <row r="1169" spans="2:65" s="1" customFormat="1" ht="11.25">
      <c r="B1169" s="33"/>
      <c r="D1169" s="150" t="s">
        <v>315</v>
      </c>
      <c r="F1169" s="151" t="s">
        <v>4930</v>
      </c>
      <c r="I1169" s="148"/>
      <c r="L1169" s="33"/>
      <c r="M1169" s="149"/>
      <c r="T1169" s="54"/>
      <c r="AT1169" s="18" t="s">
        <v>315</v>
      </c>
      <c r="AU1169" s="18" t="s">
        <v>88</v>
      </c>
    </row>
    <row r="1170" spans="2:65" s="13" customFormat="1" ht="11.25">
      <c r="B1170" s="158"/>
      <c r="D1170" s="146" t="s">
        <v>317</v>
      </c>
      <c r="E1170" s="159" t="s">
        <v>42</v>
      </c>
      <c r="F1170" s="160" t="s">
        <v>3984</v>
      </c>
      <c r="H1170" s="161">
        <v>0.48</v>
      </c>
      <c r="I1170" s="162"/>
      <c r="L1170" s="158"/>
      <c r="M1170" s="163"/>
      <c r="T1170" s="164"/>
      <c r="AT1170" s="159" t="s">
        <v>317</v>
      </c>
      <c r="AU1170" s="159" t="s">
        <v>88</v>
      </c>
      <c r="AV1170" s="13" t="s">
        <v>88</v>
      </c>
      <c r="AW1170" s="13" t="s">
        <v>38</v>
      </c>
      <c r="AX1170" s="13" t="s">
        <v>86</v>
      </c>
      <c r="AY1170" s="159" t="s">
        <v>305</v>
      </c>
    </row>
    <row r="1171" spans="2:65" s="1" customFormat="1" ht="16.5" customHeight="1">
      <c r="B1171" s="33"/>
      <c r="C1171" s="133" t="s">
        <v>1339</v>
      </c>
      <c r="D1171" s="133" t="s">
        <v>307</v>
      </c>
      <c r="E1171" s="134" t="s">
        <v>4931</v>
      </c>
      <c r="F1171" s="135" t="s">
        <v>4932</v>
      </c>
      <c r="G1171" s="136" t="s">
        <v>199</v>
      </c>
      <c r="H1171" s="137">
        <v>0.48</v>
      </c>
      <c r="I1171" s="138"/>
      <c r="J1171" s="139">
        <f>ROUND(I1171*H1171,2)</f>
        <v>0</v>
      </c>
      <c r="K1171" s="135" t="s">
        <v>310</v>
      </c>
      <c r="L1171" s="33"/>
      <c r="M1171" s="140" t="s">
        <v>42</v>
      </c>
      <c r="N1171" s="141" t="s">
        <v>50</v>
      </c>
      <c r="P1171" s="142">
        <f>O1171*H1171</f>
        <v>0</v>
      </c>
      <c r="Q1171" s="142">
        <v>0</v>
      </c>
      <c r="R1171" s="142">
        <f>Q1171*H1171</f>
        <v>0</v>
      </c>
      <c r="S1171" s="142">
        <v>0</v>
      </c>
      <c r="T1171" s="143">
        <f>S1171*H1171</f>
        <v>0</v>
      </c>
      <c r="AR1171" s="144" t="s">
        <v>436</v>
      </c>
      <c r="AT1171" s="144" t="s">
        <v>307</v>
      </c>
      <c r="AU1171" s="144" t="s">
        <v>88</v>
      </c>
      <c r="AY1171" s="18" t="s">
        <v>305</v>
      </c>
      <c r="BE1171" s="145">
        <f>IF(N1171="základní",J1171,0)</f>
        <v>0</v>
      </c>
      <c r="BF1171" s="145">
        <f>IF(N1171="snížená",J1171,0)</f>
        <v>0</v>
      </c>
      <c r="BG1171" s="145">
        <f>IF(N1171="zákl. přenesená",J1171,0)</f>
        <v>0</v>
      </c>
      <c r="BH1171" s="145">
        <f>IF(N1171="sníž. přenesená",J1171,0)</f>
        <v>0</v>
      </c>
      <c r="BI1171" s="145">
        <f>IF(N1171="nulová",J1171,0)</f>
        <v>0</v>
      </c>
      <c r="BJ1171" s="18" t="s">
        <v>86</v>
      </c>
      <c r="BK1171" s="145">
        <f>ROUND(I1171*H1171,2)</f>
        <v>0</v>
      </c>
      <c r="BL1171" s="18" t="s">
        <v>436</v>
      </c>
      <c r="BM1171" s="144" t="s">
        <v>4933</v>
      </c>
    </row>
    <row r="1172" spans="2:65" s="1" customFormat="1" ht="19.5">
      <c r="B1172" s="33"/>
      <c r="D1172" s="146" t="s">
        <v>313</v>
      </c>
      <c r="F1172" s="147" t="s">
        <v>4934</v>
      </c>
      <c r="I1172" s="148"/>
      <c r="L1172" s="33"/>
      <c r="M1172" s="149"/>
      <c r="T1172" s="54"/>
      <c r="AT1172" s="18" t="s">
        <v>313</v>
      </c>
      <c r="AU1172" s="18" t="s">
        <v>88</v>
      </c>
    </row>
    <row r="1173" spans="2:65" s="1" customFormat="1" ht="11.25">
      <c r="B1173" s="33"/>
      <c r="D1173" s="150" t="s">
        <v>315</v>
      </c>
      <c r="F1173" s="151" t="s">
        <v>4935</v>
      </c>
      <c r="I1173" s="148"/>
      <c r="L1173" s="33"/>
      <c r="M1173" s="149"/>
      <c r="T1173" s="54"/>
      <c r="AT1173" s="18" t="s">
        <v>315</v>
      </c>
      <c r="AU1173" s="18" t="s">
        <v>88</v>
      </c>
    </row>
    <row r="1174" spans="2:65" s="13" customFormat="1" ht="11.25">
      <c r="B1174" s="158"/>
      <c r="D1174" s="146" t="s">
        <v>317</v>
      </c>
      <c r="E1174" s="159" t="s">
        <v>42</v>
      </c>
      <c r="F1174" s="160" t="s">
        <v>3984</v>
      </c>
      <c r="H1174" s="161">
        <v>0.48</v>
      </c>
      <c r="I1174" s="162"/>
      <c r="L1174" s="158"/>
      <c r="M1174" s="163"/>
      <c r="T1174" s="164"/>
      <c r="AT1174" s="159" t="s">
        <v>317</v>
      </c>
      <c r="AU1174" s="159" t="s">
        <v>88</v>
      </c>
      <c r="AV1174" s="13" t="s">
        <v>88</v>
      </c>
      <c r="AW1174" s="13" t="s">
        <v>38</v>
      </c>
      <c r="AX1174" s="13" t="s">
        <v>86</v>
      </c>
      <c r="AY1174" s="159" t="s">
        <v>305</v>
      </c>
    </row>
    <row r="1175" spans="2:65" s="1" customFormat="1" ht="24.2" customHeight="1">
      <c r="B1175" s="33"/>
      <c r="C1175" s="133" t="s">
        <v>1343</v>
      </c>
      <c r="D1175" s="133" t="s">
        <v>307</v>
      </c>
      <c r="E1175" s="134" t="s">
        <v>4936</v>
      </c>
      <c r="F1175" s="135" t="s">
        <v>4937</v>
      </c>
      <c r="G1175" s="136" t="s">
        <v>199</v>
      </c>
      <c r="H1175" s="137">
        <v>0.48</v>
      </c>
      <c r="I1175" s="138"/>
      <c r="J1175" s="139">
        <f>ROUND(I1175*H1175,2)</f>
        <v>0</v>
      </c>
      <c r="K1175" s="135" t="s">
        <v>310</v>
      </c>
      <c r="L1175" s="33"/>
      <c r="M1175" s="140" t="s">
        <v>42</v>
      </c>
      <c r="N1175" s="141" t="s">
        <v>50</v>
      </c>
      <c r="P1175" s="142">
        <f>O1175*H1175</f>
        <v>0</v>
      </c>
      <c r="Q1175" s="142">
        <v>1.7000000000000001E-4</v>
      </c>
      <c r="R1175" s="142">
        <f>Q1175*H1175</f>
        <v>8.1600000000000005E-5</v>
      </c>
      <c r="S1175" s="142">
        <v>0</v>
      </c>
      <c r="T1175" s="143">
        <f>S1175*H1175</f>
        <v>0</v>
      </c>
      <c r="AR1175" s="144" t="s">
        <v>436</v>
      </c>
      <c r="AT1175" s="144" t="s">
        <v>307</v>
      </c>
      <c r="AU1175" s="144" t="s">
        <v>88</v>
      </c>
      <c r="AY1175" s="18" t="s">
        <v>305</v>
      </c>
      <c r="BE1175" s="145">
        <f>IF(N1175="základní",J1175,0)</f>
        <v>0</v>
      </c>
      <c r="BF1175" s="145">
        <f>IF(N1175="snížená",J1175,0)</f>
        <v>0</v>
      </c>
      <c r="BG1175" s="145">
        <f>IF(N1175="zákl. přenesená",J1175,0)</f>
        <v>0</v>
      </c>
      <c r="BH1175" s="145">
        <f>IF(N1175="sníž. přenesená",J1175,0)</f>
        <v>0</v>
      </c>
      <c r="BI1175" s="145">
        <f>IF(N1175="nulová",J1175,0)</f>
        <v>0</v>
      </c>
      <c r="BJ1175" s="18" t="s">
        <v>86</v>
      </c>
      <c r="BK1175" s="145">
        <f>ROUND(I1175*H1175,2)</f>
        <v>0</v>
      </c>
      <c r="BL1175" s="18" t="s">
        <v>436</v>
      </c>
      <c r="BM1175" s="144" t="s">
        <v>4938</v>
      </c>
    </row>
    <row r="1176" spans="2:65" s="1" customFormat="1" ht="19.5">
      <c r="B1176" s="33"/>
      <c r="D1176" s="146" t="s">
        <v>313</v>
      </c>
      <c r="F1176" s="147" t="s">
        <v>4939</v>
      </c>
      <c r="I1176" s="148"/>
      <c r="L1176" s="33"/>
      <c r="M1176" s="149"/>
      <c r="T1176" s="54"/>
      <c r="AT1176" s="18" t="s">
        <v>313</v>
      </c>
      <c r="AU1176" s="18" t="s">
        <v>88</v>
      </c>
    </row>
    <row r="1177" spans="2:65" s="1" customFormat="1" ht="11.25">
      <c r="B1177" s="33"/>
      <c r="D1177" s="150" t="s">
        <v>315</v>
      </c>
      <c r="F1177" s="151" t="s">
        <v>4940</v>
      </c>
      <c r="I1177" s="148"/>
      <c r="L1177" s="33"/>
      <c r="M1177" s="149"/>
      <c r="T1177" s="54"/>
      <c r="AT1177" s="18" t="s">
        <v>315</v>
      </c>
      <c r="AU1177" s="18" t="s">
        <v>88</v>
      </c>
    </row>
    <row r="1178" spans="2:65" s="12" customFormat="1" ht="11.25">
      <c r="B1178" s="152"/>
      <c r="D1178" s="146" t="s">
        <v>317</v>
      </c>
      <c r="E1178" s="153" t="s">
        <v>42</v>
      </c>
      <c r="F1178" s="154" t="s">
        <v>4941</v>
      </c>
      <c r="H1178" s="153" t="s">
        <v>42</v>
      </c>
      <c r="I1178" s="155"/>
      <c r="L1178" s="152"/>
      <c r="M1178" s="156"/>
      <c r="T1178" s="157"/>
      <c r="AT1178" s="153" t="s">
        <v>317</v>
      </c>
      <c r="AU1178" s="153" t="s">
        <v>88</v>
      </c>
      <c r="AV1178" s="12" t="s">
        <v>86</v>
      </c>
      <c r="AW1178" s="12" t="s">
        <v>38</v>
      </c>
      <c r="AX1178" s="12" t="s">
        <v>79</v>
      </c>
      <c r="AY1178" s="153" t="s">
        <v>305</v>
      </c>
    </row>
    <row r="1179" spans="2:65" s="12" customFormat="1" ht="11.25">
      <c r="B1179" s="152"/>
      <c r="D1179" s="146" t="s">
        <v>317</v>
      </c>
      <c r="E1179" s="153" t="s">
        <v>42</v>
      </c>
      <c r="F1179" s="154" t="s">
        <v>4942</v>
      </c>
      <c r="H1179" s="153" t="s">
        <v>42</v>
      </c>
      <c r="I1179" s="155"/>
      <c r="L1179" s="152"/>
      <c r="M1179" s="156"/>
      <c r="T1179" s="157"/>
      <c r="AT1179" s="153" t="s">
        <v>317</v>
      </c>
      <c r="AU1179" s="153" t="s">
        <v>88</v>
      </c>
      <c r="AV1179" s="12" t="s">
        <v>86</v>
      </c>
      <c r="AW1179" s="12" t="s">
        <v>38</v>
      </c>
      <c r="AX1179" s="12" t="s">
        <v>79</v>
      </c>
      <c r="AY1179" s="153" t="s">
        <v>305</v>
      </c>
    </row>
    <row r="1180" spans="2:65" s="13" customFormat="1" ht="22.5">
      <c r="B1180" s="158"/>
      <c r="D1180" s="146" t="s">
        <v>317</v>
      </c>
      <c r="E1180" s="159" t="s">
        <v>42</v>
      </c>
      <c r="F1180" s="160" t="s">
        <v>4943</v>
      </c>
      <c r="H1180" s="161">
        <v>0.48</v>
      </c>
      <c r="I1180" s="162"/>
      <c r="L1180" s="158"/>
      <c r="M1180" s="163"/>
      <c r="T1180" s="164"/>
      <c r="AT1180" s="159" t="s">
        <v>317</v>
      </c>
      <c r="AU1180" s="159" t="s">
        <v>88</v>
      </c>
      <c r="AV1180" s="13" t="s">
        <v>88</v>
      </c>
      <c r="AW1180" s="13" t="s">
        <v>38</v>
      </c>
      <c r="AX1180" s="13" t="s">
        <v>79</v>
      </c>
      <c r="AY1180" s="159" t="s">
        <v>305</v>
      </c>
    </row>
    <row r="1181" spans="2:65" s="14" customFormat="1" ht="11.25">
      <c r="B1181" s="165"/>
      <c r="D1181" s="146" t="s">
        <v>317</v>
      </c>
      <c r="E1181" s="166" t="s">
        <v>3984</v>
      </c>
      <c r="F1181" s="167" t="s">
        <v>338</v>
      </c>
      <c r="H1181" s="168">
        <v>0.48</v>
      </c>
      <c r="I1181" s="169"/>
      <c r="L1181" s="165"/>
      <c r="M1181" s="170"/>
      <c r="T1181" s="171"/>
      <c r="AT1181" s="166" t="s">
        <v>317</v>
      </c>
      <c r="AU1181" s="166" t="s">
        <v>88</v>
      </c>
      <c r="AV1181" s="14" t="s">
        <v>96</v>
      </c>
      <c r="AW1181" s="14" t="s">
        <v>38</v>
      </c>
      <c r="AX1181" s="14" t="s">
        <v>79</v>
      </c>
      <c r="AY1181" s="166" t="s">
        <v>305</v>
      </c>
    </row>
    <row r="1182" spans="2:65" s="15" customFormat="1" ht="11.25">
      <c r="B1182" s="172"/>
      <c r="D1182" s="146" t="s">
        <v>317</v>
      </c>
      <c r="E1182" s="173" t="s">
        <v>42</v>
      </c>
      <c r="F1182" s="174" t="s">
        <v>339</v>
      </c>
      <c r="H1182" s="175">
        <v>0.48</v>
      </c>
      <c r="I1182" s="176"/>
      <c r="L1182" s="172"/>
      <c r="M1182" s="190"/>
      <c r="N1182" s="191"/>
      <c r="O1182" s="191"/>
      <c r="P1182" s="191"/>
      <c r="Q1182" s="191"/>
      <c r="R1182" s="191"/>
      <c r="S1182" s="191"/>
      <c r="T1182" s="192"/>
      <c r="AT1182" s="173" t="s">
        <v>317</v>
      </c>
      <c r="AU1182" s="173" t="s">
        <v>88</v>
      </c>
      <c r="AV1182" s="15" t="s">
        <v>311</v>
      </c>
      <c r="AW1182" s="15" t="s">
        <v>38</v>
      </c>
      <c r="AX1182" s="15" t="s">
        <v>86</v>
      </c>
      <c r="AY1182" s="173" t="s">
        <v>305</v>
      </c>
    </row>
    <row r="1183" spans="2:65" s="1" customFormat="1" ht="6.95" customHeight="1">
      <c r="B1183" s="42"/>
      <c r="C1183" s="43"/>
      <c r="D1183" s="43"/>
      <c r="E1183" s="43"/>
      <c r="F1183" s="43"/>
      <c r="G1183" s="43"/>
      <c r="H1183" s="43"/>
      <c r="I1183" s="43"/>
      <c r="J1183" s="43"/>
      <c r="K1183" s="43"/>
      <c r="L1183" s="33"/>
    </row>
  </sheetData>
  <sheetProtection algorithmName="SHA-512" hashValue="kuYda9uxrDRO99DDWhBItZ25BzZkaNCQf4eq0mbITp8QI6CvRjR5tt32XLLFOEmuR1S4NFIWU4OXp8MrC5+H4A==" saltValue="o9RSHHxm+E3QbqdSUqJ0H8Wa6+a437l2LwE5H7VILtWztOY89BmVUxQOQoQjvd2iZvIjQUKoVYVKlfUWJd/NGw==" spinCount="100000" sheet="1" objects="1" scenarios="1" formatColumns="0" formatRows="0" autoFilter="0"/>
  <autoFilter ref="C102:K1182" xr:uid="{00000000-0009-0000-0000-000002000000}"/>
  <mergeCells count="15">
    <mergeCell ref="E89:H89"/>
    <mergeCell ref="E93:H93"/>
    <mergeCell ref="E91:H91"/>
    <mergeCell ref="E95:H95"/>
    <mergeCell ref="L2:V2"/>
    <mergeCell ref="E31:H31"/>
    <mergeCell ref="E52:H52"/>
    <mergeCell ref="E56:H56"/>
    <mergeCell ref="E54:H54"/>
    <mergeCell ref="E58:H58"/>
    <mergeCell ref="E7:H7"/>
    <mergeCell ref="E11:H11"/>
    <mergeCell ref="E9:H9"/>
    <mergeCell ref="E13:H13"/>
    <mergeCell ref="E22:H22"/>
  </mergeCells>
  <hyperlinks>
    <hyperlink ref="F108" r:id="rId1" xr:uid="{00000000-0004-0000-0200-000000000000}"/>
    <hyperlink ref="F116" r:id="rId2" xr:uid="{00000000-0004-0000-0200-000001000000}"/>
    <hyperlink ref="F123" r:id="rId3" xr:uid="{00000000-0004-0000-0200-000002000000}"/>
    <hyperlink ref="F128" r:id="rId4" xr:uid="{00000000-0004-0000-0200-000003000000}"/>
    <hyperlink ref="F136" r:id="rId5" xr:uid="{00000000-0004-0000-0200-000004000000}"/>
    <hyperlink ref="F142" r:id="rId6" xr:uid="{00000000-0004-0000-0200-000005000000}"/>
    <hyperlink ref="F150" r:id="rId7" xr:uid="{00000000-0004-0000-0200-000006000000}"/>
    <hyperlink ref="F158" r:id="rId8" xr:uid="{00000000-0004-0000-0200-000007000000}"/>
    <hyperlink ref="F166" r:id="rId9" xr:uid="{00000000-0004-0000-0200-000008000000}"/>
    <hyperlink ref="F174" r:id="rId10" xr:uid="{00000000-0004-0000-0200-000009000000}"/>
    <hyperlink ref="F182" r:id="rId11" xr:uid="{00000000-0004-0000-0200-00000A000000}"/>
    <hyperlink ref="F190" r:id="rId12" xr:uid="{00000000-0004-0000-0200-00000B000000}"/>
    <hyperlink ref="F198" r:id="rId13" xr:uid="{00000000-0004-0000-0200-00000C000000}"/>
    <hyperlink ref="F207" r:id="rId14" xr:uid="{00000000-0004-0000-0200-00000D000000}"/>
    <hyperlink ref="F224" r:id="rId15" xr:uid="{00000000-0004-0000-0200-00000E000000}"/>
    <hyperlink ref="F233" r:id="rId16" xr:uid="{00000000-0004-0000-0200-00000F000000}"/>
    <hyperlink ref="F241" r:id="rId17" xr:uid="{00000000-0004-0000-0200-000010000000}"/>
    <hyperlink ref="F295" r:id="rId18" xr:uid="{00000000-0004-0000-0200-000011000000}"/>
    <hyperlink ref="F336" r:id="rId19" xr:uid="{00000000-0004-0000-0200-000012000000}"/>
    <hyperlink ref="F341" r:id="rId20" xr:uid="{00000000-0004-0000-0200-000013000000}"/>
    <hyperlink ref="F348" r:id="rId21" xr:uid="{00000000-0004-0000-0200-000014000000}"/>
    <hyperlink ref="F367" r:id="rId22" xr:uid="{00000000-0004-0000-0200-000015000000}"/>
    <hyperlink ref="F386" r:id="rId23" xr:uid="{00000000-0004-0000-0200-000016000000}"/>
    <hyperlink ref="F391" r:id="rId24" xr:uid="{00000000-0004-0000-0200-000017000000}"/>
    <hyperlink ref="F398" r:id="rId25" xr:uid="{00000000-0004-0000-0200-000018000000}"/>
    <hyperlink ref="F410" r:id="rId26" xr:uid="{00000000-0004-0000-0200-000019000000}"/>
    <hyperlink ref="F422" r:id="rId27" xr:uid="{00000000-0004-0000-0200-00001A000000}"/>
    <hyperlink ref="F427" r:id="rId28" xr:uid="{00000000-0004-0000-0200-00001B000000}"/>
    <hyperlink ref="F434" r:id="rId29" xr:uid="{00000000-0004-0000-0200-00001C000000}"/>
    <hyperlink ref="F442" r:id="rId30" xr:uid="{00000000-0004-0000-0200-00001D000000}"/>
    <hyperlink ref="F450" r:id="rId31" xr:uid="{00000000-0004-0000-0200-00001E000000}"/>
    <hyperlink ref="F458" r:id="rId32" xr:uid="{00000000-0004-0000-0200-00001F000000}"/>
    <hyperlink ref="F466" r:id="rId33" xr:uid="{00000000-0004-0000-0200-000020000000}"/>
    <hyperlink ref="F474" r:id="rId34" xr:uid="{00000000-0004-0000-0200-000021000000}"/>
    <hyperlink ref="F482" r:id="rId35" xr:uid="{00000000-0004-0000-0200-000022000000}"/>
    <hyperlink ref="F490" r:id="rId36" xr:uid="{00000000-0004-0000-0200-000023000000}"/>
    <hyperlink ref="F494" r:id="rId37" xr:uid="{00000000-0004-0000-0200-000024000000}"/>
    <hyperlink ref="F502" r:id="rId38" xr:uid="{00000000-0004-0000-0200-000025000000}"/>
    <hyperlink ref="F506" r:id="rId39" xr:uid="{00000000-0004-0000-0200-000026000000}"/>
    <hyperlink ref="F521" r:id="rId40" xr:uid="{00000000-0004-0000-0200-000027000000}"/>
    <hyperlink ref="F528" r:id="rId41" xr:uid="{00000000-0004-0000-0200-000028000000}"/>
    <hyperlink ref="F535" r:id="rId42" xr:uid="{00000000-0004-0000-0200-000029000000}"/>
    <hyperlink ref="F542" r:id="rId43" xr:uid="{00000000-0004-0000-0200-00002A000000}"/>
    <hyperlink ref="F545" r:id="rId44" xr:uid="{00000000-0004-0000-0200-00002B000000}"/>
    <hyperlink ref="F552" r:id="rId45" xr:uid="{00000000-0004-0000-0200-00002C000000}"/>
    <hyperlink ref="F555" r:id="rId46" xr:uid="{00000000-0004-0000-0200-00002D000000}"/>
    <hyperlink ref="F567" r:id="rId47" xr:uid="{00000000-0004-0000-0200-00002E000000}"/>
    <hyperlink ref="F575" r:id="rId48" xr:uid="{00000000-0004-0000-0200-00002F000000}"/>
    <hyperlink ref="F583" r:id="rId49" xr:uid="{00000000-0004-0000-0200-000030000000}"/>
    <hyperlink ref="F587" r:id="rId50" xr:uid="{00000000-0004-0000-0200-000031000000}"/>
    <hyperlink ref="F595" r:id="rId51" xr:uid="{00000000-0004-0000-0200-000032000000}"/>
    <hyperlink ref="F602" r:id="rId52" xr:uid="{00000000-0004-0000-0200-000033000000}"/>
    <hyperlink ref="F611" r:id="rId53" xr:uid="{00000000-0004-0000-0200-000034000000}"/>
    <hyperlink ref="F615" r:id="rId54" xr:uid="{00000000-0004-0000-0200-000035000000}"/>
    <hyperlink ref="F757" r:id="rId55" xr:uid="{00000000-0004-0000-0200-000036000000}"/>
    <hyperlink ref="F764" r:id="rId56" xr:uid="{00000000-0004-0000-0200-000037000000}"/>
    <hyperlink ref="F771" r:id="rId57" xr:uid="{00000000-0004-0000-0200-000038000000}"/>
    <hyperlink ref="F820" r:id="rId58" xr:uid="{00000000-0004-0000-0200-000039000000}"/>
    <hyperlink ref="F835" r:id="rId59" xr:uid="{00000000-0004-0000-0200-00003A000000}"/>
    <hyperlink ref="F843" r:id="rId60" xr:uid="{00000000-0004-0000-0200-00003B000000}"/>
    <hyperlink ref="F851" r:id="rId61" xr:uid="{00000000-0004-0000-0200-00003C000000}"/>
    <hyperlink ref="F859" r:id="rId62" xr:uid="{00000000-0004-0000-0200-00003D000000}"/>
    <hyperlink ref="F867" r:id="rId63" xr:uid="{00000000-0004-0000-0200-00003E000000}"/>
    <hyperlink ref="F871" r:id="rId64" xr:uid="{00000000-0004-0000-0200-00003F000000}"/>
    <hyperlink ref="F879" r:id="rId65" xr:uid="{00000000-0004-0000-0200-000040000000}"/>
    <hyperlink ref="F883" r:id="rId66" xr:uid="{00000000-0004-0000-0200-000041000000}"/>
    <hyperlink ref="F891" r:id="rId67" xr:uid="{00000000-0004-0000-0200-000042000000}"/>
    <hyperlink ref="F895" r:id="rId68" xr:uid="{00000000-0004-0000-0200-000043000000}"/>
    <hyperlink ref="F903" r:id="rId69" xr:uid="{00000000-0004-0000-0200-000044000000}"/>
    <hyperlink ref="F907" r:id="rId70" xr:uid="{00000000-0004-0000-0200-000045000000}"/>
    <hyperlink ref="F915" r:id="rId71" xr:uid="{00000000-0004-0000-0200-000046000000}"/>
    <hyperlink ref="F929" r:id="rId72" xr:uid="{00000000-0004-0000-0200-000047000000}"/>
    <hyperlink ref="F937" r:id="rId73" xr:uid="{00000000-0004-0000-0200-000048000000}"/>
    <hyperlink ref="F945" r:id="rId74" xr:uid="{00000000-0004-0000-0200-000049000000}"/>
    <hyperlink ref="F949" r:id="rId75" xr:uid="{00000000-0004-0000-0200-00004A000000}"/>
    <hyperlink ref="F957" r:id="rId76" xr:uid="{00000000-0004-0000-0200-00004B000000}"/>
    <hyperlink ref="F965" r:id="rId77" xr:uid="{00000000-0004-0000-0200-00004C000000}"/>
    <hyperlink ref="F969" r:id="rId78" xr:uid="{00000000-0004-0000-0200-00004D000000}"/>
    <hyperlink ref="F977" r:id="rId79" xr:uid="{00000000-0004-0000-0200-00004E000000}"/>
    <hyperlink ref="F987" r:id="rId80" xr:uid="{00000000-0004-0000-0200-00004F000000}"/>
    <hyperlink ref="F997" r:id="rId81" xr:uid="{00000000-0004-0000-0200-000050000000}"/>
    <hyperlink ref="F1000" r:id="rId82" xr:uid="{00000000-0004-0000-0200-000051000000}"/>
    <hyperlink ref="F1022" r:id="rId83" xr:uid="{00000000-0004-0000-0200-000052000000}"/>
    <hyperlink ref="F1034" r:id="rId84" xr:uid="{00000000-0004-0000-0200-000053000000}"/>
    <hyperlink ref="F1063" r:id="rId85" xr:uid="{00000000-0004-0000-0200-000054000000}"/>
    <hyperlink ref="F1070" r:id="rId86" xr:uid="{00000000-0004-0000-0200-000055000000}"/>
    <hyperlink ref="F1081" r:id="rId87" xr:uid="{00000000-0004-0000-0200-000056000000}"/>
    <hyperlink ref="F1088" r:id="rId88" xr:uid="{00000000-0004-0000-0200-000057000000}"/>
    <hyperlink ref="F1095" r:id="rId89" xr:uid="{00000000-0004-0000-0200-000058000000}"/>
    <hyperlink ref="F1103" r:id="rId90" xr:uid="{00000000-0004-0000-0200-000059000000}"/>
    <hyperlink ref="F1107" r:id="rId91" xr:uid="{00000000-0004-0000-0200-00005A000000}"/>
    <hyperlink ref="F1111" r:id="rId92" xr:uid="{00000000-0004-0000-0200-00005B000000}"/>
    <hyperlink ref="F1117" r:id="rId93" xr:uid="{00000000-0004-0000-0200-00005C000000}"/>
    <hyperlink ref="F1122" r:id="rId94" xr:uid="{00000000-0004-0000-0200-00005D000000}"/>
    <hyperlink ref="F1128" r:id="rId95" xr:uid="{00000000-0004-0000-0200-00005E000000}"/>
    <hyperlink ref="F1143" r:id="rId96" xr:uid="{00000000-0004-0000-0200-00005F000000}"/>
    <hyperlink ref="F1165" r:id="rId97" xr:uid="{00000000-0004-0000-0200-000060000000}"/>
    <hyperlink ref="F1169" r:id="rId98" xr:uid="{00000000-0004-0000-0200-000061000000}"/>
    <hyperlink ref="F1173" r:id="rId99" xr:uid="{00000000-0004-0000-0200-000062000000}"/>
    <hyperlink ref="F1177" r:id="rId100" xr:uid="{00000000-0004-0000-0200-000063000000}"/>
  </hyperlinks>
  <pageMargins left="0.39374999999999999" right="0.39374999999999999" top="0.39374999999999999" bottom="0.39374999999999999" header="0" footer="0"/>
  <pageSetup paperSize="9" scale="76" fitToHeight="100" orientation="portrait" blackAndWhite="1" r:id="rId101"/>
  <headerFooter>
    <oddFooter>&amp;CStrana &amp;P z &amp;N</oddFooter>
  </headerFooter>
  <drawing r:id="rId10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BM204"/>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95"/>
      <c r="M2" s="295"/>
      <c r="N2" s="295"/>
      <c r="O2" s="295"/>
      <c r="P2" s="295"/>
      <c r="Q2" s="295"/>
      <c r="R2" s="295"/>
      <c r="S2" s="295"/>
      <c r="T2" s="295"/>
      <c r="U2" s="295"/>
      <c r="V2" s="295"/>
      <c r="AT2" s="18" t="s">
        <v>192</v>
      </c>
    </row>
    <row r="3" spans="2:46" ht="6.95" customHeight="1">
      <c r="B3" s="19"/>
      <c r="C3" s="20"/>
      <c r="D3" s="20"/>
      <c r="E3" s="20"/>
      <c r="F3" s="20"/>
      <c r="G3" s="20"/>
      <c r="H3" s="20"/>
      <c r="I3" s="20"/>
      <c r="J3" s="20"/>
      <c r="K3" s="20"/>
      <c r="L3" s="21"/>
      <c r="AT3" s="18" t="s">
        <v>88</v>
      </c>
    </row>
    <row r="4" spans="2:46" ht="24.95" customHeight="1">
      <c r="B4" s="21"/>
      <c r="D4" s="22" t="s">
        <v>204</v>
      </c>
      <c r="L4" s="21"/>
      <c r="M4" s="92" t="s">
        <v>10</v>
      </c>
      <c r="AT4" s="18" t="s">
        <v>4</v>
      </c>
    </row>
    <row r="5" spans="2:46" ht="6.95" customHeight="1">
      <c r="B5" s="21"/>
      <c r="L5" s="21"/>
    </row>
    <row r="6" spans="2:46" ht="12" customHeight="1">
      <c r="B6" s="21"/>
      <c r="D6" s="28" t="s">
        <v>16</v>
      </c>
      <c r="L6" s="21"/>
    </row>
    <row r="7" spans="2:46" ht="16.5" customHeight="1">
      <c r="B7" s="21"/>
      <c r="E7" s="333" t="str">
        <f>'Rekapitulace stavby'!K6</f>
        <v>Domov pro seniory v Litomyšli</v>
      </c>
      <c r="F7" s="334"/>
      <c r="G7" s="334"/>
      <c r="H7" s="334"/>
      <c r="L7" s="21"/>
    </row>
    <row r="8" spans="2:46" ht="12" customHeight="1">
      <c r="B8" s="21"/>
      <c r="D8" s="28" t="s">
        <v>217</v>
      </c>
      <c r="L8" s="21"/>
    </row>
    <row r="9" spans="2:46" s="1" customFormat="1" ht="16.5" customHeight="1">
      <c r="B9" s="33"/>
      <c r="E9" s="333" t="s">
        <v>9147</v>
      </c>
      <c r="F9" s="335"/>
      <c r="G9" s="335"/>
      <c r="H9" s="335"/>
      <c r="L9" s="33"/>
    </row>
    <row r="10" spans="2:46" s="1" customFormat="1" ht="12" customHeight="1">
      <c r="B10" s="33"/>
      <c r="D10" s="28" t="s">
        <v>224</v>
      </c>
      <c r="L10" s="33"/>
    </row>
    <row r="11" spans="2:46" s="1" customFormat="1" ht="16.5" customHeight="1">
      <c r="B11" s="33"/>
      <c r="E11" s="316" t="s">
        <v>10900</v>
      </c>
      <c r="F11" s="335"/>
      <c r="G11" s="335"/>
      <c r="H11" s="335"/>
      <c r="L11" s="33"/>
    </row>
    <row r="12" spans="2:46" s="1" customFormat="1" ht="11.25">
      <c r="B12" s="33"/>
      <c r="L12" s="33"/>
    </row>
    <row r="13" spans="2:46" s="1" customFormat="1" ht="12" customHeight="1">
      <c r="B13" s="33"/>
      <c r="D13" s="28" t="s">
        <v>18</v>
      </c>
      <c r="F13" s="26" t="s">
        <v>42</v>
      </c>
      <c r="I13" s="28" t="s">
        <v>20</v>
      </c>
      <c r="J13" s="26" t="s">
        <v>42</v>
      </c>
      <c r="L13" s="33"/>
    </row>
    <row r="14" spans="2:46" s="1" customFormat="1" ht="12" customHeight="1">
      <c r="B14" s="33"/>
      <c r="D14" s="28" t="s">
        <v>22</v>
      </c>
      <c r="F14" s="26" t="s">
        <v>23</v>
      </c>
      <c r="I14" s="28" t="s">
        <v>24</v>
      </c>
      <c r="J14" s="50" t="str">
        <f>'Rekapitulace stavby'!AN8</f>
        <v>20. 1. 2025</v>
      </c>
      <c r="L14" s="33"/>
    </row>
    <row r="15" spans="2:46" s="1" customFormat="1" ht="10.9" customHeight="1">
      <c r="B15" s="33"/>
      <c r="L15" s="33"/>
    </row>
    <row r="16" spans="2:46" s="1" customFormat="1" ht="12" customHeight="1">
      <c r="B16" s="33"/>
      <c r="D16" s="28" t="s">
        <v>26</v>
      </c>
      <c r="I16" s="28" t="s">
        <v>27</v>
      </c>
      <c r="J16" s="26" t="s">
        <v>42</v>
      </c>
      <c r="L16" s="33"/>
    </row>
    <row r="17" spans="2:12" s="1" customFormat="1" ht="18" customHeight="1">
      <c r="B17" s="33"/>
      <c r="E17" s="26" t="s">
        <v>29</v>
      </c>
      <c r="I17" s="28" t="s">
        <v>30</v>
      </c>
      <c r="J17" s="26" t="s">
        <v>42</v>
      </c>
      <c r="L17" s="33"/>
    </row>
    <row r="18" spans="2:12" s="1" customFormat="1" ht="6.95" customHeight="1">
      <c r="B18" s="33"/>
      <c r="L18" s="33"/>
    </row>
    <row r="19" spans="2:12" s="1" customFormat="1" ht="12" customHeight="1">
      <c r="B19" s="33"/>
      <c r="D19" s="28" t="s">
        <v>32</v>
      </c>
      <c r="I19" s="28" t="s">
        <v>27</v>
      </c>
      <c r="J19" s="29" t="str">
        <f>'Rekapitulace stavby'!AN13</f>
        <v>Vyplň údaj</v>
      </c>
      <c r="L19" s="33"/>
    </row>
    <row r="20" spans="2:12" s="1" customFormat="1" ht="18" customHeight="1">
      <c r="B20" s="33"/>
      <c r="E20" s="336" t="str">
        <f>'Rekapitulace stavby'!E14</f>
        <v>Vyplň údaj</v>
      </c>
      <c r="F20" s="294"/>
      <c r="G20" s="294"/>
      <c r="H20" s="294"/>
      <c r="I20" s="28" t="s">
        <v>30</v>
      </c>
      <c r="J20" s="29" t="str">
        <f>'Rekapitulace stavby'!AN14</f>
        <v>Vyplň údaj</v>
      </c>
      <c r="L20" s="33"/>
    </row>
    <row r="21" spans="2:12" s="1" customFormat="1" ht="6.95" customHeight="1">
      <c r="B21" s="33"/>
      <c r="L21" s="33"/>
    </row>
    <row r="22" spans="2:12" s="1" customFormat="1" ht="12" customHeight="1">
      <c r="B22" s="33"/>
      <c r="D22" s="28" t="s">
        <v>34</v>
      </c>
      <c r="I22" s="28" t="s">
        <v>27</v>
      </c>
      <c r="J22" s="26" t="s">
        <v>42</v>
      </c>
      <c r="L22" s="33"/>
    </row>
    <row r="23" spans="2:12" s="1" customFormat="1" ht="18" customHeight="1">
      <c r="B23" s="33"/>
      <c r="E23" s="26" t="s">
        <v>4955</v>
      </c>
      <c r="I23" s="28" t="s">
        <v>30</v>
      </c>
      <c r="J23" s="26" t="s">
        <v>42</v>
      </c>
      <c r="L23" s="33"/>
    </row>
    <row r="24" spans="2:12" s="1" customFormat="1" ht="6.95" customHeight="1">
      <c r="B24" s="33"/>
      <c r="L24" s="33"/>
    </row>
    <row r="25" spans="2:12" s="1" customFormat="1" ht="12" customHeight="1">
      <c r="B25" s="33"/>
      <c r="D25" s="28" t="s">
        <v>39</v>
      </c>
      <c r="I25" s="28" t="s">
        <v>27</v>
      </c>
      <c r="J25" s="26" t="str">
        <f>IF('Rekapitulace stavby'!AN19="","",'Rekapitulace stavby'!AN19)</f>
        <v>63243393</v>
      </c>
      <c r="L25" s="33"/>
    </row>
    <row r="26" spans="2:12" s="1" customFormat="1" ht="18" customHeight="1">
      <c r="B26" s="33"/>
      <c r="E26" s="26" t="str">
        <f>IF('Rekapitulace stavby'!E20="","",'Rekapitulace stavby'!E20)</f>
        <v>Ing.Štefan Sivák</v>
      </c>
      <c r="I26" s="28" t="s">
        <v>30</v>
      </c>
      <c r="J26" s="26" t="str">
        <f>IF('Rekapitulace stavby'!AN20="","",'Rekapitulace stavby'!AN20)</f>
        <v/>
      </c>
      <c r="L26" s="33"/>
    </row>
    <row r="27" spans="2:12" s="1" customFormat="1" ht="6.95" customHeight="1">
      <c r="B27" s="33"/>
      <c r="L27" s="33"/>
    </row>
    <row r="28" spans="2:12" s="1" customFormat="1" ht="12" customHeight="1">
      <c r="B28" s="33"/>
      <c r="D28" s="28" t="s">
        <v>43</v>
      </c>
      <c r="L28" s="33"/>
    </row>
    <row r="29" spans="2:12" s="7" customFormat="1" ht="16.5" customHeight="1">
      <c r="B29" s="93"/>
      <c r="E29" s="299" t="s">
        <v>42</v>
      </c>
      <c r="F29" s="299"/>
      <c r="G29" s="299"/>
      <c r="H29" s="299"/>
      <c r="L29" s="93"/>
    </row>
    <row r="30" spans="2:12" s="1" customFormat="1" ht="6.95" customHeight="1">
      <c r="B30" s="33"/>
      <c r="L30" s="33"/>
    </row>
    <row r="31" spans="2:12" s="1" customFormat="1" ht="6.95" customHeight="1">
      <c r="B31" s="33"/>
      <c r="D31" s="51"/>
      <c r="E31" s="51"/>
      <c r="F31" s="51"/>
      <c r="G31" s="51"/>
      <c r="H31" s="51"/>
      <c r="I31" s="51"/>
      <c r="J31" s="51"/>
      <c r="K31" s="51"/>
      <c r="L31" s="33"/>
    </row>
    <row r="32" spans="2:12" s="1" customFormat="1" ht="25.35" customHeight="1">
      <c r="B32" s="33"/>
      <c r="D32" s="94" t="s">
        <v>45</v>
      </c>
      <c r="J32" s="64">
        <f>ROUND(J90, 2)</f>
        <v>0</v>
      </c>
      <c r="L32" s="33"/>
    </row>
    <row r="33" spans="2:12" s="1" customFormat="1" ht="6.95" customHeight="1">
      <c r="B33" s="33"/>
      <c r="D33" s="51"/>
      <c r="E33" s="51"/>
      <c r="F33" s="51"/>
      <c r="G33" s="51"/>
      <c r="H33" s="51"/>
      <c r="I33" s="51"/>
      <c r="J33" s="51"/>
      <c r="K33" s="51"/>
      <c r="L33" s="33"/>
    </row>
    <row r="34" spans="2:12" s="1" customFormat="1" ht="14.45" customHeight="1">
      <c r="B34" s="33"/>
      <c r="F34" s="36" t="s">
        <v>47</v>
      </c>
      <c r="I34" s="36" t="s">
        <v>46</v>
      </c>
      <c r="J34" s="36" t="s">
        <v>48</v>
      </c>
      <c r="L34" s="33"/>
    </row>
    <row r="35" spans="2:12" s="1" customFormat="1" ht="14.45" customHeight="1">
      <c r="B35" s="33"/>
      <c r="D35" s="53" t="s">
        <v>49</v>
      </c>
      <c r="E35" s="28" t="s">
        <v>50</v>
      </c>
      <c r="F35" s="83">
        <f>ROUND((SUM(BE90:BE203)),  2)</f>
        <v>0</v>
      </c>
      <c r="I35" s="95">
        <v>0.21</v>
      </c>
      <c r="J35" s="83">
        <f>ROUND(((SUM(BE90:BE203))*I35),  2)</f>
        <v>0</v>
      </c>
      <c r="L35" s="33"/>
    </row>
    <row r="36" spans="2:12" s="1" customFormat="1" ht="14.45" customHeight="1">
      <c r="B36" s="33"/>
      <c r="E36" s="28" t="s">
        <v>51</v>
      </c>
      <c r="F36" s="83">
        <f>ROUND((SUM(BF90:BF203)),  2)</f>
        <v>0</v>
      </c>
      <c r="I36" s="95">
        <v>0.12</v>
      </c>
      <c r="J36" s="83">
        <f>ROUND(((SUM(BF90:BF203))*I36),  2)</f>
        <v>0</v>
      </c>
      <c r="L36" s="33"/>
    </row>
    <row r="37" spans="2:12" s="1" customFormat="1" ht="14.45" hidden="1" customHeight="1">
      <c r="B37" s="33"/>
      <c r="E37" s="28" t="s">
        <v>52</v>
      </c>
      <c r="F37" s="83">
        <f>ROUND((SUM(BG90:BG203)),  2)</f>
        <v>0</v>
      </c>
      <c r="I37" s="95">
        <v>0.21</v>
      </c>
      <c r="J37" s="83">
        <f>0</f>
        <v>0</v>
      </c>
      <c r="L37" s="33"/>
    </row>
    <row r="38" spans="2:12" s="1" customFormat="1" ht="14.45" hidden="1" customHeight="1">
      <c r="B38" s="33"/>
      <c r="E38" s="28" t="s">
        <v>53</v>
      </c>
      <c r="F38" s="83">
        <f>ROUND((SUM(BH90:BH203)),  2)</f>
        <v>0</v>
      </c>
      <c r="I38" s="95">
        <v>0.12</v>
      </c>
      <c r="J38" s="83">
        <f>0</f>
        <v>0</v>
      </c>
      <c r="L38" s="33"/>
    </row>
    <row r="39" spans="2:12" s="1" customFormat="1" ht="14.45" hidden="1" customHeight="1">
      <c r="B39" s="33"/>
      <c r="E39" s="28" t="s">
        <v>54</v>
      </c>
      <c r="F39" s="83">
        <f>ROUND((SUM(BI90:BI203)),  2)</f>
        <v>0</v>
      </c>
      <c r="I39" s="95">
        <v>0</v>
      </c>
      <c r="J39" s="83">
        <f>0</f>
        <v>0</v>
      </c>
      <c r="L39" s="33"/>
    </row>
    <row r="40" spans="2:12" s="1" customFormat="1" ht="6.95" customHeight="1">
      <c r="B40" s="33"/>
      <c r="L40" s="33"/>
    </row>
    <row r="41" spans="2:12" s="1" customFormat="1" ht="25.35" customHeight="1">
      <c r="B41" s="33"/>
      <c r="C41" s="96"/>
      <c r="D41" s="97" t="s">
        <v>55</v>
      </c>
      <c r="E41" s="55"/>
      <c r="F41" s="55"/>
      <c r="G41" s="98" t="s">
        <v>56</v>
      </c>
      <c r="H41" s="99" t="s">
        <v>57</v>
      </c>
      <c r="I41" s="55"/>
      <c r="J41" s="100">
        <f>SUM(J32:J39)</f>
        <v>0</v>
      </c>
      <c r="K41" s="101"/>
      <c r="L41" s="33"/>
    </row>
    <row r="42" spans="2:12" s="1" customFormat="1" ht="14.45" customHeight="1">
      <c r="B42" s="42"/>
      <c r="C42" s="43"/>
      <c r="D42" s="43"/>
      <c r="E42" s="43"/>
      <c r="F42" s="43"/>
      <c r="G42" s="43"/>
      <c r="H42" s="43"/>
      <c r="I42" s="43"/>
      <c r="J42" s="43"/>
      <c r="K42" s="43"/>
      <c r="L42" s="33"/>
    </row>
    <row r="46" spans="2:12" s="1" customFormat="1" ht="6.95" customHeight="1">
      <c r="B46" s="44"/>
      <c r="C46" s="45"/>
      <c r="D46" s="45"/>
      <c r="E46" s="45"/>
      <c r="F46" s="45"/>
      <c r="G46" s="45"/>
      <c r="H46" s="45"/>
      <c r="I46" s="45"/>
      <c r="J46" s="45"/>
      <c r="K46" s="45"/>
      <c r="L46" s="33"/>
    </row>
    <row r="47" spans="2:12" s="1" customFormat="1" ht="24.95" customHeight="1">
      <c r="B47" s="33"/>
      <c r="C47" s="22" t="s">
        <v>246</v>
      </c>
      <c r="L47" s="33"/>
    </row>
    <row r="48" spans="2:12" s="1" customFormat="1" ht="6.95" customHeight="1">
      <c r="B48" s="33"/>
      <c r="L48" s="33"/>
    </row>
    <row r="49" spans="2:47" s="1" customFormat="1" ht="12" customHeight="1">
      <c r="B49" s="33"/>
      <c r="C49" s="28" t="s">
        <v>16</v>
      </c>
      <c r="L49" s="33"/>
    </row>
    <row r="50" spans="2:47" s="1" customFormat="1" ht="16.5" customHeight="1">
      <c r="B50" s="33"/>
      <c r="E50" s="333" t="str">
        <f>E7</f>
        <v>Domov pro seniory v Litomyšli</v>
      </c>
      <c r="F50" s="334"/>
      <c r="G50" s="334"/>
      <c r="H50" s="334"/>
      <c r="L50" s="33"/>
    </row>
    <row r="51" spans="2:47" ht="12" customHeight="1">
      <c r="B51" s="21"/>
      <c r="C51" s="28" t="s">
        <v>217</v>
      </c>
      <c r="L51" s="21"/>
    </row>
    <row r="52" spans="2:47" s="1" customFormat="1" ht="16.5" customHeight="1">
      <c r="B52" s="33"/>
      <c r="E52" s="333" t="s">
        <v>9147</v>
      </c>
      <c r="F52" s="335"/>
      <c r="G52" s="335"/>
      <c r="H52" s="335"/>
      <c r="L52" s="33"/>
    </row>
    <row r="53" spans="2:47" s="1" customFormat="1" ht="12" customHeight="1">
      <c r="B53" s="33"/>
      <c r="C53" s="28" t="s">
        <v>224</v>
      </c>
      <c r="L53" s="33"/>
    </row>
    <row r="54" spans="2:47" s="1" customFormat="1" ht="16.5" customHeight="1">
      <c r="B54" s="33"/>
      <c r="E54" s="316" t="str">
        <f>E11</f>
        <v>SO 931 - Odlučovač tuku</v>
      </c>
      <c r="F54" s="335"/>
      <c r="G54" s="335"/>
      <c r="H54" s="335"/>
      <c r="L54" s="33"/>
    </row>
    <row r="55" spans="2:47" s="1" customFormat="1" ht="6.95" customHeight="1">
      <c r="B55" s="33"/>
      <c r="L55" s="33"/>
    </row>
    <row r="56" spans="2:47" s="1" customFormat="1" ht="12" customHeight="1">
      <c r="B56" s="33"/>
      <c r="C56" s="28" t="s">
        <v>22</v>
      </c>
      <c r="F56" s="26" t="str">
        <f>F14</f>
        <v>Z.Kopala, 570 01 Litomyšl</v>
      </c>
      <c r="I56" s="28" t="s">
        <v>24</v>
      </c>
      <c r="J56" s="50" t="str">
        <f>IF(J14="","",J14)</f>
        <v>20. 1. 2025</v>
      </c>
      <c r="L56" s="33"/>
    </row>
    <row r="57" spans="2:47" s="1" customFormat="1" ht="6.95" customHeight="1">
      <c r="B57" s="33"/>
      <c r="L57" s="33"/>
    </row>
    <row r="58" spans="2:47" s="1" customFormat="1" ht="15.2" customHeight="1">
      <c r="B58" s="33"/>
      <c r="C58" s="28" t="s">
        <v>26</v>
      </c>
      <c r="F58" s="26" t="str">
        <f>E17</f>
        <v>Město Litomyšl</v>
      </c>
      <c r="I58" s="28" t="s">
        <v>34</v>
      </c>
      <c r="J58" s="31" t="str">
        <f>E23</f>
        <v>Deltaplan Praha s.r.o.</v>
      </c>
      <c r="L58" s="33"/>
    </row>
    <row r="59" spans="2:47" s="1" customFormat="1" ht="15.2" customHeight="1">
      <c r="B59" s="33"/>
      <c r="C59" s="28" t="s">
        <v>32</v>
      </c>
      <c r="F59" s="26" t="str">
        <f>IF(E20="","",E20)</f>
        <v>Vyplň údaj</v>
      </c>
      <c r="I59" s="28" t="s">
        <v>39</v>
      </c>
      <c r="J59" s="31" t="str">
        <f>E26</f>
        <v>Ing.Štefan Sivák</v>
      </c>
      <c r="L59" s="33"/>
    </row>
    <row r="60" spans="2:47" s="1" customFormat="1" ht="10.35" customHeight="1">
      <c r="B60" s="33"/>
      <c r="L60" s="33"/>
    </row>
    <row r="61" spans="2:47" s="1" customFormat="1" ht="29.25" customHeight="1">
      <c r="B61" s="33"/>
      <c r="C61" s="102" t="s">
        <v>247</v>
      </c>
      <c r="D61" s="96"/>
      <c r="E61" s="96"/>
      <c r="F61" s="96"/>
      <c r="G61" s="96"/>
      <c r="H61" s="96"/>
      <c r="I61" s="96"/>
      <c r="J61" s="103" t="s">
        <v>248</v>
      </c>
      <c r="K61" s="96"/>
      <c r="L61" s="33"/>
    </row>
    <row r="62" spans="2:47" s="1" customFormat="1" ht="10.35" customHeight="1">
      <c r="B62" s="33"/>
      <c r="L62" s="33"/>
    </row>
    <row r="63" spans="2:47" s="1" customFormat="1" ht="22.9" customHeight="1">
      <c r="B63" s="33"/>
      <c r="C63" s="104" t="s">
        <v>77</v>
      </c>
      <c r="J63" s="64">
        <f>J90</f>
        <v>0</v>
      </c>
      <c r="L63" s="33"/>
      <c r="AU63" s="18" t="s">
        <v>249</v>
      </c>
    </row>
    <row r="64" spans="2:47" s="8" customFormat="1" ht="24.95" customHeight="1">
      <c r="B64" s="105"/>
      <c r="D64" s="106" t="s">
        <v>250</v>
      </c>
      <c r="E64" s="107"/>
      <c r="F64" s="107"/>
      <c r="G64" s="107"/>
      <c r="H64" s="107"/>
      <c r="I64" s="107"/>
      <c r="J64" s="108">
        <f>J91</f>
        <v>0</v>
      </c>
      <c r="L64" s="105"/>
    </row>
    <row r="65" spans="2:12" s="9" customFormat="1" ht="19.899999999999999" customHeight="1">
      <c r="B65" s="109"/>
      <c r="D65" s="110" t="s">
        <v>251</v>
      </c>
      <c r="E65" s="111"/>
      <c r="F65" s="111"/>
      <c r="G65" s="111"/>
      <c r="H65" s="111"/>
      <c r="I65" s="111"/>
      <c r="J65" s="112">
        <f>J92</f>
        <v>0</v>
      </c>
      <c r="L65" s="109"/>
    </row>
    <row r="66" spans="2:12" s="9" customFormat="1" ht="19.899999999999999" customHeight="1">
      <c r="B66" s="109"/>
      <c r="D66" s="110" t="s">
        <v>254</v>
      </c>
      <c r="E66" s="111"/>
      <c r="F66" s="111"/>
      <c r="G66" s="111"/>
      <c r="H66" s="111"/>
      <c r="I66" s="111"/>
      <c r="J66" s="112">
        <f>J153</f>
        <v>0</v>
      </c>
      <c r="L66" s="109"/>
    </row>
    <row r="67" spans="2:12" s="9" customFormat="1" ht="19.899999999999999" customHeight="1">
      <c r="B67" s="109"/>
      <c r="D67" s="110" t="s">
        <v>7908</v>
      </c>
      <c r="E67" s="111"/>
      <c r="F67" s="111"/>
      <c r="G67" s="111"/>
      <c r="H67" s="111"/>
      <c r="I67" s="111"/>
      <c r="J67" s="112">
        <f>J169</f>
        <v>0</v>
      </c>
      <c r="L67" s="109"/>
    </row>
    <row r="68" spans="2:12" s="9" customFormat="1" ht="19.899999999999999" customHeight="1">
      <c r="B68" s="109"/>
      <c r="D68" s="110" t="s">
        <v>258</v>
      </c>
      <c r="E68" s="111"/>
      <c r="F68" s="111"/>
      <c r="G68" s="111"/>
      <c r="H68" s="111"/>
      <c r="I68" s="111"/>
      <c r="J68" s="112">
        <f>J199</f>
        <v>0</v>
      </c>
      <c r="L68" s="109"/>
    </row>
    <row r="69" spans="2:12" s="1" customFormat="1" ht="21.75" customHeight="1">
      <c r="B69" s="33"/>
      <c r="L69" s="33"/>
    </row>
    <row r="70" spans="2:12" s="1" customFormat="1" ht="6.95" customHeight="1">
      <c r="B70" s="42"/>
      <c r="C70" s="43"/>
      <c r="D70" s="43"/>
      <c r="E70" s="43"/>
      <c r="F70" s="43"/>
      <c r="G70" s="43"/>
      <c r="H70" s="43"/>
      <c r="I70" s="43"/>
      <c r="J70" s="43"/>
      <c r="K70" s="43"/>
      <c r="L70" s="33"/>
    </row>
    <row r="74" spans="2:12" s="1" customFormat="1" ht="6.95" customHeight="1">
      <c r="B74" s="44"/>
      <c r="C74" s="45"/>
      <c r="D74" s="45"/>
      <c r="E74" s="45"/>
      <c r="F74" s="45"/>
      <c r="G74" s="45"/>
      <c r="H74" s="45"/>
      <c r="I74" s="45"/>
      <c r="J74" s="45"/>
      <c r="K74" s="45"/>
      <c r="L74" s="33"/>
    </row>
    <row r="75" spans="2:12" s="1" customFormat="1" ht="24.95" customHeight="1">
      <c r="B75" s="33"/>
      <c r="C75" s="22" t="s">
        <v>290</v>
      </c>
      <c r="L75" s="33"/>
    </row>
    <row r="76" spans="2:12" s="1" customFormat="1" ht="6.95" customHeight="1">
      <c r="B76" s="33"/>
      <c r="L76" s="33"/>
    </row>
    <row r="77" spans="2:12" s="1" customFormat="1" ht="12" customHeight="1">
      <c r="B77" s="33"/>
      <c r="C77" s="28" t="s">
        <v>16</v>
      </c>
      <c r="L77" s="33"/>
    </row>
    <row r="78" spans="2:12" s="1" customFormat="1" ht="16.5" customHeight="1">
      <c r="B78" s="33"/>
      <c r="E78" s="333" t="str">
        <f>E7</f>
        <v>Domov pro seniory v Litomyšli</v>
      </c>
      <c r="F78" s="334"/>
      <c r="G78" s="334"/>
      <c r="H78" s="334"/>
      <c r="L78" s="33"/>
    </row>
    <row r="79" spans="2:12" ht="12" customHeight="1">
      <c r="B79" s="21"/>
      <c r="C79" s="28" t="s">
        <v>217</v>
      </c>
      <c r="L79" s="21"/>
    </row>
    <row r="80" spans="2:12" s="1" customFormat="1" ht="16.5" customHeight="1">
      <c r="B80" s="33"/>
      <c r="E80" s="333" t="s">
        <v>9147</v>
      </c>
      <c r="F80" s="335"/>
      <c r="G80" s="335"/>
      <c r="H80" s="335"/>
      <c r="L80" s="33"/>
    </row>
    <row r="81" spans="2:65" s="1" customFormat="1" ht="12" customHeight="1">
      <c r="B81" s="33"/>
      <c r="C81" s="28" t="s">
        <v>224</v>
      </c>
      <c r="L81" s="33"/>
    </row>
    <row r="82" spans="2:65" s="1" customFormat="1" ht="16.5" customHeight="1">
      <c r="B82" s="33"/>
      <c r="E82" s="316" t="str">
        <f>E11</f>
        <v>SO 931 - Odlučovač tuku</v>
      </c>
      <c r="F82" s="335"/>
      <c r="G82" s="335"/>
      <c r="H82" s="335"/>
      <c r="L82" s="33"/>
    </row>
    <row r="83" spans="2:65" s="1" customFormat="1" ht="6.95" customHeight="1">
      <c r="B83" s="33"/>
      <c r="L83" s="33"/>
    </row>
    <row r="84" spans="2:65" s="1" customFormat="1" ht="12" customHeight="1">
      <c r="B84" s="33"/>
      <c r="C84" s="28" t="s">
        <v>22</v>
      </c>
      <c r="F84" s="26" t="str">
        <f>F14</f>
        <v>Z.Kopala, 570 01 Litomyšl</v>
      </c>
      <c r="I84" s="28" t="s">
        <v>24</v>
      </c>
      <c r="J84" s="50" t="str">
        <f>IF(J14="","",J14)</f>
        <v>20. 1. 2025</v>
      </c>
      <c r="L84" s="33"/>
    </row>
    <row r="85" spans="2:65" s="1" customFormat="1" ht="6.95" customHeight="1">
      <c r="B85" s="33"/>
      <c r="L85" s="33"/>
    </row>
    <row r="86" spans="2:65" s="1" customFormat="1" ht="15.2" customHeight="1">
      <c r="B86" s="33"/>
      <c r="C86" s="28" t="s">
        <v>26</v>
      </c>
      <c r="F86" s="26" t="str">
        <f>E17</f>
        <v>Město Litomyšl</v>
      </c>
      <c r="I86" s="28" t="s">
        <v>34</v>
      </c>
      <c r="J86" s="31" t="str">
        <f>E23</f>
        <v>Deltaplan Praha s.r.o.</v>
      </c>
      <c r="L86" s="33"/>
    </row>
    <row r="87" spans="2:65" s="1" customFormat="1" ht="15.2" customHeight="1">
      <c r="B87" s="33"/>
      <c r="C87" s="28" t="s">
        <v>32</v>
      </c>
      <c r="F87" s="26" t="str">
        <f>IF(E20="","",E20)</f>
        <v>Vyplň údaj</v>
      </c>
      <c r="I87" s="28" t="s">
        <v>39</v>
      </c>
      <c r="J87" s="31" t="str">
        <f>E26</f>
        <v>Ing.Štefan Sivák</v>
      </c>
      <c r="L87" s="33"/>
    </row>
    <row r="88" spans="2:65" s="1" customFormat="1" ht="10.35" customHeight="1">
      <c r="B88" s="33"/>
      <c r="L88" s="33"/>
    </row>
    <row r="89" spans="2:65" s="10" customFormat="1" ht="29.25" customHeight="1">
      <c r="B89" s="113"/>
      <c r="C89" s="114" t="s">
        <v>291</v>
      </c>
      <c r="D89" s="115" t="s">
        <v>64</v>
      </c>
      <c r="E89" s="115" t="s">
        <v>60</v>
      </c>
      <c r="F89" s="115" t="s">
        <v>61</v>
      </c>
      <c r="G89" s="115" t="s">
        <v>292</v>
      </c>
      <c r="H89" s="115" t="s">
        <v>293</v>
      </c>
      <c r="I89" s="115" t="s">
        <v>294</v>
      </c>
      <c r="J89" s="115" t="s">
        <v>248</v>
      </c>
      <c r="K89" s="116" t="s">
        <v>295</v>
      </c>
      <c r="L89" s="113"/>
      <c r="M89" s="57" t="s">
        <v>42</v>
      </c>
      <c r="N89" s="58" t="s">
        <v>49</v>
      </c>
      <c r="O89" s="58" t="s">
        <v>296</v>
      </c>
      <c r="P89" s="58" t="s">
        <v>297</v>
      </c>
      <c r="Q89" s="58" t="s">
        <v>298</v>
      </c>
      <c r="R89" s="58" t="s">
        <v>299</v>
      </c>
      <c r="S89" s="58" t="s">
        <v>300</v>
      </c>
      <c r="T89" s="59" t="s">
        <v>301</v>
      </c>
    </row>
    <row r="90" spans="2:65" s="1" customFormat="1" ht="22.9" customHeight="1">
      <c r="B90" s="33"/>
      <c r="C90" s="62" t="s">
        <v>302</v>
      </c>
      <c r="J90" s="117">
        <f>BK90</f>
        <v>0</v>
      </c>
      <c r="L90" s="33"/>
      <c r="M90" s="60"/>
      <c r="N90" s="51"/>
      <c r="O90" s="51"/>
      <c r="P90" s="118">
        <f>P91</f>
        <v>0</v>
      </c>
      <c r="Q90" s="51"/>
      <c r="R90" s="118">
        <f>R91</f>
        <v>50.597487517439994</v>
      </c>
      <c r="S90" s="51"/>
      <c r="T90" s="119">
        <f>T91</f>
        <v>0</v>
      </c>
      <c r="AT90" s="18" t="s">
        <v>78</v>
      </c>
      <c r="AU90" s="18" t="s">
        <v>249</v>
      </c>
      <c r="BK90" s="120">
        <f>BK91</f>
        <v>0</v>
      </c>
    </row>
    <row r="91" spans="2:65" s="11" customFormat="1" ht="25.9" customHeight="1">
      <c r="B91" s="121"/>
      <c r="D91" s="122" t="s">
        <v>78</v>
      </c>
      <c r="E91" s="123" t="s">
        <v>303</v>
      </c>
      <c r="F91" s="123" t="s">
        <v>304</v>
      </c>
      <c r="I91" s="124"/>
      <c r="J91" s="125">
        <f>BK91</f>
        <v>0</v>
      </c>
      <c r="L91" s="121"/>
      <c r="M91" s="126"/>
      <c r="P91" s="127">
        <f>P92+P153+P169+P199</f>
        <v>0</v>
      </c>
      <c r="R91" s="127">
        <f>R92+R153+R169+R199</f>
        <v>50.597487517439994</v>
      </c>
      <c r="T91" s="128">
        <f>T92+T153+T169+T199</f>
        <v>0</v>
      </c>
      <c r="AR91" s="122" t="s">
        <v>86</v>
      </c>
      <c r="AT91" s="129" t="s">
        <v>78</v>
      </c>
      <c r="AU91" s="129" t="s">
        <v>79</v>
      </c>
      <c r="AY91" s="122" t="s">
        <v>305</v>
      </c>
      <c r="BK91" s="130">
        <f>BK92+BK153+BK169+BK199</f>
        <v>0</v>
      </c>
    </row>
    <row r="92" spans="2:65" s="11" customFormat="1" ht="22.9" customHeight="1">
      <c r="B92" s="121"/>
      <c r="D92" s="122" t="s">
        <v>78</v>
      </c>
      <c r="E92" s="131" t="s">
        <v>86</v>
      </c>
      <c r="F92" s="131" t="s">
        <v>306</v>
      </c>
      <c r="I92" s="124"/>
      <c r="J92" s="132">
        <f>BK92</f>
        <v>0</v>
      </c>
      <c r="L92" s="121"/>
      <c r="M92" s="126"/>
      <c r="P92" s="127">
        <f>SUM(P93:P152)</f>
        <v>0</v>
      </c>
      <c r="R92" s="127">
        <f>SUM(R93:R152)</f>
        <v>46.090661117439993</v>
      </c>
      <c r="T92" s="128">
        <f>SUM(T93:T152)</f>
        <v>0</v>
      </c>
      <c r="AR92" s="122" t="s">
        <v>86</v>
      </c>
      <c r="AT92" s="129" t="s">
        <v>78</v>
      </c>
      <c r="AU92" s="129" t="s">
        <v>86</v>
      </c>
      <c r="AY92" s="122" t="s">
        <v>305</v>
      </c>
      <c r="BK92" s="130">
        <f>SUM(BK93:BK152)</f>
        <v>0</v>
      </c>
    </row>
    <row r="93" spans="2:65" s="1" customFormat="1" ht="24.2" customHeight="1">
      <c r="B93" s="33"/>
      <c r="C93" s="133" t="s">
        <v>86</v>
      </c>
      <c r="D93" s="133" t="s">
        <v>307</v>
      </c>
      <c r="E93" s="134" t="s">
        <v>8126</v>
      </c>
      <c r="F93" s="135" t="s">
        <v>8127</v>
      </c>
      <c r="G93" s="136" t="s">
        <v>5560</v>
      </c>
      <c r="H93" s="137">
        <v>40</v>
      </c>
      <c r="I93" s="138"/>
      <c r="J93" s="139">
        <f>ROUND(I93*H93,2)</f>
        <v>0</v>
      </c>
      <c r="K93" s="135" t="s">
        <v>310</v>
      </c>
      <c r="L93" s="33"/>
      <c r="M93" s="140" t="s">
        <v>42</v>
      </c>
      <c r="N93" s="141" t="s">
        <v>50</v>
      </c>
      <c r="P93" s="142">
        <f>O93*H93</f>
        <v>0</v>
      </c>
      <c r="Q93" s="142">
        <v>3.2634E-5</v>
      </c>
      <c r="R93" s="142">
        <f>Q93*H93</f>
        <v>1.30536E-3</v>
      </c>
      <c r="S93" s="142">
        <v>0</v>
      </c>
      <c r="T93" s="143">
        <f>S93*H93</f>
        <v>0</v>
      </c>
      <c r="AR93" s="144" t="s">
        <v>311</v>
      </c>
      <c r="AT93" s="144" t="s">
        <v>307</v>
      </c>
      <c r="AU93" s="144" t="s">
        <v>88</v>
      </c>
      <c r="AY93" s="18" t="s">
        <v>305</v>
      </c>
      <c r="BE93" s="145">
        <f>IF(N93="základní",J93,0)</f>
        <v>0</v>
      </c>
      <c r="BF93" s="145">
        <f>IF(N93="snížená",J93,0)</f>
        <v>0</v>
      </c>
      <c r="BG93" s="145">
        <f>IF(N93="zákl. přenesená",J93,0)</f>
        <v>0</v>
      </c>
      <c r="BH93" s="145">
        <f>IF(N93="sníž. přenesená",J93,0)</f>
        <v>0</v>
      </c>
      <c r="BI93" s="145">
        <f>IF(N93="nulová",J93,0)</f>
        <v>0</v>
      </c>
      <c r="BJ93" s="18" t="s">
        <v>86</v>
      </c>
      <c r="BK93" s="145">
        <f>ROUND(I93*H93,2)</f>
        <v>0</v>
      </c>
      <c r="BL93" s="18" t="s">
        <v>311</v>
      </c>
      <c r="BM93" s="144" t="s">
        <v>10901</v>
      </c>
    </row>
    <row r="94" spans="2:65" s="1" customFormat="1" ht="19.5">
      <c r="B94" s="33"/>
      <c r="D94" s="146" t="s">
        <v>313</v>
      </c>
      <c r="F94" s="147" t="s">
        <v>8129</v>
      </c>
      <c r="I94" s="148"/>
      <c r="L94" s="33"/>
      <c r="M94" s="149"/>
      <c r="T94" s="54"/>
      <c r="AT94" s="18" t="s">
        <v>313</v>
      </c>
      <c r="AU94" s="18" t="s">
        <v>88</v>
      </c>
    </row>
    <row r="95" spans="2:65" s="1" customFormat="1" ht="11.25">
      <c r="B95" s="33"/>
      <c r="D95" s="150" t="s">
        <v>315</v>
      </c>
      <c r="F95" s="151" t="s">
        <v>8130</v>
      </c>
      <c r="I95" s="148"/>
      <c r="L95" s="33"/>
      <c r="M95" s="149"/>
      <c r="T95" s="54"/>
      <c r="AT95" s="18" t="s">
        <v>315</v>
      </c>
      <c r="AU95" s="18" t="s">
        <v>88</v>
      </c>
    </row>
    <row r="96" spans="2:65" s="1" customFormat="1" ht="302.25">
      <c r="B96" s="33"/>
      <c r="D96" s="146" t="s">
        <v>4036</v>
      </c>
      <c r="F96" s="189" t="s">
        <v>9169</v>
      </c>
      <c r="I96" s="148"/>
      <c r="L96" s="33"/>
      <c r="M96" s="149"/>
      <c r="T96" s="54"/>
      <c r="AT96" s="18" t="s">
        <v>4036</v>
      </c>
      <c r="AU96" s="18" t="s">
        <v>88</v>
      </c>
    </row>
    <row r="97" spans="2:65" s="13" customFormat="1" ht="11.25">
      <c r="B97" s="158"/>
      <c r="D97" s="146" t="s">
        <v>317</v>
      </c>
      <c r="E97" s="159" t="s">
        <v>42</v>
      </c>
      <c r="F97" s="160" t="s">
        <v>10902</v>
      </c>
      <c r="H97" s="161">
        <v>40</v>
      </c>
      <c r="I97" s="162"/>
      <c r="L97" s="158"/>
      <c r="M97" s="163"/>
      <c r="T97" s="164"/>
      <c r="AT97" s="159" t="s">
        <v>317</v>
      </c>
      <c r="AU97" s="159" t="s">
        <v>88</v>
      </c>
      <c r="AV97" s="13" t="s">
        <v>88</v>
      </c>
      <c r="AW97" s="13" t="s">
        <v>38</v>
      </c>
      <c r="AX97" s="13" t="s">
        <v>86</v>
      </c>
      <c r="AY97" s="159" t="s">
        <v>305</v>
      </c>
    </row>
    <row r="98" spans="2:65" s="1" customFormat="1" ht="24.2" customHeight="1">
      <c r="B98" s="33"/>
      <c r="C98" s="133" t="s">
        <v>88</v>
      </c>
      <c r="D98" s="133" t="s">
        <v>307</v>
      </c>
      <c r="E98" s="134" t="s">
        <v>8132</v>
      </c>
      <c r="F98" s="135" t="s">
        <v>8133</v>
      </c>
      <c r="G98" s="136" t="s">
        <v>8134</v>
      </c>
      <c r="H98" s="137">
        <v>5</v>
      </c>
      <c r="I98" s="138"/>
      <c r="J98" s="139">
        <f>ROUND(I98*H98,2)</f>
        <v>0</v>
      </c>
      <c r="K98" s="135" t="s">
        <v>310</v>
      </c>
      <c r="L98" s="33"/>
      <c r="M98" s="140" t="s">
        <v>42</v>
      </c>
      <c r="N98" s="141" t="s">
        <v>50</v>
      </c>
      <c r="P98" s="142">
        <f>O98*H98</f>
        <v>0</v>
      </c>
      <c r="Q98" s="142">
        <v>0</v>
      </c>
      <c r="R98" s="142">
        <f>Q98*H98</f>
        <v>0</v>
      </c>
      <c r="S98" s="142">
        <v>0</v>
      </c>
      <c r="T98" s="143">
        <f>S98*H98</f>
        <v>0</v>
      </c>
      <c r="AR98" s="144" t="s">
        <v>311</v>
      </c>
      <c r="AT98" s="144" t="s">
        <v>307</v>
      </c>
      <c r="AU98" s="144" t="s">
        <v>88</v>
      </c>
      <c r="AY98" s="18" t="s">
        <v>305</v>
      </c>
      <c r="BE98" s="145">
        <f>IF(N98="základní",J98,0)</f>
        <v>0</v>
      </c>
      <c r="BF98" s="145">
        <f>IF(N98="snížená",J98,0)</f>
        <v>0</v>
      </c>
      <c r="BG98" s="145">
        <f>IF(N98="zákl. přenesená",J98,0)</f>
        <v>0</v>
      </c>
      <c r="BH98" s="145">
        <f>IF(N98="sníž. přenesená",J98,0)</f>
        <v>0</v>
      </c>
      <c r="BI98" s="145">
        <f>IF(N98="nulová",J98,0)</f>
        <v>0</v>
      </c>
      <c r="BJ98" s="18" t="s">
        <v>86</v>
      </c>
      <c r="BK98" s="145">
        <f>ROUND(I98*H98,2)</f>
        <v>0</v>
      </c>
      <c r="BL98" s="18" t="s">
        <v>311</v>
      </c>
      <c r="BM98" s="144" t="s">
        <v>10903</v>
      </c>
    </row>
    <row r="99" spans="2:65" s="1" customFormat="1" ht="19.5">
      <c r="B99" s="33"/>
      <c r="D99" s="146" t="s">
        <v>313</v>
      </c>
      <c r="F99" s="147" t="s">
        <v>8136</v>
      </c>
      <c r="I99" s="148"/>
      <c r="L99" s="33"/>
      <c r="M99" s="149"/>
      <c r="T99" s="54"/>
      <c r="AT99" s="18" t="s">
        <v>313</v>
      </c>
      <c r="AU99" s="18" t="s">
        <v>88</v>
      </c>
    </row>
    <row r="100" spans="2:65" s="1" customFormat="1" ht="11.25">
      <c r="B100" s="33"/>
      <c r="D100" s="150" t="s">
        <v>315</v>
      </c>
      <c r="F100" s="151" t="s">
        <v>8137</v>
      </c>
      <c r="I100" s="148"/>
      <c r="L100" s="33"/>
      <c r="M100" s="149"/>
      <c r="T100" s="54"/>
      <c r="AT100" s="18" t="s">
        <v>315</v>
      </c>
      <c r="AU100" s="18" t="s">
        <v>88</v>
      </c>
    </row>
    <row r="101" spans="2:65" s="1" customFormat="1" ht="185.25">
      <c r="B101" s="33"/>
      <c r="D101" s="146" t="s">
        <v>4036</v>
      </c>
      <c r="F101" s="189" t="s">
        <v>9172</v>
      </c>
      <c r="I101" s="148"/>
      <c r="L101" s="33"/>
      <c r="M101" s="149"/>
      <c r="T101" s="54"/>
      <c r="AT101" s="18" t="s">
        <v>4036</v>
      </c>
      <c r="AU101" s="18" t="s">
        <v>88</v>
      </c>
    </row>
    <row r="102" spans="2:65" s="1" customFormat="1" ht="33" customHeight="1">
      <c r="B102" s="33"/>
      <c r="C102" s="133" t="s">
        <v>96</v>
      </c>
      <c r="D102" s="133" t="s">
        <v>307</v>
      </c>
      <c r="E102" s="134" t="s">
        <v>9192</v>
      </c>
      <c r="F102" s="135" t="s">
        <v>9193</v>
      </c>
      <c r="G102" s="136" t="s">
        <v>244</v>
      </c>
      <c r="H102" s="137">
        <v>13.44</v>
      </c>
      <c r="I102" s="138"/>
      <c r="J102" s="139">
        <f>ROUND(I102*H102,2)</f>
        <v>0</v>
      </c>
      <c r="K102" s="135" t="s">
        <v>310</v>
      </c>
      <c r="L102" s="33"/>
      <c r="M102" s="140" t="s">
        <v>42</v>
      </c>
      <c r="N102" s="141" t="s">
        <v>50</v>
      </c>
      <c r="P102" s="142">
        <f>O102*H102</f>
        <v>0</v>
      </c>
      <c r="Q102" s="142">
        <v>0</v>
      </c>
      <c r="R102" s="142">
        <f>Q102*H102</f>
        <v>0</v>
      </c>
      <c r="S102" s="142">
        <v>0</v>
      </c>
      <c r="T102" s="143">
        <f>S102*H102</f>
        <v>0</v>
      </c>
      <c r="AR102" s="144" t="s">
        <v>311</v>
      </c>
      <c r="AT102" s="144" t="s">
        <v>307</v>
      </c>
      <c r="AU102" s="144" t="s">
        <v>88</v>
      </c>
      <c r="AY102" s="18" t="s">
        <v>305</v>
      </c>
      <c r="BE102" s="145">
        <f>IF(N102="základní",J102,0)</f>
        <v>0</v>
      </c>
      <c r="BF102" s="145">
        <f>IF(N102="snížená",J102,0)</f>
        <v>0</v>
      </c>
      <c r="BG102" s="145">
        <f>IF(N102="zákl. přenesená",J102,0)</f>
        <v>0</v>
      </c>
      <c r="BH102" s="145">
        <f>IF(N102="sníž. přenesená",J102,0)</f>
        <v>0</v>
      </c>
      <c r="BI102" s="145">
        <f>IF(N102="nulová",J102,0)</f>
        <v>0</v>
      </c>
      <c r="BJ102" s="18" t="s">
        <v>86</v>
      </c>
      <c r="BK102" s="145">
        <f>ROUND(I102*H102,2)</f>
        <v>0</v>
      </c>
      <c r="BL102" s="18" t="s">
        <v>311</v>
      </c>
      <c r="BM102" s="144" t="s">
        <v>10904</v>
      </c>
    </row>
    <row r="103" spans="2:65" s="1" customFormat="1" ht="29.25">
      <c r="B103" s="33"/>
      <c r="D103" s="146" t="s">
        <v>313</v>
      </c>
      <c r="F103" s="147" t="s">
        <v>9195</v>
      </c>
      <c r="I103" s="148"/>
      <c r="L103" s="33"/>
      <c r="M103" s="149"/>
      <c r="T103" s="54"/>
      <c r="AT103" s="18" t="s">
        <v>313</v>
      </c>
      <c r="AU103" s="18" t="s">
        <v>88</v>
      </c>
    </row>
    <row r="104" spans="2:65" s="1" customFormat="1" ht="11.25">
      <c r="B104" s="33"/>
      <c r="D104" s="150" t="s">
        <v>315</v>
      </c>
      <c r="F104" s="151" t="s">
        <v>9196</v>
      </c>
      <c r="I104" s="148"/>
      <c r="L104" s="33"/>
      <c r="M104" s="149"/>
      <c r="T104" s="54"/>
      <c r="AT104" s="18" t="s">
        <v>315</v>
      </c>
      <c r="AU104" s="18" t="s">
        <v>88</v>
      </c>
    </row>
    <row r="105" spans="2:65" s="1" customFormat="1" ht="97.5">
      <c r="B105" s="33"/>
      <c r="D105" s="146" t="s">
        <v>4036</v>
      </c>
      <c r="F105" s="189" t="s">
        <v>9197</v>
      </c>
      <c r="I105" s="148"/>
      <c r="L105" s="33"/>
      <c r="M105" s="149"/>
      <c r="T105" s="54"/>
      <c r="AT105" s="18" t="s">
        <v>4036</v>
      </c>
      <c r="AU105" s="18" t="s">
        <v>88</v>
      </c>
    </row>
    <row r="106" spans="2:65" s="13" customFormat="1" ht="11.25">
      <c r="B106" s="158"/>
      <c r="D106" s="146" t="s">
        <v>317</v>
      </c>
      <c r="E106" s="159" t="s">
        <v>42</v>
      </c>
      <c r="F106" s="160" t="s">
        <v>10905</v>
      </c>
      <c r="H106" s="161">
        <v>13.44</v>
      </c>
      <c r="I106" s="162"/>
      <c r="L106" s="158"/>
      <c r="M106" s="163"/>
      <c r="T106" s="164"/>
      <c r="AT106" s="159" t="s">
        <v>317</v>
      </c>
      <c r="AU106" s="159" t="s">
        <v>88</v>
      </c>
      <c r="AV106" s="13" t="s">
        <v>88</v>
      </c>
      <c r="AW106" s="13" t="s">
        <v>38</v>
      </c>
      <c r="AX106" s="13" t="s">
        <v>86</v>
      </c>
      <c r="AY106" s="159" t="s">
        <v>305</v>
      </c>
    </row>
    <row r="107" spans="2:65" s="1" customFormat="1" ht="33" customHeight="1">
      <c r="B107" s="33"/>
      <c r="C107" s="133" t="s">
        <v>311</v>
      </c>
      <c r="D107" s="133" t="s">
        <v>307</v>
      </c>
      <c r="E107" s="134" t="s">
        <v>10906</v>
      </c>
      <c r="F107" s="135" t="s">
        <v>10907</v>
      </c>
      <c r="G107" s="136" t="s">
        <v>244</v>
      </c>
      <c r="H107" s="137">
        <v>22.68</v>
      </c>
      <c r="I107" s="138"/>
      <c r="J107" s="139">
        <f>ROUND(I107*H107,2)</f>
        <v>0</v>
      </c>
      <c r="K107" s="135" t="s">
        <v>310</v>
      </c>
      <c r="L107" s="33"/>
      <c r="M107" s="140" t="s">
        <v>42</v>
      </c>
      <c r="N107" s="141" t="s">
        <v>50</v>
      </c>
      <c r="P107" s="142">
        <f>O107*H107</f>
        <v>0</v>
      </c>
      <c r="Q107" s="142">
        <v>0</v>
      </c>
      <c r="R107" s="142">
        <f>Q107*H107</f>
        <v>0</v>
      </c>
      <c r="S107" s="142">
        <v>0</v>
      </c>
      <c r="T107" s="143">
        <f>S107*H107</f>
        <v>0</v>
      </c>
      <c r="AR107" s="144" t="s">
        <v>311</v>
      </c>
      <c r="AT107" s="144" t="s">
        <v>307</v>
      </c>
      <c r="AU107" s="144" t="s">
        <v>88</v>
      </c>
      <c r="AY107" s="18" t="s">
        <v>305</v>
      </c>
      <c r="BE107" s="145">
        <f>IF(N107="základní",J107,0)</f>
        <v>0</v>
      </c>
      <c r="BF107" s="145">
        <f>IF(N107="snížená",J107,0)</f>
        <v>0</v>
      </c>
      <c r="BG107" s="145">
        <f>IF(N107="zákl. přenesená",J107,0)</f>
        <v>0</v>
      </c>
      <c r="BH107" s="145">
        <f>IF(N107="sníž. přenesená",J107,0)</f>
        <v>0</v>
      </c>
      <c r="BI107" s="145">
        <f>IF(N107="nulová",J107,0)</f>
        <v>0</v>
      </c>
      <c r="BJ107" s="18" t="s">
        <v>86</v>
      </c>
      <c r="BK107" s="145">
        <f>ROUND(I107*H107,2)</f>
        <v>0</v>
      </c>
      <c r="BL107" s="18" t="s">
        <v>311</v>
      </c>
      <c r="BM107" s="144" t="s">
        <v>10908</v>
      </c>
    </row>
    <row r="108" spans="2:65" s="1" customFormat="1" ht="29.25">
      <c r="B108" s="33"/>
      <c r="D108" s="146" t="s">
        <v>313</v>
      </c>
      <c r="F108" s="147" t="s">
        <v>10909</v>
      </c>
      <c r="I108" s="148"/>
      <c r="L108" s="33"/>
      <c r="M108" s="149"/>
      <c r="T108" s="54"/>
      <c r="AT108" s="18" t="s">
        <v>313</v>
      </c>
      <c r="AU108" s="18" t="s">
        <v>88</v>
      </c>
    </row>
    <row r="109" spans="2:65" s="1" customFormat="1" ht="11.25">
      <c r="B109" s="33"/>
      <c r="D109" s="150" t="s">
        <v>315</v>
      </c>
      <c r="F109" s="151" t="s">
        <v>10910</v>
      </c>
      <c r="I109" s="148"/>
      <c r="L109" s="33"/>
      <c r="M109" s="149"/>
      <c r="T109" s="54"/>
      <c r="AT109" s="18" t="s">
        <v>315</v>
      </c>
      <c r="AU109" s="18" t="s">
        <v>88</v>
      </c>
    </row>
    <row r="110" spans="2:65" s="1" customFormat="1" ht="58.5">
      <c r="B110" s="33"/>
      <c r="D110" s="146" t="s">
        <v>4036</v>
      </c>
      <c r="F110" s="189" t="s">
        <v>9204</v>
      </c>
      <c r="I110" s="148"/>
      <c r="L110" s="33"/>
      <c r="M110" s="149"/>
      <c r="T110" s="54"/>
      <c r="AT110" s="18" t="s">
        <v>4036</v>
      </c>
      <c r="AU110" s="18" t="s">
        <v>88</v>
      </c>
    </row>
    <row r="111" spans="2:65" s="13" customFormat="1" ht="11.25">
      <c r="B111" s="158"/>
      <c r="D111" s="146" t="s">
        <v>317</v>
      </c>
      <c r="E111" s="159" t="s">
        <v>42</v>
      </c>
      <c r="F111" s="160" t="s">
        <v>10911</v>
      </c>
      <c r="H111" s="161">
        <v>22.68</v>
      </c>
      <c r="I111" s="162"/>
      <c r="L111" s="158"/>
      <c r="M111" s="163"/>
      <c r="T111" s="164"/>
      <c r="AT111" s="159" t="s">
        <v>317</v>
      </c>
      <c r="AU111" s="159" t="s">
        <v>88</v>
      </c>
      <c r="AV111" s="13" t="s">
        <v>88</v>
      </c>
      <c r="AW111" s="13" t="s">
        <v>38</v>
      </c>
      <c r="AX111" s="13" t="s">
        <v>86</v>
      </c>
      <c r="AY111" s="159" t="s">
        <v>305</v>
      </c>
    </row>
    <row r="112" spans="2:65" s="1" customFormat="1" ht="24.2" customHeight="1">
      <c r="B112" s="33"/>
      <c r="C112" s="133" t="s">
        <v>340</v>
      </c>
      <c r="D112" s="133" t="s">
        <v>307</v>
      </c>
      <c r="E112" s="134" t="s">
        <v>9206</v>
      </c>
      <c r="F112" s="135" t="s">
        <v>9207</v>
      </c>
      <c r="G112" s="136" t="s">
        <v>199</v>
      </c>
      <c r="H112" s="137">
        <v>64.680000000000007</v>
      </c>
      <c r="I112" s="138"/>
      <c r="J112" s="139">
        <f>ROUND(I112*H112,2)</f>
        <v>0</v>
      </c>
      <c r="K112" s="135" t="s">
        <v>310</v>
      </c>
      <c r="L112" s="33"/>
      <c r="M112" s="140" t="s">
        <v>42</v>
      </c>
      <c r="N112" s="141" t="s">
        <v>50</v>
      </c>
      <c r="P112" s="142">
        <f>O112*H112</f>
        <v>0</v>
      </c>
      <c r="Q112" s="142">
        <v>5.9300800000000001E-4</v>
      </c>
      <c r="R112" s="142">
        <f>Q112*H112</f>
        <v>3.8355757440000006E-2</v>
      </c>
      <c r="S112" s="142">
        <v>0</v>
      </c>
      <c r="T112" s="143">
        <f>S112*H112</f>
        <v>0</v>
      </c>
      <c r="AR112" s="144" t="s">
        <v>311</v>
      </c>
      <c r="AT112" s="144" t="s">
        <v>307</v>
      </c>
      <c r="AU112" s="144" t="s">
        <v>88</v>
      </c>
      <c r="AY112" s="18" t="s">
        <v>305</v>
      </c>
      <c r="BE112" s="145">
        <f>IF(N112="základní",J112,0)</f>
        <v>0</v>
      </c>
      <c r="BF112" s="145">
        <f>IF(N112="snížená",J112,0)</f>
        <v>0</v>
      </c>
      <c r="BG112" s="145">
        <f>IF(N112="zákl. přenesená",J112,0)</f>
        <v>0</v>
      </c>
      <c r="BH112" s="145">
        <f>IF(N112="sníž. přenesená",J112,0)</f>
        <v>0</v>
      </c>
      <c r="BI112" s="145">
        <f>IF(N112="nulová",J112,0)</f>
        <v>0</v>
      </c>
      <c r="BJ112" s="18" t="s">
        <v>86</v>
      </c>
      <c r="BK112" s="145">
        <f>ROUND(I112*H112,2)</f>
        <v>0</v>
      </c>
      <c r="BL112" s="18" t="s">
        <v>311</v>
      </c>
      <c r="BM112" s="144" t="s">
        <v>10912</v>
      </c>
    </row>
    <row r="113" spans="2:65" s="1" customFormat="1" ht="19.5">
      <c r="B113" s="33"/>
      <c r="D113" s="146" t="s">
        <v>313</v>
      </c>
      <c r="F113" s="147" t="s">
        <v>9209</v>
      </c>
      <c r="I113" s="148"/>
      <c r="L113" s="33"/>
      <c r="M113" s="149"/>
      <c r="T113" s="54"/>
      <c r="AT113" s="18" t="s">
        <v>313</v>
      </c>
      <c r="AU113" s="18" t="s">
        <v>88</v>
      </c>
    </row>
    <row r="114" spans="2:65" s="1" customFormat="1" ht="11.25">
      <c r="B114" s="33"/>
      <c r="D114" s="150" t="s">
        <v>315</v>
      </c>
      <c r="F114" s="151" t="s">
        <v>9210</v>
      </c>
      <c r="I114" s="148"/>
      <c r="L114" s="33"/>
      <c r="M114" s="149"/>
      <c r="T114" s="54"/>
      <c r="AT114" s="18" t="s">
        <v>315</v>
      </c>
      <c r="AU114" s="18" t="s">
        <v>88</v>
      </c>
    </row>
    <row r="115" spans="2:65" s="1" customFormat="1" ht="39">
      <c r="B115" s="33"/>
      <c r="D115" s="146" t="s">
        <v>4036</v>
      </c>
      <c r="F115" s="189" t="s">
        <v>9211</v>
      </c>
      <c r="I115" s="148"/>
      <c r="L115" s="33"/>
      <c r="M115" s="149"/>
      <c r="T115" s="54"/>
      <c r="AT115" s="18" t="s">
        <v>4036</v>
      </c>
      <c r="AU115" s="18" t="s">
        <v>88</v>
      </c>
    </row>
    <row r="116" spans="2:65" s="13" customFormat="1" ht="11.25">
      <c r="B116" s="158"/>
      <c r="D116" s="146" t="s">
        <v>317</v>
      </c>
      <c r="E116" s="159" t="s">
        <v>42</v>
      </c>
      <c r="F116" s="160" t="s">
        <v>10913</v>
      </c>
      <c r="H116" s="161">
        <v>64.680000000000007</v>
      </c>
      <c r="I116" s="162"/>
      <c r="L116" s="158"/>
      <c r="M116" s="163"/>
      <c r="T116" s="164"/>
      <c r="AT116" s="159" t="s">
        <v>317</v>
      </c>
      <c r="AU116" s="159" t="s">
        <v>88</v>
      </c>
      <c r="AV116" s="13" t="s">
        <v>88</v>
      </c>
      <c r="AW116" s="13" t="s">
        <v>38</v>
      </c>
      <c r="AX116" s="13" t="s">
        <v>86</v>
      </c>
      <c r="AY116" s="159" t="s">
        <v>305</v>
      </c>
    </row>
    <row r="117" spans="2:65" s="1" customFormat="1" ht="24.2" customHeight="1">
      <c r="B117" s="33"/>
      <c r="C117" s="133" t="s">
        <v>347</v>
      </c>
      <c r="D117" s="133" t="s">
        <v>307</v>
      </c>
      <c r="E117" s="134" t="s">
        <v>9219</v>
      </c>
      <c r="F117" s="135" t="s">
        <v>9220</v>
      </c>
      <c r="G117" s="136" t="s">
        <v>199</v>
      </c>
      <c r="H117" s="137">
        <v>64.680000000000007</v>
      </c>
      <c r="I117" s="138"/>
      <c r="J117" s="139">
        <f>ROUND(I117*H117,2)</f>
        <v>0</v>
      </c>
      <c r="K117" s="135" t="s">
        <v>310</v>
      </c>
      <c r="L117" s="33"/>
      <c r="M117" s="140" t="s">
        <v>42</v>
      </c>
      <c r="N117" s="141" t="s">
        <v>50</v>
      </c>
      <c r="P117" s="142">
        <f>O117*H117</f>
        <v>0</v>
      </c>
      <c r="Q117" s="142">
        <v>0</v>
      </c>
      <c r="R117" s="142">
        <f>Q117*H117</f>
        <v>0</v>
      </c>
      <c r="S117" s="142">
        <v>0</v>
      </c>
      <c r="T117" s="143">
        <f>S117*H117</f>
        <v>0</v>
      </c>
      <c r="AR117" s="144" t="s">
        <v>311</v>
      </c>
      <c r="AT117" s="144" t="s">
        <v>307</v>
      </c>
      <c r="AU117" s="144" t="s">
        <v>88</v>
      </c>
      <c r="AY117" s="18" t="s">
        <v>305</v>
      </c>
      <c r="BE117" s="145">
        <f>IF(N117="základní",J117,0)</f>
        <v>0</v>
      </c>
      <c r="BF117" s="145">
        <f>IF(N117="snížená",J117,0)</f>
        <v>0</v>
      </c>
      <c r="BG117" s="145">
        <f>IF(N117="zákl. přenesená",J117,0)</f>
        <v>0</v>
      </c>
      <c r="BH117" s="145">
        <f>IF(N117="sníž. přenesená",J117,0)</f>
        <v>0</v>
      </c>
      <c r="BI117" s="145">
        <f>IF(N117="nulová",J117,0)</f>
        <v>0</v>
      </c>
      <c r="BJ117" s="18" t="s">
        <v>86</v>
      </c>
      <c r="BK117" s="145">
        <f>ROUND(I117*H117,2)</f>
        <v>0</v>
      </c>
      <c r="BL117" s="18" t="s">
        <v>311</v>
      </c>
      <c r="BM117" s="144" t="s">
        <v>10914</v>
      </c>
    </row>
    <row r="118" spans="2:65" s="1" customFormat="1" ht="19.5">
      <c r="B118" s="33"/>
      <c r="D118" s="146" t="s">
        <v>313</v>
      </c>
      <c r="F118" s="147" t="s">
        <v>9222</v>
      </c>
      <c r="I118" s="148"/>
      <c r="L118" s="33"/>
      <c r="M118" s="149"/>
      <c r="T118" s="54"/>
      <c r="AT118" s="18" t="s">
        <v>313</v>
      </c>
      <c r="AU118" s="18" t="s">
        <v>88</v>
      </c>
    </row>
    <row r="119" spans="2:65" s="1" customFormat="1" ht="11.25">
      <c r="B119" s="33"/>
      <c r="D119" s="150" t="s">
        <v>315</v>
      </c>
      <c r="F119" s="151" t="s">
        <v>9223</v>
      </c>
      <c r="I119" s="148"/>
      <c r="L119" s="33"/>
      <c r="M119" s="149"/>
      <c r="T119" s="54"/>
      <c r="AT119" s="18" t="s">
        <v>315</v>
      </c>
      <c r="AU119" s="18" t="s">
        <v>88</v>
      </c>
    </row>
    <row r="120" spans="2:65" s="1" customFormat="1" ht="37.9" customHeight="1">
      <c r="B120" s="33"/>
      <c r="C120" s="133" t="s">
        <v>357</v>
      </c>
      <c r="D120" s="133" t="s">
        <v>307</v>
      </c>
      <c r="E120" s="134" t="s">
        <v>9229</v>
      </c>
      <c r="F120" s="135" t="s">
        <v>9230</v>
      </c>
      <c r="G120" s="136" t="s">
        <v>244</v>
      </c>
      <c r="H120" s="137">
        <v>36.119999999999997</v>
      </c>
      <c r="I120" s="138"/>
      <c r="J120" s="139">
        <f>ROUND(I120*H120,2)</f>
        <v>0</v>
      </c>
      <c r="K120" s="135" t="s">
        <v>310</v>
      </c>
      <c r="L120" s="33"/>
      <c r="M120" s="140" t="s">
        <v>42</v>
      </c>
      <c r="N120" s="141" t="s">
        <v>50</v>
      </c>
      <c r="P120" s="142">
        <f>O120*H120</f>
        <v>0</v>
      </c>
      <c r="Q120" s="142">
        <v>0</v>
      </c>
      <c r="R120" s="142">
        <f>Q120*H120</f>
        <v>0</v>
      </c>
      <c r="S120" s="142">
        <v>0</v>
      </c>
      <c r="T120" s="143">
        <f>S120*H120</f>
        <v>0</v>
      </c>
      <c r="AR120" s="144" t="s">
        <v>311</v>
      </c>
      <c r="AT120" s="144" t="s">
        <v>307</v>
      </c>
      <c r="AU120" s="144" t="s">
        <v>88</v>
      </c>
      <c r="AY120" s="18" t="s">
        <v>305</v>
      </c>
      <c r="BE120" s="145">
        <f>IF(N120="základní",J120,0)</f>
        <v>0</v>
      </c>
      <c r="BF120" s="145">
        <f>IF(N120="snížená",J120,0)</f>
        <v>0</v>
      </c>
      <c r="BG120" s="145">
        <f>IF(N120="zákl. přenesená",J120,0)</f>
        <v>0</v>
      </c>
      <c r="BH120" s="145">
        <f>IF(N120="sníž. přenesená",J120,0)</f>
        <v>0</v>
      </c>
      <c r="BI120" s="145">
        <f>IF(N120="nulová",J120,0)</f>
        <v>0</v>
      </c>
      <c r="BJ120" s="18" t="s">
        <v>86</v>
      </c>
      <c r="BK120" s="145">
        <f>ROUND(I120*H120,2)</f>
        <v>0</v>
      </c>
      <c r="BL120" s="18" t="s">
        <v>311</v>
      </c>
      <c r="BM120" s="144" t="s">
        <v>10915</v>
      </c>
    </row>
    <row r="121" spans="2:65" s="1" customFormat="1" ht="39">
      <c r="B121" s="33"/>
      <c r="D121" s="146" t="s">
        <v>313</v>
      </c>
      <c r="F121" s="147" t="s">
        <v>9232</v>
      </c>
      <c r="I121" s="148"/>
      <c r="L121" s="33"/>
      <c r="M121" s="149"/>
      <c r="T121" s="54"/>
      <c r="AT121" s="18" t="s">
        <v>313</v>
      </c>
      <c r="AU121" s="18" t="s">
        <v>88</v>
      </c>
    </row>
    <row r="122" spans="2:65" s="1" customFormat="1" ht="11.25">
      <c r="B122" s="33"/>
      <c r="D122" s="150" t="s">
        <v>315</v>
      </c>
      <c r="F122" s="151" t="s">
        <v>9233</v>
      </c>
      <c r="I122" s="148"/>
      <c r="L122" s="33"/>
      <c r="M122" s="149"/>
      <c r="T122" s="54"/>
      <c r="AT122" s="18" t="s">
        <v>315</v>
      </c>
      <c r="AU122" s="18" t="s">
        <v>88</v>
      </c>
    </row>
    <row r="123" spans="2:65" s="13" customFormat="1" ht="11.25">
      <c r="B123" s="158"/>
      <c r="D123" s="146" t="s">
        <v>317</v>
      </c>
      <c r="E123" s="159" t="s">
        <v>42</v>
      </c>
      <c r="F123" s="160" t="s">
        <v>10916</v>
      </c>
      <c r="H123" s="161">
        <v>36.119999999999997</v>
      </c>
      <c r="I123" s="162"/>
      <c r="L123" s="158"/>
      <c r="M123" s="163"/>
      <c r="T123" s="164"/>
      <c r="AT123" s="159" t="s">
        <v>317</v>
      </c>
      <c r="AU123" s="159" t="s">
        <v>88</v>
      </c>
      <c r="AV123" s="13" t="s">
        <v>88</v>
      </c>
      <c r="AW123" s="13" t="s">
        <v>38</v>
      </c>
      <c r="AX123" s="13" t="s">
        <v>86</v>
      </c>
      <c r="AY123" s="159" t="s">
        <v>305</v>
      </c>
    </row>
    <row r="124" spans="2:65" s="1" customFormat="1" ht="37.9" customHeight="1">
      <c r="B124" s="33"/>
      <c r="C124" s="133" t="s">
        <v>344</v>
      </c>
      <c r="D124" s="133" t="s">
        <v>307</v>
      </c>
      <c r="E124" s="134" t="s">
        <v>9235</v>
      </c>
      <c r="F124" s="135" t="s">
        <v>9236</v>
      </c>
      <c r="G124" s="136" t="s">
        <v>244</v>
      </c>
      <c r="H124" s="137">
        <v>288.95999999999998</v>
      </c>
      <c r="I124" s="138"/>
      <c r="J124" s="139">
        <f>ROUND(I124*H124,2)</f>
        <v>0</v>
      </c>
      <c r="K124" s="135" t="s">
        <v>310</v>
      </c>
      <c r="L124" s="33"/>
      <c r="M124" s="140" t="s">
        <v>42</v>
      </c>
      <c r="N124" s="141" t="s">
        <v>50</v>
      </c>
      <c r="P124" s="142">
        <f>O124*H124</f>
        <v>0</v>
      </c>
      <c r="Q124" s="142">
        <v>0</v>
      </c>
      <c r="R124" s="142">
        <f>Q124*H124</f>
        <v>0</v>
      </c>
      <c r="S124" s="142">
        <v>0</v>
      </c>
      <c r="T124" s="143">
        <f>S124*H124</f>
        <v>0</v>
      </c>
      <c r="AR124" s="144" t="s">
        <v>311</v>
      </c>
      <c r="AT124" s="144" t="s">
        <v>307</v>
      </c>
      <c r="AU124" s="144" t="s">
        <v>88</v>
      </c>
      <c r="AY124" s="18" t="s">
        <v>305</v>
      </c>
      <c r="BE124" s="145">
        <f>IF(N124="základní",J124,0)</f>
        <v>0</v>
      </c>
      <c r="BF124" s="145">
        <f>IF(N124="snížená",J124,0)</f>
        <v>0</v>
      </c>
      <c r="BG124" s="145">
        <f>IF(N124="zákl. přenesená",J124,0)</f>
        <v>0</v>
      </c>
      <c r="BH124" s="145">
        <f>IF(N124="sníž. přenesená",J124,0)</f>
        <v>0</v>
      </c>
      <c r="BI124" s="145">
        <f>IF(N124="nulová",J124,0)</f>
        <v>0</v>
      </c>
      <c r="BJ124" s="18" t="s">
        <v>86</v>
      </c>
      <c r="BK124" s="145">
        <f>ROUND(I124*H124,2)</f>
        <v>0</v>
      </c>
      <c r="BL124" s="18" t="s">
        <v>311</v>
      </c>
      <c r="BM124" s="144" t="s">
        <v>10917</v>
      </c>
    </row>
    <row r="125" spans="2:65" s="1" customFormat="1" ht="48.75">
      <c r="B125" s="33"/>
      <c r="D125" s="146" t="s">
        <v>313</v>
      </c>
      <c r="F125" s="147" t="s">
        <v>9238</v>
      </c>
      <c r="I125" s="148"/>
      <c r="L125" s="33"/>
      <c r="M125" s="149"/>
      <c r="T125" s="54"/>
      <c r="AT125" s="18" t="s">
        <v>313</v>
      </c>
      <c r="AU125" s="18" t="s">
        <v>88</v>
      </c>
    </row>
    <row r="126" spans="2:65" s="1" customFormat="1" ht="11.25">
      <c r="B126" s="33"/>
      <c r="D126" s="150" t="s">
        <v>315</v>
      </c>
      <c r="F126" s="151" t="s">
        <v>9239</v>
      </c>
      <c r="I126" s="148"/>
      <c r="L126" s="33"/>
      <c r="M126" s="149"/>
      <c r="T126" s="54"/>
      <c r="AT126" s="18" t="s">
        <v>315</v>
      </c>
      <c r="AU126" s="18" t="s">
        <v>88</v>
      </c>
    </row>
    <row r="127" spans="2:65" s="1" customFormat="1" ht="78">
      <c r="B127" s="33"/>
      <c r="D127" s="146" t="s">
        <v>4036</v>
      </c>
      <c r="F127" s="189" t="s">
        <v>4037</v>
      </c>
      <c r="I127" s="148"/>
      <c r="L127" s="33"/>
      <c r="M127" s="149"/>
      <c r="T127" s="54"/>
      <c r="AT127" s="18" t="s">
        <v>4036</v>
      </c>
      <c r="AU127" s="18" t="s">
        <v>88</v>
      </c>
    </row>
    <row r="128" spans="2:65" s="13" customFormat="1" ht="11.25">
      <c r="B128" s="158"/>
      <c r="D128" s="146" t="s">
        <v>317</v>
      </c>
      <c r="E128" s="159" t="s">
        <v>42</v>
      </c>
      <c r="F128" s="160" t="s">
        <v>10918</v>
      </c>
      <c r="H128" s="161">
        <v>288.95999999999998</v>
      </c>
      <c r="I128" s="162"/>
      <c r="L128" s="158"/>
      <c r="M128" s="163"/>
      <c r="T128" s="164"/>
      <c r="AT128" s="159" t="s">
        <v>317</v>
      </c>
      <c r="AU128" s="159" t="s">
        <v>88</v>
      </c>
      <c r="AV128" s="13" t="s">
        <v>88</v>
      </c>
      <c r="AW128" s="13" t="s">
        <v>38</v>
      </c>
      <c r="AX128" s="13" t="s">
        <v>86</v>
      </c>
      <c r="AY128" s="159" t="s">
        <v>305</v>
      </c>
    </row>
    <row r="129" spans="2:65" s="1" customFormat="1" ht="24.2" customHeight="1">
      <c r="B129" s="33"/>
      <c r="C129" s="133" t="s">
        <v>377</v>
      </c>
      <c r="D129" s="133" t="s">
        <v>307</v>
      </c>
      <c r="E129" s="134" t="s">
        <v>4048</v>
      </c>
      <c r="F129" s="135" t="s">
        <v>4049</v>
      </c>
      <c r="G129" s="136" t="s">
        <v>453</v>
      </c>
      <c r="H129" s="137">
        <v>65.016000000000005</v>
      </c>
      <c r="I129" s="138"/>
      <c r="J129" s="139">
        <f>ROUND(I129*H129,2)</f>
        <v>0</v>
      </c>
      <c r="K129" s="135" t="s">
        <v>310</v>
      </c>
      <c r="L129" s="33"/>
      <c r="M129" s="140" t="s">
        <v>42</v>
      </c>
      <c r="N129" s="141" t="s">
        <v>50</v>
      </c>
      <c r="P129" s="142">
        <f>O129*H129</f>
        <v>0</v>
      </c>
      <c r="Q129" s="142">
        <v>0</v>
      </c>
      <c r="R129" s="142">
        <f>Q129*H129</f>
        <v>0</v>
      </c>
      <c r="S129" s="142">
        <v>0</v>
      </c>
      <c r="T129" s="143">
        <f>S129*H129</f>
        <v>0</v>
      </c>
      <c r="AR129" s="144" t="s">
        <v>311</v>
      </c>
      <c r="AT129" s="144" t="s">
        <v>307</v>
      </c>
      <c r="AU129" s="144" t="s">
        <v>88</v>
      </c>
      <c r="AY129" s="18" t="s">
        <v>305</v>
      </c>
      <c r="BE129" s="145">
        <f>IF(N129="základní",J129,0)</f>
        <v>0</v>
      </c>
      <c r="BF129" s="145">
        <f>IF(N129="snížená",J129,0)</f>
        <v>0</v>
      </c>
      <c r="BG129" s="145">
        <f>IF(N129="zákl. přenesená",J129,0)</f>
        <v>0</v>
      </c>
      <c r="BH129" s="145">
        <f>IF(N129="sníž. přenesená",J129,0)</f>
        <v>0</v>
      </c>
      <c r="BI129" s="145">
        <f>IF(N129="nulová",J129,0)</f>
        <v>0</v>
      </c>
      <c r="BJ129" s="18" t="s">
        <v>86</v>
      </c>
      <c r="BK129" s="145">
        <f>ROUND(I129*H129,2)</f>
        <v>0</v>
      </c>
      <c r="BL129" s="18" t="s">
        <v>311</v>
      </c>
      <c r="BM129" s="144" t="s">
        <v>10919</v>
      </c>
    </row>
    <row r="130" spans="2:65" s="1" customFormat="1" ht="29.25">
      <c r="B130" s="33"/>
      <c r="D130" s="146" t="s">
        <v>313</v>
      </c>
      <c r="F130" s="147" t="s">
        <v>4051</v>
      </c>
      <c r="I130" s="148"/>
      <c r="L130" s="33"/>
      <c r="M130" s="149"/>
      <c r="T130" s="54"/>
      <c r="AT130" s="18" t="s">
        <v>313</v>
      </c>
      <c r="AU130" s="18" t="s">
        <v>88</v>
      </c>
    </row>
    <row r="131" spans="2:65" s="1" customFormat="1" ht="11.25">
      <c r="B131" s="33"/>
      <c r="D131" s="150" t="s">
        <v>315</v>
      </c>
      <c r="F131" s="151" t="s">
        <v>4052</v>
      </c>
      <c r="I131" s="148"/>
      <c r="L131" s="33"/>
      <c r="M131" s="149"/>
      <c r="T131" s="54"/>
      <c r="AT131" s="18" t="s">
        <v>315</v>
      </c>
      <c r="AU131" s="18" t="s">
        <v>88</v>
      </c>
    </row>
    <row r="132" spans="2:65" s="1" customFormat="1" ht="58.5">
      <c r="B132" s="33"/>
      <c r="D132" s="146" t="s">
        <v>4036</v>
      </c>
      <c r="F132" s="189" t="s">
        <v>9242</v>
      </c>
      <c r="I132" s="148"/>
      <c r="L132" s="33"/>
      <c r="M132" s="149"/>
      <c r="T132" s="54"/>
      <c r="AT132" s="18" t="s">
        <v>4036</v>
      </c>
      <c r="AU132" s="18" t="s">
        <v>88</v>
      </c>
    </row>
    <row r="133" spans="2:65" s="13" customFormat="1" ht="11.25">
      <c r="B133" s="158"/>
      <c r="D133" s="146" t="s">
        <v>317</v>
      </c>
      <c r="E133" s="159" t="s">
        <v>42</v>
      </c>
      <c r="F133" s="160" t="s">
        <v>10920</v>
      </c>
      <c r="H133" s="161">
        <v>65.016000000000005</v>
      </c>
      <c r="I133" s="162"/>
      <c r="L133" s="158"/>
      <c r="M133" s="163"/>
      <c r="T133" s="164"/>
      <c r="AT133" s="159" t="s">
        <v>317</v>
      </c>
      <c r="AU133" s="159" t="s">
        <v>88</v>
      </c>
      <c r="AV133" s="13" t="s">
        <v>88</v>
      </c>
      <c r="AW133" s="13" t="s">
        <v>38</v>
      </c>
      <c r="AX133" s="13" t="s">
        <v>86</v>
      </c>
      <c r="AY133" s="159" t="s">
        <v>305</v>
      </c>
    </row>
    <row r="134" spans="2:65" s="1" customFormat="1" ht="16.5" customHeight="1">
      <c r="B134" s="33"/>
      <c r="C134" s="133" t="s">
        <v>386</v>
      </c>
      <c r="D134" s="133" t="s">
        <v>307</v>
      </c>
      <c r="E134" s="134" t="s">
        <v>4057</v>
      </c>
      <c r="F134" s="135" t="s">
        <v>4043</v>
      </c>
      <c r="G134" s="136" t="s">
        <v>244</v>
      </c>
      <c r="H134" s="137">
        <v>36.119999999999997</v>
      </c>
      <c r="I134" s="138"/>
      <c r="J134" s="139">
        <f>ROUND(I134*H134,2)</f>
        <v>0</v>
      </c>
      <c r="K134" s="135" t="s">
        <v>310</v>
      </c>
      <c r="L134" s="33"/>
      <c r="M134" s="140" t="s">
        <v>42</v>
      </c>
      <c r="N134" s="141" t="s">
        <v>50</v>
      </c>
      <c r="P134" s="142">
        <f>O134*H134</f>
        <v>0</v>
      </c>
      <c r="Q134" s="142">
        <v>0</v>
      </c>
      <c r="R134" s="142">
        <f>Q134*H134</f>
        <v>0</v>
      </c>
      <c r="S134" s="142">
        <v>0</v>
      </c>
      <c r="T134" s="143">
        <f>S134*H134</f>
        <v>0</v>
      </c>
      <c r="AR134" s="144" t="s">
        <v>311</v>
      </c>
      <c r="AT134" s="144" t="s">
        <v>307</v>
      </c>
      <c r="AU134" s="144" t="s">
        <v>88</v>
      </c>
      <c r="AY134" s="18" t="s">
        <v>305</v>
      </c>
      <c r="BE134" s="145">
        <f>IF(N134="základní",J134,0)</f>
        <v>0</v>
      </c>
      <c r="BF134" s="145">
        <f>IF(N134="snížená",J134,0)</f>
        <v>0</v>
      </c>
      <c r="BG134" s="145">
        <f>IF(N134="zákl. přenesená",J134,0)</f>
        <v>0</v>
      </c>
      <c r="BH134" s="145">
        <f>IF(N134="sníž. přenesená",J134,0)</f>
        <v>0</v>
      </c>
      <c r="BI134" s="145">
        <f>IF(N134="nulová",J134,0)</f>
        <v>0</v>
      </c>
      <c r="BJ134" s="18" t="s">
        <v>86</v>
      </c>
      <c r="BK134" s="145">
        <f>ROUND(I134*H134,2)</f>
        <v>0</v>
      </c>
      <c r="BL134" s="18" t="s">
        <v>311</v>
      </c>
      <c r="BM134" s="144" t="s">
        <v>10921</v>
      </c>
    </row>
    <row r="135" spans="2:65" s="1" customFormat="1" ht="19.5">
      <c r="B135" s="33"/>
      <c r="D135" s="146" t="s">
        <v>313</v>
      </c>
      <c r="F135" s="147" t="s">
        <v>4045</v>
      </c>
      <c r="I135" s="148"/>
      <c r="L135" s="33"/>
      <c r="M135" s="149"/>
      <c r="T135" s="54"/>
      <c r="AT135" s="18" t="s">
        <v>313</v>
      </c>
      <c r="AU135" s="18" t="s">
        <v>88</v>
      </c>
    </row>
    <row r="136" spans="2:65" s="1" customFormat="1" ht="11.25">
      <c r="B136" s="33"/>
      <c r="D136" s="150" t="s">
        <v>315</v>
      </c>
      <c r="F136" s="151" t="s">
        <v>4059</v>
      </c>
      <c r="I136" s="148"/>
      <c r="L136" s="33"/>
      <c r="M136" s="149"/>
      <c r="T136" s="54"/>
      <c r="AT136" s="18" t="s">
        <v>315</v>
      </c>
      <c r="AU136" s="18" t="s">
        <v>88</v>
      </c>
    </row>
    <row r="137" spans="2:65" s="1" customFormat="1" ht="24.2" customHeight="1">
      <c r="B137" s="33"/>
      <c r="C137" s="133" t="s">
        <v>394</v>
      </c>
      <c r="D137" s="133" t="s">
        <v>307</v>
      </c>
      <c r="E137" s="134" t="s">
        <v>8224</v>
      </c>
      <c r="F137" s="135" t="s">
        <v>4999</v>
      </c>
      <c r="G137" s="136" t="s">
        <v>244</v>
      </c>
      <c r="H137" s="137">
        <v>20.724</v>
      </c>
      <c r="I137" s="138"/>
      <c r="J137" s="139">
        <f>ROUND(I137*H137,2)</f>
        <v>0</v>
      </c>
      <c r="K137" s="135" t="s">
        <v>310</v>
      </c>
      <c r="L137" s="33"/>
      <c r="M137" s="140" t="s">
        <v>42</v>
      </c>
      <c r="N137" s="141" t="s">
        <v>50</v>
      </c>
      <c r="P137" s="142">
        <f>O137*H137</f>
        <v>0</v>
      </c>
      <c r="Q137" s="142">
        <v>0</v>
      </c>
      <c r="R137" s="142">
        <f>Q137*H137</f>
        <v>0</v>
      </c>
      <c r="S137" s="142">
        <v>0</v>
      </c>
      <c r="T137" s="143">
        <f>S137*H137</f>
        <v>0</v>
      </c>
      <c r="AR137" s="144" t="s">
        <v>311</v>
      </c>
      <c r="AT137" s="144" t="s">
        <v>307</v>
      </c>
      <c r="AU137" s="144" t="s">
        <v>88</v>
      </c>
      <c r="AY137" s="18" t="s">
        <v>305</v>
      </c>
      <c r="BE137" s="145">
        <f>IF(N137="základní",J137,0)</f>
        <v>0</v>
      </c>
      <c r="BF137" s="145">
        <f>IF(N137="snížená",J137,0)</f>
        <v>0</v>
      </c>
      <c r="BG137" s="145">
        <f>IF(N137="zákl. přenesená",J137,0)</f>
        <v>0</v>
      </c>
      <c r="BH137" s="145">
        <f>IF(N137="sníž. přenesená",J137,0)</f>
        <v>0</v>
      </c>
      <c r="BI137" s="145">
        <f>IF(N137="nulová",J137,0)</f>
        <v>0</v>
      </c>
      <c r="BJ137" s="18" t="s">
        <v>86</v>
      </c>
      <c r="BK137" s="145">
        <f>ROUND(I137*H137,2)</f>
        <v>0</v>
      </c>
      <c r="BL137" s="18" t="s">
        <v>311</v>
      </c>
      <c r="BM137" s="144" t="s">
        <v>10922</v>
      </c>
    </row>
    <row r="138" spans="2:65" s="1" customFormat="1" ht="29.25">
      <c r="B138" s="33"/>
      <c r="D138" s="146" t="s">
        <v>313</v>
      </c>
      <c r="F138" s="147" t="s">
        <v>5001</v>
      </c>
      <c r="I138" s="148"/>
      <c r="L138" s="33"/>
      <c r="M138" s="149"/>
      <c r="T138" s="54"/>
      <c r="AT138" s="18" t="s">
        <v>313</v>
      </c>
      <c r="AU138" s="18" t="s">
        <v>88</v>
      </c>
    </row>
    <row r="139" spans="2:65" s="1" customFormat="1" ht="11.25">
      <c r="B139" s="33"/>
      <c r="D139" s="150" t="s">
        <v>315</v>
      </c>
      <c r="F139" s="151" t="s">
        <v>8226</v>
      </c>
      <c r="I139" s="148"/>
      <c r="L139" s="33"/>
      <c r="M139" s="149"/>
      <c r="T139" s="54"/>
      <c r="AT139" s="18" t="s">
        <v>315</v>
      </c>
      <c r="AU139" s="18" t="s">
        <v>88</v>
      </c>
    </row>
    <row r="140" spans="2:65" s="13" customFormat="1" ht="11.25">
      <c r="B140" s="158"/>
      <c r="D140" s="146" t="s">
        <v>317</v>
      </c>
      <c r="E140" s="159" t="s">
        <v>42</v>
      </c>
      <c r="F140" s="160" t="s">
        <v>10923</v>
      </c>
      <c r="H140" s="161">
        <v>11.34</v>
      </c>
      <c r="I140" s="162"/>
      <c r="L140" s="158"/>
      <c r="M140" s="163"/>
      <c r="T140" s="164"/>
      <c r="AT140" s="159" t="s">
        <v>317</v>
      </c>
      <c r="AU140" s="159" t="s">
        <v>88</v>
      </c>
      <c r="AV140" s="13" t="s">
        <v>88</v>
      </c>
      <c r="AW140" s="13" t="s">
        <v>38</v>
      </c>
      <c r="AX140" s="13" t="s">
        <v>79</v>
      </c>
      <c r="AY140" s="159" t="s">
        <v>305</v>
      </c>
    </row>
    <row r="141" spans="2:65" s="13" customFormat="1" ht="11.25">
      <c r="B141" s="158"/>
      <c r="D141" s="146" t="s">
        <v>317</v>
      </c>
      <c r="E141" s="159" t="s">
        <v>42</v>
      </c>
      <c r="F141" s="160" t="s">
        <v>10924</v>
      </c>
      <c r="H141" s="161">
        <v>9.3840000000000003</v>
      </c>
      <c r="I141" s="162"/>
      <c r="L141" s="158"/>
      <c r="M141" s="163"/>
      <c r="T141" s="164"/>
      <c r="AT141" s="159" t="s">
        <v>317</v>
      </c>
      <c r="AU141" s="159" t="s">
        <v>88</v>
      </c>
      <c r="AV141" s="13" t="s">
        <v>88</v>
      </c>
      <c r="AW141" s="13" t="s">
        <v>38</v>
      </c>
      <c r="AX141" s="13" t="s">
        <v>79</v>
      </c>
      <c r="AY141" s="159" t="s">
        <v>305</v>
      </c>
    </row>
    <row r="142" spans="2:65" s="15" customFormat="1" ht="11.25">
      <c r="B142" s="172"/>
      <c r="D142" s="146" t="s">
        <v>317</v>
      </c>
      <c r="E142" s="173" t="s">
        <v>42</v>
      </c>
      <c r="F142" s="174" t="s">
        <v>339</v>
      </c>
      <c r="H142" s="175">
        <v>20.724</v>
      </c>
      <c r="I142" s="176"/>
      <c r="L142" s="172"/>
      <c r="M142" s="177"/>
      <c r="T142" s="178"/>
      <c r="AT142" s="173" t="s">
        <v>317</v>
      </c>
      <c r="AU142" s="173" t="s">
        <v>88</v>
      </c>
      <c r="AV142" s="15" t="s">
        <v>311</v>
      </c>
      <c r="AW142" s="15" t="s">
        <v>38</v>
      </c>
      <c r="AX142" s="15" t="s">
        <v>86</v>
      </c>
      <c r="AY142" s="173" t="s">
        <v>305</v>
      </c>
    </row>
    <row r="143" spans="2:65" s="1" customFormat="1" ht="16.5" customHeight="1">
      <c r="B143" s="33"/>
      <c r="C143" s="179" t="s">
        <v>8</v>
      </c>
      <c r="D143" s="179" t="s">
        <v>341</v>
      </c>
      <c r="E143" s="180" t="s">
        <v>9248</v>
      </c>
      <c r="F143" s="181" t="s">
        <v>9249</v>
      </c>
      <c r="G143" s="182" t="s">
        <v>453</v>
      </c>
      <c r="H143" s="183">
        <v>37.302999999999997</v>
      </c>
      <c r="I143" s="184"/>
      <c r="J143" s="185">
        <f>ROUND(I143*H143,2)</f>
        <v>0</v>
      </c>
      <c r="K143" s="181" t="s">
        <v>310</v>
      </c>
      <c r="L143" s="186"/>
      <c r="M143" s="187" t="s">
        <v>42</v>
      </c>
      <c r="N143" s="188" t="s">
        <v>50</v>
      </c>
      <c r="P143" s="142">
        <f>O143*H143</f>
        <v>0</v>
      </c>
      <c r="Q143" s="142">
        <v>1</v>
      </c>
      <c r="R143" s="142">
        <f>Q143*H143</f>
        <v>37.302999999999997</v>
      </c>
      <c r="S143" s="142">
        <v>0</v>
      </c>
      <c r="T143" s="143">
        <f>S143*H143</f>
        <v>0</v>
      </c>
      <c r="AR143" s="144" t="s">
        <v>344</v>
      </c>
      <c r="AT143" s="144" t="s">
        <v>341</v>
      </c>
      <c r="AU143" s="144" t="s">
        <v>88</v>
      </c>
      <c r="AY143" s="18" t="s">
        <v>305</v>
      </c>
      <c r="BE143" s="145">
        <f>IF(N143="základní",J143,0)</f>
        <v>0</v>
      </c>
      <c r="BF143" s="145">
        <f>IF(N143="snížená",J143,0)</f>
        <v>0</v>
      </c>
      <c r="BG143" s="145">
        <f>IF(N143="zákl. přenesená",J143,0)</f>
        <v>0</v>
      </c>
      <c r="BH143" s="145">
        <f>IF(N143="sníž. přenesená",J143,0)</f>
        <v>0</v>
      </c>
      <c r="BI143" s="145">
        <f>IF(N143="nulová",J143,0)</f>
        <v>0</v>
      </c>
      <c r="BJ143" s="18" t="s">
        <v>86</v>
      </c>
      <c r="BK143" s="145">
        <f>ROUND(I143*H143,2)</f>
        <v>0</v>
      </c>
      <c r="BL143" s="18" t="s">
        <v>311</v>
      </c>
      <c r="BM143" s="144" t="s">
        <v>10925</v>
      </c>
    </row>
    <row r="144" spans="2:65" s="1" customFormat="1" ht="11.25">
      <c r="B144" s="33"/>
      <c r="D144" s="146" t="s">
        <v>313</v>
      </c>
      <c r="F144" s="147" t="s">
        <v>9249</v>
      </c>
      <c r="I144" s="148"/>
      <c r="L144" s="33"/>
      <c r="M144" s="149"/>
      <c r="T144" s="54"/>
      <c r="AT144" s="18" t="s">
        <v>313</v>
      </c>
      <c r="AU144" s="18" t="s">
        <v>88</v>
      </c>
    </row>
    <row r="145" spans="2:65" s="13" customFormat="1" ht="11.25">
      <c r="B145" s="158"/>
      <c r="D145" s="146" t="s">
        <v>317</v>
      </c>
      <c r="E145" s="159" t="s">
        <v>42</v>
      </c>
      <c r="F145" s="160" t="s">
        <v>10926</v>
      </c>
      <c r="H145" s="161">
        <v>37.302999999999997</v>
      </c>
      <c r="I145" s="162"/>
      <c r="L145" s="158"/>
      <c r="M145" s="163"/>
      <c r="T145" s="164"/>
      <c r="AT145" s="159" t="s">
        <v>317</v>
      </c>
      <c r="AU145" s="159" t="s">
        <v>88</v>
      </c>
      <c r="AV145" s="13" t="s">
        <v>88</v>
      </c>
      <c r="AW145" s="13" t="s">
        <v>38</v>
      </c>
      <c r="AX145" s="13" t="s">
        <v>86</v>
      </c>
      <c r="AY145" s="159" t="s">
        <v>305</v>
      </c>
    </row>
    <row r="146" spans="2:65" s="1" customFormat="1" ht="24.2" customHeight="1">
      <c r="B146" s="33"/>
      <c r="C146" s="133" t="s">
        <v>410</v>
      </c>
      <c r="D146" s="133" t="s">
        <v>307</v>
      </c>
      <c r="E146" s="134" t="s">
        <v>5004</v>
      </c>
      <c r="F146" s="135" t="s">
        <v>5005</v>
      </c>
      <c r="G146" s="136" t="s">
        <v>244</v>
      </c>
      <c r="H146" s="137">
        <v>4.8600000000000003</v>
      </c>
      <c r="I146" s="138"/>
      <c r="J146" s="139">
        <f>ROUND(I146*H146,2)</f>
        <v>0</v>
      </c>
      <c r="K146" s="135" t="s">
        <v>310</v>
      </c>
      <c r="L146" s="33"/>
      <c r="M146" s="140" t="s">
        <v>42</v>
      </c>
      <c r="N146" s="141" t="s">
        <v>50</v>
      </c>
      <c r="P146" s="142">
        <f>O146*H146</f>
        <v>0</v>
      </c>
      <c r="Q146" s="142">
        <v>0</v>
      </c>
      <c r="R146" s="142">
        <f>Q146*H146</f>
        <v>0</v>
      </c>
      <c r="S146" s="142">
        <v>0</v>
      </c>
      <c r="T146" s="143">
        <f>S146*H146</f>
        <v>0</v>
      </c>
      <c r="AR146" s="144" t="s">
        <v>311</v>
      </c>
      <c r="AT146" s="144" t="s">
        <v>307</v>
      </c>
      <c r="AU146" s="144" t="s">
        <v>88</v>
      </c>
      <c r="AY146" s="18" t="s">
        <v>305</v>
      </c>
      <c r="BE146" s="145">
        <f>IF(N146="základní",J146,0)</f>
        <v>0</v>
      </c>
      <c r="BF146" s="145">
        <f>IF(N146="snížená",J146,0)</f>
        <v>0</v>
      </c>
      <c r="BG146" s="145">
        <f>IF(N146="zákl. přenesená",J146,0)</f>
        <v>0</v>
      </c>
      <c r="BH146" s="145">
        <f>IF(N146="sníž. přenesená",J146,0)</f>
        <v>0</v>
      </c>
      <c r="BI146" s="145">
        <f>IF(N146="nulová",J146,0)</f>
        <v>0</v>
      </c>
      <c r="BJ146" s="18" t="s">
        <v>86</v>
      </c>
      <c r="BK146" s="145">
        <f>ROUND(I146*H146,2)</f>
        <v>0</v>
      </c>
      <c r="BL146" s="18" t="s">
        <v>311</v>
      </c>
      <c r="BM146" s="144" t="s">
        <v>10927</v>
      </c>
    </row>
    <row r="147" spans="2:65" s="1" customFormat="1" ht="39">
      <c r="B147" s="33"/>
      <c r="D147" s="146" t="s">
        <v>313</v>
      </c>
      <c r="F147" s="147" t="s">
        <v>5007</v>
      </c>
      <c r="I147" s="148"/>
      <c r="L147" s="33"/>
      <c r="M147" s="149"/>
      <c r="T147" s="54"/>
      <c r="AT147" s="18" t="s">
        <v>313</v>
      </c>
      <c r="AU147" s="18" t="s">
        <v>88</v>
      </c>
    </row>
    <row r="148" spans="2:65" s="1" customFormat="1" ht="11.25">
      <c r="B148" s="33"/>
      <c r="D148" s="150" t="s">
        <v>315</v>
      </c>
      <c r="F148" s="151" t="s">
        <v>5008</v>
      </c>
      <c r="I148" s="148"/>
      <c r="L148" s="33"/>
      <c r="M148" s="149"/>
      <c r="T148" s="54"/>
      <c r="AT148" s="18" t="s">
        <v>315</v>
      </c>
      <c r="AU148" s="18" t="s">
        <v>88</v>
      </c>
    </row>
    <row r="149" spans="2:65" s="13" customFormat="1" ht="11.25">
      <c r="B149" s="158"/>
      <c r="D149" s="146" t="s">
        <v>317</v>
      </c>
      <c r="E149" s="159" t="s">
        <v>42</v>
      </c>
      <c r="F149" s="160" t="s">
        <v>10928</v>
      </c>
      <c r="H149" s="161">
        <v>4.8600000000000003</v>
      </c>
      <c r="I149" s="162"/>
      <c r="L149" s="158"/>
      <c r="M149" s="163"/>
      <c r="T149" s="164"/>
      <c r="AT149" s="159" t="s">
        <v>317</v>
      </c>
      <c r="AU149" s="159" t="s">
        <v>88</v>
      </c>
      <c r="AV149" s="13" t="s">
        <v>88</v>
      </c>
      <c r="AW149" s="13" t="s">
        <v>38</v>
      </c>
      <c r="AX149" s="13" t="s">
        <v>86</v>
      </c>
      <c r="AY149" s="159" t="s">
        <v>305</v>
      </c>
    </row>
    <row r="150" spans="2:65" s="1" customFormat="1" ht="16.5" customHeight="1">
      <c r="B150" s="33"/>
      <c r="C150" s="179" t="s">
        <v>418</v>
      </c>
      <c r="D150" s="179" t="s">
        <v>341</v>
      </c>
      <c r="E150" s="180" t="s">
        <v>9254</v>
      </c>
      <c r="F150" s="181" t="s">
        <v>9255</v>
      </c>
      <c r="G150" s="182" t="s">
        <v>453</v>
      </c>
      <c r="H150" s="183">
        <v>8.7479999999999993</v>
      </c>
      <c r="I150" s="184"/>
      <c r="J150" s="185">
        <f>ROUND(I150*H150,2)</f>
        <v>0</v>
      </c>
      <c r="K150" s="181" t="s">
        <v>310</v>
      </c>
      <c r="L150" s="186"/>
      <c r="M150" s="187" t="s">
        <v>42</v>
      </c>
      <c r="N150" s="188" t="s">
        <v>50</v>
      </c>
      <c r="P150" s="142">
        <f>O150*H150</f>
        <v>0</v>
      </c>
      <c r="Q150" s="142">
        <v>1</v>
      </c>
      <c r="R150" s="142">
        <f>Q150*H150</f>
        <v>8.7479999999999993</v>
      </c>
      <c r="S150" s="142">
        <v>0</v>
      </c>
      <c r="T150" s="143">
        <f>S150*H150</f>
        <v>0</v>
      </c>
      <c r="AR150" s="144" t="s">
        <v>344</v>
      </c>
      <c r="AT150" s="144" t="s">
        <v>341</v>
      </c>
      <c r="AU150" s="144" t="s">
        <v>88</v>
      </c>
      <c r="AY150" s="18" t="s">
        <v>305</v>
      </c>
      <c r="BE150" s="145">
        <f>IF(N150="základní",J150,0)</f>
        <v>0</v>
      </c>
      <c r="BF150" s="145">
        <f>IF(N150="snížená",J150,0)</f>
        <v>0</v>
      </c>
      <c r="BG150" s="145">
        <f>IF(N150="zákl. přenesená",J150,0)</f>
        <v>0</v>
      </c>
      <c r="BH150" s="145">
        <f>IF(N150="sníž. přenesená",J150,0)</f>
        <v>0</v>
      </c>
      <c r="BI150" s="145">
        <f>IF(N150="nulová",J150,0)</f>
        <v>0</v>
      </c>
      <c r="BJ150" s="18" t="s">
        <v>86</v>
      </c>
      <c r="BK150" s="145">
        <f>ROUND(I150*H150,2)</f>
        <v>0</v>
      </c>
      <c r="BL150" s="18" t="s">
        <v>311</v>
      </c>
      <c r="BM150" s="144" t="s">
        <v>10929</v>
      </c>
    </row>
    <row r="151" spans="2:65" s="1" customFormat="1" ht="11.25">
      <c r="B151" s="33"/>
      <c r="D151" s="146" t="s">
        <v>313</v>
      </c>
      <c r="F151" s="147" t="s">
        <v>9255</v>
      </c>
      <c r="I151" s="148"/>
      <c r="L151" s="33"/>
      <c r="M151" s="149"/>
      <c r="T151" s="54"/>
      <c r="AT151" s="18" t="s">
        <v>313</v>
      </c>
      <c r="AU151" s="18" t="s">
        <v>88</v>
      </c>
    </row>
    <row r="152" spans="2:65" s="13" customFormat="1" ht="11.25">
      <c r="B152" s="158"/>
      <c r="D152" s="146" t="s">
        <v>317</v>
      </c>
      <c r="E152" s="159" t="s">
        <v>42</v>
      </c>
      <c r="F152" s="160" t="s">
        <v>10930</v>
      </c>
      <c r="H152" s="161">
        <v>8.7479999999999993</v>
      </c>
      <c r="I152" s="162"/>
      <c r="L152" s="158"/>
      <c r="M152" s="163"/>
      <c r="T152" s="164"/>
      <c r="AT152" s="159" t="s">
        <v>317</v>
      </c>
      <c r="AU152" s="159" t="s">
        <v>88</v>
      </c>
      <c r="AV152" s="13" t="s">
        <v>88</v>
      </c>
      <c r="AW152" s="13" t="s">
        <v>38</v>
      </c>
      <c r="AX152" s="13" t="s">
        <v>86</v>
      </c>
      <c r="AY152" s="159" t="s">
        <v>305</v>
      </c>
    </row>
    <row r="153" spans="2:65" s="11" customFormat="1" ht="22.9" customHeight="1">
      <c r="B153" s="121"/>
      <c r="D153" s="122" t="s">
        <v>78</v>
      </c>
      <c r="E153" s="131" t="s">
        <v>311</v>
      </c>
      <c r="F153" s="131" t="s">
        <v>506</v>
      </c>
      <c r="I153" s="124"/>
      <c r="J153" s="132">
        <f>BK153</f>
        <v>0</v>
      </c>
      <c r="L153" s="121"/>
      <c r="M153" s="126"/>
      <c r="P153" s="127">
        <f>SUM(P154:P168)</f>
        <v>0</v>
      </c>
      <c r="R153" s="127">
        <f>SUM(R154:R168)</f>
        <v>4.0637916000000001</v>
      </c>
      <c r="T153" s="128">
        <f>SUM(T154:T168)</f>
        <v>0</v>
      </c>
      <c r="AR153" s="122" t="s">
        <v>86</v>
      </c>
      <c r="AT153" s="129" t="s">
        <v>78</v>
      </c>
      <c r="AU153" s="129" t="s">
        <v>86</v>
      </c>
      <c r="AY153" s="122" t="s">
        <v>305</v>
      </c>
      <c r="BK153" s="130">
        <f>SUM(BK154:BK168)</f>
        <v>0</v>
      </c>
    </row>
    <row r="154" spans="2:65" s="1" customFormat="1" ht="16.5" customHeight="1">
      <c r="B154" s="33"/>
      <c r="C154" s="133" t="s">
        <v>428</v>
      </c>
      <c r="D154" s="133" t="s">
        <v>307</v>
      </c>
      <c r="E154" s="134" t="s">
        <v>9259</v>
      </c>
      <c r="F154" s="135" t="s">
        <v>9260</v>
      </c>
      <c r="G154" s="136" t="s">
        <v>244</v>
      </c>
      <c r="H154" s="137">
        <v>0.4</v>
      </c>
      <c r="I154" s="138"/>
      <c r="J154" s="139">
        <f>ROUND(I154*H154,2)</f>
        <v>0</v>
      </c>
      <c r="K154" s="135" t="s">
        <v>310</v>
      </c>
      <c r="L154" s="33"/>
      <c r="M154" s="140" t="s">
        <v>42</v>
      </c>
      <c r="N154" s="141" t="s">
        <v>50</v>
      </c>
      <c r="P154" s="142">
        <f>O154*H154</f>
        <v>0</v>
      </c>
      <c r="Q154" s="142">
        <v>1.7034</v>
      </c>
      <c r="R154" s="142">
        <f>Q154*H154</f>
        <v>0.68136000000000008</v>
      </c>
      <c r="S154" s="142">
        <v>0</v>
      </c>
      <c r="T154" s="143">
        <f>S154*H154</f>
        <v>0</v>
      </c>
      <c r="AR154" s="144" t="s">
        <v>311</v>
      </c>
      <c r="AT154" s="144" t="s">
        <v>307</v>
      </c>
      <c r="AU154" s="144" t="s">
        <v>88</v>
      </c>
      <c r="AY154" s="18" t="s">
        <v>305</v>
      </c>
      <c r="BE154" s="145">
        <f>IF(N154="základní",J154,0)</f>
        <v>0</v>
      </c>
      <c r="BF154" s="145">
        <f>IF(N154="snížená",J154,0)</f>
        <v>0</v>
      </c>
      <c r="BG154" s="145">
        <f>IF(N154="zákl. přenesená",J154,0)</f>
        <v>0</v>
      </c>
      <c r="BH154" s="145">
        <f>IF(N154="sníž. přenesená",J154,0)</f>
        <v>0</v>
      </c>
      <c r="BI154" s="145">
        <f>IF(N154="nulová",J154,0)</f>
        <v>0</v>
      </c>
      <c r="BJ154" s="18" t="s">
        <v>86</v>
      </c>
      <c r="BK154" s="145">
        <f>ROUND(I154*H154,2)</f>
        <v>0</v>
      </c>
      <c r="BL154" s="18" t="s">
        <v>311</v>
      </c>
      <c r="BM154" s="144" t="s">
        <v>10931</v>
      </c>
    </row>
    <row r="155" spans="2:65" s="1" customFormat="1" ht="19.5">
      <c r="B155" s="33"/>
      <c r="D155" s="146" t="s">
        <v>313</v>
      </c>
      <c r="F155" s="147" t="s">
        <v>9262</v>
      </c>
      <c r="I155" s="148"/>
      <c r="L155" s="33"/>
      <c r="M155" s="149"/>
      <c r="T155" s="54"/>
      <c r="AT155" s="18" t="s">
        <v>313</v>
      </c>
      <c r="AU155" s="18" t="s">
        <v>88</v>
      </c>
    </row>
    <row r="156" spans="2:65" s="1" customFormat="1" ht="11.25">
      <c r="B156" s="33"/>
      <c r="D156" s="150" t="s">
        <v>315</v>
      </c>
      <c r="F156" s="151" t="s">
        <v>9263</v>
      </c>
      <c r="I156" s="148"/>
      <c r="L156" s="33"/>
      <c r="M156" s="149"/>
      <c r="T156" s="54"/>
      <c r="AT156" s="18" t="s">
        <v>315</v>
      </c>
      <c r="AU156" s="18" t="s">
        <v>88</v>
      </c>
    </row>
    <row r="157" spans="2:65" s="1" customFormat="1" ht="58.5">
      <c r="B157" s="33"/>
      <c r="D157" s="146" t="s">
        <v>4036</v>
      </c>
      <c r="F157" s="189" t="s">
        <v>9264</v>
      </c>
      <c r="I157" s="148"/>
      <c r="L157" s="33"/>
      <c r="M157" s="149"/>
      <c r="T157" s="54"/>
      <c r="AT157" s="18" t="s">
        <v>4036</v>
      </c>
      <c r="AU157" s="18" t="s">
        <v>88</v>
      </c>
    </row>
    <row r="158" spans="2:65" s="13" customFormat="1" ht="11.25">
      <c r="B158" s="158"/>
      <c r="D158" s="146" t="s">
        <v>317</v>
      </c>
      <c r="E158" s="159" t="s">
        <v>42</v>
      </c>
      <c r="F158" s="160" t="s">
        <v>10932</v>
      </c>
      <c r="H158" s="161">
        <v>0.4</v>
      </c>
      <c r="I158" s="162"/>
      <c r="L158" s="158"/>
      <c r="M158" s="163"/>
      <c r="T158" s="164"/>
      <c r="AT158" s="159" t="s">
        <v>317</v>
      </c>
      <c r="AU158" s="159" t="s">
        <v>88</v>
      </c>
      <c r="AV158" s="13" t="s">
        <v>88</v>
      </c>
      <c r="AW158" s="13" t="s">
        <v>38</v>
      </c>
      <c r="AX158" s="13" t="s">
        <v>86</v>
      </c>
      <c r="AY158" s="159" t="s">
        <v>305</v>
      </c>
    </row>
    <row r="159" spans="2:65" s="1" customFormat="1" ht="16.5" customHeight="1">
      <c r="B159" s="33"/>
      <c r="C159" s="133" t="s">
        <v>436</v>
      </c>
      <c r="D159" s="133" t="s">
        <v>307</v>
      </c>
      <c r="E159" s="134" t="s">
        <v>5014</v>
      </c>
      <c r="F159" s="135" t="s">
        <v>5015</v>
      </c>
      <c r="G159" s="136" t="s">
        <v>244</v>
      </c>
      <c r="H159" s="137">
        <v>1.08</v>
      </c>
      <c r="I159" s="138"/>
      <c r="J159" s="139">
        <f>ROUND(I159*H159,2)</f>
        <v>0</v>
      </c>
      <c r="K159" s="135" t="s">
        <v>310</v>
      </c>
      <c r="L159" s="33"/>
      <c r="M159" s="140" t="s">
        <v>42</v>
      </c>
      <c r="N159" s="141" t="s">
        <v>50</v>
      </c>
      <c r="P159" s="142">
        <f>O159*H159</f>
        <v>0</v>
      </c>
      <c r="Q159" s="142">
        <v>1.8907700000000001</v>
      </c>
      <c r="R159" s="142">
        <f>Q159*H159</f>
        <v>2.0420316000000001</v>
      </c>
      <c r="S159" s="142">
        <v>0</v>
      </c>
      <c r="T159" s="143">
        <f>S159*H159</f>
        <v>0</v>
      </c>
      <c r="AR159" s="144" t="s">
        <v>311</v>
      </c>
      <c r="AT159" s="144" t="s">
        <v>307</v>
      </c>
      <c r="AU159" s="144" t="s">
        <v>88</v>
      </c>
      <c r="AY159" s="18" t="s">
        <v>305</v>
      </c>
      <c r="BE159" s="145">
        <f>IF(N159="základní",J159,0)</f>
        <v>0</v>
      </c>
      <c r="BF159" s="145">
        <f>IF(N159="snížená",J159,0)</f>
        <v>0</v>
      </c>
      <c r="BG159" s="145">
        <f>IF(N159="zákl. přenesená",J159,0)</f>
        <v>0</v>
      </c>
      <c r="BH159" s="145">
        <f>IF(N159="sníž. přenesená",J159,0)</f>
        <v>0</v>
      </c>
      <c r="BI159" s="145">
        <f>IF(N159="nulová",J159,0)</f>
        <v>0</v>
      </c>
      <c r="BJ159" s="18" t="s">
        <v>86</v>
      </c>
      <c r="BK159" s="145">
        <f>ROUND(I159*H159,2)</f>
        <v>0</v>
      </c>
      <c r="BL159" s="18" t="s">
        <v>311</v>
      </c>
      <c r="BM159" s="144" t="s">
        <v>10933</v>
      </c>
    </row>
    <row r="160" spans="2:65" s="1" customFormat="1" ht="19.5">
      <c r="B160" s="33"/>
      <c r="D160" s="146" t="s">
        <v>313</v>
      </c>
      <c r="F160" s="147" t="s">
        <v>5017</v>
      </c>
      <c r="I160" s="148"/>
      <c r="L160" s="33"/>
      <c r="M160" s="149"/>
      <c r="T160" s="54"/>
      <c r="AT160" s="18" t="s">
        <v>313</v>
      </c>
      <c r="AU160" s="18" t="s">
        <v>88</v>
      </c>
    </row>
    <row r="161" spans="2:65" s="1" customFormat="1" ht="11.25">
      <c r="B161" s="33"/>
      <c r="D161" s="150" t="s">
        <v>315</v>
      </c>
      <c r="F161" s="151" t="s">
        <v>5018</v>
      </c>
      <c r="I161" s="148"/>
      <c r="L161" s="33"/>
      <c r="M161" s="149"/>
      <c r="T161" s="54"/>
      <c r="AT161" s="18" t="s">
        <v>315</v>
      </c>
      <c r="AU161" s="18" t="s">
        <v>88</v>
      </c>
    </row>
    <row r="162" spans="2:65" s="1" customFormat="1" ht="58.5">
      <c r="B162" s="33"/>
      <c r="D162" s="146" t="s">
        <v>4036</v>
      </c>
      <c r="F162" s="189" t="s">
        <v>9264</v>
      </c>
      <c r="I162" s="148"/>
      <c r="L162" s="33"/>
      <c r="M162" s="149"/>
      <c r="T162" s="54"/>
      <c r="AT162" s="18" t="s">
        <v>4036</v>
      </c>
      <c r="AU162" s="18" t="s">
        <v>88</v>
      </c>
    </row>
    <row r="163" spans="2:65" s="13" customFormat="1" ht="11.25">
      <c r="B163" s="158"/>
      <c r="D163" s="146" t="s">
        <v>317</v>
      </c>
      <c r="E163" s="159" t="s">
        <v>42</v>
      </c>
      <c r="F163" s="160" t="s">
        <v>10934</v>
      </c>
      <c r="H163" s="161">
        <v>1.08</v>
      </c>
      <c r="I163" s="162"/>
      <c r="L163" s="158"/>
      <c r="M163" s="163"/>
      <c r="T163" s="164"/>
      <c r="AT163" s="159" t="s">
        <v>317</v>
      </c>
      <c r="AU163" s="159" t="s">
        <v>88</v>
      </c>
      <c r="AV163" s="13" t="s">
        <v>88</v>
      </c>
      <c r="AW163" s="13" t="s">
        <v>38</v>
      </c>
      <c r="AX163" s="13" t="s">
        <v>86</v>
      </c>
      <c r="AY163" s="159" t="s">
        <v>305</v>
      </c>
    </row>
    <row r="164" spans="2:65" s="1" customFormat="1" ht="24.2" customHeight="1">
      <c r="B164" s="33"/>
      <c r="C164" s="133" t="s">
        <v>444</v>
      </c>
      <c r="D164" s="133" t="s">
        <v>307</v>
      </c>
      <c r="E164" s="134" t="s">
        <v>9268</v>
      </c>
      <c r="F164" s="135" t="s">
        <v>9269</v>
      </c>
      <c r="G164" s="136" t="s">
        <v>244</v>
      </c>
      <c r="H164" s="137">
        <v>0.6</v>
      </c>
      <c r="I164" s="138"/>
      <c r="J164" s="139">
        <f>ROUND(I164*H164,2)</f>
        <v>0</v>
      </c>
      <c r="K164" s="135" t="s">
        <v>310</v>
      </c>
      <c r="L164" s="33"/>
      <c r="M164" s="140" t="s">
        <v>42</v>
      </c>
      <c r="N164" s="141" t="s">
        <v>50</v>
      </c>
      <c r="P164" s="142">
        <f>O164*H164</f>
        <v>0</v>
      </c>
      <c r="Q164" s="142">
        <v>2.234</v>
      </c>
      <c r="R164" s="142">
        <f>Q164*H164</f>
        <v>1.3404</v>
      </c>
      <c r="S164" s="142">
        <v>0</v>
      </c>
      <c r="T164" s="143">
        <f>S164*H164</f>
        <v>0</v>
      </c>
      <c r="AR164" s="144" t="s">
        <v>311</v>
      </c>
      <c r="AT164" s="144" t="s">
        <v>307</v>
      </c>
      <c r="AU164" s="144" t="s">
        <v>88</v>
      </c>
      <c r="AY164" s="18" t="s">
        <v>305</v>
      </c>
      <c r="BE164" s="145">
        <f>IF(N164="základní",J164,0)</f>
        <v>0</v>
      </c>
      <c r="BF164" s="145">
        <f>IF(N164="snížená",J164,0)</f>
        <v>0</v>
      </c>
      <c r="BG164" s="145">
        <f>IF(N164="zákl. přenesená",J164,0)</f>
        <v>0</v>
      </c>
      <c r="BH164" s="145">
        <f>IF(N164="sníž. přenesená",J164,0)</f>
        <v>0</v>
      </c>
      <c r="BI164" s="145">
        <f>IF(N164="nulová",J164,0)</f>
        <v>0</v>
      </c>
      <c r="BJ164" s="18" t="s">
        <v>86</v>
      </c>
      <c r="BK164" s="145">
        <f>ROUND(I164*H164,2)</f>
        <v>0</v>
      </c>
      <c r="BL164" s="18" t="s">
        <v>311</v>
      </c>
      <c r="BM164" s="144" t="s">
        <v>10935</v>
      </c>
    </row>
    <row r="165" spans="2:65" s="1" customFormat="1" ht="29.25">
      <c r="B165" s="33"/>
      <c r="D165" s="146" t="s">
        <v>313</v>
      </c>
      <c r="F165" s="147" t="s">
        <v>9271</v>
      </c>
      <c r="I165" s="148"/>
      <c r="L165" s="33"/>
      <c r="M165" s="149"/>
      <c r="T165" s="54"/>
      <c r="AT165" s="18" t="s">
        <v>313</v>
      </c>
      <c r="AU165" s="18" t="s">
        <v>88</v>
      </c>
    </row>
    <row r="166" spans="2:65" s="1" customFormat="1" ht="11.25">
      <c r="B166" s="33"/>
      <c r="D166" s="150" t="s">
        <v>315</v>
      </c>
      <c r="F166" s="151" t="s">
        <v>9272</v>
      </c>
      <c r="I166" s="148"/>
      <c r="L166" s="33"/>
      <c r="M166" s="149"/>
      <c r="T166" s="54"/>
      <c r="AT166" s="18" t="s">
        <v>315</v>
      </c>
      <c r="AU166" s="18" t="s">
        <v>88</v>
      </c>
    </row>
    <row r="167" spans="2:65" s="1" customFormat="1" ht="58.5">
      <c r="B167" s="33"/>
      <c r="D167" s="146" t="s">
        <v>4036</v>
      </c>
      <c r="F167" s="189" t="s">
        <v>9279</v>
      </c>
      <c r="I167" s="148"/>
      <c r="L167" s="33"/>
      <c r="M167" s="149"/>
      <c r="T167" s="54"/>
      <c r="AT167" s="18" t="s">
        <v>4036</v>
      </c>
      <c r="AU167" s="18" t="s">
        <v>88</v>
      </c>
    </row>
    <row r="168" spans="2:65" s="13" customFormat="1" ht="11.25">
      <c r="B168" s="158"/>
      <c r="D168" s="146" t="s">
        <v>317</v>
      </c>
      <c r="E168" s="159" t="s">
        <v>42</v>
      </c>
      <c r="F168" s="160" t="s">
        <v>10936</v>
      </c>
      <c r="H168" s="161">
        <v>0.6</v>
      </c>
      <c r="I168" s="162"/>
      <c r="L168" s="158"/>
      <c r="M168" s="163"/>
      <c r="T168" s="164"/>
      <c r="AT168" s="159" t="s">
        <v>317</v>
      </c>
      <c r="AU168" s="159" t="s">
        <v>88</v>
      </c>
      <c r="AV168" s="13" t="s">
        <v>88</v>
      </c>
      <c r="AW168" s="13" t="s">
        <v>38</v>
      </c>
      <c r="AX168" s="13" t="s">
        <v>86</v>
      </c>
      <c r="AY168" s="159" t="s">
        <v>305</v>
      </c>
    </row>
    <row r="169" spans="2:65" s="11" customFormat="1" ht="22.9" customHeight="1">
      <c r="B169" s="121"/>
      <c r="D169" s="122" t="s">
        <v>78</v>
      </c>
      <c r="E169" s="131" t="s">
        <v>344</v>
      </c>
      <c r="F169" s="131" t="s">
        <v>7974</v>
      </c>
      <c r="I169" s="124"/>
      <c r="J169" s="132">
        <f>BK169</f>
        <v>0</v>
      </c>
      <c r="L169" s="121"/>
      <c r="M169" s="126"/>
      <c r="P169" s="127">
        <f>SUM(P170:P198)</f>
        <v>0</v>
      </c>
      <c r="R169" s="127">
        <f>SUM(R170:R198)</f>
        <v>0.44303480000000001</v>
      </c>
      <c r="T169" s="128">
        <f>SUM(T170:T198)</f>
        <v>0</v>
      </c>
      <c r="AR169" s="122" t="s">
        <v>86</v>
      </c>
      <c r="AT169" s="129" t="s">
        <v>78</v>
      </c>
      <c r="AU169" s="129" t="s">
        <v>86</v>
      </c>
      <c r="AY169" s="122" t="s">
        <v>305</v>
      </c>
      <c r="BK169" s="130">
        <f>SUM(BK170:BK198)</f>
        <v>0</v>
      </c>
    </row>
    <row r="170" spans="2:65" s="1" customFormat="1" ht="24.2" customHeight="1">
      <c r="B170" s="33"/>
      <c r="C170" s="133" t="s">
        <v>450</v>
      </c>
      <c r="D170" s="133" t="s">
        <v>307</v>
      </c>
      <c r="E170" s="134" t="s">
        <v>1869</v>
      </c>
      <c r="F170" s="135" t="s">
        <v>9620</v>
      </c>
      <c r="G170" s="136" t="s">
        <v>2158</v>
      </c>
      <c r="H170" s="137">
        <v>1</v>
      </c>
      <c r="I170" s="138"/>
      <c r="J170" s="139">
        <f>ROUND(I170*H170,2)</f>
        <v>0</v>
      </c>
      <c r="K170" s="135" t="s">
        <v>721</v>
      </c>
      <c r="L170" s="33"/>
      <c r="M170" s="140" t="s">
        <v>42</v>
      </c>
      <c r="N170" s="141" t="s">
        <v>50</v>
      </c>
      <c r="P170" s="142">
        <f>O170*H170</f>
        <v>0</v>
      </c>
      <c r="Q170" s="142">
        <v>0</v>
      </c>
      <c r="R170" s="142">
        <f>Q170*H170</f>
        <v>0</v>
      </c>
      <c r="S170" s="142">
        <v>0</v>
      </c>
      <c r="T170" s="143">
        <f>S170*H170</f>
        <v>0</v>
      </c>
      <c r="AR170" s="144" t="s">
        <v>311</v>
      </c>
      <c r="AT170" s="144" t="s">
        <v>307</v>
      </c>
      <c r="AU170" s="144" t="s">
        <v>88</v>
      </c>
      <c r="AY170" s="18" t="s">
        <v>305</v>
      </c>
      <c r="BE170" s="145">
        <f>IF(N170="základní",J170,0)</f>
        <v>0</v>
      </c>
      <c r="BF170" s="145">
        <f>IF(N170="snížená",J170,0)</f>
        <v>0</v>
      </c>
      <c r="BG170" s="145">
        <f>IF(N170="zákl. přenesená",J170,0)</f>
        <v>0</v>
      </c>
      <c r="BH170" s="145">
        <f>IF(N170="sníž. přenesená",J170,0)</f>
        <v>0</v>
      </c>
      <c r="BI170" s="145">
        <f>IF(N170="nulová",J170,0)</f>
        <v>0</v>
      </c>
      <c r="BJ170" s="18" t="s">
        <v>86</v>
      </c>
      <c r="BK170" s="145">
        <f>ROUND(I170*H170,2)</f>
        <v>0</v>
      </c>
      <c r="BL170" s="18" t="s">
        <v>311</v>
      </c>
      <c r="BM170" s="144" t="s">
        <v>10937</v>
      </c>
    </row>
    <row r="171" spans="2:65" s="1" customFormat="1" ht="11.25">
      <c r="B171" s="33"/>
      <c r="D171" s="146" t="s">
        <v>313</v>
      </c>
      <c r="F171" s="147" t="s">
        <v>9622</v>
      </c>
      <c r="I171" s="148"/>
      <c r="L171" s="33"/>
      <c r="M171" s="149"/>
      <c r="T171" s="54"/>
      <c r="AT171" s="18" t="s">
        <v>313</v>
      </c>
      <c r="AU171" s="18" t="s">
        <v>88</v>
      </c>
    </row>
    <row r="172" spans="2:65" s="1" customFormat="1" ht="24.2" customHeight="1">
      <c r="B172" s="33"/>
      <c r="C172" s="133" t="s">
        <v>459</v>
      </c>
      <c r="D172" s="133" t="s">
        <v>307</v>
      </c>
      <c r="E172" s="134" t="s">
        <v>10938</v>
      </c>
      <c r="F172" s="135" t="s">
        <v>10939</v>
      </c>
      <c r="G172" s="136" t="s">
        <v>402</v>
      </c>
      <c r="H172" s="137">
        <v>9</v>
      </c>
      <c r="I172" s="138"/>
      <c r="J172" s="139">
        <f>ROUND(I172*H172,2)</f>
        <v>0</v>
      </c>
      <c r="K172" s="135" t="s">
        <v>310</v>
      </c>
      <c r="L172" s="33"/>
      <c r="M172" s="140" t="s">
        <v>42</v>
      </c>
      <c r="N172" s="141" t="s">
        <v>50</v>
      </c>
      <c r="P172" s="142">
        <f>O172*H172</f>
        <v>0</v>
      </c>
      <c r="Q172" s="142">
        <v>1.1E-5</v>
      </c>
      <c r="R172" s="142">
        <f>Q172*H172</f>
        <v>9.8999999999999994E-5</v>
      </c>
      <c r="S172" s="142">
        <v>0</v>
      </c>
      <c r="T172" s="143">
        <f>S172*H172</f>
        <v>0</v>
      </c>
      <c r="AR172" s="144" t="s">
        <v>311</v>
      </c>
      <c r="AT172" s="144" t="s">
        <v>307</v>
      </c>
      <c r="AU172" s="144" t="s">
        <v>88</v>
      </c>
      <c r="AY172" s="18" t="s">
        <v>305</v>
      </c>
      <c r="BE172" s="145">
        <f>IF(N172="základní",J172,0)</f>
        <v>0</v>
      </c>
      <c r="BF172" s="145">
        <f>IF(N172="snížená",J172,0)</f>
        <v>0</v>
      </c>
      <c r="BG172" s="145">
        <f>IF(N172="zákl. přenesená",J172,0)</f>
        <v>0</v>
      </c>
      <c r="BH172" s="145">
        <f>IF(N172="sníž. přenesená",J172,0)</f>
        <v>0</v>
      </c>
      <c r="BI172" s="145">
        <f>IF(N172="nulová",J172,0)</f>
        <v>0</v>
      </c>
      <c r="BJ172" s="18" t="s">
        <v>86</v>
      </c>
      <c r="BK172" s="145">
        <f>ROUND(I172*H172,2)</f>
        <v>0</v>
      </c>
      <c r="BL172" s="18" t="s">
        <v>311</v>
      </c>
      <c r="BM172" s="144" t="s">
        <v>10940</v>
      </c>
    </row>
    <row r="173" spans="2:65" s="1" customFormat="1" ht="19.5">
      <c r="B173" s="33"/>
      <c r="D173" s="146" t="s">
        <v>313</v>
      </c>
      <c r="F173" s="147" t="s">
        <v>10941</v>
      </c>
      <c r="I173" s="148"/>
      <c r="L173" s="33"/>
      <c r="M173" s="149"/>
      <c r="T173" s="54"/>
      <c r="AT173" s="18" t="s">
        <v>313</v>
      </c>
      <c r="AU173" s="18" t="s">
        <v>88</v>
      </c>
    </row>
    <row r="174" spans="2:65" s="1" customFormat="1" ht="11.25">
      <c r="B174" s="33"/>
      <c r="D174" s="150" t="s">
        <v>315</v>
      </c>
      <c r="F174" s="151" t="s">
        <v>10942</v>
      </c>
      <c r="I174" s="148"/>
      <c r="L174" s="33"/>
      <c r="M174" s="149"/>
      <c r="T174" s="54"/>
      <c r="AT174" s="18" t="s">
        <v>315</v>
      </c>
      <c r="AU174" s="18" t="s">
        <v>88</v>
      </c>
    </row>
    <row r="175" spans="2:65" s="1" customFormat="1" ht="107.25">
      <c r="B175" s="33"/>
      <c r="D175" s="146" t="s">
        <v>4036</v>
      </c>
      <c r="F175" s="189" t="s">
        <v>9628</v>
      </c>
      <c r="I175" s="148"/>
      <c r="L175" s="33"/>
      <c r="M175" s="149"/>
      <c r="T175" s="54"/>
      <c r="AT175" s="18" t="s">
        <v>4036</v>
      </c>
      <c r="AU175" s="18" t="s">
        <v>88</v>
      </c>
    </row>
    <row r="176" spans="2:65" s="1" customFormat="1" ht="24.2" customHeight="1">
      <c r="B176" s="33"/>
      <c r="C176" s="179" t="s">
        <v>467</v>
      </c>
      <c r="D176" s="179" t="s">
        <v>341</v>
      </c>
      <c r="E176" s="180" t="s">
        <v>10943</v>
      </c>
      <c r="F176" s="181" t="s">
        <v>10944</v>
      </c>
      <c r="G176" s="182" t="s">
        <v>402</v>
      </c>
      <c r="H176" s="183">
        <v>9.1349999999999998</v>
      </c>
      <c r="I176" s="184"/>
      <c r="J176" s="185">
        <f>ROUND(I176*H176,2)</f>
        <v>0</v>
      </c>
      <c r="K176" s="181" t="s">
        <v>310</v>
      </c>
      <c r="L176" s="186"/>
      <c r="M176" s="187" t="s">
        <v>42</v>
      </c>
      <c r="N176" s="188" t="s">
        <v>50</v>
      </c>
      <c r="P176" s="142">
        <f>O176*H176</f>
        <v>0</v>
      </c>
      <c r="Q176" s="142">
        <v>2.8999999999999998E-3</v>
      </c>
      <c r="R176" s="142">
        <f>Q176*H176</f>
        <v>2.6491499999999998E-2</v>
      </c>
      <c r="S176" s="142">
        <v>0</v>
      </c>
      <c r="T176" s="143">
        <f>S176*H176</f>
        <v>0</v>
      </c>
      <c r="AR176" s="144" t="s">
        <v>344</v>
      </c>
      <c r="AT176" s="144" t="s">
        <v>341</v>
      </c>
      <c r="AU176" s="144" t="s">
        <v>88</v>
      </c>
      <c r="AY176" s="18" t="s">
        <v>305</v>
      </c>
      <c r="BE176" s="145">
        <f>IF(N176="základní",J176,0)</f>
        <v>0</v>
      </c>
      <c r="BF176" s="145">
        <f>IF(N176="snížená",J176,0)</f>
        <v>0</v>
      </c>
      <c r="BG176" s="145">
        <f>IF(N176="zákl. přenesená",J176,0)</f>
        <v>0</v>
      </c>
      <c r="BH176" s="145">
        <f>IF(N176="sníž. přenesená",J176,0)</f>
        <v>0</v>
      </c>
      <c r="BI176" s="145">
        <f>IF(N176="nulová",J176,0)</f>
        <v>0</v>
      </c>
      <c r="BJ176" s="18" t="s">
        <v>86</v>
      </c>
      <c r="BK176" s="145">
        <f>ROUND(I176*H176,2)</f>
        <v>0</v>
      </c>
      <c r="BL176" s="18" t="s">
        <v>311</v>
      </c>
      <c r="BM176" s="144" t="s">
        <v>10945</v>
      </c>
    </row>
    <row r="177" spans="2:65" s="1" customFormat="1" ht="11.25">
      <c r="B177" s="33"/>
      <c r="D177" s="146" t="s">
        <v>313</v>
      </c>
      <c r="F177" s="147" t="s">
        <v>10944</v>
      </c>
      <c r="I177" s="148"/>
      <c r="L177" s="33"/>
      <c r="M177" s="149"/>
      <c r="T177" s="54"/>
      <c r="AT177" s="18" t="s">
        <v>313</v>
      </c>
      <c r="AU177" s="18" t="s">
        <v>88</v>
      </c>
    </row>
    <row r="178" spans="2:65" s="13" customFormat="1" ht="11.25">
      <c r="B178" s="158"/>
      <c r="D178" s="146" t="s">
        <v>317</v>
      </c>
      <c r="E178" s="159" t="s">
        <v>42</v>
      </c>
      <c r="F178" s="160" t="s">
        <v>377</v>
      </c>
      <c r="H178" s="161">
        <v>9</v>
      </c>
      <c r="I178" s="162"/>
      <c r="L178" s="158"/>
      <c r="M178" s="163"/>
      <c r="T178" s="164"/>
      <c r="AT178" s="159" t="s">
        <v>317</v>
      </c>
      <c r="AU178" s="159" t="s">
        <v>88</v>
      </c>
      <c r="AV178" s="13" t="s">
        <v>88</v>
      </c>
      <c r="AW178" s="13" t="s">
        <v>38</v>
      </c>
      <c r="AX178" s="13" t="s">
        <v>86</v>
      </c>
      <c r="AY178" s="159" t="s">
        <v>305</v>
      </c>
    </row>
    <row r="179" spans="2:65" s="13" customFormat="1" ht="11.25">
      <c r="B179" s="158"/>
      <c r="D179" s="146" t="s">
        <v>317</v>
      </c>
      <c r="F179" s="160" t="s">
        <v>10946</v>
      </c>
      <c r="H179" s="161">
        <v>9.1349999999999998</v>
      </c>
      <c r="I179" s="162"/>
      <c r="L179" s="158"/>
      <c r="M179" s="163"/>
      <c r="T179" s="164"/>
      <c r="AT179" s="159" t="s">
        <v>317</v>
      </c>
      <c r="AU179" s="159" t="s">
        <v>88</v>
      </c>
      <c r="AV179" s="13" t="s">
        <v>88</v>
      </c>
      <c r="AW179" s="13" t="s">
        <v>4</v>
      </c>
      <c r="AX179" s="13" t="s">
        <v>86</v>
      </c>
      <c r="AY179" s="159" t="s">
        <v>305</v>
      </c>
    </row>
    <row r="180" spans="2:65" s="1" customFormat="1" ht="24.2" customHeight="1">
      <c r="B180" s="33"/>
      <c r="C180" s="133" t="s">
        <v>7</v>
      </c>
      <c r="D180" s="133" t="s">
        <v>307</v>
      </c>
      <c r="E180" s="134" t="s">
        <v>10947</v>
      </c>
      <c r="F180" s="135" t="s">
        <v>10948</v>
      </c>
      <c r="G180" s="136" t="s">
        <v>350</v>
      </c>
      <c r="H180" s="137">
        <v>2</v>
      </c>
      <c r="I180" s="138"/>
      <c r="J180" s="139">
        <f>ROUND(I180*H180,2)</f>
        <v>0</v>
      </c>
      <c r="K180" s="135" t="s">
        <v>310</v>
      </c>
      <c r="L180" s="33"/>
      <c r="M180" s="140" t="s">
        <v>42</v>
      </c>
      <c r="N180" s="141" t="s">
        <v>50</v>
      </c>
      <c r="P180" s="142">
        <f>O180*H180</f>
        <v>0</v>
      </c>
      <c r="Q180" s="142">
        <v>1.2500000000000001E-6</v>
      </c>
      <c r="R180" s="142">
        <f>Q180*H180</f>
        <v>2.5000000000000002E-6</v>
      </c>
      <c r="S180" s="142">
        <v>0</v>
      </c>
      <c r="T180" s="143">
        <f>S180*H180</f>
        <v>0</v>
      </c>
      <c r="AR180" s="144" t="s">
        <v>311</v>
      </c>
      <c r="AT180" s="144" t="s">
        <v>307</v>
      </c>
      <c r="AU180" s="144" t="s">
        <v>88</v>
      </c>
      <c r="AY180" s="18" t="s">
        <v>305</v>
      </c>
      <c r="BE180" s="145">
        <f>IF(N180="základní",J180,0)</f>
        <v>0</v>
      </c>
      <c r="BF180" s="145">
        <f>IF(N180="snížená",J180,0)</f>
        <v>0</v>
      </c>
      <c r="BG180" s="145">
        <f>IF(N180="zákl. přenesená",J180,0)</f>
        <v>0</v>
      </c>
      <c r="BH180" s="145">
        <f>IF(N180="sníž. přenesená",J180,0)</f>
        <v>0</v>
      </c>
      <c r="BI180" s="145">
        <f>IF(N180="nulová",J180,0)</f>
        <v>0</v>
      </c>
      <c r="BJ180" s="18" t="s">
        <v>86</v>
      </c>
      <c r="BK180" s="145">
        <f>ROUND(I180*H180,2)</f>
        <v>0</v>
      </c>
      <c r="BL180" s="18" t="s">
        <v>311</v>
      </c>
      <c r="BM180" s="144" t="s">
        <v>10949</v>
      </c>
    </row>
    <row r="181" spans="2:65" s="1" customFormat="1" ht="19.5">
      <c r="B181" s="33"/>
      <c r="D181" s="146" t="s">
        <v>313</v>
      </c>
      <c r="F181" s="147" t="s">
        <v>10950</v>
      </c>
      <c r="I181" s="148"/>
      <c r="L181" s="33"/>
      <c r="M181" s="149"/>
      <c r="T181" s="54"/>
      <c r="AT181" s="18" t="s">
        <v>313</v>
      </c>
      <c r="AU181" s="18" t="s">
        <v>88</v>
      </c>
    </row>
    <row r="182" spans="2:65" s="1" customFormat="1" ht="11.25">
      <c r="B182" s="33"/>
      <c r="D182" s="150" t="s">
        <v>315</v>
      </c>
      <c r="F182" s="151" t="s">
        <v>10951</v>
      </c>
      <c r="I182" s="148"/>
      <c r="L182" s="33"/>
      <c r="M182" s="149"/>
      <c r="T182" s="54"/>
      <c r="AT182" s="18" t="s">
        <v>315</v>
      </c>
      <c r="AU182" s="18" t="s">
        <v>88</v>
      </c>
    </row>
    <row r="183" spans="2:65" s="1" customFormat="1" ht="58.5">
      <c r="B183" s="33"/>
      <c r="D183" s="146" t="s">
        <v>4036</v>
      </c>
      <c r="F183" s="189" t="s">
        <v>9779</v>
      </c>
      <c r="I183" s="148"/>
      <c r="L183" s="33"/>
      <c r="M183" s="149"/>
      <c r="T183" s="54"/>
      <c r="AT183" s="18" t="s">
        <v>4036</v>
      </c>
      <c r="AU183" s="18" t="s">
        <v>88</v>
      </c>
    </row>
    <row r="184" spans="2:65" s="1" customFormat="1" ht="16.5" customHeight="1">
      <c r="B184" s="33"/>
      <c r="C184" s="179" t="s">
        <v>482</v>
      </c>
      <c r="D184" s="179" t="s">
        <v>341</v>
      </c>
      <c r="E184" s="180" t="s">
        <v>10952</v>
      </c>
      <c r="F184" s="181" t="s">
        <v>10953</v>
      </c>
      <c r="G184" s="182" t="s">
        <v>350</v>
      </c>
      <c r="H184" s="183">
        <v>1</v>
      </c>
      <c r="I184" s="184"/>
      <c r="J184" s="185">
        <f>ROUND(I184*H184,2)</f>
        <v>0</v>
      </c>
      <c r="K184" s="181" t="s">
        <v>310</v>
      </c>
      <c r="L184" s="186"/>
      <c r="M184" s="187" t="s">
        <v>42</v>
      </c>
      <c r="N184" s="188" t="s">
        <v>50</v>
      </c>
      <c r="P184" s="142">
        <f>O184*H184</f>
        <v>0</v>
      </c>
      <c r="Q184" s="142">
        <v>6.9999999999999999E-4</v>
      </c>
      <c r="R184" s="142">
        <f>Q184*H184</f>
        <v>6.9999999999999999E-4</v>
      </c>
      <c r="S184" s="142">
        <v>0</v>
      </c>
      <c r="T184" s="143">
        <f>S184*H184</f>
        <v>0</v>
      </c>
      <c r="AR184" s="144" t="s">
        <v>344</v>
      </c>
      <c r="AT184" s="144" t="s">
        <v>341</v>
      </c>
      <c r="AU184" s="144" t="s">
        <v>88</v>
      </c>
      <c r="AY184" s="18" t="s">
        <v>305</v>
      </c>
      <c r="BE184" s="145">
        <f>IF(N184="základní",J184,0)</f>
        <v>0</v>
      </c>
      <c r="BF184" s="145">
        <f>IF(N184="snížená",J184,0)</f>
        <v>0</v>
      </c>
      <c r="BG184" s="145">
        <f>IF(N184="zákl. přenesená",J184,0)</f>
        <v>0</v>
      </c>
      <c r="BH184" s="145">
        <f>IF(N184="sníž. přenesená",J184,0)</f>
        <v>0</v>
      </c>
      <c r="BI184" s="145">
        <f>IF(N184="nulová",J184,0)</f>
        <v>0</v>
      </c>
      <c r="BJ184" s="18" t="s">
        <v>86</v>
      </c>
      <c r="BK184" s="145">
        <f>ROUND(I184*H184,2)</f>
        <v>0</v>
      </c>
      <c r="BL184" s="18" t="s">
        <v>311</v>
      </c>
      <c r="BM184" s="144" t="s">
        <v>10954</v>
      </c>
    </row>
    <row r="185" spans="2:65" s="1" customFormat="1" ht="11.25">
      <c r="B185" s="33"/>
      <c r="D185" s="146" t="s">
        <v>313</v>
      </c>
      <c r="F185" s="147" t="s">
        <v>10953</v>
      </c>
      <c r="I185" s="148"/>
      <c r="L185" s="33"/>
      <c r="M185" s="149"/>
      <c r="T185" s="54"/>
      <c r="AT185" s="18" t="s">
        <v>313</v>
      </c>
      <c r="AU185" s="18" t="s">
        <v>88</v>
      </c>
    </row>
    <row r="186" spans="2:65" s="1" customFormat="1" ht="16.5" customHeight="1">
      <c r="B186" s="33"/>
      <c r="C186" s="179" t="s">
        <v>490</v>
      </c>
      <c r="D186" s="179" t="s">
        <v>341</v>
      </c>
      <c r="E186" s="180" t="s">
        <v>10955</v>
      </c>
      <c r="F186" s="181" t="s">
        <v>10956</v>
      </c>
      <c r="G186" s="182" t="s">
        <v>350</v>
      </c>
      <c r="H186" s="183">
        <v>1</v>
      </c>
      <c r="I186" s="184"/>
      <c r="J186" s="185">
        <f>ROUND(I186*H186,2)</f>
        <v>0</v>
      </c>
      <c r="K186" s="181" t="s">
        <v>310</v>
      </c>
      <c r="L186" s="186"/>
      <c r="M186" s="187" t="s">
        <v>42</v>
      </c>
      <c r="N186" s="188" t="s">
        <v>50</v>
      </c>
      <c r="P186" s="142">
        <f>O186*H186</f>
        <v>0</v>
      </c>
      <c r="Q186" s="142">
        <v>8.0000000000000004E-4</v>
      </c>
      <c r="R186" s="142">
        <f>Q186*H186</f>
        <v>8.0000000000000004E-4</v>
      </c>
      <c r="S186" s="142">
        <v>0</v>
      </c>
      <c r="T186" s="143">
        <f>S186*H186</f>
        <v>0</v>
      </c>
      <c r="AR186" s="144" t="s">
        <v>344</v>
      </c>
      <c r="AT186" s="144" t="s">
        <v>341</v>
      </c>
      <c r="AU186" s="144" t="s">
        <v>88</v>
      </c>
      <c r="AY186" s="18" t="s">
        <v>305</v>
      </c>
      <c r="BE186" s="145">
        <f>IF(N186="základní",J186,0)</f>
        <v>0</v>
      </c>
      <c r="BF186" s="145">
        <f>IF(N186="snížená",J186,0)</f>
        <v>0</v>
      </c>
      <c r="BG186" s="145">
        <f>IF(N186="zákl. přenesená",J186,0)</f>
        <v>0</v>
      </c>
      <c r="BH186" s="145">
        <f>IF(N186="sníž. přenesená",J186,0)</f>
        <v>0</v>
      </c>
      <c r="BI186" s="145">
        <f>IF(N186="nulová",J186,0)</f>
        <v>0</v>
      </c>
      <c r="BJ186" s="18" t="s">
        <v>86</v>
      </c>
      <c r="BK186" s="145">
        <f>ROUND(I186*H186,2)</f>
        <v>0</v>
      </c>
      <c r="BL186" s="18" t="s">
        <v>311</v>
      </c>
      <c r="BM186" s="144" t="s">
        <v>10957</v>
      </c>
    </row>
    <row r="187" spans="2:65" s="1" customFormat="1" ht="11.25">
      <c r="B187" s="33"/>
      <c r="D187" s="146" t="s">
        <v>313</v>
      </c>
      <c r="F187" s="147" t="s">
        <v>10956</v>
      </c>
      <c r="I187" s="148"/>
      <c r="L187" s="33"/>
      <c r="M187" s="149"/>
      <c r="T187" s="54"/>
      <c r="AT187" s="18" t="s">
        <v>313</v>
      </c>
      <c r="AU187" s="18" t="s">
        <v>88</v>
      </c>
    </row>
    <row r="188" spans="2:65" s="1" customFormat="1" ht="24.2" customHeight="1">
      <c r="B188" s="33"/>
      <c r="C188" s="133" t="s">
        <v>498</v>
      </c>
      <c r="D188" s="133" t="s">
        <v>307</v>
      </c>
      <c r="E188" s="134" t="s">
        <v>9643</v>
      </c>
      <c r="F188" s="135" t="s">
        <v>9644</v>
      </c>
      <c r="G188" s="136" t="s">
        <v>9645</v>
      </c>
      <c r="H188" s="137">
        <v>9</v>
      </c>
      <c r="I188" s="138"/>
      <c r="J188" s="139">
        <f>ROUND(I188*H188,2)</f>
        <v>0</v>
      </c>
      <c r="K188" s="135" t="s">
        <v>310</v>
      </c>
      <c r="L188" s="33"/>
      <c r="M188" s="140" t="s">
        <v>42</v>
      </c>
      <c r="N188" s="141" t="s">
        <v>50</v>
      </c>
      <c r="P188" s="142">
        <f>O188*H188</f>
        <v>0</v>
      </c>
      <c r="Q188" s="142">
        <v>1.7819999999999999E-4</v>
      </c>
      <c r="R188" s="142">
        <f>Q188*H188</f>
        <v>1.6037999999999998E-3</v>
      </c>
      <c r="S188" s="142">
        <v>0</v>
      </c>
      <c r="T188" s="143">
        <f>S188*H188</f>
        <v>0</v>
      </c>
      <c r="AR188" s="144" t="s">
        <v>311</v>
      </c>
      <c r="AT188" s="144" t="s">
        <v>307</v>
      </c>
      <c r="AU188" s="144" t="s">
        <v>88</v>
      </c>
      <c r="AY188" s="18" t="s">
        <v>305</v>
      </c>
      <c r="BE188" s="145">
        <f>IF(N188="základní",J188,0)</f>
        <v>0</v>
      </c>
      <c r="BF188" s="145">
        <f>IF(N188="snížená",J188,0)</f>
        <v>0</v>
      </c>
      <c r="BG188" s="145">
        <f>IF(N188="zákl. přenesená",J188,0)</f>
        <v>0</v>
      </c>
      <c r="BH188" s="145">
        <f>IF(N188="sníž. přenesená",J188,0)</f>
        <v>0</v>
      </c>
      <c r="BI188" s="145">
        <f>IF(N188="nulová",J188,0)</f>
        <v>0</v>
      </c>
      <c r="BJ188" s="18" t="s">
        <v>86</v>
      </c>
      <c r="BK188" s="145">
        <f>ROUND(I188*H188,2)</f>
        <v>0</v>
      </c>
      <c r="BL188" s="18" t="s">
        <v>311</v>
      </c>
      <c r="BM188" s="144" t="s">
        <v>10958</v>
      </c>
    </row>
    <row r="189" spans="2:65" s="1" customFormat="1" ht="11.25">
      <c r="B189" s="33"/>
      <c r="D189" s="146" t="s">
        <v>313</v>
      </c>
      <c r="F189" s="147" t="s">
        <v>9647</v>
      </c>
      <c r="I189" s="148"/>
      <c r="L189" s="33"/>
      <c r="M189" s="149"/>
      <c r="T189" s="54"/>
      <c r="AT189" s="18" t="s">
        <v>313</v>
      </c>
      <c r="AU189" s="18" t="s">
        <v>88</v>
      </c>
    </row>
    <row r="190" spans="2:65" s="1" customFormat="1" ht="11.25">
      <c r="B190" s="33"/>
      <c r="D190" s="150" t="s">
        <v>315</v>
      </c>
      <c r="F190" s="151" t="s">
        <v>9648</v>
      </c>
      <c r="I190" s="148"/>
      <c r="L190" s="33"/>
      <c r="M190" s="149"/>
      <c r="T190" s="54"/>
      <c r="AT190" s="18" t="s">
        <v>315</v>
      </c>
      <c r="AU190" s="18" t="s">
        <v>88</v>
      </c>
    </row>
    <row r="191" spans="2:65" s="1" customFormat="1" ht="117">
      <c r="B191" s="33"/>
      <c r="D191" s="146" t="s">
        <v>4036</v>
      </c>
      <c r="F191" s="189" t="s">
        <v>9649</v>
      </c>
      <c r="I191" s="148"/>
      <c r="L191" s="33"/>
      <c r="M191" s="149"/>
      <c r="T191" s="54"/>
      <c r="AT191" s="18" t="s">
        <v>4036</v>
      </c>
      <c r="AU191" s="18" t="s">
        <v>88</v>
      </c>
    </row>
    <row r="192" spans="2:65" s="1" customFormat="1" ht="24.2" customHeight="1">
      <c r="B192" s="33"/>
      <c r="C192" s="133" t="s">
        <v>507</v>
      </c>
      <c r="D192" s="133" t="s">
        <v>307</v>
      </c>
      <c r="E192" s="134" t="s">
        <v>9674</v>
      </c>
      <c r="F192" s="135" t="s">
        <v>9675</v>
      </c>
      <c r="G192" s="136" t="s">
        <v>350</v>
      </c>
      <c r="H192" s="137">
        <v>1</v>
      </c>
      <c r="I192" s="138"/>
      <c r="J192" s="139">
        <f>ROUND(I192*H192,2)</f>
        <v>0</v>
      </c>
      <c r="K192" s="135" t="s">
        <v>310</v>
      </c>
      <c r="L192" s="33"/>
      <c r="M192" s="140" t="s">
        <v>42</v>
      </c>
      <c r="N192" s="141" t="s">
        <v>50</v>
      </c>
      <c r="P192" s="142">
        <f>O192*H192</f>
        <v>0</v>
      </c>
      <c r="Q192" s="142">
        <v>0.217338</v>
      </c>
      <c r="R192" s="142">
        <f>Q192*H192</f>
        <v>0.217338</v>
      </c>
      <c r="S192" s="142">
        <v>0</v>
      </c>
      <c r="T192" s="143">
        <f>S192*H192</f>
        <v>0</v>
      </c>
      <c r="AR192" s="144" t="s">
        <v>311</v>
      </c>
      <c r="AT192" s="144" t="s">
        <v>307</v>
      </c>
      <c r="AU192" s="144" t="s">
        <v>88</v>
      </c>
      <c r="AY192" s="18" t="s">
        <v>305</v>
      </c>
      <c r="BE192" s="145">
        <f>IF(N192="základní",J192,0)</f>
        <v>0</v>
      </c>
      <c r="BF192" s="145">
        <f>IF(N192="snížená",J192,0)</f>
        <v>0</v>
      </c>
      <c r="BG192" s="145">
        <f>IF(N192="zákl. přenesená",J192,0)</f>
        <v>0</v>
      </c>
      <c r="BH192" s="145">
        <f>IF(N192="sníž. přenesená",J192,0)</f>
        <v>0</v>
      </c>
      <c r="BI192" s="145">
        <f>IF(N192="nulová",J192,0)</f>
        <v>0</v>
      </c>
      <c r="BJ192" s="18" t="s">
        <v>86</v>
      </c>
      <c r="BK192" s="145">
        <f>ROUND(I192*H192,2)</f>
        <v>0</v>
      </c>
      <c r="BL192" s="18" t="s">
        <v>311</v>
      </c>
      <c r="BM192" s="144" t="s">
        <v>10959</v>
      </c>
    </row>
    <row r="193" spans="2:65" s="1" customFormat="1" ht="19.5">
      <c r="B193" s="33"/>
      <c r="D193" s="146" t="s">
        <v>313</v>
      </c>
      <c r="F193" s="147" t="s">
        <v>9677</v>
      </c>
      <c r="I193" s="148"/>
      <c r="L193" s="33"/>
      <c r="M193" s="149"/>
      <c r="T193" s="54"/>
      <c r="AT193" s="18" t="s">
        <v>313</v>
      </c>
      <c r="AU193" s="18" t="s">
        <v>88</v>
      </c>
    </row>
    <row r="194" spans="2:65" s="1" customFormat="1" ht="11.25">
      <c r="B194" s="33"/>
      <c r="D194" s="150" t="s">
        <v>315</v>
      </c>
      <c r="F194" s="151" t="s">
        <v>9678</v>
      </c>
      <c r="I194" s="148"/>
      <c r="L194" s="33"/>
      <c r="M194" s="149"/>
      <c r="T194" s="54"/>
      <c r="AT194" s="18" t="s">
        <v>315</v>
      </c>
      <c r="AU194" s="18" t="s">
        <v>88</v>
      </c>
    </row>
    <row r="195" spans="2:65" s="1" customFormat="1" ht="24.2" customHeight="1">
      <c r="B195" s="33"/>
      <c r="C195" s="179" t="s">
        <v>517</v>
      </c>
      <c r="D195" s="179" t="s">
        <v>341</v>
      </c>
      <c r="E195" s="180" t="s">
        <v>9679</v>
      </c>
      <c r="F195" s="181" t="s">
        <v>10960</v>
      </c>
      <c r="G195" s="182" t="s">
        <v>350</v>
      </c>
      <c r="H195" s="183">
        <v>1</v>
      </c>
      <c r="I195" s="184"/>
      <c r="J195" s="185">
        <f>ROUND(I195*H195,2)</f>
        <v>0</v>
      </c>
      <c r="K195" s="181" t="s">
        <v>721</v>
      </c>
      <c r="L195" s="186"/>
      <c r="M195" s="187" t="s">
        <v>42</v>
      </c>
      <c r="N195" s="188" t="s">
        <v>50</v>
      </c>
      <c r="P195" s="142">
        <f>O195*H195</f>
        <v>0</v>
      </c>
      <c r="Q195" s="142">
        <v>0.19600000000000001</v>
      </c>
      <c r="R195" s="142">
        <f>Q195*H195</f>
        <v>0.19600000000000001</v>
      </c>
      <c r="S195" s="142">
        <v>0</v>
      </c>
      <c r="T195" s="143">
        <f>S195*H195</f>
        <v>0</v>
      </c>
      <c r="AR195" s="144" t="s">
        <v>344</v>
      </c>
      <c r="AT195" s="144" t="s">
        <v>341</v>
      </c>
      <c r="AU195" s="144" t="s">
        <v>88</v>
      </c>
      <c r="AY195" s="18" t="s">
        <v>305</v>
      </c>
      <c r="BE195" s="145">
        <f>IF(N195="základní",J195,0)</f>
        <v>0</v>
      </c>
      <c r="BF195" s="145">
        <f>IF(N195="snížená",J195,0)</f>
        <v>0</v>
      </c>
      <c r="BG195" s="145">
        <f>IF(N195="zákl. přenesená",J195,0)</f>
        <v>0</v>
      </c>
      <c r="BH195" s="145">
        <f>IF(N195="sníž. přenesená",J195,0)</f>
        <v>0</v>
      </c>
      <c r="BI195" s="145">
        <f>IF(N195="nulová",J195,0)</f>
        <v>0</v>
      </c>
      <c r="BJ195" s="18" t="s">
        <v>86</v>
      </c>
      <c r="BK195" s="145">
        <f>ROUND(I195*H195,2)</f>
        <v>0</v>
      </c>
      <c r="BL195" s="18" t="s">
        <v>311</v>
      </c>
      <c r="BM195" s="144" t="s">
        <v>10961</v>
      </c>
    </row>
    <row r="196" spans="2:65" s="1" customFormat="1" ht="19.5">
      <c r="B196" s="33"/>
      <c r="D196" s="146" t="s">
        <v>313</v>
      </c>
      <c r="F196" s="147" t="s">
        <v>9682</v>
      </c>
      <c r="I196" s="148"/>
      <c r="L196" s="33"/>
      <c r="M196" s="149"/>
      <c r="T196" s="54"/>
      <c r="AT196" s="18" t="s">
        <v>313</v>
      </c>
      <c r="AU196" s="18" t="s">
        <v>88</v>
      </c>
    </row>
    <row r="197" spans="2:65" s="1" customFormat="1" ht="33" customHeight="1">
      <c r="B197" s="33"/>
      <c r="C197" s="133" t="s">
        <v>525</v>
      </c>
      <c r="D197" s="133" t="s">
        <v>307</v>
      </c>
      <c r="E197" s="134" t="s">
        <v>10962</v>
      </c>
      <c r="F197" s="135" t="s">
        <v>10963</v>
      </c>
      <c r="G197" s="136" t="s">
        <v>2158</v>
      </c>
      <c r="H197" s="137">
        <v>1</v>
      </c>
      <c r="I197" s="138"/>
      <c r="J197" s="139">
        <f>ROUND(I197*H197,2)</f>
        <v>0</v>
      </c>
      <c r="K197" s="135" t="s">
        <v>721</v>
      </c>
      <c r="L197" s="33"/>
      <c r="M197" s="140" t="s">
        <v>42</v>
      </c>
      <c r="N197" s="141" t="s">
        <v>50</v>
      </c>
      <c r="P197" s="142">
        <f>O197*H197</f>
        <v>0</v>
      </c>
      <c r="Q197" s="142">
        <v>0</v>
      </c>
      <c r="R197" s="142">
        <f>Q197*H197</f>
        <v>0</v>
      </c>
      <c r="S197" s="142">
        <v>0</v>
      </c>
      <c r="T197" s="143">
        <f>S197*H197</f>
        <v>0</v>
      </c>
      <c r="AR197" s="144" t="s">
        <v>311</v>
      </c>
      <c r="AT197" s="144" t="s">
        <v>307</v>
      </c>
      <c r="AU197" s="144" t="s">
        <v>88</v>
      </c>
      <c r="AY197" s="18" t="s">
        <v>305</v>
      </c>
      <c r="BE197" s="145">
        <f>IF(N197="základní",J197,0)</f>
        <v>0</v>
      </c>
      <c r="BF197" s="145">
        <f>IF(N197="snížená",J197,0)</f>
        <v>0</v>
      </c>
      <c r="BG197" s="145">
        <f>IF(N197="zákl. přenesená",J197,0)</f>
        <v>0</v>
      </c>
      <c r="BH197" s="145">
        <f>IF(N197="sníž. přenesená",J197,0)</f>
        <v>0</v>
      </c>
      <c r="BI197" s="145">
        <f>IF(N197="nulová",J197,0)</f>
        <v>0</v>
      </c>
      <c r="BJ197" s="18" t="s">
        <v>86</v>
      </c>
      <c r="BK197" s="145">
        <f>ROUND(I197*H197,2)</f>
        <v>0</v>
      </c>
      <c r="BL197" s="18" t="s">
        <v>311</v>
      </c>
      <c r="BM197" s="144" t="s">
        <v>10964</v>
      </c>
    </row>
    <row r="198" spans="2:65" s="1" customFormat="1" ht="19.5">
      <c r="B198" s="33"/>
      <c r="D198" s="146" t="s">
        <v>313</v>
      </c>
      <c r="F198" s="147" t="s">
        <v>10965</v>
      </c>
      <c r="I198" s="148"/>
      <c r="L198" s="33"/>
      <c r="M198" s="149"/>
      <c r="T198" s="54"/>
      <c r="AT198" s="18" t="s">
        <v>313</v>
      </c>
      <c r="AU198" s="18" t="s">
        <v>88</v>
      </c>
    </row>
    <row r="199" spans="2:65" s="11" customFormat="1" ht="22.9" customHeight="1">
      <c r="B199" s="121"/>
      <c r="D199" s="122" t="s">
        <v>78</v>
      </c>
      <c r="E199" s="131" t="s">
        <v>1094</v>
      </c>
      <c r="F199" s="131" t="s">
        <v>1095</v>
      </c>
      <c r="I199" s="124"/>
      <c r="J199" s="132">
        <f>BK199</f>
        <v>0</v>
      </c>
      <c r="L199" s="121"/>
      <c r="M199" s="126"/>
      <c r="P199" s="127">
        <f>SUM(P200:P203)</f>
        <v>0</v>
      </c>
      <c r="R199" s="127">
        <f>SUM(R200:R203)</f>
        <v>0</v>
      </c>
      <c r="T199" s="128">
        <f>SUM(T200:T203)</f>
        <v>0</v>
      </c>
      <c r="AR199" s="122" t="s">
        <v>86</v>
      </c>
      <c r="AT199" s="129" t="s">
        <v>78</v>
      </c>
      <c r="AU199" s="129" t="s">
        <v>86</v>
      </c>
      <c r="AY199" s="122" t="s">
        <v>305</v>
      </c>
      <c r="BK199" s="130">
        <f>SUM(BK200:BK203)</f>
        <v>0</v>
      </c>
    </row>
    <row r="200" spans="2:65" s="1" customFormat="1" ht="24.2" customHeight="1">
      <c r="B200" s="33"/>
      <c r="C200" s="133" t="s">
        <v>533</v>
      </c>
      <c r="D200" s="133" t="s">
        <v>307</v>
      </c>
      <c r="E200" s="134" t="s">
        <v>9534</v>
      </c>
      <c r="F200" s="135" t="s">
        <v>9535</v>
      </c>
      <c r="G200" s="136" t="s">
        <v>453</v>
      </c>
      <c r="H200" s="137">
        <v>50.597000000000001</v>
      </c>
      <c r="I200" s="138"/>
      <c r="J200" s="139">
        <f>ROUND(I200*H200,2)</f>
        <v>0</v>
      </c>
      <c r="K200" s="135" t="s">
        <v>310</v>
      </c>
      <c r="L200" s="33"/>
      <c r="M200" s="140" t="s">
        <v>42</v>
      </c>
      <c r="N200" s="141" t="s">
        <v>50</v>
      </c>
      <c r="P200" s="142">
        <f>O200*H200</f>
        <v>0</v>
      </c>
      <c r="Q200" s="142">
        <v>0</v>
      </c>
      <c r="R200" s="142">
        <f>Q200*H200</f>
        <v>0</v>
      </c>
      <c r="S200" s="142">
        <v>0</v>
      </c>
      <c r="T200" s="143">
        <f>S200*H200</f>
        <v>0</v>
      </c>
      <c r="AR200" s="144" t="s">
        <v>311</v>
      </c>
      <c r="AT200" s="144" t="s">
        <v>307</v>
      </c>
      <c r="AU200" s="144" t="s">
        <v>88</v>
      </c>
      <c r="AY200" s="18" t="s">
        <v>305</v>
      </c>
      <c r="BE200" s="145">
        <f>IF(N200="základní",J200,0)</f>
        <v>0</v>
      </c>
      <c r="BF200" s="145">
        <f>IF(N200="snížená",J200,0)</f>
        <v>0</v>
      </c>
      <c r="BG200" s="145">
        <f>IF(N200="zákl. přenesená",J200,0)</f>
        <v>0</v>
      </c>
      <c r="BH200" s="145">
        <f>IF(N200="sníž. přenesená",J200,0)</f>
        <v>0</v>
      </c>
      <c r="BI200" s="145">
        <f>IF(N200="nulová",J200,0)</f>
        <v>0</v>
      </c>
      <c r="BJ200" s="18" t="s">
        <v>86</v>
      </c>
      <c r="BK200" s="145">
        <f>ROUND(I200*H200,2)</f>
        <v>0</v>
      </c>
      <c r="BL200" s="18" t="s">
        <v>311</v>
      </c>
      <c r="BM200" s="144" t="s">
        <v>10966</v>
      </c>
    </row>
    <row r="201" spans="2:65" s="1" customFormat="1" ht="29.25">
      <c r="B201" s="33"/>
      <c r="D201" s="146" t="s">
        <v>313</v>
      </c>
      <c r="F201" s="147" t="s">
        <v>9537</v>
      </c>
      <c r="I201" s="148"/>
      <c r="L201" s="33"/>
      <c r="M201" s="149"/>
      <c r="T201" s="54"/>
      <c r="AT201" s="18" t="s">
        <v>313</v>
      </c>
      <c r="AU201" s="18" t="s">
        <v>88</v>
      </c>
    </row>
    <row r="202" spans="2:65" s="1" customFormat="1" ht="11.25">
      <c r="B202" s="33"/>
      <c r="D202" s="150" t="s">
        <v>315</v>
      </c>
      <c r="F202" s="151" t="s">
        <v>9538</v>
      </c>
      <c r="I202" s="148"/>
      <c r="L202" s="33"/>
      <c r="M202" s="149"/>
      <c r="T202" s="54"/>
      <c r="AT202" s="18" t="s">
        <v>315</v>
      </c>
      <c r="AU202" s="18" t="s">
        <v>88</v>
      </c>
    </row>
    <row r="203" spans="2:65" s="1" customFormat="1" ht="58.5">
      <c r="B203" s="33"/>
      <c r="D203" s="146" t="s">
        <v>4036</v>
      </c>
      <c r="F203" s="189" t="s">
        <v>10967</v>
      </c>
      <c r="I203" s="148"/>
      <c r="L203" s="33"/>
      <c r="M203" s="194"/>
      <c r="N203" s="195"/>
      <c r="O203" s="195"/>
      <c r="P203" s="195"/>
      <c r="Q203" s="195"/>
      <c r="R203" s="195"/>
      <c r="S203" s="195"/>
      <c r="T203" s="196"/>
      <c r="AT203" s="18" t="s">
        <v>4036</v>
      </c>
      <c r="AU203" s="18" t="s">
        <v>88</v>
      </c>
    </row>
    <row r="204" spans="2:65" s="1" customFormat="1" ht="6.95" customHeight="1">
      <c r="B204" s="42"/>
      <c r="C204" s="43"/>
      <c r="D204" s="43"/>
      <c r="E204" s="43"/>
      <c r="F204" s="43"/>
      <c r="G204" s="43"/>
      <c r="H204" s="43"/>
      <c r="I204" s="43"/>
      <c r="J204" s="43"/>
      <c r="K204" s="43"/>
      <c r="L204" s="33"/>
    </row>
  </sheetData>
  <sheetProtection algorithmName="SHA-512" hashValue="C6IvDEyi0p+IMi6hyq7VhW4mXlDsZk8fbzx7ejjdLOWK9hYZrq9O3WaNEEV1h21EE0X+ltGpcv3cSHawa9HiOg==" saltValue="TtH5Zm2k/qmvZnmIuheX0s/7YjbyAYnlbUDrIBP3gQNSOJmPHqBsY5Cs3wL3XLny9w54uMVZaOa8wpFKDF4geg==" spinCount="100000" sheet="1" objects="1" scenarios="1" formatColumns="0" formatRows="0" autoFilter="0"/>
  <autoFilter ref="C89:K203" xr:uid="{00000000-0009-0000-0000-00001D000000}"/>
  <mergeCells count="12">
    <mergeCell ref="E82:H82"/>
    <mergeCell ref="L2:V2"/>
    <mergeCell ref="E50:H50"/>
    <mergeCell ref="E52:H52"/>
    <mergeCell ref="E54:H54"/>
    <mergeCell ref="E78:H78"/>
    <mergeCell ref="E80:H80"/>
    <mergeCell ref="E7:H7"/>
    <mergeCell ref="E9:H9"/>
    <mergeCell ref="E11:H11"/>
    <mergeCell ref="E20:H20"/>
    <mergeCell ref="E29:H29"/>
  </mergeCells>
  <hyperlinks>
    <hyperlink ref="F95" r:id="rId1" xr:uid="{00000000-0004-0000-1D00-000000000000}"/>
    <hyperlink ref="F100" r:id="rId2" xr:uid="{00000000-0004-0000-1D00-000001000000}"/>
    <hyperlink ref="F104" r:id="rId3" xr:uid="{00000000-0004-0000-1D00-000002000000}"/>
    <hyperlink ref="F109" r:id="rId4" xr:uid="{00000000-0004-0000-1D00-000003000000}"/>
    <hyperlink ref="F114" r:id="rId5" xr:uid="{00000000-0004-0000-1D00-000004000000}"/>
    <hyperlink ref="F119" r:id="rId6" xr:uid="{00000000-0004-0000-1D00-000005000000}"/>
    <hyperlink ref="F122" r:id="rId7" xr:uid="{00000000-0004-0000-1D00-000006000000}"/>
    <hyperlink ref="F126" r:id="rId8" xr:uid="{00000000-0004-0000-1D00-000007000000}"/>
    <hyperlink ref="F131" r:id="rId9" xr:uid="{00000000-0004-0000-1D00-000008000000}"/>
    <hyperlink ref="F136" r:id="rId10" xr:uid="{00000000-0004-0000-1D00-000009000000}"/>
    <hyperlink ref="F139" r:id="rId11" xr:uid="{00000000-0004-0000-1D00-00000A000000}"/>
    <hyperlink ref="F148" r:id="rId12" xr:uid="{00000000-0004-0000-1D00-00000B000000}"/>
    <hyperlink ref="F156" r:id="rId13" xr:uid="{00000000-0004-0000-1D00-00000C000000}"/>
    <hyperlink ref="F161" r:id="rId14" xr:uid="{00000000-0004-0000-1D00-00000D000000}"/>
    <hyperlink ref="F166" r:id="rId15" xr:uid="{00000000-0004-0000-1D00-00000E000000}"/>
    <hyperlink ref="F174" r:id="rId16" xr:uid="{00000000-0004-0000-1D00-00000F000000}"/>
    <hyperlink ref="F182" r:id="rId17" xr:uid="{00000000-0004-0000-1D00-000010000000}"/>
    <hyperlink ref="F190" r:id="rId18" xr:uid="{00000000-0004-0000-1D00-000011000000}"/>
    <hyperlink ref="F194" r:id="rId19" xr:uid="{00000000-0004-0000-1D00-000012000000}"/>
    <hyperlink ref="F202" r:id="rId20" xr:uid="{00000000-0004-0000-1D00-000013000000}"/>
  </hyperlinks>
  <pageMargins left="0.39374999999999999" right="0.39374999999999999" top="0.39374999999999999" bottom="0.39374999999999999" header="0" footer="0"/>
  <pageSetup paperSize="9" scale="76" fitToHeight="100" orientation="portrait" blackAndWhite="1" r:id="rId21"/>
  <headerFooter>
    <oddFooter>&amp;CStrana &amp;P z &amp;N</oddFooter>
  </headerFooter>
  <drawing r:id="rId2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BM103"/>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95"/>
      <c r="M2" s="295"/>
      <c r="N2" s="295"/>
      <c r="O2" s="295"/>
      <c r="P2" s="295"/>
      <c r="Q2" s="295"/>
      <c r="R2" s="295"/>
      <c r="S2" s="295"/>
      <c r="T2" s="295"/>
      <c r="U2" s="295"/>
      <c r="V2" s="295"/>
      <c r="AT2" s="18" t="s">
        <v>196</v>
      </c>
    </row>
    <row r="3" spans="2:46" ht="6.95" customHeight="1">
      <c r="B3" s="19"/>
      <c r="C3" s="20"/>
      <c r="D3" s="20"/>
      <c r="E3" s="20"/>
      <c r="F3" s="20"/>
      <c r="G3" s="20"/>
      <c r="H3" s="20"/>
      <c r="I3" s="20"/>
      <c r="J3" s="20"/>
      <c r="K3" s="20"/>
      <c r="L3" s="21"/>
      <c r="AT3" s="18" t="s">
        <v>88</v>
      </c>
    </row>
    <row r="4" spans="2:46" ht="24.95" customHeight="1">
      <c r="B4" s="21"/>
      <c r="D4" s="22" t="s">
        <v>204</v>
      </c>
      <c r="L4" s="21"/>
      <c r="M4" s="92" t="s">
        <v>10</v>
      </c>
      <c r="AT4" s="18" t="s">
        <v>4</v>
      </c>
    </row>
    <row r="5" spans="2:46" ht="6.95" customHeight="1">
      <c r="B5" s="21"/>
      <c r="L5" s="21"/>
    </row>
    <row r="6" spans="2:46" ht="12" customHeight="1">
      <c r="B6" s="21"/>
      <c r="D6" s="28" t="s">
        <v>16</v>
      </c>
      <c r="L6" s="21"/>
    </row>
    <row r="7" spans="2:46" ht="16.5" customHeight="1">
      <c r="B7" s="21"/>
      <c r="E7" s="333" t="str">
        <f>'Rekapitulace stavby'!K6</f>
        <v>Domov pro seniory v Litomyšli</v>
      </c>
      <c r="F7" s="334"/>
      <c r="G7" s="334"/>
      <c r="H7" s="334"/>
      <c r="L7" s="21"/>
    </row>
    <row r="8" spans="2:46" s="1" customFormat="1" ht="12" customHeight="1">
      <c r="B8" s="33"/>
      <c r="D8" s="28" t="s">
        <v>217</v>
      </c>
      <c r="L8" s="33"/>
    </row>
    <row r="9" spans="2:46" s="1" customFormat="1" ht="16.5" customHeight="1">
      <c r="B9" s="33"/>
      <c r="E9" s="316" t="s">
        <v>4963</v>
      </c>
      <c r="F9" s="335"/>
      <c r="G9" s="335"/>
      <c r="H9" s="335"/>
      <c r="L9" s="33"/>
    </row>
    <row r="10" spans="2:46" s="1" customFormat="1" ht="11.25">
      <c r="B10" s="33"/>
      <c r="L10" s="33"/>
    </row>
    <row r="11" spans="2:46" s="1" customFormat="1" ht="12" customHeight="1">
      <c r="B11" s="33"/>
      <c r="D11" s="28" t="s">
        <v>18</v>
      </c>
      <c r="F11" s="26" t="s">
        <v>19</v>
      </c>
      <c r="I11" s="28" t="s">
        <v>20</v>
      </c>
      <c r="J11" s="26" t="s">
        <v>42</v>
      </c>
      <c r="L11" s="33"/>
    </row>
    <row r="12" spans="2:46" s="1" customFormat="1" ht="12" customHeight="1">
      <c r="B12" s="33"/>
      <c r="D12" s="28" t="s">
        <v>22</v>
      </c>
      <c r="F12" s="26" t="s">
        <v>23</v>
      </c>
      <c r="I12" s="28" t="s">
        <v>24</v>
      </c>
      <c r="J12" s="50" t="str">
        <f>'Rekapitulace stavby'!AN8</f>
        <v>20. 1. 2025</v>
      </c>
      <c r="L12" s="33"/>
    </row>
    <row r="13" spans="2:46" s="1" customFormat="1" ht="10.9" customHeight="1">
      <c r="B13" s="33"/>
      <c r="L13" s="33"/>
    </row>
    <row r="14" spans="2:46" s="1" customFormat="1" ht="12" customHeight="1">
      <c r="B14" s="33"/>
      <c r="D14" s="28" t="s">
        <v>26</v>
      </c>
      <c r="I14" s="28" t="s">
        <v>27</v>
      </c>
      <c r="J14" s="26" t="s">
        <v>28</v>
      </c>
      <c r="L14" s="33"/>
    </row>
    <row r="15" spans="2:46" s="1" customFormat="1" ht="18" customHeight="1">
      <c r="B15" s="33"/>
      <c r="E15" s="26" t="s">
        <v>29</v>
      </c>
      <c r="I15" s="28" t="s">
        <v>30</v>
      </c>
      <c r="J15" s="26" t="s">
        <v>31</v>
      </c>
      <c r="L15" s="33"/>
    </row>
    <row r="16" spans="2:46" s="1" customFormat="1" ht="6.95" customHeight="1">
      <c r="B16" s="33"/>
      <c r="L16" s="33"/>
    </row>
    <row r="17" spans="2:12" s="1" customFormat="1" ht="12" customHeight="1">
      <c r="B17" s="33"/>
      <c r="D17" s="28" t="s">
        <v>32</v>
      </c>
      <c r="I17" s="28" t="s">
        <v>27</v>
      </c>
      <c r="J17" s="29" t="str">
        <f>'Rekapitulace stavby'!AN13</f>
        <v>Vyplň údaj</v>
      </c>
      <c r="L17" s="33"/>
    </row>
    <row r="18" spans="2:12" s="1" customFormat="1" ht="18" customHeight="1">
      <c r="B18" s="33"/>
      <c r="E18" s="336" t="str">
        <f>'Rekapitulace stavby'!E14</f>
        <v>Vyplň údaj</v>
      </c>
      <c r="F18" s="294"/>
      <c r="G18" s="294"/>
      <c r="H18" s="294"/>
      <c r="I18" s="28" t="s">
        <v>30</v>
      </c>
      <c r="J18" s="29" t="str">
        <f>'Rekapitulace stavby'!AN14</f>
        <v>Vyplň údaj</v>
      </c>
      <c r="L18" s="33"/>
    </row>
    <row r="19" spans="2:12" s="1" customFormat="1" ht="6.95" customHeight="1">
      <c r="B19" s="33"/>
      <c r="L19" s="33"/>
    </row>
    <row r="20" spans="2:12" s="1" customFormat="1" ht="12" customHeight="1">
      <c r="B20" s="33"/>
      <c r="D20" s="28" t="s">
        <v>34</v>
      </c>
      <c r="I20" s="28" t="s">
        <v>27</v>
      </c>
      <c r="J20" s="26" t="s">
        <v>35</v>
      </c>
      <c r="L20" s="33"/>
    </row>
    <row r="21" spans="2:12" s="1" customFormat="1" ht="18" customHeight="1">
      <c r="B21" s="33"/>
      <c r="E21" s="26" t="s">
        <v>36</v>
      </c>
      <c r="I21" s="28" t="s">
        <v>30</v>
      </c>
      <c r="J21" s="26" t="s">
        <v>37</v>
      </c>
      <c r="L21" s="33"/>
    </row>
    <row r="22" spans="2:12" s="1" customFormat="1" ht="6.95" customHeight="1">
      <c r="B22" s="33"/>
      <c r="L22" s="33"/>
    </row>
    <row r="23" spans="2:12" s="1" customFormat="1" ht="12" customHeight="1">
      <c r="B23" s="33"/>
      <c r="D23" s="28" t="s">
        <v>39</v>
      </c>
      <c r="I23" s="28" t="s">
        <v>27</v>
      </c>
      <c r="J23" s="26" t="s">
        <v>40</v>
      </c>
      <c r="L23" s="33"/>
    </row>
    <row r="24" spans="2:12" s="1" customFormat="1" ht="18" customHeight="1">
      <c r="B24" s="33"/>
      <c r="E24" s="26" t="s">
        <v>41</v>
      </c>
      <c r="I24" s="28" t="s">
        <v>30</v>
      </c>
      <c r="J24" s="26" t="s">
        <v>42</v>
      </c>
      <c r="L24" s="33"/>
    </row>
    <row r="25" spans="2:12" s="1" customFormat="1" ht="6.95" customHeight="1">
      <c r="B25" s="33"/>
      <c r="L25" s="33"/>
    </row>
    <row r="26" spans="2:12" s="1" customFormat="1" ht="12" customHeight="1">
      <c r="B26" s="33"/>
      <c r="D26" s="28" t="s">
        <v>43</v>
      </c>
      <c r="L26" s="33"/>
    </row>
    <row r="27" spans="2:12" s="7" customFormat="1" ht="16.5" customHeight="1">
      <c r="B27" s="93"/>
      <c r="E27" s="299" t="s">
        <v>42</v>
      </c>
      <c r="F27" s="299"/>
      <c r="G27" s="299"/>
      <c r="H27" s="299"/>
      <c r="L27" s="93"/>
    </row>
    <row r="28" spans="2:12" s="1" customFormat="1" ht="6.95" customHeight="1">
      <c r="B28" s="33"/>
      <c r="L28" s="33"/>
    </row>
    <row r="29" spans="2:12" s="1" customFormat="1" ht="6.95" customHeight="1">
      <c r="B29" s="33"/>
      <c r="D29" s="51"/>
      <c r="E29" s="51"/>
      <c r="F29" s="51"/>
      <c r="G29" s="51"/>
      <c r="H29" s="51"/>
      <c r="I29" s="51"/>
      <c r="J29" s="51"/>
      <c r="K29" s="51"/>
      <c r="L29" s="33"/>
    </row>
    <row r="30" spans="2:12" s="1" customFormat="1" ht="25.35" customHeight="1">
      <c r="B30" s="33"/>
      <c r="D30" s="94" t="s">
        <v>45</v>
      </c>
      <c r="J30" s="64">
        <f>ROUND(J83, 2)</f>
        <v>0</v>
      </c>
      <c r="L30" s="33"/>
    </row>
    <row r="31" spans="2:12" s="1" customFormat="1" ht="6.95" customHeight="1">
      <c r="B31" s="33"/>
      <c r="D31" s="51"/>
      <c r="E31" s="51"/>
      <c r="F31" s="51"/>
      <c r="G31" s="51"/>
      <c r="H31" s="51"/>
      <c r="I31" s="51"/>
      <c r="J31" s="51"/>
      <c r="K31" s="51"/>
      <c r="L31" s="33"/>
    </row>
    <row r="32" spans="2:12" s="1" customFormat="1" ht="14.45" customHeight="1">
      <c r="B32" s="33"/>
      <c r="F32" s="36" t="s">
        <v>47</v>
      </c>
      <c r="I32" s="36" t="s">
        <v>46</v>
      </c>
      <c r="J32" s="36" t="s">
        <v>48</v>
      </c>
      <c r="L32" s="33"/>
    </row>
    <row r="33" spans="2:12" s="1" customFormat="1" ht="14.45" customHeight="1">
      <c r="B33" s="33"/>
      <c r="D33" s="53" t="s">
        <v>49</v>
      </c>
      <c r="E33" s="28" t="s">
        <v>50</v>
      </c>
      <c r="F33" s="83">
        <f>ROUND((SUM(BE83:BE102)),  2)</f>
        <v>0</v>
      </c>
      <c r="I33" s="95">
        <v>0.21</v>
      </c>
      <c r="J33" s="83">
        <f>ROUND(((SUM(BE83:BE102))*I33),  2)</f>
        <v>0</v>
      </c>
      <c r="L33" s="33"/>
    </row>
    <row r="34" spans="2:12" s="1" customFormat="1" ht="14.45" customHeight="1">
      <c r="B34" s="33"/>
      <c r="E34" s="28" t="s">
        <v>51</v>
      </c>
      <c r="F34" s="83">
        <f>ROUND((SUM(BF83:BF102)),  2)</f>
        <v>0</v>
      </c>
      <c r="I34" s="95">
        <v>0.12</v>
      </c>
      <c r="J34" s="83">
        <f>ROUND(((SUM(BF83:BF102))*I34),  2)</f>
        <v>0</v>
      </c>
      <c r="L34" s="33"/>
    </row>
    <row r="35" spans="2:12" s="1" customFormat="1" ht="14.45" hidden="1" customHeight="1">
      <c r="B35" s="33"/>
      <c r="E35" s="28" t="s">
        <v>52</v>
      </c>
      <c r="F35" s="83">
        <f>ROUND((SUM(BG83:BG102)),  2)</f>
        <v>0</v>
      </c>
      <c r="I35" s="95">
        <v>0.21</v>
      </c>
      <c r="J35" s="83">
        <f>0</f>
        <v>0</v>
      </c>
      <c r="L35" s="33"/>
    </row>
    <row r="36" spans="2:12" s="1" customFormat="1" ht="14.45" hidden="1" customHeight="1">
      <c r="B36" s="33"/>
      <c r="E36" s="28" t="s">
        <v>53</v>
      </c>
      <c r="F36" s="83">
        <f>ROUND((SUM(BH83:BH102)),  2)</f>
        <v>0</v>
      </c>
      <c r="I36" s="95">
        <v>0.12</v>
      </c>
      <c r="J36" s="83">
        <f>0</f>
        <v>0</v>
      </c>
      <c r="L36" s="33"/>
    </row>
    <row r="37" spans="2:12" s="1" customFormat="1" ht="14.45" hidden="1" customHeight="1">
      <c r="B37" s="33"/>
      <c r="E37" s="28" t="s">
        <v>54</v>
      </c>
      <c r="F37" s="83">
        <f>ROUND((SUM(BI83:BI102)),  2)</f>
        <v>0</v>
      </c>
      <c r="I37" s="95">
        <v>0</v>
      </c>
      <c r="J37" s="83">
        <f>0</f>
        <v>0</v>
      </c>
      <c r="L37" s="33"/>
    </row>
    <row r="38" spans="2:12" s="1" customFormat="1" ht="6.95" customHeight="1">
      <c r="B38" s="33"/>
      <c r="L38" s="33"/>
    </row>
    <row r="39" spans="2:12" s="1" customFormat="1" ht="25.35" customHeight="1">
      <c r="B39" s="33"/>
      <c r="C39" s="96"/>
      <c r="D39" s="97" t="s">
        <v>55</v>
      </c>
      <c r="E39" s="55"/>
      <c r="F39" s="55"/>
      <c r="G39" s="98" t="s">
        <v>56</v>
      </c>
      <c r="H39" s="99" t="s">
        <v>57</v>
      </c>
      <c r="I39" s="55"/>
      <c r="J39" s="100">
        <f>SUM(J30:J37)</f>
        <v>0</v>
      </c>
      <c r="K39" s="101"/>
      <c r="L39" s="33"/>
    </row>
    <row r="40" spans="2:12" s="1" customFormat="1" ht="14.45" customHeight="1">
      <c r="B40" s="42"/>
      <c r="C40" s="43"/>
      <c r="D40" s="43"/>
      <c r="E40" s="43"/>
      <c r="F40" s="43"/>
      <c r="G40" s="43"/>
      <c r="H40" s="43"/>
      <c r="I40" s="43"/>
      <c r="J40" s="43"/>
      <c r="K40" s="43"/>
      <c r="L40" s="33"/>
    </row>
    <row r="44" spans="2:12" s="1" customFormat="1" ht="6.95" customHeight="1">
      <c r="B44" s="44"/>
      <c r="C44" s="45"/>
      <c r="D44" s="45"/>
      <c r="E44" s="45"/>
      <c r="F44" s="45"/>
      <c r="G44" s="45"/>
      <c r="H44" s="45"/>
      <c r="I44" s="45"/>
      <c r="J44" s="45"/>
      <c r="K44" s="45"/>
      <c r="L44" s="33"/>
    </row>
    <row r="45" spans="2:12" s="1" customFormat="1" ht="24.95" customHeight="1">
      <c r="B45" s="33"/>
      <c r="C45" s="22" t="s">
        <v>246</v>
      </c>
      <c r="L45" s="33"/>
    </row>
    <row r="46" spans="2:12" s="1" customFormat="1" ht="6.95" customHeight="1">
      <c r="B46" s="33"/>
      <c r="L46" s="33"/>
    </row>
    <row r="47" spans="2:12" s="1" customFormat="1" ht="12" customHeight="1">
      <c r="B47" s="33"/>
      <c r="C47" s="28" t="s">
        <v>16</v>
      </c>
      <c r="L47" s="33"/>
    </row>
    <row r="48" spans="2:12" s="1" customFormat="1" ht="16.5" customHeight="1">
      <c r="B48" s="33"/>
      <c r="E48" s="333" t="str">
        <f>E7</f>
        <v>Domov pro seniory v Litomyšli</v>
      </c>
      <c r="F48" s="334"/>
      <c r="G48" s="334"/>
      <c r="H48" s="334"/>
      <c r="L48" s="33"/>
    </row>
    <row r="49" spans="2:47" s="1" customFormat="1" ht="12" customHeight="1">
      <c r="B49" s="33"/>
      <c r="C49" s="28" t="s">
        <v>217</v>
      </c>
      <c r="L49" s="33"/>
    </row>
    <row r="50" spans="2:47" s="1" customFormat="1" ht="16.5" customHeight="1">
      <c r="B50" s="33"/>
      <c r="E50" s="316" t="str">
        <f>E9</f>
        <v>VRN - Vedlejší rozpočtové náklady</v>
      </c>
      <c r="F50" s="335"/>
      <c r="G50" s="335"/>
      <c r="H50" s="335"/>
      <c r="L50" s="33"/>
    </row>
    <row r="51" spans="2:47" s="1" customFormat="1" ht="6.95" customHeight="1">
      <c r="B51" s="33"/>
      <c r="L51" s="33"/>
    </row>
    <row r="52" spans="2:47" s="1" customFormat="1" ht="12" customHeight="1">
      <c r="B52" s="33"/>
      <c r="C52" s="28" t="s">
        <v>22</v>
      </c>
      <c r="F52" s="26" t="str">
        <f>F12</f>
        <v>Z.Kopala, 570 01 Litomyšl</v>
      </c>
      <c r="I52" s="28" t="s">
        <v>24</v>
      </c>
      <c r="J52" s="50" t="str">
        <f>IF(J12="","",J12)</f>
        <v>20. 1. 2025</v>
      </c>
      <c r="L52" s="33"/>
    </row>
    <row r="53" spans="2:47" s="1" customFormat="1" ht="6.95" customHeight="1">
      <c r="B53" s="33"/>
      <c r="L53" s="33"/>
    </row>
    <row r="54" spans="2:47" s="1" customFormat="1" ht="15.2" customHeight="1">
      <c r="B54" s="33"/>
      <c r="C54" s="28" t="s">
        <v>26</v>
      </c>
      <c r="F54" s="26" t="str">
        <f>E15</f>
        <v>Město Litomyšl</v>
      </c>
      <c r="I54" s="28" t="s">
        <v>34</v>
      </c>
      <c r="J54" s="31" t="str">
        <f>E21</f>
        <v>DELTAPLAN s.r.o.</v>
      </c>
      <c r="L54" s="33"/>
    </row>
    <row r="55" spans="2:47" s="1" customFormat="1" ht="15.2" customHeight="1">
      <c r="B55" s="33"/>
      <c r="C55" s="28" t="s">
        <v>32</v>
      </c>
      <c r="F55" s="26" t="str">
        <f>IF(E18="","",E18)</f>
        <v>Vyplň údaj</v>
      </c>
      <c r="I55" s="28" t="s">
        <v>39</v>
      </c>
      <c r="J55" s="31" t="str">
        <f>E24</f>
        <v>Ing.Štefan Sivák</v>
      </c>
      <c r="L55" s="33"/>
    </row>
    <row r="56" spans="2:47" s="1" customFormat="1" ht="10.35" customHeight="1">
      <c r="B56" s="33"/>
      <c r="L56" s="33"/>
    </row>
    <row r="57" spans="2:47" s="1" customFormat="1" ht="29.25" customHeight="1">
      <c r="B57" s="33"/>
      <c r="C57" s="102" t="s">
        <v>247</v>
      </c>
      <c r="D57" s="96"/>
      <c r="E57" s="96"/>
      <c r="F57" s="96"/>
      <c r="G57" s="96"/>
      <c r="H57" s="96"/>
      <c r="I57" s="96"/>
      <c r="J57" s="103" t="s">
        <v>248</v>
      </c>
      <c r="K57" s="96"/>
      <c r="L57" s="33"/>
    </row>
    <row r="58" spans="2:47" s="1" customFormat="1" ht="10.35" customHeight="1">
      <c r="B58" s="33"/>
      <c r="L58" s="33"/>
    </row>
    <row r="59" spans="2:47" s="1" customFormat="1" ht="22.9" customHeight="1">
      <c r="B59" s="33"/>
      <c r="C59" s="104" t="s">
        <v>77</v>
      </c>
      <c r="J59" s="64">
        <f>J83</f>
        <v>0</v>
      </c>
      <c r="L59" s="33"/>
      <c r="AU59" s="18" t="s">
        <v>249</v>
      </c>
    </row>
    <row r="60" spans="2:47" s="8" customFormat="1" ht="24.95" customHeight="1">
      <c r="B60" s="105"/>
      <c r="D60" s="106" t="s">
        <v>4963</v>
      </c>
      <c r="E60" s="107"/>
      <c r="F60" s="107"/>
      <c r="G60" s="107"/>
      <c r="H60" s="107"/>
      <c r="I60" s="107"/>
      <c r="J60" s="108">
        <f>J84</f>
        <v>0</v>
      </c>
      <c r="L60" s="105"/>
    </row>
    <row r="61" spans="2:47" s="9" customFormat="1" ht="19.899999999999999" customHeight="1">
      <c r="B61" s="109"/>
      <c r="D61" s="110" t="s">
        <v>4964</v>
      </c>
      <c r="E61" s="111"/>
      <c r="F61" s="111"/>
      <c r="G61" s="111"/>
      <c r="H61" s="111"/>
      <c r="I61" s="111"/>
      <c r="J61" s="112">
        <f>J85</f>
        <v>0</v>
      </c>
      <c r="L61" s="109"/>
    </row>
    <row r="62" spans="2:47" s="9" customFormat="1" ht="19.899999999999999" customHeight="1">
      <c r="B62" s="109"/>
      <c r="D62" s="110" t="s">
        <v>8744</v>
      </c>
      <c r="E62" s="111"/>
      <c r="F62" s="111"/>
      <c r="G62" s="111"/>
      <c r="H62" s="111"/>
      <c r="I62" s="111"/>
      <c r="J62" s="112">
        <f>J92</f>
        <v>0</v>
      </c>
      <c r="L62" s="109"/>
    </row>
    <row r="63" spans="2:47" s="9" customFormat="1" ht="19.899999999999999" customHeight="1">
      <c r="B63" s="109"/>
      <c r="D63" s="110" t="s">
        <v>8745</v>
      </c>
      <c r="E63" s="111"/>
      <c r="F63" s="111"/>
      <c r="G63" s="111"/>
      <c r="H63" s="111"/>
      <c r="I63" s="111"/>
      <c r="J63" s="112">
        <f>J96</f>
        <v>0</v>
      </c>
      <c r="L63" s="109"/>
    </row>
    <row r="64" spans="2:47" s="1" customFormat="1" ht="21.75" customHeight="1">
      <c r="B64" s="33"/>
      <c r="L64" s="33"/>
    </row>
    <row r="65" spans="2:12" s="1" customFormat="1" ht="6.95" customHeight="1">
      <c r="B65" s="42"/>
      <c r="C65" s="43"/>
      <c r="D65" s="43"/>
      <c r="E65" s="43"/>
      <c r="F65" s="43"/>
      <c r="G65" s="43"/>
      <c r="H65" s="43"/>
      <c r="I65" s="43"/>
      <c r="J65" s="43"/>
      <c r="K65" s="43"/>
      <c r="L65" s="33"/>
    </row>
    <row r="69" spans="2:12" s="1" customFormat="1" ht="6.95" customHeight="1">
      <c r="B69" s="44"/>
      <c r="C69" s="45"/>
      <c r="D69" s="45"/>
      <c r="E69" s="45"/>
      <c r="F69" s="45"/>
      <c r="G69" s="45"/>
      <c r="H69" s="45"/>
      <c r="I69" s="45"/>
      <c r="J69" s="45"/>
      <c r="K69" s="45"/>
      <c r="L69" s="33"/>
    </row>
    <row r="70" spans="2:12" s="1" customFormat="1" ht="24.95" customHeight="1">
      <c r="B70" s="33"/>
      <c r="C70" s="22" t="s">
        <v>290</v>
      </c>
      <c r="L70" s="33"/>
    </row>
    <row r="71" spans="2:12" s="1" customFormat="1" ht="6.95" customHeight="1">
      <c r="B71" s="33"/>
      <c r="L71" s="33"/>
    </row>
    <row r="72" spans="2:12" s="1" customFormat="1" ht="12" customHeight="1">
      <c r="B72" s="33"/>
      <c r="C72" s="28" t="s">
        <v>16</v>
      </c>
      <c r="L72" s="33"/>
    </row>
    <row r="73" spans="2:12" s="1" customFormat="1" ht="16.5" customHeight="1">
      <c r="B73" s="33"/>
      <c r="E73" s="333" t="str">
        <f>E7</f>
        <v>Domov pro seniory v Litomyšli</v>
      </c>
      <c r="F73" s="334"/>
      <c r="G73" s="334"/>
      <c r="H73" s="334"/>
      <c r="L73" s="33"/>
    </row>
    <row r="74" spans="2:12" s="1" customFormat="1" ht="12" customHeight="1">
      <c r="B74" s="33"/>
      <c r="C74" s="28" t="s">
        <v>217</v>
      </c>
      <c r="L74" s="33"/>
    </row>
    <row r="75" spans="2:12" s="1" customFormat="1" ht="16.5" customHeight="1">
      <c r="B75" s="33"/>
      <c r="E75" s="316" t="str">
        <f>E9</f>
        <v>VRN - Vedlejší rozpočtové náklady</v>
      </c>
      <c r="F75" s="335"/>
      <c r="G75" s="335"/>
      <c r="H75" s="335"/>
      <c r="L75" s="33"/>
    </row>
    <row r="76" spans="2:12" s="1" customFormat="1" ht="6.95" customHeight="1">
      <c r="B76" s="33"/>
      <c r="L76" s="33"/>
    </row>
    <row r="77" spans="2:12" s="1" customFormat="1" ht="12" customHeight="1">
      <c r="B77" s="33"/>
      <c r="C77" s="28" t="s">
        <v>22</v>
      </c>
      <c r="F77" s="26" t="str">
        <f>F12</f>
        <v>Z.Kopala, 570 01 Litomyšl</v>
      </c>
      <c r="I77" s="28" t="s">
        <v>24</v>
      </c>
      <c r="J77" s="50" t="str">
        <f>IF(J12="","",J12)</f>
        <v>20. 1. 2025</v>
      </c>
      <c r="L77" s="33"/>
    </row>
    <row r="78" spans="2:12" s="1" customFormat="1" ht="6.95" customHeight="1">
      <c r="B78" s="33"/>
      <c r="L78" s="33"/>
    </row>
    <row r="79" spans="2:12" s="1" customFormat="1" ht="15.2" customHeight="1">
      <c r="B79" s="33"/>
      <c r="C79" s="28" t="s">
        <v>26</v>
      </c>
      <c r="F79" s="26" t="str">
        <f>E15</f>
        <v>Město Litomyšl</v>
      </c>
      <c r="I79" s="28" t="s">
        <v>34</v>
      </c>
      <c r="J79" s="31" t="str">
        <f>E21</f>
        <v>DELTAPLAN s.r.o.</v>
      </c>
      <c r="L79" s="33"/>
    </row>
    <row r="80" spans="2:12" s="1" customFormat="1" ht="15.2" customHeight="1">
      <c r="B80" s="33"/>
      <c r="C80" s="28" t="s">
        <v>32</v>
      </c>
      <c r="F80" s="26" t="str">
        <f>IF(E18="","",E18)</f>
        <v>Vyplň údaj</v>
      </c>
      <c r="I80" s="28" t="s">
        <v>39</v>
      </c>
      <c r="J80" s="31" t="str">
        <f>E24</f>
        <v>Ing.Štefan Sivák</v>
      </c>
      <c r="L80" s="33"/>
    </row>
    <row r="81" spans="2:65" s="1" customFormat="1" ht="10.35" customHeight="1">
      <c r="B81" s="33"/>
      <c r="L81" s="33"/>
    </row>
    <row r="82" spans="2:65" s="10" customFormat="1" ht="29.25" customHeight="1">
      <c r="B82" s="113"/>
      <c r="C82" s="114" t="s">
        <v>291</v>
      </c>
      <c r="D82" s="115" t="s">
        <v>64</v>
      </c>
      <c r="E82" s="115" t="s">
        <v>60</v>
      </c>
      <c r="F82" s="115" t="s">
        <v>61</v>
      </c>
      <c r="G82" s="115" t="s">
        <v>292</v>
      </c>
      <c r="H82" s="115" t="s">
        <v>293</v>
      </c>
      <c r="I82" s="115" t="s">
        <v>294</v>
      </c>
      <c r="J82" s="115" t="s">
        <v>248</v>
      </c>
      <c r="K82" s="116" t="s">
        <v>295</v>
      </c>
      <c r="L82" s="113"/>
      <c r="M82" s="57" t="s">
        <v>42</v>
      </c>
      <c r="N82" s="58" t="s">
        <v>49</v>
      </c>
      <c r="O82" s="58" t="s">
        <v>296</v>
      </c>
      <c r="P82" s="58" t="s">
        <v>297</v>
      </c>
      <c r="Q82" s="58" t="s">
        <v>298</v>
      </c>
      <c r="R82" s="58" t="s">
        <v>299</v>
      </c>
      <c r="S82" s="58" t="s">
        <v>300</v>
      </c>
      <c r="T82" s="59" t="s">
        <v>301</v>
      </c>
    </row>
    <row r="83" spans="2:65" s="1" customFormat="1" ht="22.9" customHeight="1">
      <c r="B83" s="33"/>
      <c r="C83" s="62" t="s">
        <v>302</v>
      </c>
      <c r="J83" s="117">
        <f>BK83</f>
        <v>0</v>
      </c>
      <c r="L83" s="33"/>
      <c r="M83" s="60"/>
      <c r="N83" s="51"/>
      <c r="O83" s="51"/>
      <c r="P83" s="118">
        <f>P84</f>
        <v>0</v>
      </c>
      <c r="Q83" s="51"/>
      <c r="R83" s="118">
        <f>R84</f>
        <v>0</v>
      </c>
      <c r="S83" s="51"/>
      <c r="T83" s="119">
        <f>T84</f>
        <v>0</v>
      </c>
      <c r="AT83" s="18" t="s">
        <v>78</v>
      </c>
      <c r="AU83" s="18" t="s">
        <v>249</v>
      </c>
      <c r="BK83" s="120">
        <f>BK84</f>
        <v>0</v>
      </c>
    </row>
    <row r="84" spans="2:65" s="11" customFormat="1" ht="25.9" customHeight="1">
      <c r="B84" s="121"/>
      <c r="D84" s="122" t="s">
        <v>78</v>
      </c>
      <c r="E84" s="123" t="s">
        <v>193</v>
      </c>
      <c r="F84" s="123" t="s">
        <v>194</v>
      </c>
      <c r="I84" s="124"/>
      <c r="J84" s="125">
        <f>BK84</f>
        <v>0</v>
      </c>
      <c r="L84" s="121"/>
      <c r="M84" s="126"/>
      <c r="P84" s="127">
        <f>P85+P92+P96</f>
        <v>0</v>
      </c>
      <c r="R84" s="127">
        <f>R85+R92+R96</f>
        <v>0</v>
      </c>
      <c r="T84" s="128">
        <f>T85+T92+T96</f>
        <v>0</v>
      </c>
      <c r="AR84" s="122" t="s">
        <v>340</v>
      </c>
      <c r="AT84" s="129" t="s">
        <v>78</v>
      </c>
      <c r="AU84" s="129" t="s">
        <v>79</v>
      </c>
      <c r="AY84" s="122" t="s">
        <v>305</v>
      </c>
      <c r="BK84" s="130">
        <f>BK85+BK92+BK96</f>
        <v>0</v>
      </c>
    </row>
    <row r="85" spans="2:65" s="11" customFormat="1" ht="22.9" customHeight="1">
      <c r="B85" s="121"/>
      <c r="D85" s="122" t="s">
        <v>78</v>
      </c>
      <c r="E85" s="131" t="s">
        <v>5565</v>
      </c>
      <c r="F85" s="131" t="s">
        <v>5566</v>
      </c>
      <c r="I85" s="124"/>
      <c r="J85" s="132">
        <f>BK85</f>
        <v>0</v>
      </c>
      <c r="L85" s="121"/>
      <c r="M85" s="126"/>
      <c r="P85" s="127">
        <f>SUM(P86:P91)</f>
        <v>0</v>
      </c>
      <c r="R85" s="127">
        <f>SUM(R86:R91)</f>
        <v>0</v>
      </c>
      <c r="T85" s="128">
        <f>SUM(T86:T91)</f>
        <v>0</v>
      </c>
      <c r="AR85" s="122" t="s">
        <v>340</v>
      </c>
      <c r="AT85" s="129" t="s">
        <v>78</v>
      </c>
      <c r="AU85" s="129" t="s">
        <v>86</v>
      </c>
      <c r="AY85" s="122" t="s">
        <v>305</v>
      </c>
      <c r="BK85" s="130">
        <f>SUM(BK86:BK91)</f>
        <v>0</v>
      </c>
    </row>
    <row r="86" spans="2:65" s="1" customFormat="1" ht="16.5" customHeight="1">
      <c r="B86" s="33"/>
      <c r="C86" s="133" t="s">
        <v>86</v>
      </c>
      <c r="D86" s="133" t="s">
        <v>307</v>
      </c>
      <c r="E86" s="134" t="s">
        <v>10244</v>
      </c>
      <c r="F86" s="135" t="s">
        <v>10245</v>
      </c>
      <c r="G86" s="136" t="s">
        <v>10968</v>
      </c>
      <c r="H86" s="137">
        <v>1</v>
      </c>
      <c r="I86" s="138"/>
      <c r="J86" s="139">
        <f>ROUND(I86*H86,2)</f>
        <v>0</v>
      </c>
      <c r="K86" s="135" t="s">
        <v>310</v>
      </c>
      <c r="L86" s="33"/>
      <c r="M86" s="140" t="s">
        <v>42</v>
      </c>
      <c r="N86" s="141" t="s">
        <v>50</v>
      </c>
      <c r="P86" s="142">
        <f>O86*H86</f>
        <v>0</v>
      </c>
      <c r="Q86" s="142">
        <v>0</v>
      </c>
      <c r="R86" s="142">
        <f>Q86*H86</f>
        <v>0</v>
      </c>
      <c r="S86" s="142">
        <v>0</v>
      </c>
      <c r="T86" s="143">
        <f>S86*H86</f>
        <v>0</v>
      </c>
      <c r="AR86" s="144" t="s">
        <v>5570</v>
      </c>
      <c r="AT86" s="144" t="s">
        <v>307</v>
      </c>
      <c r="AU86" s="144" t="s">
        <v>88</v>
      </c>
      <c r="AY86" s="18" t="s">
        <v>305</v>
      </c>
      <c r="BE86" s="145">
        <f>IF(N86="základní",J86,0)</f>
        <v>0</v>
      </c>
      <c r="BF86" s="145">
        <f>IF(N86="snížená",J86,0)</f>
        <v>0</v>
      </c>
      <c r="BG86" s="145">
        <f>IF(N86="zákl. přenesená",J86,0)</f>
        <v>0</v>
      </c>
      <c r="BH86" s="145">
        <f>IF(N86="sníž. přenesená",J86,0)</f>
        <v>0</v>
      </c>
      <c r="BI86" s="145">
        <f>IF(N86="nulová",J86,0)</f>
        <v>0</v>
      </c>
      <c r="BJ86" s="18" t="s">
        <v>86</v>
      </c>
      <c r="BK86" s="145">
        <f>ROUND(I86*H86,2)</f>
        <v>0</v>
      </c>
      <c r="BL86" s="18" t="s">
        <v>5570</v>
      </c>
      <c r="BM86" s="144" t="s">
        <v>10969</v>
      </c>
    </row>
    <row r="87" spans="2:65" s="1" customFormat="1" ht="11.25">
      <c r="B87" s="33"/>
      <c r="D87" s="146" t="s">
        <v>313</v>
      </c>
      <c r="F87" s="147" t="s">
        <v>10245</v>
      </c>
      <c r="I87" s="148"/>
      <c r="L87" s="33"/>
      <c r="M87" s="149"/>
      <c r="T87" s="54"/>
      <c r="AT87" s="18" t="s">
        <v>313</v>
      </c>
      <c r="AU87" s="18" t="s">
        <v>88</v>
      </c>
    </row>
    <row r="88" spans="2:65" s="1" customFormat="1" ht="11.25">
      <c r="B88" s="33"/>
      <c r="D88" s="150" t="s">
        <v>315</v>
      </c>
      <c r="F88" s="151" t="s">
        <v>10247</v>
      </c>
      <c r="I88" s="148"/>
      <c r="L88" s="33"/>
      <c r="M88" s="149"/>
      <c r="T88" s="54"/>
      <c r="AT88" s="18" t="s">
        <v>315</v>
      </c>
      <c r="AU88" s="18" t="s">
        <v>88</v>
      </c>
    </row>
    <row r="89" spans="2:65" s="1" customFormat="1" ht="16.5" customHeight="1">
      <c r="B89" s="33"/>
      <c r="C89" s="133" t="s">
        <v>88</v>
      </c>
      <c r="D89" s="133" t="s">
        <v>307</v>
      </c>
      <c r="E89" s="134" t="s">
        <v>5567</v>
      </c>
      <c r="F89" s="135" t="s">
        <v>5568</v>
      </c>
      <c r="G89" s="136" t="s">
        <v>10968</v>
      </c>
      <c r="H89" s="137">
        <v>1</v>
      </c>
      <c r="I89" s="138"/>
      <c r="J89" s="139">
        <f>ROUND(I89*H89,2)</f>
        <v>0</v>
      </c>
      <c r="K89" s="135" t="s">
        <v>310</v>
      </c>
      <c r="L89" s="33"/>
      <c r="M89" s="140" t="s">
        <v>42</v>
      </c>
      <c r="N89" s="141" t="s">
        <v>50</v>
      </c>
      <c r="P89" s="142">
        <f>O89*H89</f>
        <v>0</v>
      </c>
      <c r="Q89" s="142">
        <v>0</v>
      </c>
      <c r="R89" s="142">
        <f>Q89*H89</f>
        <v>0</v>
      </c>
      <c r="S89" s="142">
        <v>0</v>
      </c>
      <c r="T89" s="143">
        <f>S89*H89</f>
        <v>0</v>
      </c>
      <c r="AR89" s="144" t="s">
        <v>5570</v>
      </c>
      <c r="AT89" s="144" t="s">
        <v>307</v>
      </c>
      <c r="AU89" s="144" t="s">
        <v>88</v>
      </c>
      <c r="AY89" s="18" t="s">
        <v>305</v>
      </c>
      <c r="BE89" s="145">
        <f>IF(N89="základní",J89,0)</f>
        <v>0</v>
      </c>
      <c r="BF89" s="145">
        <f>IF(N89="snížená",J89,0)</f>
        <v>0</v>
      </c>
      <c r="BG89" s="145">
        <f>IF(N89="zákl. přenesená",J89,0)</f>
        <v>0</v>
      </c>
      <c r="BH89" s="145">
        <f>IF(N89="sníž. přenesená",J89,0)</f>
        <v>0</v>
      </c>
      <c r="BI89" s="145">
        <f>IF(N89="nulová",J89,0)</f>
        <v>0</v>
      </c>
      <c r="BJ89" s="18" t="s">
        <v>86</v>
      </c>
      <c r="BK89" s="145">
        <f>ROUND(I89*H89,2)</f>
        <v>0</v>
      </c>
      <c r="BL89" s="18" t="s">
        <v>5570</v>
      </c>
      <c r="BM89" s="144" t="s">
        <v>10970</v>
      </c>
    </row>
    <row r="90" spans="2:65" s="1" customFormat="1" ht="11.25">
      <c r="B90" s="33"/>
      <c r="D90" s="146" t="s">
        <v>313</v>
      </c>
      <c r="F90" s="147" t="s">
        <v>5568</v>
      </c>
      <c r="I90" s="148"/>
      <c r="L90" s="33"/>
      <c r="M90" s="149"/>
      <c r="T90" s="54"/>
      <c r="AT90" s="18" t="s">
        <v>313</v>
      </c>
      <c r="AU90" s="18" t="s">
        <v>88</v>
      </c>
    </row>
    <row r="91" spans="2:65" s="1" customFormat="1" ht="11.25">
      <c r="B91" s="33"/>
      <c r="D91" s="150" t="s">
        <v>315</v>
      </c>
      <c r="F91" s="151" t="s">
        <v>6065</v>
      </c>
      <c r="I91" s="148"/>
      <c r="L91" s="33"/>
      <c r="M91" s="149"/>
      <c r="T91" s="54"/>
      <c r="AT91" s="18" t="s">
        <v>315</v>
      </c>
      <c r="AU91" s="18" t="s">
        <v>88</v>
      </c>
    </row>
    <row r="92" spans="2:65" s="11" customFormat="1" ht="22.9" customHeight="1">
      <c r="B92" s="121"/>
      <c r="D92" s="122" t="s">
        <v>78</v>
      </c>
      <c r="E92" s="131" t="s">
        <v>9047</v>
      </c>
      <c r="F92" s="131" t="s">
        <v>9048</v>
      </c>
      <c r="I92" s="124"/>
      <c r="J92" s="132">
        <f>BK92</f>
        <v>0</v>
      </c>
      <c r="L92" s="121"/>
      <c r="M92" s="126"/>
      <c r="P92" s="127">
        <f>SUM(P93:P95)</f>
        <v>0</v>
      </c>
      <c r="R92" s="127">
        <f>SUM(R93:R95)</f>
        <v>0</v>
      </c>
      <c r="T92" s="128">
        <f>SUM(T93:T95)</f>
        <v>0</v>
      </c>
      <c r="AR92" s="122" t="s">
        <v>340</v>
      </c>
      <c r="AT92" s="129" t="s">
        <v>78</v>
      </c>
      <c r="AU92" s="129" t="s">
        <v>86</v>
      </c>
      <c r="AY92" s="122" t="s">
        <v>305</v>
      </c>
      <c r="BK92" s="130">
        <f>SUM(BK93:BK95)</f>
        <v>0</v>
      </c>
    </row>
    <row r="93" spans="2:65" s="1" customFormat="1" ht="16.5" customHeight="1">
      <c r="B93" s="33"/>
      <c r="C93" s="133" t="s">
        <v>96</v>
      </c>
      <c r="D93" s="133" t="s">
        <v>307</v>
      </c>
      <c r="E93" s="134" t="s">
        <v>9049</v>
      </c>
      <c r="F93" s="135" t="s">
        <v>9048</v>
      </c>
      <c r="G93" s="136" t="s">
        <v>10968</v>
      </c>
      <c r="H93" s="137">
        <v>1</v>
      </c>
      <c r="I93" s="138"/>
      <c r="J93" s="139">
        <f>ROUND(I93*H93,2)</f>
        <v>0</v>
      </c>
      <c r="K93" s="135" t="s">
        <v>310</v>
      </c>
      <c r="L93" s="33"/>
      <c r="M93" s="140" t="s">
        <v>42</v>
      </c>
      <c r="N93" s="141" t="s">
        <v>50</v>
      </c>
      <c r="P93" s="142">
        <f>O93*H93</f>
        <v>0</v>
      </c>
      <c r="Q93" s="142">
        <v>0</v>
      </c>
      <c r="R93" s="142">
        <f>Q93*H93</f>
        <v>0</v>
      </c>
      <c r="S93" s="142">
        <v>0</v>
      </c>
      <c r="T93" s="143">
        <f>S93*H93</f>
        <v>0</v>
      </c>
      <c r="AR93" s="144" t="s">
        <v>5570</v>
      </c>
      <c r="AT93" s="144" t="s">
        <v>307</v>
      </c>
      <c r="AU93" s="144" t="s">
        <v>88</v>
      </c>
      <c r="AY93" s="18" t="s">
        <v>305</v>
      </c>
      <c r="BE93" s="145">
        <f>IF(N93="základní",J93,0)</f>
        <v>0</v>
      </c>
      <c r="BF93" s="145">
        <f>IF(N93="snížená",J93,0)</f>
        <v>0</v>
      </c>
      <c r="BG93" s="145">
        <f>IF(N93="zákl. přenesená",J93,0)</f>
        <v>0</v>
      </c>
      <c r="BH93" s="145">
        <f>IF(N93="sníž. přenesená",J93,0)</f>
        <v>0</v>
      </c>
      <c r="BI93" s="145">
        <f>IF(N93="nulová",J93,0)</f>
        <v>0</v>
      </c>
      <c r="BJ93" s="18" t="s">
        <v>86</v>
      </c>
      <c r="BK93" s="145">
        <f>ROUND(I93*H93,2)</f>
        <v>0</v>
      </c>
      <c r="BL93" s="18" t="s">
        <v>5570</v>
      </c>
      <c r="BM93" s="144" t="s">
        <v>10971</v>
      </c>
    </row>
    <row r="94" spans="2:65" s="1" customFormat="1" ht="11.25">
      <c r="B94" s="33"/>
      <c r="D94" s="146" t="s">
        <v>313</v>
      </c>
      <c r="F94" s="147" t="s">
        <v>9048</v>
      </c>
      <c r="I94" s="148"/>
      <c r="L94" s="33"/>
      <c r="M94" s="149"/>
      <c r="T94" s="54"/>
      <c r="AT94" s="18" t="s">
        <v>313</v>
      </c>
      <c r="AU94" s="18" t="s">
        <v>88</v>
      </c>
    </row>
    <row r="95" spans="2:65" s="1" customFormat="1" ht="11.25">
      <c r="B95" s="33"/>
      <c r="D95" s="150" t="s">
        <v>315</v>
      </c>
      <c r="F95" s="151" t="s">
        <v>9051</v>
      </c>
      <c r="I95" s="148"/>
      <c r="L95" s="33"/>
      <c r="M95" s="149"/>
      <c r="T95" s="54"/>
      <c r="AT95" s="18" t="s">
        <v>315</v>
      </c>
      <c r="AU95" s="18" t="s">
        <v>88</v>
      </c>
    </row>
    <row r="96" spans="2:65" s="11" customFormat="1" ht="22.9" customHeight="1">
      <c r="B96" s="121"/>
      <c r="D96" s="122" t="s">
        <v>78</v>
      </c>
      <c r="E96" s="131" t="s">
        <v>9057</v>
      </c>
      <c r="F96" s="131" t="s">
        <v>9058</v>
      </c>
      <c r="I96" s="124"/>
      <c r="J96" s="132">
        <f>BK96</f>
        <v>0</v>
      </c>
      <c r="L96" s="121"/>
      <c r="M96" s="126"/>
      <c r="P96" s="127">
        <f>SUM(P97:P102)</f>
        <v>0</v>
      </c>
      <c r="R96" s="127">
        <f>SUM(R97:R102)</f>
        <v>0</v>
      </c>
      <c r="T96" s="128">
        <f>SUM(T97:T102)</f>
        <v>0</v>
      </c>
      <c r="AR96" s="122" t="s">
        <v>340</v>
      </c>
      <c r="AT96" s="129" t="s">
        <v>78</v>
      </c>
      <c r="AU96" s="129" t="s">
        <v>86</v>
      </c>
      <c r="AY96" s="122" t="s">
        <v>305</v>
      </c>
      <c r="BK96" s="130">
        <f>SUM(BK97:BK102)</f>
        <v>0</v>
      </c>
    </row>
    <row r="97" spans="2:65" s="1" customFormat="1" ht="16.5" customHeight="1">
      <c r="B97" s="33"/>
      <c r="C97" s="133" t="s">
        <v>311</v>
      </c>
      <c r="D97" s="133" t="s">
        <v>307</v>
      </c>
      <c r="E97" s="134" t="s">
        <v>10972</v>
      </c>
      <c r="F97" s="135" t="s">
        <v>10973</v>
      </c>
      <c r="G97" s="136" t="s">
        <v>10968</v>
      </c>
      <c r="H97" s="137">
        <v>1</v>
      </c>
      <c r="I97" s="138"/>
      <c r="J97" s="139">
        <f>ROUND(I97*H97,2)</f>
        <v>0</v>
      </c>
      <c r="K97" s="135" t="s">
        <v>310</v>
      </c>
      <c r="L97" s="33"/>
      <c r="M97" s="140" t="s">
        <v>42</v>
      </c>
      <c r="N97" s="141" t="s">
        <v>50</v>
      </c>
      <c r="P97" s="142">
        <f>O97*H97</f>
        <v>0</v>
      </c>
      <c r="Q97" s="142">
        <v>0</v>
      </c>
      <c r="R97" s="142">
        <f>Q97*H97</f>
        <v>0</v>
      </c>
      <c r="S97" s="142">
        <v>0</v>
      </c>
      <c r="T97" s="143">
        <f>S97*H97</f>
        <v>0</v>
      </c>
      <c r="AR97" s="144" t="s">
        <v>5570</v>
      </c>
      <c r="AT97" s="144" t="s">
        <v>307</v>
      </c>
      <c r="AU97" s="144" t="s">
        <v>88</v>
      </c>
      <c r="AY97" s="18" t="s">
        <v>305</v>
      </c>
      <c r="BE97" s="145">
        <f>IF(N97="základní",J97,0)</f>
        <v>0</v>
      </c>
      <c r="BF97" s="145">
        <f>IF(N97="snížená",J97,0)</f>
        <v>0</v>
      </c>
      <c r="BG97" s="145">
        <f>IF(N97="zákl. přenesená",J97,0)</f>
        <v>0</v>
      </c>
      <c r="BH97" s="145">
        <f>IF(N97="sníž. přenesená",J97,0)</f>
        <v>0</v>
      </c>
      <c r="BI97" s="145">
        <f>IF(N97="nulová",J97,0)</f>
        <v>0</v>
      </c>
      <c r="BJ97" s="18" t="s">
        <v>86</v>
      </c>
      <c r="BK97" s="145">
        <f>ROUND(I97*H97,2)</f>
        <v>0</v>
      </c>
      <c r="BL97" s="18" t="s">
        <v>5570</v>
      </c>
      <c r="BM97" s="144" t="s">
        <v>10974</v>
      </c>
    </row>
    <row r="98" spans="2:65" s="1" customFormat="1" ht="11.25">
      <c r="B98" s="33"/>
      <c r="D98" s="146" t="s">
        <v>313</v>
      </c>
      <c r="F98" s="147" t="s">
        <v>10973</v>
      </c>
      <c r="I98" s="148"/>
      <c r="L98" s="33"/>
      <c r="M98" s="149"/>
      <c r="T98" s="54"/>
      <c r="AT98" s="18" t="s">
        <v>313</v>
      </c>
      <c r="AU98" s="18" t="s">
        <v>88</v>
      </c>
    </row>
    <row r="99" spans="2:65" s="1" customFormat="1" ht="11.25">
      <c r="B99" s="33"/>
      <c r="D99" s="150" t="s">
        <v>315</v>
      </c>
      <c r="F99" s="151" t="s">
        <v>10975</v>
      </c>
      <c r="I99" s="148"/>
      <c r="L99" s="33"/>
      <c r="M99" s="149"/>
      <c r="T99" s="54"/>
      <c r="AT99" s="18" t="s">
        <v>315</v>
      </c>
      <c r="AU99" s="18" t="s">
        <v>88</v>
      </c>
    </row>
    <row r="100" spans="2:65" s="1" customFormat="1" ht="16.5" customHeight="1">
      <c r="B100" s="33"/>
      <c r="C100" s="133" t="s">
        <v>340</v>
      </c>
      <c r="D100" s="133" t="s">
        <v>307</v>
      </c>
      <c r="E100" s="134" t="s">
        <v>6049</v>
      </c>
      <c r="F100" s="135" t="s">
        <v>6050</v>
      </c>
      <c r="G100" s="136" t="s">
        <v>10968</v>
      </c>
      <c r="H100" s="137">
        <v>1</v>
      </c>
      <c r="I100" s="138"/>
      <c r="J100" s="139">
        <f>ROUND(I100*H100,2)</f>
        <v>0</v>
      </c>
      <c r="K100" s="135" t="s">
        <v>310</v>
      </c>
      <c r="L100" s="33"/>
      <c r="M100" s="140" t="s">
        <v>42</v>
      </c>
      <c r="N100" s="141" t="s">
        <v>50</v>
      </c>
      <c r="P100" s="142">
        <f>O100*H100</f>
        <v>0</v>
      </c>
      <c r="Q100" s="142">
        <v>0</v>
      </c>
      <c r="R100" s="142">
        <f>Q100*H100</f>
        <v>0</v>
      </c>
      <c r="S100" s="142">
        <v>0</v>
      </c>
      <c r="T100" s="143">
        <f>S100*H100</f>
        <v>0</v>
      </c>
      <c r="AR100" s="144" t="s">
        <v>5570</v>
      </c>
      <c r="AT100" s="144" t="s">
        <v>307</v>
      </c>
      <c r="AU100" s="144" t="s">
        <v>88</v>
      </c>
      <c r="AY100" s="18" t="s">
        <v>305</v>
      </c>
      <c r="BE100" s="145">
        <f>IF(N100="základní",J100,0)</f>
        <v>0</v>
      </c>
      <c r="BF100" s="145">
        <f>IF(N100="snížená",J100,0)</f>
        <v>0</v>
      </c>
      <c r="BG100" s="145">
        <f>IF(N100="zákl. přenesená",J100,0)</f>
        <v>0</v>
      </c>
      <c r="BH100" s="145">
        <f>IF(N100="sníž. přenesená",J100,0)</f>
        <v>0</v>
      </c>
      <c r="BI100" s="145">
        <f>IF(N100="nulová",J100,0)</f>
        <v>0</v>
      </c>
      <c r="BJ100" s="18" t="s">
        <v>86</v>
      </c>
      <c r="BK100" s="145">
        <f>ROUND(I100*H100,2)</f>
        <v>0</v>
      </c>
      <c r="BL100" s="18" t="s">
        <v>5570</v>
      </c>
      <c r="BM100" s="144" t="s">
        <v>10976</v>
      </c>
    </row>
    <row r="101" spans="2:65" s="1" customFormat="1" ht="11.25">
      <c r="B101" s="33"/>
      <c r="D101" s="146" t="s">
        <v>313</v>
      </c>
      <c r="F101" s="147" t="s">
        <v>6050</v>
      </c>
      <c r="I101" s="148"/>
      <c r="L101" s="33"/>
      <c r="M101" s="149"/>
      <c r="T101" s="54"/>
      <c r="AT101" s="18" t="s">
        <v>313</v>
      </c>
      <c r="AU101" s="18" t="s">
        <v>88</v>
      </c>
    </row>
    <row r="102" spans="2:65" s="1" customFormat="1" ht="11.25">
      <c r="B102" s="33"/>
      <c r="D102" s="150" t="s">
        <v>315</v>
      </c>
      <c r="F102" s="151" t="s">
        <v>6051</v>
      </c>
      <c r="I102" s="148"/>
      <c r="L102" s="33"/>
      <c r="M102" s="194"/>
      <c r="N102" s="195"/>
      <c r="O102" s="195"/>
      <c r="P102" s="195"/>
      <c r="Q102" s="195"/>
      <c r="R102" s="195"/>
      <c r="S102" s="195"/>
      <c r="T102" s="196"/>
      <c r="AT102" s="18" t="s">
        <v>315</v>
      </c>
      <c r="AU102" s="18" t="s">
        <v>88</v>
      </c>
    </row>
    <row r="103" spans="2:65" s="1" customFormat="1" ht="6.95" customHeight="1">
      <c r="B103" s="42"/>
      <c r="C103" s="43"/>
      <c r="D103" s="43"/>
      <c r="E103" s="43"/>
      <c r="F103" s="43"/>
      <c r="G103" s="43"/>
      <c r="H103" s="43"/>
      <c r="I103" s="43"/>
      <c r="J103" s="43"/>
      <c r="K103" s="43"/>
      <c r="L103" s="33"/>
    </row>
  </sheetData>
  <sheetProtection algorithmName="SHA-512" hashValue="mroniHcpYsE0bkUS4AweQ4Oqe0TwJyIPeUBLfVRtKj9M/YeNmBVLq5ZkNn7mV2AJCcHKMu+woRuXRwc7Dx4jYQ==" saltValue="Tz4/jfqOPh0RwsT1+65UKhgjEBHWLpkXUqrWoBMwyErcWPd/u6/Qvab751+iK1ZqpkoRCdLP5zQ8MHEXHjOu3A==" spinCount="100000" sheet="1" objects="1" scenarios="1" formatColumns="0" formatRows="0" autoFilter="0"/>
  <autoFilter ref="C82:K102" xr:uid="{00000000-0009-0000-0000-00001E000000}"/>
  <mergeCells count="9">
    <mergeCell ref="E50:H50"/>
    <mergeCell ref="E73:H73"/>
    <mergeCell ref="E75:H75"/>
    <mergeCell ref="L2:V2"/>
    <mergeCell ref="E7:H7"/>
    <mergeCell ref="E9:H9"/>
    <mergeCell ref="E18:H18"/>
    <mergeCell ref="E27:H27"/>
    <mergeCell ref="E48:H48"/>
  </mergeCells>
  <hyperlinks>
    <hyperlink ref="F88" r:id="rId1" xr:uid="{00000000-0004-0000-1E00-000000000000}"/>
    <hyperlink ref="F91" r:id="rId2" xr:uid="{00000000-0004-0000-1E00-000001000000}"/>
    <hyperlink ref="F95" r:id="rId3" xr:uid="{00000000-0004-0000-1E00-000002000000}"/>
    <hyperlink ref="F99" r:id="rId4" xr:uid="{00000000-0004-0000-1E00-000003000000}"/>
    <hyperlink ref="F102" r:id="rId5" xr:uid="{00000000-0004-0000-1E00-000004000000}"/>
  </hyperlinks>
  <pageMargins left="0.39374999999999999" right="0.39374999999999999" top="0.39374999999999999" bottom="0.39374999999999999" header="0" footer="0"/>
  <pageSetup paperSize="9" scale="76" fitToHeight="100" orientation="portrait" blackAndWhite="1" r:id="rId6"/>
  <headerFooter>
    <oddFooter>&amp;CStrana &amp;P z &amp;N</oddFooter>
  </headerFooter>
  <drawing r:id="rId7"/>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H743"/>
  <sheetViews>
    <sheetView showGridLines="0" workbookViewId="0"/>
  </sheetViews>
  <sheetFormatPr defaultRowHeight="15"/>
  <cols>
    <col min="1" max="1" width="8.33203125" customWidth="1"/>
    <col min="2" max="2" width="1.6640625" customWidth="1"/>
    <col min="3" max="3" width="25" customWidth="1"/>
    <col min="4" max="4" width="75.83203125" customWidth="1"/>
    <col min="5" max="5" width="13.33203125" customWidth="1"/>
    <col min="6" max="6" width="20" customWidth="1"/>
    <col min="7" max="7" width="1.6640625" customWidth="1"/>
    <col min="8" max="8" width="8.33203125" customWidth="1"/>
  </cols>
  <sheetData>
    <row r="1" spans="2:8" ht="11.25" customHeight="1"/>
    <row r="2" spans="2:8" ht="36.950000000000003" customHeight="1"/>
    <row r="3" spans="2:8" ht="6.95" customHeight="1">
      <c r="B3" s="19"/>
      <c r="C3" s="20"/>
      <c r="D3" s="20"/>
      <c r="E3" s="20"/>
      <c r="F3" s="20"/>
      <c r="G3" s="20"/>
      <c r="H3" s="21"/>
    </row>
    <row r="4" spans="2:8" ht="24.95" customHeight="1">
      <c r="B4" s="21"/>
      <c r="C4" s="22" t="s">
        <v>10977</v>
      </c>
      <c r="H4" s="21"/>
    </row>
    <row r="5" spans="2:8" ht="12" customHeight="1">
      <c r="B5" s="21"/>
      <c r="C5" s="25" t="s">
        <v>13</v>
      </c>
      <c r="D5" s="299" t="s">
        <v>14</v>
      </c>
      <c r="E5" s="295"/>
      <c r="F5" s="295"/>
      <c r="H5" s="21"/>
    </row>
    <row r="6" spans="2:8" ht="36.950000000000003" customHeight="1">
      <c r="B6" s="21"/>
      <c r="C6" s="27" t="s">
        <v>16</v>
      </c>
      <c r="D6" s="296" t="s">
        <v>17</v>
      </c>
      <c r="E6" s="295"/>
      <c r="F6" s="295"/>
      <c r="H6" s="21"/>
    </row>
    <row r="7" spans="2:8" ht="16.5" customHeight="1">
      <c r="B7" s="21"/>
      <c r="C7" s="28" t="s">
        <v>24</v>
      </c>
      <c r="D7" s="50" t="str">
        <f>'Rekapitulace stavby'!AN8</f>
        <v>20. 1. 2025</v>
      </c>
      <c r="H7" s="21"/>
    </row>
    <row r="8" spans="2:8" s="1" customFormat="1" ht="10.9" customHeight="1">
      <c r="B8" s="33"/>
      <c r="H8" s="33"/>
    </row>
    <row r="9" spans="2:8" s="10" customFormat="1" ht="29.25" customHeight="1">
      <c r="B9" s="113"/>
      <c r="C9" s="114" t="s">
        <v>60</v>
      </c>
      <c r="D9" s="115" t="s">
        <v>61</v>
      </c>
      <c r="E9" s="115" t="s">
        <v>292</v>
      </c>
      <c r="F9" s="116" t="s">
        <v>10978</v>
      </c>
      <c r="H9" s="113"/>
    </row>
    <row r="10" spans="2:8" s="1" customFormat="1" ht="26.45" customHeight="1">
      <c r="B10" s="33"/>
      <c r="C10" s="198" t="s">
        <v>10979</v>
      </c>
      <c r="D10" s="198" t="s">
        <v>95</v>
      </c>
      <c r="H10" s="33"/>
    </row>
    <row r="11" spans="2:8" s="1" customFormat="1" ht="16.899999999999999" customHeight="1">
      <c r="B11" s="33"/>
      <c r="C11" s="199" t="s">
        <v>197</v>
      </c>
      <c r="D11" s="200" t="s">
        <v>198</v>
      </c>
      <c r="E11" s="201" t="s">
        <v>199</v>
      </c>
      <c r="F11" s="202">
        <v>993.12</v>
      </c>
      <c r="H11" s="33"/>
    </row>
    <row r="12" spans="2:8" s="1" customFormat="1" ht="16.899999999999999" customHeight="1">
      <c r="B12" s="33"/>
      <c r="C12" s="203" t="s">
        <v>42</v>
      </c>
      <c r="D12" s="203" t="s">
        <v>1119</v>
      </c>
      <c r="E12" s="18" t="s">
        <v>42</v>
      </c>
      <c r="F12" s="204">
        <v>0</v>
      </c>
      <c r="H12" s="33"/>
    </row>
    <row r="13" spans="2:8" s="1" customFormat="1" ht="16.899999999999999" customHeight="1">
      <c r="B13" s="33"/>
      <c r="C13" s="203" t="s">
        <v>42</v>
      </c>
      <c r="D13" s="203" t="s">
        <v>1143</v>
      </c>
      <c r="E13" s="18" t="s">
        <v>42</v>
      </c>
      <c r="F13" s="204">
        <v>0</v>
      </c>
      <c r="H13" s="33"/>
    </row>
    <row r="14" spans="2:8" s="1" customFormat="1" ht="16.899999999999999" customHeight="1">
      <c r="B14" s="33"/>
      <c r="C14" s="203" t="s">
        <v>42</v>
      </c>
      <c r="D14" s="203" t="s">
        <v>1134</v>
      </c>
      <c r="E14" s="18" t="s">
        <v>42</v>
      </c>
      <c r="F14" s="204">
        <v>0</v>
      </c>
      <c r="H14" s="33"/>
    </row>
    <row r="15" spans="2:8" s="1" customFormat="1" ht="16.899999999999999" customHeight="1">
      <c r="B15" s="33"/>
      <c r="C15" s="203" t="s">
        <v>42</v>
      </c>
      <c r="D15" s="203" t="s">
        <v>1144</v>
      </c>
      <c r="E15" s="18" t="s">
        <v>42</v>
      </c>
      <c r="F15" s="204">
        <v>993.12</v>
      </c>
      <c r="H15" s="33"/>
    </row>
    <row r="16" spans="2:8" s="1" customFormat="1" ht="16.899999999999999" customHeight="1">
      <c r="B16" s="33"/>
      <c r="C16" s="203" t="s">
        <v>197</v>
      </c>
      <c r="D16" s="203" t="s">
        <v>338</v>
      </c>
      <c r="E16" s="18" t="s">
        <v>42</v>
      </c>
      <c r="F16" s="204">
        <v>993.12</v>
      </c>
      <c r="H16" s="33"/>
    </row>
    <row r="17" spans="2:8" s="1" customFormat="1" ht="16.899999999999999" customHeight="1">
      <c r="B17" s="33"/>
      <c r="C17" s="205" t="s">
        <v>10980</v>
      </c>
      <c r="H17" s="33"/>
    </row>
    <row r="18" spans="2:8" s="1" customFormat="1" ht="16.899999999999999" customHeight="1">
      <c r="B18" s="33"/>
      <c r="C18" s="203" t="s">
        <v>1138</v>
      </c>
      <c r="D18" s="203" t="s">
        <v>1139</v>
      </c>
      <c r="E18" s="18" t="s">
        <v>199</v>
      </c>
      <c r="F18" s="204">
        <v>1986.24</v>
      </c>
      <c r="H18" s="33"/>
    </row>
    <row r="19" spans="2:8" s="1" customFormat="1" ht="16.899999999999999" customHeight="1">
      <c r="B19" s="33"/>
      <c r="C19" s="203" t="s">
        <v>1114</v>
      </c>
      <c r="D19" s="203" t="s">
        <v>1115</v>
      </c>
      <c r="E19" s="18" t="s">
        <v>199</v>
      </c>
      <c r="F19" s="204">
        <v>993.12</v>
      </c>
      <c r="H19" s="33"/>
    </row>
    <row r="20" spans="2:8" s="1" customFormat="1" ht="22.5">
      <c r="B20" s="33"/>
      <c r="C20" s="203" t="s">
        <v>1146</v>
      </c>
      <c r="D20" s="203" t="s">
        <v>1147</v>
      </c>
      <c r="E20" s="18" t="s">
        <v>199</v>
      </c>
      <c r="F20" s="204">
        <v>4877.2539999999999</v>
      </c>
      <c r="H20" s="33"/>
    </row>
    <row r="21" spans="2:8" s="1" customFormat="1" ht="33.75">
      <c r="B21" s="33"/>
      <c r="C21" s="203" t="s">
        <v>1153</v>
      </c>
      <c r="D21" s="203" t="s">
        <v>1154</v>
      </c>
      <c r="E21" s="18" t="s">
        <v>199</v>
      </c>
      <c r="F21" s="204">
        <v>4877.2539999999999</v>
      </c>
      <c r="H21" s="33"/>
    </row>
    <row r="22" spans="2:8" s="1" customFormat="1" ht="16.899999999999999" customHeight="1">
      <c r="B22" s="33"/>
      <c r="C22" s="199" t="s">
        <v>201</v>
      </c>
      <c r="D22" s="200" t="s">
        <v>202</v>
      </c>
      <c r="E22" s="201" t="s">
        <v>199</v>
      </c>
      <c r="F22" s="202">
        <v>3247.97</v>
      </c>
      <c r="H22" s="33"/>
    </row>
    <row r="23" spans="2:8" s="1" customFormat="1" ht="16.899999999999999" customHeight="1">
      <c r="B23" s="33"/>
      <c r="C23" s="203" t="s">
        <v>42</v>
      </c>
      <c r="D23" s="203" t="s">
        <v>1112</v>
      </c>
      <c r="E23" s="18" t="s">
        <v>42</v>
      </c>
      <c r="F23" s="204">
        <v>0</v>
      </c>
      <c r="H23" s="33"/>
    </row>
    <row r="24" spans="2:8" s="1" customFormat="1" ht="16.899999999999999" customHeight="1">
      <c r="B24" s="33"/>
      <c r="C24" s="203" t="s">
        <v>42</v>
      </c>
      <c r="D24" s="203" t="s">
        <v>425</v>
      </c>
      <c r="E24" s="18" t="s">
        <v>42</v>
      </c>
      <c r="F24" s="204">
        <v>0</v>
      </c>
      <c r="H24" s="33"/>
    </row>
    <row r="25" spans="2:8" s="1" customFormat="1" ht="16.899999999999999" customHeight="1">
      <c r="B25" s="33"/>
      <c r="C25" s="203" t="s">
        <v>42</v>
      </c>
      <c r="D25" s="203" t="s">
        <v>1134</v>
      </c>
      <c r="E25" s="18" t="s">
        <v>42</v>
      </c>
      <c r="F25" s="204">
        <v>0</v>
      </c>
      <c r="H25" s="33"/>
    </row>
    <row r="26" spans="2:8" s="1" customFormat="1" ht="16.899999999999999" customHeight="1">
      <c r="B26" s="33"/>
      <c r="C26" s="203" t="s">
        <v>42</v>
      </c>
      <c r="D26" s="203" t="s">
        <v>1135</v>
      </c>
      <c r="E26" s="18" t="s">
        <v>42</v>
      </c>
      <c r="F26" s="204">
        <v>3247.97</v>
      </c>
      <c r="H26" s="33"/>
    </row>
    <row r="27" spans="2:8" s="1" customFormat="1" ht="16.899999999999999" customHeight="1">
      <c r="B27" s="33"/>
      <c r="C27" s="203" t="s">
        <v>201</v>
      </c>
      <c r="D27" s="203" t="s">
        <v>338</v>
      </c>
      <c r="E27" s="18" t="s">
        <v>42</v>
      </c>
      <c r="F27" s="204">
        <v>3247.97</v>
      </c>
      <c r="H27" s="33"/>
    </row>
    <row r="28" spans="2:8" s="1" customFormat="1" ht="16.899999999999999" customHeight="1">
      <c r="B28" s="33"/>
      <c r="C28" s="205" t="s">
        <v>10980</v>
      </c>
      <c r="H28" s="33"/>
    </row>
    <row r="29" spans="2:8" s="1" customFormat="1" ht="16.899999999999999" customHeight="1">
      <c r="B29" s="33"/>
      <c r="C29" s="203" t="s">
        <v>1129</v>
      </c>
      <c r="D29" s="203" t="s">
        <v>1130</v>
      </c>
      <c r="E29" s="18" t="s">
        <v>199</v>
      </c>
      <c r="F29" s="204">
        <v>6495.94</v>
      </c>
      <c r="H29" s="33"/>
    </row>
    <row r="30" spans="2:8" s="1" customFormat="1" ht="16.899999999999999" customHeight="1">
      <c r="B30" s="33"/>
      <c r="C30" s="203" t="s">
        <v>1107</v>
      </c>
      <c r="D30" s="203" t="s">
        <v>1108</v>
      </c>
      <c r="E30" s="18" t="s">
        <v>199</v>
      </c>
      <c r="F30" s="204">
        <v>3247.97</v>
      </c>
      <c r="H30" s="33"/>
    </row>
    <row r="31" spans="2:8" s="1" customFormat="1" ht="22.5">
      <c r="B31" s="33"/>
      <c r="C31" s="203" t="s">
        <v>1146</v>
      </c>
      <c r="D31" s="203" t="s">
        <v>1147</v>
      </c>
      <c r="E31" s="18" t="s">
        <v>199</v>
      </c>
      <c r="F31" s="204">
        <v>4877.2539999999999</v>
      </c>
      <c r="H31" s="33"/>
    </row>
    <row r="32" spans="2:8" s="1" customFormat="1" ht="33.75">
      <c r="B32" s="33"/>
      <c r="C32" s="203" t="s">
        <v>1153</v>
      </c>
      <c r="D32" s="203" t="s">
        <v>1154</v>
      </c>
      <c r="E32" s="18" t="s">
        <v>199</v>
      </c>
      <c r="F32" s="204">
        <v>4877.2539999999999</v>
      </c>
      <c r="H32" s="33"/>
    </row>
    <row r="33" spans="2:8" s="1" customFormat="1" ht="16.899999999999999" customHeight="1">
      <c r="B33" s="33"/>
      <c r="C33" s="199" t="s">
        <v>205</v>
      </c>
      <c r="D33" s="200" t="s">
        <v>206</v>
      </c>
      <c r="E33" s="201" t="s">
        <v>199</v>
      </c>
      <c r="F33" s="202">
        <v>10304.469999999999</v>
      </c>
      <c r="H33" s="33"/>
    </row>
    <row r="34" spans="2:8" s="1" customFormat="1" ht="16.899999999999999" customHeight="1">
      <c r="B34" s="33"/>
      <c r="C34" s="203" t="s">
        <v>42</v>
      </c>
      <c r="D34" s="203" t="s">
        <v>3968</v>
      </c>
      <c r="E34" s="18" t="s">
        <v>42</v>
      </c>
      <c r="F34" s="204">
        <v>0</v>
      </c>
      <c r="H34" s="33"/>
    </row>
    <row r="35" spans="2:8" s="1" customFormat="1" ht="16.899999999999999" customHeight="1">
      <c r="B35" s="33"/>
      <c r="C35" s="203" t="s">
        <v>42</v>
      </c>
      <c r="D35" s="203" t="s">
        <v>3969</v>
      </c>
      <c r="E35" s="18" t="s">
        <v>42</v>
      </c>
      <c r="F35" s="204">
        <v>1254.3399999999999</v>
      </c>
      <c r="H35" s="33"/>
    </row>
    <row r="36" spans="2:8" s="1" customFormat="1" ht="16.899999999999999" customHeight="1">
      <c r="B36" s="33"/>
      <c r="C36" s="203" t="s">
        <v>42</v>
      </c>
      <c r="D36" s="203" t="s">
        <v>3970</v>
      </c>
      <c r="E36" s="18" t="s">
        <v>42</v>
      </c>
      <c r="F36" s="204">
        <v>0</v>
      </c>
      <c r="H36" s="33"/>
    </row>
    <row r="37" spans="2:8" s="1" customFormat="1" ht="16.899999999999999" customHeight="1">
      <c r="B37" s="33"/>
      <c r="C37" s="203" t="s">
        <v>42</v>
      </c>
      <c r="D37" s="203" t="s">
        <v>3971</v>
      </c>
      <c r="E37" s="18" t="s">
        <v>42</v>
      </c>
      <c r="F37" s="204">
        <v>188.94</v>
      </c>
      <c r="H37" s="33"/>
    </row>
    <row r="38" spans="2:8" s="1" customFormat="1" ht="16.899999999999999" customHeight="1">
      <c r="B38" s="33"/>
      <c r="C38" s="203" t="s">
        <v>42</v>
      </c>
      <c r="D38" s="203" t="s">
        <v>3972</v>
      </c>
      <c r="E38" s="18" t="s">
        <v>42</v>
      </c>
      <c r="F38" s="204">
        <v>0</v>
      </c>
      <c r="H38" s="33"/>
    </row>
    <row r="39" spans="2:8" s="1" customFormat="1" ht="16.899999999999999" customHeight="1">
      <c r="B39" s="33"/>
      <c r="C39" s="203" t="s">
        <v>42</v>
      </c>
      <c r="D39" s="203" t="s">
        <v>3973</v>
      </c>
      <c r="E39" s="18" t="s">
        <v>42</v>
      </c>
      <c r="F39" s="204">
        <v>2200.98</v>
      </c>
      <c r="H39" s="33"/>
    </row>
    <row r="40" spans="2:8" s="1" customFormat="1" ht="16.899999999999999" customHeight="1">
      <c r="B40" s="33"/>
      <c r="C40" s="203" t="s">
        <v>42</v>
      </c>
      <c r="D40" s="203" t="s">
        <v>3974</v>
      </c>
      <c r="E40" s="18" t="s">
        <v>42</v>
      </c>
      <c r="F40" s="204">
        <v>0</v>
      </c>
      <c r="H40" s="33"/>
    </row>
    <row r="41" spans="2:8" s="1" customFormat="1" ht="16.899999999999999" customHeight="1">
      <c r="B41" s="33"/>
      <c r="C41" s="203" t="s">
        <v>42</v>
      </c>
      <c r="D41" s="203" t="s">
        <v>3975</v>
      </c>
      <c r="E41" s="18" t="s">
        <v>42</v>
      </c>
      <c r="F41" s="204">
        <v>3675.91</v>
      </c>
      <c r="H41" s="33"/>
    </row>
    <row r="42" spans="2:8" s="1" customFormat="1" ht="16.899999999999999" customHeight="1">
      <c r="B42" s="33"/>
      <c r="C42" s="203" t="s">
        <v>42</v>
      </c>
      <c r="D42" s="203" t="s">
        <v>3976</v>
      </c>
      <c r="E42" s="18" t="s">
        <v>42</v>
      </c>
      <c r="F42" s="204">
        <v>0</v>
      </c>
      <c r="H42" s="33"/>
    </row>
    <row r="43" spans="2:8" s="1" customFormat="1" ht="16.899999999999999" customHeight="1">
      <c r="B43" s="33"/>
      <c r="C43" s="203" t="s">
        <v>42</v>
      </c>
      <c r="D43" s="203" t="s">
        <v>3977</v>
      </c>
      <c r="E43" s="18" t="s">
        <v>42</v>
      </c>
      <c r="F43" s="204">
        <v>1859.6</v>
      </c>
      <c r="H43" s="33"/>
    </row>
    <row r="44" spans="2:8" s="1" customFormat="1" ht="16.899999999999999" customHeight="1">
      <c r="B44" s="33"/>
      <c r="C44" s="203" t="s">
        <v>42</v>
      </c>
      <c r="D44" s="203" t="s">
        <v>3978</v>
      </c>
      <c r="E44" s="18" t="s">
        <v>42</v>
      </c>
      <c r="F44" s="204">
        <v>0</v>
      </c>
      <c r="H44" s="33"/>
    </row>
    <row r="45" spans="2:8" s="1" customFormat="1" ht="16.899999999999999" customHeight="1">
      <c r="B45" s="33"/>
      <c r="C45" s="203" t="s">
        <v>42</v>
      </c>
      <c r="D45" s="203" t="s">
        <v>623</v>
      </c>
      <c r="E45" s="18" t="s">
        <v>42</v>
      </c>
      <c r="F45" s="204">
        <v>99.85</v>
      </c>
      <c r="H45" s="33"/>
    </row>
    <row r="46" spans="2:8" s="1" customFormat="1" ht="16.899999999999999" customHeight="1">
      <c r="B46" s="33"/>
      <c r="C46" s="203" t="s">
        <v>42</v>
      </c>
      <c r="D46" s="203" t="s">
        <v>3979</v>
      </c>
      <c r="E46" s="18" t="s">
        <v>42</v>
      </c>
      <c r="F46" s="204">
        <v>0</v>
      </c>
      <c r="H46" s="33"/>
    </row>
    <row r="47" spans="2:8" s="1" customFormat="1" ht="16.899999999999999" customHeight="1">
      <c r="B47" s="33"/>
      <c r="C47" s="203" t="s">
        <v>42</v>
      </c>
      <c r="D47" s="203" t="s">
        <v>3980</v>
      </c>
      <c r="E47" s="18" t="s">
        <v>42</v>
      </c>
      <c r="F47" s="204">
        <v>1024.8499999999999</v>
      </c>
      <c r="H47" s="33"/>
    </row>
    <row r="48" spans="2:8" s="1" customFormat="1" ht="16.899999999999999" customHeight="1">
      <c r="B48" s="33"/>
      <c r="C48" s="203" t="s">
        <v>205</v>
      </c>
      <c r="D48" s="203" t="s">
        <v>338</v>
      </c>
      <c r="E48" s="18" t="s">
        <v>42</v>
      </c>
      <c r="F48" s="204">
        <v>10304.469999999999</v>
      </c>
      <c r="H48" s="33"/>
    </row>
    <row r="49" spans="2:8" s="1" customFormat="1" ht="16.899999999999999" customHeight="1">
      <c r="B49" s="33"/>
      <c r="C49" s="205" t="s">
        <v>10980</v>
      </c>
      <c r="H49" s="33"/>
    </row>
    <row r="50" spans="2:8" s="1" customFormat="1" ht="16.899999999999999" customHeight="1">
      <c r="B50" s="33"/>
      <c r="C50" s="203" t="s">
        <v>3963</v>
      </c>
      <c r="D50" s="203" t="s">
        <v>3964</v>
      </c>
      <c r="E50" s="18" t="s">
        <v>199</v>
      </c>
      <c r="F50" s="204">
        <v>10304.469999999999</v>
      </c>
      <c r="H50" s="33"/>
    </row>
    <row r="51" spans="2:8" s="1" customFormat="1" ht="16.899999999999999" customHeight="1">
      <c r="B51" s="33"/>
      <c r="C51" s="203" t="s">
        <v>3935</v>
      </c>
      <c r="D51" s="203" t="s">
        <v>3936</v>
      </c>
      <c r="E51" s="18" t="s">
        <v>199</v>
      </c>
      <c r="F51" s="204">
        <v>11773.03</v>
      </c>
      <c r="H51" s="33"/>
    </row>
    <row r="52" spans="2:8" s="1" customFormat="1" ht="16.899999999999999" customHeight="1">
      <c r="B52" s="33"/>
      <c r="C52" s="199" t="s">
        <v>208</v>
      </c>
      <c r="D52" s="200" t="s">
        <v>209</v>
      </c>
      <c r="E52" s="201" t="s">
        <v>199</v>
      </c>
      <c r="F52" s="202">
        <v>1468.56</v>
      </c>
      <c r="H52" s="33"/>
    </row>
    <row r="53" spans="2:8" s="1" customFormat="1" ht="16.899999999999999" customHeight="1">
      <c r="B53" s="33"/>
      <c r="C53" s="203" t="s">
        <v>42</v>
      </c>
      <c r="D53" s="203" t="s">
        <v>3955</v>
      </c>
      <c r="E53" s="18" t="s">
        <v>42</v>
      </c>
      <c r="F53" s="204">
        <v>0</v>
      </c>
      <c r="H53" s="33"/>
    </row>
    <row r="54" spans="2:8" s="1" customFormat="1" ht="16.899999999999999" customHeight="1">
      <c r="B54" s="33"/>
      <c r="C54" s="203" t="s">
        <v>42</v>
      </c>
      <c r="D54" s="203" t="s">
        <v>3438</v>
      </c>
      <c r="E54" s="18" t="s">
        <v>42</v>
      </c>
      <c r="F54" s="204">
        <v>750.27</v>
      </c>
      <c r="H54" s="33"/>
    </row>
    <row r="55" spans="2:8" s="1" customFormat="1" ht="16.899999999999999" customHeight="1">
      <c r="B55" s="33"/>
      <c r="C55" s="203" t="s">
        <v>42</v>
      </c>
      <c r="D55" s="203" t="s">
        <v>3956</v>
      </c>
      <c r="E55" s="18" t="s">
        <v>42</v>
      </c>
      <c r="F55" s="204">
        <v>0</v>
      </c>
      <c r="H55" s="33"/>
    </row>
    <row r="56" spans="2:8" s="1" customFormat="1" ht="16.899999999999999" customHeight="1">
      <c r="B56" s="33"/>
      <c r="C56" s="203" t="s">
        <v>42</v>
      </c>
      <c r="D56" s="203" t="s">
        <v>3957</v>
      </c>
      <c r="E56" s="18" t="s">
        <v>42</v>
      </c>
      <c r="F56" s="204">
        <v>481.14</v>
      </c>
      <c r="H56" s="33"/>
    </row>
    <row r="57" spans="2:8" s="1" customFormat="1" ht="16.899999999999999" customHeight="1">
      <c r="B57" s="33"/>
      <c r="C57" s="203" t="s">
        <v>42</v>
      </c>
      <c r="D57" s="203" t="s">
        <v>3958</v>
      </c>
      <c r="E57" s="18" t="s">
        <v>42</v>
      </c>
      <c r="F57" s="204">
        <v>0</v>
      </c>
      <c r="H57" s="33"/>
    </row>
    <row r="58" spans="2:8" s="1" customFormat="1" ht="16.899999999999999" customHeight="1">
      <c r="B58" s="33"/>
      <c r="C58" s="203" t="s">
        <v>42</v>
      </c>
      <c r="D58" s="203" t="s">
        <v>3959</v>
      </c>
      <c r="E58" s="18" t="s">
        <v>42</v>
      </c>
      <c r="F58" s="204">
        <v>57.56</v>
      </c>
      <c r="H58" s="33"/>
    </row>
    <row r="59" spans="2:8" s="1" customFormat="1" ht="16.899999999999999" customHeight="1">
      <c r="B59" s="33"/>
      <c r="C59" s="203" t="s">
        <v>42</v>
      </c>
      <c r="D59" s="203" t="s">
        <v>3960</v>
      </c>
      <c r="E59" s="18" t="s">
        <v>42</v>
      </c>
      <c r="F59" s="204">
        <v>0</v>
      </c>
      <c r="H59" s="33"/>
    </row>
    <row r="60" spans="2:8" s="1" customFormat="1" ht="16.899999999999999" customHeight="1">
      <c r="B60" s="33"/>
      <c r="C60" s="203" t="s">
        <v>42</v>
      </c>
      <c r="D60" s="203" t="s">
        <v>3961</v>
      </c>
      <c r="E60" s="18" t="s">
        <v>42</v>
      </c>
      <c r="F60" s="204">
        <v>179.59</v>
      </c>
      <c r="H60" s="33"/>
    </row>
    <row r="61" spans="2:8" s="1" customFormat="1" ht="16.899999999999999" customHeight="1">
      <c r="B61" s="33"/>
      <c r="C61" s="203" t="s">
        <v>208</v>
      </c>
      <c r="D61" s="203" t="s">
        <v>338</v>
      </c>
      <c r="E61" s="18" t="s">
        <v>42</v>
      </c>
      <c r="F61" s="204">
        <v>1468.56</v>
      </c>
      <c r="H61" s="33"/>
    </row>
    <row r="62" spans="2:8" s="1" customFormat="1" ht="16.899999999999999" customHeight="1">
      <c r="B62" s="33"/>
      <c r="C62" s="205" t="s">
        <v>10980</v>
      </c>
      <c r="H62" s="33"/>
    </row>
    <row r="63" spans="2:8" s="1" customFormat="1" ht="22.5">
      <c r="B63" s="33"/>
      <c r="C63" s="203" t="s">
        <v>3950</v>
      </c>
      <c r="D63" s="203" t="s">
        <v>3951</v>
      </c>
      <c r="E63" s="18" t="s">
        <v>199</v>
      </c>
      <c r="F63" s="204">
        <v>1468.56</v>
      </c>
      <c r="H63" s="33"/>
    </row>
    <row r="64" spans="2:8" s="1" customFormat="1" ht="16.899999999999999" customHeight="1">
      <c r="B64" s="33"/>
      <c r="C64" s="203" t="s">
        <v>3935</v>
      </c>
      <c r="D64" s="203" t="s">
        <v>3936</v>
      </c>
      <c r="E64" s="18" t="s">
        <v>199</v>
      </c>
      <c r="F64" s="204">
        <v>11773.03</v>
      </c>
      <c r="H64" s="33"/>
    </row>
    <row r="65" spans="2:8" s="1" customFormat="1" ht="16.899999999999999" customHeight="1">
      <c r="B65" s="33"/>
      <c r="C65" s="199" t="s">
        <v>211</v>
      </c>
      <c r="D65" s="200" t="s">
        <v>212</v>
      </c>
      <c r="E65" s="201" t="s">
        <v>199</v>
      </c>
      <c r="F65" s="202">
        <v>1838.5</v>
      </c>
      <c r="H65" s="33"/>
    </row>
    <row r="66" spans="2:8" s="1" customFormat="1" ht="16.899999999999999" customHeight="1">
      <c r="B66" s="33"/>
      <c r="C66" s="203" t="s">
        <v>42</v>
      </c>
      <c r="D66" s="203" t="s">
        <v>3825</v>
      </c>
      <c r="E66" s="18" t="s">
        <v>42</v>
      </c>
      <c r="F66" s="204">
        <v>0</v>
      </c>
      <c r="H66" s="33"/>
    </row>
    <row r="67" spans="2:8" s="1" customFormat="1" ht="16.899999999999999" customHeight="1">
      <c r="B67" s="33"/>
      <c r="C67" s="203" t="s">
        <v>42</v>
      </c>
      <c r="D67" s="203" t="s">
        <v>3866</v>
      </c>
      <c r="E67" s="18" t="s">
        <v>42</v>
      </c>
      <c r="F67" s="204">
        <v>1838.5</v>
      </c>
      <c r="H67" s="33"/>
    </row>
    <row r="68" spans="2:8" s="1" customFormat="1" ht="16.899999999999999" customHeight="1">
      <c r="B68" s="33"/>
      <c r="C68" s="203" t="s">
        <v>211</v>
      </c>
      <c r="D68" s="203" t="s">
        <v>338</v>
      </c>
      <c r="E68" s="18" t="s">
        <v>42</v>
      </c>
      <c r="F68" s="204">
        <v>1838.5</v>
      </c>
      <c r="H68" s="33"/>
    </row>
    <row r="69" spans="2:8" s="1" customFormat="1" ht="16.899999999999999" customHeight="1">
      <c r="B69" s="33"/>
      <c r="C69" s="205" t="s">
        <v>10980</v>
      </c>
      <c r="H69" s="33"/>
    </row>
    <row r="70" spans="2:8" s="1" customFormat="1" ht="22.5">
      <c r="B70" s="33"/>
      <c r="C70" s="203" t="s">
        <v>3861</v>
      </c>
      <c r="D70" s="203" t="s">
        <v>3862</v>
      </c>
      <c r="E70" s="18" t="s">
        <v>199</v>
      </c>
      <c r="F70" s="204">
        <v>1838.5</v>
      </c>
      <c r="H70" s="33"/>
    </row>
    <row r="71" spans="2:8" s="1" customFormat="1" ht="16.899999999999999" customHeight="1">
      <c r="B71" s="33"/>
      <c r="C71" s="203" t="s">
        <v>3820</v>
      </c>
      <c r="D71" s="203" t="s">
        <v>3821</v>
      </c>
      <c r="E71" s="18" t="s">
        <v>199</v>
      </c>
      <c r="F71" s="204">
        <v>1838.5</v>
      </c>
      <c r="H71" s="33"/>
    </row>
    <row r="72" spans="2:8" s="1" customFormat="1" ht="16.899999999999999" customHeight="1">
      <c r="B72" s="33"/>
      <c r="C72" s="203" t="s">
        <v>3828</v>
      </c>
      <c r="D72" s="203" t="s">
        <v>3829</v>
      </c>
      <c r="E72" s="18" t="s">
        <v>199</v>
      </c>
      <c r="F72" s="204">
        <v>1838.5</v>
      </c>
      <c r="H72" s="33"/>
    </row>
    <row r="73" spans="2:8" s="1" customFormat="1" ht="16.899999999999999" customHeight="1">
      <c r="B73" s="33"/>
      <c r="C73" s="203" t="s">
        <v>3868</v>
      </c>
      <c r="D73" s="203" t="s">
        <v>3869</v>
      </c>
      <c r="E73" s="18" t="s">
        <v>199</v>
      </c>
      <c r="F73" s="204">
        <v>2022.35</v>
      </c>
      <c r="H73" s="33"/>
    </row>
    <row r="74" spans="2:8" s="1" customFormat="1" ht="16.899999999999999" customHeight="1">
      <c r="B74" s="33"/>
      <c r="C74" s="199" t="s">
        <v>214</v>
      </c>
      <c r="D74" s="200" t="s">
        <v>215</v>
      </c>
      <c r="E74" s="201" t="s">
        <v>199</v>
      </c>
      <c r="F74" s="202">
        <v>43.84</v>
      </c>
      <c r="H74" s="33"/>
    </row>
    <row r="75" spans="2:8" s="1" customFormat="1" ht="16.899999999999999" customHeight="1">
      <c r="B75" s="33"/>
      <c r="C75" s="203" t="s">
        <v>42</v>
      </c>
      <c r="D75" s="203" t="s">
        <v>777</v>
      </c>
      <c r="E75" s="18" t="s">
        <v>42</v>
      </c>
      <c r="F75" s="204">
        <v>0</v>
      </c>
      <c r="H75" s="33"/>
    </row>
    <row r="76" spans="2:8" s="1" customFormat="1" ht="16.899999999999999" customHeight="1">
      <c r="B76" s="33"/>
      <c r="C76" s="203" t="s">
        <v>42</v>
      </c>
      <c r="D76" s="203" t="s">
        <v>778</v>
      </c>
      <c r="E76" s="18" t="s">
        <v>42</v>
      </c>
      <c r="F76" s="204">
        <v>43.84</v>
      </c>
      <c r="H76" s="33"/>
    </row>
    <row r="77" spans="2:8" s="1" customFormat="1" ht="16.899999999999999" customHeight="1">
      <c r="B77" s="33"/>
      <c r="C77" s="203" t="s">
        <v>214</v>
      </c>
      <c r="D77" s="203" t="s">
        <v>338</v>
      </c>
      <c r="E77" s="18" t="s">
        <v>42</v>
      </c>
      <c r="F77" s="204">
        <v>43.84</v>
      </c>
      <c r="H77" s="33"/>
    </row>
    <row r="78" spans="2:8" s="1" customFormat="1" ht="16.899999999999999" customHeight="1">
      <c r="B78" s="33"/>
      <c r="C78" s="205" t="s">
        <v>10980</v>
      </c>
      <c r="H78" s="33"/>
    </row>
    <row r="79" spans="2:8" s="1" customFormat="1" ht="22.5">
      <c r="B79" s="33"/>
      <c r="C79" s="203" t="s">
        <v>772</v>
      </c>
      <c r="D79" s="203" t="s">
        <v>773</v>
      </c>
      <c r="E79" s="18" t="s">
        <v>199</v>
      </c>
      <c r="F79" s="204">
        <v>46.29</v>
      </c>
      <c r="H79" s="33"/>
    </row>
    <row r="80" spans="2:8" s="1" customFormat="1" ht="16.899999999999999" customHeight="1">
      <c r="B80" s="33"/>
      <c r="C80" s="203" t="s">
        <v>594</v>
      </c>
      <c r="D80" s="203" t="s">
        <v>595</v>
      </c>
      <c r="E80" s="18" t="s">
        <v>199</v>
      </c>
      <c r="F80" s="204">
        <v>1250.73</v>
      </c>
      <c r="H80" s="33"/>
    </row>
    <row r="81" spans="2:8" s="1" customFormat="1" ht="16.899999999999999" customHeight="1">
      <c r="B81" s="33"/>
      <c r="C81" s="203" t="s">
        <v>606</v>
      </c>
      <c r="D81" s="203" t="s">
        <v>607</v>
      </c>
      <c r="E81" s="18" t="s">
        <v>199</v>
      </c>
      <c r="F81" s="204">
        <v>2501.46</v>
      </c>
      <c r="H81" s="33"/>
    </row>
    <row r="82" spans="2:8" s="1" customFormat="1" ht="16.899999999999999" customHeight="1">
      <c r="B82" s="33"/>
      <c r="C82" s="203" t="s">
        <v>782</v>
      </c>
      <c r="D82" s="203" t="s">
        <v>783</v>
      </c>
      <c r="E82" s="18" t="s">
        <v>199</v>
      </c>
      <c r="F82" s="204">
        <v>46.031999999999996</v>
      </c>
      <c r="H82" s="33"/>
    </row>
    <row r="83" spans="2:8" s="1" customFormat="1" ht="16.899999999999999" customHeight="1">
      <c r="B83" s="33"/>
      <c r="C83" s="199" t="s">
        <v>218</v>
      </c>
      <c r="D83" s="200" t="s">
        <v>219</v>
      </c>
      <c r="E83" s="201" t="s">
        <v>199</v>
      </c>
      <c r="F83" s="202">
        <v>2.4500000000000002</v>
      </c>
      <c r="H83" s="33"/>
    </row>
    <row r="84" spans="2:8" s="1" customFormat="1" ht="16.899999999999999" customHeight="1">
      <c r="B84" s="33"/>
      <c r="C84" s="203" t="s">
        <v>42</v>
      </c>
      <c r="D84" s="203" t="s">
        <v>779</v>
      </c>
      <c r="E84" s="18" t="s">
        <v>42</v>
      </c>
      <c r="F84" s="204">
        <v>0</v>
      </c>
      <c r="H84" s="33"/>
    </row>
    <row r="85" spans="2:8" s="1" customFormat="1" ht="16.899999999999999" customHeight="1">
      <c r="B85" s="33"/>
      <c r="C85" s="203" t="s">
        <v>42</v>
      </c>
      <c r="D85" s="203" t="s">
        <v>780</v>
      </c>
      <c r="E85" s="18" t="s">
        <v>42</v>
      </c>
      <c r="F85" s="204">
        <v>2.4500000000000002</v>
      </c>
      <c r="H85" s="33"/>
    </row>
    <row r="86" spans="2:8" s="1" customFormat="1" ht="16.899999999999999" customHeight="1">
      <c r="B86" s="33"/>
      <c r="C86" s="203" t="s">
        <v>218</v>
      </c>
      <c r="D86" s="203" t="s">
        <v>338</v>
      </c>
      <c r="E86" s="18" t="s">
        <v>42</v>
      </c>
      <c r="F86" s="204">
        <v>2.4500000000000002</v>
      </c>
      <c r="H86" s="33"/>
    </row>
    <row r="87" spans="2:8" s="1" customFormat="1" ht="16.899999999999999" customHeight="1">
      <c r="B87" s="33"/>
      <c r="C87" s="205" t="s">
        <v>10980</v>
      </c>
      <c r="H87" s="33"/>
    </row>
    <row r="88" spans="2:8" s="1" customFormat="1" ht="22.5">
      <c r="B88" s="33"/>
      <c r="C88" s="203" t="s">
        <v>772</v>
      </c>
      <c r="D88" s="203" t="s">
        <v>773</v>
      </c>
      <c r="E88" s="18" t="s">
        <v>199</v>
      </c>
      <c r="F88" s="204">
        <v>46.29</v>
      </c>
      <c r="H88" s="33"/>
    </row>
    <row r="89" spans="2:8" s="1" customFormat="1" ht="16.899999999999999" customHeight="1">
      <c r="B89" s="33"/>
      <c r="C89" s="203" t="s">
        <v>594</v>
      </c>
      <c r="D89" s="203" t="s">
        <v>595</v>
      </c>
      <c r="E89" s="18" t="s">
        <v>199</v>
      </c>
      <c r="F89" s="204">
        <v>1250.73</v>
      </c>
      <c r="H89" s="33"/>
    </row>
    <row r="90" spans="2:8" s="1" customFormat="1" ht="16.899999999999999" customHeight="1">
      <c r="B90" s="33"/>
      <c r="C90" s="203" t="s">
        <v>606</v>
      </c>
      <c r="D90" s="203" t="s">
        <v>607</v>
      </c>
      <c r="E90" s="18" t="s">
        <v>199</v>
      </c>
      <c r="F90" s="204">
        <v>2501.46</v>
      </c>
      <c r="H90" s="33"/>
    </row>
    <row r="91" spans="2:8" s="1" customFormat="1" ht="16.899999999999999" customHeight="1">
      <c r="B91" s="33"/>
      <c r="C91" s="203" t="s">
        <v>787</v>
      </c>
      <c r="D91" s="203" t="s">
        <v>788</v>
      </c>
      <c r="E91" s="18" t="s">
        <v>199</v>
      </c>
      <c r="F91" s="204">
        <v>2.573</v>
      </c>
      <c r="H91" s="33"/>
    </row>
    <row r="92" spans="2:8" s="1" customFormat="1" ht="16.899999999999999" customHeight="1">
      <c r="B92" s="33"/>
      <c r="C92" s="199" t="s">
        <v>222</v>
      </c>
      <c r="D92" s="200" t="s">
        <v>223</v>
      </c>
      <c r="E92" s="201" t="s">
        <v>199</v>
      </c>
      <c r="F92" s="202">
        <v>993.12</v>
      </c>
      <c r="H92" s="33"/>
    </row>
    <row r="93" spans="2:8" s="1" customFormat="1" ht="16.899999999999999" customHeight="1">
      <c r="B93" s="33"/>
      <c r="C93" s="203" t="s">
        <v>42</v>
      </c>
      <c r="D93" s="203" t="s">
        <v>1119</v>
      </c>
      <c r="E93" s="18" t="s">
        <v>42</v>
      </c>
      <c r="F93" s="204">
        <v>0</v>
      </c>
      <c r="H93" s="33"/>
    </row>
    <row r="94" spans="2:8" s="1" customFormat="1" ht="16.899999999999999" customHeight="1">
      <c r="B94" s="33"/>
      <c r="C94" s="203" t="s">
        <v>42</v>
      </c>
      <c r="D94" s="203" t="s">
        <v>197</v>
      </c>
      <c r="E94" s="18" t="s">
        <v>42</v>
      </c>
      <c r="F94" s="204">
        <v>993.12</v>
      </c>
      <c r="H94" s="33"/>
    </row>
    <row r="95" spans="2:8" s="1" customFormat="1" ht="16.899999999999999" customHeight="1">
      <c r="B95" s="33"/>
      <c r="C95" s="203" t="s">
        <v>222</v>
      </c>
      <c r="D95" s="203" t="s">
        <v>338</v>
      </c>
      <c r="E95" s="18" t="s">
        <v>42</v>
      </c>
      <c r="F95" s="204">
        <v>993.12</v>
      </c>
      <c r="H95" s="33"/>
    </row>
    <row r="96" spans="2:8" s="1" customFormat="1" ht="16.899999999999999" customHeight="1">
      <c r="B96" s="33"/>
      <c r="C96" s="205" t="s">
        <v>10980</v>
      </c>
      <c r="H96" s="33"/>
    </row>
    <row r="97" spans="2:8" s="1" customFormat="1" ht="16.899999999999999" customHeight="1">
      <c r="B97" s="33"/>
      <c r="C97" s="203" t="s">
        <v>1114</v>
      </c>
      <c r="D97" s="203" t="s">
        <v>1115</v>
      </c>
      <c r="E97" s="18" t="s">
        <v>199</v>
      </c>
      <c r="F97" s="204">
        <v>993.12</v>
      </c>
      <c r="H97" s="33"/>
    </row>
    <row r="98" spans="2:8" s="1" customFormat="1" ht="16.899999999999999" customHeight="1">
      <c r="B98" s="33"/>
      <c r="C98" s="203" t="s">
        <v>1121</v>
      </c>
      <c r="D98" s="203" t="s">
        <v>1122</v>
      </c>
      <c r="E98" s="18" t="s">
        <v>453</v>
      </c>
      <c r="F98" s="204">
        <v>1.484</v>
      </c>
      <c r="H98" s="33"/>
    </row>
    <row r="99" spans="2:8" s="1" customFormat="1" ht="16.899999999999999" customHeight="1">
      <c r="B99" s="33"/>
      <c r="C99" s="199" t="s">
        <v>225</v>
      </c>
      <c r="D99" s="200" t="s">
        <v>226</v>
      </c>
      <c r="E99" s="201" t="s">
        <v>199</v>
      </c>
      <c r="F99" s="202">
        <v>3247.97</v>
      </c>
      <c r="H99" s="33"/>
    </row>
    <row r="100" spans="2:8" s="1" customFormat="1" ht="16.899999999999999" customHeight="1">
      <c r="B100" s="33"/>
      <c r="C100" s="203" t="s">
        <v>42</v>
      </c>
      <c r="D100" s="203" t="s">
        <v>1112</v>
      </c>
      <c r="E100" s="18" t="s">
        <v>42</v>
      </c>
      <c r="F100" s="204">
        <v>0</v>
      </c>
      <c r="H100" s="33"/>
    </row>
    <row r="101" spans="2:8" s="1" customFormat="1" ht="16.899999999999999" customHeight="1">
      <c r="B101" s="33"/>
      <c r="C101" s="203" t="s">
        <v>42</v>
      </c>
      <c r="D101" s="203" t="s">
        <v>201</v>
      </c>
      <c r="E101" s="18" t="s">
        <v>42</v>
      </c>
      <c r="F101" s="204">
        <v>3247.97</v>
      </c>
      <c r="H101" s="33"/>
    </row>
    <row r="102" spans="2:8" s="1" customFormat="1" ht="16.899999999999999" customHeight="1">
      <c r="B102" s="33"/>
      <c r="C102" s="203" t="s">
        <v>225</v>
      </c>
      <c r="D102" s="203" t="s">
        <v>338</v>
      </c>
      <c r="E102" s="18" t="s">
        <v>42</v>
      </c>
      <c r="F102" s="204">
        <v>3247.97</v>
      </c>
      <c r="H102" s="33"/>
    </row>
    <row r="103" spans="2:8" s="1" customFormat="1" ht="16.899999999999999" customHeight="1">
      <c r="B103" s="33"/>
      <c r="C103" s="205" t="s">
        <v>10980</v>
      </c>
      <c r="H103" s="33"/>
    </row>
    <row r="104" spans="2:8" s="1" customFormat="1" ht="16.899999999999999" customHeight="1">
      <c r="B104" s="33"/>
      <c r="C104" s="203" t="s">
        <v>1107</v>
      </c>
      <c r="D104" s="203" t="s">
        <v>1108</v>
      </c>
      <c r="E104" s="18" t="s">
        <v>199</v>
      </c>
      <c r="F104" s="204">
        <v>3247.97</v>
      </c>
      <c r="H104" s="33"/>
    </row>
    <row r="105" spans="2:8" s="1" customFormat="1" ht="16.899999999999999" customHeight="1">
      <c r="B105" s="33"/>
      <c r="C105" s="203" t="s">
        <v>1121</v>
      </c>
      <c r="D105" s="203" t="s">
        <v>1122</v>
      </c>
      <c r="E105" s="18" t="s">
        <v>453</v>
      </c>
      <c r="F105" s="204">
        <v>1.484</v>
      </c>
      <c r="H105" s="33"/>
    </row>
    <row r="106" spans="2:8" s="1" customFormat="1" ht="16.899999999999999" customHeight="1">
      <c r="B106" s="33"/>
      <c r="C106" s="199" t="s">
        <v>228</v>
      </c>
      <c r="D106" s="200" t="s">
        <v>229</v>
      </c>
      <c r="E106" s="201" t="s">
        <v>199</v>
      </c>
      <c r="F106" s="202">
        <v>2017.01</v>
      </c>
      <c r="H106" s="33"/>
    </row>
    <row r="107" spans="2:8" s="1" customFormat="1" ht="16.899999999999999" customHeight="1">
      <c r="B107" s="33"/>
      <c r="C107" s="203" t="s">
        <v>42</v>
      </c>
      <c r="D107" s="203" t="s">
        <v>620</v>
      </c>
      <c r="E107" s="18" t="s">
        <v>42</v>
      </c>
      <c r="F107" s="204">
        <v>0</v>
      </c>
      <c r="H107" s="33"/>
    </row>
    <row r="108" spans="2:8" s="1" customFormat="1" ht="16.899999999999999" customHeight="1">
      <c r="B108" s="33"/>
      <c r="C108" s="203" t="s">
        <v>42</v>
      </c>
      <c r="D108" s="203" t="s">
        <v>621</v>
      </c>
      <c r="E108" s="18" t="s">
        <v>42</v>
      </c>
      <c r="F108" s="204">
        <v>1917.16</v>
      </c>
      <c r="H108" s="33"/>
    </row>
    <row r="109" spans="2:8" s="1" customFormat="1" ht="16.899999999999999" customHeight="1">
      <c r="B109" s="33"/>
      <c r="C109" s="203" t="s">
        <v>42</v>
      </c>
      <c r="D109" s="203" t="s">
        <v>622</v>
      </c>
      <c r="E109" s="18" t="s">
        <v>42</v>
      </c>
      <c r="F109" s="204">
        <v>0</v>
      </c>
      <c r="H109" s="33"/>
    </row>
    <row r="110" spans="2:8" s="1" customFormat="1" ht="16.899999999999999" customHeight="1">
      <c r="B110" s="33"/>
      <c r="C110" s="203" t="s">
        <v>42</v>
      </c>
      <c r="D110" s="203" t="s">
        <v>623</v>
      </c>
      <c r="E110" s="18" t="s">
        <v>42</v>
      </c>
      <c r="F110" s="204">
        <v>99.85</v>
      </c>
      <c r="H110" s="33"/>
    </row>
    <row r="111" spans="2:8" s="1" customFormat="1" ht="16.899999999999999" customHeight="1">
      <c r="B111" s="33"/>
      <c r="C111" s="203" t="s">
        <v>228</v>
      </c>
      <c r="D111" s="203" t="s">
        <v>338</v>
      </c>
      <c r="E111" s="18" t="s">
        <v>42</v>
      </c>
      <c r="F111" s="204">
        <v>2017.01</v>
      </c>
      <c r="H111" s="33"/>
    </row>
    <row r="112" spans="2:8" s="1" customFormat="1" ht="16.899999999999999" customHeight="1">
      <c r="B112" s="33"/>
      <c r="C112" s="205" t="s">
        <v>10980</v>
      </c>
      <c r="H112" s="33"/>
    </row>
    <row r="113" spans="2:8" s="1" customFormat="1" ht="16.899999999999999" customHeight="1">
      <c r="B113" s="33"/>
      <c r="C113" s="203" t="s">
        <v>615</v>
      </c>
      <c r="D113" s="203" t="s">
        <v>616</v>
      </c>
      <c r="E113" s="18" t="s">
        <v>199</v>
      </c>
      <c r="F113" s="204">
        <v>2017.01</v>
      </c>
      <c r="H113" s="33"/>
    </row>
    <row r="114" spans="2:8" s="1" customFormat="1" ht="16.899999999999999" customHeight="1">
      <c r="B114" s="33"/>
      <c r="C114" s="203" t="s">
        <v>586</v>
      </c>
      <c r="D114" s="203" t="s">
        <v>587</v>
      </c>
      <c r="E114" s="18" t="s">
        <v>199</v>
      </c>
      <c r="F114" s="204">
        <v>3267.74</v>
      </c>
      <c r="H114" s="33"/>
    </row>
    <row r="115" spans="2:8" s="1" customFormat="1" ht="16.899999999999999" customHeight="1">
      <c r="B115" s="33"/>
      <c r="C115" s="199" t="s">
        <v>232</v>
      </c>
      <c r="D115" s="200" t="s">
        <v>233</v>
      </c>
      <c r="E115" s="201" t="s">
        <v>199</v>
      </c>
      <c r="F115" s="202">
        <v>1250.73</v>
      </c>
      <c r="H115" s="33"/>
    </row>
    <row r="116" spans="2:8" s="1" customFormat="1" ht="16.899999999999999" customHeight="1">
      <c r="B116" s="33"/>
      <c r="C116" s="203" t="s">
        <v>42</v>
      </c>
      <c r="D116" s="203" t="s">
        <v>599</v>
      </c>
      <c r="E116" s="18" t="s">
        <v>42</v>
      </c>
      <c r="F116" s="204">
        <v>0</v>
      </c>
      <c r="H116" s="33"/>
    </row>
    <row r="117" spans="2:8" s="1" customFormat="1" ht="16.899999999999999" customHeight="1">
      <c r="B117" s="33"/>
      <c r="C117" s="203" t="s">
        <v>42</v>
      </c>
      <c r="D117" s="203" t="s">
        <v>600</v>
      </c>
      <c r="E117" s="18" t="s">
        <v>42</v>
      </c>
      <c r="F117" s="204">
        <v>1204.44</v>
      </c>
      <c r="H117" s="33"/>
    </row>
    <row r="118" spans="2:8" s="1" customFormat="1" ht="16.899999999999999" customHeight="1">
      <c r="B118" s="33"/>
      <c r="C118" s="203" t="s">
        <v>42</v>
      </c>
      <c r="D118" s="203" t="s">
        <v>601</v>
      </c>
      <c r="E118" s="18" t="s">
        <v>42</v>
      </c>
      <c r="F118" s="204">
        <v>0</v>
      </c>
      <c r="H118" s="33"/>
    </row>
    <row r="119" spans="2:8" s="1" customFormat="1" ht="16.899999999999999" customHeight="1">
      <c r="B119" s="33"/>
      <c r="C119" s="203" t="s">
        <v>42</v>
      </c>
      <c r="D119" s="203" t="s">
        <v>602</v>
      </c>
      <c r="E119" s="18" t="s">
        <v>42</v>
      </c>
      <c r="F119" s="204">
        <v>43.84</v>
      </c>
      <c r="H119" s="33"/>
    </row>
    <row r="120" spans="2:8" s="1" customFormat="1" ht="16.899999999999999" customHeight="1">
      <c r="B120" s="33"/>
      <c r="C120" s="203" t="s">
        <v>42</v>
      </c>
      <c r="D120" s="203" t="s">
        <v>603</v>
      </c>
      <c r="E120" s="18" t="s">
        <v>42</v>
      </c>
      <c r="F120" s="204">
        <v>0</v>
      </c>
      <c r="H120" s="33"/>
    </row>
    <row r="121" spans="2:8" s="1" customFormat="1" ht="16.899999999999999" customHeight="1">
      <c r="B121" s="33"/>
      <c r="C121" s="203" t="s">
        <v>42</v>
      </c>
      <c r="D121" s="203" t="s">
        <v>604</v>
      </c>
      <c r="E121" s="18" t="s">
        <v>42</v>
      </c>
      <c r="F121" s="204">
        <v>2.4500000000000002</v>
      </c>
      <c r="H121" s="33"/>
    </row>
    <row r="122" spans="2:8" s="1" customFormat="1" ht="16.899999999999999" customHeight="1">
      <c r="B122" s="33"/>
      <c r="C122" s="203" t="s">
        <v>232</v>
      </c>
      <c r="D122" s="203" t="s">
        <v>338</v>
      </c>
      <c r="E122" s="18" t="s">
        <v>42</v>
      </c>
      <c r="F122" s="204">
        <v>1250.73</v>
      </c>
      <c r="H122" s="33"/>
    </row>
    <row r="123" spans="2:8" s="1" customFormat="1" ht="16.899999999999999" customHeight="1">
      <c r="B123" s="33"/>
      <c r="C123" s="205" t="s">
        <v>10980</v>
      </c>
      <c r="H123" s="33"/>
    </row>
    <row r="124" spans="2:8" s="1" customFormat="1" ht="16.899999999999999" customHeight="1">
      <c r="B124" s="33"/>
      <c r="C124" s="203" t="s">
        <v>594</v>
      </c>
      <c r="D124" s="203" t="s">
        <v>595</v>
      </c>
      <c r="E124" s="18" t="s">
        <v>199</v>
      </c>
      <c r="F124" s="204">
        <v>1250.73</v>
      </c>
      <c r="H124" s="33"/>
    </row>
    <row r="125" spans="2:8" s="1" customFormat="1" ht="16.899999999999999" customHeight="1">
      <c r="B125" s="33"/>
      <c r="C125" s="203" t="s">
        <v>586</v>
      </c>
      <c r="D125" s="203" t="s">
        <v>587</v>
      </c>
      <c r="E125" s="18" t="s">
        <v>199</v>
      </c>
      <c r="F125" s="204">
        <v>3267.74</v>
      </c>
      <c r="H125" s="33"/>
    </row>
    <row r="126" spans="2:8" s="1" customFormat="1" ht="16.899999999999999" customHeight="1">
      <c r="B126" s="33"/>
      <c r="C126" s="199" t="s">
        <v>236</v>
      </c>
      <c r="D126" s="200" t="s">
        <v>237</v>
      </c>
      <c r="E126" s="201" t="s">
        <v>199</v>
      </c>
      <c r="F126" s="202">
        <v>1256.83</v>
      </c>
      <c r="H126" s="33"/>
    </row>
    <row r="127" spans="2:8" s="1" customFormat="1" ht="16.899999999999999" customHeight="1">
      <c r="B127" s="33"/>
      <c r="C127" s="203" t="s">
        <v>42</v>
      </c>
      <c r="D127" s="203" t="s">
        <v>583</v>
      </c>
      <c r="E127" s="18" t="s">
        <v>42</v>
      </c>
      <c r="F127" s="204">
        <v>0</v>
      </c>
      <c r="H127" s="33"/>
    </row>
    <row r="128" spans="2:8" s="1" customFormat="1" ht="16.899999999999999" customHeight="1">
      <c r="B128" s="33"/>
      <c r="C128" s="203" t="s">
        <v>42</v>
      </c>
      <c r="D128" s="203" t="s">
        <v>584</v>
      </c>
      <c r="E128" s="18" t="s">
        <v>42</v>
      </c>
      <c r="F128" s="204">
        <v>1256.83</v>
      </c>
      <c r="H128" s="33"/>
    </row>
    <row r="129" spans="2:8" s="1" customFormat="1" ht="16.899999999999999" customHeight="1">
      <c r="B129" s="33"/>
      <c r="C129" s="203" t="s">
        <v>236</v>
      </c>
      <c r="D129" s="203" t="s">
        <v>338</v>
      </c>
      <c r="E129" s="18" t="s">
        <v>42</v>
      </c>
      <c r="F129" s="204">
        <v>1256.83</v>
      </c>
      <c r="H129" s="33"/>
    </row>
    <row r="130" spans="2:8" s="1" customFormat="1" ht="16.899999999999999" customHeight="1">
      <c r="B130" s="33"/>
      <c r="C130" s="205" t="s">
        <v>10980</v>
      </c>
      <c r="H130" s="33"/>
    </row>
    <row r="131" spans="2:8" s="1" customFormat="1" ht="22.5">
      <c r="B131" s="33"/>
      <c r="C131" s="203" t="s">
        <v>578</v>
      </c>
      <c r="D131" s="203" t="s">
        <v>579</v>
      </c>
      <c r="E131" s="18" t="s">
        <v>199</v>
      </c>
      <c r="F131" s="204">
        <v>1256.83</v>
      </c>
      <c r="H131" s="33"/>
    </row>
    <row r="132" spans="2:8" s="1" customFormat="1" ht="16.899999999999999" customHeight="1">
      <c r="B132" s="33"/>
      <c r="C132" s="203" t="s">
        <v>552</v>
      </c>
      <c r="D132" s="203" t="s">
        <v>553</v>
      </c>
      <c r="E132" s="18" t="s">
        <v>199</v>
      </c>
      <c r="F132" s="204">
        <v>2200.98</v>
      </c>
      <c r="H132" s="33"/>
    </row>
    <row r="133" spans="2:8" s="1" customFormat="1" ht="16.899999999999999" customHeight="1">
      <c r="B133" s="33"/>
      <c r="C133" s="199" t="s">
        <v>239</v>
      </c>
      <c r="D133" s="200" t="s">
        <v>240</v>
      </c>
      <c r="E133" s="201" t="s">
        <v>199</v>
      </c>
      <c r="F133" s="202">
        <v>944.15</v>
      </c>
      <c r="H133" s="33"/>
    </row>
    <row r="134" spans="2:8" s="1" customFormat="1" ht="16.899999999999999" customHeight="1">
      <c r="B134" s="33"/>
      <c r="C134" s="203" t="s">
        <v>42</v>
      </c>
      <c r="D134" s="203" t="s">
        <v>565</v>
      </c>
      <c r="E134" s="18" t="s">
        <v>42</v>
      </c>
      <c r="F134" s="204">
        <v>0</v>
      </c>
      <c r="H134" s="33"/>
    </row>
    <row r="135" spans="2:8" s="1" customFormat="1" ht="16.899999999999999" customHeight="1">
      <c r="B135" s="33"/>
      <c r="C135" s="203" t="s">
        <v>42</v>
      </c>
      <c r="D135" s="203" t="s">
        <v>566</v>
      </c>
      <c r="E135" s="18" t="s">
        <v>42</v>
      </c>
      <c r="F135" s="204">
        <v>17.43</v>
      </c>
      <c r="H135" s="33"/>
    </row>
    <row r="136" spans="2:8" s="1" customFormat="1" ht="16.899999999999999" customHeight="1">
      <c r="B136" s="33"/>
      <c r="C136" s="203" t="s">
        <v>42</v>
      </c>
      <c r="D136" s="203" t="s">
        <v>567</v>
      </c>
      <c r="E136" s="18" t="s">
        <v>42</v>
      </c>
      <c r="F136" s="204">
        <v>0</v>
      </c>
      <c r="H136" s="33"/>
    </row>
    <row r="137" spans="2:8" s="1" customFormat="1" ht="16.899999999999999" customHeight="1">
      <c r="B137" s="33"/>
      <c r="C137" s="203" t="s">
        <v>42</v>
      </c>
      <c r="D137" s="203" t="s">
        <v>568</v>
      </c>
      <c r="E137" s="18" t="s">
        <v>42</v>
      </c>
      <c r="F137" s="204">
        <v>926.72</v>
      </c>
      <c r="H137" s="33"/>
    </row>
    <row r="138" spans="2:8" s="1" customFormat="1" ht="16.899999999999999" customHeight="1">
      <c r="B138" s="33"/>
      <c r="C138" s="203" t="s">
        <v>239</v>
      </c>
      <c r="D138" s="203" t="s">
        <v>338</v>
      </c>
      <c r="E138" s="18" t="s">
        <v>42</v>
      </c>
      <c r="F138" s="204">
        <v>944.15</v>
      </c>
      <c r="H138" s="33"/>
    </row>
    <row r="139" spans="2:8" s="1" customFormat="1" ht="16.899999999999999" customHeight="1">
      <c r="B139" s="33"/>
      <c r="C139" s="205" t="s">
        <v>10980</v>
      </c>
      <c r="H139" s="33"/>
    </row>
    <row r="140" spans="2:8" s="1" customFormat="1" ht="16.899999999999999" customHeight="1">
      <c r="B140" s="33"/>
      <c r="C140" s="203" t="s">
        <v>560</v>
      </c>
      <c r="D140" s="203" t="s">
        <v>561</v>
      </c>
      <c r="E140" s="18" t="s">
        <v>199</v>
      </c>
      <c r="F140" s="204">
        <v>944.15</v>
      </c>
      <c r="H140" s="33"/>
    </row>
    <row r="141" spans="2:8" s="1" customFormat="1" ht="16.899999999999999" customHeight="1">
      <c r="B141" s="33"/>
      <c r="C141" s="203" t="s">
        <v>552</v>
      </c>
      <c r="D141" s="203" t="s">
        <v>553</v>
      </c>
      <c r="E141" s="18" t="s">
        <v>199</v>
      </c>
      <c r="F141" s="204">
        <v>2200.98</v>
      </c>
      <c r="H141" s="33"/>
    </row>
    <row r="142" spans="2:8" s="1" customFormat="1" ht="16.899999999999999" customHeight="1">
      <c r="B142" s="33"/>
      <c r="C142" s="199" t="s">
        <v>242</v>
      </c>
      <c r="D142" s="200" t="s">
        <v>243</v>
      </c>
      <c r="E142" s="201" t="s">
        <v>244</v>
      </c>
      <c r="F142" s="202">
        <v>12.51</v>
      </c>
      <c r="H142" s="33"/>
    </row>
    <row r="143" spans="2:8" s="1" customFormat="1" ht="16.899999999999999" customHeight="1">
      <c r="B143" s="33"/>
      <c r="C143" s="203" t="s">
        <v>42</v>
      </c>
      <c r="D143" s="203" t="s">
        <v>336</v>
      </c>
      <c r="E143" s="18" t="s">
        <v>42</v>
      </c>
      <c r="F143" s="204">
        <v>0</v>
      </c>
      <c r="H143" s="33"/>
    </row>
    <row r="144" spans="2:8" s="1" customFormat="1" ht="16.899999999999999" customHeight="1">
      <c r="B144" s="33"/>
      <c r="C144" s="203" t="s">
        <v>42</v>
      </c>
      <c r="D144" s="203" t="s">
        <v>337</v>
      </c>
      <c r="E144" s="18" t="s">
        <v>42</v>
      </c>
      <c r="F144" s="204">
        <v>12.51</v>
      </c>
      <c r="H144" s="33"/>
    </row>
    <row r="145" spans="2:8" s="1" customFormat="1" ht="16.899999999999999" customHeight="1">
      <c r="B145" s="33"/>
      <c r="C145" s="203" t="s">
        <v>242</v>
      </c>
      <c r="D145" s="203" t="s">
        <v>338</v>
      </c>
      <c r="E145" s="18" t="s">
        <v>42</v>
      </c>
      <c r="F145" s="204">
        <v>12.51</v>
      </c>
      <c r="H145" s="33"/>
    </row>
    <row r="146" spans="2:8" s="1" customFormat="1" ht="16.899999999999999" customHeight="1">
      <c r="B146" s="33"/>
      <c r="C146" s="205" t="s">
        <v>10980</v>
      </c>
      <c r="H146" s="33"/>
    </row>
    <row r="147" spans="2:8" s="1" customFormat="1" ht="16.899999999999999" customHeight="1">
      <c r="B147" s="33"/>
      <c r="C147" s="203" t="s">
        <v>331</v>
      </c>
      <c r="D147" s="203" t="s">
        <v>332</v>
      </c>
      <c r="E147" s="18" t="s">
        <v>244</v>
      </c>
      <c r="F147" s="204">
        <v>12.51</v>
      </c>
      <c r="H147" s="33"/>
    </row>
    <row r="148" spans="2:8" s="1" customFormat="1" ht="22.5">
      <c r="B148" s="33"/>
      <c r="C148" s="203" t="s">
        <v>308</v>
      </c>
      <c r="D148" s="203" t="s">
        <v>309</v>
      </c>
      <c r="E148" s="18" t="s">
        <v>244</v>
      </c>
      <c r="F148" s="204">
        <v>12.51</v>
      </c>
      <c r="H148" s="33"/>
    </row>
    <row r="149" spans="2:8" s="1" customFormat="1" ht="22.5">
      <c r="B149" s="33"/>
      <c r="C149" s="203" t="s">
        <v>319</v>
      </c>
      <c r="D149" s="203" t="s">
        <v>320</v>
      </c>
      <c r="E149" s="18" t="s">
        <v>244</v>
      </c>
      <c r="F149" s="204">
        <v>50.04</v>
      </c>
      <c r="H149" s="33"/>
    </row>
    <row r="150" spans="2:8" s="1" customFormat="1" ht="16.899999999999999" customHeight="1">
      <c r="B150" s="33"/>
      <c r="C150" s="203" t="s">
        <v>325</v>
      </c>
      <c r="D150" s="203" t="s">
        <v>326</v>
      </c>
      <c r="E150" s="18" t="s">
        <v>244</v>
      </c>
      <c r="F150" s="204">
        <v>12.51</v>
      </c>
      <c r="H150" s="33"/>
    </row>
    <row r="151" spans="2:8" s="1" customFormat="1" ht="16.899999999999999" customHeight="1">
      <c r="B151" s="33"/>
      <c r="C151" s="203" t="s">
        <v>342</v>
      </c>
      <c r="D151" s="203" t="s">
        <v>343</v>
      </c>
      <c r="E151" s="18" t="s">
        <v>244</v>
      </c>
      <c r="F151" s="204">
        <v>13.135999999999999</v>
      </c>
      <c r="H151" s="33"/>
    </row>
    <row r="152" spans="2:8" s="1" customFormat="1" ht="26.45" customHeight="1">
      <c r="B152" s="33"/>
      <c r="C152" s="198" t="s">
        <v>10981</v>
      </c>
      <c r="D152" s="198" t="s">
        <v>99</v>
      </c>
      <c r="H152" s="33"/>
    </row>
    <row r="153" spans="2:8" s="1" customFormat="1" ht="16.899999999999999" customHeight="1">
      <c r="B153" s="33"/>
      <c r="C153" s="199" t="s">
        <v>3981</v>
      </c>
      <c r="D153" s="200" t="s">
        <v>3982</v>
      </c>
      <c r="E153" s="201" t="s">
        <v>244</v>
      </c>
      <c r="F153" s="202">
        <v>381.61099999999999</v>
      </c>
      <c r="H153" s="33"/>
    </row>
    <row r="154" spans="2:8" s="1" customFormat="1" ht="16.899999999999999" customHeight="1">
      <c r="B154" s="33"/>
      <c r="C154" s="203" t="s">
        <v>42</v>
      </c>
      <c r="D154" s="203" t="s">
        <v>4038</v>
      </c>
      <c r="E154" s="18" t="s">
        <v>42</v>
      </c>
      <c r="F154" s="204">
        <v>0</v>
      </c>
      <c r="H154" s="33"/>
    </row>
    <row r="155" spans="2:8" s="1" customFormat="1" ht="16.899999999999999" customHeight="1">
      <c r="B155" s="33"/>
      <c r="C155" s="203" t="s">
        <v>42</v>
      </c>
      <c r="D155" s="203" t="s">
        <v>4039</v>
      </c>
      <c r="E155" s="18" t="s">
        <v>42</v>
      </c>
      <c r="F155" s="204">
        <v>381.61099999999999</v>
      </c>
      <c r="H155" s="33"/>
    </row>
    <row r="156" spans="2:8" s="1" customFormat="1" ht="16.899999999999999" customHeight="1">
      <c r="B156" s="33"/>
      <c r="C156" s="203" t="s">
        <v>3981</v>
      </c>
      <c r="D156" s="203" t="s">
        <v>338</v>
      </c>
      <c r="E156" s="18" t="s">
        <v>42</v>
      </c>
      <c r="F156" s="204">
        <v>381.61099999999999</v>
      </c>
      <c r="H156" s="33"/>
    </row>
    <row r="157" spans="2:8" s="1" customFormat="1" ht="16.899999999999999" customHeight="1">
      <c r="B157" s="33"/>
      <c r="C157" s="205" t="s">
        <v>10980</v>
      </c>
      <c r="H157" s="33"/>
    </row>
    <row r="158" spans="2:8" s="1" customFormat="1" ht="22.5">
      <c r="B158" s="33"/>
      <c r="C158" s="203" t="s">
        <v>4031</v>
      </c>
      <c r="D158" s="203" t="s">
        <v>4032</v>
      </c>
      <c r="E158" s="18" t="s">
        <v>244</v>
      </c>
      <c r="F158" s="204">
        <v>381.61099999999999</v>
      </c>
      <c r="H158" s="33"/>
    </row>
    <row r="159" spans="2:8" s="1" customFormat="1" ht="16.899999999999999" customHeight="1">
      <c r="B159" s="33"/>
      <c r="C159" s="203" t="s">
        <v>4042</v>
      </c>
      <c r="D159" s="203" t="s">
        <v>4043</v>
      </c>
      <c r="E159" s="18" t="s">
        <v>244</v>
      </c>
      <c r="F159" s="204">
        <v>381.61099999999999</v>
      </c>
      <c r="H159" s="33"/>
    </row>
    <row r="160" spans="2:8" s="1" customFormat="1" ht="16.899999999999999" customHeight="1">
      <c r="B160" s="33"/>
      <c r="C160" s="203" t="s">
        <v>4048</v>
      </c>
      <c r="D160" s="203" t="s">
        <v>4049</v>
      </c>
      <c r="E160" s="18" t="s">
        <v>453</v>
      </c>
      <c r="F160" s="204">
        <v>686.9</v>
      </c>
      <c r="H160" s="33"/>
    </row>
    <row r="161" spans="2:8" s="1" customFormat="1" ht="16.899999999999999" customHeight="1">
      <c r="B161" s="33"/>
      <c r="C161" s="203" t="s">
        <v>4057</v>
      </c>
      <c r="D161" s="203" t="s">
        <v>4043</v>
      </c>
      <c r="E161" s="18" t="s">
        <v>244</v>
      </c>
      <c r="F161" s="204">
        <v>381.61099999999999</v>
      </c>
      <c r="H161" s="33"/>
    </row>
    <row r="162" spans="2:8" s="1" customFormat="1" ht="16.899999999999999" customHeight="1">
      <c r="B162" s="33"/>
      <c r="C162" s="199" t="s">
        <v>3984</v>
      </c>
      <c r="D162" s="200" t="s">
        <v>3985</v>
      </c>
      <c r="E162" s="201" t="s">
        <v>199</v>
      </c>
      <c r="F162" s="202">
        <v>0.48</v>
      </c>
      <c r="H162" s="33"/>
    </row>
    <row r="163" spans="2:8" s="1" customFormat="1" ht="16.899999999999999" customHeight="1">
      <c r="B163" s="33"/>
      <c r="C163" s="203" t="s">
        <v>42</v>
      </c>
      <c r="D163" s="203" t="s">
        <v>4941</v>
      </c>
      <c r="E163" s="18" t="s">
        <v>42</v>
      </c>
      <c r="F163" s="204">
        <v>0</v>
      </c>
      <c r="H163" s="33"/>
    </row>
    <row r="164" spans="2:8" s="1" customFormat="1" ht="16.899999999999999" customHeight="1">
      <c r="B164" s="33"/>
      <c r="C164" s="203" t="s">
        <v>42</v>
      </c>
      <c r="D164" s="203" t="s">
        <v>4942</v>
      </c>
      <c r="E164" s="18" t="s">
        <v>42</v>
      </c>
      <c r="F164" s="204">
        <v>0</v>
      </c>
      <c r="H164" s="33"/>
    </row>
    <row r="165" spans="2:8" s="1" customFormat="1" ht="16.899999999999999" customHeight="1">
      <c r="B165" s="33"/>
      <c r="C165" s="203" t="s">
        <v>42</v>
      </c>
      <c r="D165" s="203" t="s">
        <v>4943</v>
      </c>
      <c r="E165" s="18" t="s">
        <v>42</v>
      </c>
      <c r="F165" s="204">
        <v>0.48</v>
      </c>
      <c r="H165" s="33"/>
    </row>
    <row r="166" spans="2:8" s="1" customFormat="1" ht="16.899999999999999" customHeight="1">
      <c r="B166" s="33"/>
      <c r="C166" s="203" t="s">
        <v>3984</v>
      </c>
      <c r="D166" s="203" t="s">
        <v>338</v>
      </c>
      <c r="E166" s="18" t="s">
        <v>42</v>
      </c>
      <c r="F166" s="204">
        <v>0.48</v>
      </c>
      <c r="H166" s="33"/>
    </row>
    <row r="167" spans="2:8" s="1" customFormat="1" ht="16.899999999999999" customHeight="1">
      <c r="B167" s="33"/>
      <c r="C167" s="205" t="s">
        <v>10980</v>
      </c>
      <c r="H167" s="33"/>
    </row>
    <row r="168" spans="2:8" s="1" customFormat="1" ht="16.899999999999999" customHeight="1">
      <c r="B168" s="33"/>
      <c r="C168" s="203" t="s">
        <v>4936</v>
      </c>
      <c r="D168" s="203" t="s">
        <v>4937</v>
      </c>
      <c r="E168" s="18" t="s">
        <v>199</v>
      </c>
      <c r="F168" s="204">
        <v>0.48</v>
      </c>
      <c r="H168" s="33"/>
    </row>
    <row r="169" spans="2:8" s="1" customFormat="1" ht="16.899999999999999" customHeight="1">
      <c r="B169" s="33"/>
      <c r="C169" s="203" t="s">
        <v>4921</v>
      </c>
      <c r="D169" s="203" t="s">
        <v>4922</v>
      </c>
      <c r="E169" s="18" t="s">
        <v>199</v>
      </c>
      <c r="F169" s="204">
        <v>0.48</v>
      </c>
      <c r="H169" s="33"/>
    </row>
    <row r="170" spans="2:8" s="1" customFormat="1" ht="16.899999999999999" customHeight="1">
      <c r="B170" s="33"/>
      <c r="C170" s="203" t="s">
        <v>4926</v>
      </c>
      <c r="D170" s="203" t="s">
        <v>4927</v>
      </c>
      <c r="E170" s="18" t="s">
        <v>199</v>
      </c>
      <c r="F170" s="204">
        <v>0.48</v>
      </c>
      <c r="H170" s="33"/>
    </row>
    <row r="171" spans="2:8" s="1" customFormat="1" ht="16.899999999999999" customHeight="1">
      <c r="B171" s="33"/>
      <c r="C171" s="203" t="s">
        <v>4931</v>
      </c>
      <c r="D171" s="203" t="s">
        <v>4932</v>
      </c>
      <c r="E171" s="18" t="s">
        <v>199</v>
      </c>
      <c r="F171" s="204">
        <v>0.48</v>
      </c>
      <c r="H171" s="33"/>
    </row>
    <row r="172" spans="2:8" s="1" customFormat="1" ht="16.899999999999999" customHeight="1">
      <c r="B172" s="33"/>
      <c r="C172" s="199" t="s">
        <v>3987</v>
      </c>
      <c r="D172" s="200" t="s">
        <v>3988</v>
      </c>
      <c r="E172" s="201" t="s">
        <v>402</v>
      </c>
      <c r="F172" s="202">
        <v>740.2</v>
      </c>
      <c r="H172" s="33"/>
    </row>
    <row r="173" spans="2:8" s="1" customFormat="1" ht="16.899999999999999" customHeight="1">
      <c r="B173" s="33"/>
      <c r="C173" s="203" t="s">
        <v>42</v>
      </c>
      <c r="D173" s="203" t="s">
        <v>4065</v>
      </c>
      <c r="E173" s="18" t="s">
        <v>42</v>
      </c>
      <c r="F173" s="204">
        <v>0</v>
      </c>
      <c r="H173" s="33"/>
    </row>
    <row r="174" spans="2:8" s="1" customFormat="1" ht="16.899999999999999" customHeight="1">
      <c r="B174" s="33"/>
      <c r="C174" s="203" t="s">
        <v>42</v>
      </c>
      <c r="D174" s="203" t="s">
        <v>4066</v>
      </c>
      <c r="E174" s="18" t="s">
        <v>42</v>
      </c>
      <c r="F174" s="204">
        <v>0</v>
      </c>
      <c r="H174" s="33"/>
    </row>
    <row r="175" spans="2:8" s="1" customFormat="1" ht="16.899999999999999" customHeight="1">
      <c r="B175" s="33"/>
      <c r="C175" s="203" t="s">
        <v>42</v>
      </c>
      <c r="D175" s="203" t="s">
        <v>4110</v>
      </c>
      <c r="E175" s="18" t="s">
        <v>42</v>
      </c>
      <c r="F175" s="204">
        <v>740.2</v>
      </c>
      <c r="H175" s="33"/>
    </row>
    <row r="176" spans="2:8" s="1" customFormat="1" ht="16.899999999999999" customHeight="1">
      <c r="B176" s="33"/>
      <c r="C176" s="203" t="s">
        <v>3987</v>
      </c>
      <c r="D176" s="203" t="s">
        <v>338</v>
      </c>
      <c r="E176" s="18" t="s">
        <v>42</v>
      </c>
      <c r="F176" s="204">
        <v>740.2</v>
      </c>
      <c r="H176" s="33"/>
    </row>
    <row r="177" spans="2:8" s="1" customFormat="1" ht="16.899999999999999" customHeight="1">
      <c r="B177" s="33"/>
      <c r="C177" s="205" t="s">
        <v>10980</v>
      </c>
      <c r="H177" s="33"/>
    </row>
    <row r="178" spans="2:8" s="1" customFormat="1" ht="22.5">
      <c r="B178" s="33"/>
      <c r="C178" s="203" t="s">
        <v>4104</v>
      </c>
      <c r="D178" s="203" t="s">
        <v>4105</v>
      </c>
      <c r="E178" s="18" t="s">
        <v>402</v>
      </c>
      <c r="F178" s="204">
        <v>740.2</v>
      </c>
      <c r="H178" s="33"/>
    </row>
    <row r="179" spans="2:8" s="1" customFormat="1" ht="16.899999999999999" customHeight="1">
      <c r="B179" s="33"/>
      <c r="C179" s="203" t="s">
        <v>4125</v>
      </c>
      <c r="D179" s="203" t="s">
        <v>4126</v>
      </c>
      <c r="E179" s="18" t="s">
        <v>453</v>
      </c>
      <c r="F179" s="204">
        <v>26.713000000000001</v>
      </c>
      <c r="H179" s="33"/>
    </row>
    <row r="180" spans="2:8" s="1" customFormat="1" ht="16.899999999999999" customHeight="1">
      <c r="B180" s="33"/>
      <c r="C180" s="203" t="s">
        <v>4117</v>
      </c>
      <c r="D180" s="203" t="s">
        <v>4118</v>
      </c>
      <c r="E180" s="18" t="s">
        <v>244</v>
      </c>
      <c r="F180" s="204">
        <v>381.61099999999999</v>
      </c>
      <c r="H180" s="33"/>
    </row>
    <row r="181" spans="2:8" s="1" customFormat="1" ht="16.899999999999999" customHeight="1">
      <c r="B181" s="33"/>
      <c r="C181" s="199" t="s">
        <v>3990</v>
      </c>
      <c r="D181" s="200" t="s">
        <v>3991</v>
      </c>
      <c r="E181" s="201" t="s">
        <v>402</v>
      </c>
      <c r="F181" s="202">
        <v>523.79999999999995</v>
      </c>
      <c r="H181" s="33"/>
    </row>
    <row r="182" spans="2:8" s="1" customFormat="1" ht="16.899999999999999" customHeight="1">
      <c r="B182" s="33"/>
      <c r="C182" s="203" t="s">
        <v>42</v>
      </c>
      <c r="D182" s="203" t="s">
        <v>4065</v>
      </c>
      <c r="E182" s="18" t="s">
        <v>42</v>
      </c>
      <c r="F182" s="204">
        <v>0</v>
      </c>
      <c r="H182" s="33"/>
    </row>
    <row r="183" spans="2:8" s="1" customFormat="1" ht="16.899999999999999" customHeight="1">
      <c r="B183" s="33"/>
      <c r="C183" s="203" t="s">
        <v>42</v>
      </c>
      <c r="D183" s="203" t="s">
        <v>4066</v>
      </c>
      <c r="E183" s="18" t="s">
        <v>42</v>
      </c>
      <c r="F183" s="204">
        <v>0</v>
      </c>
      <c r="H183" s="33"/>
    </row>
    <row r="184" spans="2:8" s="1" customFormat="1" ht="16.899999999999999" customHeight="1">
      <c r="B184" s="33"/>
      <c r="C184" s="203" t="s">
        <v>42</v>
      </c>
      <c r="D184" s="203" t="s">
        <v>4116</v>
      </c>
      <c r="E184" s="18" t="s">
        <v>42</v>
      </c>
      <c r="F184" s="204">
        <v>523.79999999999995</v>
      </c>
      <c r="H184" s="33"/>
    </row>
    <row r="185" spans="2:8" s="1" customFormat="1" ht="16.899999999999999" customHeight="1">
      <c r="B185" s="33"/>
      <c r="C185" s="203" t="s">
        <v>3990</v>
      </c>
      <c r="D185" s="203" t="s">
        <v>338</v>
      </c>
      <c r="E185" s="18" t="s">
        <v>42</v>
      </c>
      <c r="F185" s="204">
        <v>523.79999999999995</v>
      </c>
      <c r="H185" s="33"/>
    </row>
    <row r="186" spans="2:8" s="1" customFormat="1" ht="16.899999999999999" customHeight="1">
      <c r="B186" s="33"/>
      <c r="C186" s="205" t="s">
        <v>10980</v>
      </c>
      <c r="H186" s="33"/>
    </row>
    <row r="187" spans="2:8" s="1" customFormat="1" ht="22.5">
      <c r="B187" s="33"/>
      <c r="C187" s="203" t="s">
        <v>4111</v>
      </c>
      <c r="D187" s="203" t="s">
        <v>4112</v>
      </c>
      <c r="E187" s="18" t="s">
        <v>402</v>
      </c>
      <c r="F187" s="204">
        <v>523.79999999999995</v>
      </c>
      <c r="H187" s="33"/>
    </row>
    <row r="188" spans="2:8" s="1" customFormat="1" ht="16.899999999999999" customHeight="1">
      <c r="B188" s="33"/>
      <c r="C188" s="203" t="s">
        <v>4125</v>
      </c>
      <c r="D188" s="203" t="s">
        <v>4126</v>
      </c>
      <c r="E188" s="18" t="s">
        <v>453</v>
      </c>
      <c r="F188" s="204">
        <v>26.713000000000001</v>
      </c>
      <c r="H188" s="33"/>
    </row>
    <row r="189" spans="2:8" s="1" customFormat="1" ht="16.899999999999999" customHeight="1">
      <c r="B189" s="33"/>
      <c r="C189" s="203" t="s">
        <v>4117</v>
      </c>
      <c r="D189" s="203" t="s">
        <v>4118</v>
      </c>
      <c r="E189" s="18" t="s">
        <v>244</v>
      </c>
      <c r="F189" s="204">
        <v>381.61099999999999</v>
      </c>
      <c r="H189" s="33"/>
    </row>
    <row r="190" spans="2:8" s="1" customFormat="1" ht="16.899999999999999" customHeight="1">
      <c r="B190" s="33"/>
      <c r="C190" s="199" t="s">
        <v>3993</v>
      </c>
      <c r="D190" s="200" t="s">
        <v>3994</v>
      </c>
      <c r="E190" s="201" t="s">
        <v>199</v>
      </c>
      <c r="F190" s="202">
        <v>40.756999999999998</v>
      </c>
      <c r="H190" s="33"/>
    </row>
    <row r="191" spans="2:8" s="1" customFormat="1" ht="16.899999999999999" customHeight="1">
      <c r="B191" s="33"/>
      <c r="C191" s="203" t="s">
        <v>42</v>
      </c>
      <c r="D191" s="203" t="s">
        <v>4838</v>
      </c>
      <c r="E191" s="18" t="s">
        <v>42</v>
      </c>
      <c r="F191" s="204">
        <v>0</v>
      </c>
      <c r="H191" s="33"/>
    </row>
    <row r="192" spans="2:8" s="1" customFormat="1" ht="16.899999999999999" customHeight="1">
      <c r="B192" s="33"/>
      <c r="C192" s="203" t="s">
        <v>42</v>
      </c>
      <c r="D192" s="203" t="s">
        <v>4845</v>
      </c>
      <c r="E192" s="18" t="s">
        <v>42</v>
      </c>
      <c r="F192" s="204">
        <v>0</v>
      </c>
      <c r="H192" s="33"/>
    </row>
    <row r="193" spans="2:8" s="1" customFormat="1" ht="16.899999999999999" customHeight="1">
      <c r="B193" s="33"/>
      <c r="C193" s="203" t="s">
        <v>42</v>
      </c>
      <c r="D193" s="203" t="s">
        <v>4846</v>
      </c>
      <c r="E193" s="18" t="s">
        <v>42</v>
      </c>
      <c r="F193" s="204">
        <v>0</v>
      </c>
      <c r="H193" s="33"/>
    </row>
    <row r="194" spans="2:8" s="1" customFormat="1" ht="16.899999999999999" customHeight="1">
      <c r="B194" s="33"/>
      <c r="C194" s="203" t="s">
        <v>42</v>
      </c>
      <c r="D194" s="203" t="s">
        <v>4847</v>
      </c>
      <c r="E194" s="18" t="s">
        <v>42</v>
      </c>
      <c r="F194" s="204">
        <v>0</v>
      </c>
      <c r="H194" s="33"/>
    </row>
    <row r="195" spans="2:8" s="1" customFormat="1" ht="16.899999999999999" customHeight="1">
      <c r="B195" s="33"/>
      <c r="C195" s="203" t="s">
        <v>42</v>
      </c>
      <c r="D195" s="203" t="s">
        <v>4848</v>
      </c>
      <c r="E195" s="18" t="s">
        <v>42</v>
      </c>
      <c r="F195" s="204">
        <v>40.756999999999998</v>
      </c>
      <c r="H195" s="33"/>
    </row>
    <row r="196" spans="2:8" s="1" customFormat="1" ht="16.899999999999999" customHeight="1">
      <c r="B196" s="33"/>
      <c r="C196" s="203" t="s">
        <v>3993</v>
      </c>
      <c r="D196" s="203" t="s">
        <v>338</v>
      </c>
      <c r="E196" s="18" t="s">
        <v>42</v>
      </c>
      <c r="F196" s="204">
        <v>40.756999999999998</v>
      </c>
      <c r="H196" s="33"/>
    </row>
    <row r="197" spans="2:8" s="1" customFormat="1" ht="16.899999999999999" customHeight="1">
      <c r="B197" s="33"/>
      <c r="C197" s="205" t="s">
        <v>10980</v>
      </c>
      <c r="H197" s="33"/>
    </row>
    <row r="198" spans="2:8" s="1" customFormat="1" ht="16.899999999999999" customHeight="1">
      <c r="B198" s="33"/>
      <c r="C198" s="203" t="s">
        <v>4839</v>
      </c>
      <c r="D198" s="203" t="s">
        <v>4840</v>
      </c>
      <c r="E198" s="18" t="s">
        <v>199</v>
      </c>
      <c r="F198" s="204">
        <v>40.756999999999998</v>
      </c>
      <c r="H198" s="33"/>
    </row>
    <row r="199" spans="2:8" s="1" customFormat="1" ht="16.899999999999999" customHeight="1">
      <c r="B199" s="33"/>
      <c r="C199" s="203" t="s">
        <v>4833</v>
      </c>
      <c r="D199" s="203" t="s">
        <v>4834</v>
      </c>
      <c r="E199" s="18" t="s">
        <v>199</v>
      </c>
      <c r="F199" s="204">
        <v>40.756999999999998</v>
      </c>
      <c r="H199" s="33"/>
    </row>
    <row r="200" spans="2:8" s="1" customFormat="1" ht="16.899999999999999" customHeight="1">
      <c r="B200" s="33"/>
      <c r="C200" s="203" t="s">
        <v>4849</v>
      </c>
      <c r="D200" s="203" t="s">
        <v>4850</v>
      </c>
      <c r="E200" s="18" t="s">
        <v>199</v>
      </c>
      <c r="F200" s="204">
        <v>40.756999999999998</v>
      </c>
      <c r="H200" s="33"/>
    </row>
    <row r="201" spans="2:8" s="1" customFormat="1" ht="16.899999999999999" customHeight="1">
      <c r="B201" s="33"/>
      <c r="C201" s="203" t="s">
        <v>4854</v>
      </c>
      <c r="D201" s="203" t="s">
        <v>4855</v>
      </c>
      <c r="E201" s="18" t="s">
        <v>199</v>
      </c>
      <c r="F201" s="204">
        <v>40.756999999999998</v>
      </c>
      <c r="H201" s="33"/>
    </row>
    <row r="202" spans="2:8" s="1" customFormat="1" ht="16.899999999999999" customHeight="1">
      <c r="B202" s="33"/>
      <c r="C202" s="203" t="s">
        <v>4860</v>
      </c>
      <c r="D202" s="203" t="s">
        <v>4861</v>
      </c>
      <c r="E202" s="18" t="s">
        <v>199</v>
      </c>
      <c r="F202" s="204">
        <v>40.756999999999998</v>
      </c>
      <c r="H202" s="33"/>
    </row>
    <row r="203" spans="2:8" s="1" customFormat="1" ht="16.899999999999999" customHeight="1">
      <c r="B203" s="33"/>
      <c r="C203" s="199" t="s">
        <v>3996</v>
      </c>
      <c r="D203" s="200" t="s">
        <v>3997</v>
      </c>
      <c r="E203" s="201" t="s">
        <v>402</v>
      </c>
      <c r="F203" s="202">
        <v>31.3</v>
      </c>
      <c r="H203" s="33"/>
    </row>
    <row r="204" spans="2:8" s="1" customFormat="1" ht="16.899999999999999" customHeight="1">
      <c r="B204" s="33"/>
      <c r="C204" s="203" t="s">
        <v>42</v>
      </c>
      <c r="D204" s="203" t="s">
        <v>4065</v>
      </c>
      <c r="E204" s="18" t="s">
        <v>42</v>
      </c>
      <c r="F204" s="204">
        <v>0</v>
      </c>
      <c r="H204" s="33"/>
    </row>
    <row r="205" spans="2:8" s="1" customFormat="1" ht="16.899999999999999" customHeight="1">
      <c r="B205" s="33"/>
      <c r="C205" s="203" t="s">
        <v>42</v>
      </c>
      <c r="D205" s="203" t="s">
        <v>4066</v>
      </c>
      <c r="E205" s="18" t="s">
        <v>42</v>
      </c>
      <c r="F205" s="204">
        <v>0</v>
      </c>
      <c r="H205" s="33"/>
    </row>
    <row r="206" spans="2:8" s="1" customFormat="1" ht="16.899999999999999" customHeight="1">
      <c r="B206" s="33"/>
      <c r="C206" s="203" t="s">
        <v>42</v>
      </c>
      <c r="D206" s="203" t="s">
        <v>4067</v>
      </c>
      <c r="E206" s="18" t="s">
        <v>42</v>
      </c>
      <c r="F206" s="204">
        <v>31.3</v>
      </c>
      <c r="H206" s="33"/>
    </row>
    <row r="207" spans="2:8" s="1" customFormat="1" ht="16.899999999999999" customHeight="1">
      <c r="B207" s="33"/>
      <c r="C207" s="203" t="s">
        <v>3996</v>
      </c>
      <c r="D207" s="203" t="s">
        <v>338</v>
      </c>
      <c r="E207" s="18" t="s">
        <v>42</v>
      </c>
      <c r="F207" s="204">
        <v>31.3</v>
      </c>
      <c r="H207" s="33"/>
    </row>
    <row r="208" spans="2:8" s="1" customFormat="1" ht="16.899999999999999" customHeight="1">
      <c r="B208" s="33"/>
      <c r="C208" s="205" t="s">
        <v>10980</v>
      </c>
      <c r="H208" s="33"/>
    </row>
    <row r="209" spans="2:8" s="1" customFormat="1" ht="16.899999999999999" customHeight="1">
      <c r="B209" s="33"/>
      <c r="C209" s="203" t="s">
        <v>4060</v>
      </c>
      <c r="D209" s="203" t="s">
        <v>4061</v>
      </c>
      <c r="E209" s="18" t="s">
        <v>402</v>
      </c>
      <c r="F209" s="204">
        <v>31.3</v>
      </c>
      <c r="H209" s="33"/>
    </row>
    <row r="210" spans="2:8" s="1" customFormat="1" ht="22.5">
      <c r="B210" s="33"/>
      <c r="C210" s="203" t="s">
        <v>4031</v>
      </c>
      <c r="D210" s="203" t="s">
        <v>4032</v>
      </c>
      <c r="E210" s="18" t="s">
        <v>244</v>
      </c>
      <c r="F210" s="204">
        <v>381.61099999999999</v>
      </c>
      <c r="H210" s="33"/>
    </row>
    <row r="211" spans="2:8" s="1" customFormat="1" ht="16.899999999999999" customHeight="1">
      <c r="B211" s="33"/>
      <c r="C211" s="203" t="s">
        <v>325</v>
      </c>
      <c r="D211" s="203" t="s">
        <v>326</v>
      </c>
      <c r="E211" s="18" t="s">
        <v>244</v>
      </c>
      <c r="F211" s="204">
        <v>381.61099999999999</v>
      </c>
      <c r="H211" s="33"/>
    </row>
    <row r="212" spans="2:8" s="1" customFormat="1" ht="16.899999999999999" customHeight="1">
      <c r="B212" s="33"/>
      <c r="C212" s="199" t="s">
        <v>3999</v>
      </c>
      <c r="D212" s="200" t="s">
        <v>3997</v>
      </c>
      <c r="E212" s="201" t="s">
        <v>402</v>
      </c>
      <c r="F212" s="202">
        <v>726.8</v>
      </c>
      <c r="H212" s="33"/>
    </row>
    <row r="213" spans="2:8" s="1" customFormat="1" ht="16.899999999999999" customHeight="1">
      <c r="B213" s="33"/>
      <c r="C213" s="203" t="s">
        <v>42</v>
      </c>
      <c r="D213" s="203" t="s">
        <v>4065</v>
      </c>
      <c r="E213" s="18" t="s">
        <v>42</v>
      </c>
      <c r="F213" s="204">
        <v>0</v>
      </c>
      <c r="H213" s="33"/>
    </row>
    <row r="214" spans="2:8" s="1" customFormat="1" ht="16.899999999999999" customHeight="1">
      <c r="B214" s="33"/>
      <c r="C214" s="203" t="s">
        <v>42</v>
      </c>
      <c r="D214" s="203" t="s">
        <v>4066</v>
      </c>
      <c r="E214" s="18" t="s">
        <v>42</v>
      </c>
      <c r="F214" s="204">
        <v>0</v>
      </c>
      <c r="H214" s="33"/>
    </row>
    <row r="215" spans="2:8" s="1" customFormat="1" ht="16.899999999999999" customHeight="1">
      <c r="B215" s="33"/>
      <c r="C215" s="203" t="s">
        <v>42</v>
      </c>
      <c r="D215" s="203" t="s">
        <v>4073</v>
      </c>
      <c r="E215" s="18" t="s">
        <v>42</v>
      </c>
      <c r="F215" s="204">
        <v>726.8</v>
      </c>
      <c r="H215" s="33"/>
    </row>
    <row r="216" spans="2:8" s="1" customFormat="1" ht="16.899999999999999" customHeight="1">
      <c r="B216" s="33"/>
      <c r="C216" s="203" t="s">
        <v>3999</v>
      </c>
      <c r="D216" s="203" t="s">
        <v>338</v>
      </c>
      <c r="E216" s="18" t="s">
        <v>42</v>
      </c>
      <c r="F216" s="204">
        <v>726.8</v>
      </c>
      <c r="H216" s="33"/>
    </row>
    <row r="217" spans="2:8" s="1" customFormat="1" ht="16.899999999999999" customHeight="1">
      <c r="B217" s="33"/>
      <c r="C217" s="205" t="s">
        <v>10980</v>
      </c>
      <c r="H217" s="33"/>
    </row>
    <row r="218" spans="2:8" s="1" customFormat="1" ht="16.899999999999999" customHeight="1">
      <c r="B218" s="33"/>
      <c r="C218" s="203" t="s">
        <v>4068</v>
      </c>
      <c r="D218" s="203" t="s">
        <v>4069</v>
      </c>
      <c r="E218" s="18" t="s">
        <v>402</v>
      </c>
      <c r="F218" s="204">
        <v>726.8</v>
      </c>
      <c r="H218" s="33"/>
    </row>
    <row r="219" spans="2:8" s="1" customFormat="1" ht="22.5">
      <c r="B219" s="33"/>
      <c r="C219" s="203" t="s">
        <v>4031</v>
      </c>
      <c r="D219" s="203" t="s">
        <v>4032</v>
      </c>
      <c r="E219" s="18" t="s">
        <v>244</v>
      </c>
      <c r="F219" s="204">
        <v>381.61099999999999</v>
      </c>
      <c r="H219" s="33"/>
    </row>
    <row r="220" spans="2:8" s="1" customFormat="1" ht="16.899999999999999" customHeight="1">
      <c r="B220" s="33"/>
      <c r="C220" s="203" t="s">
        <v>325</v>
      </c>
      <c r="D220" s="203" t="s">
        <v>326</v>
      </c>
      <c r="E220" s="18" t="s">
        <v>244</v>
      </c>
      <c r="F220" s="204">
        <v>381.61099999999999</v>
      </c>
      <c r="H220" s="33"/>
    </row>
    <row r="221" spans="2:8" s="1" customFormat="1" ht="16.899999999999999" customHeight="1">
      <c r="B221" s="33"/>
      <c r="C221" s="199" t="s">
        <v>4001</v>
      </c>
      <c r="D221" s="200" t="s">
        <v>3997</v>
      </c>
      <c r="E221" s="201" t="s">
        <v>402</v>
      </c>
      <c r="F221" s="202">
        <v>202</v>
      </c>
      <c r="H221" s="33"/>
    </row>
    <row r="222" spans="2:8" s="1" customFormat="1" ht="16.899999999999999" customHeight="1">
      <c r="B222" s="33"/>
      <c r="C222" s="203" t="s">
        <v>42</v>
      </c>
      <c r="D222" s="203" t="s">
        <v>4065</v>
      </c>
      <c r="E222" s="18" t="s">
        <v>42</v>
      </c>
      <c r="F222" s="204">
        <v>0</v>
      </c>
      <c r="H222" s="33"/>
    </row>
    <row r="223" spans="2:8" s="1" customFormat="1" ht="16.899999999999999" customHeight="1">
      <c r="B223" s="33"/>
      <c r="C223" s="203" t="s">
        <v>42</v>
      </c>
      <c r="D223" s="203" t="s">
        <v>4066</v>
      </c>
      <c r="E223" s="18" t="s">
        <v>42</v>
      </c>
      <c r="F223" s="204">
        <v>0</v>
      </c>
      <c r="H223" s="33"/>
    </row>
    <row r="224" spans="2:8" s="1" customFormat="1" ht="16.899999999999999" customHeight="1">
      <c r="B224" s="33"/>
      <c r="C224" s="203" t="s">
        <v>42</v>
      </c>
      <c r="D224" s="203" t="s">
        <v>4091</v>
      </c>
      <c r="E224" s="18" t="s">
        <v>42</v>
      </c>
      <c r="F224" s="204">
        <v>202</v>
      </c>
      <c r="H224" s="33"/>
    </row>
    <row r="225" spans="2:8" s="1" customFormat="1" ht="16.899999999999999" customHeight="1">
      <c r="B225" s="33"/>
      <c r="C225" s="203" t="s">
        <v>4001</v>
      </c>
      <c r="D225" s="203" t="s">
        <v>338</v>
      </c>
      <c r="E225" s="18" t="s">
        <v>42</v>
      </c>
      <c r="F225" s="204">
        <v>202</v>
      </c>
      <c r="H225" s="33"/>
    </row>
    <row r="226" spans="2:8" s="1" customFormat="1" ht="16.899999999999999" customHeight="1">
      <c r="B226" s="33"/>
      <c r="C226" s="205" t="s">
        <v>10980</v>
      </c>
      <c r="H226" s="33"/>
    </row>
    <row r="227" spans="2:8" s="1" customFormat="1" ht="16.899999999999999" customHeight="1">
      <c r="B227" s="33"/>
      <c r="C227" s="203" t="s">
        <v>4086</v>
      </c>
      <c r="D227" s="203" t="s">
        <v>4087</v>
      </c>
      <c r="E227" s="18" t="s">
        <v>402</v>
      </c>
      <c r="F227" s="204">
        <v>202</v>
      </c>
      <c r="H227" s="33"/>
    </row>
    <row r="228" spans="2:8" s="1" customFormat="1" ht="22.5">
      <c r="B228" s="33"/>
      <c r="C228" s="203" t="s">
        <v>4031</v>
      </c>
      <c r="D228" s="203" t="s">
        <v>4032</v>
      </c>
      <c r="E228" s="18" t="s">
        <v>244</v>
      </c>
      <c r="F228" s="204">
        <v>381.61099999999999</v>
      </c>
      <c r="H228" s="33"/>
    </row>
    <row r="229" spans="2:8" s="1" customFormat="1" ht="16.899999999999999" customHeight="1">
      <c r="B229" s="33"/>
      <c r="C229" s="203" t="s">
        <v>325</v>
      </c>
      <c r="D229" s="203" t="s">
        <v>326</v>
      </c>
      <c r="E229" s="18" t="s">
        <v>244</v>
      </c>
      <c r="F229" s="204">
        <v>381.61099999999999</v>
      </c>
      <c r="H229" s="33"/>
    </row>
    <row r="230" spans="2:8" s="1" customFormat="1" ht="16.899999999999999" customHeight="1">
      <c r="B230" s="33"/>
      <c r="C230" s="199" t="s">
        <v>4002</v>
      </c>
      <c r="D230" s="200" t="s">
        <v>4003</v>
      </c>
      <c r="E230" s="201" t="s">
        <v>402</v>
      </c>
      <c r="F230" s="202">
        <v>112</v>
      </c>
      <c r="H230" s="33"/>
    </row>
    <row r="231" spans="2:8" s="1" customFormat="1" ht="16.899999999999999" customHeight="1">
      <c r="B231" s="33"/>
      <c r="C231" s="203" t="s">
        <v>42</v>
      </c>
      <c r="D231" s="203" t="s">
        <v>4065</v>
      </c>
      <c r="E231" s="18" t="s">
        <v>42</v>
      </c>
      <c r="F231" s="204">
        <v>0</v>
      </c>
      <c r="H231" s="33"/>
    </row>
    <row r="232" spans="2:8" s="1" customFormat="1" ht="16.899999999999999" customHeight="1">
      <c r="B232" s="33"/>
      <c r="C232" s="203" t="s">
        <v>42</v>
      </c>
      <c r="D232" s="203" t="s">
        <v>4066</v>
      </c>
      <c r="E232" s="18" t="s">
        <v>42</v>
      </c>
      <c r="F232" s="204">
        <v>0</v>
      </c>
      <c r="H232" s="33"/>
    </row>
    <row r="233" spans="2:8" s="1" customFormat="1" ht="16.899999999999999" customHeight="1">
      <c r="B233" s="33"/>
      <c r="C233" s="203" t="s">
        <v>42</v>
      </c>
      <c r="D233" s="203" t="s">
        <v>4079</v>
      </c>
      <c r="E233" s="18" t="s">
        <v>42</v>
      </c>
      <c r="F233" s="204">
        <v>112</v>
      </c>
      <c r="H233" s="33"/>
    </row>
    <row r="234" spans="2:8" s="1" customFormat="1" ht="16.899999999999999" customHeight="1">
      <c r="B234" s="33"/>
      <c r="C234" s="203" t="s">
        <v>4002</v>
      </c>
      <c r="D234" s="203" t="s">
        <v>338</v>
      </c>
      <c r="E234" s="18" t="s">
        <v>42</v>
      </c>
      <c r="F234" s="204">
        <v>112</v>
      </c>
      <c r="H234" s="33"/>
    </row>
    <row r="235" spans="2:8" s="1" customFormat="1" ht="16.899999999999999" customHeight="1">
      <c r="B235" s="33"/>
      <c r="C235" s="205" t="s">
        <v>10980</v>
      </c>
      <c r="H235" s="33"/>
    </row>
    <row r="236" spans="2:8" s="1" customFormat="1" ht="16.899999999999999" customHeight="1">
      <c r="B236" s="33"/>
      <c r="C236" s="203" t="s">
        <v>4074</v>
      </c>
      <c r="D236" s="203" t="s">
        <v>4075</v>
      </c>
      <c r="E236" s="18" t="s">
        <v>402</v>
      </c>
      <c r="F236" s="204">
        <v>112</v>
      </c>
      <c r="H236" s="33"/>
    </row>
    <row r="237" spans="2:8" s="1" customFormat="1" ht="22.5">
      <c r="B237" s="33"/>
      <c r="C237" s="203" t="s">
        <v>4031</v>
      </c>
      <c r="D237" s="203" t="s">
        <v>4032</v>
      </c>
      <c r="E237" s="18" t="s">
        <v>244</v>
      </c>
      <c r="F237" s="204">
        <v>381.61099999999999</v>
      </c>
      <c r="H237" s="33"/>
    </row>
    <row r="238" spans="2:8" s="1" customFormat="1" ht="16.899999999999999" customHeight="1">
      <c r="B238" s="33"/>
      <c r="C238" s="203" t="s">
        <v>325</v>
      </c>
      <c r="D238" s="203" t="s">
        <v>326</v>
      </c>
      <c r="E238" s="18" t="s">
        <v>244</v>
      </c>
      <c r="F238" s="204">
        <v>381.61099999999999</v>
      </c>
      <c r="H238" s="33"/>
    </row>
    <row r="239" spans="2:8" s="1" customFormat="1" ht="16.899999999999999" customHeight="1">
      <c r="B239" s="33"/>
      <c r="C239" s="199" t="s">
        <v>4004</v>
      </c>
      <c r="D239" s="200" t="s">
        <v>4003</v>
      </c>
      <c r="E239" s="201" t="s">
        <v>402</v>
      </c>
      <c r="F239" s="202">
        <v>47.5</v>
      </c>
      <c r="H239" s="33"/>
    </row>
    <row r="240" spans="2:8" s="1" customFormat="1" ht="16.899999999999999" customHeight="1">
      <c r="B240" s="33"/>
      <c r="C240" s="203" t="s">
        <v>42</v>
      </c>
      <c r="D240" s="203" t="s">
        <v>4065</v>
      </c>
      <c r="E240" s="18" t="s">
        <v>42</v>
      </c>
      <c r="F240" s="204">
        <v>0</v>
      </c>
      <c r="H240" s="33"/>
    </row>
    <row r="241" spans="2:8" s="1" customFormat="1" ht="16.899999999999999" customHeight="1">
      <c r="B241" s="33"/>
      <c r="C241" s="203" t="s">
        <v>42</v>
      </c>
      <c r="D241" s="203" t="s">
        <v>4066</v>
      </c>
      <c r="E241" s="18" t="s">
        <v>42</v>
      </c>
      <c r="F241" s="204">
        <v>0</v>
      </c>
      <c r="H241" s="33"/>
    </row>
    <row r="242" spans="2:8" s="1" customFormat="1" ht="16.899999999999999" customHeight="1">
      <c r="B242" s="33"/>
      <c r="C242" s="203" t="s">
        <v>42</v>
      </c>
      <c r="D242" s="203" t="s">
        <v>4097</v>
      </c>
      <c r="E242" s="18" t="s">
        <v>42</v>
      </c>
      <c r="F242" s="204">
        <v>47.5</v>
      </c>
      <c r="H242" s="33"/>
    </row>
    <row r="243" spans="2:8" s="1" customFormat="1" ht="16.899999999999999" customHeight="1">
      <c r="B243" s="33"/>
      <c r="C243" s="203" t="s">
        <v>4004</v>
      </c>
      <c r="D243" s="203" t="s">
        <v>338</v>
      </c>
      <c r="E243" s="18" t="s">
        <v>42</v>
      </c>
      <c r="F243" s="204">
        <v>47.5</v>
      </c>
      <c r="H243" s="33"/>
    </row>
    <row r="244" spans="2:8" s="1" customFormat="1" ht="16.899999999999999" customHeight="1">
      <c r="B244" s="33"/>
      <c r="C244" s="205" t="s">
        <v>10980</v>
      </c>
      <c r="H244" s="33"/>
    </row>
    <row r="245" spans="2:8" s="1" customFormat="1" ht="16.899999999999999" customHeight="1">
      <c r="B245" s="33"/>
      <c r="C245" s="203" t="s">
        <v>4092</v>
      </c>
      <c r="D245" s="203" t="s">
        <v>4093</v>
      </c>
      <c r="E245" s="18" t="s">
        <v>402</v>
      </c>
      <c r="F245" s="204">
        <v>47.5</v>
      </c>
      <c r="H245" s="33"/>
    </row>
    <row r="246" spans="2:8" s="1" customFormat="1" ht="22.5">
      <c r="B246" s="33"/>
      <c r="C246" s="203" t="s">
        <v>4031</v>
      </c>
      <c r="D246" s="203" t="s">
        <v>4032</v>
      </c>
      <c r="E246" s="18" t="s">
        <v>244</v>
      </c>
      <c r="F246" s="204">
        <v>381.61099999999999</v>
      </c>
      <c r="H246" s="33"/>
    </row>
    <row r="247" spans="2:8" s="1" customFormat="1" ht="16.899999999999999" customHeight="1">
      <c r="B247" s="33"/>
      <c r="C247" s="203" t="s">
        <v>325</v>
      </c>
      <c r="D247" s="203" t="s">
        <v>326</v>
      </c>
      <c r="E247" s="18" t="s">
        <v>244</v>
      </c>
      <c r="F247" s="204">
        <v>381.61099999999999</v>
      </c>
      <c r="H247" s="33"/>
    </row>
    <row r="248" spans="2:8" s="1" customFormat="1" ht="16.899999999999999" customHeight="1">
      <c r="B248" s="33"/>
      <c r="C248" s="199" t="s">
        <v>4006</v>
      </c>
      <c r="D248" s="200" t="s">
        <v>4007</v>
      </c>
      <c r="E248" s="201" t="s">
        <v>402</v>
      </c>
      <c r="F248" s="202">
        <v>96.4</v>
      </c>
      <c r="H248" s="33"/>
    </row>
    <row r="249" spans="2:8" s="1" customFormat="1" ht="16.899999999999999" customHeight="1">
      <c r="B249" s="33"/>
      <c r="C249" s="203" t="s">
        <v>42</v>
      </c>
      <c r="D249" s="203" t="s">
        <v>4065</v>
      </c>
      <c r="E249" s="18" t="s">
        <v>42</v>
      </c>
      <c r="F249" s="204">
        <v>0</v>
      </c>
      <c r="H249" s="33"/>
    </row>
    <row r="250" spans="2:8" s="1" customFormat="1" ht="16.899999999999999" customHeight="1">
      <c r="B250" s="33"/>
      <c r="C250" s="203" t="s">
        <v>42</v>
      </c>
      <c r="D250" s="203" t="s">
        <v>4066</v>
      </c>
      <c r="E250" s="18" t="s">
        <v>42</v>
      </c>
      <c r="F250" s="204">
        <v>0</v>
      </c>
      <c r="H250" s="33"/>
    </row>
    <row r="251" spans="2:8" s="1" customFormat="1" ht="16.899999999999999" customHeight="1">
      <c r="B251" s="33"/>
      <c r="C251" s="203" t="s">
        <v>42</v>
      </c>
      <c r="D251" s="203" t="s">
        <v>4085</v>
      </c>
      <c r="E251" s="18" t="s">
        <v>42</v>
      </c>
      <c r="F251" s="204">
        <v>96.4</v>
      </c>
      <c r="H251" s="33"/>
    </row>
    <row r="252" spans="2:8" s="1" customFormat="1" ht="16.899999999999999" customHeight="1">
      <c r="B252" s="33"/>
      <c r="C252" s="203" t="s">
        <v>4006</v>
      </c>
      <c r="D252" s="203" t="s">
        <v>338</v>
      </c>
      <c r="E252" s="18" t="s">
        <v>42</v>
      </c>
      <c r="F252" s="204">
        <v>96.4</v>
      </c>
      <c r="H252" s="33"/>
    </row>
    <row r="253" spans="2:8" s="1" customFormat="1" ht="16.899999999999999" customHeight="1">
      <c r="B253" s="33"/>
      <c r="C253" s="205" t="s">
        <v>10980</v>
      </c>
      <c r="H253" s="33"/>
    </row>
    <row r="254" spans="2:8" s="1" customFormat="1" ht="16.899999999999999" customHeight="1">
      <c r="B254" s="33"/>
      <c r="C254" s="203" t="s">
        <v>4080</v>
      </c>
      <c r="D254" s="203" t="s">
        <v>4081</v>
      </c>
      <c r="E254" s="18" t="s">
        <v>402</v>
      </c>
      <c r="F254" s="204">
        <v>96.4</v>
      </c>
      <c r="H254" s="33"/>
    </row>
    <row r="255" spans="2:8" s="1" customFormat="1" ht="22.5">
      <c r="B255" s="33"/>
      <c r="C255" s="203" t="s">
        <v>4031</v>
      </c>
      <c r="D255" s="203" t="s">
        <v>4032</v>
      </c>
      <c r="E255" s="18" t="s">
        <v>244</v>
      </c>
      <c r="F255" s="204">
        <v>381.61099999999999</v>
      </c>
      <c r="H255" s="33"/>
    </row>
    <row r="256" spans="2:8" s="1" customFormat="1" ht="16.899999999999999" customHeight="1">
      <c r="B256" s="33"/>
      <c r="C256" s="203" t="s">
        <v>325</v>
      </c>
      <c r="D256" s="203" t="s">
        <v>326</v>
      </c>
      <c r="E256" s="18" t="s">
        <v>244</v>
      </c>
      <c r="F256" s="204">
        <v>381.61099999999999</v>
      </c>
      <c r="H256" s="33"/>
    </row>
    <row r="257" spans="2:8" s="1" customFormat="1" ht="16.899999999999999" customHeight="1">
      <c r="B257" s="33"/>
      <c r="C257" s="199" t="s">
        <v>4010</v>
      </c>
      <c r="D257" s="200" t="s">
        <v>4007</v>
      </c>
      <c r="E257" s="201" t="s">
        <v>402</v>
      </c>
      <c r="F257" s="202">
        <v>48</v>
      </c>
      <c r="H257" s="33"/>
    </row>
    <row r="258" spans="2:8" s="1" customFormat="1" ht="16.899999999999999" customHeight="1">
      <c r="B258" s="33"/>
      <c r="C258" s="203" t="s">
        <v>42</v>
      </c>
      <c r="D258" s="203" t="s">
        <v>4065</v>
      </c>
      <c r="E258" s="18" t="s">
        <v>42</v>
      </c>
      <c r="F258" s="204">
        <v>0</v>
      </c>
      <c r="H258" s="33"/>
    </row>
    <row r="259" spans="2:8" s="1" customFormat="1" ht="16.899999999999999" customHeight="1">
      <c r="B259" s="33"/>
      <c r="C259" s="203" t="s">
        <v>42</v>
      </c>
      <c r="D259" s="203" t="s">
        <v>4066</v>
      </c>
      <c r="E259" s="18" t="s">
        <v>42</v>
      </c>
      <c r="F259" s="204">
        <v>0</v>
      </c>
      <c r="H259" s="33"/>
    </row>
    <row r="260" spans="2:8" s="1" customFormat="1" ht="16.899999999999999" customHeight="1">
      <c r="B260" s="33"/>
      <c r="C260" s="203" t="s">
        <v>42</v>
      </c>
      <c r="D260" s="203" t="s">
        <v>4103</v>
      </c>
      <c r="E260" s="18" t="s">
        <v>42</v>
      </c>
      <c r="F260" s="204">
        <v>48</v>
      </c>
      <c r="H260" s="33"/>
    </row>
    <row r="261" spans="2:8" s="1" customFormat="1" ht="16.899999999999999" customHeight="1">
      <c r="B261" s="33"/>
      <c r="C261" s="203" t="s">
        <v>4010</v>
      </c>
      <c r="D261" s="203" t="s">
        <v>338</v>
      </c>
      <c r="E261" s="18" t="s">
        <v>42</v>
      </c>
      <c r="F261" s="204">
        <v>48</v>
      </c>
      <c r="H261" s="33"/>
    </row>
    <row r="262" spans="2:8" s="1" customFormat="1" ht="16.899999999999999" customHeight="1">
      <c r="B262" s="33"/>
      <c r="C262" s="205" t="s">
        <v>10980</v>
      </c>
      <c r="H262" s="33"/>
    </row>
    <row r="263" spans="2:8" s="1" customFormat="1" ht="16.899999999999999" customHeight="1">
      <c r="B263" s="33"/>
      <c r="C263" s="203" t="s">
        <v>4098</v>
      </c>
      <c r="D263" s="203" t="s">
        <v>4099</v>
      </c>
      <c r="E263" s="18" t="s">
        <v>402</v>
      </c>
      <c r="F263" s="204">
        <v>48</v>
      </c>
      <c r="H263" s="33"/>
    </row>
    <row r="264" spans="2:8" s="1" customFormat="1" ht="22.5">
      <c r="B264" s="33"/>
      <c r="C264" s="203" t="s">
        <v>4031</v>
      </c>
      <c r="D264" s="203" t="s">
        <v>4032</v>
      </c>
      <c r="E264" s="18" t="s">
        <v>244</v>
      </c>
      <c r="F264" s="204">
        <v>381.61099999999999</v>
      </c>
      <c r="H264" s="33"/>
    </row>
    <row r="265" spans="2:8" s="1" customFormat="1" ht="16.899999999999999" customHeight="1">
      <c r="B265" s="33"/>
      <c r="C265" s="203" t="s">
        <v>325</v>
      </c>
      <c r="D265" s="203" t="s">
        <v>326</v>
      </c>
      <c r="E265" s="18" t="s">
        <v>244</v>
      </c>
      <c r="F265" s="204">
        <v>381.61099999999999</v>
      </c>
      <c r="H265" s="33"/>
    </row>
    <row r="266" spans="2:8" s="1" customFormat="1" ht="16.899999999999999" customHeight="1">
      <c r="B266" s="33"/>
      <c r="C266" s="199" t="s">
        <v>4011</v>
      </c>
      <c r="D266" s="200" t="s">
        <v>4012</v>
      </c>
      <c r="E266" s="201" t="s">
        <v>199</v>
      </c>
      <c r="F266" s="202">
        <v>109.839</v>
      </c>
      <c r="H266" s="33"/>
    </row>
    <row r="267" spans="2:8" s="1" customFormat="1" ht="16.899999999999999" customHeight="1">
      <c r="B267" s="33"/>
      <c r="C267" s="203" t="s">
        <v>42</v>
      </c>
      <c r="D267" s="203" t="s">
        <v>4148</v>
      </c>
      <c r="E267" s="18" t="s">
        <v>42</v>
      </c>
      <c r="F267" s="204">
        <v>0</v>
      </c>
      <c r="H267" s="33"/>
    </row>
    <row r="268" spans="2:8" s="1" customFormat="1" ht="16.899999999999999" customHeight="1">
      <c r="B268" s="33"/>
      <c r="C268" s="203" t="s">
        <v>42</v>
      </c>
      <c r="D268" s="203" t="s">
        <v>4149</v>
      </c>
      <c r="E268" s="18" t="s">
        <v>42</v>
      </c>
      <c r="F268" s="204">
        <v>0</v>
      </c>
      <c r="H268" s="33"/>
    </row>
    <row r="269" spans="2:8" s="1" customFormat="1" ht="16.899999999999999" customHeight="1">
      <c r="B269" s="33"/>
      <c r="C269" s="203" t="s">
        <v>42</v>
      </c>
      <c r="D269" s="203" t="s">
        <v>4150</v>
      </c>
      <c r="E269" s="18" t="s">
        <v>42</v>
      </c>
      <c r="F269" s="204">
        <v>0</v>
      </c>
      <c r="H269" s="33"/>
    </row>
    <row r="270" spans="2:8" s="1" customFormat="1" ht="16.899999999999999" customHeight="1">
      <c r="B270" s="33"/>
      <c r="C270" s="203" t="s">
        <v>42</v>
      </c>
      <c r="D270" s="203" t="s">
        <v>4187</v>
      </c>
      <c r="E270" s="18" t="s">
        <v>42</v>
      </c>
      <c r="F270" s="204">
        <v>32.738999999999997</v>
      </c>
      <c r="H270" s="33"/>
    </row>
    <row r="271" spans="2:8" s="1" customFormat="1" ht="16.899999999999999" customHeight="1">
      <c r="B271" s="33"/>
      <c r="C271" s="203" t="s">
        <v>42</v>
      </c>
      <c r="D271" s="203" t="s">
        <v>4188</v>
      </c>
      <c r="E271" s="18" t="s">
        <v>42</v>
      </c>
      <c r="F271" s="204">
        <v>0.49</v>
      </c>
      <c r="H271" s="33"/>
    </row>
    <row r="272" spans="2:8" s="1" customFormat="1" ht="16.899999999999999" customHeight="1">
      <c r="B272" s="33"/>
      <c r="C272" s="203" t="s">
        <v>42</v>
      </c>
      <c r="D272" s="203" t="s">
        <v>4189</v>
      </c>
      <c r="E272" s="18" t="s">
        <v>42</v>
      </c>
      <c r="F272" s="204">
        <v>0</v>
      </c>
      <c r="H272" s="33"/>
    </row>
    <row r="273" spans="2:8" s="1" customFormat="1" ht="16.899999999999999" customHeight="1">
      <c r="B273" s="33"/>
      <c r="C273" s="203" t="s">
        <v>42</v>
      </c>
      <c r="D273" s="203" t="s">
        <v>4190</v>
      </c>
      <c r="E273" s="18" t="s">
        <v>42</v>
      </c>
      <c r="F273" s="204">
        <v>3.7250000000000001</v>
      </c>
      <c r="H273" s="33"/>
    </row>
    <row r="274" spans="2:8" s="1" customFormat="1" ht="16.899999999999999" customHeight="1">
      <c r="B274" s="33"/>
      <c r="C274" s="203" t="s">
        <v>42</v>
      </c>
      <c r="D274" s="203" t="s">
        <v>4191</v>
      </c>
      <c r="E274" s="18" t="s">
        <v>42</v>
      </c>
      <c r="F274" s="204">
        <v>0</v>
      </c>
      <c r="H274" s="33"/>
    </row>
    <row r="275" spans="2:8" s="1" customFormat="1" ht="16.899999999999999" customHeight="1">
      <c r="B275" s="33"/>
      <c r="C275" s="203" t="s">
        <v>42</v>
      </c>
      <c r="D275" s="203" t="s">
        <v>4192</v>
      </c>
      <c r="E275" s="18" t="s">
        <v>42</v>
      </c>
      <c r="F275" s="204">
        <v>5.51</v>
      </c>
      <c r="H275" s="33"/>
    </row>
    <row r="276" spans="2:8" s="1" customFormat="1" ht="16.899999999999999" customHeight="1">
      <c r="B276" s="33"/>
      <c r="C276" s="203" t="s">
        <v>42</v>
      </c>
      <c r="D276" s="203" t="s">
        <v>42</v>
      </c>
      <c r="E276" s="18" t="s">
        <v>42</v>
      </c>
      <c r="F276" s="204">
        <v>0</v>
      </c>
      <c r="H276" s="33"/>
    </row>
    <row r="277" spans="2:8" s="1" customFormat="1" ht="16.899999999999999" customHeight="1">
      <c r="B277" s="33"/>
      <c r="C277" s="203" t="s">
        <v>42</v>
      </c>
      <c r="D277" s="203" t="s">
        <v>4162</v>
      </c>
      <c r="E277" s="18" t="s">
        <v>42</v>
      </c>
      <c r="F277" s="204">
        <v>0</v>
      </c>
      <c r="H277" s="33"/>
    </row>
    <row r="278" spans="2:8" s="1" customFormat="1" ht="16.899999999999999" customHeight="1">
      <c r="B278" s="33"/>
      <c r="C278" s="203" t="s">
        <v>42</v>
      </c>
      <c r="D278" s="203" t="s">
        <v>4150</v>
      </c>
      <c r="E278" s="18" t="s">
        <v>42</v>
      </c>
      <c r="F278" s="204">
        <v>0</v>
      </c>
      <c r="H278" s="33"/>
    </row>
    <row r="279" spans="2:8" s="1" customFormat="1" ht="16.899999999999999" customHeight="1">
      <c r="B279" s="33"/>
      <c r="C279" s="203" t="s">
        <v>42</v>
      </c>
      <c r="D279" s="203" t="s">
        <v>4193</v>
      </c>
      <c r="E279" s="18" t="s">
        <v>42</v>
      </c>
      <c r="F279" s="204">
        <v>13.788</v>
      </c>
      <c r="H279" s="33"/>
    </row>
    <row r="280" spans="2:8" s="1" customFormat="1" ht="16.899999999999999" customHeight="1">
      <c r="B280" s="33"/>
      <c r="C280" s="203" t="s">
        <v>42</v>
      </c>
      <c r="D280" s="203" t="s">
        <v>42</v>
      </c>
      <c r="E280" s="18" t="s">
        <v>42</v>
      </c>
      <c r="F280" s="204">
        <v>0</v>
      </c>
      <c r="H280" s="33"/>
    </row>
    <row r="281" spans="2:8" s="1" customFormat="1" ht="16.899999999999999" customHeight="1">
      <c r="B281" s="33"/>
      <c r="C281" s="203" t="s">
        <v>42</v>
      </c>
      <c r="D281" s="203" t="s">
        <v>4164</v>
      </c>
      <c r="E281" s="18" t="s">
        <v>42</v>
      </c>
      <c r="F281" s="204">
        <v>0</v>
      </c>
      <c r="H281" s="33"/>
    </row>
    <row r="282" spans="2:8" s="1" customFormat="1" ht="16.899999999999999" customHeight="1">
      <c r="B282" s="33"/>
      <c r="C282" s="203" t="s">
        <v>42</v>
      </c>
      <c r="D282" s="203" t="s">
        <v>4165</v>
      </c>
      <c r="E282" s="18" t="s">
        <v>42</v>
      </c>
      <c r="F282" s="204">
        <v>0</v>
      </c>
      <c r="H282" s="33"/>
    </row>
    <row r="283" spans="2:8" s="1" customFormat="1" ht="16.899999999999999" customHeight="1">
      <c r="B283" s="33"/>
      <c r="C283" s="203" t="s">
        <v>42</v>
      </c>
      <c r="D283" s="203" t="s">
        <v>4194</v>
      </c>
      <c r="E283" s="18" t="s">
        <v>42</v>
      </c>
      <c r="F283" s="204">
        <v>6.4429999999999996</v>
      </c>
      <c r="H283" s="33"/>
    </row>
    <row r="284" spans="2:8" s="1" customFormat="1" ht="16.899999999999999" customHeight="1">
      <c r="B284" s="33"/>
      <c r="C284" s="203" t="s">
        <v>42</v>
      </c>
      <c r="D284" s="203" t="s">
        <v>42</v>
      </c>
      <c r="E284" s="18" t="s">
        <v>42</v>
      </c>
      <c r="F284" s="204">
        <v>0</v>
      </c>
      <c r="H284" s="33"/>
    </row>
    <row r="285" spans="2:8" s="1" customFormat="1" ht="16.899999999999999" customHeight="1">
      <c r="B285" s="33"/>
      <c r="C285" s="203" t="s">
        <v>42</v>
      </c>
      <c r="D285" s="203" t="s">
        <v>4167</v>
      </c>
      <c r="E285" s="18" t="s">
        <v>42</v>
      </c>
      <c r="F285" s="204">
        <v>0</v>
      </c>
      <c r="H285" s="33"/>
    </row>
    <row r="286" spans="2:8" s="1" customFormat="1" ht="16.899999999999999" customHeight="1">
      <c r="B286" s="33"/>
      <c r="C286" s="203" t="s">
        <v>42</v>
      </c>
      <c r="D286" s="203" t="s">
        <v>4150</v>
      </c>
      <c r="E286" s="18" t="s">
        <v>42</v>
      </c>
      <c r="F286" s="204">
        <v>0</v>
      </c>
      <c r="H286" s="33"/>
    </row>
    <row r="287" spans="2:8" s="1" customFormat="1" ht="16.899999999999999" customHeight="1">
      <c r="B287" s="33"/>
      <c r="C287" s="203" t="s">
        <v>42</v>
      </c>
      <c r="D287" s="203" t="s">
        <v>4195</v>
      </c>
      <c r="E287" s="18" t="s">
        <v>42</v>
      </c>
      <c r="F287" s="204">
        <v>4.2249999999999996</v>
      </c>
      <c r="H287" s="33"/>
    </row>
    <row r="288" spans="2:8" s="1" customFormat="1" ht="16.899999999999999" customHeight="1">
      <c r="B288" s="33"/>
      <c r="C288" s="203" t="s">
        <v>42</v>
      </c>
      <c r="D288" s="203" t="s">
        <v>42</v>
      </c>
      <c r="E288" s="18" t="s">
        <v>42</v>
      </c>
      <c r="F288" s="204">
        <v>0</v>
      </c>
      <c r="H288" s="33"/>
    </row>
    <row r="289" spans="2:8" s="1" customFormat="1" ht="16.899999999999999" customHeight="1">
      <c r="B289" s="33"/>
      <c r="C289" s="203" t="s">
        <v>42</v>
      </c>
      <c r="D289" s="203" t="s">
        <v>4169</v>
      </c>
      <c r="E289" s="18" t="s">
        <v>42</v>
      </c>
      <c r="F289" s="204">
        <v>0</v>
      </c>
      <c r="H289" s="33"/>
    </row>
    <row r="290" spans="2:8" s="1" customFormat="1" ht="16.899999999999999" customHeight="1">
      <c r="B290" s="33"/>
      <c r="C290" s="203" t="s">
        <v>42</v>
      </c>
      <c r="D290" s="203" t="s">
        <v>4150</v>
      </c>
      <c r="E290" s="18" t="s">
        <v>42</v>
      </c>
      <c r="F290" s="204">
        <v>0</v>
      </c>
      <c r="H290" s="33"/>
    </row>
    <row r="291" spans="2:8" s="1" customFormat="1" ht="16.899999999999999" customHeight="1">
      <c r="B291" s="33"/>
      <c r="C291" s="203" t="s">
        <v>42</v>
      </c>
      <c r="D291" s="203" t="s">
        <v>4196</v>
      </c>
      <c r="E291" s="18" t="s">
        <v>42</v>
      </c>
      <c r="F291" s="204">
        <v>1.4</v>
      </c>
      <c r="H291" s="33"/>
    </row>
    <row r="292" spans="2:8" s="1" customFormat="1" ht="16.899999999999999" customHeight="1">
      <c r="B292" s="33"/>
      <c r="C292" s="203" t="s">
        <v>42</v>
      </c>
      <c r="D292" s="203" t="s">
        <v>42</v>
      </c>
      <c r="E292" s="18" t="s">
        <v>42</v>
      </c>
      <c r="F292" s="204">
        <v>0</v>
      </c>
      <c r="H292" s="33"/>
    </row>
    <row r="293" spans="2:8" s="1" customFormat="1" ht="22.5">
      <c r="B293" s="33"/>
      <c r="C293" s="203" t="s">
        <v>42</v>
      </c>
      <c r="D293" s="203" t="s">
        <v>4171</v>
      </c>
      <c r="E293" s="18" t="s">
        <v>42</v>
      </c>
      <c r="F293" s="204">
        <v>0</v>
      </c>
      <c r="H293" s="33"/>
    </row>
    <row r="294" spans="2:8" s="1" customFormat="1" ht="16.899999999999999" customHeight="1">
      <c r="B294" s="33"/>
      <c r="C294" s="203" t="s">
        <v>42</v>
      </c>
      <c r="D294" s="203" t="s">
        <v>4172</v>
      </c>
      <c r="E294" s="18" t="s">
        <v>42</v>
      </c>
      <c r="F294" s="204">
        <v>0</v>
      </c>
      <c r="H294" s="33"/>
    </row>
    <row r="295" spans="2:8" s="1" customFormat="1" ht="16.899999999999999" customHeight="1">
      <c r="B295" s="33"/>
      <c r="C295" s="203" t="s">
        <v>42</v>
      </c>
      <c r="D295" s="203" t="s">
        <v>4150</v>
      </c>
      <c r="E295" s="18" t="s">
        <v>42</v>
      </c>
      <c r="F295" s="204">
        <v>0</v>
      </c>
      <c r="H295" s="33"/>
    </row>
    <row r="296" spans="2:8" s="1" customFormat="1" ht="16.899999999999999" customHeight="1">
      <c r="B296" s="33"/>
      <c r="C296" s="203" t="s">
        <v>42</v>
      </c>
      <c r="D296" s="203" t="s">
        <v>4197</v>
      </c>
      <c r="E296" s="18" t="s">
        <v>42</v>
      </c>
      <c r="F296" s="204">
        <v>12.4</v>
      </c>
      <c r="H296" s="33"/>
    </row>
    <row r="297" spans="2:8" s="1" customFormat="1" ht="16.899999999999999" customHeight="1">
      <c r="B297" s="33"/>
      <c r="C297" s="203" t="s">
        <v>42</v>
      </c>
      <c r="D297" s="203" t="s">
        <v>42</v>
      </c>
      <c r="E297" s="18" t="s">
        <v>42</v>
      </c>
      <c r="F297" s="204">
        <v>0</v>
      </c>
      <c r="H297" s="33"/>
    </row>
    <row r="298" spans="2:8" s="1" customFormat="1" ht="16.899999999999999" customHeight="1">
      <c r="B298" s="33"/>
      <c r="C298" s="203" t="s">
        <v>42</v>
      </c>
      <c r="D298" s="203" t="s">
        <v>4176</v>
      </c>
      <c r="E298" s="18" t="s">
        <v>42</v>
      </c>
      <c r="F298" s="204">
        <v>0</v>
      </c>
      <c r="H298" s="33"/>
    </row>
    <row r="299" spans="2:8" s="1" customFormat="1" ht="16.899999999999999" customHeight="1">
      <c r="B299" s="33"/>
      <c r="C299" s="203" t="s">
        <v>42</v>
      </c>
      <c r="D299" s="203" t="s">
        <v>4150</v>
      </c>
      <c r="E299" s="18" t="s">
        <v>42</v>
      </c>
      <c r="F299" s="204">
        <v>0</v>
      </c>
      <c r="H299" s="33"/>
    </row>
    <row r="300" spans="2:8" s="1" customFormat="1" ht="16.899999999999999" customHeight="1">
      <c r="B300" s="33"/>
      <c r="C300" s="203" t="s">
        <v>42</v>
      </c>
      <c r="D300" s="203" t="s">
        <v>4198</v>
      </c>
      <c r="E300" s="18" t="s">
        <v>42</v>
      </c>
      <c r="F300" s="204">
        <v>15.788</v>
      </c>
      <c r="H300" s="33"/>
    </row>
    <row r="301" spans="2:8" s="1" customFormat="1" ht="16.899999999999999" customHeight="1">
      <c r="B301" s="33"/>
      <c r="C301" s="203" t="s">
        <v>42</v>
      </c>
      <c r="D301" s="203" t="s">
        <v>4199</v>
      </c>
      <c r="E301" s="18" t="s">
        <v>42</v>
      </c>
      <c r="F301" s="204">
        <v>1.56</v>
      </c>
      <c r="H301" s="33"/>
    </row>
    <row r="302" spans="2:8" s="1" customFormat="1" ht="16.899999999999999" customHeight="1">
      <c r="B302" s="33"/>
      <c r="C302" s="203" t="s">
        <v>42</v>
      </c>
      <c r="D302" s="203" t="s">
        <v>4200</v>
      </c>
      <c r="E302" s="18" t="s">
        <v>42</v>
      </c>
      <c r="F302" s="204">
        <v>1.7270000000000001</v>
      </c>
      <c r="H302" s="33"/>
    </row>
    <row r="303" spans="2:8" s="1" customFormat="1" ht="22.5">
      <c r="B303" s="33"/>
      <c r="C303" s="203" t="s">
        <v>42</v>
      </c>
      <c r="D303" s="203" t="s">
        <v>4201</v>
      </c>
      <c r="E303" s="18" t="s">
        <v>42</v>
      </c>
      <c r="F303" s="204">
        <v>6.6369999999999996</v>
      </c>
      <c r="H303" s="33"/>
    </row>
    <row r="304" spans="2:8" s="1" customFormat="1" ht="16.899999999999999" customHeight="1">
      <c r="B304" s="33"/>
      <c r="C304" s="203" t="s">
        <v>42</v>
      </c>
      <c r="D304" s="203" t="s">
        <v>42</v>
      </c>
      <c r="E304" s="18" t="s">
        <v>42</v>
      </c>
      <c r="F304" s="204">
        <v>0</v>
      </c>
      <c r="H304" s="33"/>
    </row>
    <row r="305" spans="2:8" s="1" customFormat="1" ht="16.899999999999999" customHeight="1">
      <c r="B305" s="33"/>
      <c r="C305" s="203" t="s">
        <v>42</v>
      </c>
      <c r="D305" s="203" t="s">
        <v>4181</v>
      </c>
      <c r="E305" s="18" t="s">
        <v>42</v>
      </c>
      <c r="F305" s="204">
        <v>0</v>
      </c>
      <c r="H305" s="33"/>
    </row>
    <row r="306" spans="2:8" s="1" customFormat="1" ht="16.899999999999999" customHeight="1">
      <c r="B306" s="33"/>
      <c r="C306" s="203" t="s">
        <v>42</v>
      </c>
      <c r="D306" s="203" t="s">
        <v>4202</v>
      </c>
      <c r="E306" s="18" t="s">
        <v>42</v>
      </c>
      <c r="F306" s="204">
        <v>1.58</v>
      </c>
      <c r="H306" s="33"/>
    </row>
    <row r="307" spans="2:8" s="1" customFormat="1" ht="16.899999999999999" customHeight="1">
      <c r="B307" s="33"/>
      <c r="C307" s="203" t="s">
        <v>42</v>
      </c>
      <c r="D307" s="203" t="s">
        <v>42</v>
      </c>
      <c r="E307" s="18" t="s">
        <v>42</v>
      </c>
      <c r="F307" s="204">
        <v>0</v>
      </c>
      <c r="H307" s="33"/>
    </row>
    <row r="308" spans="2:8" s="1" customFormat="1" ht="16.899999999999999" customHeight="1">
      <c r="B308" s="33"/>
      <c r="C308" s="203" t="s">
        <v>42</v>
      </c>
      <c r="D308" s="203" t="s">
        <v>4183</v>
      </c>
      <c r="E308" s="18" t="s">
        <v>42</v>
      </c>
      <c r="F308" s="204">
        <v>0</v>
      </c>
      <c r="H308" s="33"/>
    </row>
    <row r="309" spans="2:8" s="1" customFormat="1" ht="16.899999999999999" customHeight="1">
      <c r="B309" s="33"/>
      <c r="C309" s="203" t="s">
        <v>42</v>
      </c>
      <c r="D309" s="203" t="s">
        <v>4203</v>
      </c>
      <c r="E309" s="18" t="s">
        <v>42</v>
      </c>
      <c r="F309" s="204">
        <v>1.827</v>
      </c>
      <c r="H309" s="33"/>
    </row>
    <row r="310" spans="2:8" s="1" customFormat="1" ht="16.899999999999999" customHeight="1">
      <c r="B310" s="33"/>
      <c r="C310" s="203" t="s">
        <v>4011</v>
      </c>
      <c r="D310" s="203" t="s">
        <v>338</v>
      </c>
      <c r="E310" s="18" t="s">
        <v>42</v>
      </c>
      <c r="F310" s="204">
        <v>109.839</v>
      </c>
      <c r="H310" s="33"/>
    </row>
    <row r="311" spans="2:8" s="1" customFormat="1" ht="16.899999999999999" customHeight="1">
      <c r="B311" s="33"/>
      <c r="C311" s="205" t="s">
        <v>10980</v>
      </c>
      <c r="H311" s="33"/>
    </row>
    <row r="312" spans="2:8" s="1" customFormat="1" ht="16.899999999999999" customHeight="1">
      <c r="B312" s="33"/>
      <c r="C312" s="203" t="s">
        <v>437</v>
      </c>
      <c r="D312" s="203" t="s">
        <v>438</v>
      </c>
      <c r="E312" s="18" t="s">
        <v>199</v>
      </c>
      <c r="F312" s="204">
        <v>109.839</v>
      </c>
      <c r="H312" s="33"/>
    </row>
    <row r="313" spans="2:8" s="1" customFormat="1" ht="16.899999999999999" customHeight="1">
      <c r="B313" s="33"/>
      <c r="C313" s="203" t="s">
        <v>445</v>
      </c>
      <c r="D313" s="203" t="s">
        <v>446</v>
      </c>
      <c r="E313" s="18" t="s">
        <v>199</v>
      </c>
      <c r="F313" s="204">
        <v>109.839</v>
      </c>
      <c r="H313" s="33"/>
    </row>
    <row r="314" spans="2:8" s="1" customFormat="1" ht="16.899999999999999" customHeight="1">
      <c r="B314" s="33"/>
      <c r="C314" s="199" t="s">
        <v>4014</v>
      </c>
      <c r="D314" s="200" t="s">
        <v>4015</v>
      </c>
      <c r="E314" s="201" t="s">
        <v>244</v>
      </c>
      <c r="F314" s="202">
        <v>556.79300000000001</v>
      </c>
      <c r="H314" s="33"/>
    </row>
    <row r="315" spans="2:8" s="1" customFormat="1" ht="16.899999999999999" customHeight="1">
      <c r="B315" s="33"/>
      <c r="C315" s="203" t="s">
        <v>42</v>
      </c>
      <c r="D315" s="203" t="s">
        <v>4148</v>
      </c>
      <c r="E315" s="18" t="s">
        <v>42</v>
      </c>
      <c r="F315" s="204">
        <v>0</v>
      </c>
      <c r="H315" s="33"/>
    </row>
    <row r="316" spans="2:8" s="1" customFormat="1" ht="16.899999999999999" customHeight="1">
      <c r="B316" s="33"/>
      <c r="C316" s="203" t="s">
        <v>42</v>
      </c>
      <c r="D316" s="203" t="s">
        <v>4149</v>
      </c>
      <c r="E316" s="18" t="s">
        <v>42</v>
      </c>
      <c r="F316" s="204">
        <v>0</v>
      </c>
      <c r="H316" s="33"/>
    </row>
    <row r="317" spans="2:8" s="1" customFormat="1" ht="16.899999999999999" customHeight="1">
      <c r="B317" s="33"/>
      <c r="C317" s="203" t="s">
        <v>42</v>
      </c>
      <c r="D317" s="203" t="s">
        <v>4150</v>
      </c>
      <c r="E317" s="18" t="s">
        <v>42</v>
      </c>
      <c r="F317" s="204">
        <v>0</v>
      </c>
      <c r="H317" s="33"/>
    </row>
    <row r="318" spans="2:8" s="1" customFormat="1" ht="16.899999999999999" customHeight="1">
      <c r="B318" s="33"/>
      <c r="C318" s="203" t="s">
        <v>42</v>
      </c>
      <c r="D318" s="203" t="s">
        <v>4151</v>
      </c>
      <c r="E318" s="18" t="s">
        <v>42</v>
      </c>
      <c r="F318" s="204">
        <v>0</v>
      </c>
      <c r="H318" s="33"/>
    </row>
    <row r="319" spans="2:8" s="1" customFormat="1" ht="16.899999999999999" customHeight="1">
      <c r="B319" s="33"/>
      <c r="C319" s="203" t="s">
        <v>42</v>
      </c>
      <c r="D319" s="203" t="s">
        <v>4152</v>
      </c>
      <c r="E319" s="18" t="s">
        <v>42</v>
      </c>
      <c r="F319" s="204">
        <v>287.41000000000003</v>
      </c>
      <c r="H319" s="33"/>
    </row>
    <row r="320" spans="2:8" s="1" customFormat="1" ht="16.899999999999999" customHeight="1">
      <c r="B320" s="33"/>
      <c r="C320" s="203" t="s">
        <v>42</v>
      </c>
      <c r="D320" s="203" t="s">
        <v>4153</v>
      </c>
      <c r="E320" s="18" t="s">
        <v>42</v>
      </c>
      <c r="F320" s="204">
        <v>0</v>
      </c>
      <c r="H320" s="33"/>
    </row>
    <row r="321" spans="2:8" s="1" customFormat="1" ht="16.899999999999999" customHeight="1">
      <c r="B321" s="33"/>
      <c r="C321" s="203" t="s">
        <v>42</v>
      </c>
      <c r="D321" s="203" t="s">
        <v>4154</v>
      </c>
      <c r="E321" s="18" t="s">
        <v>42</v>
      </c>
      <c r="F321" s="204">
        <v>-2.7250000000000001</v>
      </c>
      <c r="H321" s="33"/>
    </row>
    <row r="322" spans="2:8" s="1" customFormat="1" ht="16.899999999999999" customHeight="1">
      <c r="B322" s="33"/>
      <c r="C322" s="203" t="s">
        <v>42</v>
      </c>
      <c r="D322" s="203" t="s">
        <v>4155</v>
      </c>
      <c r="E322" s="18" t="s">
        <v>42</v>
      </c>
      <c r="F322" s="204">
        <v>0</v>
      </c>
      <c r="H322" s="33"/>
    </row>
    <row r="323" spans="2:8" s="1" customFormat="1" ht="16.899999999999999" customHeight="1">
      <c r="B323" s="33"/>
      <c r="C323" s="203" t="s">
        <v>42</v>
      </c>
      <c r="D323" s="203" t="s">
        <v>4156</v>
      </c>
      <c r="E323" s="18" t="s">
        <v>42</v>
      </c>
      <c r="F323" s="204">
        <v>-0.2</v>
      </c>
      <c r="H323" s="33"/>
    </row>
    <row r="324" spans="2:8" s="1" customFormat="1" ht="16.899999999999999" customHeight="1">
      <c r="B324" s="33"/>
      <c r="C324" s="203" t="s">
        <v>42</v>
      </c>
      <c r="D324" s="203" t="s">
        <v>4157</v>
      </c>
      <c r="E324" s="18" t="s">
        <v>42</v>
      </c>
      <c r="F324" s="204">
        <v>0</v>
      </c>
      <c r="H324" s="33"/>
    </row>
    <row r="325" spans="2:8" s="1" customFormat="1" ht="16.899999999999999" customHeight="1">
      <c r="B325" s="33"/>
      <c r="C325" s="203" t="s">
        <v>42</v>
      </c>
      <c r="D325" s="203" t="s">
        <v>4158</v>
      </c>
      <c r="E325" s="18" t="s">
        <v>42</v>
      </c>
      <c r="F325" s="204">
        <v>4.218</v>
      </c>
      <c r="H325" s="33"/>
    </row>
    <row r="326" spans="2:8" s="1" customFormat="1" ht="16.899999999999999" customHeight="1">
      <c r="B326" s="33"/>
      <c r="C326" s="203" t="s">
        <v>42</v>
      </c>
      <c r="D326" s="203" t="s">
        <v>4159</v>
      </c>
      <c r="E326" s="18" t="s">
        <v>42</v>
      </c>
      <c r="F326" s="204">
        <v>0</v>
      </c>
      <c r="H326" s="33"/>
    </row>
    <row r="327" spans="2:8" s="1" customFormat="1" ht="16.899999999999999" customHeight="1">
      <c r="B327" s="33"/>
      <c r="C327" s="203" t="s">
        <v>42</v>
      </c>
      <c r="D327" s="203" t="s">
        <v>4160</v>
      </c>
      <c r="E327" s="18" t="s">
        <v>42</v>
      </c>
      <c r="F327" s="204">
        <v>0.96799999999999997</v>
      </c>
      <c r="H327" s="33"/>
    </row>
    <row r="328" spans="2:8" s="1" customFormat="1" ht="16.899999999999999" customHeight="1">
      <c r="B328" s="33"/>
      <c r="C328" s="203" t="s">
        <v>42</v>
      </c>
      <c r="D328" s="203" t="s">
        <v>4161</v>
      </c>
      <c r="E328" s="18" t="s">
        <v>42</v>
      </c>
      <c r="F328" s="204">
        <v>1.262</v>
      </c>
      <c r="H328" s="33"/>
    </row>
    <row r="329" spans="2:8" s="1" customFormat="1" ht="16.899999999999999" customHeight="1">
      <c r="B329" s="33"/>
      <c r="C329" s="203" t="s">
        <v>42</v>
      </c>
      <c r="D329" s="203" t="s">
        <v>42</v>
      </c>
      <c r="E329" s="18" t="s">
        <v>42</v>
      </c>
      <c r="F329" s="204">
        <v>0</v>
      </c>
      <c r="H329" s="33"/>
    </row>
    <row r="330" spans="2:8" s="1" customFormat="1" ht="16.899999999999999" customHeight="1">
      <c r="B330" s="33"/>
      <c r="C330" s="203" t="s">
        <v>42</v>
      </c>
      <c r="D330" s="203" t="s">
        <v>4162</v>
      </c>
      <c r="E330" s="18" t="s">
        <v>42</v>
      </c>
      <c r="F330" s="204">
        <v>0</v>
      </c>
      <c r="H330" s="33"/>
    </row>
    <row r="331" spans="2:8" s="1" customFormat="1" ht="16.899999999999999" customHeight="1">
      <c r="B331" s="33"/>
      <c r="C331" s="203" t="s">
        <v>42</v>
      </c>
      <c r="D331" s="203" t="s">
        <v>4150</v>
      </c>
      <c r="E331" s="18" t="s">
        <v>42</v>
      </c>
      <c r="F331" s="204">
        <v>0</v>
      </c>
      <c r="H331" s="33"/>
    </row>
    <row r="332" spans="2:8" s="1" customFormat="1" ht="16.899999999999999" customHeight="1">
      <c r="B332" s="33"/>
      <c r="C332" s="203" t="s">
        <v>42</v>
      </c>
      <c r="D332" s="203" t="s">
        <v>4151</v>
      </c>
      <c r="E332" s="18" t="s">
        <v>42</v>
      </c>
      <c r="F332" s="204">
        <v>0</v>
      </c>
      <c r="H332" s="33"/>
    </row>
    <row r="333" spans="2:8" s="1" customFormat="1" ht="16.899999999999999" customHeight="1">
      <c r="B333" s="33"/>
      <c r="C333" s="203" t="s">
        <v>42</v>
      </c>
      <c r="D333" s="203" t="s">
        <v>4163</v>
      </c>
      <c r="E333" s="18" t="s">
        <v>42</v>
      </c>
      <c r="F333" s="204">
        <v>37.700000000000003</v>
      </c>
      <c r="H333" s="33"/>
    </row>
    <row r="334" spans="2:8" s="1" customFormat="1" ht="16.899999999999999" customHeight="1">
      <c r="B334" s="33"/>
      <c r="C334" s="203" t="s">
        <v>42</v>
      </c>
      <c r="D334" s="203" t="s">
        <v>42</v>
      </c>
      <c r="E334" s="18" t="s">
        <v>42</v>
      </c>
      <c r="F334" s="204">
        <v>0</v>
      </c>
      <c r="H334" s="33"/>
    </row>
    <row r="335" spans="2:8" s="1" customFormat="1" ht="16.899999999999999" customHeight="1">
      <c r="B335" s="33"/>
      <c r="C335" s="203" t="s">
        <v>42</v>
      </c>
      <c r="D335" s="203" t="s">
        <v>4164</v>
      </c>
      <c r="E335" s="18" t="s">
        <v>42</v>
      </c>
      <c r="F335" s="204">
        <v>0</v>
      </c>
      <c r="H335" s="33"/>
    </row>
    <row r="336" spans="2:8" s="1" customFormat="1" ht="16.899999999999999" customHeight="1">
      <c r="B336" s="33"/>
      <c r="C336" s="203" t="s">
        <v>42</v>
      </c>
      <c r="D336" s="203" t="s">
        <v>4165</v>
      </c>
      <c r="E336" s="18" t="s">
        <v>42</v>
      </c>
      <c r="F336" s="204">
        <v>0</v>
      </c>
      <c r="H336" s="33"/>
    </row>
    <row r="337" spans="2:8" s="1" customFormat="1" ht="16.899999999999999" customHeight="1">
      <c r="B337" s="33"/>
      <c r="C337" s="203" t="s">
        <v>42</v>
      </c>
      <c r="D337" s="203" t="s">
        <v>4166</v>
      </c>
      <c r="E337" s="18" t="s">
        <v>42</v>
      </c>
      <c r="F337" s="204">
        <v>1.845</v>
      </c>
      <c r="H337" s="33"/>
    </row>
    <row r="338" spans="2:8" s="1" customFormat="1" ht="16.899999999999999" customHeight="1">
      <c r="B338" s="33"/>
      <c r="C338" s="203" t="s">
        <v>42</v>
      </c>
      <c r="D338" s="203" t="s">
        <v>42</v>
      </c>
      <c r="E338" s="18" t="s">
        <v>42</v>
      </c>
      <c r="F338" s="204">
        <v>0</v>
      </c>
      <c r="H338" s="33"/>
    </row>
    <row r="339" spans="2:8" s="1" customFormat="1" ht="16.899999999999999" customHeight="1">
      <c r="B339" s="33"/>
      <c r="C339" s="203" t="s">
        <v>42</v>
      </c>
      <c r="D339" s="203" t="s">
        <v>4167</v>
      </c>
      <c r="E339" s="18" t="s">
        <v>42</v>
      </c>
      <c r="F339" s="204">
        <v>0</v>
      </c>
      <c r="H339" s="33"/>
    </row>
    <row r="340" spans="2:8" s="1" customFormat="1" ht="16.899999999999999" customHeight="1">
      <c r="B340" s="33"/>
      <c r="C340" s="203" t="s">
        <v>42</v>
      </c>
      <c r="D340" s="203" t="s">
        <v>4150</v>
      </c>
      <c r="E340" s="18" t="s">
        <v>42</v>
      </c>
      <c r="F340" s="204">
        <v>0</v>
      </c>
      <c r="H340" s="33"/>
    </row>
    <row r="341" spans="2:8" s="1" customFormat="1" ht="16.899999999999999" customHeight="1">
      <c r="B341" s="33"/>
      <c r="C341" s="203" t="s">
        <v>42</v>
      </c>
      <c r="D341" s="203" t="s">
        <v>4151</v>
      </c>
      <c r="E341" s="18" t="s">
        <v>42</v>
      </c>
      <c r="F341" s="204">
        <v>0</v>
      </c>
      <c r="H341" s="33"/>
    </row>
    <row r="342" spans="2:8" s="1" customFormat="1" ht="16.899999999999999" customHeight="1">
      <c r="B342" s="33"/>
      <c r="C342" s="203" t="s">
        <v>42</v>
      </c>
      <c r="D342" s="203" t="s">
        <v>4168</v>
      </c>
      <c r="E342" s="18" t="s">
        <v>42</v>
      </c>
      <c r="F342" s="204">
        <v>3.7250000000000001</v>
      </c>
      <c r="H342" s="33"/>
    </row>
    <row r="343" spans="2:8" s="1" customFormat="1" ht="16.899999999999999" customHeight="1">
      <c r="B343" s="33"/>
      <c r="C343" s="203" t="s">
        <v>42</v>
      </c>
      <c r="D343" s="203" t="s">
        <v>42</v>
      </c>
      <c r="E343" s="18" t="s">
        <v>42</v>
      </c>
      <c r="F343" s="204">
        <v>0</v>
      </c>
      <c r="H343" s="33"/>
    </row>
    <row r="344" spans="2:8" s="1" customFormat="1" ht="16.899999999999999" customHeight="1">
      <c r="B344" s="33"/>
      <c r="C344" s="203" t="s">
        <v>42</v>
      </c>
      <c r="D344" s="203" t="s">
        <v>4169</v>
      </c>
      <c r="E344" s="18" t="s">
        <v>42</v>
      </c>
      <c r="F344" s="204">
        <v>0</v>
      </c>
      <c r="H344" s="33"/>
    </row>
    <row r="345" spans="2:8" s="1" customFormat="1" ht="16.899999999999999" customHeight="1">
      <c r="B345" s="33"/>
      <c r="C345" s="203" t="s">
        <v>42</v>
      </c>
      <c r="D345" s="203" t="s">
        <v>4150</v>
      </c>
      <c r="E345" s="18" t="s">
        <v>42</v>
      </c>
      <c r="F345" s="204">
        <v>0</v>
      </c>
      <c r="H345" s="33"/>
    </row>
    <row r="346" spans="2:8" s="1" customFormat="1" ht="16.899999999999999" customHeight="1">
      <c r="B346" s="33"/>
      <c r="C346" s="203" t="s">
        <v>42</v>
      </c>
      <c r="D346" s="203" t="s">
        <v>4170</v>
      </c>
      <c r="E346" s="18" t="s">
        <v>42</v>
      </c>
      <c r="F346" s="204">
        <v>0.48799999999999999</v>
      </c>
      <c r="H346" s="33"/>
    </row>
    <row r="347" spans="2:8" s="1" customFormat="1" ht="16.899999999999999" customHeight="1">
      <c r="B347" s="33"/>
      <c r="C347" s="203" t="s">
        <v>42</v>
      </c>
      <c r="D347" s="203" t="s">
        <v>42</v>
      </c>
      <c r="E347" s="18" t="s">
        <v>42</v>
      </c>
      <c r="F347" s="204">
        <v>0</v>
      </c>
      <c r="H347" s="33"/>
    </row>
    <row r="348" spans="2:8" s="1" customFormat="1" ht="22.5">
      <c r="B348" s="33"/>
      <c r="C348" s="203" t="s">
        <v>42</v>
      </c>
      <c r="D348" s="203" t="s">
        <v>4171</v>
      </c>
      <c r="E348" s="18" t="s">
        <v>42</v>
      </c>
      <c r="F348" s="204">
        <v>0</v>
      </c>
      <c r="H348" s="33"/>
    </row>
    <row r="349" spans="2:8" s="1" customFormat="1" ht="16.899999999999999" customHeight="1">
      <c r="B349" s="33"/>
      <c r="C349" s="203" t="s">
        <v>42</v>
      </c>
      <c r="D349" s="203" t="s">
        <v>4172</v>
      </c>
      <c r="E349" s="18" t="s">
        <v>42</v>
      </c>
      <c r="F349" s="204">
        <v>0</v>
      </c>
      <c r="H349" s="33"/>
    </row>
    <row r="350" spans="2:8" s="1" customFormat="1" ht="16.899999999999999" customHeight="1">
      <c r="B350" s="33"/>
      <c r="C350" s="203" t="s">
        <v>42</v>
      </c>
      <c r="D350" s="203" t="s">
        <v>4150</v>
      </c>
      <c r="E350" s="18" t="s">
        <v>42</v>
      </c>
      <c r="F350" s="204">
        <v>0</v>
      </c>
      <c r="H350" s="33"/>
    </row>
    <row r="351" spans="2:8" s="1" customFormat="1" ht="16.899999999999999" customHeight="1">
      <c r="B351" s="33"/>
      <c r="C351" s="203" t="s">
        <v>42</v>
      </c>
      <c r="D351" s="203" t="s">
        <v>4173</v>
      </c>
      <c r="E351" s="18" t="s">
        <v>42</v>
      </c>
      <c r="F351" s="204">
        <v>0</v>
      </c>
      <c r="H351" s="33"/>
    </row>
    <row r="352" spans="2:8" s="1" customFormat="1" ht="16.899999999999999" customHeight="1">
      <c r="B352" s="33"/>
      <c r="C352" s="203" t="s">
        <v>42</v>
      </c>
      <c r="D352" s="203" t="s">
        <v>4174</v>
      </c>
      <c r="E352" s="18" t="s">
        <v>42</v>
      </c>
      <c r="F352" s="204">
        <v>77.36</v>
      </c>
      <c r="H352" s="33"/>
    </row>
    <row r="353" spans="2:8" s="1" customFormat="1" ht="16.899999999999999" customHeight="1">
      <c r="B353" s="33"/>
      <c r="C353" s="203" t="s">
        <v>42</v>
      </c>
      <c r="D353" s="203" t="s">
        <v>4175</v>
      </c>
      <c r="E353" s="18" t="s">
        <v>42</v>
      </c>
      <c r="F353" s="204">
        <v>6.5780000000000003</v>
      </c>
      <c r="H353" s="33"/>
    </row>
    <row r="354" spans="2:8" s="1" customFormat="1" ht="16.899999999999999" customHeight="1">
      <c r="B354" s="33"/>
      <c r="C354" s="203" t="s">
        <v>42</v>
      </c>
      <c r="D354" s="203" t="s">
        <v>42</v>
      </c>
      <c r="E354" s="18" t="s">
        <v>42</v>
      </c>
      <c r="F354" s="204">
        <v>0</v>
      </c>
      <c r="H354" s="33"/>
    </row>
    <row r="355" spans="2:8" s="1" customFormat="1" ht="16.899999999999999" customHeight="1">
      <c r="B355" s="33"/>
      <c r="C355" s="203" t="s">
        <v>42</v>
      </c>
      <c r="D355" s="203" t="s">
        <v>4176</v>
      </c>
      <c r="E355" s="18" t="s">
        <v>42</v>
      </c>
      <c r="F355" s="204">
        <v>0</v>
      </c>
      <c r="H355" s="33"/>
    </row>
    <row r="356" spans="2:8" s="1" customFormat="1" ht="16.899999999999999" customHeight="1">
      <c r="B356" s="33"/>
      <c r="C356" s="203" t="s">
        <v>42</v>
      </c>
      <c r="D356" s="203" t="s">
        <v>4150</v>
      </c>
      <c r="E356" s="18" t="s">
        <v>42</v>
      </c>
      <c r="F356" s="204">
        <v>0</v>
      </c>
      <c r="H356" s="33"/>
    </row>
    <row r="357" spans="2:8" s="1" customFormat="1" ht="16.899999999999999" customHeight="1">
      <c r="B357" s="33"/>
      <c r="C357" s="203" t="s">
        <v>42</v>
      </c>
      <c r="D357" s="203" t="s">
        <v>4177</v>
      </c>
      <c r="E357" s="18" t="s">
        <v>42</v>
      </c>
      <c r="F357" s="204">
        <v>0</v>
      </c>
      <c r="H357" s="33"/>
    </row>
    <row r="358" spans="2:8" s="1" customFormat="1" ht="16.899999999999999" customHeight="1">
      <c r="B358" s="33"/>
      <c r="C358" s="203" t="s">
        <v>42</v>
      </c>
      <c r="D358" s="203" t="s">
        <v>4178</v>
      </c>
      <c r="E358" s="18" t="s">
        <v>42</v>
      </c>
      <c r="F358" s="204">
        <v>121.51300000000001</v>
      </c>
      <c r="H358" s="33"/>
    </row>
    <row r="359" spans="2:8" s="1" customFormat="1" ht="16.899999999999999" customHeight="1">
      <c r="B359" s="33"/>
      <c r="C359" s="203" t="s">
        <v>42</v>
      </c>
      <c r="D359" s="203" t="s">
        <v>4179</v>
      </c>
      <c r="E359" s="18" t="s">
        <v>42</v>
      </c>
      <c r="F359" s="204">
        <v>7.2720000000000002</v>
      </c>
      <c r="H359" s="33"/>
    </row>
    <row r="360" spans="2:8" s="1" customFormat="1" ht="16.899999999999999" customHeight="1">
      <c r="B360" s="33"/>
      <c r="C360" s="203" t="s">
        <v>42</v>
      </c>
      <c r="D360" s="203" t="s">
        <v>4180</v>
      </c>
      <c r="E360" s="18" t="s">
        <v>42</v>
      </c>
      <c r="F360" s="204">
        <v>0.45600000000000002</v>
      </c>
      <c r="H360" s="33"/>
    </row>
    <row r="361" spans="2:8" s="1" customFormat="1" ht="16.899999999999999" customHeight="1">
      <c r="B361" s="33"/>
      <c r="C361" s="203" t="s">
        <v>42</v>
      </c>
      <c r="D361" s="203" t="s">
        <v>42</v>
      </c>
      <c r="E361" s="18" t="s">
        <v>42</v>
      </c>
      <c r="F361" s="204">
        <v>0</v>
      </c>
      <c r="H361" s="33"/>
    </row>
    <row r="362" spans="2:8" s="1" customFormat="1" ht="16.899999999999999" customHeight="1">
      <c r="B362" s="33"/>
      <c r="C362" s="203" t="s">
        <v>42</v>
      </c>
      <c r="D362" s="203" t="s">
        <v>4181</v>
      </c>
      <c r="E362" s="18" t="s">
        <v>42</v>
      </c>
      <c r="F362" s="204">
        <v>0</v>
      </c>
      <c r="H362" s="33"/>
    </row>
    <row r="363" spans="2:8" s="1" customFormat="1" ht="16.899999999999999" customHeight="1">
      <c r="B363" s="33"/>
      <c r="C363" s="203" t="s">
        <v>42</v>
      </c>
      <c r="D363" s="203" t="s">
        <v>4150</v>
      </c>
      <c r="E363" s="18" t="s">
        <v>42</v>
      </c>
      <c r="F363" s="204">
        <v>0</v>
      </c>
      <c r="H363" s="33"/>
    </row>
    <row r="364" spans="2:8" s="1" customFormat="1" ht="16.899999999999999" customHeight="1">
      <c r="B364" s="33"/>
      <c r="C364" s="203" t="s">
        <v>42</v>
      </c>
      <c r="D364" s="203" t="s">
        <v>4177</v>
      </c>
      <c r="E364" s="18" t="s">
        <v>42</v>
      </c>
      <c r="F364" s="204">
        <v>0</v>
      </c>
      <c r="H364" s="33"/>
    </row>
    <row r="365" spans="2:8" s="1" customFormat="1" ht="16.899999999999999" customHeight="1">
      <c r="B365" s="33"/>
      <c r="C365" s="203" t="s">
        <v>42</v>
      </c>
      <c r="D365" s="203" t="s">
        <v>4182</v>
      </c>
      <c r="E365" s="18" t="s">
        <v>42</v>
      </c>
      <c r="F365" s="204">
        <v>4.1840000000000002</v>
      </c>
      <c r="H365" s="33"/>
    </row>
    <row r="366" spans="2:8" s="1" customFormat="1" ht="16.899999999999999" customHeight="1">
      <c r="B366" s="33"/>
      <c r="C366" s="203" t="s">
        <v>42</v>
      </c>
      <c r="D366" s="203" t="s">
        <v>42</v>
      </c>
      <c r="E366" s="18" t="s">
        <v>42</v>
      </c>
      <c r="F366" s="204">
        <v>0</v>
      </c>
      <c r="H366" s="33"/>
    </row>
    <row r="367" spans="2:8" s="1" customFormat="1" ht="16.899999999999999" customHeight="1">
      <c r="B367" s="33"/>
      <c r="C367" s="203" t="s">
        <v>42</v>
      </c>
      <c r="D367" s="203" t="s">
        <v>4183</v>
      </c>
      <c r="E367" s="18" t="s">
        <v>42</v>
      </c>
      <c r="F367" s="204">
        <v>0</v>
      </c>
      <c r="H367" s="33"/>
    </row>
    <row r="368" spans="2:8" s="1" customFormat="1" ht="16.899999999999999" customHeight="1">
      <c r="B368" s="33"/>
      <c r="C368" s="203" t="s">
        <v>42</v>
      </c>
      <c r="D368" s="203" t="s">
        <v>4150</v>
      </c>
      <c r="E368" s="18" t="s">
        <v>42</v>
      </c>
      <c r="F368" s="204">
        <v>0</v>
      </c>
      <c r="H368" s="33"/>
    </row>
    <row r="369" spans="2:8" s="1" customFormat="1" ht="16.899999999999999" customHeight="1">
      <c r="B369" s="33"/>
      <c r="C369" s="203" t="s">
        <v>42</v>
      </c>
      <c r="D369" s="203" t="s">
        <v>4177</v>
      </c>
      <c r="E369" s="18" t="s">
        <v>42</v>
      </c>
      <c r="F369" s="204">
        <v>0</v>
      </c>
      <c r="H369" s="33"/>
    </row>
    <row r="370" spans="2:8" s="1" customFormat="1" ht="16.899999999999999" customHeight="1">
      <c r="B370" s="33"/>
      <c r="C370" s="203" t="s">
        <v>42</v>
      </c>
      <c r="D370" s="203" t="s">
        <v>4184</v>
      </c>
      <c r="E370" s="18" t="s">
        <v>42</v>
      </c>
      <c r="F370" s="204">
        <v>4.7389999999999999</v>
      </c>
      <c r="H370" s="33"/>
    </row>
    <row r="371" spans="2:8" s="1" customFormat="1" ht="16.899999999999999" customHeight="1">
      <c r="B371" s="33"/>
      <c r="C371" s="203" t="s">
        <v>4014</v>
      </c>
      <c r="D371" s="203" t="s">
        <v>338</v>
      </c>
      <c r="E371" s="18" t="s">
        <v>42</v>
      </c>
      <c r="F371" s="204">
        <v>556.79300000000001</v>
      </c>
      <c r="H371" s="33"/>
    </row>
    <row r="372" spans="2:8" s="1" customFormat="1" ht="16.899999999999999" customHeight="1">
      <c r="B372" s="33"/>
      <c r="C372" s="205" t="s">
        <v>10980</v>
      </c>
      <c r="H372" s="33"/>
    </row>
    <row r="373" spans="2:8" s="1" customFormat="1" ht="16.899999999999999" customHeight="1">
      <c r="B373" s="33"/>
      <c r="C373" s="203" t="s">
        <v>4142</v>
      </c>
      <c r="D373" s="203" t="s">
        <v>4143</v>
      </c>
      <c r="E373" s="18" t="s">
        <v>244</v>
      </c>
      <c r="F373" s="204">
        <v>556.79300000000001</v>
      </c>
      <c r="H373" s="33"/>
    </row>
    <row r="374" spans="2:8" s="1" customFormat="1" ht="16.899999999999999" customHeight="1">
      <c r="B374" s="33"/>
      <c r="C374" s="203" t="s">
        <v>4205</v>
      </c>
      <c r="D374" s="203" t="s">
        <v>4206</v>
      </c>
      <c r="E374" s="18" t="s">
        <v>453</v>
      </c>
      <c r="F374" s="204">
        <v>69.599000000000004</v>
      </c>
      <c r="H374" s="33"/>
    </row>
    <row r="375" spans="2:8" s="1" customFormat="1" ht="16.899999999999999" customHeight="1">
      <c r="B375" s="33"/>
      <c r="C375" s="199" t="s">
        <v>4017</v>
      </c>
      <c r="D375" s="200" t="s">
        <v>4018</v>
      </c>
      <c r="E375" s="201" t="s">
        <v>244</v>
      </c>
      <c r="F375" s="202">
        <v>4.6100000000000003</v>
      </c>
      <c r="H375" s="33"/>
    </row>
    <row r="376" spans="2:8" s="1" customFormat="1" ht="16.899999999999999" customHeight="1">
      <c r="B376" s="33"/>
      <c r="C376" s="203" t="s">
        <v>42</v>
      </c>
      <c r="D376" s="203" t="s">
        <v>4148</v>
      </c>
      <c r="E376" s="18" t="s">
        <v>42</v>
      </c>
      <c r="F376" s="204">
        <v>0</v>
      </c>
      <c r="H376" s="33"/>
    </row>
    <row r="377" spans="2:8" s="1" customFormat="1" ht="16.899999999999999" customHeight="1">
      <c r="B377" s="33"/>
      <c r="C377" s="203" t="s">
        <v>42</v>
      </c>
      <c r="D377" s="203" t="s">
        <v>4256</v>
      </c>
      <c r="E377" s="18" t="s">
        <v>42</v>
      </c>
      <c r="F377" s="204">
        <v>0</v>
      </c>
      <c r="H377" s="33"/>
    </row>
    <row r="378" spans="2:8" s="1" customFormat="1" ht="16.899999999999999" customHeight="1">
      <c r="B378" s="33"/>
      <c r="C378" s="203" t="s">
        <v>42</v>
      </c>
      <c r="D378" s="203" t="s">
        <v>4257</v>
      </c>
      <c r="E378" s="18" t="s">
        <v>42</v>
      </c>
      <c r="F378" s="204">
        <v>0</v>
      </c>
      <c r="H378" s="33"/>
    </row>
    <row r="379" spans="2:8" s="1" customFormat="1" ht="16.899999999999999" customHeight="1">
      <c r="B379" s="33"/>
      <c r="C379" s="203" t="s">
        <v>42</v>
      </c>
      <c r="D379" s="203" t="s">
        <v>4258</v>
      </c>
      <c r="E379" s="18" t="s">
        <v>42</v>
      </c>
      <c r="F379" s="204">
        <v>3.23</v>
      </c>
      <c r="H379" s="33"/>
    </row>
    <row r="380" spans="2:8" s="1" customFormat="1" ht="16.899999999999999" customHeight="1">
      <c r="B380" s="33"/>
      <c r="C380" s="203" t="s">
        <v>42</v>
      </c>
      <c r="D380" s="203" t="s">
        <v>4259</v>
      </c>
      <c r="E380" s="18" t="s">
        <v>42</v>
      </c>
      <c r="F380" s="204">
        <v>0</v>
      </c>
      <c r="H380" s="33"/>
    </row>
    <row r="381" spans="2:8" s="1" customFormat="1" ht="16.899999999999999" customHeight="1">
      <c r="B381" s="33"/>
      <c r="C381" s="203" t="s">
        <v>42</v>
      </c>
      <c r="D381" s="203" t="s">
        <v>4260</v>
      </c>
      <c r="E381" s="18" t="s">
        <v>42</v>
      </c>
      <c r="F381" s="204">
        <v>1.38</v>
      </c>
      <c r="H381" s="33"/>
    </row>
    <row r="382" spans="2:8" s="1" customFormat="1" ht="16.899999999999999" customHeight="1">
      <c r="B382" s="33"/>
      <c r="C382" s="203" t="s">
        <v>4017</v>
      </c>
      <c r="D382" s="203" t="s">
        <v>338</v>
      </c>
      <c r="E382" s="18" t="s">
        <v>42</v>
      </c>
      <c r="F382" s="204">
        <v>4.6100000000000003</v>
      </c>
      <c r="H382" s="33"/>
    </row>
    <row r="383" spans="2:8" s="1" customFormat="1" ht="16.899999999999999" customHeight="1">
      <c r="B383" s="33"/>
      <c r="C383" s="205" t="s">
        <v>10980</v>
      </c>
      <c r="H383" s="33"/>
    </row>
    <row r="384" spans="2:8" s="1" customFormat="1" ht="16.899999999999999" customHeight="1">
      <c r="B384" s="33"/>
      <c r="C384" s="203" t="s">
        <v>4250</v>
      </c>
      <c r="D384" s="203" t="s">
        <v>4251</v>
      </c>
      <c r="E384" s="18" t="s">
        <v>244</v>
      </c>
      <c r="F384" s="204">
        <v>4.6100000000000003</v>
      </c>
      <c r="H384" s="33"/>
    </row>
    <row r="385" spans="2:8" s="1" customFormat="1" ht="16.899999999999999" customHeight="1">
      <c r="B385" s="33"/>
      <c r="C385" s="203" t="s">
        <v>4274</v>
      </c>
      <c r="D385" s="203" t="s">
        <v>4275</v>
      </c>
      <c r="E385" s="18" t="s">
        <v>453</v>
      </c>
      <c r="F385" s="204">
        <v>0.57599999999999996</v>
      </c>
      <c r="H385" s="33"/>
    </row>
    <row r="386" spans="2:8" s="1" customFormat="1" ht="16.899999999999999" customHeight="1">
      <c r="B386" s="33"/>
      <c r="C386" s="199" t="s">
        <v>4020</v>
      </c>
      <c r="D386" s="200" t="s">
        <v>4021</v>
      </c>
      <c r="E386" s="201" t="s">
        <v>244</v>
      </c>
      <c r="F386" s="202">
        <v>24.667999999999999</v>
      </c>
      <c r="H386" s="33"/>
    </row>
    <row r="387" spans="2:8" s="1" customFormat="1" ht="22.5">
      <c r="B387" s="33"/>
      <c r="C387" s="203" t="s">
        <v>42</v>
      </c>
      <c r="D387" s="203" t="s">
        <v>4218</v>
      </c>
      <c r="E387" s="18" t="s">
        <v>42</v>
      </c>
      <c r="F387" s="204">
        <v>0</v>
      </c>
      <c r="H387" s="33"/>
    </row>
    <row r="388" spans="2:8" s="1" customFormat="1" ht="16.899999999999999" customHeight="1">
      <c r="B388" s="33"/>
      <c r="C388" s="203" t="s">
        <v>42</v>
      </c>
      <c r="D388" s="203" t="s">
        <v>4219</v>
      </c>
      <c r="E388" s="18" t="s">
        <v>42</v>
      </c>
      <c r="F388" s="204">
        <v>0</v>
      </c>
      <c r="H388" s="33"/>
    </row>
    <row r="389" spans="2:8" s="1" customFormat="1" ht="16.899999999999999" customHeight="1">
      <c r="B389" s="33"/>
      <c r="C389" s="203" t="s">
        <v>42</v>
      </c>
      <c r="D389" s="203" t="s">
        <v>4220</v>
      </c>
      <c r="E389" s="18" t="s">
        <v>42</v>
      </c>
      <c r="F389" s="204">
        <v>0</v>
      </c>
      <c r="H389" s="33"/>
    </row>
    <row r="390" spans="2:8" s="1" customFormat="1" ht="16.899999999999999" customHeight="1">
      <c r="B390" s="33"/>
      <c r="C390" s="203" t="s">
        <v>42</v>
      </c>
      <c r="D390" s="203" t="s">
        <v>4221</v>
      </c>
      <c r="E390" s="18" t="s">
        <v>42</v>
      </c>
      <c r="F390" s="204">
        <v>4.49</v>
      </c>
      <c r="H390" s="33"/>
    </row>
    <row r="391" spans="2:8" s="1" customFormat="1" ht="16.899999999999999" customHeight="1">
      <c r="B391" s="33"/>
      <c r="C391" s="203" t="s">
        <v>42</v>
      </c>
      <c r="D391" s="203" t="s">
        <v>4222</v>
      </c>
      <c r="E391" s="18" t="s">
        <v>42</v>
      </c>
      <c r="F391" s="204">
        <v>0</v>
      </c>
      <c r="H391" s="33"/>
    </row>
    <row r="392" spans="2:8" s="1" customFormat="1" ht="16.899999999999999" customHeight="1">
      <c r="B392" s="33"/>
      <c r="C392" s="203" t="s">
        <v>42</v>
      </c>
      <c r="D392" s="203" t="s">
        <v>4223</v>
      </c>
      <c r="E392" s="18" t="s">
        <v>42</v>
      </c>
      <c r="F392" s="204">
        <v>5.4950000000000001</v>
      </c>
      <c r="H392" s="33"/>
    </row>
    <row r="393" spans="2:8" s="1" customFormat="1" ht="16.899999999999999" customHeight="1">
      <c r="B393" s="33"/>
      <c r="C393" s="203" t="s">
        <v>42</v>
      </c>
      <c r="D393" s="203" t="s">
        <v>42</v>
      </c>
      <c r="E393" s="18" t="s">
        <v>42</v>
      </c>
      <c r="F393" s="204">
        <v>0</v>
      </c>
      <c r="H393" s="33"/>
    </row>
    <row r="394" spans="2:8" s="1" customFormat="1" ht="16.899999999999999" customHeight="1">
      <c r="B394" s="33"/>
      <c r="C394" s="203" t="s">
        <v>42</v>
      </c>
      <c r="D394" s="203" t="s">
        <v>4224</v>
      </c>
      <c r="E394" s="18" t="s">
        <v>42</v>
      </c>
      <c r="F394" s="204">
        <v>0</v>
      </c>
      <c r="H394" s="33"/>
    </row>
    <row r="395" spans="2:8" s="1" customFormat="1" ht="16.899999999999999" customHeight="1">
      <c r="B395" s="33"/>
      <c r="C395" s="203" t="s">
        <v>42</v>
      </c>
      <c r="D395" s="203" t="s">
        <v>4225</v>
      </c>
      <c r="E395" s="18" t="s">
        <v>42</v>
      </c>
      <c r="F395" s="204">
        <v>0</v>
      </c>
      <c r="H395" s="33"/>
    </row>
    <row r="396" spans="2:8" s="1" customFormat="1" ht="16.899999999999999" customHeight="1">
      <c r="B396" s="33"/>
      <c r="C396" s="203" t="s">
        <v>42</v>
      </c>
      <c r="D396" s="203" t="s">
        <v>4226</v>
      </c>
      <c r="E396" s="18" t="s">
        <v>42</v>
      </c>
      <c r="F396" s="204">
        <v>0.46700000000000003</v>
      </c>
      <c r="H396" s="33"/>
    </row>
    <row r="397" spans="2:8" s="1" customFormat="1" ht="16.899999999999999" customHeight="1">
      <c r="B397" s="33"/>
      <c r="C397" s="203" t="s">
        <v>42</v>
      </c>
      <c r="D397" s="203" t="s">
        <v>4222</v>
      </c>
      <c r="E397" s="18" t="s">
        <v>42</v>
      </c>
      <c r="F397" s="204">
        <v>0</v>
      </c>
      <c r="H397" s="33"/>
    </row>
    <row r="398" spans="2:8" s="1" customFormat="1" ht="16.899999999999999" customHeight="1">
      <c r="B398" s="33"/>
      <c r="C398" s="203" t="s">
        <v>42</v>
      </c>
      <c r="D398" s="203" t="s">
        <v>4227</v>
      </c>
      <c r="E398" s="18" t="s">
        <v>42</v>
      </c>
      <c r="F398" s="204">
        <v>10.625999999999999</v>
      </c>
      <c r="H398" s="33"/>
    </row>
    <row r="399" spans="2:8" s="1" customFormat="1" ht="16.899999999999999" customHeight="1">
      <c r="B399" s="33"/>
      <c r="C399" s="203" t="s">
        <v>42</v>
      </c>
      <c r="D399" s="203" t="s">
        <v>4220</v>
      </c>
      <c r="E399" s="18" t="s">
        <v>42</v>
      </c>
      <c r="F399" s="204">
        <v>0</v>
      </c>
      <c r="H399" s="33"/>
    </row>
    <row r="400" spans="2:8" s="1" customFormat="1" ht="16.899999999999999" customHeight="1">
      <c r="B400" s="33"/>
      <c r="C400" s="203" t="s">
        <v>42</v>
      </c>
      <c r="D400" s="203" t="s">
        <v>4228</v>
      </c>
      <c r="E400" s="18" t="s">
        <v>42</v>
      </c>
      <c r="F400" s="204">
        <v>3.59</v>
      </c>
      <c r="H400" s="33"/>
    </row>
    <row r="401" spans="2:8" s="1" customFormat="1" ht="16.899999999999999" customHeight="1">
      <c r="B401" s="33"/>
      <c r="C401" s="203" t="s">
        <v>4020</v>
      </c>
      <c r="D401" s="203" t="s">
        <v>338</v>
      </c>
      <c r="E401" s="18" t="s">
        <v>42</v>
      </c>
      <c r="F401" s="204">
        <v>24.667999999999999</v>
      </c>
      <c r="H401" s="33"/>
    </row>
    <row r="402" spans="2:8" s="1" customFormat="1" ht="16.899999999999999" customHeight="1">
      <c r="B402" s="33"/>
      <c r="C402" s="205" t="s">
        <v>10980</v>
      </c>
      <c r="H402" s="33"/>
    </row>
    <row r="403" spans="2:8" s="1" customFormat="1" ht="16.899999999999999" customHeight="1">
      <c r="B403" s="33"/>
      <c r="C403" s="203" t="s">
        <v>4213</v>
      </c>
      <c r="D403" s="203" t="s">
        <v>4214</v>
      </c>
      <c r="E403" s="18" t="s">
        <v>244</v>
      </c>
      <c r="F403" s="204">
        <v>24.667999999999999</v>
      </c>
      <c r="H403" s="33"/>
    </row>
    <row r="404" spans="2:8" s="1" customFormat="1" ht="16.899999999999999" customHeight="1">
      <c r="B404" s="33"/>
      <c r="C404" s="203" t="s">
        <v>4244</v>
      </c>
      <c r="D404" s="203" t="s">
        <v>4245</v>
      </c>
      <c r="E404" s="18" t="s">
        <v>453</v>
      </c>
      <c r="F404" s="204">
        <v>3.0840000000000001</v>
      </c>
      <c r="H404" s="33"/>
    </row>
    <row r="405" spans="2:8" s="1" customFormat="1" ht="16.899999999999999" customHeight="1">
      <c r="B405" s="33"/>
      <c r="C405" s="199" t="s">
        <v>4023</v>
      </c>
      <c r="D405" s="200" t="s">
        <v>4024</v>
      </c>
      <c r="E405" s="201" t="s">
        <v>199</v>
      </c>
      <c r="F405" s="202">
        <v>123.342</v>
      </c>
      <c r="H405" s="33"/>
    </row>
    <row r="406" spans="2:8" s="1" customFormat="1" ht="22.5">
      <c r="B406" s="33"/>
      <c r="C406" s="203" t="s">
        <v>42</v>
      </c>
      <c r="D406" s="203" t="s">
        <v>4218</v>
      </c>
      <c r="E406" s="18" t="s">
        <v>42</v>
      </c>
      <c r="F406" s="204">
        <v>0</v>
      </c>
      <c r="H406" s="33"/>
    </row>
    <row r="407" spans="2:8" s="1" customFormat="1" ht="16.899999999999999" customHeight="1">
      <c r="B407" s="33"/>
      <c r="C407" s="203" t="s">
        <v>42</v>
      </c>
      <c r="D407" s="203" t="s">
        <v>4219</v>
      </c>
      <c r="E407" s="18" t="s">
        <v>42</v>
      </c>
      <c r="F407" s="204">
        <v>0</v>
      </c>
      <c r="H407" s="33"/>
    </row>
    <row r="408" spans="2:8" s="1" customFormat="1" ht="16.899999999999999" customHeight="1">
      <c r="B408" s="33"/>
      <c r="C408" s="203" t="s">
        <v>42</v>
      </c>
      <c r="D408" s="203" t="s">
        <v>4220</v>
      </c>
      <c r="E408" s="18" t="s">
        <v>42</v>
      </c>
      <c r="F408" s="204">
        <v>0</v>
      </c>
      <c r="H408" s="33"/>
    </row>
    <row r="409" spans="2:8" s="1" customFormat="1" ht="16.899999999999999" customHeight="1">
      <c r="B409" s="33"/>
      <c r="C409" s="203" t="s">
        <v>42</v>
      </c>
      <c r="D409" s="203" t="s">
        <v>4234</v>
      </c>
      <c r="E409" s="18" t="s">
        <v>42</v>
      </c>
      <c r="F409" s="204">
        <v>22.45</v>
      </c>
      <c r="H409" s="33"/>
    </row>
    <row r="410" spans="2:8" s="1" customFormat="1" ht="16.899999999999999" customHeight="1">
      <c r="B410" s="33"/>
      <c r="C410" s="203" t="s">
        <v>42</v>
      </c>
      <c r="D410" s="203" t="s">
        <v>4222</v>
      </c>
      <c r="E410" s="18" t="s">
        <v>42</v>
      </c>
      <c r="F410" s="204">
        <v>0</v>
      </c>
      <c r="H410" s="33"/>
    </row>
    <row r="411" spans="2:8" s="1" customFormat="1" ht="16.899999999999999" customHeight="1">
      <c r="B411" s="33"/>
      <c r="C411" s="203" t="s">
        <v>42</v>
      </c>
      <c r="D411" s="203" t="s">
        <v>4235</v>
      </c>
      <c r="E411" s="18" t="s">
        <v>42</v>
      </c>
      <c r="F411" s="204">
        <v>27.475000000000001</v>
      </c>
      <c r="H411" s="33"/>
    </row>
    <row r="412" spans="2:8" s="1" customFormat="1" ht="16.899999999999999" customHeight="1">
      <c r="B412" s="33"/>
      <c r="C412" s="203" t="s">
        <v>42</v>
      </c>
      <c r="D412" s="203" t="s">
        <v>42</v>
      </c>
      <c r="E412" s="18" t="s">
        <v>42</v>
      </c>
      <c r="F412" s="204">
        <v>0</v>
      </c>
      <c r="H412" s="33"/>
    </row>
    <row r="413" spans="2:8" s="1" customFormat="1" ht="16.899999999999999" customHeight="1">
      <c r="B413" s="33"/>
      <c r="C413" s="203" t="s">
        <v>42</v>
      </c>
      <c r="D413" s="203" t="s">
        <v>4224</v>
      </c>
      <c r="E413" s="18" t="s">
        <v>42</v>
      </c>
      <c r="F413" s="204">
        <v>0</v>
      </c>
      <c r="H413" s="33"/>
    </row>
    <row r="414" spans="2:8" s="1" customFormat="1" ht="16.899999999999999" customHeight="1">
      <c r="B414" s="33"/>
      <c r="C414" s="203" t="s">
        <v>42</v>
      </c>
      <c r="D414" s="203" t="s">
        <v>4225</v>
      </c>
      <c r="E414" s="18" t="s">
        <v>42</v>
      </c>
      <c r="F414" s="204">
        <v>0</v>
      </c>
      <c r="H414" s="33"/>
    </row>
    <row r="415" spans="2:8" s="1" customFormat="1" ht="16.899999999999999" customHeight="1">
      <c r="B415" s="33"/>
      <c r="C415" s="203" t="s">
        <v>42</v>
      </c>
      <c r="D415" s="203" t="s">
        <v>4236</v>
      </c>
      <c r="E415" s="18" t="s">
        <v>42</v>
      </c>
      <c r="F415" s="204">
        <v>2.3370000000000002</v>
      </c>
      <c r="H415" s="33"/>
    </row>
    <row r="416" spans="2:8" s="1" customFormat="1" ht="16.899999999999999" customHeight="1">
      <c r="B416" s="33"/>
      <c r="C416" s="203" t="s">
        <v>42</v>
      </c>
      <c r="D416" s="203" t="s">
        <v>4222</v>
      </c>
      <c r="E416" s="18" t="s">
        <v>42</v>
      </c>
      <c r="F416" s="204">
        <v>0</v>
      </c>
      <c r="H416" s="33"/>
    </row>
    <row r="417" spans="2:8" s="1" customFormat="1" ht="16.899999999999999" customHeight="1">
      <c r="B417" s="33"/>
      <c r="C417" s="203" t="s">
        <v>42</v>
      </c>
      <c r="D417" s="203" t="s">
        <v>4237</v>
      </c>
      <c r="E417" s="18" t="s">
        <v>42</v>
      </c>
      <c r="F417" s="204">
        <v>53.13</v>
      </c>
      <c r="H417" s="33"/>
    </row>
    <row r="418" spans="2:8" s="1" customFormat="1" ht="16.899999999999999" customHeight="1">
      <c r="B418" s="33"/>
      <c r="C418" s="203" t="s">
        <v>42</v>
      </c>
      <c r="D418" s="203" t="s">
        <v>4220</v>
      </c>
      <c r="E418" s="18" t="s">
        <v>42</v>
      </c>
      <c r="F418" s="204">
        <v>0</v>
      </c>
      <c r="H418" s="33"/>
    </row>
    <row r="419" spans="2:8" s="1" customFormat="1" ht="16.899999999999999" customHeight="1">
      <c r="B419" s="33"/>
      <c r="C419" s="203" t="s">
        <v>42</v>
      </c>
      <c r="D419" s="203" t="s">
        <v>4238</v>
      </c>
      <c r="E419" s="18" t="s">
        <v>42</v>
      </c>
      <c r="F419" s="204">
        <v>17.95</v>
      </c>
      <c r="H419" s="33"/>
    </row>
    <row r="420" spans="2:8" s="1" customFormat="1" ht="16.899999999999999" customHeight="1">
      <c r="B420" s="33"/>
      <c r="C420" s="203" t="s">
        <v>4023</v>
      </c>
      <c r="D420" s="203" t="s">
        <v>338</v>
      </c>
      <c r="E420" s="18" t="s">
        <v>42</v>
      </c>
      <c r="F420" s="204">
        <v>123.342</v>
      </c>
      <c r="H420" s="33"/>
    </row>
    <row r="421" spans="2:8" s="1" customFormat="1" ht="16.899999999999999" customHeight="1">
      <c r="B421" s="33"/>
      <c r="C421" s="205" t="s">
        <v>10980</v>
      </c>
      <c r="H421" s="33"/>
    </row>
    <row r="422" spans="2:8" s="1" customFormat="1" ht="16.899999999999999" customHeight="1">
      <c r="B422" s="33"/>
      <c r="C422" s="203" t="s">
        <v>4229</v>
      </c>
      <c r="D422" s="203" t="s">
        <v>4230</v>
      </c>
      <c r="E422" s="18" t="s">
        <v>199</v>
      </c>
      <c r="F422" s="204">
        <v>123.342</v>
      </c>
      <c r="H422" s="33"/>
    </row>
    <row r="423" spans="2:8" s="1" customFormat="1" ht="16.899999999999999" customHeight="1">
      <c r="B423" s="33"/>
      <c r="C423" s="203" t="s">
        <v>4239</v>
      </c>
      <c r="D423" s="203" t="s">
        <v>4240</v>
      </c>
      <c r="E423" s="18" t="s">
        <v>199</v>
      </c>
      <c r="F423" s="204">
        <v>123.342</v>
      </c>
      <c r="H423" s="33"/>
    </row>
    <row r="424" spans="2:8" s="1" customFormat="1" ht="16.899999999999999" customHeight="1">
      <c r="B424" s="33"/>
      <c r="C424" s="199" t="s">
        <v>4026</v>
      </c>
      <c r="D424" s="200" t="s">
        <v>4027</v>
      </c>
      <c r="E424" s="201" t="s">
        <v>199</v>
      </c>
      <c r="F424" s="202">
        <v>36.479999999999997</v>
      </c>
      <c r="H424" s="33"/>
    </row>
    <row r="425" spans="2:8" s="1" customFormat="1" ht="16.899999999999999" customHeight="1">
      <c r="B425" s="33"/>
      <c r="C425" s="203" t="s">
        <v>42</v>
      </c>
      <c r="D425" s="203" t="s">
        <v>4148</v>
      </c>
      <c r="E425" s="18" t="s">
        <v>42</v>
      </c>
      <c r="F425" s="204">
        <v>0</v>
      </c>
      <c r="H425" s="33"/>
    </row>
    <row r="426" spans="2:8" s="1" customFormat="1" ht="16.899999999999999" customHeight="1">
      <c r="B426" s="33"/>
      <c r="C426" s="203" t="s">
        <v>42</v>
      </c>
      <c r="D426" s="203" t="s">
        <v>4256</v>
      </c>
      <c r="E426" s="18" t="s">
        <v>42</v>
      </c>
      <c r="F426" s="204">
        <v>0</v>
      </c>
      <c r="H426" s="33"/>
    </row>
    <row r="427" spans="2:8" s="1" customFormat="1" ht="16.899999999999999" customHeight="1">
      <c r="B427" s="33"/>
      <c r="C427" s="203" t="s">
        <v>42</v>
      </c>
      <c r="D427" s="203" t="s">
        <v>4257</v>
      </c>
      <c r="E427" s="18" t="s">
        <v>42</v>
      </c>
      <c r="F427" s="204">
        <v>0</v>
      </c>
      <c r="H427" s="33"/>
    </row>
    <row r="428" spans="2:8" s="1" customFormat="1" ht="16.899999999999999" customHeight="1">
      <c r="B428" s="33"/>
      <c r="C428" s="203" t="s">
        <v>42</v>
      </c>
      <c r="D428" s="203" t="s">
        <v>4267</v>
      </c>
      <c r="E428" s="18" t="s">
        <v>42</v>
      </c>
      <c r="F428" s="204">
        <v>25.44</v>
      </c>
      <c r="H428" s="33"/>
    </row>
    <row r="429" spans="2:8" s="1" customFormat="1" ht="16.899999999999999" customHeight="1">
      <c r="B429" s="33"/>
      <c r="C429" s="203" t="s">
        <v>42</v>
      </c>
      <c r="D429" s="203" t="s">
        <v>4259</v>
      </c>
      <c r="E429" s="18" t="s">
        <v>42</v>
      </c>
      <c r="F429" s="204">
        <v>0</v>
      </c>
      <c r="H429" s="33"/>
    </row>
    <row r="430" spans="2:8" s="1" customFormat="1" ht="16.899999999999999" customHeight="1">
      <c r="B430" s="33"/>
      <c r="C430" s="203" t="s">
        <v>42</v>
      </c>
      <c r="D430" s="203" t="s">
        <v>4268</v>
      </c>
      <c r="E430" s="18" t="s">
        <v>42</v>
      </c>
      <c r="F430" s="204">
        <v>11.04</v>
      </c>
      <c r="H430" s="33"/>
    </row>
    <row r="431" spans="2:8" s="1" customFormat="1" ht="16.899999999999999" customHeight="1">
      <c r="B431" s="33"/>
      <c r="C431" s="203" t="s">
        <v>4026</v>
      </c>
      <c r="D431" s="203" t="s">
        <v>338</v>
      </c>
      <c r="E431" s="18" t="s">
        <v>42</v>
      </c>
      <c r="F431" s="204">
        <v>36.479999999999997</v>
      </c>
      <c r="H431" s="33"/>
    </row>
    <row r="432" spans="2:8" s="1" customFormat="1" ht="16.899999999999999" customHeight="1">
      <c r="B432" s="33"/>
      <c r="C432" s="205" t="s">
        <v>10980</v>
      </c>
      <c r="H432" s="33"/>
    </row>
    <row r="433" spans="2:8" s="1" customFormat="1" ht="16.899999999999999" customHeight="1">
      <c r="B433" s="33"/>
      <c r="C433" s="203" t="s">
        <v>4261</v>
      </c>
      <c r="D433" s="203" t="s">
        <v>4262</v>
      </c>
      <c r="E433" s="18" t="s">
        <v>199</v>
      </c>
      <c r="F433" s="204">
        <v>36.479999999999997</v>
      </c>
      <c r="H433" s="33"/>
    </row>
    <row r="434" spans="2:8" s="1" customFormat="1" ht="16.899999999999999" customHeight="1">
      <c r="B434" s="33"/>
      <c r="C434" s="203" t="s">
        <v>4269</v>
      </c>
      <c r="D434" s="203" t="s">
        <v>4270</v>
      </c>
      <c r="E434" s="18" t="s">
        <v>199</v>
      </c>
      <c r="F434" s="204">
        <v>36.479999999999997</v>
      </c>
      <c r="H434" s="33"/>
    </row>
    <row r="435" spans="2:8" s="1" customFormat="1" ht="26.45" customHeight="1">
      <c r="B435" s="33"/>
      <c r="C435" s="198" t="s">
        <v>10982</v>
      </c>
      <c r="D435" s="198" t="s">
        <v>102</v>
      </c>
      <c r="H435" s="33"/>
    </row>
    <row r="436" spans="2:8" s="1" customFormat="1" ht="16.899999999999999" customHeight="1">
      <c r="B436" s="33"/>
      <c r="C436" s="199" t="s">
        <v>4944</v>
      </c>
      <c r="D436" s="200" t="s">
        <v>42</v>
      </c>
      <c r="E436" s="201" t="s">
        <v>42</v>
      </c>
      <c r="F436" s="202">
        <v>38.32</v>
      </c>
      <c r="H436" s="33"/>
    </row>
    <row r="437" spans="2:8" s="1" customFormat="1" ht="16.899999999999999" customHeight="1">
      <c r="B437" s="33"/>
      <c r="C437" s="203" t="s">
        <v>4944</v>
      </c>
      <c r="D437" s="203" t="s">
        <v>5019</v>
      </c>
      <c r="E437" s="18" t="s">
        <v>42</v>
      </c>
      <c r="F437" s="204">
        <v>38.32</v>
      </c>
      <c r="H437" s="33"/>
    </row>
    <row r="438" spans="2:8" s="1" customFormat="1" ht="16.899999999999999" customHeight="1">
      <c r="B438" s="33"/>
      <c r="C438" s="205" t="s">
        <v>10980</v>
      </c>
      <c r="H438" s="33"/>
    </row>
    <row r="439" spans="2:8" s="1" customFormat="1" ht="16.899999999999999" customHeight="1">
      <c r="B439" s="33"/>
      <c r="C439" s="203" t="s">
        <v>5014</v>
      </c>
      <c r="D439" s="203" t="s">
        <v>5015</v>
      </c>
      <c r="E439" s="18" t="s">
        <v>244</v>
      </c>
      <c r="F439" s="204">
        <v>38.32</v>
      </c>
      <c r="H439" s="33"/>
    </row>
    <row r="440" spans="2:8" s="1" customFormat="1" ht="16.899999999999999" customHeight="1">
      <c r="B440" s="33"/>
      <c r="C440" s="203" t="s">
        <v>4998</v>
      </c>
      <c r="D440" s="203" t="s">
        <v>4999</v>
      </c>
      <c r="E440" s="18" t="s">
        <v>244</v>
      </c>
      <c r="F440" s="204">
        <v>268.24</v>
      </c>
      <c r="H440" s="33"/>
    </row>
    <row r="441" spans="2:8" s="1" customFormat="1" ht="16.899999999999999" customHeight="1">
      <c r="B441" s="33"/>
      <c r="C441" s="199" t="s">
        <v>4946</v>
      </c>
      <c r="D441" s="200" t="s">
        <v>42</v>
      </c>
      <c r="E441" s="201" t="s">
        <v>42</v>
      </c>
      <c r="F441" s="202">
        <v>459.84</v>
      </c>
      <c r="H441" s="33"/>
    </row>
    <row r="442" spans="2:8" s="1" customFormat="1" ht="16.899999999999999" customHeight="1">
      <c r="B442" s="33"/>
      <c r="C442" s="203" t="s">
        <v>4946</v>
      </c>
      <c r="D442" s="203" t="s">
        <v>4970</v>
      </c>
      <c r="E442" s="18" t="s">
        <v>42</v>
      </c>
      <c r="F442" s="204">
        <v>459.84</v>
      </c>
      <c r="H442" s="33"/>
    </row>
    <row r="443" spans="2:8" s="1" customFormat="1" ht="16.899999999999999" customHeight="1">
      <c r="B443" s="33"/>
      <c r="C443" s="205" t="s">
        <v>10980</v>
      </c>
      <c r="H443" s="33"/>
    </row>
    <row r="444" spans="2:8" s="1" customFormat="1" ht="22.5">
      <c r="B444" s="33"/>
      <c r="C444" s="203" t="s">
        <v>4965</v>
      </c>
      <c r="D444" s="203" t="s">
        <v>4966</v>
      </c>
      <c r="E444" s="18" t="s">
        <v>244</v>
      </c>
      <c r="F444" s="204">
        <v>459.84</v>
      </c>
      <c r="H444" s="33"/>
    </row>
    <row r="445" spans="2:8" s="1" customFormat="1" ht="22.5">
      <c r="B445" s="33"/>
      <c r="C445" s="203" t="s">
        <v>4978</v>
      </c>
      <c r="D445" s="203" t="s">
        <v>4979</v>
      </c>
      <c r="E445" s="18" t="s">
        <v>244</v>
      </c>
      <c r="F445" s="204">
        <v>191.6</v>
      </c>
      <c r="H445" s="33"/>
    </row>
    <row r="446" spans="2:8" s="1" customFormat="1" ht="16.899999999999999" customHeight="1">
      <c r="B446" s="33"/>
      <c r="C446" s="203" t="s">
        <v>4998</v>
      </c>
      <c r="D446" s="203" t="s">
        <v>4999</v>
      </c>
      <c r="E446" s="18" t="s">
        <v>244</v>
      </c>
      <c r="F446" s="204">
        <v>268.24</v>
      </c>
      <c r="H446" s="33"/>
    </row>
    <row r="447" spans="2:8" s="1" customFormat="1" ht="16.899999999999999" customHeight="1">
      <c r="B447" s="33"/>
      <c r="C447" s="199" t="s">
        <v>4948</v>
      </c>
      <c r="D447" s="200" t="s">
        <v>42</v>
      </c>
      <c r="E447" s="201" t="s">
        <v>42</v>
      </c>
      <c r="F447" s="202">
        <v>153.28</v>
      </c>
      <c r="H447" s="33"/>
    </row>
    <row r="448" spans="2:8" s="1" customFormat="1" ht="16.899999999999999" customHeight="1">
      <c r="B448" s="33"/>
      <c r="C448" s="203" t="s">
        <v>4948</v>
      </c>
      <c r="D448" s="203" t="s">
        <v>5009</v>
      </c>
      <c r="E448" s="18" t="s">
        <v>42</v>
      </c>
      <c r="F448" s="204">
        <v>153.28</v>
      </c>
      <c r="H448" s="33"/>
    </row>
    <row r="449" spans="2:8" s="1" customFormat="1" ht="16.899999999999999" customHeight="1">
      <c r="B449" s="33"/>
      <c r="C449" s="205" t="s">
        <v>10980</v>
      </c>
      <c r="H449" s="33"/>
    </row>
    <row r="450" spans="2:8" s="1" customFormat="1" ht="16.899999999999999" customHeight="1">
      <c r="B450" s="33"/>
      <c r="C450" s="203" t="s">
        <v>5004</v>
      </c>
      <c r="D450" s="203" t="s">
        <v>5005</v>
      </c>
      <c r="E450" s="18" t="s">
        <v>244</v>
      </c>
      <c r="F450" s="204">
        <v>153.28</v>
      </c>
      <c r="H450" s="33"/>
    </row>
    <row r="451" spans="2:8" s="1" customFormat="1" ht="16.899999999999999" customHeight="1">
      <c r="B451" s="33"/>
      <c r="C451" s="203" t="s">
        <v>4998</v>
      </c>
      <c r="D451" s="203" t="s">
        <v>4999</v>
      </c>
      <c r="E451" s="18" t="s">
        <v>244</v>
      </c>
      <c r="F451" s="204">
        <v>268.24</v>
      </c>
      <c r="H451" s="33"/>
    </row>
    <row r="452" spans="2:8" s="1" customFormat="1" ht="16.899999999999999" customHeight="1">
      <c r="B452" s="33"/>
      <c r="C452" s="203" t="s">
        <v>5010</v>
      </c>
      <c r="D452" s="203" t="s">
        <v>5011</v>
      </c>
      <c r="E452" s="18" t="s">
        <v>453</v>
      </c>
      <c r="F452" s="204">
        <v>306.56</v>
      </c>
      <c r="H452" s="33"/>
    </row>
    <row r="453" spans="2:8" s="1" customFormat="1" ht="16.899999999999999" customHeight="1">
      <c r="B453" s="33"/>
      <c r="C453" s="199" t="s">
        <v>4950</v>
      </c>
      <c r="D453" s="200" t="s">
        <v>42</v>
      </c>
      <c r="E453" s="201" t="s">
        <v>42</v>
      </c>
      <c r="F453" s="202">
        <v>268.24</v>
      </c>
      <c r="H453" s="33"/>
    </row>
    <row r="454" spans="2:8" s="1" customFormat="1" ht="16.899999999999999" customHeight="1">
      <c r="B454" s="33"/>
      <c r="C454" s="203" t="s">
        <v>4950</v>
      </c>
      <c r="D454" s="203" t="s">
        <v>5003</v>
      </c>
      <c r="E454" s="18" t="s">
        <v>42</v>
      </c>
      <c r="F454" s="204">
        <v>268.24</v>
      </c>
      <c r="H454" s="33"/>
    </row>
    <row r="455" spans="2:8" s="1" customFormat="1" ht="16.899999999999999" customHeight="1">
      <c r="B455" s="33"/>
      <c r="C455" s="205" t="s">
        <v>10980</v>
      </c>
      <c r="H455" s="33"/>
    </row>
    <row r="456" spans="2:8" s="1" customFormat="1" ht="16.899999999999999" customHeight="1">
      <c r="B456" s="33"/>
      <c r="C456" s="203" t="s">
        <v>4998</v>
      </c>
      <c r="D456" s="203" t="s">
        <v>4999</v>
      </c>
      <c r="E456" s="18" t="s">
        <v>244</v>
      </c>
      <c r="F456" s="204">
        <v>268.24</v>
      </c>
      <c r="H456" s="33"/>
    </row>
    <row r="457" spans="2:8" s="1" customFormat="1" ht="22.5">
      <c r="B457" s="33"/>
      <c r="C457" s="203" t="s">
        <v>4971</v>
      </c>
      <c r="D457" s="203" t="s">
        <v>4972</v>
      </c>
      <c r="E457" s="18" t="s">
        <v>244</v>
      </c>
      <c r="F457" s="204">
        <v>536.48</v>
      </c>
      <c r="H457" s="33"/>
    </row>
    <row r="458" spans="2:8" s="1" customFormat="1" ht="22.5">
      <c r="B458" s="33"/>
      <c r="C458" s="203" t="s">
        <v>4978</v>
      </c>
      <c r="D458" s="203" t="s">
        <v>4979</v>
      </c>
      <c r="E458" s="18" t="s">
        <v>244</v>
      </c>
      <c r="F458" s="204">
        <v>191.6</v>
      </c>
      <c r="H458" s="33"/>
    </row>
    <row r="459" spans="2:8" s="1" customFormat="1" ht="16.899999999999999" customHeight="1">
      <c r="B459" s="33"/>
      <c r="C459" s="203" t="s">
        <v>4985</v>
      </c>
      <c r="D459" s="203" t="s">
        <v>4986</v>
      </c>
      <c r="E459" s="18" t="s">
        <v>244</v>
      </c>
      <c r="F459" s="204">
        <v>459.84</v>
      </c>
      <c r="H459" s="33"/>
    </row>
    <row r="460" spans="2:8" s="1" customFormat="1" ht="16.899999999999999" customHeight="1">
      <c r="B460" s="33"/>
      <c r="C460" s="199" t="s">
        <v>4952</v>
      </c>
      <c r="D460" s="200" t="s">
        <v>42</v>
      </c>
      <c r="E460" s="201" t="s">
        <v>42</v>
      </c>
      <c r="F460" s="202">
        <v>191.6</v>
      </c>
      <c r="H460" s="33"/>
    </row>
    <row r="461" spans="2:8" s="1" customFormat="1" ht="16.899999999999999" customHeight="1">
      <c r="B461" s="33"/>
      <c r="C461" s="203" t="s">
        <v>42</v>
      </c>
      <c r="D461" s="203" t="s">
        <v>4983</v>
      </c>
      <c r="E461" s="18" t="s">
        <v>42</v>
      </c>
      <c r="F461" s="204">
        <v>0</v>
      </c>
      <c r="H461" s="33"/>
    </row>
    <row r="462" spans="2:8" s="1" customFormat="1" ht="16.899999999999999" customHeight="1">
      <c r="B462" s="33"/>
      <c r="C462" s="203" t="s">
        <v>4952</v>
      </c>
      <c r="D462" s="203" t="s">
        <v>4984</v>
      </c>
      <c r="E462" s="18" t="s">
        <v>42</v>
      </c>
      <c r="F462" s="204">
        <v>191.6</v>
      </c>
      <c r="H462" s="33"/>
    </row>
    <row r="463" spans="2:8" s="1" customFormat="1" ht="16.899999999999999" customHeight="1">
      <c r="B463" s="33"/>
      <c r="C463" s="205" t="s">
        <v>10980</v>
      </c>
      <c r="H463" s="33"/>
    </row>
    <row r="464" spans="2:8" s="1" customFormat="1" ht="22.5">
      <c r="B464" s="33"/>
      <c r="C464" s="203" t="s">
        <v>4978</v>
      </c>
      <c r="D464" s="203" t="s">
        <v>4979</v>
      </c>
      <c r="E464" s="18" t="s">
        <v>244</v>
      </c>
      <c r="F464" s="204">
        <v>191.6</v>
      </c>
      <c r="H464" s="33"/>
    </row>
    <row r="465" spans="2:8" s="1" customFormat="1" ht="16.899999999999999" customHeight="1">
      <c r="B465" s="33"/>
      <c r="C465" s="203" t="s">
        <v>4985</v>
      </c>
      <c r="D465" s="203" t="s">
        <v>4986</v>
      </c>
      <c r="E465" s="18" t="s">
        <v>244</v>
      </c>
      <c r="F465" s="204">
        <v>459.84</v>
      </c>
      <c r="H465" s="33"/>
    </row>
    <row r="466" spans="2:8" s="1" customFormat="1" ht="22.5">
      <c r="B466" s="33"/>
      <c r="C466" s="203" t="s">
        <v>4991</v>
      </c>
      <c r="D466" s="203" t="s">
        <v>4992</v>
      </c>
      <c r="E466" s="18" t="s">
        <v>453</v>
      </c>
      <c r="F466" s="204">
        <v>383.2</v>
      </c>
      <c r="H466" s="33"/>
    </row>
    <row r="467" spans="2:8" s="1" customFormat="1" ht="16.899999999999999" customHeight="1">
      <c r="B467" s="33"/>
      <c r="C467" s="203" t="s">
        <v>4057</v>
      </c>
      <c r="D467" s="203" t="s">
        <v>4043</v>
      </c>
      <c r="E467" s="18" t="s">
        <v>244</v>
      </c>
      <c r="F467" s="204">
        <v>191.6</v>
      </c>
      <c r="H467" s="33"/>
    </row>
    <row r="468" spans="2:8" s="1" customFormat="1" ht="26.45" customHeight="1">
      <c r="B468" s="33"/>
      <c r="C468" s="198" t="s">
        <v>10983</v>
      </c>
      <c r="D468" s="198" t="s">
        <v>123</v>
      </c>
      <c r="H468" s="33"/>
    </row>
    <row r="469" spans="2:8" s="1" customFormat="1" ht="16.899999999999999" customHeight="1">
      <c r="B469" s="33"/>
      <c r="C469" s="199" t="s">
        <v>3981</v>
      </c>
      <c r="D469" s="200" t="s">
        <v>7898</v>
      </c>
      <c r="E469" s="201" t="s">
        <v>244</v>
      </c>
      <c r="F469" s="202">
        <v>780</v>
      </c>
      <c r="H469" s="33"/>
    </row>
    <row r="470" spans="2:8" s="1" customFormat="1" ht="16.899999999999999" customHeight="1">
      <c r="B470" s="33"/>
      <c r="C470" s="203" t="s">
        <v>42</v>
      </c>
      <c r="D470" s="203" t="s">
        <v>7962</v>
      </c>
      <c r="E470" s="18" t="s">
        <v>42</v>
      </c>
      <c r="F470" s="204">
        <v>0</v>
      </c>
      <c r="H470" s="33"/>
    </row>
    <row r="471" spans="2:8" s="1" customFormat="1" ht="16.899999999999999" customHeight="1">
      <c r="B471" s="33"/>
      <c r="C471" s="203" t="s">
        <v>42</v>
      </c>
      <c r="D471" s="203" t="s">
        <v>7963</v>
      </c>
      <c r="E471" s="18" t="s">
        <v>42</v>
      </c>
      <c r="F471" s="204">
        <v>0</v>
      </c>
      <c r="H471" s="33"/>
    </row>
    <row r="472" spans="2:8" s="1" customFormat="1" ht="16.899999999999999" customHeight="1">
      <c r="B472" s="33"/>
      <c r="C472" s="203" t="s">
        <v>42</v>
      </c>
      <c r="D472" s="203" t="s">
        <v>7964</v>
      </c>
      <c r="E472" s="18" t="s">
        <v>42</v>
      </c>
      <c r="F472" s="204">
        <v>780</v>
      </c>
      <c r="H472" s="33"/>
    </row>
    <row r="473" spans="2:8" s="1" customFormat="1" ht="16.899999999999999" customHeight="1">
      <c r="B473" s="33"/>
      <c r="C473" s="203" t="s">
        <v>3981</v>
      </c>
      <c r="D473" s="203" t="s">
        <v>338</v>
      </c>
      <c r="E473" s="18" t="s">
        <v>42</v>
      </c>
      <c r="F473" s="204">
        <v>780</v>
      </c>
      <c r="H473" s="33"/>
    </row>
    <row r="474" spans="2:8" s="1" customFormat="1" ht="16.899999999999999" customHeight="1">
      <c r="B474" s="33"/>
      <c r="C474" s="205" t="s">
        <v>10980</v>
      </c>
      <c r="H474" s="33"/>
    </row>
    <row r="475" spans="2:8" s="1" customFormat="1" ht="22.5">
      <c r="B475" s="33"/>
      <c r="C475" s="203" t="s">
        <v>4031</v>
      </c>
      <c r="D475" s="203" t="s">
        <v>4032</v>
      </c>
      <c r="E475" s="18" t="s">
        <v>244</v>
      </c>
      <c r="F475" s="204">
        <v>780</v>
      </c>
      <c r="H475" s="33"/>
    </row>
    <row r="476" spans="2:8" s="1" customFormat="1" ht="16.899999999999999" customHeight="1">
      <c r="B476" s="33"/>
      <c r="C476" s="203" t="s">
        <v>4985</v>
      </c>
      <c r="D476" s="203" t="s">
        <v>4986</v>
      </c>
      <c r="E476" s="18" t="s">
        <v>244</v>
      </c>
      <c r="F476" s="204">
        <v>780</v>
      </c>
      <c r="H476" s="33"/>
    </row>
    <row r="477" spans="2:8" s="1" customFormat="1" ht="16.899999999999999" customHeight="1">
      <c r="B477" s="33"/>
      <c r="C477" s="203" t="s">
        <v>4042</v>
      </c>
      <c r="D477" s="203" t="s">
        <v>4043</v>
      </c>
      <c r="E477" s="18" t="s">
        <v>244</v>
      </c>
      <c r="F477" s="204">
        <v>780</v>
      </c>
      <c r="H477" s="33"/>
    </row>
    <row r="478" spans="2:8" s="1" customFormat="1" ht="22.5">
      <c r="B478" s="33"/>
      <c r="C478" s="203" t="s">
        <v>4991</v>
      </c>
      <c r="D478" s="203" t="s">
        <v>4992</v>
      </c>
      <c r="E478" s="18" t="s">
        <v>453</v>
      </c>
      <c r="F478" s="204">
        <v>1404</v>
      </c>
      <c r="H478" s="33"/>
    </row>
    <row r="479" spans="2:8" s="1" customFormat="1" ht="16.899999999999999" customHeight="1">
      <c r="B479" s="33"/>
      <c r="C479" s="199" t="s">
        <v>7900</v>
      </c>
      <c r="D479" s="200" t="s">
        <v>7901</v>
      </c>
      <c r="E479" s="201" t="s">
        <v>199</v>
      </c>
      <c r="F479" s="202">
        <v>22</v>
      </c>
      <c r="H479" s="33"/>
    </row>
    <row r="480" spans="2:8" s="1" customFormat="1" ht="16.899999999999999" customHeight="1">
      <c r="B480" s="33"/>
      <c r="C480" s="203" t="s">
        <v>42</v>
      </c>
      <c r="D480" s="203" t="s">
        <v>7916</v>
      </c>
      <c r="E480" s="18" t="s">
        <v>42</v>
      </c>
      <c r="F480" s="204">
        <v>0</v>
      </c>
      <c r="H480" s="33"/>
    </row>
    <row r="481" spans="2:8" s="1" customFormat="1" ht="16.899999999999999" customHeight="1">
      <c r="B481" s="33"/>
      <c r="C481" s="203" t="s">
        <v>42</v>
      </c>
      <c r="D481" s="203" t="s">
        <v>7917</v>
      </c>
      <c r="E481" s="18" t="s">
        <v>42</v>
      </c>
      <c r="F481" s="204">
        <v>0</v>
      </c>
      <c r="H481" s="33"/>
    </row>
    <row r="482" spans="2:8" s="1" customFormat="1" ht="16.899999999999999" customHeight="1">
      <c r="B482" s="33"/>
      <c r="C482" s="203" t="s">
        <v>42</v>
      </c>
      <c r="D482" s="203" t="s">
        <v>7918</v>
      </c>
      <c r="E482" s="18" t="s">
        <v>42</v>
      </c>
      <c r="F482" s="204">
        <v>0</v>
      </c>
      <c r="H482" s="33"/>
    </row>
    <row r="483" spans="2:8" s="1" customFormat="1" ht="16.899999999999999" customHeight="1">
      <c r="B483" s="33"/>
      <c r="C483" s="203" t="s">
        <v>42</v>
      </c>
      <c r="D483" s="203" t="s">
        <v>482</v>
      </c>
      <c r="E483" s="18" t="s">
        <v>42</v>
      </c>
      <c r="F483" s="204">
        <v>22</v>
      </c>
      <c r="H483" s="33"/>
    </row>
    <row r="484" spans="2:8" s="1" customFormat="1" ht="16.899999999999999" customHeight="1">
      <c r="B484" s="33"/>
      <c r="C484" s="203" t="s">
        <v>7900</v>
      </c>
      <c r="D484" s="203" t="s">
        <v>338</v>
      </c>
      <c r="E484" s="18" t="s">
        <v>42</v>
      </c>
      <c r="F484" s="204">
        <v>22</v>
      </c>
      <c r="H484" s="33"/>
    </row>
    <row r="485" spans="2:8" s="1" customFormat="1" ht="16.899999999999999" customHeight="1">
      <c r="B485" s="33"/>
      <c r="C485" s="205" t="s">
        <v>10980</v>
      </c>
      <c r="H485" s="33"/>
    </row>
    <row r="486" spans="2:8" s="1" customFormat="1" ht="16.899999999999999" customHeight="1">
      <c r="B486" s="33"/>
      <c r="C486" s="203" t="s">
        <v>7910</v>
      </c>
      <c r="D486" s="203" t="s">
        <v>7911</v>
      </c>
      <c r="E486" s="18" t="s">
        <v>199</v>
      </c>
      <c r="F486" s="204">
        <v>22</v>
      </c>
      <c r="H486" s="33"/>
    </row>
    <row r="487" spans="2:8" s="1" customFormat="1" ht="16.899999999999999" customHeight="1">
      <c r="B487" s="33"/>
      <c r="C487" s="203" t="s">
        <v>7919</v>
      </c>
      <c r="D487" s="203" t="s">
        <v>7920</v>
      </c>
      <c r="E487" s="18" t="s">
        <v>199</v>
      </c>
      <c r="F487" s="204">
        <v>22</v>
      </c>
      <c r="H487" s="33"/>
    </row>
    <row r="488" spans="2:8" s="1" customFormat="1" ht="16.899999999999999" customHeight="1">
      <c r="B488" s="33"/>
      <c r="C488" s="199" t="s">
        <v>7951</v>
      </c>
      <c r="D488" s="200" t="s">
        <v>10984</v>
      </c>
      <c r="E488" s="201" t="s">
        <v>199</v>
      </c>
      <c r="F488" s="202">
        <v>8550</v>
      </c>
      <c r="H488" s="33"/>
    </row>
    <row r="489" spans="2:8" s="1" customFormat="1" ht="16.899999999999999" customHeight="1">
      <c r="B489" s="33"/>
      <c r="C489" s="203" t="s">
        <v>42</v>
      </c>
      <c r="D489" s="203" t="s">
        <v>7946</v>
      </c>
      <c r="E489" s="18" t="s">
        <v>42</v>
      </c>
      <c r="F489" s="204">
        <v>0</v>
      </c>
      <c r="H489" s="33"/>
    </row>
    <row r="490" spans="2:8" s="1" customFormat="1" ht="16.899999999999999" customHeight="1">
      <c r="B490" s="33"/>
      <c r="C490" s="203" t="s">
        <v>42</v>
      </c>
      <c r="D490" s="203" t="s">
        <v>7917</v>
      </c>
      <c r="E490" s="18" t="s">
        <v>42</v>
      </c>
      <c r="F490" s="204">
        <v>0</v>
      </c>
      <c r="H490" s="33"/>
    </row>
    <row r="491" spans="2:8" s="1" customFormat="1" ht="16.899999999999999" customHeight="1">
      <c r="B491" s="33"/>
      <c r="C491" s="203" t="s">
        <v>42</v>
      </c>
      <c r="D491" s="203" t="s">
        <v>7947</v>
      </c>
      <c r="E491" s="18" t="s">
        <v>42</v>
      </c>
      <c r="F491" s="204">
        <v>0</v>
      </c>
      <c r="H491" s="33"/>
    </row>
    <row r="492" spans="2:8" s="1" customFormat="1" ht="16.899999999999999" customHeight="1">
      <c r="B492" s="33"/>
      <c r="C492" s="203" t="s">
        <v>42</v>
      </c>
      <c r="D492" s="203" t="s">
        <v>7918</v>
      </c>
      <c r="E492" s="18" t="s">
        <v>42</v>
      </c>
      <c r="F492" s="204">
        <v>0</v>
      </c>
      <c r="H492" s="33"/>
    </row>
    <row r="493" spans="2:8" s="1" customFormat="1" ht="16.899999999999999" customHeight="1">
      <c r="B493" s="33"/>
      <c r="C493" s="203" t="s">
        <v>42</v>
      </c>
      <c r="D493" s="203" t="s">
        <v>7948</v>
      </c>
      <c r="E493" s="18" t="s">
        <v>42</v>
      </c>
      <c r="F493" s="204">
        <v>0</v>
      </c>
      <c r="H493" s="33"/>
    </row>
    <row r="494" spans="2:8" s="1" customFormat="1" ht="16.899999999999999" customHeight="1">
      <c r="B494" s="33"/>
      <c r="C494" s="203" t="s">
        <v>42</v>
      </c>
      <c r="D494" s="203" t="s">
        <v>7949</v>
      </c>
      <c r="E494" s="18" t="s">
        <v>42</v>
      </c>
      <c r="F494" s="204">
        <v>0</v>
      </c>
      <c r="H494" s="33"/>
    </row>
    <row r="495" spans="2:8" s="1" customFormat="1" ht="16.899999999999999" customHeight="1">
      <c r="B495" s="33"/>
      <c r="C495" s="203" t="s">
        <v>42</v>
      </c>
      <c r="D495" s="203" t="s">
        <v>7950</v>
      </c>
      <c r="E495" s="18" t="s">
        <v>42</v>
      </c>
      <c r="F495" s="204">
        <v>8550</v>
      </c>
      <c r="H495" s="33"/>
    </row>
    <row r="496" spans="2:8" s="1" customFormat="1" ht="16.899999999999999" customHeight="1">
      <c r="B496" s="33"/>
      <c r="C496" s="203" t="s">
        <v>7951</v>
      </c>
      <c r="D496" s="203" t="s">
        <v>338</v>
      </c>
      <c r="E496" s="18" t="s">
        <v>42</v>
      </c>
      <c r="F496" s="204">
        <v>8550</v>
      </c>
      <c r="H496" s="33"/>
    </row>
    <row r="497" spans="2:8" s="1" customFormat="1" ht="16.899999999999999" customHeight="1">
      <c r="B497" s="33"/>
      <c r="C497" s="199" t="s">
        <v>7902</v>
      </c>
      <c r="D497" s="200" t="s">
        <v>7903</v>
      </c>
      <c r="E497" s="201" t="s">
        <v>244</v>
      </c>
      <c r="F497" s="202">
        <v>160.875</v>
      </c>
      <c r="H497" s="33"/>
    </row>
    <row r="498" spans="2:8" s="1" customFormat="1" ht="16.899999999999999" customHeight="1">
      <c r="B498" s="33"/>
      <c r="C498" s="203" t="s">
        <v>42</v>
      </c>
      <c r="D498" s="203" t="s">
        <v>7957</v>
      </c>
      <c r="E498" s="18" t="s">
        <v>42</v>
      </c>
      <c r="F498" s="204">
        <v>0</v>
      </c>
      <c r="H498" s="33"/>
    </row>
    <row r="499" spans="2:8" s="1" customFormat="1" ht="16.899999999999999" customHeight="1">
      <c r="B499" s="33"/>
      <c r="C499" s="203" t="s">
        <v>42</v>
      </c>
      <c r="D499" s="203" t="s">
        <v>7958</v>
      </c>
      <c r="E499" s="18" t="s">
        <v>42</v>
      </c>
      <c r="F499" s="204">
        <v>150</v>
      </c>
      <c r="H499" s="33"/>
    </row>
    <row r="500" spans="2:8" s="1" customFormat="1" ht="16.899999999999999" customHeight="1">
      <c r="B500" s="33"/>
      <c r="C500" s="203" t="s">
        <v>42</v>
      </c>
      <c r="D500" s="203" t="s">
        <v>7959</v>
      </c>
      <c r="E500" s="18" t="s">
        <v>42</v>
      </c>
      <c r="F500" s="204">
        <v>1.875</v>
      </c>
      <c r="H500" s="33"/>
    </row>
    <row r="501" spans="2:8" s="1" customFormat="1" ht="16.899999999999999" customHeight="1">
      <c r="B501" s="33"/>
      <c r="C501" s="203" t="s">
        <v>42</v>
      </c>
      <c r="D501" s="203" t="s">
        <v>7960</v>
      </c>
      <c r="E501" s="18" t="s">
        <v>42</v>
      </c>
      <c r="F501" s="204">
        <v>9</v>
      </c>
      <c r="H501" s="33"/>
    </row>
    <row r="502" spans="2:8" s="1" customFormat="1" ht="16.899999999999999" customHeight="1">
      <c r="B502" s="33"/>
      <c r="C502" s="203" t="s">
        <v>7902</v>
      </c>
      <c r="D502" s="203" t="s">
        <v>338</v>
      </c>
      <c r="E502" s="18" t="s">
        <v>42</v>
      </c>
      <c r="F502" s="204">
        <v>160.875</v>
      </c>
      <c r="H502" s="33"/>
    </row>
    <row r="503" spans="2:8" s="1" customFormat="1" ht="16.899999999999999" customHeight="1">
      <c r="B503" s="33"/>
      <c r="C503" s="205" t="s">
        <v>10980</v>
      </c>
      <c r="H503" s="33"/>
    </row>
    <row r="504" spans="2:8" s="1" customFormat="1" ht="22.5">
      <c r="B504" s="33"/>
      <c r="C504" s="203" t="s">
        <v>7952</v>
      </c>
      <c r="D504" s="203" t="s">
        <v>7953</v>
      </c>
      <c r="E504" s="18" t="s">
        <v>244</v>
      </c>
      <c r="F504" s="204">
        <v>160.875</v>
      </c>
      <c r="H504" s="33"/>
    </row>
    <row r="505" spans="2:8" s="1" customFormat="1" ht="16.899999999999999" customHeight="1">
      <c r="B505" s="33"/>
      <c r="C505" s="203" t="s">
        <v>4998</v>
      </c>
      <c r="D505" s="203" t="s">
        <v>4999</v>
      </c>
      <c r="E505" s="18" t="s">
        <v>244</v>
      </c>
      <c r="F505" s="204">
        <v>160.875</v>
      </c>
      <c r="H505" s="33"/>
    </row>
    <row r="506" spans="2:8" s="1" customFormat="1" ht="26.45" customHeight="1">
      <c r="B506" s="33"/>
      <c r="C506" s="198" t="s">
        <v>10985</v>
      </c>
      <c r="D506" s="198" t="s">
        <v>126</v>
      </c>
      <c r="H506" s="33"/>
    </row>
    <row r="507" spans="2:8" s="1" customFormat="1" ht="16.899999999999999" customHeight="1">
      <c r="B507" s="33"/>
      <c r="C507" s="199" t="s">
        <v>3981</v>
      </c>
      <c r="D507" s="200" t="s">
        <v>8098</v>
      </c>
      <c r="E507" s="201" t="s">
        <v>244</v>
      </c>
      <c r="F507" s="202">
        <v>7862.75</v>
      </c>
      <c r="H507" s="33"/>
    </row>
    <row r="508" spans="2:8" s="1" customFormat="1" ht="16.899999999999999" customHeight="1">
      <c r="B508" s="33"/>
      <c r="C508" s="203" t="s">
        <v>42</v>
      </c>
      <c r="D508" s="203" t="s">
        <v>8191</v>
      </c>
      <c r="E508" s="18" t="s">
        <v>42</v>
      </c>
      <c r="F508" s="204">
        <v>0</v>
      </c>
      <c r="H508" s="33"/>
    </row>
    <row r="509" spans="2:8" s="1" customFormat="1" ht="16.899999999999999" customHeight="1">
      <c r="B509" s="33"/>
      <c r="C509" s="203" t="s">
        <v>42</v>
      </c>
      <c r="D509" s="203" t="s">
        <v>8192</v>
      </c>
      <c r="E509" s="18" t="s">
        <v>42</v>
      </c>
      <c r="F509" s="204">
        <v>0</v>
      </c>
      <c r="H509" s="33"/>
    </row>
    <row r="510" spans="2:8" s="1" customFormat="1" ht="16.899999999999999" customHeight="1">
      <c r="B510" s="33"/>
      <c r="C510" s="203" t="s">
        <v>42</v>
      </c>
      <c r="D510" s="203" t="s">
        <v>42</v>
      </c>
      <c r="E510" s="18" t="s">
        <v>42</v>
      </c>
      <c r="F510" s="204">
        <v>0</v>
      </c>
      <c r="H510" s="33"/>
    </row>
    <row r="511" spans="2:8" s="1" customFormat="1" ht="16.899999999999999" customHeight="1">
      <c r="B511" s="33"/>
      <c r="C511" s="203" t="s">
        <v>42</v>
      </c>
      <c r="D511" s="203" t="s">
        <v>8193</v>
      </c>
      <c r="E511" s="18" t="s">
        <v>42</v>
      </c>
      <c r="F511" s="204">
        <v>0</v>
      </c>
      <c r="H511" s="33"/>
    </row>
    <row r="512" spans="2:8" s="1" customFormat="1" ht="16.899999999999999" customHeight="1">
      <c r="B512" s="33"/>
      <c r="C512" s="203" t="s">
        <v>42</v>
      </c>
      <c r="D512" s="203" t="s">
        <v>8103</v>
      </c>
      <c r="E512" s="18" t="s">
        <v>42</v>
      </c>
      <c r="F512" s="204">
        <v>15542.75</v>
      </c>
      <c r="H512" s="33"/>
    </row>
    <row r="513" spans="2:8" s="1" customFormat="1" ht="16.899999999999999" customHeight="1">
      <c r="B513" s="33"/>
      <c r="C513" s="203" t="s">
        <v>42</v>
      </c>
      <c r="D513" s="203" t="s">
        <v>8194</v>
      </c>
      <c r="E513" s="18" t="s">
        <v>42</v>
      </c>
      <c r="F513" s="204">
        <v>0</v>
      </c>
      <c r="H513" s="33"/>
    </row>
    <row r="514" spans="2:8" s="1" customFormat="1" ht="16.899999999999999" customHeight="1">
      <c r="B514" s="33"/>
      <c r="C514" s="203" t="s">
        <v>42</v>
      </c>
      <c r="D514" s="203" t="s">
        <v>8195</v>
      </c>
      <c r="E514" s="18" t="s">
        <v>42</v>
      </c>
      <c r="F514" s="204">
        <v>-1500</v>
      </c>
      <c r="H514" s="33"/>
    </row>
    <row r="515" spans="2:8" s="1" customFormat="1" ht="16.899999999999999" customHeight="1">
      <c r="B515" s="33"/>
      <c r="C515" s="203" t="s">
        <v>42</v>
      </c>
      <c r="D515" s="203" t="s">
        <v>8196</v>
      </c>
      <c r="E515" s="18" t="s">
        <v>42</v>
      </c>
      <c r="F515" s="204">
        <v>-3800</v>
      </c>
      <c r="H515" s="33"/>
    </row>
    <row r="516" spans="2:8" s="1" customFormat="1" ht="16.899999999999999" customHeight="1">
      <c r="B516" s="33"/>
      <c r="C516" s="203" t="s">
        <v>42</v>
      </c>
      <c r="D516" s="203" t="s">
        <v>8197</v>
      </c>
      <c r="E516" s="18" t="s">
        <v>42</v>
      </c>
      <c r="F516" s="204">
        <v>-2380</v>
      </c>
      <c r="H516" s="33"/>
    </row>
    <row r="517" spans="2:8" s="1" customFormat="1" ht="16.899999999999999" customHeight="1">
      <c r="B517" s="33"/>
      <c r="C517" s="203" t="s">
        <v>3981</v>
      </c>
      <c r="D517" s="203" t="s">
        <v>338</v>
      </c>
      <c r="E517" s="18" t="s">
        <v>42</v>
      </c>
      <c r="F517" s="204">
        <v>7862.75</v>
      </c>
      <c r="H517" s="33"/>
    </row>
    <row r="518" spans="2:8" s="1" customFormat="1" ht="16.899999999999999" customHeight="1">
      <c r="B518" s="33"/>
      <c r="C518" s="205" t="s">
        <v>10980</v>
      </c>
      <c r="H518" s="33"/>
    </row>
    <row r="519" spans="2:8" s="1" customFormat="1" ht="22.5">
      <c r="B519" s="33"/>
      <c r="C519" s="203" t="s">
        <v>4031</v>
      </c>
      <c r="D519" s="203" t="s">
        <v>4032</v>
      </c>
      <c r="E519" s="18" t="s">
        <v>244</v>
      </c>
      <c r="F519" s="204">
        <v>7862.75</v>
      </c>
      <c r="H519" s="33"/>
    </row>
    <row r="520" spans="2:8" s="1" customFormat="1" ht="16.899999999999999" customHeight="1">
      <c r="B520" s="33"/>
      <c r="C520" s="203" t="s">
        <v>4042</v>
      </c>
      <c r="D520" s="203" t="s">
        <v>4043</v>
      </c>
      <c r="E520" s="18" t="s">
        <v>244</v>
      </c>
      <c r="F520" s="204">
        <v>15542.75</v>
      </c>
      <c r="H520" s="33"/>
    </row>
    <row r="521" spans="2:8" s="1" customFormat="1" ht="22.5">
      <c r="B521" s="33"/>
      <c r="C521" s="203" t="s">
        <v>4991</v>
      </c>
      <c r="D521" s="203" t="s">
        <v>4992</v>
      </c>
      <c r="E521" s="18" t="s">
        <v>453</v>
      </c>
      <c r="F521" s="204">
        <v>13759.813</v>
      </c>
      <c r="H521" s="33"/>
    </row>
    <row r="522" spans="2:8" s="1" customFormat="1" ht="16.899999999999999" customHeight="1">
      <c r="B522" s="33"/>
      <c r="C522" s="199" t="s">
        <v>8100</v>
      </c>
      <c r="D522" s="200" t="s">
        <v>8101</v>
      </c>
      <c r="E522" s="201" t="s">
        <v>199</v>
      </c>
      <c r="F522" s="202">
        <v>3995</v>
      </c>
      <c r="H522" s="33"/>
    </row>
    <row r="523" spans="2:8" s="1" customFormat="1" ht="16.899999999999999" customHeight="1">
      <c r="B523" s="33"/>
      <c r="C523" s="203" t="s">
        <v>42</v>
      </c>
      <c r="D523" s="203" t="s">
        <v>8171</v>
      </c>
      <c r="E523" s="18" t="s">
        <v>42</v>
      </c>
      <c r="F523" s="204">
        <v>0</v>
      </c>
      <c r="H523" s="33"/>
    </row>
    <row r="524" spans="2:8" s="1" customFormat="1" ht="16.899999999999999" customHeight="1">
      <c r="B524" s="33"/>
      <c r="C524" s="203" t="s">
        <v>42</v>
      </c>
      <c r="D524" s="203" t="s">
        <v>8180</v>
      </c>
      <c r="E524" s="18" t="s">
        <v>42</v>
      </c>
      <c r="F524" s="204">
        <v>0</v>
      </c>
      <c r="H524" s="33"/>
    </row>
    <row r="525" spans="2:8" s="1" customFormat="1" ht="16.899999999999999" customHeight="1">
      <c r="B525" s="33"/>
      <c r="C525" s="203" t="s">
        <v>42</v>
      </c>
      <c r="D525" s="203" t="s">
        <v>8181</v>
      </c>
      <c r="E525" s="18" t="s">
        <v>42</v>
      </c>
      <c r="F525" s="204">
        <v>0</v>
      </c>
      <c r="H525" s="33"/>
    </row>
    <row r="526" spans="2:8" s="1" customFormat="1" ht="16.899999999999999" customHeight="1">
      <c r="B526" s="33"/>
      <c r="C526" s="203" t="s">
        <v>42</v>
      </c>
      <c r="D526" s="203" t="s">
        <v>8182</v>
      </c>
      <c r="E526" s="18" t="s">
        <v>42</v>
      </c>
      <c r="F526" s="204">
        <v>3995</v>
      </c>
      <c r="H526" s="33"/>
    </row>
    <row r="527" spans="2:8" s="1" customFormat="1" ht="16.899999999999999" customHeight="1">
      <c r="B527" s="33"/>
      <c r="C527" s="203" t="s">
        <v>8100</v>
      </c>
      <c r="D527" s="203" t="s">
        <v>338</v>
      </c>
      <c r="E527" s="18" t="s">
        <v>42</v>
      </c>
      <c r="F527" s="204">
        <v>3995</v>
      </c>
      <c r="H527" s="33"/>
    </row>
    <row r="528" spans="2:8" s="1" customFormat="1" ht="16.899999999999999" customHeight="1">
      <c r="B528" s="33"/>
      <c r="C528" s="205" t="s">
        <v>10980</v>
      </c>
      <c r="H528" s="33"/>
    </row>
    <row r="529" spans="2:8" s="1" customFormat="1" ht="16.899999999999999" customHeight="1">
      <c r="B529" s="33"/>
      <c r="C529" s="203" t="s">
        <v>8174</v>
      </c>
      <c r="D529" s="203" t="s">
        <v>8175</v>
      </c>
      <c r="E529" s="18" t="s">
        <v>199</v>
      </c>
      <c r="F529" s="204">
        <v>3995</v>
      </c>
      <c r="H529" s="33"/>
    </row>
    <row r="530" spans="2:8" s="1" customFormat="1" ht="16.899999999999999" customHeight="1">
      <c r="B530" s="33"/>
      <c r="C530" s="203" t="s">
        <v>8183</v>
      </c>
      <c r="D530" s="203" t="s">
        <v>8184</v>
      </c>
      <c r="E530" s="18" t="s">
        <v>199</v>
      </c>
      <c r="F530" s="204">
        <v>4594.25</v>
      </c>
      <c r="H530" s="33"/>
    </row>
    <row r="531" spans="2:8" s="1" customFormat="1" ht="16.899999999999999" customHeight="1">
      <c r="B531" s="33"/>
      <c r="C531" s="199" t="s">
        <v>8103</v>
      </c>
      <c r="D531" s="200" t="s">
        <v>8104</v>
      </c>
      <c r="E531" s="201" t="s">
        <v>244</v>
      </c>
      <c r="F531" s="202">
        <v>15542.75</v>
      </c>
      <c r="H531" s="33"/>
    </row>
    <row r="532" spans="2:8" s="1" customFormat="1" ht="16.899999999999999" customHeight="1">
      <c r="B532" s="33"/>
      <c r="C532" s="203" t="s">
        <v>42</v>
      </c>
      <c r="D532" s="203" t="s">
        <v>8144</v>
      </c>
      <c r="E532" s="18" t="s">
        <v>42</v>
      </c>
      <c r="F532" s="204">
        <v>0</v>
      </c>
      <c r="H532" s="33"/>
    </row>
    <row r="533" spans="2:8" s="1" customFormat="1" ht="16.899999999999999" customHeight="1">
      <c r="B533" s="33"/>
      <c r="C533" s="203" t="s">
        <v>42</v>
      </c>
      <c r="D533" s="203" t="s">
        <v>8145</v>
      </c>
      <c r="E533" s="18" t="s">
        <v>42</v>
      </c>
      <c r="F533" s="204">
        <v>0</v>
      </c>
      <c r="H533" s="33"/>
    </row>
    <row r="534" spans="2:8" s="1" customFormat="1" ht="16.899999999999999" customHeight="1">
      <c r="B534" s="33"/>
      <c r="C534" s="203" t="s">
        <v>42</v>
      </c>
      <c r="D534" s="203" t="s">
        <v>8155</v>
      </c>
      <c r="E534" s="18" t="s">
        <v>42</v>
      </c>
      <c r="F534" s="204">
        <v>0</v>
      </c>
      <c r="H534" s="33"/>
    </row>
    <row r="535" spans="2:8" s="1" customFormat="1" ht="16.899999999999999" customHeight="1">
      <c r="B535" s="33"/>
      <c r="C535" s="203" t="s">
        <v>42</v>
      </c>
      <c r="D535" s="203" t="s">
        <v>8156</v>
      </c>
      <c r="E535" s="18" t="s">
        <v>42</v>
      </c>
      <c r="F535" s="204">
        <v>14500</v>
      </c>
      <c r="H535" s="33"/>
    </row>
    <row r="536" spans="2:8" s="1" customFormat="1" ht="16.899999999999999" customHeight="1">
      <c r="B536" s="33"/>
      <c r="C536" s="203" t="s">
        <v>42</v>
      </c>
      <c r="D536" s="203" t="s">
        <v>8157</v>
      </c>
      <c r="E536" s="18" t="s">
        <v>42</v>
      </c>
      <c r="F536" s="204">
        <v>1000</v>
      </c>
      <c r="H536" s="33"/>
    </row>
    <row r="537" spans="2:8" s="1" customFormat="1" ht="16.899999999999999" customHeight="1">
      <c r="B537" s="33"/>
      <c r="C537" s="203" t="s">
        <v>42</v>
      </c>
      <c r="D537" s="203" t="s">
        <v>8158</v>
      </c>
      <c r="E537" s="18" t="s">
        <v>42</v>
      </c>
      <c r="F537" s="204">
        <v>42.75</v>
      </c>
      <c r="H537" s="33"/>
    </row>
    <row r="538" spans="2:8" s="1" customFormat="1" ht="16.899999999999999" customHeight="1">
      <c r="B538" s="33"/>
      <c r="C538" s="203" t="s">
        <v>8103</v>
      </c>
      <c r="D538" s="203" t="s">
        <v>338</v>
      </c>
      <c r="E538" s="18" t="s">
        <v>42</v>
      </c>
      <c r="F538" s="204">
        <v>15542.75</v>
      </c>
      <c r="H538" s="33"/>
    </row>
    <row r="539" spans="2:8" s="1" customFormat="1" ht="16.899999999999999" customHeight="1">
      <c r="B539" s="33"/>
      <c r="C539" s="205" t="s">
        <v>10980</v>
      </c>
      <c r="H539" s="33"/>
    </row>
    <row r="540" spans="2:8" s="1" customFormat="1" ht="16.899999999999999" customHeight="1">
      <c r="B540" s="33"/>
      <c r="C540" s="203" t="s">
        <v>8150</v>
      </c>
      <c r="D540" s="203" t="s">
        <v>8151</v>
      </c>
      <c r="E540" s="18" t="s">
        <v>244</v>
      </c>
      <c r="F540" s="204">
        <v>9325.65</v>
      </c>
      <c r="H540" s="33"/>
    </row>
    <row r="541" spans="2:8" s="1" customFormat="1" ht="22.5">
      <c r="B541" s="33"/>
      <c r="C541" s="203" t="s">
        <v>8139</v>
      </c>
      <c r="D541" s="203" t="s">
        <v>8140</v>
      </c>
      <c r="E541" s="18" t="s">
        <v>244</v>
      </c>
      <c r="F541" s="204">
        <v>4662.8249999999998</v>
      </c>
      <c r="H541" s="33"/>
    </row>
    <row r="542" spans="2:8" s="1" customFormat="1" ht="16.899999999999999" customHeight="1">
      <c r="B542" s="33"/>
      <c r="C542" s="203" t="s">
        <v>8161</v>
      </c>
      <c r="D542" s="203" t="s">
        <v>8162</v>
      </c>
      <c r="E542" s="18" t="s">
        <v>244</v>
      </c>
      <c r="F542" s="204">
        <v>1554.2750000000001</v>
      </c>
      <c r="H542" s="33"/>
    </row>
    <row r="543" spans="2:8" s="1" customFormat="1" ht="22.5">
      <c r="B543" s="33"/>
      <c r="C543" s="203" t="s">
        <v>4031</v>
      </c>
      <c r="D543" s="203" t="s">
        <v>4032</v>
      </c>
      <c r="E543" s="18" t="s">
        <v>244</v>
      </c>
      <c r="F543" s="204">
        <v>7862.75</v>
      </c>
      <c r="H543" s="33"/>
    </row>
    <row r="544" spans="2:8" s="1" customFormat="1" ht="16.899999999999999" customHeight="1">
      <c r="B544" s="33"/>
      <c r="C544" s="199" t="s">
        <v>8160</v>
      </c>
      <c r="D544" s="200" t="s">
        <v>10986</v>
      </c>
      <c r="E544" s="201" t="s">
        <v>244</v>
      </c>
      <c r="F544" s="202">
        <v>9325.65</v>
      </c>
      <c r="H544" s="33"/>
    </row>
    <row r="545" spans="2:8" s="1" customFormat="1" ht="16.899999999999999" customHeight="1">
      <c r="B545" s="33"/>
      <c r="C545" s="203" t="s">
        <v>42</v>
      </c>
      <c r="D545" s="203" t="s">
        <v>8147</v>
      </c>
      <c r="E545" s="18" t="s">
        <v>42</v>
      </c>
      <c r="F545" s="204">
        <v>0</v>
      </c>
      <c r="H545" s="33"/>
    </row>
    <row r="546" spans="2:8" s="1" customFormat="1" ht="16.899999999999999" customHeight="1">
      <c r="B546" s="33"/>
      <c r="C546" s="203" t="s">
        <v>42</v>
      </c>
      <c r="D546" s="203" t="s">
        <v>8159</v>
      </c>
      <c r="E546" s="18" t="s">
        <v>42</v>
      </c>
      <c r="F546" s="204">
        <v>9325.65</v>
      </c>
      <c r="H546" s="33"/>
    </row>
    <row r="547" spans="2:8" s="1" customFormat="1" ht="16.899999999999999" customHeight="1">
      <c r="B547" s="33"/>
      <c r="C547" s="203" t="s">
        <v>8160</v>
      </c>
      <c r="D547" s="203" t="s">
        <v>338</v>
      </c>
      <c r="E547" s="18" t="s">
        <v>42</v>
      </c>
      <c r="F547" s="204">
        <v>9325.65</v>
      </c>
      <c r="H547" s="33"/>
    </row>
    <row r="548" spans="2:8" s="1" customFormat="1" ht="16.899999999999999" customHeight="1">
      <c r="B548" s="33"/>
      <c r="C548" s="199" t="s">
        <v>8149</v>
      </c>
      <c r="D548" s="200" t="s">
        <v>10987</v>
      </c>
      <c r="E548" s="201" t="s">
        <v>244</v>
      </c>
      <c r="F548" s="202">
        <v>4662.8249999999998</v>
      </c>
      <c r="H548" s="33"/>
    </row>
    <row r="549" spans="2:8" s="1" customFormat="1" ht="16.899999999999999" customHeight="1">
      <c r="B549" s="33"/>
      <c r="C549" s="203" t="s">
        <v>42</v>
      </c>
      <c r="D549" s="203" t="s">
        <v>8144</v>
      </c>
      <c r="E549" s="18" t="s">
        <v>42</v>
      </c>
      <c r="F549" s="204">
        <v>0</v>
      </c>
      <c r="H549" s="33"/>
    </row>
    <row r="550" spans="2:8" s="1" customFormat="1" ht="16.899999999999999" customHeight="1">
      <c r="B550" s="33"/>
      <c r="C550" s="203" t="s">
        <v>42</v>
      </c>
      <c r="D550" s="203" t="s">
        <v>8145</v>
      </c>
      <c r="E550" s="18" t="s">
        <v>42</v>
      </c>
      <c r="F550" s="204">
        <v>0</v>
      </c>
      <c r="H550" s="33"/>
    </row>
    <row r="551" spans="2:8" s="1" customFormat="1" ht="16.899999999999999" customHeight="1">
      <c r="B551" s="33"/>
      <c r="C551" s="203" t="s">
        <v>42</v>
      </c>
      <c r="D551" s="203" t="s">
        <v>8146</v>
      </c>
      <c r="E551" s="18" t="s">
        <v>42</v>
      </c>
      <c r="F551" s="204">
        <v>0</v>
      </c>
      <c r="H551" s="33"/>
    </row>
    <row r="552" spans="2:8" s="1" customFormat="1" ht="16.899999999999999" customHeight="1">
      <c r="B552" s="33"/>
      <c r="C552" s="203" t="s">
        <v>42</v>
      </c>
      <c r="D552" s="203" t="s">
        <v>8147</v>
      </c>
      <c r="E552" s="18" t="s">
        <v>42</v>
      </c>
      <c r="F552" s="204">
        <v>0</v>
      </c>
      <c r="H552" s="33"/>
    </row>
    <row r="553" spans="2:8" s="1" customFormat="1" ht="16.899999999999999" customHeight="1">
      <c r="B553" s="33"/>
      <c r="C553" s="203" t="s">
        <v>42</v>
      </c>
      <c r="D553" s="203" t="s">
        <v>8148</v>
      </c>
      <c r="E553" s="18" t="s">
        <v>42</v>
      </c>
      <c r="F553" s="204">
        <v>4662.8249999999998</v>
      </c>
      <c r="H553" s="33"/>
    </row>
    <row r="554" spans="2:8" s="1" customFormat="1" ht="16.899999999999999" customHeight="1">
      <c r="B554" s="33"/>
      <c r="C554" s="203" t="s">
        <v>8149</v>
      </c>
      <c r="D554" s="203" t="s">
        <v>338</v>
      </c>
      <c r="E554" s="18" t="s">
        <v>42</v>
      </c>
      <c r="F554" s="204">
        <v>4662.8249999999998</v>
      </c>
      <c r="H554" s="33"/>
    </row>
    <row r="555" spans="2:8" s="1" customFormat="1" ht="16.899999999999999" customHeight="1">
      <c r="B555" s="33"/>
      <c r="C555" s="199" t="s">
        <v>8167</v>
      </c>
      <c r="D555" s="200" t="s">
        <v>10988</v>
      </c>
      <c r="E555" s="201" t="s">
        <v>244</v>
      </c>
      <c r="F555" s="202">
        <v>1554.2750000000001</v>
      </c>
      <c r="H555" s="33"/>
    </row>
    <row r="556" spans="2:8" s="1" customFormat="1" ht="16.899999999999999" customHeight="1">
      <c r="B556" s="33"/>
      <c r="C556" s="203" t="s">
        <v>42</v>
      </c>
      <c r="D556" s="203" t="s">
        <v>8144</v>
      </c>
      <c r="E556" s="18" t="s">
        <v>42</v>
      </c>
      <c r="F556" s="204">
        <v>0</v>
      </c>
      <c r="H556" s="33"/>
    </row>
    <row r="557" spans="2:8" s="1" customFormat="1" ht="16.899999999999999" customHeight="1">
      <c r="B557" s="33"/>
      <c r="C557" s="203" t="s">
        <v>42</v>
      </c>
      <c r="D557" s="203" t="s">
        <v>8145</v>
      </c>
      <c r="E557" s="18" t="s">
        <v>42</v>
      </c>
      <c r="F557" s="204">
        <v>0</v>
      </c>
      <c r="H557" s="33"/>
    </row>
    <row r="558" spans="2:8" s="1" customFormat="1" ht="16.899999999999999" customHeight="1">
      <c r="B558" s="33"/>
      <c r="C558" s="203" t="s">
        <v>42</v>
      </c>
      <c r="D558" s="203" t="s">
        <v>8146</v>
      </c>
      <c r="E558" s="18" t="s">
        <v>42</v>
      </c>
      <c r="F558" s="204">
        <v>0</v>
      </c>
      <c r="H558" s="33"/>
    </row>
    <row r="559" spans="2:8" s="1" customFormat="1" ht="16.899999999999999" customHeight="1">
      <c r="B559" s="33"/>
      <c r="C559" s="203" t="s">
        <v>42</v>
      </c>
      <c r="D559" s="203" t="s">
        <v>8147</v>
      </c>
      <c r="E559" s="18" t="s">
        <v>42</v>
      </c>
      <c r="F559" s="204">
        <v>0</v>
      </c>
      <c r="H559" s="33"/>
    </row>
    <row r="560" spans="2:8" s="1" customFormat="1" ht="16.899999999999999" customHeight="1">
      <c r="B560" s="33"/>
      <c r="C560" s="203" t="s">
        <v>42</v>
      </c>
      <c r="D560" s="203" t="s">
        <v>8166</v>
      </c>
      <c r="E560" s="18" t="s">
        <v>42</v>
      </c>
      <c r="F560" s="204">
        <v>1554.2750000000001</v>
      </c>
      <c r="H560" s="33"/>
    </row>
    <row r="561" spans="2:8" s="1" customFormat="1" ht="16.899999999999999" customHeight="1">
      <c r="B561" s="33"/>
      <c r="C561" s="203" t="s">
        <v>8167</v>
      </c>
      <c r="D561" s="203" t="s">
        <v>338</v>
      </c>
      <c r="E561" s="18" t="s">
        <v>42</v>
      </c>
      <c r="F561" s="204">
        <v>1554.2750000000001</v>
      </c>
      <c r="H561" s="33"/>
    </row>
    <row r="562" spans="2:8" s="1" customFormat="1" ht="16.899999999999999" customHeight="1">
      <c r="B562" s="33"/>
      <c r="C562" s="199" t="s">
        <v>8106</v>
      </c>
      <c r="D562" s="200" t="s">
        <v>8107</v>
      </c>
      <c r="E562" s="201" t="s">
        <v>244</v>
      </c>
      <c r="F562" s="202">
        <v>3800</v>
      </c>
      <c r="H562" s="33"/>
    </row>
    <row r="563" spans="2:8" s="1" customFormat="1" ht="16.899999999999999" customHeight="1">
      <c r="B563" s="33"/>
      <c r="C563" s="203" t="s">
        <v>42</v>
      </c>
      <c r="D563" s="203" t="s">
        <v>8209</v>
      </c>
      <c r="E563" s="18" t="s">
        <v>42</v>
      </c>
      <c r="F563" s="204">
        <v>0</v>
      </c>
      <c r="H563" s="33"/>
    </row>
    <row r="564" spans="2:8" s="1" customFormat="1" ht="16.899999999999999" customHeight="1">
      <c r="B564" s="33"/>
      <c r="C564" s="203" t="s">
        <v>42</v>
      </c>
      <c r="D564" s="203" t="s">
        <v>8155</v>
      </c>
      <c r="E564" s="18" t="s">
        <v>42</v>
      </c>
      <c r="F564" s="204">
        <v>0</v>
      </c>
      <c r="H564" s="33"/>
    </row>
    <row r="565" spans="2:8" s="1" customFormat="1" ht="16.899999999999999" customHeight="1">
      <c r="B565" s="33"/>
      <c r="C565" s="203" t="s">
        <v>42</v>
      </c>
      <c r="D565" s="203" t="s">
        <v>8210</v>
      </c>
      <c r="E565" s="18" t="s">
        <v>42</v>
      </c>
      <c r="F565" s="204">
        <v>3800</v>
      </c>
      <c r="H565" s="33"/>
    </row>
    <row r="566" spans="2:8" s="1" customFormat="1" ht="16.899999999999999" customHeight="1">
      <c r="B566" s="33"/>
      <c r="C566" s="203" t="s">
        <v>8106</v>
      </c>
      <c r="D566" s="203" t="s">
        <v>338</v>
      </c>
      <c r="E566" s="18" t="s">
        <v>42</v>
      </c>
      <c r="F566" s="204">
        <v>3800</v>
      </c>
      <c r="H566" s="33"/>
    </row>
    <row r="567" spans="2:8" s="1" customFormat="1" ht="16.899999999999999" customHeight="1">
      <c r="B567" s="33"/>
      <c r="C567" s="205" t="s">
        <v>10980</v>
      </c>
      <c r="H567" s="33"/>
    </row>
    <row r="568" spans="2:8" s="1" customFormat="1" ht="16.899999999999999" customHeight="1">
      <c r="B568" s="33"/>
      <c r="C568" s="203" t="s">
        <v>8204</v>
      </c>
      <c r="D568" s="203" t="s">
        <v>8205</v>
      </c>
      <c r="E568" s="18" t="s">
        <v>244</v>
      </c>
      <c r="F568" s="204">
        <v>3800</v>
      </c>
      <c r="H568" s="33"/>
    </row>
    <row r="569" spans="2:8" s="1" customFormat="1" ht="22.5">
      <c r="B569" s="33"/>
      <c r="C569" s="203" t="s">
        <v>4971</v>
      </c>
      <c r="D569" s="203" t="s">
        <v>4972</v>
      </c>
      <c r="E569" s="18" t="s">
        <v>244</v>
      </c>
      <c r="F569" s="204">
        <v>15360</v>
      </c>
      <c r="H569" s="33"/>
    </row>
    <row r="570" spans="2:8" s="1" customFormat="1" ht="22.5">
      <c r="B570" s="33"/>
      <c r="C570" s="203" t="s">
        <v>4031</v>
      </c>
      <c r="D570" s="203" t="s">
        <v>4032</v>
      </c>
      <c r="E570" s="18" t="s">
        <v>244</v>
      </c>
      <c r="F570" s="204">
        <v>7862.75</v>
      </c>
      <c r="H570" s="33"/>
    </row>
    <row r="571" spans="2:8" s="1" customFormat="1" ht="16.899999999999999" customHeight="1">
      <c r="B571" s="33"/>
      <c r="C571" s="203" t="s">
        <v>4985</v>
      </c>
      <c r="D571" s="203" t="s">
        <v>4986</v>
      </c>
      <c r="E571" s="18" t="s">
        <v>244</v>
      </c>
      <c r="F571" s="204">
        <v>7680</v>
      </c>
      <c r="H571" s="33"/>
    </row>
    <row r="572" spans="2:8" s="1" customFormat="1" ht="16.899999999999999" customHeight="1">
      <c r="B572" s="33"/>
      <c r="C572" s="203" t="s">
        <v>4042</v>
      </c>
      <c r="D572" s="203" t="s">
        <v>4043</v>
      </c>
      <c r="E572" s="18" t="s">
        <v>244</v>
      </c>
      <c r="F572" s="204">
        <v>15542.75</v>
      </c>
      <c r="H572" s="33"/>
    </row>
    <row r="573" spans="2:8" s="1" customFormat="1" ht="16.899999999999999" customHeight="1">
      <c r="B573" s="33"/>
      <c r="C573" s="199" t="s">
        <v>8109</v>
      </c>
      <c r="D573" s="200" t="s">
        <v>8110</v>
      </c>
      <c r="E573" s="201" t="s">
        <v>244</v>
      </c>
      <c r="F573" s="202">
        <v>2380</v>
      </c>
      <c r="H573" s="33"/>
    </row>
    <row r="574" spans="2:8" s="1" customFormat="1" ht="16.899999999999999" customHeight="1">
      <c r="B574" s="33"/>
      <c r="C574" s="203" t="s">
        <v>42</v>
      </c>
      <c r="D574" s="203" t="s">
        <v>42</v>
      </c>
      <c r="E574" s="18" t="s">
        <v>42</v>
      </c>
      <c r="F574" s="204">
        <v>0</v>
      </c>
      <c r="H574" s="33"/>
    </row>
    <row r="575" spans="2:8" s="1" customFormat="1" ht="16.899999999999999" customHeight="1">
      <c r="B575" s="33"/>
      <c r="C575" s="203" t="s">
        <v>42</v>
      </c>
      <c r="D575" s="203" t="s">
        <v>8201</v>
      </c>
      <c r="E575" s="18" t="s">
        <v>42</v>
      </c>
      <c r="F575" s="204">
        <v>0</v>
      </c>
      <c r="H575" s="33"/>
    </row>
    <row r="576" spans="2:8" s="1" customFormat="1" ht="16.899999999999999" customHeight="1">
      <c r="B576" s="33"/>
      <c r="C576" s="203" t="s">
        <v>42</v>
      </c>
      <c r="D576" s="203" t="s">
        <v>8202</v>
      </c>
      <c r="E576" s="18" t="s">
        <v>42</v>
      </c>
      <c r="F576" s="204">
        <v>0</v>
      </c>
      <c r="H576" s="33"/>
    </row>
    <row r="577" spans="2:8" s="1" customFormat="1" ht="16.899999999999999" customHeight="1">
      <c r="B577" s="33"/>
      <c r="C577" s="203" t="s">
        <v>42</v>
      </c>
      <c r="D577" s="203" t="s">
        <v>8203</v>
      </c>
      <c r="E577" s="18" t="s">
        <v>42</v>
      </c>
      <c r="F577" s="204">
        <v>2380</v>
      </c>
      <c r="H577" s="33"/>
    </row>
    <row r="578" spans="2:8" s="1" customFormat="1" ht="16.899999999999999" customHeight="1">
      <c r="B578" s="33"/>
      <c r="C578" s="203" t="s">
        <v>8109</v>
      </c>
      <c r="D578" s="203" t="s">
        <v>338</v>
      </c>
      <c r="E578" s="18" t="s">
        <v>42</v>
      </c>
      <c r="F578" s="204">
        <v>2380</v>
      </c>
      <c r="H578" s="33"/>
    </row>
    <row r="579" spans="2:8" s="1" customFormat="1" ht="16.899999999999999" customHeight="1">
      <c r="B579" s="33"/>
      <c r="C579" s="205" t="s">
        <v>10980</v>
      </c>
      <c r="H579" s="33"/>
    </row>
    <row r="580" spans="2:8" s="1" customFormat="1" ht="16.899999999999999" customHeight="1">
      <c r="B580" s="33"/>
      <c r="C580" s="203" t="s">
        <v>4985</v>
      </c>
      <c r="D580" s="203" t="s">
        <v>4986</v>
      </c>
      <c r="E580" s="18" t="s">
        <v>244</v>
      </c>
      <c r="F580" s="204">
        <v>7680</v>
      </c>
      <c r="H580" s="33"/>
    </row>
    <row r="581" spans="2:8" s="1" customFormat="1" ht="22.5">
      <c r="B581" s="33"/>
      <c r="C581" s="203" t="s">
        <v>4971</v>
      </c>
      <c r="D581" s="203" t="s">
        <v>4972</v>
      </c>
      <c r="E581" s="18" t="s">
        <v>244</v>
      </c>
      <c r="F581" s="204">
        <v>15360</v>
      </c>
      <c r="H581" s="33"/>
    </row>
    <row r="582" spans="2:8" s="1" customFormat="1" ht="22.5">
      <c r="B582" s="33"/>
      <c r="C582" s="203" t="s">
        <v>4031</v>
      </c>
      <c r="D582" s="203" t="s">
        <v>4032</v>
      </c>
      <c r="E582" s="18" t="s">
        <v>244</v>
      </c>
      <c r="F582" s="204">
        <v>7862.75</v>
      </c>
      <c r="H582" s="33"/>
    </row>
    <row r="583" spans="2:8" s="1" customFormat="1" ht="16.899999999999999" customHeight="1">
      <c r="B583" s="33"/>
      <c r="C583" s="203" t="s">
        <v>4042</v>
      </c>
      <c r="D583" s="203" t="s">
        <v>4043</v>
      </c>
      <c r="E583" s="18" t="s">
        <v>244</v>
      </c>
      <c r="F583" s="204">
        <v>15542.75</v>
      </c>
      <c r="H583" s="33"/>
    </row>
    <row r="584" spans="2:8" s="1" customFormat="1" ht="16.899999999999999" customHeight="1">
      <c r="B584" s="33"/>
      <c r="C584" s="199" t="s">
        <v>8112</v>
      </c>
      <c r="D584" s="200" t="s">
        <v>8113</v>
      </c>
      <c r="E584" s="201" t="s">
        <v>199</v>
      </c>
      <c r="F584" s="202">
        <v>4760</v>
      </c>
      <c r="H584" s="33"/>
    </row>
    <row r="585" spans="2:8" s="1" customFormat="1" ht="16.899999999999999" customHeight="1">
      <c r="B585" s="33"/>
      <c r="C585" s="203" t="s">
        <v>42</v>
      </c>
      <c r="D585" s="203" t="s">
        <v>8261</v>
      </c>
      <c r="E585" s="18" t="s">
        <v>42</v>
      </c>
      <c r="F585" s="204">
        <v>0</v>
      </c>
      <c r="H585" s="33"/>
    </row>
    <row r="586" spans="2:8" s="1" customFormat="1" ht="16.899999999999999" customHeight="1">
      <c r="B586" s="33"/>
      <c r="C586" s="203" t="s">
        <v>42</v>
      </c>
      <c r="D586" s="203" t="s">
        <v>8249</v>
      </c>
      <c r="E586" s="18" t="s">
        <v>42</v>
      </c>
      <c r="F586" s="204">
        <v>0</v>
      </c>
      <c r="H586" s="33"/>
    </row>
    <row r="587" spans="2:8" s="1" customFormat="1" ht="16.899999999999999" customHeight="1">
      <c r="B587" s="33"/>
      <c r="C587" s="203" t="s">
        <v>42</v>
      </c>
      <c r="D587" s="203" t="s">
        <v>8250</v>
      </c>
      <c r="E587" s="18" t="s">
        <v>42</v>
      </c>
      <c r="F587" s="204">
        <v>0</v>
      </c>
      <c r="H587" s="33"/>
    </row>
    <row r="588" spans="2:8" s="1" customFormat="1" ht="16.899999999999999" customHeight="1">
      <c r="B588" s="33"/>
      <c r="C588" s="203" t="s">
        <v>42</v>
      </c>
      <c r="D588" s="203" t="s">
        <v>8262</v>
      </c>
      <c r="E588" s="18" t="s">
        <v>42</v>
      </c>
      <c r="F588" s="204">
        <v>0</v>
      </c>
      <c r="H588" s="33"/>
    </row>
    <row r="589" spans="2:8" s="1" customFormat="1" ht="16.899999999999999" customHeight="1">
      <c r="B589" s="33"/>
      <c r="C589" s="203" t="s">
        <v>42</v>
      </c>
      <c r="D589" s="203" t="s">
        <v>8242</v>
      </c>
      <c r="E589" s="18" t="s">
        <v>42</v>
      </c>
      <c r="F589" s="204">
        <v>0</v>
      </c>
      <c r="H589" s="33"/>
    </row>
    <row r="590" spans="2:8" s="1" customFormat="1" ht="16.899999999999999" customHeight="1">
      <c r="B590" s="33"/>
      <c r="C590" s="203" t="s">
        <v>42</v>
      </c>
      <c r="D590" s="203" t="s">
        <v>8251</v>
      </c>
      <c r="E590" s="18" t="s">
        <v>42</v>
      </c>
      <c r="F590" s="204">
        <v>0</v>
      </c>
      <c r="H590" s="33"/>
    </row>
    <row r="591" spans="2:8" s="1" customFormat="1" ht="16.899999999999999" customHeight="1">
      <c r="B591" s="33"/>
      <c r="C591" s="203" t="s">
        <v>42</v>
      </c>
      <c r="D591" s="203" t="s">
        <v>8263</v>
      </c>
      <c r="E591" s="18" t="s">
        <v>42</v>
      </c>
      <c r="F591" s="204">
        <v>0</v>
      </c>
      <c r="H591" s="33"/>
    </row>
    <row r="592" spans="2:8" s="1" customFormat="1" ht="16.899999999999999" customHeight="1">
      <c r="B592" s="33"/>
      <c r="C592" s="203" t="s">
        <v>42</v>
      </c>
      <c r="D592" s="203" t="s">
        <v>8253</v>
      </c>
      <c r="E592" s="18" t="s">
        <v>42</v>
      </c>
      <c r="F592" s="204">
        <v>0</v>
      </c>
      <c r="H592" s="33"/>
    </row>
    <row r="593" spans="2:8" s="1" customFormat="1" ht="16.899999999999999" customHeight="1">
      <c r="B593" s="33"/>
      <c r="C593" s="203" t="s">
        <v>42</v>
      </c>
      <c r="D593" s="203" t="s">
        <v>8264</v>
      </c>
      <c r="E593" s="18" t="s">
        <v>42</v>
      </c>
      <c r="F593" s="204">
        <v>4760</v>
      </c>
      <c r="H593" s="33"/>
    </row>
    <row r="594" spans="2:8" s="1" customFormat="1" ht="16.899999999999999" customHeight="1">
      <c r="B594" s="33"/>
      <c r="C594" s="203" t="s">
        <v>8112</v>
      </c>
      <c r="D594" s="203" t="s">
        <v>338</v>
      </c>
      <c r="E594" s="18" t="s">
        <v>42</v>
      </c>
      <c r="F594" s="204">
        <v>4760</v>
      </c>
      <c r="H594" s="33"/>
    </row>
    <row r="595" spans="2:8" s="1" customFormat="1" ht="16.899999999999999" customHeight="1">
      <c r="B595" s="33"/>
      <c r="C595" s="205" t="s">
        <v>10980</v>
      </c>
      <c r="H595" s="33"/>
    </row>
    <row r="596" spans="2:8" s="1" customFormat="1" ht="22.5">
      <c r="B596" s="33"/>
      <c r="C596" s="203" t="s">
        <v>8255</v>
      </c>
      <c r="D596" s="203" t="s">
        <v>8256</v>
      </c>
      <c r="E596" s="18" t="s">
        <v>199</v>
      </c>
      <c r="F596" s="204">
        <v>6960</v>
      </c>
      <c r="H596" s="33"/>
    </row>
    <row r="597" spans="2:8" s="1" customFormat="1" ht="16.899999999999999" customHeight="1">
      <c r="B597" s="33"/>
      <c r="C597" s="203" t="s">
        <v>4985</v>
      </c>
      <c r="D597" s="203" t="s">
        <v>4986</v>
      </c>
      <c r="E597" s="18" t="s">
        <v>244</v>
      </c>
      <c r="F597" s="204">
        <v>7680</v>
      </c>
      <c r="H597" s="33"/>
    </row>
    <row r="598" spans="2:8" s="1" customFormat="1" ht="16.899999999999999" customHeight="1">
      <c r="B598" s="33"/>
      <c r="C598" s="203" t="s">
        <v>8267</v>
      </c>
      <c r="D598" s="203" t="s">
        <v>8268</v>
      </c>
      <c r="E598" s="18" t="s">
        <v>453</v>
      </c>
      <c r="F598" s="204">
        <v>104.4</v>
      </c>
      <c r="H598" s="33"/>
    </row>
    <row r="599" spans="2:8" s="1" customFormat="1" ht="16.899999999999999" customHeight="1">
      <c r="B599" s="33"/>
      <c r="C599" s="199" t="s">
        <v>8115</v>
      </c>
      <c r="D599" s="200" t="s">
        <v>8113</v>
      </c>
      <c r="E599" s="201" t="s">
        <v>199</v>
      </c>
      <c r="F599" s="202">
        <v>2200</v>
      </c>
      <c r="H599" s="33"/>
    </row>
    <row r="600" spans="2:8" s="1" customFormat="1" ht="16.899999999999999" customHeight="1">
      <c r="B600" s="33"/>
      <c r="C600" s="203" t="s">
        <v>42</v>
      </c>
      <c r="D600" s="203" t="s">
        <v>42</v>
      </c>
      <c r="E600" s="18" t="s">
        <v>42</v>
      </c>
      <c r="F600" s="204">
        <v>0</v>
      </c>
      <c r="H600" s="33"/>
    </row>
    <row r="601" spans="2:8" s="1" customFormat="1" ht="16.899999999999999" customHeight="1">
      <c r="B601" s="33"/>
      <c r="C601" s="203" t="s">
        <v>42</v>
      </c>
      <c r="D601" s="203" t="s">
        <v>8265</v>
      </c>
      <c r="E601" s="18" t="s">
        <v>42</v>
      </c>
      <c r="F601" s="204">
        <v>0</v>
      </c>
      <c r="H601" s="33"/>
    </row>
    <row r="602" spans="2:8" s="1" customFormat="1" ht="16.899999999999999" customHeight="1">
      <c r="B602" s="33"/>
      <c r="C602" s="203" t="s">
        <v>42</v>
      </c>
      <c r="D602" s="203" t="s">
        <v>8266</v>
      </c>
      <c r="E602" s="18" t="s">
        <v>42</v>
      </c>
      <c r="F602" s="204">
        <v>2200</v>
      </c>
      <c r="H602" s="33"/>
    </row>
    <row r="603" spans="2:8" s="1" customFormat="1" ht="16.899999999999999" customHeight="1">
      <c r="B603" s="33"/>
      <c r="C603" s="203" t="s">
        <v>8115</v>
      </c>
      <c r="D603" s="203" t="s">
        <v>338</v>
      </c>
      <c r="E603" s="18" t="s">
        <v>42</v>
      </c>
      <c r="F603" s="204">
        <v>2200</v>
      </c>
      <c r="H603" s="33"/>
    </row>
    <row r="604" spans="2:8" s="1" customFormat="1" ht="16.899999999999999" customHeight="1">
      <c r="B604" s="33"/>
      <c r="C604" s="205" t="s">
        <v>10980</v>
      </c>
      <c r="H604" s="33"/>
    </row>
    <row r="605" spans="2:8" s="1" customFormat="1" ht="22.5">
      <c r="B605" s="33"/>
      <c r="C605" s="203" t="s">
        <v>8255</v>
      </c>
      <c r="D605" s="203" t="s">
        <v>8256</v>
      </c>
      <c r="E605" s="18" t="s">
        <v>199</v>
      </c>
      <c r="F605" s="204">
        <v>6960</v>
      </c>
      <c r="H605" s="33"/>
    </row>
    <row r="606" spans="2:8" s="1" customFormat="1" ht="16.899999999999999" customHeight="1">
      <c r="B606" s="33"/>
      <c r="C606" s="203" t="s">
        <v>8267</v>
      </c>
      <c r="D606" s="203" t="s">
        <v>8268</v>
      </c>
      <c r="E606" s="18" t="s">
        <v>453</v>
      </c>
      <c r="F606" s="204">
        <v>104.4</v>
      </c>
      <c r="H606" s="33"/>
    </row>
    <row r="607" spans="2:8" s="1" customFormat="1" ht="16.899999999999999" customHeight="1">
      <c r="B607" s="33"/>
      <c r="C607" s="199" t="s">
        <v>242</v>
      </c>
      <c r="D607" s="200" t="s">
        <v>8117</v>
      </c>
      <c r="E607" s="201" t="s">
        <v>244</v>
      </c>
      <c r="F607" s="202">
        <v>1500</v>
      </c>
      <c r="H607" s="33"/>
    </row>
    <row r="608" spans="2:8" s="1" customFormat="1" ht="16.899999999999999" customHeight="1">
      <c r="B608" s="33"/>
      <c r="C608" s="203" t="s">
        <v>42</v>
      </c>
      <c r="D608" s="203" t="s">
        <v>8209</v>
      </c>
      <c r="E608" s="18" t="s">
        <v>42</v>
      </c>
      <c r="F608" s="204">
        <v>0</v>
      </c>
      <c r="H608" s="33"/>
    </row>
    <row r="609" spans="2:8" s="1" customFormat="1" ht="16.899999999999999" customHeight="1">
      <c r="B609" s="33"/>
      <c r="C609" s="203" t="s">
        <v>42</v>
      </c>
      <c r="D609" s="203" t="s">
        <v>8155</v>
      </c>
      <c r="E609" s="18" t="s">
        <v>42</v>
      </c>
      <c r="F609" s="204">
        <v>0</v>
      </c>
      <c r="H609" s="33"/>
    </row>
    <row r="610" spans="2:8" s="1" customFormat="1" ht="16.899999999999999" customHeight="1">
      <c r="B610" s="33"/>
      <c r="C610" s="203" t="s">
        <v>42</v>
      </c>
      <c r="D610" s="203" t="s">
        <v>8228</v>
      </c>
      <c r="E610" s="18" t="s">
        <v>42</v>
      </c>
      <c r="F610" s="204">
        <v>1500</v>
      </c>
      <c r="H610" s="33"/>
    </row>
    <row r="611" spans="2:8" s="1" customFormat="1" ht="16.899999999999999" customHeight="1">
      <c r="B611" s="33"/>
      <c r="C611" s="203" t="s">
        <v>242</v>
      </c>
      <c r="D611" s="203" t="s">
        <v>338</v>
      </c>
      <c r="E611" s="18" t="s">
        <v>42</v>
      </c>
      <c r="F611" s="204">
        <v>1500</v>
      </c>
      <c r="H611" s="33"/>
    </row>
    <row r="612" spans="2:8" s="1" customFormat="1" ht="16.899999999999999" customHeight="1">
      <c r="B612" s="33"/>
      <c r="C612" s="205" t="s">
        <v>10980</v>
      </c>
      <c r="H612" s="33"/>
    </row>
    <row r="613" spans="2:8" s="1" customFormat="1" ht="16.899999999999999" customHeight="1">
      <c r="B613" s="33"/>
      <c r="C613" s="203" t="s">
        <v>8224</v>
      </c>
      <c r="D613" s="203" t="s">
        <v>4999</v>
      </c>
      <c r="E613" s="18" t="s">
        <v>244</v>
      </c>
      <c r="F613" s="204">
        <v>1500</v>
      </c>
      <c r="H613" s="33"/>
    </row>
    <row r="614" spans="2:8" s="1" customFormat="1" ht="22.5">
      <c r="B614" s="33"/>
      <c r="C614" s="203" t="s">
        <v>4971</v>
      </c>
      <c r="D614" s="203" t="s">
        <v>4972</v>
      </c>
      <c r="E614" s="18" t="s">
        <v>244</v>
      </c>
      <c r="F614" s="204">
        <v>15360</v>
      </c>
      <c r="H614" s="33"/>
    </row>
    <row r="615" spans="2:8" s="1" customFormat="1" ht="22.5">
      <c r="B615" s="33"/>
      <c r="C615" s="203" t="s">
        <v>4031</v>
      </c>
      <c r="D615" s="203" t="s">
        <v>4032</v>
      </c>
      <c r="E615" s="18" t="s">
        <v>244</v>
      </c>
      <c r="F615" s="204">
        <v>7862.75</v>
      </c>
      <c r="H615" s="33"/>
    </row>
    <row r="616" spans="2:8" s="1" customFormat="1" ht="16.899999999999999" customHeight="1">
      <c r="B616" s="33"/>
      <c r="C616" s="203" t="s">
        <v>4985</v>
      </c>
      <c r="D616" s="203" t="s">
        <v>4986</v>
      </c>
      <c r="E616" s="18" t="s">
        <v>244</v>
      </c>
      <c r="F616" s="204">
        <v>7680</v>
      </c>
      <c r="H616" s="33"/>
    </row>
    <row r="617" spans="2:8" s="1" customFormat="1" ht="16.899999999999999" customHeight="1">
      <c r="B617" s="33"/>
      <c r="C617" s="203" t="s">
        <v>4042</v>
      </c>
      <c r="D617" s="203" t="s">
        <v>4043</v>
      </c>
      <c r="E617" s="18" t="s">
        <v>244</v>
      </c>
      <c r="F617" s="204">
        <v>15542.75</v>
      </c>
      <c r="H617" s="33"/>
    </row>
    <row r="618" spans="2:8" s="1" customFormat="1" ht="26.45" customHeight="1">
      <c r="B618" s="33"/>
      <c r="C618" s="198" t="s">
        <v>10989</v>
      </c>
      <c r="D618" s="198" t="s">
        <v>129</v>
      </c>
      <c r="H618" s="33"/>
    </row>
    <row r="619" spans="2:8" s="1" customFormat="1" ht="16.899999999999999" customHeight="1">
      <c r="B619" s="33"/>
      <c r="C619" s="199" t="s">
        <v>3981</v>
      </c>
      <c r="D619" s="200" t="s">
        <v>8283</v>
      </c>
      <c r="E619" s="201" t="s">
        <v>244</v>
      </c>
      <c r="F619" s="202">
        <v>6.3620000000000001</v>
      </c>
      <c r="H619" s="33"/>
    </row>
    <row r="620" spans="2:8" s="1" customFormat="1" ht="16.899999999999999" customHeight="1">
      <c r="B620" s="33"/>
      <c r="C620" s="203" t="s">
        <v>42</v>
      </c>
      <c r="D620" s="203" t="s">
        <v>8339</v>
      </c>
      <c r="E620" s="18" t="s">
        <v>42</v>
      </c>
      <c r="F620" s="204">
        <v>0</v>
      </c>
      <c r="H620" s="33"/>
    </row>
    <row r="621" spans="2:8" s="1" customFormat="1" ht="16.899999999999999" customHeight="1">
      <c r="B621" s="33"/>
      <c r="C621" s="203" t="s">
        <v>42</v>
      </c>
      <c r="D621" s="203" t="s">
        <v>8288</v>
      </c>
      <c r="E621" s="18" t="s">
        <v>42</v>
      </c>
      <c r="F621" s="204">
        <v>6.3620000000000001</v>
      </c>
      <c r="H621" s="33"/>
    </row>
    <row r="622" spans="2:8" s="1" customFormat="1" ht="16.899999999999999" customHeight="1">
      <c r="B622" s="33"/>
      <c r="C622" s="203" t="s">
        <v>3981</v>
      </c>
      <c r="D622" s="203" t="s">
        <v>338</v>
      </c>
      <c r="E622" s="18" t="s">
        <v>42</v>
      </c>
      <c r="F622" s="204">
        <v>6.3620000000000001</v>
      </c>
      <c r="H622" s="33"/>
    </row>
    <row r="623" spans="2:8" s="1" customFormat="1" ht="16.899999999999999" customHeight="1">
      <c r="B623" s="33"/>
      <c r="C623" s="205" t="s">
        <v>10980</v>
      </c>
      <c r="H623" s="33"/>
    </row>
    <row r="624" spans="2:8" s="1" customFormat="1" ht="22.5">
      <c r="B624" s="33"/>
      <c r="C624" s="203" t="s">
        <v>4031</v>
      </c>
      <c r="D624" s="203" t="s">
        <v>4032</v>
      </c>
      <c r="E624" s="18" t="s">
        <v>244</v>
      </c>
      <c r="F624" s="204">
        <v>6.3620000000000001</v>
      </c>
      <c r="H624" s="33"/>
    </row>
    <row r="625" spans="2:8" s="1" customFormat="1" ht="16.899999999999999" customHeight="1">
      <c r="B625" s="33"/>
      <c r="C625" s="203" t="s">
        <v>4042</v>
      </c>
      <c r="D625" s="203" t="s">
        <v>4043</v>
      </c>
      <c r="E625" s="18" t="s">
        <v>244</v>
      </c>
      <c r="F625" s="204">
        <v>6.3620000000000001</v>
      </c>
      <c r="H625" s="33"/>
    </row>
    <row r="626" spans="2:8" s="1" customFormat="1" ht="22.5">
      <c r="B626" s="33"/>
      <c r="C626" s="203" t="s">
        <v>4991</v>
      </c>
      <c r="D626" s="203" t="s">
        <v>4992</v>
      </c>
      <c r="E626" s="18" t="s">
        <v>453</v>
      </c>
      <c r="F626" s="204">
        <v>11.452</v>
      </c>
      <c r="H626" s="33"/>
    </row>
    <row r="627" spans="2:8" s="1" customFormat="1" ht="16.899999999999999" customHeight="1">
      <c r="B627" s="33"/>
      <c r="C627" s="199" t="s">
        <v>8285</v>
      </c>
      <c r="D627" s="200" t="s">
        <v>8286</v>
      </c>
      <c r="E627" s="201" t="s">
        <v>402</v>
      </c>
      <c r="F627" s="202">
        <v>22.5</v>
      </c>
      <c r="H627" s="33"/>
    </row>
    <row r="628" spans="2:8" s="1" customFormat="1" ht="16.899999999999999" customHeight="1">
      <c r="B628" s="33"/>
      <c r="C628" s="203" t="s">
        <v>42</v>
      </c>
      <c r="D628" s="203" t="s">
        <v>8345</v>
      </c>
      <c r="E628" s="18" t="s">
        <v>42</v>
      </c>
      <c r="F628" s="204">
        <v>0</v>
      </c>
      <c r="H628" s="33"/>
    </row>
    <row r="629" spans="2:8" s="1" customFormat="1" ht="16.899999999999999" customHeight="1">
      <c r="B629" s="33"/>
      <c r="C629" s="203" t="s">
        <v>42</v>
      </c>
      <c r="D629" s="203" t="s">
        <v>7970</v>
      </c>
      <c r="E629" s="18" t="s">
        <v>42</v>
      </c>
      <c r="F629" s="204">
        <v>0</v>
      </c>
      <c r="H629" s="33"/>
    </row>
    <row r="630" spans="2:8" s="1" customFormat="1" ht="16.899999999999999" customHeight="1">
      <c r="B630" s="33"/>
      <c r="C630" s="203" t="s">
        <v>42</v>
      </c>
      <c r="D630" s="203" t="s">
        <v>8300</v>
      </c>
      <c r="E630" s="18" t="s">
        <v>42</v>
      </c>
      <c r="F630" s="204">
        <v>0</v>
      </c>
      <c r="H630" s="33"/>
    </row>
    <row r="631" spans="2:8" s="1" customFormat="1" ht="16.899999999999999" customHeight="1">
      <c r="B631" s="33"/>
      <c r="C631" s="203" t="s">
        <v>42</v>
      </c>
      <c r="D631" s="203" t="s">
        <v>8301</v>
      </c>
      <c r="E631" s="18" t="s">
        <v>42</v>
      </c>
      <c r="F631" s="204">
        <v>22.5</v>
      </c>
      <c r="H631" s="33"/>
    </row>
    <row r="632" spans="2:8" s="1" customFormat="1" ht="16.899999999999999" customHeight="1">
      <c r="B632" s="33"/>
      <c r="C632" s="203" t="s">
        <v>8285</v>
      </c>
      <c r="D632" s="203" t="s">
        <v>338</v>
      </c>
      <c r="E632" s="18" t="s">
        <v>42</v>
      </c>
      <c r="F632" s="204">
        <v>22.5</v>
      </c>
      <c r="H632" s="33"/>
    </row>
    <row r="633" spans="2:8" s="1" customFormat="1" ht="16.899999999999999" customHeight="1">
      <c r="B633" s="33"/>
      <c r="C633" s="205" t="s">
        <v>10980</v>
      </c>
      <c r="H633" s="33"/>
    </row>
    <row r="634" spans="2:8" s="1" customFormat="1" ht="16.899999999999999" customHeight="1">
      <c r="B634" s="33"/>
      <c r="C634" s="203" t="s">
        <v>8350</v>
      </c>
      <c r="D634" s="203" t="s">
        <v>8351</v>
      </c>
      <c r="E634" s="18" t="s">
        <v>402</v>
      </c>
      <c r="F634" s="204">
        <v>22.5</v>
      </c>
      <c r="H634" s="33"/>
    </row>
    <row r="635" spans="2:8" s="1" customFormat="1" ht="16.899999999999999" customHeight="1">
      <c r="B635" s="33"/>
      <c r="C635" s="203" t="s">
        <v>8340</v>
      </c>
      <c r="D635" s="203" t="s">
        <v>8341</v>
      </c>
      <c r="E635" s="18" t="s">
        <v>244</v>
      </c>
      <c r="F635" s="204">
        <v>6.3620000000000001</v>
      </c>
      <c r="H635" s="33"/>
    </row>
    <row r="636" spans="2:8" s="1" customFormat="1" ht="16.899999999999999" customHeight="1">
      <c r="B636" s="33"/>
      <c r="C636" s="199" t="s">
        <v>8288</v>
      </c>
      <c r="D636" s="200" t="s">
        <v>8289</v>
      </c>
      <c r="E636" s="201" t="s">
        <v>244</v>
      </c>
      <c r="F636" s="202">
        <v>6.3620000000000001</v>
      </c>
      <c r="H636" s="33"/>
    </row>
    <row r="637" spans="2:8" s="1" customFormat="1" ht="16.899999999999999" customHeight="1">
      <c r="B637" s="33"/>
      <c r="C637" s="203" t="s">
        <v>42</v>
      </c>
      <c r="D637" s="203" t="s">
        <v>8345</v>
      </c>
      <c r="E637" s="18" t="s">
        <v>42</v>
      </c>
      <c r="F637" s="204">
        <v>0</v>
      </c>
      <c r="H637" s="33"/>
    </row>
    <row r="638" spans="2:8" s="1" customFormat="1" ht="16.899999999999999" customHeight="1">
      <c r="B638" s="33"/>
      <c r="C638" s="203" t="s">
        <v>42</v>
      </c>
      <c r="D638" s="203" t="s">
        <v>8346</v>
      </c>
      <c r="E638" s="18" t="s">
        <v>42</v>
      </c>
      <c r="F638" s="204">
        <v>6.3620000000000001</v>
      </c>
      <c r="H638" s="33"/>
    </row>
    <row r="639" spans="2:8" s="1" customFormat="1" ht="16.899999999999999" customHeight="1">
      <c r="B639" s="33"/>
      <c r="C639" s="203" t="s">
        <v>8288</v>
      </c>
      <c r="D639" s="203" t="s">
        <v>338</v>
      </c>
      <c r="E639" s="18" t="s">
        <v>42</v>
      </c>
      <c r="F639" s="204">
        <v>6.3620000000000001</v>
      </c>
      <c r="H639" s="33"/>
    </row>
    <row r="640" spans="2:8" s="1" customFormat="1" ht="16.899999999999999" customHeight="1">
      <c r="B640" s="33"/>
      <c r="C640" s="205" t="s">
        <v>10980</v>
      </c>
      <c r="H640" s="33"/>
    </row>
    <row r="641" spans="2:8" s="1" customFormat="1" ht="16.899999999999999" customHeight="1">
      <c r="B641" s="33"/>
      <c r="C641" s="203" t="s">
        <v>8340</v>
      </c>
      <c r="D641" s="203" t="s">
        <v>8341</v>
      </c>
      <c r="E641" s="18" t="s">
        <v>244</v>
      </c>
      <c r="F641" s="204">
        <v>6.3620000000000001</v>
      </c>
      <c r="H641" s="33"/>
    </row>
    <row r="642" spans="2:8" s="1" customFormat="1" ht="22.5">
      <c r="B642" s="33"/>
      <c r="C642" s="203" t="s">
        <v>4031</v>
      </c>
      <c r="D642" s="203" t="s">
        <v>4032</v>
      </c>
      <c r="E642" s="18" t="s">
        <v>244</v>
      </c>
      <c r="F642" s="204">
        <v>6.3620000000000001</v>
      </c>
      <c r="H642" s="33"/>
    </row>
    <row r="643" spans="2:8" s="1" customFormat="1" ht="16.899999999999999" customHeight="1">
      <c r="B643" s="33"/>
      <c r="C643" s="199" t="s">
        <v>8290</v>
      </c>
      <c r="D643" s="200" t="s">
        <v>8291</v>
      </c>
      <c r="E643" s="201" t="s">
        <v>402</v>
      </c>
      <c r="F643" s="202">
        <v>22.5</v>
      </c>
      <c r="H643" s="33"/>
    </row>
    <row r="644" spans="2:8" s="1" customFormat="1" ht="16.899999999999999" customHeight="1">
      <c r="B644" s="33"/>
      <c r="C644" s="203" t="s">
        <v>42</v>
      </c>
      <c r="D644" s="203" t="s">
        <v>8299</v>
      </c>
      <c r="E644" s="18" t="s">
        <v>42</v>
      </c>
      <c r="F644" s="204">
        <v>0</v>
      </c>
      <c r="H644" s="33"/>
    </row>
    <row r="645" spans="2:8" s="1" customFormat="1" ht="16.899999999999999" customHeight="1">
      <c r="B645" s="33"/>
      <c r="C645" s="203" t="s">
        <v>42</v>
      </c>
      <c r="D645" s="203" t="s">
        <v>7970</v>
      </c>
      <c r="E645" s="18" t="s">
        <v>42</v>
      </c>
      <c r="F645" s="204">
        <v>0</v>
      </c>
      <c r="H645" s="33"/>
    </row>
    <row r="646" spans="2:8" s="1" customFormat="1" ht="16.899999999999999" customHeight="1">
      <c r="B646" s="33"/>
      <c r="C646" s="203" t="s">
        <v>42</v>
      </c>
      <c r="D646" s="203" t="s">
        <v>8300</v>
      </c>
      <c r="E646" s="18" t="s">
        <v>42</v>
      </c>
      <c r="F646" s="204">
        <v>0</v>
      </c>
      <c r="H646" s="33"/>
    </row>
    <row r="647" spans="2:8" s="1" customFormat="1" ht="16.899999999999999" customHeight="1">
      <c r="B647" s="33"/>
      <c r="C647" s="203" t="s">
        <v>42</v>
      </c>
      <c r="D647" s="203" t="s">
        <v>8301</v>
      </c>
      <c r="E647" s="18" t="s">
        <v>42</v>
      </c>
      <c r="F647" s="204">
        <v>22.5</v>
      </c>
      <c r="H647" s="33"/>
    </row>
    <row r="648" spans="2:8" s="1" customFormat="1" ht="16.899999999999999" customHeight="1">
      <c r="B648" s="33"/>
      <c r="C648" s="203" t="s">
        <v>8290</v>
      </c>
      <c r="D648" s="203" t="s">
        <v>338</v>
      </c>
      <c r="E648" s="18" t="s">
        <v>42</v>
      </c>
      <c r="F648" s="204">
        <v>22.5</v>
      </c>
      <c r="H648" s="33"/>
    </row>
    <row r="649" spans="2:8" s="1" customFormat="1" ht="16.899999999999999" customHeight="1">
      <c r="B649" s="33"/>
      <c r="C649" s="205" t="s">
        <v>10980</v>
      </c>
      <c r="H649" s="33"/>
    </row>
    <row r="650" spans="2:8" s="1" customFormat="1" ht="16.899999999999999" customHeight="1">
      <c r="B650" s="33"/>
      <c r="C650" s="203" t="s">
        <v>8293</v>
      </c>
      <c r="D650" s="203" t="s">
        <v>8294</v>
      </c>
      <c r="E650" s="18" t="s">
        <v>402</v>
      </c>
      <c r="F650" s="204">
        <v>22.5</v>
      </c>
      <c r="H650" s="33"/>
    </row>
    <row r="651" spans="2:8" s="1" customFormat="1" ht="16.899999999999999" customHeight="1">
      <c r="B651" s="33"/>
      <c r="C651" s="203" t="s">
        <v>8324</v>
      </c>
      <c r="D651" s="203" t="s">
        <v>8325</v>
      </c>
      <c r="E651" s="18" t="s">
        <v>402</v>
      </c>
      <c r="F651" s="204">
        <v>22.5</v>
      </c>
      <c r="H651" s="33"/>
    </row>
    <row r="652" spans="2:8" s="1" customFormat="1" ht="16.899999999999999" customHeight="1">
      <c r="B652" s="33"/>
      <c r="C652" s="203" t="s">
        <v>8302</v>
      </c>
      <c r="D652" s="203" t="s">
        <v>8303</v>
      </c>
      <c r="E652" s="18" t="s">
        <v>453</v>
      </c>
      <c r="F652" s="204">
        <v>1.216</v>
      </c>
      <c r="H652" s="33"/>
    </row>
    <row r="653" spans="2:8" s="1" customFormat="1" ht="26.45" customHeight="1">
      <c r="B653" s="33"/>
      <c r="C653" s="198" t="s">
        <v>10990</v>
      </c>
      <c r="D653" s="198" t="s">
        <v>135</v>
      </c>
      <c r="H653" s="33"/>
    </row>
    <row r="654" spans="2:8" s="1" customFormat="1" ht="16.899999999999999" customHeight="1">
      <c r="B654" s="33"/>
      <c r="C654" s="199" t="s">
        <v>197</v>
      </c>
      <c r="D654" s="200" t="s">
        <v>8356</v>
      </c>
      <c r="E654" s="201" t="s">
        <v>199</v>
      </c>
      <c r="F654" s="202">
        <v>50.54</v>
      </c>
      <c r="H654" s="33"/>
    </row>
    <row r="655" spans="2:8" s="1" customFormat="1" ht="16.899999999999999" customHeight="1">
      <c r="B655" s="33"/>
      <c r="C655" s="203" t="s">
        <v>42</v>
      </c>
      <c r="D655" s="203" t="s">
        <v>8569</v>
      </c>
      <c r="E655" s="18" t="s">
        <v>42</v>
      </c>
      <c r="F655" s="204">
        <v>0</v>
      </c>
      <c r="H655" s="33"/>
    </row>
    <row r="656" spans="2:8" s="1" customFormat="1" ht="16.899999999999999" customHeight="1">
      <c r="B656" s="33"/>
      <c r="C656" s="203" t="s">
        <v>42</v>
      </c>
      <c r="D656" s="203" t="s">
        <v>8585</v>
      </c>
      <c r="E656" s="18" t="s">
        <v>42</v>
      </c>
      <c r="F656" s="204">
        <v>0</v>
      </c>
      <c r="H656" s="33"/>
    </row>
    <row r="657" spans="2:8" s="1" customFormat="1" ht="16.899999999999999" customHeight="1">
      <c r="B657" s="33"/>
      <c r="C657" s="203" t="s">
        <v>42</v>
      </c>
      <c r="D657" s="203" t="s">
        <v>8586</v>
      </c>
      <c r="E657" s="18" t="s">
        <v>42</v>
      </c>
      <c r="F657" s="204">
        <v>36.96</v>
      </c>
      <c r="H657" s="33"/>
    </row>
    <row r="658" spans="2:8" s="1" customFormat="1" ht="16.899999999999999" customHeight="1">
      <c r="B658" s="33"/>
      <c r="C658" s="203" t="s">
        <v>42</v>
      </c>
      <c r="D658" s="203" t="s">
        <v>8587</v>
      </c>
      <c r="E658" s="18" t="s">
        <v>42</v>
      </c>
      <c r="F658" s="204">
        <v>13.58</v>
      </c>
      <c r="H658" s="33"/>
    </row>
    <row r="659" spans="2:8" s="1" customFormat="1" ht="16.899999999999999" customHeight="1">
      <c r="B659" s="33"/>
      <c r="C659" s="203" t="s">
        <v>197</v>
      </c>
      <c r="D659" s="203" t="s">
        <v>338</v>
      </c>
      <c r="E659" s="18" t="s">
        <v>42</v>
      </c>
      <c r="F659" s="204">
        <v>50.54</v>
      </c>
      <c r="H659" s="33"/>
    </row>
    <row r="660" spans="2:8" s="1" customFormat="1" ht="16.899999999999999" customHeight="1">
      <c r="B660" s="33"/>
      <c r="C660" s="205" t="s">
        <v>10980</v>
      </c>
      <c r="H660" s="33"/>
    </row>
    <row r="661" spans="2:8" s="1" customFormat="1" ht="16.899999999999999" customHeight="1">
      <c r="B661" s="33"/>
      <c r="C661" s="203" t="s">
        <v>1138</v>
      </c>
      <c r="D661" s="203" t="s">
        <v>1139</v>
      </c>
      <c r="E661" s="18" t="s">
        <v>199</v>
      </c>
      <c r="F661" s="204">
        <v>101.08</v>
      </c>
      <c r="H661" s="33"/>
    </row>
    <row r="662" spans="2:8" s="1" customFormat="1" ht="16.899999999999999" customHeight="1">
      <c r="B662" s="33"/>
      <c r="C662" s="203" t="s">
        <v>1114</v>
      </c>
      <c r="D662" s="203" t="s">
        <v>1115</v>
      </c>
      <c r="E662" s="18" t="s">
        <v>199</v>
      </c>
      <c r="F662" s="204">
        <v>50.54</v>
      </c>
      <c r="H662" s="33"/>
    </row>
    <row r="663" spans="2:8" s="1" customFormat="1" ht="16.899999999999999" customHeight="1">
      <c r="B663" s="33"/>
      <c r="C663" s="203" t="s">
        <v>1198</v>
      </c>
      <c r="D663" s="203" t="s">
        <v>1199</v>
      </c>
      <c r="E663" s="18" t="s">
        <v>199</v>
      </c>
      <c r="F663" s="204">
        <v>50.54</v>
      </c>
      <c r="H663" s="33"/>
    </row>
    <row r="664" spans="2:8" s="1" customFormat="1" ht="16.899999999999999" customHeight="1">
      <c r="B664" s="33"/>
      <c r="C664" s="203" t="s">
        <v>1121</v>
      </c>
      <c r="D664" s="203" t="s">
        <v>1122</v>
      </c>
      <c r="E664" s="18" t="s">
        <v>453</v>
      </c>
      <c r="F664" s="204">
        <v>3.3000000000000002E-2</v>
      </c>
      <c r="H664" s="33"/>
    </row>
    <row r="665" spans="2:8" s="1" customFormat="1" ht="22.5">
      <c r="B665" s="33"/>
      <c r="C665" s="203" t="s">
        <v>1146</v>
      </c>
      <c r="D665" s="203" t="s">
        <v>1147</v>
      </c>
      <c r="E665" s="18" t="s">
        <v>199</v>
      </c>
      <c r="F665" s="204">
        <v>107.065</v>
      </c>
      <c r="H665" s="33"/>
    </row>
    <row r="666" spans="2:8" s="1" customFormat="1" ht="22.5">
      <c r="B666" s="33"/>
      <c r="C666" s="203" t="s">
        <v>1281</v>
      </c>
      <c r="D666" s="203" t="s">
        <v>1282</v>
      </c>
      <c r="E666" s="18" t="s">
        <v>199</v>
      </c>
      <c r="F666" s="204">
        <v>107.065</v>
      </c>
      <c r="H666" s="33"/>
    </row>
    <row r="667" spans="2:8" s="1" customFormat="1" ht="16.899999999999999" customHeight="1">
      <c r="B667" s="33"/>
      <c r="C667" s="203" t="s">
        <v>1206</v>
      </c>
      <c r="D667" s="203" t="s">
        <v>1207</v>
      </c>
      <c r="E667" s="18" t="s">
        <v>199</v>
      </c>
      <c r="F667" s="204">
        <v>102.41</v>
      </c>
      <c r="H667" s="33"/>
    </row>
    <row r="668" spans="2:8" s="1" customFormat="1" ht="16.899999999999999" customHeight="1">
      <c r="B668" s="33"/>
      <c r="C668" s="199" t="s">
        <v>201</v>
      </c>
      <c r="D668" s="200" t="s">
        <v>8358</v>
      </c>
      <c r="E668" s="201" t="s">
        <v>199</v>
      </c>
      <c r="F668" s="202">
        <v>42.56</v>
      </c>
      <c r="H668" s="33"/>
    </row>
    <row r="669" spans="2:8" s="1" customFormat="1" ht="16.899999999999999" customHeight="1">
      <c r="B669" s="33"/>
      <c r="C669" s="203" t="s">
        <v>42</v>
      </c>
      <c r="D669" s="203" t="s">
        <v>8569</v>
      </c>
      <c r="E669" s="18" t="s">
        <v>42</v>
      </c>
      <c r="F669" s="204">
        <v>0</v>
      </c>
      <c r="H669" s="33"/>
    </row>
    <row r="670" spans="2:8" s="1" customFormat="1" ht="16.899999999999999" customHeight="1">
      <c r="B670" s="33"/>
      <c r="C670" s="203" t="s">
        <v>42</v>
      </c>
      <c r="D670" s="203" t="s">
        <v>8580</v>
      </c>
      <c r="E670" s="18" t="s">
        <v>42</v>
      </c>
      <c r="F670" s="204">
        <v>0</v>
      </c>
      <c r="H670" s="33"/>
    </row>
    <row r="671" spans="2:8" s="1" customFormat="1" ht="16.899999999999999" customHeight="1">
      <c r="B671" s="33"/>
      <c r="C671" s="203" t="s">
        <v>42</v>
      </c>
      <c r="D671" s="203" t="s">
        <v>8581</v>
      </c>
      <c r="E671" s="18" t="s">
        <v>42</v>
      </c>
      <c r="F671" s="204">
        <v>0</v>
      </c>
      <c r="H671" s="33"/>
    </row>
    <row r="672" spans="2:8" s="1" customFormat="1" ht="16.899999999999999" customHeight="1">
      <c r="B672" s="33"/>
      <c r="C672" s="203" t="s">
        <v>42</v>
      </c>
      <c r="D672" s="203" t="s">
        <v>8582</v>
      </c>
      <c r="E672" s="18" t="s">
        <v>42</v>
      </c>
      <c r="F672" s="204">
        <v>42.56</v>
      </c>
      <c r="H672" s="33"/>
    </row>
    <row r="673" spans="2:8" s="1" customFormat="1" ht="16.899999999999999" customHeight="1">
      <c r="B673" s="33"/>
      <c r="C673" s="203" t="s">
        <v>201</v>
      </c>
      <c r="D673" s="203" t="s">
        <v>338</v>
      </c>
      <c r="E673" s="18" t="s">
        <v>42</v>
      </c>
      <c r="F673" s="204">
        <v>42.56</v>
      </c>
      <c r="H673" s="33"/>
    </row>
    <row r="674" spans="2:8" s="1" customFormat="1" ht="16.899999999999999" customHeight="1">
      <c r="B674" s="33"/>
      <c r="C674" s="205" t="s">
        <v>10980</v>
      </c>
      <c r="H674" s="33"/>
    </row>
    <row r="675" spans="2:8" s="1" customFormat="1" ht="16.899999999999999" customHeight="1">
      <c r="B675" s="33"/>
      <c r="C675" s="203" t="s">
        <v>1129</v>
      </c>
      <c r="D675" s="203" t="s">
        <v>1130</v>
      </c>
      <c r="E675" s="18" t="s">
        <v>199</v>
      </c>
      <c r="F675" s="204">
        <v>85.12</v>
      </c>
      <c r="H675" s="33"/>
    </row>
    <row r="676" spans="2:8" s="1" customFormat="1" ht="16.899999999999999" customHeight="1">
      <c r="B676" s="33"/>
      <c r="C676" s="203" t="s">
        <v>1107</v>
      </c>
      <c r="D676" s="203" t="s">
        <v>1108</v>
      </c>
      <c r="E676" s="18" t="s">
        <v>199</v>
      </c>
      <c r="F676" s="204">
        <v>42.56</v>
      </c>
      <c r="H676" s="33"/>
    </row>
    <row r="677" spans="2:8" s="1" customFormat="1" ht="16.899999999999999" customHeight="1">
      <c r="B677" s="33"/>
      <c r="C677" s="203" t="s">
        <v>1185</v>
      </c>
      <c r="D677" s="203" t="s">
        <v>1186</v>
      </c>
      <c r="E677" s="18" t="s">
        <v>199</v>
      </c>
      <c r="F677" s="204">
        <v>42.56</v>
      </c>
      <c r="H677" s="33"/>
    </row>
    <row r="678" spans="2:8" s="1" customFormat="1" ht="16.899999999999999" customHeight="1">
      <c r="B678" s="33"/>
      <c r="C678" s="203" t="s">
        <v>1121</v>
      </c>
      <c r="D678" s="203" t="s">
        <v>1122</v>
      </c>
      <c r="E678" s="18" t="s">
        <v>453</v>
      </c>
      <c r="F678" s="204">
        <v>3.3000000000000002E-2</v>
      </c>
      <c r="H678" s="33"/>
    </row>
    <row r="679" spans="2:8" s="1" customFormat="1" ht="22.5">
      <c r="B679" s="33"/>
      <c r="C679" s="203" t="s">
        <v>1146</v>
      </c>
      <c r="D679" s="203" t="s">
        <v>1147</v>
      </c>
      <c r="E679" s="18" t="s">
        <v>199</v>
      </c>
      <c r="F679" s="204">
        <v>107.065</v>
      </c>
      <c r="H679" s="33"/>
    </row>
    <row r="680" spans="2:8" s="1" customFormat="1" ht="22.5">
      <c r="B680" s="33"/>
      <c r="C680" s="203" t="s">
        <v>1281</v>
      </c>
      <c r="D680" s="203" t="s">
        <v>1282</v>
      </c>
      <c r="E680" s="18" t="s">
        <v>199</v>
      </c>
      <c r="F680" s="204">
        <v>107.065</v>
      </c>
      <c r="H680" s="33"/>
    </row>
    <row r="681" spans="2:8" s="1" customFormat="1" ht="16.899999999999999" customHeight="1">
      <c r="B681" s="33"/>
      <c r="C681" s="203" t="s">
        <v>1206</v>
      </c>
      <c r="D681" s="203" t="s">
        <v>1207</v>
      </c>
      <c r="E681" s="18" t="s">
        <v>199</v>
      </c>
      <c r="F681" s="204">
        <v>102.41</v>
      </c>
      <c r="H681" s="33"/>
    </row>
    <row r="682" spans="2:8" s="1" customFormat="1" ht="16.899999999999999" customHeight="1">
      <c r="B682" s="33"/>
      <c r="C682" s="199" t="s">
        <v>205</v>
      </c>
      <c r="D682" s="200" t="s">
        <v>8360</v>
      </c>
      <c r="E682" s="201" t="s">
        <v>199</v>
      </c>
      <c r="F682" s="202">
        <v>81.42</v>
      </c>
      <c r="H682" s="33"/>
    </row>
    <row r="683" spans="2:8" s="1" customFormat="1" ht="16.899999999999999" customHeight="1">
      <c r="B683" s="33"/>
      <c r="C683" s="203" t="s">
        <v>42</v>
      </c>
      <c r="D683" s="203" t="s">
        <v>8677</v>
      </c>
      <c r="E683" s="18" t="s">
        <v>42</v>
      </c>
      <c r="F683" s="204">
        <v>0</v>
      </c>
      <c r="H683" s="33"/>
    </row>
    <row r="684" spans="2:8" s="1" customFormat="1" ht="16.899999999999999" customHeight="1">
      <c r="B684" s="33"/>
      <c r="C684" s="203" t="s">
        <v>42</v>
      </c>
      <c r="D684" s="203" t="s">
        <v>8678</v>
      </c>
      <c r="E684" s="18" t="s">
        <v>42</v>
      </c>
      <c r="F684" s="204">
        <v>35</v>
      </c>
      <c r="H684" s="33"/>
    </row>
    <row r="685" spans="2:8" s="1" customFormat="1" ht="16.899999999999999" customHeight="1">
      <c r="B685" s="33"/>
      <c r="C685" s="203" t="s">
        <v>42</v>
      </c>
      <c r="D685" s="203" t="s">
        <v>8679</v>
      </c>
      <c r="E685" s="18" t="s">
        <v>42</v>
      </c>
      <c r="F685" s="204">
        <v>46.42</v>
      </c>
      <c r="H685" s="33"/>
    </row>
    <row r="686" spans="2:8" s="1" customFormat="1" ht="16.899999999999999" customHeight="1">
      <c r="B686" s="33"/>
      <c r="C686" s="203" t="s">
        <v>205</v>
      </c>
      <c r="D686" s="203" t="s">
        <v>338</v>
      </c>
      <c r="E686" s="18" t="s">
        <v>42</v>
      </c>
      <c r="F686" s="204">
        <v>81.42</v>
      </c>
      <c r="H686" s="33"/>
    </row>
    <row r="687" spans="2:8" s="1" customFormat="1" ht="16.899999999999999" customHeight="1">
      <c r="B687" s="33"/>
      <c r="C687" s="205" t="s">
        <v>10980</v>
      </c>
      <c r="H687" s="33"/>
    </row>
    <row r="688" spans="2:8" s="1" customFormat="1" ht="16.899999999999999" customHeight="1">
      <c r="B688" s="33"/>
      <c r="C688" s="203" t="s">
        <v>3963</v>
      </c>
      <c r="D688" s="203" t="s">
        <v>3964</v>
      </c>
      <c r="E688" s="18" t="s">
        <v>199</v>
      </c>
      <c r="F688" s="204">
        <v>81.42</v>
      </c>
      <c r="H688" s="33"/>
    </row>
    <row r="689" spans="2:8" s="1" customFormat="1" ht="16.899999999999999" customHeight="1">
      <c r="B689" s="33"/>
      <c r="C689" s="203" t="s">
        <v>3935</v>
      </c>
      <c r="D689" s="203" t="s">
        <v>3936</v>
      </c>
      <c r="E689" s="18" t="s">
        <v>199</v>
      </c>
      <c r="F689" s="204">
        <v>81.42</v>
      </c>
      <c r="H689" s="33"/>
    </row>
    <row r="690" spans="2:8" s="1" customFormat="1" ht="16.899999999999999" customHeight="1">
      <c r="B690" s="33"/>
      <c r="C690" s="199" t="s">
        <v>8362</v>
      </c>
      <c r="D690" s="200" t="s">
        <v>8363</v>
      </c>
      <c r="E690" s="201" t="s">
        <v>199</v>
      </c>
      <c r="F690" s="202">
        <v>35</v>
      </c>
      <c r="H690" s="33"/>
    </row>
    <row r="691" spans="2:8" s="1" customFormat="1" ht="16.899999999999999" customHeight="1">
      <c r="B691" s="33"/>
      <c r="C691" s="203" t="s">
        <v>42</v>
      </c>
      <c r="D691" s="203" t="s">
        <v>8521</v>
      </c>
      <c r="E691" s="18" t="s">
        <v>42</v>
      </c>
      <c r="F691" s="204">
        <v>0</v>
      </c>
      <c r="H691" s="33"/>
    </row>
    <row r="692" spans="2:8" s="1" customFormat="1" ht="16.899999999999999" customHeight="1">
      <c r="B692" s="33"/>
      <c r="C692" s="203" t="s">
        <v>42</v>
      </c>
      <c r="D692" s="203" t="s">
        <v>8522</v>
      </c>
      <c r="E692" s="18" t="s">
        <v>42</v>
      </c>
      <c r="F692" s="204">
        <v>35</v>
      </c>
      <c r="H692" s="33"/>
    </row>
    <row r="693" spans="2:8" s="1" customFormat="1" ht="16.899999999999999" customHeight="1">
      <c r="B693" s="33"/>
      <c r="C693" s="203" t="s">
        <v>8362</v>
      </c>
      <c r="D693" s="203" t="s">
        <v>338</v>
      </c>
      <c r="E693" s="18" t="s">
        <v>42</v>
      </c>
      <c r="F693" s="204">
        <v>35</v>
      </c>
      <c r="H693" s="33"/>
    </row>
    <row r="694" spans="2:8" s="1" customFormat="1" ht="16.899999999999999" customHeight="1">
      <c r="B694" s="33"/>
      <c r="C694" s="205" t="s">
        <v>10980</v>
      </c>
      <c r="H694" s="33"/>
    </row>
    <row r="695" spans="2:8" s="1" customFormat="1" ht="16.899999999999999" customHeight="1">
      <c r="B695" s="33"/>
      <c r="C695" s="203" t="s">
        <v>8516</v>
      </c>
      <c r="D695" s="203" t="s">
        <v>8517</v>
      </c>
      <c r="E695" s="18" t="s">
        <v>199</v>
      </c>
      <c r="F695" s="204">
        <v>35</v>
      </c>
      <c r="H695" s="33"/>
    </row>
    <row r="696" spans="2:8" s="1" customFormat="1" ht="16.899999999999999" customHeight="1">
      <c r="B696" s="33"/>
      <c r="C696" s="203" t="s">
        <v>3963</v>
      </c>
      <c r="D696" s="203" t="s">
        <v>3964</v>
      </c>
      <c r="E696" s="18" t="s">
        <v>199</v>
      </c>
      <c r="F696" s="204">
        <v>81.42</v>
      </c>
      <c r="H696" s="33"/>
    </row>
    <row r="697" spans="2:8" s="1" customFormat="1" ht="16.899999999999999" customHeight="1">
      <c r="B697" s="33"/>
      <c r="C697" s="199" t="s">
        <v>8364</v>
      </c>
      <c r="D697" s="200" t="s">
        <v>8365</v>
      </c>
      <c r="E697" s="201" t="s">
        <v>199</v>
      </c>
      <c r="F697" s="202">
        <v>46.42</v>
      </c>
      <c r="H697" s="33"/>
    </row>
    <row r="698" spans="2:8" s="1" customFormat="1" ht="16.899999999999999" customHeight="1">
      <c r="B698" s="33"/>
      <c r="C698" s="203" t="s">
        <v>42</v>
      </c>
      <c r="D698" s="203" t="s">
        <v>8533</v>
      </c>
      <c r="E698" s="18" t="s">
        <v>42</v>
      </c>
      <c r="F698" s="204">
        <v>0</v>
      </c>
      <c r="H698" s="33"/>
    </row>
    <row r="699" spans="2:8" s="1" customFormat="1" ht="16.899999999999999" customHeight="1">
      <c r="B699" s="33"/>
      <c r="C699" s="203" t="s">
        <v>42</v>
      </c>
      <c r="D699" s="203" t="s">
        <v>8534</v>
      </c>
      <c r="E699" s="18" t="s">
        <v>42</v>
      </c>
      <c r="F699" s="204">
        <v>46.42</v>
      </c>
      <c r="H699" s="33"/>
    </row>
    <row r="700" spans="2:8" s="1" customFormat="1" ht="16.899999999999999" customHeight="1">
      <c r="B700" s="33"/>
      <c r="C700" s="203" t="s">
        <v>8364</v>
      </c>
      <c r="D700" s="203" t="s">
        <v>338</v>
      </c>
      <c r="E700" s="18" t="s">
        <v>42</v>
      </c>
      <c r="F700" s="204">
        <v>46.42</v>
      </c>
      <c r="H700" s="33"/>
    </row>
    <row r="701" spans="2:8" s="1" customFormat="1" ht="16.899999999999999" customHeight="1">
      <c r="B701" s="33"/>
      <c r="C701" s="205" t="s">
        <v>10980</v>
      </c>
      <c r="H701" s="33"/>
    </row>
    <row r="702" spans="2:8" s="1" customFormat="1" ht="16.899999999999999" customHeight="1">
      <c r="B702" s="33"/>
      <c r="C702" s="203" t="s">
        <v>8528</v>
      </c>
      <c r="D702" s="203" t="s">
        <v>8529</v>
      </c>
      <c r="E702" s="18" t="s">
        <v>199</v>
      </c>
      <c r="F702" s="204">
        <v>46.42</v>
      </c>
      <c r="H702" s="33"/>
    </row>
    <row r="703" spans="2:8" s="1" customFormat="1" ht="16.899999999999999" customHeight="1">
      <c r="B703" s="33"/>
      <c r="C703" s="203" t="s">
        <v>3963</v>
      </c>
      <c r="D703" s="203" t="s">
        <v>3964</v>
      </c>
      <c r="E703" s="18" t="s">
        <v>199</v>
      </c>
      <c r="F703" s="204">
        <v>81.42</v>
      </c>
      <c r="H703" s="33"/>
    </row>
    <row r="704" spans="2:8" s="1" customFormat="1" ht="16.899999999999999" customHeight="1">
      <c r="B704" s="33"/>
      <c r="C704" s="199" t="s">
        <v>8367</v>
      </c>
      <c r="D704" s="200" t="s">
        <v>8368</v>
      </c>
      <c r="E704" s="201" t="s">
        <v>199</v>
      </c>
      <c r="F704" s="202">
        <v>47.36</v>
      </c>
      <c r="H704" s="33"/>
    </row>
    <row r="705" spans="2:8" s="1" customFormat="1" ht="16.899999999999999" customHeight="1">
      <c r="B705" s="33"/>
      <c r="C705" s="203" t="s">
        <v>42</v>
      </c>
      <c r="D705" s="203" t="s">
        <v>8609</v>
      </c>
      <c r="E705" s="18" t="s">
        <v>42</v>
      </c>
      <c r="F705" s="204">
        <v>0</v>
      </c>
      <c r="H705" s="33"/>
    </row>
    <row r="706" spans="2:8" s="1" customFormat="1" ht="16.899999999999999" customHeight="1">
      <c r="B706" s="33"/>
      <c r="C706" s="203" t="s">
        <v>42</v>
      </c>
      <c r="D706" s="203" t="s">
        <v>8370</v>
      </c>
      <c r="E706" s="18" t="s">
        <v>42</v>
      </c>
      <c r="F706" s="204">
        <v>47.36</v>
      </c>
      <c r="H706" s="33"/>
    </row>
    <row r="707" spans="2:8" s="1" customFormat="1" ht="16.899999999999999" customHeight="1">
      <c r="B707" s="33"/>
      <c r="C707" s="203" t="s">
        <v>8367</v>
      </c>
      <c r="D707" s="203" t="s">
        <v>338</v>
      </c>
      <c r="E707" s="18" t="s">
        <v>42</v>
      </c>
      <c r="F707" s="204">
        <v>47.36</v>
      </c>
      <c r="H707" s="33"/>
    </row>
    <row r="708" spans="2:8" s="1" customFormat="1" ht="16.899999999999999" customHeight="1">
      <c r="B708" s="33"/>
      <c r="C708" s="205" t="s">
        <v>10980</v>
      </c>
      <c r="H708" s="33"/>
    </row>
    <row r="709" spans="2:8" s="1" customFormat="1" ht="16.899999999999999" customHeight="1">
      <c r="B709" s="33"/>
      <c r="C709" s="203" t="s">
        <v>1233</v>
      </c>
      <c r="D709" s="203" t="s">
        <v>1234</v>
      </c>
      <c r="E709" s="18" t="s">
        <v>199</v>
      </c>
      <c r="F709" s="204">
        <v>47.36</v>
      </c>
      <c r="H709" s="33"/>
    </row>
    <row r="710" spans="2:8" s="1" customFormat="1" ht="16.899999999999999" customHeight="1">
      <c r="B710" s="33"/>
      <c r="C710" s="203" t="s">
        <v>8610</v>
      </c>
      <c r="D710" s="203" t="s">
        <v>8611</v>
      </c>
      <c r="E710" s="18" t="s">
        <v>8612</v>
      </c>
      <c r="F710" s="204">
        <v>16.576000000000001</v>
      </c>
      <c r="H710" s="33"/>
    </row>
    <row r="711" spans="2:8" s="1" customFormat="1" ht="16.899999999999999" customHeight="1">
      <c r="B711" s="33"/>
      <c r="C711" s="199" t="s">
        <v>222</v>
      </c>
      <c r="D711" s="200" t="s">
        <v>10991</v>
      </c>
      <c r="E711" s="201" t="s">
        <v>199</v>
      </c>
      <c r="F711" s="202">
        <v>50.54</v>
      </c>
      <c r="H711" s="33"/>
    </row>
    <row r="712" spans="2:8" s="1" customFormat="1" ht="16.899999999999999" customHeight="1">
      <c r="B712" s="33"/>
      <c r="C712" s="203" t="s">
        <v>42</v>
      </c>
      <c r="D712" s="203" t="s">
        <v>8569</v>
      </c>
      <c r="E712" s="18" t="s">
        <v>42</v>
      </c>
      <c r="F712" s="204">
        <v>0</v>
      </c>
      <c r="H712" s="33"/>
    </row>
    <row r="713" spans="2:8" s="1" customFormat="1" ht="16.899999999999999" customHeight="1">
      <c r="B713" s="33"/>
      <c r="C713" s="203" t="s">
        <v>42</v>
      </c>
      <c r="D713" s="203" t="s">
        <v>8572</v>
      </c>
      <c r="E713" s="18" t="s">
        <v>42</v>
      </c>
      <c r="F713" s="204">
        <v>0</v>
      </c>
      <c r="H713" s="33"/>
    </row>
    <row r="714" spans="2:8" s="1" customFormat="1" ht="16.899999999999999" customHeight="1">
      <c r="B714" s="33"/>
      <c r="C714" s="203" t="s">
        <v>42</v>
      </c>
      <c r="D714" s="203" t="s">
        <v>197</v>
      </c>
      <c r="E714" s="18" t="s">
        <v>42</v>
      </c>
      <c r="F714" s="204">
        <v>50.54</v>
      </c>
      <c r="H714" s="33"/>
    </row>
    <row r="715" spans="2:8" s="1" customFormat="1" ht="16.899999999999999" customHeight="1">
      <c r="B715" s="33"/>
      <c r="C715" s="203" t="s">
        <v>222</v>
      </c>
      <c r="D715" s="203" t="s">
        <v>338</v>
      </c>
      <c r="E715" s="18" t="s">
        <v>42</v>
      </c>
      <c r="F715" s="204">
        <v>50.54</v>
      </c>
      <c r="H715" s="33"/>
    </row>
    <row r="716" spans="2:8" s="1" customFormat="1" ht="16.899999999999999" customHeight="1">
      <c r="B716" s="33"/>
      <c r="C716" s="199" t="s">
        <v>225</v>
      </c>
      <c r="D716" s="200" t="s">
        <v>10992</v>
      </c>
      <c r="E716" s="201" t="s">
        <v>199</v>
      </c>
      <c r="F716" s="202">
        <v>42.56</v>
      </c>
      <c r="H716" s="33"/>
    </row>
    <row r="717" spans="2:8" s="1" customFormat="1" ht="16.899999999999999" customHeight="1">
      <c r="B717" s="33"/>
      <c r="C717" s="203" t="s">
        <v>42</v>
      </c>
      <c r="D717" s="203" t="s">
        <v>8569</v>
      </c>
      <c r="E717" s="18" t="s">
        <v>42</v>
      </c>
      <c r="F717" s="204">
        <v>0</v>
      </c>
      <c r="H717" s="33"/>
    </row>
    <row r="718" spans="2:8" s="1" customFormat="1" ht="16.899999999999999" customHeight="1">
      <c r="B718" s="33"/>
      <c r="C718" s="203" t="s">
        <v>42</v>
      </c>
      <c r="D718" s="203" t="s">
        <v>8570</v>
      </c>
      <c r="E718" s="18" t="s">
        <v>42</v>
      </c>
      <c r="F718" s="204">
        <v>0</v>
      </c>
      <c r="H718" s="33"/>
    </row>
    <row r="719" spans="2:8" s="1" customFormat="1" ht="16.899999999999999" customHeight="1">
      <c r="B719" s="33"/>
      <c r="C719" s="203" t="s">
        <v>42</v>
      </c>
      <c r="D719" s="203" t="s">
        <v>201</v>
      </c>
      <c r="E719" s="18" t="s">
        <v>42</v>
      </c>
      <c r="F719" s="204">
        <v>42.56</v>
      </c>
      <c r="H719" s="33"/>
    </row>
    <row r="720" spans="2:8" s="1" customFormat="1" ht="16.899999999999999" customHeight="1">
      <c r="B720" s="33"/>
      <c r="C720" s="203" t="s">
        <v>225</v>
      </c>
      <c r="D720" s="203" t="s">
        <v>338</v>
      </c>
      <c r="E720" s="18" t="s">
        <v>42</v>
      </c>
      <c r="F720" s="204">
        <v>42.56</v>
      </c>
      <c r="H720" s="33"/>
    </row>
    <row r="721" spans="2:8" s="1" customFormat="1" ht="16.899999999999999" customHeight="1">
      <c r="B721" s="33"/>
      <c r="C721" s="199" t="s">
        <v>8370</v>
      </c>
      <c r="D721" s="200" t="s">
        <v>8371</v>
      </c>
      <c r="E721" s="201" t="s">
        <v>199</v>
      </c>
      <c r="F721" s="202">
        <v>47.36</v>
      </c>
      <c r="H721" s="33"/>
    </row>
    <row r="722" spans="2:8" s="1" customFormat="1" ht="16.899999999999999" customHeight="1">
      <c r="B722" s="33"/>
      <c r="C722" s="203" t="s">
        <v>42</v>
      </c>
      <c r="D722" s="203" t="s">
        <v>8617</v>
      </c>
      <c r="E722" s="18" t="s">
        <v>42</v>
      </c>
      <c r="F722" s="204">
        <v>0</v>
      </c>
      <c r="H722" s="33"/>
    </row>
    <row r="723" spans="2:8" s="1" customFormat="1" ht="16.899999999999999" customHeight="1">
      <c r="B723" s="33"/>
      <c r="C723" s="203" t="s">
        <v>42</v>
      </c>
      <c r="D723" s="203" t="s">
        <v>8618</v>
      </c>
      <c r="E723" s="18" t="s">
        <v>42</v>
      </c>
      <c r="F723" s="204">
        <v>42.56</v>
      </c>
      <c r="H723" s="33"/>
    </row>
    <row r="724" spans="2:8" s="1" customFormat="1" ht="16.899999999999999" customHeight="1">
      <c r="B724" s="33"/>
      <c r="C724" s="203" t="s">
        <v>42</v>
      </c>
      <c r="D724" s="203" t="s">
        <v>8619</v>
      </c>
      <c r="E724" s="18" t="s">
        <v>42</v>
      </c>
      <c r="F724" s="204">
        <v>4.8</v>
      </c>
      <c r="H724" s="33"/>
    </row>
    <row r="725" spans="2:8" s="1" customFormat="1" ht="16.899999999999999" customHeight="1">
      <c r="B725" s="33"/>
      <c r="C725" s="203" t="s">
        <v>8370</v>
      </c>
      <c r="D725" s="203" t="s">
        <v>338</v>
      </c>
      <c r="E725" s="18" t="s">
        <v>42</v>
      </c>
      <c r="F725" s="204">
        <v>47.36</v>
      </c>
      <c r="H725" s="33"/>
    </row>
    <row r="726" spans="2:8" s="1" customFormat="1" ht="16.899999999999999" customHeight="1">
      <c r="B726" s="33"/>
      <c r="C726" s="205" t="s">
        <v>10980</v>
      </c>
      <c r="H726" s="33"/>
    </row>
    <row r="727" spans="2:8" s="1" customFormat="1" ht="16.899999999999999" customHeight="1">
      <c r="B727" s="33"/>
      <c r="C727" s="203" t="s">
        <v>1246</v>
      </c>
      <c r="D727" s="203" t="s">
        <v>1247</v>
      </c>
      <c r="E727" s="18" t="s">
        <v>199</v>
      </c>
      <c r="F727" s="204">
        <v>47.36</v>
      </c>
      <c r="H727" s="33"/>
    </row>
    <row r="728" spans="2:8" s="1" customFormat="1" ht="16.899999999999999" customHeight="1">
      <c r="B728" s="33"/>
      <c r="C728" s="203" t="s">
        <v>1233</v>
      </c>
      <c r="D728" s="203" t="s">
        <v>1234</v>
      </c>
      <c r="E728" s="18" t="s">
        <v>199</v>
      </c>
      <c r="F728" s="204">
        <v>47.36</v>
      </c>
      <c r="H728" s="33"/>
    </row>
    <row r="729" spans="2:8" s="1" customFormat="1" ht="16.899999999999999" customHeight="1">
      <c r="B729" s="33"/>
      <c r="C729" s="203" t="s">
        <v>1259</v>
      </c>
      <c r="D729" s="203" t="s">
        <v>1260</v>
      </c>
      <c r="E729" s="18" t="s">
        <v>199</v>
      </c>
      <c r="F729" s="204">
        <v>47.36</v>
      </c>
      <c r="H729" s="33"/>
    </row>
    <row r="730" spans="2:8" s="1" customFormat="1" ht="22.5">
      <c r="B730" s="33"/>
      <c r="C730" s="203" t="s">
        <v>1323</v>
      </c>
      <c r="D730" s="203" t="s">
        <v>1324</v>
      </c>
      <c r="E730" s="18" t="s">
        <v>199</v>
      </c>
      <c r="F730" s="204">
        <v>94.72</v>
      </c>
      <c r="H730" s="33"/>
    </row>
    <row r="731" spans="2:8" s="1" customFormat="1" ht="22.5">
      <c r="B731" s="33"/>
      <c r="C731" s="203" t="s">
        <v>1349</v>
      </c>
      <c r="D731" s="203" t="s">
        <v>1350</v>
      </c>
      <c r="E731" s="18" t="s">
        <v>199</v>
      </c>
      <c r="F731" s="204">
        <v>47.36</v>
      </c>
      <c r="H731" s="33"/>
    </row>
    <row r="732" spans="2:8" s="1" customFormat="1" ht="22.5">
      <c r="B732" s="33"/>
      <c r="C732" s="203" t="s">
        <v>1373</v>
      </c>
      <c r="D732" s="203" t="s">
        <v>1374</v>
      </c>
      <c r="E732" s="18" t="s">
        <v>199</v>
      </c>
      <c r="F732" s="204">
        <v>47.36</v>
      </c>
      <c r="H732" s="33"/>
    </row>
    <row r="733" spans="2:8" s="1" customFormat="1" ht="22.5">
      <c r="B733" s="33"/>
      <c r="C733" s="203" t="s">
        <v>1270</v>
      </c>
      <c r="D733" s="203" t="s">
        <v>1271</v>
      </c>
      <c r="E733" s="18" t="s">
        <v>199</v>
      </c>
      <c r="F733" s="204">
        <v>55.198</v>
      </c>
      <c r="H733" s="33"/>
    </row>
    <row r="734" spans="2:8" s="1" customFormat="1" ht="22.5">
      <c r="B734" s="33"/>
      <c r="C734" s="203" t="s">
        <v>1254</v>
      </c>
      <c r="D734" s="203" t="s">
        <v>1255</v>
      </c>
      <c r="E734" s="18" t="s">
        <v>199</v>
      </c>
      <c r="F734" s="204">
        <v>55.198</v>
      </c>
      <c r="H734" s="33"/>
    </row>
    <row r="735" spans="2:8" s="1" customFormat="1" ht="16.899999999999999" customHeight="1">
      <c r="B735" s="33"/>
      <c r="C735" s="203" t="s">
        <v>1381</v>
      </c>
      <c r="D735" s="203" t="s">
        <v>1382</v>
      </c>
      <c r="E735" s="18" t="s">
        <v>199</v>
      </c>
      <c r="F735" s="204">
        <v>49.728000000000002</v>
      </c>
      <c r="H735" s="33"/>
    </row>
    <row r="736" spans="2:8" s="1" customFormat="1" ht="16.899999999999999" customHeight="1">
      <c r="B736" s="33"/>
      <c r="C736" s="203" t="s">
        <v>1206</v>
      </c>
      <c r="D736" s="203" t="s">
        <v>1207</v>
      </c>
      <c r="E736" s="18" t="s">
        <v>199</v>
      </c>
      <c r="F736" s="204">
        <v>52.095999999999997</v>
      </c>
      <c r="H736" s="33"/>
    </row>
    <row r="737" spans="2:8" s="1" customFormat="1" ht="16.899999999999999" customHeight="1">
      <c r="B737" s="33"/>
      <c r="C737" s="203" t="s">
        <v>1335</v>
      </c>
      <c r="D737" s="203" t="s">
        <v>1336</v>
      </c>
      <c r="E737" s="18" t="s">
        <v>199</v>
      </c>
      <c r="F737" s="204">
        <v>52.095999999999997</v>
      </c>
      <c r="H737" s="33"/>
    </row>
    <row r="738" spans="2:8" s="1" customFormat="1" ht="16.899999999999999" customHeight="1">
      <c r="B738" s="33"/>
      <c r="C738" s="199" t="s">
        <v>8600</v>
      </c>
      <c r="D738" s="200" t="s">
        <v>10993</v>
      </c>
      <c r="E738" s="201" t="s">
        <v>199</v>
      </c>
      <c r="F738" s="202">
        <v>50.54</v>
      </c>
      <c r="H738" s="33"/>
    </row>
    <row r="739" spans="2:8" s="1" customFormat="1" ht="16.899999999999999" customHeight="1">
      <c r="B739" s="33"/>
      <c r="C739" s="203" t="s">
        <v>42</v>
      </c>
      <c r="D739" s="203" t="s">
        <v>8599</v>
      </c>
      <c r="E739" s="18" t="s">
        <v>42</v>
      </c>
      <c r="F739" s="204">
        <v>0</v>
      </c>
      <c r="H739" s="33"/>
    </row>
    <row r="740" spans="2:8" s="1" customFormat="1" ht="16.899999999999999" customHeight="1">
      <c r="B740" s="33"/>
      <c r="C740" s="203" t="s">
        <v>42</v>
      </c>
      <c r="D740" s="203" t="s">
        <v>197</v>
      </c>
      <c r="E740" s="18" t="s">
        <v>42</v>
      </c>
      <c r="F740" s="204">
        <v>50.54</v>
      </c>
      <c r="H740" s="33"/>
    </row>
    <row r="741" spans="2:8" s="1" customFormat="1" ht="16.899999999999999" customHeight="1">
      <c r="B741" s="33"/>
      <c r="C741" s="203" t="s">
        <v>8600</v>
      </c>
      <c r="D741" s="203" t="s">
        <v>338</v>
      </c>
      <c r="E741" s="18" t="s">
        <v>42</v>
      </c>
      <c r="F741" s="204">
        <v>50.54</v>
      </c>
      <c r="H741" s="33"/>
    </row>
    <row r="742" spans="2:8" s="1" customFormat="1" ht="7.35" customHeight="1">
      <c r="B742" s="42"/>
      <c r="C742" s="43"/>
      <c r="D742" s="43"/>
      <c r="E742" s="43"/>
      <c r="F742" s="43"/>
      <c r="G742" s="43"/>
      <c r="H742" s="33"/>
    </row>
    <row r="743" spans="2:8" s="1" customFormat="1" ht="11.25"/>
  </sheetData>
  <sheetProtection algorithmName="SHA-512" hashValue="crbQkJrM1myzNNToXgim/bLwhP9RBHk8U0Zv9/wUzG5UcK+prxnNKjXx5QrtOu0K8oyK/yWxussPDALG4W9ibw==" saltValue="GuCkq8jWwrsaZ4nQZfrQNXE4pwZVC3020XDwXS5McGbGGsPL0t4ZHnajy6w0MbeAV6WThxiAxfZvxzzwK4ns/w==" spinCount="100000" sheet="1" objects="1" scenarios="1" formatColumns="0" formatRows="0"/>
  <mergeCells count="2">
    <mergeCell ref="D5:F5"/>
    <mergeCell ref="D6:F6"/>
  </mergeCells>
  <pageMargins left="0.7" right="0.7" top="0.78740157499999996" bottom="0.78740157499999996" header="0.3" footer="0.3"/>
  <pageSetup paperSize="9" scale="81" fitToHeight="100" orientation="portrait" blackAndWhite="1" r:id="rId1"/>
  <headerFooter>
    <oddFooter>&amp;CStrana &amp;P z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K219"/>
  <sheetViews>
    <sheetView showGridLines="0" topLeftCell="A58" zoomScale="110" zoomScaleNormal="110" workbookViewId="0"/>
  </sheetViews>
  <sheetFormatPr defaultRowHeight="15"/>
  <cols>
    <col min="1" max="1" width="8.33203125" style="206" customWidth="1"/>
    <col min="2" max="2" width="1.6640625" style="206" customWidth="1"/>
    <col min="3" max="4" width="5" style="206" customWidth="1"/>
    <col min="5" max="5" width="11.6640625" style="206" customWidth="1"/>
    <col min="6" max="6" width="9.1640625" style="206" customWidth="1"/>
    <col min="7" max="7" width="5" style="206" customWidth="1"/>
    <col min="8" max="8" width="77.83203125" style="206" customWidth="1"/>
    <col min="9" max="10" width="20" style="206" customWidth="1"/>
    <col min="11" max="11" width="1.6640625" style="206" customWidth="1"/>
  </cols>
  <sheetData>
    <row r="1" spans="2:11" customFormat="1" ht="37.5" customHeight="1"/>
    <row r="2" spans="2:11" customFormat="1" ht="7.5" customHeight="1">
      <c r="B2" s="207"/>
      <c r="C2" s="208"/>
      <c r="D2" s="208"/>
      <c r="E2" s="208"/>
      <c r="F2" s="208"/>
      <c r="G2" s="208"/>
      <c r="H2" s="208"/>
      <c r="I2" s="208"/>
      <c r="J2" s="208"/>
      <c r="K2" s="209"/>
    </row>
    <row r="3" spans="2:11" s="16" customFormat="1" ht="45" customHeight="1">
      <c r="B3" s="210"/>
      <c r="C3" s="339" t="s">
        <v>10994</v>
      </c>
      <c r="D3" s="339"/>
      <c r="E3" s="339"/>
      <c r="F3" s="339"/>
      <c r="G3" s="339"/>
      <c r="H3" s="339"/>
      <c r="I3" s="339"/>
      <c r="J3" s="339"/>
      <c r="K3" s="211"/>
    </row>
    <row r="4" spans="2:11" customFormat="1" ht="25.5" customHeight="1">
      <c r="B4" s="212"/>
      <c r="C4" s="338" t="s">
        <v>10995</v>
      </c>
      <c r="D4" s="338"/>
      <c r="E4" s="338"/>
      <c r="F4" s="338"/>
      <c r="G4" s="338"/>
      <c r="H4" s="338"/>
      <c r="I4" s="338"/>
      <c r="J4" s="338"/>
      <c r="K4" s="213"/>
    </row>
    <row r="5" spans="2:11" customFormat="1" ht="5.25" customHeight="1">
      <c r="B5" s="212"/>
      <c r="C5" s="214"/>
      <c r="D5" s="214"/>
      <c r="E5" s="214"/>
      <c r="F5" s="214"/>
      <c r="G5" s="214"/>
      <c r="H5" s="214"/>
      <c r="I5" s="214"/>
      <c r="J5" s="214"/>
      <c r="K5" s="213"/>
    </row>
    <row r="6" spans="2:11" customFormat="1" ht="15" customHeight="1">
      <c r="B6" s="212"/>
      <c r="C6" s="337" t="s">
        <v>10996</v>
      </c>
      <c r="D6" s="337"/>
      <c r="E6" s="337"/>
      <c r="F6" s="337"/>
      <c r="G6" s="337"/>
      <c r="H6" s="337"/>
      <c r="I6" s="337"/>
      <c r="J6" s="337"/>
      <c r="K6" s="213"/>
    </row>
    <row r="7" spans="2:11" customFormat="1" ht="15" customHeight="1">
      <c r="B7" s="216"/>
      <c r="C7" s="337" t="s">
        <v>10997</v>
      </c>
      <c r="D7" s="337"/>
      <c r="E7" s="337"/>
      <c r="F7" s="337"/>
      <c r="G7" s="337"/>
      <c r="H7" s="337"/>
      <c r="I7" s="337"/>
      <c r="J7" s="337"/>
      <c r="K7" s="213"/>
    </row>
    <row r="8" spans="2:11" customFormat="1" ht="12.75" customHeight="1">
      <c r="B8" s="216"/>
      <c r="C8" s="215"/>
      <c r="D8" s="215"/>
      <c r="E8" s="215"/>
      <c r="F8" s="215"/>
      <c r="G8" s="215"/>
      <c r="H8" s="215"/>
      <c r="I8" s="215"/>
      <c r="J8" s="215"/>
      <c r="K8" s="213"/>
    </row>
    <row r="9" spans="2:11" customFormat="1" ht="15" customHeight="1">
      <c r="B9" s="216"/>
      <c r="C9" s="337" t="s">
        <v>10998</v>
      </c>
      <c r="D9" s="337"/>
      <c r="E9" s="337"/>
      <c r="F9" s="337"/>
      <c r="G9" s="337"/>
      <c r="H9" s="337"/>
      <c r="I9" s="337"/>
      <c r="J9" s="337"/>
      <c r="K9" s="213"/>
    </row>
    <row r="10" spans="2:11" customFormat="1" ht="15" customHeight="1">
      <c r="B10" s="216"/>
      <c r="C10" s="215"/>
      <c r="D10" s="337" t="s">
        <v>10999</v>
      </c>
      <c r="E10" s="337"/>
      <c r="F10" s="337"/>
      <c r="G10" s="337"/>
      <c r="H10" s="337"/>
      <c r="I10" s="337"/>
      <c r="J10" s="337"/>
      <c r="K10" s="213"/>
    </row>
    <row r="11" spans="2:11" customFormat="1" ht="15" customHeight="1">
      <c r="B11" s="216"/>
      <c r="C11" s="217"/>
      <c r="D11" s="337" t="s">
        <v>11000</v>
      </c>
      <c r="E11" s="337"/>
      <c r="F11" s="337"/>
      <c r="G11" s="337"/>
      <c r="H11" s="337"/>
      <c r="I11" s="337"/>
      <c r="J11" s="337"/>
      <c r="K11" s="213"/>
    </row>
    <row r="12" spans="2:11" customFormat="1" ht="15" customHeight="1">
      <c r="B12" s="216"/>
      <c r="C12" s="217"/>
      <c r="D12" s="215"/>
      <c r="E12" s="215"/>
      <c r="F12" s="215"/>
      <c r="G12" s="215"/>
      <c r="H12" s="215"/>
      <c r="I12" s="215"/>
      <c r="J12" s="215"/>
      <c r="K12" s="213"/>
    </row>
    <row r="13" spans="2:11" customFormat="1" ht="15" customHeight="1">
      <c r="B13" s="216"/>
      <c r="C13" s="217"/>
      <c r="D13" s="218" t="s">
        <v>11001</v>
      </c>
      <c r="E13" s="215"/>
      <c r="F13" s="215"/>
      <c r="G13" s="215"/>
      <c r="H13" s="215"/>
      <c r="I13" s="215"/>
      <c r="J13" s="215"/>
      <c r="K13" s="213"/>
    </row>
    <row r="14" spans="2:11" customFormat="1" ht="12.75" customHeight="1">
      <c r="B14" s="216"/>
      <c r="C14" s="217"/>
      <c r="D14" s="217"/>
      <c r="E14" s="217"/>
      <c r="F14" s="217"/>
      <c r="G14" s="217"/>
      <c r="H14" s="217"/>
      <c r="I14" s="217"/>
      <c r="J14" s="217"/>
      <c r="K14" s="213"/>
    </row>
    <row r="15" spans="2:11" customFormat="1" ht="15" customHeight="1">
      <c r="B15" s="216"/>
      <c r="C15" s="217"/>
      <c r="D15" s="337" t="s">
        <v>11002</v>
      </c>
      <c r="E15" s="337"/>
      <c r="F15" s="337"/>
      <c r="G15" s="337"/>
      <c r="H15" s="337"/>
      <c r="I15" s="337"/>
      <c r="J15" s="337"/>
      <c r="K15" s="213"/>
    </row>
    <row r="16" spans="2:11" customFormat="1" ht="15" customHeight="1">
      <c r="B16" s="216"/>
      <c r="C16" s="217"/>
      <c r="D16" s="337" t="s">
        <v>11003</v>
      </c>
      <c r="E16" s="337"/>
      <c r="F16" s="337"/>
      <c r="G16" s="337"/>
      <c r="H16" s="337"/>
      <c r="I16" s="337"/>
      <c r="J16" s="337"/>
      <c r="K16" s="213"/>
    </row>
    <row r="17" spans="2:11" customFormat="1" ht="15" customHeight="1">
      <c r="B17" s="216"/>
      <c r="C17" s="217"/>
      <c r="D17" s="337" t="s">
        <v>11004</v>
      </c>
      <c r="E17" s="337"/>
      <c r="F17" s="337"/>
      <c r="G17" s="337"/>
      <c r="H17" s="337"/>
      <c r="I17" s="337"/>
      <c r="J17" s="337"/>
      <c r="K17" s="213"/>
    </row>
    <row r="18" spans="2:11" customFormat="1" ht="15" customHeight="1">
      <c r="B18" s="216"/>
      <c r="C18" s="217"/>
      <c r="D18" s="217"/>
      <c r="E18" s="219" t="s">
        <v>85</v>
      </c>
      <c r="F18" s="337" t="s">
        <v>11005</v>
      </c>
      <c r="G18" s="337"/>
      <c r="H18" s="337"/>
      <c r="I18" s="337"/>
      <c r="J18" s="337"/>
      <c r="K18" s="213"/>
    </row>
    <row r="19" spans="2:11" customFormat="1" ht="15" customHeight="1">
      <c r="B19" s="216"/>
      <c r="C19" s="217"/>
      <c r="D19" s="217"/>
      <c r="E19" s="219" t="s">
        <v>11006</v>
      </c>
      <c r="F19" s="337" t="s">
        <v>11007</v>
      </c>
      <c r="G19" s="337"/>
      <c r="H19" s="337"/>
      <c r="I19" s="337"/>
      <c r="J19" s="337"/>
      <c r="K19" s="213"/>
    </row>
    <row r="20" spans="2:11" customFormat="1" ht="15" customHeight="1">
      <c r="B20" s="216"/>
      <c r="C20" s="217"/>
      <c r="D20" s="217"/>
      <c r="E20" s="219" t="s">
        <v>11008</v>
      </c>
      <c r="F20" s="337" t="s">
        <v>11009</v>
      </c>
      <c r="G20" s="337"/>
      <c r="H20" s="337"/>
      <c r="I20" s="337"/>
      <c r="J20" s="337"/>
      <c r="K20" s="213"/>
    </row>
    <row r="21" spans="2:11" customFormat="1" ht="15" customHeight="1">
      <c r="B21" s="216"/>
      <c r="C21" s="217"/>
      <c r="D21" s="217"/>
      <c r="E21" s="219" t="s">
        <v>195</v>
      </c>
      <c r="F21" s="337" t="s">
        <v>11010</v>
      </c>
      <c r="G21" s="337"/>
      <c r="H21" s="337"/>
      <c r="I21" s="337"/>
      <c r="J21" s="337"/>
      <c r="K21" s="213"/>
    </row>
    <row r="22" spans="2:11" customFormat="1" ht="15" customHeight="1">
      <c r="B22" s="216"/>
      <c r="C22" s="217"/>
      <c r="D22" s="217"/>
      <c r="E22" s="219" t="s">
        <v>6043</v>
      </c>
      <c r="F22" s="337" t="s">
        <v>6044</v>
      </c>
      <c r="G22" s="337"/>
      <c r="H22" s="337"/>
      <c r="I22" s="337"/>
      <c r="J22" s="337"/>
      <c r="K22" s="213"/>
    </row>
    <row r="23" spans="2:11" customFormat="1" ht="15" customHeight="1">
      <c r="B23" s="216"/>
      <c r="C23" s="217"/>
      <c r="D23" s="217"/>
      <c r="E23" s="219" t="s">
        <v>91</v>
      </c>
      <c r="F23" s="337" t="s">
        <v>11011</v>
      </c>
      <c r="G23" s="337"/>
      <c r="H23" s="337"/>
      <c r="I23" s="337"/>
      <c r="J23" s="337"/>
      <c r="K23" s="213"/>
    </row>
    <row r="24" spans="2:11" customFormat="1" ht="12.75" customHeight="1">
      <c r="B24" s="216"/>
      <c r="C24" s="217"/>
      <c r="D24" s="217"/>
      <c r="E24" s="217"/>
      <c r="F24" s="217"/>
      <c r="G24" s="217"/>
      <c r="H24" s="217"/>
      <c r="I24" s="217"/>
      <c r="J24" s="217"/>
      <c r="K24" s="213"/>
    </row>
    <row r="25" spans="2:11" customFormat="1" ht="15" customHeight="1">
      <c r="B25" s="216"/>
      <c r="C25" s="337" t="s">
        <v>11012</v>
      </c>
      <c r="D25" s="337"/>
      <c r="E25" s="337"/>
      <c r="F25" s="337"/>
      <c r="G25" s="337"/>
      <c r="H25" s="337"/>
      <c r="I25" s="337"/>
      <c r="J25" s="337"/>
      <c r="K25" s="213"/>
    </row>
    <row r="26" spans="2:11" customFormat="1" ht="15" customHeight="1">
      <c r="B26" s="216"/>
      <c r="C26" s="337" t="s">
        <v>11013</v>
      </c>
      <c r="D26" s="337"/>
      <c r="E26" s="337"/>
      <c r="F26" s="337"/>
      <c r="G26" s="337"/>
      <c r="H26" s="337"/>
      <c r="I26" s="337"/>
      <c r="J26" s="337"/>
      <c r="K26" s="213"/>
    </row>
    <row r="27" spans="2:11" customFormat="1" ht="15" customHeight="1">
      <c r="B27" s="216"/>
      <c r="C27" s="215"/>
      <c r="D27" s="337" t="s">
        <v>11014</v>
      </c>
      <c r="E27" s="337"/>
      <c r="F27" s="337"/>
      <c r="G27" s="337"/>
      <c r="H27" s="337"/>
      <c r="I27" s="337"/>
      <c r="J27" s="337"/>
      <c r="K27" s="213"/>
    </row>
    <row r="28" spans="2:11" customFormat="1" ht="15" customHeight="1">
      <c r="B28" s="216"/>
      <c r="C28" s="217"/>
      <c r="D28" s="337" t="s">
        <v>11015</v>
      </c>
      <c r="E28" s="337"/>
      <c r="F28" s="337"/>
      <c r="G28" s="337"/>
      <c r="H28" s="337"/>
      <c r="I28" s="337"/>
      <c r="J28" s="337"/>
      <c r="K28" s="213"/>
    </row>
    <row r="29" spans="2:11" customFormat="1" ht="12.75" customHeight="1">
      <c r="B29" s="216"/>
      <c r="C29" s="217"/>
      <c r="D29" s="217"/>
      <c r="E29" s="217"/>
      <c r="F29" s="217"/>
      <c r="G29" s="217"/>
      <c r="H29" s="217"/>
      <c r="I29" s="217"/>
      <c r="J29" s="217"/>
      <c r="K29" s="213"/>
    </row>
    <row r="30" spans="2:11" customFormat="1" ht="15" customHeight="1">
      <c r="B30" s="216"/>
      <c r="C30" s="217"/>
      <c r="D30" s="337" t="s">
        <v>11016</v>
      </c>
      <c r="E30" s="337"/>
      <c r="F30" s="337"/>
      <c r="G30" s="337"/>
      <c r="H30" s="337"/>
      <c r="I30" s="337"/>
      <c r="J30" s="337"/>
      <c r="K30" s="213"/>
    </row>
    <row r="31" spans="2:11" customFormat="1" ht="15" customHeight="1">
      <c r="B31" s="216"/>
      <c r="C31" s="217"/>
      <c r="D31" s="337" t="s">
        <v>11017</v>
      </c>
      <c r="E31" s="337"/>
      <c r="F31" s="337"/>
      <c r="G31" s="337"/>
      <c r="H31" s="337"/>
      <c r="I31" s="337"/>
      <c r="J31" s="337"/>
      <c r="K31" s="213"/>
    </row>
    <row r="32" spans="2:11" customFormat="1" ht="12.75" customHeight="1">
      <c r="B32" s="216"/>
      <c r="C32" s="217"/>
      <c r="D32" s="217"/>
      <c r="E32" s="217"/>
      <c r="F32" s="217"/>
      <c r="G32" s="217"/>
      <c r="H32" s="217"/>
      <c r="I32" s="217"/>
      <c r="J32" s="217"/>
      <c r="K32" s="213"/>
    </row>
    <row r="33" spans="2:11" customFormat="1" ht="15" customHeight="1">
      <c r="B33" s="216"/>
      <c r="C33" s="217"/>
      <c r="D33" s="337" t="s">
        <v>11018</v>
      </c>
      <c r="E33" s="337"/>
      <c r="F33" s="337"/>
      <c r="G33" s="337"/>
      <c r="H33" s="337"/>
      <c r="I33" s="337"/>
      <c r="J33" s="337"/>
      <c r="K33" s="213"/>
    </row>
    <row r="34" spans="2:11" customFormat="1" ht="15" customHeight="1">
      <c r="B34" s="216"/>
      <c r="C34" s="217"/>
      <c r="D34" s="337" t="s">
        <v>11019</v>
      </c>
      <c r="E34" s="337"/>
      <c r="F34" s="337"/>
      <c r="G34" s="337"/>
      <c r="H34" s="337"/>
      <c r="I34" s="337"/>
      <c r="J34" s="337"/>
      <c r="K34" s="213"/>
    </row>
    <row r="35" spans="2:11" customFormat="1" ht="15" customHeight="1">
      <c r="B35" s="216"/>
      <c r="C35" s="217"/>
      <c r="D35" s="337" t="s">
        <v>11020</v>
      </c>
      <c r="E35" s="337"/>
      <c r="F35" s="337"/>
      <c r="G35" s="337"/>
      <c r="H35" s="337"/>
      <c r="I35" s="337"/>
      <c r="J35" s="337"/>
      <c r="K35" s="213"/>
    </row>
    <row r="36" spans="2:11" customFormat="1" ht="15" customHeight="1">
      <c r="B36" s="216"/>
      <c r="C36" s="217"/>
      <c r="D36" s="215"/>
      <c r="E36" s="218" t="s">
        <v>291</v>
      </c>
      <c r="F36" s="215"/>
      <c r="G36" s="337" t="s">
        <v>11021</v>
      </c>
      <c r="H36" s="337"/>
      <c r="I36" s="337"/>
      <c r="J36" s="337"/>
      <c r="K36" s="213"/>
    </row>
    <row r="37" spans="2:11" customFormat="1" ht="30.75" customHeight="1">
      <c r="B37" s="216"/>
      <c r="C37" s="217"/>
      <c r="D37" s="215"/>
      <c r="E37" s="218" t="s">
        <v>11022</v>
      </c>
      <c r="F37" s="215"/>
      <c r="G37" s="337" t="s">
        <v>11023</v>
      </c>
      <c r="H37" s="337"/>
      <c r="I37" s="337"/>
      <c r="J37" s="337"/>
      <c r="K37" s="213"/>
    </row>
    <row r="38" spans="2:11" customFormat="1" ht="15" customHeight="1">
      <c r="B38" s="216"/>
      <c r="C38" s="217"/>
      <c r="D38" s="215"/>
      <c r="E38" s="218" t="s">
        <v>60</v>
      </c>
      <c r="F38" s="215"/>
      <c r="G38" s="337" t="s">
        <v>11024</v>
      </c>
      <c r="H38" s="337"/>
      <c r="I38" s="337"/>
      <c r="J38" s="337"/>
      <c r="K38" s="213"/>
    </row>
    <row r="39" spans="2:11" customFormat="1" ht="15" customHeight="1">
      <c r="B39" s="216"/>
      <c r="C39" s="217"/>
      <c r="D39" s="215"/>
      <c r="E39" s="218" t="s">
        <v>61</v>
      </c>
      <c r="F39" s="215"/>
      <c r="G39" s="337" t="s">
        <v>11025</v>
      </c>
      <c r="H39" s="337"/>
      <c r="I39" s="337"/>
      <c r="J39" s="337"/>
      <c r="K39" s="213"/>
    </row>
    <row r="40" spans="2:11" customFormat="1" ht="15" customHeight="1">
      <c r="B40" s="216"/>
      <c r="C40" s="217"/>
      <c r="D40" s="215"/>
      <c r="E40" s="218" t="s">
        <v>292</v>
      </c>
      <c r="F40" s="215"/>
      <c r="G40" s="337" t="s">
        <v>11026</v>
      </c>
      <c r="H40" s="337"/>
      <c r="I40" s="337"/>
      <c r="J40" s="337"/>
      <c r="K40" s="213"/>
    </row>
    <row r="41" spans="2:11" customFormat="1" ht="15" customHeight="1">
      <c r="B41" s="216"/>
      <c r="C41" s="217"/>
      <c r="D41" s="215"/>
      <c r="E41" s="218" t="s">
        <v>293</v>
      </c>
      <c r="F41" s="215"/>
      <c r="G41" s="337" t="s">
        <v>11027</v>
      </c>
      <c r="H41" s="337"/>
      <c r="I41" s="337"/>
      <c r="J41" s="337"/>
      <c r="K41" s="213"/>
    </row>
    <row r="42" spans="2:11" customFormat="1" ht="15" customHeight="1">
      <c r="B42" s="216"/>
      <c r="C42" s="217"/>
      <c r="D42" s="215"/>
      <c r="E42" s="218" t="s">
        <v>11028</v>
      </c>
      <c r="F42" s="215"/>
      <c r="G42" s="337" t="s">
        <v>11029</v>
      </c>
      <c r="H42" s="337"/>
      <c r="I42" s="337"/>
      <c r="J42" s="337"/>
      <c r="K42" s="213"/>
    </row>
    <row r="43" spans="2:11" customFormat="1" ht="15" customHeight="1">
      <c r="B43" s="216"/>
      <c r="C43" s="217"/>
      <c r="D43" s="215"/>
      <c r="E43" s="218"/>
      <c r="F43" s="215"/>
      <c r="G43" s="337" t="s">
        <v>11030</v>
      </c>
      <c r="H43" s="337"/>
      <c r="I43" s="337"/>
      <c r="J43" s="337"/>
      <c r="K43" s="213"/>
    </row>
    <row r="44" spans="2:11" customFormat="1" ht="15" customHeight="1">
      <c r="B44" s="216"/>
      <c r="C44" s="217"/>
      <c r="D44" s="215"/>
      <c r="E44" s="218" t="s">
        <v>11031</v>
      </c>
      <c r="F44" s="215"/>
      <c r="G44" s="337" t="s">
        <v>11032</v>
      </c>
      <c r="H44" s="337"/>
      <c r="I44" s="337"/>
      <c r="J44" s="337"/>
      <c r="K44" s="213"/>
    </row>
    <row r="45" spans="2:11" customFormat="1" ht="15" customHeight="1">
      <c r="B45" s="216"/>
      <c r="C45" s="217"/>
      <c r="D45" s="215"/>
      <c r="E45" s="218" t="s">
        <v>295</v>
      </c>
      <c r="F45" s="215"/>
      <c r="G45" s="337" t="s">
        <v>11033</v>
      </c>
      <c r="H45" s="337"/>
      <c r="I45" s="337"/>
      <c r="J45" s="337"/>
      <c r="K45" s="213"/>
    </row>
    <row r="46" spans="2:11" customFormat="1" ht="12.75" customHeight="1">
      <c r="B46" s="216"/>
      <c r="C46" s="217"/>
      <c r="D46" s="215"/>
      <c r="E46" s="215"/>
      <c r="F46" s="215"/>
      <c r="G46" s="215"/>
      <c r="H46" s="215"/>
      <c r="I46" s="215"/>
      <c r="J46" s="215"/>
      <c r="K46" s="213"/>
    </row>
    <row r="47" spans="2:11" customFormat="1" ht="15" customHeight="1">
      <c r="B47" s="216"/>
      <c r="C47" s="217"/>
      <c r="D47" s="337" t="s">
        <v>11034</v>
      </c>
      <c r="E47" s="337"/>
      <c r="F47" s="337"/>
      <c r="G47" s="337"/>
      <c r="H47" s="337"/>
      <c r="I47" s="337"/>
      <c r="J47" s="337"/>
      <c r="K47" s="213"/>
    </row>
    <row r="48" spans="2:11" customFormat="1" ht="15" customHeight="1">
      <c r="B48" s="216"/>
      <c r="C48" s="217"/>
      <c r="D48" s="217"/>
      <c r="E48" s="337" t="s">
        <v>11035</v>
      </c>
      <c r="F48" s="337"/>
      <c r="G48" s="337"/>
      <c r="H48" s="337"/>
      <c r="I48" s="337"/>
      <c r="J48" s="337"/>
      <c r="K48" s="213"/>
    </row>
    <row r="49" spans="2:11" customFormat="1" ht="15" customHeight="1">
      <c r="B49" s="216"/>
      <c r="C49" s="217"/>
      <c r="D49" s="217"/>
      <c r="E49" s="337" t="s">
        <v>11036</v>
      </c>
      <c r="F49" s="337"/>
      <c r="G49" s="337"/>
      <c r="H49" s="337"/>
      <c r="I49" s="337"/>
      <c r="J49" s="337"/>
      <c r="K49" s="213"/>
    </row>
    <row r="50" spans="2:11" customFormat="1" ht="15" customHeight="1">
      <c r="B50" s="216"/>
      <c r="C50" s="217"/>
      <c r="D50" s="217"/>
      <c r="E50" s="337" t="s">
        <v>11037</v>
      </c>
      <c r="F50" s="337"/>
      <c r="G50" s="337"/>
      <c r="H50" s="337"/>
      <c r="I50" s="337"/>
      <c r="J50" s="337"/>
      <c r="K50" s="213"/>
    </row>
    <row r="51" spans="2:11" customFormat="1" ht="15" customHeight="1">
      <c r="B51" s="216"/>
      <c r="C51" s="217"/>
      <c r="D51" s="337" t="s">
        <v>11038</v>
      </c>
      <c r="E51" s="337"/>
      <c r="F51" s="337"/>
      <c r="G51" s="337"/>
      <c r="H51" s="337"/>
      <c r="I51" s="337"/>
      <c r="J51" s="337"/>
      <c r="K51" s="213"/>
    </row>
    <row r="52" spans="2:11" customFormat="1" ht="25.5" customHeight="1">
      <c r="B52" s="212"/>
      <c r="C52" s="338" t="s">
        <v>11039</v>
      </c>
      <c r="D52" s="338"/>
      <c r="E52" s="338"/>
      <c r="F52" s="338"/>
      <c r="G52" s="338"/>
      <c r="H52" s="338"/>
      <c r="I52" s="338"/>
      <c r="J52" s="338"/>
      <c r="K52" s="213"/>
    </row>
    <row r="53" spans="2:11" customFormat="1" ht="5.25" customHeight="1">
      <c r="B53" s="212"/>
      <c r="C53" s="214"/>
      <c r="D53" s="214"/>
      <c r="E53" s="214"/>
      <c r="F53" s="214"/>
      <c r="G53" s="214"/>
      <c r="H53" s="214"/>
      <c r="I53" s="214"/>
      <c r="J53" s="214"/>
      <c r="K53" s="213"/>
    </row>
    <row r="54" spans="2:11" customFormat="1" ht="15" customHeight="1">
      <c r="B54" s="212"/>
      <c r="C54" s="337" t="s">
        <v>11040</v>
      </c>
      <c r="D54" s="337"/>
      <c r="E54" s="337"/>
      <c r="F54" s="337"/>
      <c r="G54" s="337"/>
      <c r="H54" s="337"/>
      <c r="I54" s="337"/>
      <c r="J54" s="337"/>
      <c r="K54" s="213"/>
    </row>
    <row r="55" spans="2:11" customFormat="1" ht="15" customHeight="1">
      <c r="B55" s="212"/>
      <c r="C55" s="337" t="s">
        <v>11041</v>
      </c>
      <c r="D55" s="337"/>
      <c r="E55" s="337"/>
      <c r="F55" s="337"/>
      <c r="G55" s="337"/>
      <c r="H55" s="337"/>
      <c r="I55" s="337"/>
      <c r="J55" s="337"/>
      <c r="K55" s="213"/>
    </row>
    <row r="56" spans="2:11" customFormat="1" ht="12.75" customHeight="1">
      <c r="B56" s="212"/>
      <c r="C56" s="215"/>
      <c r="D56" s="215"/>
      <c r="E56" s="215"/>
      <c r="F56" s="215"/>
      <c r="G56" s="215"/>
      <c r="H56" s="215"/>
      <c r="I56" s="215"/>
      <c r="J56" s="215"/>
      <c r="K56" s="213"/>
    </row>
    <row r="57" spans="2:11" customFormat="1" ht="15" customHeight="1">
      <c r="B57" s="212"/>
      <c r="C57" s="337" t="s">
        <v>11042</v>
      </c>
      <c r="D57" s="337"/>
      <c r="E57" s="337"/>
      <c r="F57" s="337"/>
      <c r="G57" s="337"/>
      <c r="H57" s="337"/>
      <c r="I57" s="337"/>
      <c r="J57" s="337"/>
      <c r="K57" s="213"/>
    </row>
    <row r="58" spans="2:11" customFormat="1" ht="15" customHeight="1">
      <c r="B58" s="212"/>
      <c r="C58" s="217"/>
      <c r="D58" s="337" t="s">
        <v>11043</v>
      </c>
      <c r="E58" s="337"/>
      <c r="F58" s="337"/>
      <c r="G58" s="337"/>
      <c r="H58" s="337"/>
      <c r="I58" s="337"/>
      <c r="J58" s="337"/>
      <c r="K58" s="213"/>
    </row>
    <row r="59" spans="2:11" customFormat="1" ht="15" customHeight="1">
      <c r="B59" s="212"/>
      <c r="C59" s="217"/>
      <c r="D59" s="337" t="s">
        <v>11044</v>
      </c>
      <c r="E59" s="337"/>
      <c r="F59" s="337"/>
      <c r="G59" s="337"/>
      <c r="H59" s="337"/>
      <c r="I59" s="337"/>
      <c r="J59" s="337"/>
      <c r="K59" s="213"/>
    </row>
    <row r="60" spans="2:11" customFormat="1" ht="15" customHeight="1">
      <c r="B60" s="212"/>
      <c r="C60" s="217"/>
      <c r="D60" s="337" t="s">
        <v>11045</v>
      </c>
      <c r="E60" s="337"/>
      <c r="F60" s="337"/>
      <c r="G60" s="337"/>
      <c r="H60" s="337"/>
      <c r="I60" s="337"/>
      <c r="J60" s="337"/>
      <c r="K60" s="213"/>
    </row>
    <row r="61" spans="2:11" customFormat="1" ht="15" customHeight="1">
      <c r="B61" s="212"/>
      <c r="C61" s="217"/>
      <c r="D61" s="337" t="s">
        <v>11046</v>
      </c>
      <c r="E61" s="337"/>
      <c r="F61" s="337"/>
      <c r="G61" s="337"/>
      <c r="H61" s="337"/>
      <c r="I61" s="337"/>
      <c r="J61" s="337"/>
      <c r="K61" s="213"/>
    </row>
    <row r="62" spans="2:11" customFormat="1" ht="15" customHeight="1">
      <c r="B62" s="212"/>
      <c r="C62" s="217"/>
      <c r="D62" s="340" t="s">
        <v>11047</v>
      </c>
      <c r="E62" s="340"/>
      <c r="F62" s="340"/>
      <c r="G62" s="340"/>
      <c r="H62" s="340"/>
      <c r="I62" s="340"/>
      <c r="J62" s="340"/>
      <c r="K62" s="213"/>
    </row>
    <row r="63" spans="2:11" customFormat="1" ht="15" customHeight="1">
      <c r="B63" s="212"/>
      <c r="C63" s="217"/>
      <c r="D63" s="337" t="s">
        <v>11048</v>
      </c>
      <c r="E63" s="337"/>
      <c r="F63" s="337"/>
      <c r="G63" s="337"/>
      <c r="H63" s="337"/>
      <c r="I63" s="337"/>
      <c r="J63" s="337"/>
      <c r="K63" s="213"/>
    </row>
    <row r="64" spans="2:11" customFormat="1" ht="12.75" customHeight="1">
      <c r="B64" s="212"/>
      <c r="C64" s="217"/>
      <c r="D64" s="217"/>
      <c r="E64" s="220"/>
      <c r="F64" s="217"/>
      <c r="G64" s="217"/>
      <c r="H64" s="217"/>
      <c r="I64" s="217"/>
      <c r="J64" s="217"/>
      <c r="K64" s="213"/>
    </row>
    <row r="65" spans="2:11" customFormat="1" ht="15" customHeight="1">
      <c r="B65" s="212"/>
      <c r="C65" s="217"/>
      <c r="D65" s="337" t="s">
        <v>11049</v>
      </c>
      <c r="E65" s="337"/>
      <c r="F65" s="337"/>
      <c r="G65" s="337"/>
      <c r="H65" s="337"/>
      <c r="I65" s="337"/>
      <c r="J65" s="337"/>
      <c r="K65" s="213"/>
    </row>
    <row r="66" spans="2:11" customFormat="1" ht="15" customHeight="1">
      <c r="B66" s="212"/>
      <c r="C66" s="217"/>
      <c r="D66" s="340" t="s">
        <v>11050</v>
      </c>
      <c r="E66" s="340"/>
      <c r="F66" s="340"/>
      <c r="G66" s="340"/>
      <c r="H66" s="340"/>
      <c r="I66" s="340"/>
      <c r="J66" s="340"/>
      <c r="K66" s="213"/>
    </row>
    <row r="67" spans="2:11" customFormat="1" ht="15" customHeight="1">
      <c r="B67" s="212"/>
      <c r="C67" s="217"/>
      <c r="D67" s="337" t="s">
        <v>11051</v>
      </c>
      <c r="E67" s="337"/>
      <c r="F67" s="337"/>
      <c r="G67" s="337"/>
      <c r="H67" s="337"/>
      <c r="I67" s="337"/>
      <c r="J67" s="337"/>
      <c r="K67" s="213"/>
    </row>
    <row r="68" spans="2:11" customFormat="1" ht="15" customHeight="1">
      <c r="B68" s="212"/>
      <c r="C68" s="217"/>
      <c r="D68" s="337" t="s">
        <v>11052</v>
      </c>
      <c r="E68" s="337"/>
      <c r="F68" s="337"/>
      <c r="G68" s="337"/>
      <c r="H68" s="337"/>
      <c r="I68" s="337"/>
      <c r="J68" s="337"/>
      <c r="K68" s="213"/>
    </row>
    <row r="69" spans="2:11" customFormat="1" ht="15" customHeight="1">
      <c r="B69" s="212"/>
      <c r="C69" s="217"/>
      <c r="D69" s="337" t="s">
        <v>11053</v>
      </c>
      <c r="E69" s="337"/>
      <c r="F69" s="337"/>
      <c r="G69" s="337"/>
      <c r="H69" s="337"/>
      <c r="I69" s="337"/>
      <c r="J69" s="337"/>
      <c r="K69" s="213"/>
    </row>
    <row r="70" spans="2:11" customFormat="1" ht="15" customHeight="1">
      <c r="B70" s="212"/>
      <c r="C70" s="217"/>
      <c r="D70" s="337" t="s">
        <v>11054</v>
      </c>
      <c r="E70" s="337"/>
      <c r="F70" s="337"/>
      <c r="G70" s="337"/>
      <c r="H70" s="337"/>
      <c r="I70" s="337"/>
      <c r="J70" s="337"/>
      <c r="K70" s="213"/>
    </row>
    <row r="71" spans="2:11" customFormat="1" ht="12.75" customHeight="1">
      <c r="B71" s="221"/>
      <c r="C71" s="222"/>
      <c r="D71" s="222"/>
      <c r="E71" s="222"/>
      <c r="F71" s="222"/>
      <c r="G71" s="222"/>
      <c r="H71" s="222"/>
      <c r="I71" s="222"/>
      <c r="J71" s="222"/>
      <c r="K71" s="223"/>
    </row>
    <row r="72" spans="2:11" customFormat="1" ht="18.75" customHeight="1">
      <c r="B72" s="224"/>
      <c r="C72" s="224"/>
      <c r="D72" s="224"/>
      <c r="E72" s="224"/>
      <c r="F72" s="224"/>
      <c r="G72" s="224"/>
      <c r="H72" s="224"/>
      <c r="I72" s="224"/>
      <c r="J72" s="224"/>
      <c r="K72" s="225"/>
    </row>
    <row r="73" spans="2:11" customFormat="1" ht="18.75" customHeight="1">
      <c r="B73" s="225"/>
      <c r="C73" s="225"/>
      <c r="D73" s="225"/>
      <c r="E73" s="225"/>
      <c r="F73" s="225"/>
      <c r="G73" s="225"/>
      <c r="H73" s="225"/>
      <c r="I73" s="225"/>
      <c r="J73" s="225"/>
      <c r="K73" s="225"/>
    </row>
    <row r="74" spans="2:11" customFormat="1" ht="7.5" customHeight="1">
      <c r="B74" s="226"/>
      <c r="C74" s="227"/>
      <c r="D74" s="227"/>
      <c r="E74" s="227"/>
      <c r="F74" s="227"/>
      <c r="G74" s="227"/>
      <c r="H74" s="227"/>
      <c r="I74" s="227"/>
      <c r="J74" s="227"/>
      <c r="K74" s="228"/>
    </row>
    <row r="75" spans="2:11" customFormat="1" ht="45" customHeight="1">
      <c r="B75" s="229"/>
      <c r="C75" s="341" t="s">
        <v>11055</v>
      </c>
      <c r="D75" s="341"/>
      <c r="E75" s="341"/>
      <c r="F75" s="341"/>
      <c r="G75" s="341"/>
      <c r="H75" s="341"/>
      <c r="I75" s="341"/>
      <c r="J75" s="341"/>
      <c r="K75" s="230"/>
    </row>
    <row r="76" spans="2:11" customFormat="1" ht="17.25" customHeight="1">
      <c r="B76" s="229"/>
      <c r="C76" s="231" t="s">
        <v>11056</v>
      </c>
      <c r="D76" s="231"/>
      <c r="E76" s="231"/>
      <c r="F76" s="231" t="s">
        <v>11057</v>
      </c>
      <c r="G76" s="232"/>
      <c r="H76" s="231" t="s">
        <v>61</v>
      </c>
      <c r="I76" s="231" t="s">
        <v>64</v>
      </c>
      <c r="J76" s="231" t="s">
        <v>11058</v>
      </c>
      <c r="K76" s="230"/>
    </row>
    <row r="77" spans="2:11" customFormat="1" ht="17.25" customHeight="1">
      <c r="B77" s="229"/>
      <c r="C77" s="233" t="s">
        <v>11059</v>
      </c>
      <c r="D77" s="233"/>
      <c r="E77" s="233"/>
      <c r="F77" s="234" t="s">
        <v>11060</v>
      </c>
      <c r="G77" s="235"/>
      <c r="H77" s="233"/>
      <c r="I77" s="233"/>
      <c r="J77" s="233" t="s">
        <v>11061</v>
      </c>
      <c r="K77" s="230"/>
    </row>
    <row r="78" spans="2:11" customFormat="1" ht="5.25" customHeight="1">
      <c r="B78" s="229"/>
      <c r="C78" s="236"/>
      <c r="D78" s="236"/>
      <c r="E78" s="236"/>
      <c r="F78" s="236"/>
      <c r="G78" s="237"/>
      <c r="H78" s="236"/>
      <c r="I78" s="236"/>
      <c r="J78" s="236"/>
      <c r="K78" s="230"/>
    </row>
    <row r="79" spans="2:11" customFormat="1" ht="15" customHeight="1">
      <c r="B79" s="229"/>
      <c r="C79" s="218" t="s">
        <v>60</v>
      </c>
      <c r="D79" s="238"/>
      <c r="E79" s="238"/>
      <c r="F79" s="239" t="s">
        <v>11062</v>
      </c>
      <c r="G79" s="240"/>
      <c r="H79" s="218" t="s">
        <v>11063</v>
      </c>
      <c r="I79" s="218" t="s">
        <v>11064</v>
      </c>
      <c r="J79" s="218">
        <v>20</v>
      </c>
      <c r="K79" s="230"/>
    </row>
    <row r="80" spans="2:11" customFormat="1" ht="15" customHeight="1">
      <c r="B80" s="229"/>
      <c r="C80" s="218" t="s">
        <v>11065</v>
      </c>
      <c r="D80" s="218"/>
      <c r="E80" s="218"/>
      <c r="F80" s="239" t="s">
        <v>11062</v>
      </c>
      <c r="G80" s="240"/>
      <c r="H80" s="218" t="s">
        <v>11066</v>
      </c>
      <c r="I80" s="218" t="s">
        <v>11064</v>
      </c>
      <c r="J80" s="218">
        <v>120</v>
      </c>
      <c r="K80" s="230"/>
    </row>
    <row r="81" spans="2:11" customFormat="1" ht="15" customHeight="1">
      <c r="B81" s="241"/>
      <c r="C81" s="218" t="s">
        <v>11067</v>
      </c>
      <c r="D81" s="218"/>
      <c r="E81" s="218"/>
      <c r="F81" s="239" t="s">
        <v>11068</v>
      </c>
      <c r="G81" s="240"/>
      <c r="H81" s="218" t="s">
        <v>11069</v>
      </c>
      <c r="I81" s="218" t="s">
        <v>11064</v>
      </c>
      <c r="J81" s="218">
        <v>50</v>
      </c>
      <c r="K81" s="230"/>
    </row>
    <row r="82" spans="2:11" customFormat="1" ht="15" customHeight="1">
      <c r="B82" s="241"/>
      <c r="C82" s="218" t="s">
        <v>11070</v>
      </c>
      <c r="D82" s="218"/>
      <c r="E82" s="218"/>
      <c r="F82" s="239" t="s">
        <v>11062</v>
      </c>
      <c r="G82" s="240"/>
      <c r="H82" s="218" t="s">
        <v>11071</v>
      </c>
      <c r="I82" s="218" t="s">
        <v>11072</v>
      </c>
      <c r="J82" s="218"/>
      <c r="K82" s="230"/>
    </row>
    <row r="83" spans="2:11" customFormat="1" ht="15" customHeight="1">
      <c r="B83" s="241"/>
      <c r="C83" s="218" t="s">
        <v>11073</v>
      </c>
      <c r="D83" s="218"/>
      <c r="E83" s="218"/>
      <c r="F83" s="239" t="s">
        <v>11068</v>
      </c>
      <c r="G83" s="218"/>
      <c r="H83" s="218" t="s">
        <v>11074</v>
      </c>
      <c r="I83" s="218" t="s">
        <v>11064</v>
      </c>
      <c r="J83" s="218">
        <v>15</v>
      </c>
      <c r="K83" s="230"/>
    </row>
    <row r="84" spans="2:11" customFormat="1" ht="15" customHeight="1">
      <c r="B84" s="241"/>
      <c r="C84" s="218" t="s">
        <v>11075</v>
      </c>
      <c r="D84" s="218"/>
      <c r="E84" s="218"/>
      <c r="F84" s="239" t="s">
        <v>11068</v>
      </c>
      <c r="G84" s="218"/>
      <c r="H84" s="218" t="s">
        <v>11076</v>
      </c>
      <c r="I84" s="218" t="s">
        <v>11064</v>
      </c>
      <c r="J84" s="218">
        <v>15</v>
      </c>
      <c r="K84" s="230"/>
    </row>
    <row r="85" spans="2:11" customFormat="1" ht="15" customHeight="1">
      <c r="B85" s="241"/>
      <c r="C85" s="218" t="s">
        <v>11077</v>
      </c>
      <c r="D85" s="218"/>
      <c r="E85" s="218"/>
      <c r="F85" s="239" t="s">
        <v>11068</v>
      </c>
      <c r="G85" s="218"/>
      <c r="H85" s="218" t="s">
        <v>11078</v>
      </c>
      <c r="I85" s="218" t="s">
        <v>11064</v>
      </c>
      <c r="J85" s="218">
        <v>20</v>
      </c>
      <c r="K85" s="230"/>
    </row>
    <row r="86" spans="2:11" customFormat="1" ht="15" customHeight="1">
      <c r="B86" s="241"/>
      <c r="C86" s="218" t="s">
        <v>11079</v>
      </c>
      <c r="D86" s="218"/>
      <c r="E86" s="218"/>
      <c r="F86" s="239" t="s">
        <v>11068</v>
      </c>
      <c r="G86" s="218"/>
      <c r="H86" s="218" t="s">
        <v>11080</v>
      </c>
      <c r="I86" s="218" t="s">
        <v>11064</v>
      </c>
      <c r="J86" s="218">
        <v>20</v>
      </c>
      <c r="K86" s="230"/>
    </row>
    <row r="87" spans="2:11" customFormat="1" ht="15" customHeight="1">
      <c r="B87" s="241"/>
      <c r="C87" s="218" t="s">
        <v>11081</v>
      </c>
      <c r="D87" s="218"/>
      <c r="E87" s="218"/>
      <c r="F87" s="239" t="s">
        <v>11068</v>
      </c>
      <c r="G87" s="240"/>
      <c r="H87" s="218" t="s">
        <v>11082</v>
      </c>
      <c r="I87" s="218" t="s">
        <v>11064</v>
      </c>
      <c r="J87" s="218">
        <v>50</v>
      </c>
      <c r="K87" s="230"/>
    </row>
    <row r="88" spans="2:11" customFormat="1" ht="15" customHeight="1">
      <c r="B88" s="241"/>
      <c r="C88" s="218" t="s">
        <v>11083</v>
      </c>
      <c r="D88" s="218"/>
      <c r="E88" s="218"/>
      <c r="F88" s="239" t="s">
        <v>11068</v>
      </c>
      <c r="G88" s="240"/>
      <c r="H88" s="218" t="s">
        <v>11084</v>
      </c>
      <c r="I88" s="218" t="s">
        <v>11064</v>
      </c>
      <c r="J88" s="218">
        <v>20</v>
      </c>
      <c r="K88" s="230"/>
    </row>
    <row r="89" spans="2:11" customFormat="1" ht="15" customHeight="1">
      <c r="B89" s="241"/>
      <c r="C89" s="218" t="s">
        <v>11085</v>
      </c>
      <c r="D89" s="218"/>
      <c r="E89" s="218"/>
      <c r="F89" s="239" t="s">
        <v>11068</v>
      </c>
      <c r="G89" s="240"/>
      <c r="H89" s="218" t="s">
        <v>11086</v>
      </c>
      <c r="I89" s="218" t="s">
        <v>11064</v>
      </c>
      <c r="J89" s="218">
        <v>20</v>
      </c>
      <c r="K89" s="230"/>
    </row>
    <row r="90" spans="2:11" customFormat="1" ht="15" customHeight="1">
      <c r="B90" s="241"/>
      <c r="C90" s="218" t="s">
        <v>11087</v>
      </c>
      <c r="D90" s="218"/>
      <c r="E90" s="218"/>
      <c r="F90" s="239" t="s">
        <v>11068</v>
      </c>
      <c r="G90" s="240"/>
      <c r="H90" s="218" t="s">
        <v>11088</v>
      </c>
      <c r="I90" s="218" t="s">
        <v>11064</v>
      </c>
      <c r="J90" s="218">
        <v>50</v>
      </c>
      <c r="K90" s="230"/>
    </row>
    <row r="91" spans="2:11" customFormat="1" ht="15" customHeight="1">
      <c r="B91" s="241"/>
      <c r="C91" s="218" t="s">
        <v>11089</v>
      </c>
      <c r="D91" s="218"/>
      <c r="E91" s="218"/>
      <c r="F91" s="239" t="s">
        <v>11068</v>
      </c>
      <c r="G91" s="240"/>
      <c r="H91" s="218" t="s">
        <v>11089</v>
      </c>
      <c r="I91" s="218" t="s">
        <v>11064</v>
      </c>
      <c r="J91" s="218">
        <v>50</v>
      </c>
      <c r="K91" s="230"/>
    </row>
    <row r="92" spans="2:11" customFormat="1" ht="15" customHeight="1">
      <c r="B92" s="241"/>
      <c r="C92" s="218" t="s">
        <v>11090</v>
      </c>
      <c r="D92" s="218"/>
      <c r="E92" s="218"/>
      <c r="F92" s="239" t="s">
        <v>11068</v>
      </c>
      <c r="G92" s="240"/>
      <c r="H92" s="218" t="s">
        <v>11091</v>
      </c>
      <c r="I92" s="218" t="s">
        <v>11064</v>
      </c>
      <c r="J92" s="218">
        <v>255</v>
      </c>
      <c r="K92" s="230"/>
    </row>
    <row r="93" spans="2:11" customFormat="1" ht="15" customHeight="1">
      <c r="B93" s="241"/>
      <c r="C93" s="218" t="s">
        <v>11092</v>
      </c>
      <c r="D93" s="218"/>
      <c r="E93" s="218"/>
      <c r="F93" s="239" t="s">
        <v>11062</v>
      </c>
      <c r="G93" s="240"/>
      <c r="H93" s="218" t="s">
        <v>11093</v>
      </c>
      <c r="I93" s="218" t="s">
        <v>11094</v>
      </c>
      <c r="J93" s="218"/>
      <c r="K93" s="230"/>
    </row>
    <row r="94" spans="2:11" customFormat="1" ht="15" customHeight="1">
      <c r="B94" s="241"/>
      <c r="C94" s="218" t="s">
        <v>11095</v>
      </c>
      <c r="D94" s="218"/>
      <c r="E94" s="218"/>
      <c r="F94" s="239" t="s">
        <v>11062</v>
      </c>
      <c r="G94" s="240"/>
      <c r="H94" s="218" t="s">
        <v>11096</v>
      </c>
      <c r="I94" s="218" t="s">
        <v>11097</v>
      </c>
      <c r="J94" s="218"/>
      <c r="K94" s="230"/>
    </row>
    <row r="95" spans="2:11" customFormat="1" ht="15" customHeight="1">
      <c r="B95" s="241"/>
      <c r="C95" s="218" t="s">
        <v>11098</v>
      </c>
      <c r="D95" s="218"/>
      <c r="E95" s="218"/>
      <c r="F95" s="239" t="s">
        <v>11062</v>
      </c>
      <c r="G95" s="240"/>
      <c r="H95" s="218" t="s">
        <v>11098</v>
      </c>
      <c r="I95" s="218" t="s">
        <v>11097</v>
      </c>
      <c r="J95" s="218"/>
      <c r="K95" s="230"/>
    </row>
    <row r="96" spans="2:11" customFormat="1" ht="15" customHeight="1">
      <c r="B96" s="241"/>
      <c r="C96" s="218" t="s">
        <v>45</v>
      </c>
      <c r="D96" s="218"/>
      <c r="E96" s="218"/>
      <c r="F96" s="239" t="s">
        <v>11062</v>
      </c>
      <c r="G96" s="240"/>
      <c r="H96" s="218" t="s">
        <v>11099</v>
      </c>
      <c r="I96" s="218" t="s">
        <v>11097</v>
      </c>
      <c r="J96" s="218"/>
      <c r="K96" s="230"/>
    </row>
    <row r="97" spans="2:11" customFormat="1" ht="15" customHeight="1">
      <c r="B97" s="241"/>
      <c r="C97" s="218" t="s">
        <v>55</v>
      </c>
      <c r="D97" s="218"/>
      <c r="E97" s="218"/>
      <c r="F97" s="239" t="s">
        <v>11062</v>
      </c>
      <c r="G97" s="240"/>
      <c r="H97" s="218" t="s">
        <v>11100</v>
      </c>
      <c r="I97" s="218" t="s">
        <v>11097</v>
      </c>
      <c r="J97" s="218"/>
      <c r="K97" s="230"/>
    </row>
    <row r="98" spans="2:11" customFormat="1" ht="15" customHeight="1">
      <c r="B98" s="242"/>
      <c r="C98" s="243"/>
      <c r="D98" s="243"/>
      <c r="E98" s="243"/>
      <c r="F98" s="243"/>
      <c r="G98" s="243"/>
      <c r="H98" s="243"/>
      <c r="I98" s="243"/>
      <c r="J98" s="243"/>
      <c r="K98" s="244"/>
    </row>
    <row r="99" spans="2:11" customFormat="1" ht="18.75" customHeight="1">
      <c r="B99" s="245"/>
      <c r="C99" s="246"/>
      <c r="D99" s="246"/>
      <c r="E99" s="246"/>
      <c r="F99" s="246"/>
      <c r="G99" s="246"/>
      <c r="H99" s="246"/>
      <c r="I99" s="246"/>
      <c r="J99" s="246"/>
      <c r="K99" s="245"/>
    </row>
    <row r="100" spans="2:11" customFormat="1" ht="18.75" customHeight="1">
      <c r="B100" s="225"/>
      <c r="C100" s="225"/>
      <c r="D100" s="225"/>
      <c r="E100" s="225"/>
      <c r="F100" s="225"/>
      <c r="G100" s="225"/>
      <c r="H100" s="225"/>
      <c r="I100" s="225"/>
      <c r="J100" s="225"/>
      <c r="K100" s="225"/>
    </row>
    <row r="101" spans="2:11" customFormat="1" ht="7.5" customHeight="1">
      <c r="B101" s="226"/>
      <c r="C101" s="227"/>
      <c r="D101" s="227"/>
      <c r="E101" s="227"/>
      <c r="F101" s="227"/>
      <c r="G101" s="227"/>
      <c r="H101" s="227"/>
      <c r="I101" s="227"/>
      <c r="J101" s="227"/>
      <c r="K101" s="228"/>
    </row>
    <row r="102" spans="2:11" customFormat="1" ht="45" customHeight="1">
      <c r="B102" s="229"/>
      <c r="C102" s="341" t="s">
        <v>11101</v>
      </c>
      <c r="D102" s="341"/>
      <c r="E102" s="341"/>
      <c r="F102" s="341"/>
      <c r="G102" s="341"/>
      <c r="H102" s="341"/>
      <c r="I102" s="341"/>
      <c r="J102" s="341"/>
      <c r="K102" s="230"/>
    </row>
    <row r="103" spans="2:11" customFormat="1" ht="17.25" customHeight="1">
      <c r="B103" s="229"/>
      <c r="C103" s="231" t="s">
        <v>11056</v>
      </c>
      <c r="D103" s="231"/>
      <c r="E103" s="231"/>
      <c r="F103" s="231" t="s">
        <v>11057</v>
      </c>
      <c r="G103" s="232"/>
      <c r="H103" s="231" t="s">
        <v>61</v>
      </c>
      <c r="I103" s="231" t="s">
        <v>64</v>
      </c>
      <c r="J103" s="231" t="s">
        <v>11058</v>
      </c>
      <c r="K103" s="230"/>
    </row>
    <row r="104" spans="2:11" customFormat="1" ht="17.25" customHeight="1">
      <c r="B104" s="229"/>
      <c r="C104" s="233" t="s">
        <v>11059</v>
      </c>
      <c r="D104" s="233"/>
      <c r="E104" s="233"/>
      <c r="F104" s="234" t="s">
        <v>11060</v>
      </c>
      <c r="G104" s="235"/>
      <c r="H104" s="233"/>
      <c r="I104" s="233"/>
      <c r="J104" s="233" t="s">
        <v>11061</v>
      </c>
      <c r="K104" s="230"/>
    </row>
    <row r="105" spans="2:11" customFormat="1" ht="5.25" customHeight="1">
      <c r="B105" s="229"/>
      <c r="C105" s="231"/>
      <c r="D105" s="231"/>
      <c r="E105" s="231"/>
      <c r="F105" s="231"/>
      <c r="G105" s="247"/>
      <c r="H105" s="231"/>
      <c r="I105" s="231"/>
      <c r="J105" s="231"/>
      <c r="K105" s="230"/>
    </row>
    <row r="106" spans="2:11" customFormat="1" ht="15" customHeight="1">
      <c r="B106" s="229"/>
      <c r="C106" s="218" t="s">
        <v>60</v>
      </c>
      <c r="D106" s="238"/>
      <c r="E106" s="238"/>
      <c r="F106" s="239" t="s">
        <v>11062</v>
      </c>
      <c r="G106" s="218"/>
      <c r="H106" s="218" t="s">
        <v>11102</v>
      </c>
      <c r="I106" s="218" t="s">
        <v>11064</v>
      </c>
      <c r="J106" s="218">
        <v>20</v>
      </c>
      <c r="K106" s="230"/>
    </row>
    <row r="107" spans="2:11" customFormat="1" ht="15" customHeight="1">
      <c r="B107" s="229"/>
      <c r="C107" s="218" t="s">
        <v>11065</v>
      </c>
      <c r="D107" s="218"/>
      <c r="E107" s="218"/>
      <c r="F107" s="239" t="s">
        <v>11062</v>
      </c>
      <c r="G107" s="218"/>
      <c r="H107" s="218" t="s">
        <v>11102</v>
      </c>
      <c r="I107" s="218" t="s">
        <v>11064</v>
      </c>
      <c r="J107" s="218">
        <v>120</v>
      </c>
      <c r="K107" s="230"/>
    </row>
    <row r="108" spans="2:11" customFormat="1" ht="15" customHeight="1">
      <c r="B108" s="241"/>
      <c r="C108" s="218" t="s">
        <v>11067</v>
      </c>
      <c r="D108" s="218"/>
      <c r="E108" s="218"/>
      <c r="F108" s="239" t="s">
        <v>11068</v>
      </c>
      <c r="G108" s="218"/>
      <c r="H108" s="218" t="s">
        <v>11102</v>
      </c>
      <c r="I108" s="218" t="s">
        <v>11064</v>
      </c>
      <c r="J108" s="218">
        <v>50</v>
      </c>
      <c r="K108" s="230"/>
    </row>
    <row r="109" spans="2:11" customFormat="1" ht="15" customHeight="1">
      <c r="B109" s="241"/>
      <c r="C109" s="218" t="s">
        <v>11070</v>
      </c>
      <c r="D109" s="218"/>
      <c r="E109" s="218"/>
      <c r="F109" s="239" t="s">
        <v>11062</v>
      </c>
      <c r="G109" s="218"/>
      <c r="H109" s="218" t="s">
        <v>11102</v>
      </c>
      <c r="I109" s="218" t="s">
        <v>11072</v>
      </c>
      <c r="J109" s="218"/>
      <c r="K109" s="230"/>
    </row>
    <row r="110" spans="2:11" customFormat="1" ht="15" customHeight="1">
      <c r="B110" s="241"/>
      <c r="C110" s="218" t="s">
        <v>11081</v>
      </c>
      <c r="D110" s="218"/>
      <c r="E110" s="218"/>
      <c r="F110" s="239" t="s">
        <v>11068</v>
      </c>
      <c r="G110" s="218"/>
      <c r="H110" s="218" t="s">
        <v>11102</v>
      </c>
      <c r="I110" s="218" t="s">
        <v>11064</v>
      </c>
      <c r="J110" s="218">
        <v>50</v>
      </c>
      <c r="K110" s="230"/>
    </row>
    <row r="111" spans="2:11" customFormat="1" ht="15" customHeight="1">
      <c r="B111" s="241"/>
      <c r="C111" s="218" t="s">
        <v>11089</v>
      </c>
      <c r="D111" s="218"/>
      <c r="E111" s="218"/>
      <c r="F111" s="239" t="s">
        <v>11068</v>
      </c>
      <c r="G111" s="218"/>
      <c r="H111" s="218" t="s">
        <v>11102</v>
      </c>
      <c r="I111" s="218" t="s">
        <v>11064</v>
      </c>
      <c r="J111" s="218">
        <v>50</v>
      </c>
      <c r="K111" s="230"/>
    </row>
    <row r="112" spans="2:11" customFormat="1" ht="15" customHeight="1">
      <c r="B112" s="241"/>
      <c r="C112" s="218" t="s">
        <v>11087</v>
      </c>
      <c r="D112" s="218"/>
      <c r="E112" s="218"/>
      <c r="F112" s="239" t="s">
        <v>11068</v>
      </c>
      <c r="G112" s="218"/>
      <c r="H112" s="218" t="s">
        <v>11102</v>
      </c>
      <c r="I112" s="218" t="s">
        <v>11064</v>
      </c>
      <c r="J112" s="218">
        <v>50</v>
      </c>
      <c r="K112" s="230"/>
    </row>
    <row r="113" spans="2:11" customFormat="1" ht="15" customHeight="1">
      <c r="B113" s="241"/>
      <c r="C113" s="218" t="s">
        <v>60</v>
      </c>
      <c r="D113" s="218"/>
      <c r="E113" s="218"/>
      <c r="F113" s="239" t="s">
        <v>11062</v>
      </c>
      <c r="G113" s="218"/>
      <c r="H113" s="218" t="s">
        <v>11103</v>
      </c>
      <c r="I113" s="218" t="s">
        <v>11064</v>
      </c>
      <c r="J113" s="218">
        <v>20</v>
      </c>
      <c r="K113" s="230"/>
    </row>
    <row r="114" spans="2:11" customFormat="1" ht="15" customHeight="1">
      <c r="B114" s="241"/>
      <c r="C114" s="218" t="s">
        <v>11104</v>
      </c>
      <c r="D114" s="218"/>
      <c r="E114" s="218"/>
      <c r="F114" s="239" t="s">
        <v>11062</v>
      </c>
      <c r="G114" s="218"/>
      <c r="H114" s="218" t="s">
        <v>11105</v>
      </c>
      <c r="I114" s="218" t="s">
        <v>11064</v>
      </c>
      <c r="J114" s="218">
        <v>120</v>
      </c>
      <c r="K114" s="230"/>
    </row>
    <row r="115" spans="2:11" customFormat="1" ht="15" customHeight="1">
      <c r="B115" s="241"/>
      <c r="C115" s="218" t="s">
        <v>45</v>
      </c>
      <c r="D115" s="218"/>
      <c r="E115" s="218"/>
      <c r="F115" s="239" t="s">
        <v>11062</v>
      </c>
      <c r="G115" s="218"/>
      <c r="H115" s="218" t="s">
        <v>11106</v>
      </c>
      <c r="I115" s="218" t="s">
        <v>11097</v>
      </c>
      <c r="J115" s="218"/>
      <c r="K115" s="230"/>
    </row>
    <row r="116" spans="2:11" customFormat="1" ht="15" customHeight="1">
      <c r="B116" s="241"/>
      <c r="C116" s="218" t="s">
        <v>55</v>
      </c>
      <c r="D116" s="218"/>
      <c r="E116" s="218"/>
      <c r="F116" s="239" t="s">
        <v>11062</v>
      </c>
      <c r="G116" s="218"/>
      <c r="H116" s="218" t="s">
        <v>11107</v>
      </c>
      <c r="I116" s="218" t="s">
        <v>11097</v>
      </c>
      <c r="J116" s="218"/>
      <c r="K116" s="230"/>
    </row>
    <row r="117" spans="2:11" customFormat="1" ht="15" customHeight="1">
      <c r="B117" s="241"/>
      <c r="C117" s="218" t="s">
        <v>64</v>
      </c>
      <c r="D117" s="218"/>
      <c r="E117" s="218"/>
      <c r="F117" s="239" t="s">
        <v>11062</v>
      </c>
      <c r="G117" s="218"/>
      <c r="H117" s="218" t="s">
        <v>11108</v>
      </c>
      <c r="I117" s="218" t="s">
        <v>11109</v>
      </c>
      <c r="J117" s="218"/>
      <c r="K117" s="230"/>
    </row>
    <row r="118" spans="2:11" customFormat="1" ht="15" customHeight="1">
      <c r="B118" s="242"/>
      <c r="C118" s="248"/>
      <c r="D118" s="248"/>
      <c r="E118" s="248"/>
      <c r="F118" s="248"/>
      <c r="G118" s="248"/>
      <c r="H118" s="248"/>
      <c r="I118" s="248"/>
      <c r="J118" s="248"/>
      <c r="K118" s="244"/>
    </row>
    <row r="119" spans="2:11" customFormat="1" ht="18.75" customHeight="1">
      <c r="B119" s="249"/>
      <c r="C119" s="250"/>
      <c r="D119" s="250"/>
      <c r="E119" s="250"/>
      <c r="F119" s="251"/>
      <c r="G119" s="250"/>
      <c r="H119" s="250"/>
      <c r="I119" s="250"/>
      <c r="J119" s="250"/>
      <c r="K119" s="249"/>
    </row>
    <row r="120" spans="2:11" customFormat="1" ht="18.75" customHeight="1">
      <c r="B120" s="225"/>
      <c r="C120" s="225"/>
      <c r="D120" s="225"/>
      <c r="E120" s="225"/>
      <c r="F120" s="225"/>
      <c r="G120" s="225"/>
      <c r="H120" s="225"/>
      <c r="I120" s="225"/>
      <c r="J120" s="225"/>
      <c r="K120" s="225"/>
    </row>
    <row r="121" spans="2:11" customFormat="1" ht="7.5" customHeight="1">
      <c r="B121" s="252"/>
      <c r="C121" s="253"/>
      <c r="D121" s="253"/>
      <c r="E121" s="253"/>
      <c r="F121" s="253"/>
      <c r="G121" s="253"/>
      <c r="H121" s="253"/>
      <c r="I121" s="253"/>
      <c r="J121" s="253"/>
      <c r="K121" s="254"/>
    </row>
    <row r="122" spans="2:11" customFormat="1" ht="45" customHeight="1">
      <c r="B122" s="255"/>
      <c r="C122" s="339" t="s">
        <v>11110</v>
      </c>
      <c r="D122" s="339"/>
      <c r="E122" s="339"/>
      <c r="F122" s="339"/>
      <c r="G122" s="339"/>
      <c r="H122" s="339"/>
      <c r="I122" s="339"/>
      <c r="J122" s="339"/>
      <c r="K122" s="256"/>
    </row>
    <row r="123" spans="2:11" customFormat="1" ht="17.25" customHeight="1">
      <c r="B123" s="257"/>
      <c r="C123" s="231" t="s">
        <v>11056</v>
      </c>
      <c r="D123" s="231"/>
      <c r="E123" s="231"/>
      <c r="F123" s="231" t="s">
        <v>11057</v>
      </c>
      <c r="G123" s="232"/>
      <c r="H123" s="231" t="s">
        <v>61</v>
      </c>
      <c r="I123" s="231" t="s">
        <v>64</v>
      </c>
      <c r="J123" s="231" t="s">
        <v>11058</v>
      </c>
      <c r="K123" s="258"/>
    </row>
    <row r="124" spans="2:11" customFormat="1" ht="17.25" customHeight="1">
      <c r="B124" s="257"/>
      <c r="C124" s="233" t="s">
        <v>11059</v>
      </c>
      <c r="D124" s="233"/>
      <c r="E124" s="233"/>
      <c r="F124" s="234" t="s">
        <v>11060</v>
      </c>
      <c r="G124" s="235"/>
      <c r="H124" s="233"/>
      <c r="I124" s="233"/>
      <c r="J124" s="233" t="s">
        <v>11061</v>
      </c>
      <c r="K124" s="258"/>
    </row>
    <row r="125" spans="2:11" customFormat="1" ht="5.25" customHeight="1">
      <c r="B125" s="259"/>
      <c r="C125" s="236"/>
      <c r="D125" s="236"/>
      <c r="E125" s="236"/>
      <c r="F125" s="236"/>
      <c r="G125" s="260"/>
      <c r="H125" s="236"/>
      <c r="I125" s="236"/>
      <c r="J125" s="236"/>
      <c r="K125" s="261"/>
    </row>
    <row r="126" spans="2:11" customFormat="1" ht="15" customHeight="1">
      <c r="B126" s="259"/>
      <c r="C126" s="218" t="s">
        <v>11065</v>
      </c>
      <c r="D126" s="238"/>
      <c r="E126" s="238"/>
      <c r="F126" s="239" t="s">
        <v>11062</v>
      </c>
      <c r="G126" s="218"/>
      <c r="H126" s="218" t="s">
        <v>11102</v>
      </c>
      <c r="I126" s="218" t="s">
        <v>11064</v>
      </c>
      <c r="J126" s="218">
        <v>120</v>
      </c>
      <c r="K126" s="262"/>
    </row>
    <row r="127" spans="2:11" customFormat="1" ht="15" customHeight="1">
      <c r="B127" s="259"/>
      <c r="C127" s="218" t="s">
        <v>11111</v>
      </c>
      <c r="D127" s="218"/>
      <c r="E127" s="218"/>
      <c r="F127" s="239" t="s">
        <v>11062</v>
      </c>
      <c r="G127" s="218"/>
      <c r="H127" s="218" t="s">
        <v>11112</v>
      </c>
      <c r="I127" s="218" t="s">
        <v>11064</v>
      </c>
      <c r="J127" s="218" t="s">
        <v>11113</v>
      </c>
      <c r="K127" s="262"/>
    </row>
    <row r="128" spans="2:11" customFormat="1" ht="15" customHeight="1">
      <c r="B128" s="259"/>
      <c r="C128" s="218" t="s">
        <v>91</v>
      </c>
      <c r="D128" s="218"/>
      <c r="E128" s="218"/>
      <c r="F128" s="239" t="s">
        <v>11062</v>
      </c>
      <c r="G128" s="218"/>
      <c r="H128" s="218" t="s">
        <v>11114</v>
      </c>
      <c r="I128" s="218" t="s">
        <v>11064</v>
      </c>
      <c r="J128" s="218" t="s">
        <v>11113</v>
      </c>
      <c r="K128" s="262"/>
    </row>
    <row r="129" spans="2:11" customFormat="1" ht="15" customHeight="1">
      <c r="B129" s="259"/>
      <c r="C129" s="218" t="s">
        <v>11073</v>
      </c>
      <c r="D129" s="218"/>
      <c r="E129" s="218"/>
      <c r="F129" s="239" t="s">
        <v>11068</v>
      </c>
      <c r="G129" s="218"/>
      <c r="H129" s="218" t="s">
        <v>11074</v>
      </c>
      <c r="I129" s="218" t="s">
        <v>11064</v>
      </c>
      <c r="J129" s="218">
        <v>15</v>
      </c>
      <c r="K129" s="262"/>
    </row>
    <row r="130" spans="2:11" customFormat="1" ht="15" customHeight="1">
      <c r="B130" s="259"/>
      <c r="C130" s="218" t="s">
        <v>11075</v>
      </c>
      <c r="D130" s="218"/>
      <c r="E130" s="218"/>
      <c r="F130" s="239" t="s">
        <v>11068</v>
      </c>
      <c r="G130" s="218"/>
      <c r="H130" s="218" t="s">
        <v>11076</v>
      </c>
      <c r="I130" s="218" t="s">
        <v>11064</v>
      </c>
      <c r="J130" s="218">
        <v>15</v>
      </c>
      <c r="K130" s="262"/>
    </row>
    <row r="131" spans="2:11" customFormat="1" ht="15" customHeight="1">
      <c r="B131" s="259"/>
      <c r="C131" s="218" t="s">
        <v>11077</v>
      </c>
      <c r="D131" s="218"/>
      <c r="E131" s="218"/>
      <c r="F131" s="239" t="s">
        <v>11068</v>
      </c>
      <c r="G131" s="218"/>
      <c r="H131" s="218" t="s">
        <v>11078</v>
      </c>
      <c r="I131" s="218" t="s">
        <v>11064</v>
      </c>
      <c r="J131" s="218">
        <v>20</v>
      </c>
      <c r="K131" s="262"/>
    </row>
    <row r="132" spans="2:11" customFormat="1" ht="15" customHeight="1">
      <c r="B132" s="259"/>
      <c r="C132" s="218" t="s">
        <v>11079</v>
      </c>
      <c r="D132" s="218"/>
      <c r="E132" s="218"/>
      <c r="F132" s="239" t="s">
        <v>11068</v>
      </c>
      <c r="G132" s="218"/>
      <c r="H132" s="218" t="s">
        <v>11080</v>
      </c>
      <c r="I132" s="218" t="s">
        <v>11064</v>
      </c>
      <c r="J132" s="218">
        <v>20</v>
      </c>
      <c r="K132" s="262"/>
    </row>
    <row r="133" spans="2:11" customFormat="1" ht="15" customHeight="1">
      <c r="B133" s="259"/>
      <c r="C133" s="218" t="s">
        <v>11067</v>
      </c>
      <c r="D133" s="218"/>
      <c r="E133" s="218"/>
      <c r="F133" s="239" t="s">
        <v>11068</v>
      </c>
      <c r="G133" s="218"/>
      <c r="H133" s="218" t="s">
        <v>11102</v>
      </c>
      <c r="I133" s="218" t="s">
        <v>11064</v>
      </c>
      <c r="J133" s="218">
        <v>50</v>
      </c>
      <c r="K133" s="262"/>
    </row>
    <row r="134" spans="2:11" customFormat="1" ht="15" customHeight="1">
      <c r="B134" s="259"/>
      <c r="C134" s="218" t="s">
        <v>11081</v>
      </c>
      <c r="D134" s="218"/>
      <c r="E134" s="218"/>
      <c r="F134" s="239" t="s">
        <v>11068</v>
      </c>
      <c r="G134" s="218"/>
      <c r="H134" s="218" t="s">
        <v>11102</v>
      </c>
      <c r="I134" s="218" t="s">
        <v>11064</v>
      </c>
      <c r="J134" s="218">
        <v>50</v>
      </c>
      <c r="K134" s="262"/>
    </row>
    <row r="135" spans="2:11" customFormat="1" ht="15" customHeight="1">
      <c r="B135" s="259"/>
      <c r="C135" s="218" t="s">
        <v>11087</v>
      </c>
      <c r="D135" s="218"/>
      <c r="E135" s="218"/>
      <c r="F135" s="239" t="s">
        <v>11068</v>
      </c>
      <c r="G135" s="218"/>
      <c r="H135" s="218" t="s">
        <v>11102</v>
      </c>
      <c r="I135" s="218" t="s">
        <v>11064</v>
      </c>
      <c r="J135" s="218">
        <v>50</v>
      </c>
      <c r="K135" s="262"/>
    </row>
    <row r="136" spans="2:11" customFormat="1" ht="15" customHeight="1">
      <c r="B136" s="259"/>
      <c r="C136" s="218" t="s">
        <v>11089</v>
      </c>
      <c r="D136" s="218"/>
      <c r="E136" s="218"/>
      <c r="F136" s="239" t="s">
        <v>11068</v>
      </c>
      <c r="G136" s="218"/>
      <c r="H136" s="218" t="s">
        <v>11102</v>
      </c>
      <c r="I136" s="218" t="s">
        <v>11064</v>
      </c>
      <c r="J136" s="218">
        <v>50</v>
      </c>
      <c r="K136" s="262"/>
    </row>
    <row r="137" spans="2:11" customFormat="1" ht="15" customHeight="1">
      <c r="B137" s="259"/>
      <c r="C137" s="218" t="s">
        <v>11090</v>
      </c>
      <c r="D137" s="218"/>
      <c r="E137" s="218"/>
      <c r="F137" s="239" t="s">
        <v>11068</v>
      </c>
      <c r="G137" s="218"/>
      <c r="H137" s="218" t="s">
        <v>11115</v>
      </c>
      <c r="I137" s="218" t="s">
        <v>11064</v>
      </c>
      <c r="J137" s="218">
        <v>255</v>
      </c>
      <c r="K137" s="262"/>
    </row>
    <row r="138" spans="2:11" customFormat="1" ht="15" customHeight="1">
      <c r="B138" s="259"/>
      <c r="C138" s="218" t="s">
        <v>11092</v>
      </c>
      <c r="D138" s="218"/>
      <c r="E138" s="218"/>
      <c r="F138" s="239" t="s">
        <v>11062</v>
      </c>
      <c r="G138" s="218"/>
      <c r="H138" s="218" t="s">
        <v>11116</v>
      </c>
      <c r="I138" s="218" t="s">
        <v>11094</v>
      </c>
      <c r="J138" s="218"/>
      <c r="K138" s="262"/>
    </row>
    <row r="139" spans="2:11" customFormat="1" ht="15" customHeight="1">
      <c r="B139" s="259"/>
      <c r="C139" s="218" t="s">
        <v>11095</v>
      </c>
      <c r="D139" s="218"/>
      <c r="E139" s="218"/>
      <c r="F139" s="239" t="s">
        <v>11062</v>
      </c>
      <c r="G139" s="218"/>
      <c r="H139" s="218" t="s">
        <v>11117</v>
      </c>
      <c r="I139" s="218" t="s">
        <v>11097</v>
      </c>
      <c r="J139" s="218"/>
      <c r="K139" s="262"/>
    </row>
    <row r="140" spans="2:11" customFormat="1" ht="15" customHeight="1">
      <c r="B140" s="259"/>
      <c r="C140" s="218" t="s">
        <v>11098</v>
      </c>
      <c r="D140" s="218"/>
      <c r="E140" s="218"/>
      <c r="F140" s="239" t="s">
        <v>11062</v>
      </c>
      <c r="G140" s="218"/>
      <c r="H140" s="218" t="s">
        <v>11098</v>
      </c>
      <c r="I140" s="218" t="s">
        <v>11097</v>
      </c>
      <c r="J140" s="218"/>
      <c r="K140" s="262"/>
    </row>
    <row r="141" spans="2:11" customFormat="1" ht="15" customHeight="1">
      <c r="B141" s="259"/>
      <c r="C141" s="218" t="s">
        <v>45</v>
      </c>
      <c r="D141" s="218"/>
      <c r="E141" s="218"/>
      <c r="F141" s="239" t="s">
        <v>11062</v>
      </c>
      <c r="G141" s="218"/>
      <c r="H141" s="218" t="s">
        <v>11118</v>
      </c>
      <c r="I141" s="218" t="s">
        <v>11097</v>
      </c>
      <c r="J141" s="218"/>
      <c r="K141" s="262"/>
    </row>
    <row r="142" spans="2:11" customFormat="1" ht="15" customHeight="1">
      <c r="B142" s="259"/>
      <c r="C142" s="218" t="s">
        <v>11119</v>
      </c>
      <c r="D142" s="218"/>
      <c r="E142" s="218"/>
      <c r="F142" s="239" t="s">
        <v>11062</v>
      </c>
      <c r="G142" s="218"/>
      <c r="H142" s="218" t="s">
        <v>11120</v>
      </c>
      <c r="I142" s="218" t="s">
        <v>11097</v>
      </c>
      <c r="J142" s="218"/>
      <c r="K142" s="262"/>
    </row>
    <row r="143" spans="2:11" customFormat="1" ht="15" customHeight="1">
      <c r="B143" s="263"/>
      <c r="C143" s="264"/>
      <c r="D143" s="264"/>
      <c r="E143" s="264"/>
      <c r="F143" s="264"/>
      <c r="G143" s="264"/>
      <c r="H143" s="264"/>
      <c r="I143" s="264"/>
      <c r="J143" s="264"/>
      <c r="K143" s="265"/>
    </row>
    <row r="144" spans="2:11" customFormat="1" ht="18.75" customHeight="1">
      <c r="B144" s="250"/>
      <c r="C144" s="250"/>
      <c r="D144" s="250"/>
      <c r="E144" s="250"/>
      <c r="F144" s="251"/>
      <c r="G144" s="250"/>
      <c r="H144" s="250"/>
      <c r="I144" s="250"/>
      <c r="J144" s="250"/>
      <c r="K144" s="250"/>
    </row>
    <row r="145" spans="2:11" customFormat="1" ht="18.75" customHeight="1">
      <c r="B145" s="225"/>
      <c r="C145" s="225"/>
      <c r="D145" s="225"/>
      <c r="E145" s="225"/>
      <c r="F145" s="225"/>
      <c r="G145" s="225"/>
      <c r="H145" s="225"/>
      <c r="I145" s="225"/>
      <c r="J145" s="225"/>
      <c r="K145" s="225"/>
    </row>
    <row r="146" spans="2:11" customFormat="1" ht="7.5" customHeight="1">
      <c r="B146" s="226"/>
      <c r="C146" s="227"/>
      <c r="D146" s="227"/>
      <c r="E146" s="227"/>
      <c r="F146" s="227"/>
      <c r="G146" s="227"/>
      <c r="H146" s="227"/>
      <c r="I146" s="227"/>
      <c r="J146" s="227"/>
      <c r="K146" s="228"/>
    </row>
    <row r="147" spans="2:11" customFormat="1" ht="45" customHeight="1">
      <c r="B147" s="229"/>
      <c r="C147" s="341" t="s">
        <v>11121</v>
      </c>
      <c r="D147" s="341"/>
      <c r="E147" s="341"/>
      <c r="F147" s="341"/>
      <c r="G147" s="341"/>
      <c r="H147" s="341"/>
      <c r="I147" s="341"/>
      <c r="J147" s="341"/>
      <c r="K147" s="230"/>
    </row>
    <row r="148" spans="2:11" customFormat="1" ht="17.25" customHeight="1">
      <c r="B148" s="229"/>
      <c r="C148" s="231" t="s">
        <v>11056</v>
      </c>
      <c r="D148" s="231"/>
      <c r="E148" s="231"/>
      <c r="F148" s="231" t="s">
        <v>11057</v>
      </c>
      <c r="G148" s="232"/>
      <c r="H148" s="231" t="s">
        <v>61</v>
      </c>
      <c r="I148" s="231" t="s">
        <v>64</v>
      </c>
      <c r="J148" s="231" t="s">
        <v>11058</v>
      </c>
      <c r="K148" s="230"/>
    </row>
    <row r="149" spans="2:11" customFormat="1" ht="17.25" customHeight="1">
      <c r="B149" s="229"/>
      <c r="C149" s="233" t="s">
        <v>11059</v>
      </c>
      <c r="D149" s="233"/>
      <c r="E149" s="233"/>
      <c r="F149" s="234" t="s">
        <v>11060</v>
      </c>
      <c r="G149" s="235"/>
      <c r="H149" s="233"/>
      <c r="I149" s="233"/>
      <c r="J149" s="233" t="s">
        <v>11061</v>
      </c>
      <c r="K149" s="230"/>
    </row>
    <row r="150" spans="2:11" customFormat="1" ht="5.25" customHeight="1">
      <c r="B150" s="241"/>
      <c r="C150" s="236"/>
      <c r="D150" s="236"/>
      <c r="E150" s="236"/>
      <c r="F150" s="236"/>
      <c r="G150" s="237"/>
      <c r="H150" s="236"/>
      <c r="I150" s="236"/>
      <c r="J150" s="236"/>
      <c r="K150" s="262"/>
    </row>
    <row r="151" spans="2:11" customFormat="1" ht="15" customHeight="1">
      <c r="B151" s="241"/>
      <c r="C151" s="266" t="s">
        <v>11065</v>
      </c>
      <c r="D151" s="218"/>
      <c r="E151" s="218"/>
      <c r="F151" s="267" t="s">
        <v>11062</v>
      </c>
      <c r="G151" s="218"/>
      <c r="H151" s="266" t="s">
        <v>11102</v>
      </c>
      <c r="I151" s="266" t="s">
        <v>11064</v>
      </c>
      <c r="J151" s="266">
        <v>120</v>
      </c>
      <c r="K151" s="262"/>
    </row>
    <row r="152" spans="2:11" customFormat="1" ht="15" customHeight="1">
      <c r="B152" s="241"/>
      <c r="C152" s="266" t="s">
        <v>11111</v>
      </c>
      <c r="D152" s="218"/>
      <c r="E152" s="218"/>
      <c r="F152" s="267" t="s">
        <v>11062</v>
      </c>
      <c r="G152" s="218"/>
      <c r="H152" s="266" t="s">
        <v>11122</v>
      </c>
      <c r="I152" s="266" t="s">
        <v>11064</v>
      </c>
      <c r="J152" s="266" t="s">
        <v>11113</v>
      </c>
      <c r="K152" s="262"/>
    </row>
    <row r="153" spans="2:11" customFormat="1" ht="15" customHeight="1">
      <c r="B153" s="241"/>
      <c r="C153" s="266" t="s">
        <v>91</v>
      </c>
      <c r="D153" s="218"/>
      <c r="E153" s="218"/>
      <c r="F153" s="267" t="s">
        <v>11062</v>
      </c>
      <c r="G153" s="218"/>
      <c r="H153" s="266" t="s">
        <v>11123</v>
      </c>
      <c r="I153" s="266" t="s">
        <v>11064</v>
      </c>
      <c r="J153" s="266" t="s">
        <v>11113</v>
      </c>
      <c r="K153" s="262"/>
    </row>
    <row r="154" spans="2:11" customFormat="1" ht="15" customHeight="1">
      <c r="B154" s="241"/>
      <c r="C154" s="266" t="s">
        <v>11067</v>
      </c>
      <c r="D154" s="218"/>
      <c r="E154" s="218"/>
      <c r="F154" s="267" t="s">
        <v>11068</v>
      </c>
      <c r="G154" s="218"/>
      <c r="H154" s="266" t="s">
        <v>11102</v>
      </c>
      <c r="I154" s="266" t="s">
        <v>11064</v>
      </c>
      <c r="J154" s="266">
        <v>50</v>
      </c>
      <c r="K154" s="262"/>
    </row>
    <row r="155" spans="2:11" customFormat="1" ht="15" customHeight="1">
      <c r="B155" s="241"/>
      <c r="C155" s="266" t="s">
        <v>11070</v>
      </c>
      <c r="D155" s="218"/>
      <c r="E155" s="218"/>
      <c r="F155" s="267" t="s">
        <v>11062</v>
      </c>
      <c r="G155" s="218"/>
      <c r="H155" s="266" t="s">
        <v>11102</v>
      </c>
      <c r="I155" s="266" t="s">
        <v>11072</v>
      </c>
      <c r="J155" s="266"/>
      <c r="K155" s="262"/>
    </row>
    <row r="156" spans="2:11" customFormat="1" ht="15" customHeight="1">
      <c r="B156" s="241"/>
      <c r="C156" s="266" t="s">
        <v>11081</v>
      </c>
      <c r="D156" s="218"/>
      <c r="E156" s="218"/>
      <c r="F156" s="267" t="s">
        <v>11068</v>
      </c>
      <c r="G156" s="218"/>
      <c r="H156" s="266" t="s">
        <v>11102</v>
      </c>
      <c r="I156" s="266" t="s">
        <v>11064</v>
      </c>
      <c r="J156" s="266">
        <v>50</v>
      </c>
      <c r="K156" s="262"/>
    </row>
    <row r="157" spans="2:11" customFormat="1" ht="15" customHeight="1">
      <c r="B157" s="241"/>
      <c r="C157" s="266" t="s">
        <v>11089</v>
      </c>
      <c r="D157" s="218"/>
      <c r="E157" s="218"/>
      <c r="F157" s="267" t="s">
        <v>11068</v>
      </c>
      <c r="G157" s="218"/>
      <c r="H157" s="266" t="s">
        <v>11102</v>
      </c>
      <c r="I157" s="266" t="s">
        <v>11064</v>
      </c>
      <c r="J157" s="266">
        <v>50</v>
      </c>
      <c r="K157" s="262"/>
    </row>
    <row r="158" spans="2:11" customFormat="1" ht="15" customHeight="1">
      <c r="B158" s="241"/>
      <c r="C158" s="266" t="s">
        <v>11087</v>
      </c>
      <c r="D158" s="218"/>
      <c r="E158" s="218"/>
      <c r="F158" s="267" t="s">
        <v>11068</v>
      </c>
      <c r="G158" s="218"/>
      <c r="H158" s="266" t="s">
        <v>11102</v>
      </c>
      <c r="I158" s="266" t="s">
        <v>11064</v>
      </c>
      <c r="J158" s="266">
        <v>50</v>
      </c>
      <c r="K158" s="262"/>
    </row>
    <row r="159" spans="2:11" customFormat="1" ht="15" customHeight="1">
      <c r="B159" s="241"/>
      <c r="C159" s="266" t="s">
        <v>247</v>
      </c>
      <c r="D159" s="218"/>
      <c r="E159" s="218"/>
      <c r="F159" s="267" t="s">
        <v>11062</v>
      </c>
      <c r="G159" s="218"/>
      <c r="H159" s="266" t="s">
        <v>11124</v>
      </c>
      <c r="I159" s="266" t="s">
        <v>11064</v>
      </c>
      <c r="J159" s="266" t="s">
        <v>11125</v>
      </c>
      <c r="K159" s="262"/>
    </row>
    <row r="160" spans="2:11" customFormat="1" ht="15" customHeight="1">
      <c r="B160" s="241"/>
      <c r="C160" s="266" t="s">
        <v>11126</v>
      </c>
      <c r="D160" s="218"/>
      <c r="E160" s="218"/>
      <c r="F160" s="267" t="s">
        <v>11062</v>
      </c>
      <c r="G160" s="218"/>
      <c r="H160" s="266" t="s">
        <v>11127</v>
      </c>
      <c r="I160" s="266" t="s">
        <v>11097</v>
      </c>
      <c r="J160" s="266"/>
      <c r="K160" s="262"/>
    </row>
    <row r="161" spans="2:11" customFormat="1" ht="15" customHeight="1">
      <c r="B161" s="268"/>
      <c r="C161" s="248"/>
      <c r="D161" s="248"/>
      <c r="E161" s="248"/>
      <c r="F161" s="248"/>
      <c r="G161" s="248"/>
      <c r="H161" s="248"/>
      <c r="I161" s="248"/>
      <c r="J161" s="248"/>
      <c r="K161" s="269"/>
    </row>
    <row r="162" spans="2:11" customFormat="1" ht="18.75" customHeight="1">
      <c r="B162" s="250"/>
      <c r="C162" s="260"/>
      <c r="D162" s="260"/>
      <c r="E162" s="260"/>
      <c r="F162" s="270"/>
      <c r="G162" s="260"/>
      <c r="H162" s="260"/>
      <c r="I162" s="260"/>
      <c r="J162" s="260"/>
      <c r="K162" s="250"/>
    </row>
    <row r="163" spans="2:11" customFormat="1" ht="18.75" customHeight="1">
      <c r="B163" s="225"/>
      <c r="C163" s="225"/>
      <c r="D163" s="225"/>
      <c r="E163" s="225"/>
      <c r="F163" s="225"/>
      <c r="G163" s="225"/>
      <c r="H163" s="225"/>
      <c r="I163" s="225"/>
      <c r="J163" s="225"/>
      <c r="K163" s="225"/>
    </row>
    <row r="164" spans="2:11" customFormat="1" ht="7.5" customHeight="1">
      <c r="B164" s="207"/>
      <c r="C164" s="208"/>
      <c r="D164" s="208"/>
      <c r="E164" s="208"/>
      <c r="F164" s="208"/>
      <c r="G164" s="208"/>
      <c r="H164" s="208"/>
      <c r="I164" s="208"/>
      <c r="J164" s="208"/>
      <c r="K164" s="209"/>
    </row>
    <row r="165" spans="2:11" customFormat="1" ht="45" customHeight="1">
      <c r="B165" s="210"/>
      <c r="C165" s="339" t="s">
        <v>11128</v>
      </c>
      <c r="D165" s="339"/>
      <c r="E165" s="339"/>
      <c r="F165" s="339"/>
      <c r="G165" s="339"/>
      <c r="H165" s="339"/>
      <c r="I165" s="339"/>
      <c r="J165" s="339"/>
      <c r="K165" s="211"/>
    </row>
    <row r="166" spans="2:11" customFormat="1" ht="17.25" customHeight="1">
      <c r="B166" s="210"/>
      <c r="C166" s="231" t="s">
        <v>11056</v>
      </c>
      <c r="D166" s="231"/>
      <c r="E166" s="231"/>
      <c r="F166" s="231" t="s">
        <v>11057</v>
      </c>
      <c r="G166" s="271"/>
      <c r="H166" s="272" t="s">
        <v>61</v>
      </c>
      <c r="I166" s="272" t="s">
        <v>64</v>
      </c>
      <c r="J166" s="231" t="s">
        <v>11058</v>
      </c>
      <c r="K166" s="211"/>
    </row>
    <row r="167" spans="2:11" customFormat="1" ht="17.25" customHeight="1">
      <c r="B167" s="212"/>
      <c r="C167" s="233" t="s">
        <v>11059</v>
      </c>
      <c r="D167" s="233"/>
      <c r="E167" s="233"/>
      <c r="F167" s="234" t="s">
        <v>11060</v>
      </c>
      <c r="G167" s="273"/>
      <c r="H167" s="274"/>
      <c r="I167" s="274"/>
      <c r="J167" s="233" t="s">
        <v>11061</v>
      </c>
      <c r="K167" s="213"/>
    </row>
    <row r="168" spans="2:11" customFormat="1" ht="5.25" customHeight="1">
      <c r="B168" s="241"/>
      <c r="C168" s="236"/>
      <c r="D168" s="236"/>
      <c r="E168" s="236"/>
      <c r="F168" s="236"/>
      <c r="G168" s="237"/>
      <c r="H168" s="236"/>
      <c r="I168" s="236"/>
      <c r="J168" s="236"/>
      <c r="K168" s="262"/>
    </row>
    <row r="169" spans="2:11" customFormat="1" ht="15" customHeight="1">
      <c r="B169" s="241"/>
      <c r="C169" s="218" t="s">
        <v>11065</v>
      </c>
      <c r="D169" s="218"/>
      <c r="E169" s="218"/>
      <c r="F169" s="239" t="s">
        <v>11062</v>
      </c>
      <c r="G169" s="218"/>
      <c r="H169" s="218" t="s">
        <v>11102</v>
      </c>
      <c r="I169" s="218" t="s">
        <v>11064</v>
      </c>
      <c r="J169" s="218">
        <v>120</v>
      </c>
      <c r="K169" s="262"/>
    </row>
    <row r="170" spans="2:11" customFormat="1" ht="15" customHeight="1">
      <c r="B170" s="241"/>
      <c r="C170" s="218" t="s">
        <v>11111</v>
      </c>
      <c r="D170" s="218"/>
      <c r="E170" s="218"/>
      <c r="F170" s="239" t="s">
        <v>11062</v>
      </c>
      <c r="G170" s="218"/>
      <c r="H170" s="218" t="s">
        <v>11112</v>
      </c>
      <c r="I170" s="218" t="s">
        <v>11064</v>
      </c>
      <c r="J170" s="218" t="s">
        <v>11113</v>
      </c>
      <c r="K170" s="262"/>
    </row>
    <row r="171" spans="2:11" customFormat="1" ht="15" customHeight="1">
      <c r="B171" s="241"/>
      <c r="C171" s="218" t="s">
        <v>91</v>
      </c>
      <c r="D171" s="218"/>
      <c r="E171" s="218"/>
      <c r="F171" s="239" t="s">
        <v>11062</v>
      </c>
      <c r="G171" s="218"/>
      <c r="H171" s="218" t="s">
        <v>11129</v>
      </c>
      <c r="I171" s="218" t="s">
        <v>11064</v>
      </c>
      <c r="J171" s="218" t="s">
        <v>11113</v>
      </c>
      <c r="K171" s="262"/>
    </row>
    <row r="172" spans="2:11" customFormat="1" ht="15" customHeight="1">
      <c r="B172" s="241"/>
      <c r="C172" s="218" t="s">
        <v>11067</v>
      </c>
      <c r="D172" s="218"/>
      <c r="E172" s="218"/>
      <c r="F172" s="239" t="s">
        <v>11068</v>
      </c>
      <c r="G172" s="218"/>
      <c r="H172" s="218" t="s">
        <v>11129</v>
      </c>
      <c r="I172" s="218" t="s">
        <v>11064</v>
      </c>
      <c r="J172" s="218">
        <v>50</v>
      </c>
      <c r="K172" s="262"/>
    </row>
    <row r="173" spans="2:11" customFormat="1" ht="15" customHeight="1">
      <c r="B173" s="241"/>
      <c r="C173" s="218" t="s">
        <v>11070</v>
      </c>
      <c r="D173" s="218"/>
      <c r="E173" s="218"/>
      <c r="F173" s="239" t="s">
        <v>11062</v>
      </c>
      <c r="G173" s="218"/>
      <c r="H173" s="218" t="s">
        <v>11129</v>
      </c>
      <c r="I173" s="218" t="s">
        <v>11072</v>
      </c>
      <c r="J173" s="218"/>
      <c r="K173" s="262"/>
    </row>
    <row r="174" spans="2:11" customFormat="1" ht="15" customHeight="1">
      <c r="B174" s="241"/>
      <c r="C174" s="218" t="s">
        <v>11081</v>
      </c>
      <c r="D174" s="218"/>
      <c r="E174" s="218"/>
      <c r="F174" s="239" t="s">
        <v>11068</v>
      </c>
      <c r="G174" s="218"/>
      <c r="H174" s="218" t="s">
        <v>11129</v>
      </c>
      <c r="I174" s="218" t="s">
        <v>11064</v>
      </c>
      <c r="J174" s="218">
        <v>50</v>
      </c>
      <c r="K174" s="262"/>
    </row>
    <row r="175" spans="2:11" customFormat="1" ht="15" customHeight="1">
      <c r="B175" s="241"/>
      <c r="C175" s="218" t="s">
        <v>11089</v>
      </c>
      <c r="D175" s="218"/>
      <c r="E175" s="218"/>
      <c r="F175" s="239" t="s">
        <v>11068</v>
      </c>
      <c r="G175" s="218"/>
      <c r="H175" s="218" t="s">
        <v>11129</v>
      </c>
      <c r="I175" s="218" t="s">
        <v>11064</v>
      </c>
      <c r="J175" s="218">
        <v>50</v>
      </c>
      <c r="K175" s="262"/>
    </row>
    <row r="176" spans="2:11" customFormat="1" ht="15" customHeight="1">
      <c r="B176" s="241"/>
      <c r="C176" s="218" t="s">
        <v>11087</v>
      </c>
      <c r="D176" s="218"/>
      <c r="E176" s="218"/>
      <c r="F176" s="239" t="s">
        <v>11068</v>
      </c>
      <c r="G176" s="218"/>
      <c r="H176" s="218" t="s">
        <v>11129</v>
      </c>
      <c r="I176" s="218" t="s">
        <v>11064</v>
      </c>
      <c r="J176" s="218">
        <v>50</v>
      </c>
      <c r="K176" s="262"/>
    </row>
    <row r="177" spans="2:11" customFormat="1" ht="15" customHeight="1">
      <c r="B177" s="241"/>
      <c r="C177" s="218" t="s">
        <v>291</v>
      </c>
      <c r="D177" s="218"/>
      <c r="E177" s="218"/>
      <c r="F177" s="239" t="s">
        <v>11062</v>
      </c>
      <c r="G177" s="218"/>
      <c r="H177" s="218" t="s">
        <v>11130</v>
      </c>
      <c r="I177" s="218" t="s">
        <v>11131</v>
      </c>
      <c r="J177" s="218"/>
      <c r="K177" s="262"/>
    </row>
    <row r="178" spans="2:11" customFormat="1" ht="15" customHeight="1">
      <c r="B178" s="241"/>
      <c r="C178" s="218" t="s">
        <v>64</v>
      </c>
      <c r="D178" s="218"/>
      <c r="E178" s="218"/>
      <c r="F178" s="239" t="s">
        <v>11062</v>
      </c>
      <c r="G178" s="218"/>
      <c r="H178" s="218" t="s">
        <v>11132</v>
      </c>
      <c r="I178" s="218" t="s">
        <v>11133</v>
      </c>
      <c r="J178" s="218">
        <v>1</v>
      </c>
      <c r="K178" s="262"/>
    </row>
    <row r="179" spans="2:11" customFormat="1" ht="15" customHeight="1">
      <c r="B179" s="241"/>
      <c r="C179" s="218" t="s">
        <v>60</v>
      </c>
      <c r="D179" s="218"/>
      <c r="E179" s="218"/>
      <c r="F179" s="239" t="s">
        <v>11062</v>
      </c>
      <c r="G179" s="218"/>
      <c r="H179" s="218" t="s">
        <v>11134</v>
      </c>
      <c r="I179" s="218" t="s">
        <v>11064</v>
      </c>
      <c r="J179" s="218">
        <v>20</v>
      </c>
      <c r="K179" s="262"/>
    </row>
    <row r="180" spans="2:11" customFormat="1" ht="15" customHeight="1">
      <c r="B180" s="241"/>
      <c r="C180" s="218" t="s">
        <v>61</v>
      </c>
      <c r="D180" s="218"/>
      <c r="E180" s="218"/>
      <c r="F180" s="239" t="s">
        <v>11062</v>
      </c>
      <c r="G180" s="218"/>
      <c r="H180" s="218" t="s">
        <v>11135</v>
      </c>
      <c r="I180" s="218" t="s">
        <v>11064</v>
      </c>
      <c r="J180" s="218">
        <v>255</v>
      </c>
      <c r="K180" s="262"/>
    </row>
    <row r="181" spans="2:11" customFormat="1" ht="15" customHeight="1">
      <c r="B181" s="241"/>
      <c r="C181" s="218" t="s">
        <v>292</v>
      </c>
      <c r="D181" s="218"/>
      <c r="E181" s="218"/>
      <c r="F181" s="239" t="s">
        <v>11062</v>
      </c>
      <c r="G181" s="218"/>
      <c r="H181" s="218" t="s">
        <v>11026</v>
      </c>
      <c r="I181" s="218" t="s">
        <v>11064</v>
      </c>
      <c r="J181" s="218">
        <v>10</v>
      </c>
      <c r="K181" s="262"/>
    </row>
    <row r="182" spans="2:11" customFormat="1" ht="15" customHeight="1">
      <c r="B182" s="241"/>
      <c r="C182" s="218" t="s">
        <v>293</v>
      </c>
      <c r="D182" s="218"/>
      <c r="E182" s="218"/>
      <c r="F182" s="239" t="s">
        <v>11062</v>
      </c>
      <c r="G182" s="218"/>
      <c r="H182" s="218" t="s">
        <v>11136</v>
      </c>
      <c r="I182" s="218" t="s">
        <v>11097</v>
      </c>
      <c r="J182" s="218"/>
      <c r="K182" s="262"/>
    </row>
    <row r="183" spans="2:11" customFormat="1" ht="15" customHeight="1">
      <c r="B183" s="241"/>
      <c r="C183" s="218" t="s">
        <v>11137</v>
      </c>
      <c r="D183" s="218"/>
      <c r="E183" s="218"/>
      <c r="F183" s="239" t="s">
        <v>11062</v>
      </c>
      <c r="G183" s="218"/>
      <c r="H183" s="218" t="s">
        <v>11138</v>
      </c>
      <c r="I183" s="218" t="s">
        <v>11097</v>
      </c>
      <c r="J183" s="218"/>
      <c r="K183" s="262"/>
    </row>
    <row r="184" spans="2:11" customFormat="1" ht="15" customHeight="1">
      <c r="B184" s="241"/>
      <c r="C184" s="218" t="s">
        <v>11126</v>
      </c>
      <c r="D184" s="218"/>
      <c r="E184" s="218"/>
      <c r="F184" s="239" t="s">
        <v>11062</v>
      </c>
      <c r="G184" s="218"/>
      <c r="H184" s="218" t="s">
        <v>11139</v>
      </c>
      <c r="I184" s="218" t="s">
        <v>11097</v>
      </c>
      <c r="J184" s="218"/>
      <c r="K184" s="262"/>
    </row>
    <row r="185" spans="2:11" customFormat="1" ht="15" customHeight="1">
      <c r="B185" s="241"/>
      <c r="C185" s="218" t="s">
        <v>295</v>
      </c>
      <c r="D185" s="218"/>
      <c r="E185" s="218"/>
      <c r="F185" s="239" t="s">
        <v>11068</v>
      </c>
      <c r="G185" s="218"/>
      <c r="H185" s="218" t="s">
        <v>11140</v>
      </c>
      <c r="I185" s="218" t="s">
        <v>11064</v>
      </c>
      <c r="J185" s="218">
        <v>50</v>
      </c>
      <c r="K185" s="262"/>
    </row>
    <row r="186" spans="2:11" customFormat="1" ht="15" customHeight="1">
      <c r="B186" s="241"/>
      <c r="C186" s="218" t="s">
        <v>11141</v>
      </c>
      <c r="D186" s="218"/>
      <c r="E186" s="218"/>
      <c r="F186" s="239" t="s">
        <v>11068</v>
      </c>
      <c r="G186" s="218"/>
      <c r="H186" s="218" t="s">
        <v>11142</v>
      </c>
      <c r="I186" s="218" t="s">
        <v>11143</v>
      </c>
      <c r="J186" s="218"/>
      <c r="K186" s="262"/>
    </row>
    <row r="187" spans="2:11" customFormat="1" ht="15" customHeight="1">
      <c r="B187" s="241"/>
      <c r="C187" s="218" t="s">
        <v>11144</v>
      </c>
      <c r="D187" s="218"/>
      <c r="E187" s="218"/>
      <c r="F187" s="239" t="s">
        <v>11068</v>
      </c>
      <c r="G187" s="218"/>
      <c r="H187" s="218" t="s">
        <v>11145</v>
      </c>
      <c r="I187" s="218" t="s">
        <v>11143</v>
      </c>
      <c r="J187" s="218"/>
      <c r="K187" s="262"/>
    </row>
    <row r="188" spans="2:11" customFormat="1" ht="15" customHeight="1">
      <c r="B188" s="241"/>
      <c r="C188" s="218" t="s">
        <v>11146</v>
      </c>
      <c r="D188" s="218"/>
      <c r="E188" s="218"/>
      <c r="F188" s="239" t="s">
        <v>11068</v>
      </c>
      <c r="G188" s="218"/>
      <c r="H188" s="218" t="s">
        <v>11147</v>
      </c>
      <c r="I188" s="218" t="s">
        <v>11143</v>
      </c>
      <c r="J188" s="218"/>
      <c r="K188" s="262"/>
    </row>
    <row r="189" spans="2:11" customFormat="1" ht="15" customHeight="1">
      <c r="B189" s="241"/>
      <c r="C189" s="275" t="s">
        <v>11148</v>
      </c>
      <c r="D189" s="218"/>
      <c r="E189" s="218"/>
      <c r="F189" s="239" t="s">
        <v>11068</v>
      </c>
      <c r="G189" s="218"/>
      <c r="H189" s="218" t="s">
        <v>11149</v>
      </c>
      <c r="I189" s="218" t="s">
        <v>11150</v>
      </c>
      <c r="J189" s="276" t="s">
        <v>11151</v>
      </c>
      <c r="K189" s="262"/>
    </row>
    <row r="190" spans="2:11" customFormat="1" ht="15" customHeight="1">
      <c r="B190" s="277"/>
      <c r="C190" s="278" t="s">
        <v>11152</v>
      </c>
      <c r="D190" s="279"/>
      <c r="E190" s="279"/>
      <c r="F190" s="280" t="s">
        <v>11068</v>
      </c>
      <c r="G190" s="279"/>
      <c r="H190" s="279" t="s">
        <v>11153</v>
      </c>
      <c r="I190" s="279" t="s">
        <v>11150</v>
      </c>
      <c r="J190" s="281" t="s">
        <v>11151</v>
      </c>
      <c r="K190" s="282"/>
    </row>
    <row r="191" spans="2:11" customFormat="1" ht="15" customHeight="1">
      <c r="B191" s="241"/>
      <c r="C191" s="275" t="s">
        <v>49</v>
      </c>
      <c r="D191" s="218"/>
      <c r="E191" s="218"/>
      <c r="F191" s="239" t="s">
        <v>11062</v>
      </c>
      <c r="G191" s="218"/>
      <c r="H191" s="215" t="s">
        <v>11154</v>
      </c>
      <c r="I191" s="218" t="s">
        <v>11155</v>
      </c>
      <c r="J191" s="218"/>
      <c r="K191" s="262"/>
    </row>
    <row r="192" spans="2:11" customFormat="1" ht="15" customHeight="1">
      <c r="B192" s="241"/>
      <c r="C192" s="275" t="s">
        <v>11156</v>
      </c>
      <c r="D192" s="218"/>
      <c r="E192" s="218"/>
      <c r="F192" s="239" t="s">
        <v>11062</v>
      </c>
      <c r="G192" s="218"/>
      <c r="H192" s="218" t="s">
        <v>11157</v>
      </c>
      <c r="I192" s="218" t="s">
        <v>11097</v>
      </c>
      <c r="J192" s="218"/>
      <c r="K192" s="262"/>
    </row>
    <row r="193" spans="2:11" customFormat="1" ht="15" customHeight="1">
      <c r="B193" s="241"/>
      <c r="C193" s="275" t="s">
        <v>11158</v>
      </c>
      <c r="D193" s="218"/>
      <c r="E193" s="218"/>
      <c r="F193" s="239" t="s">
        <v>11062</v>
      </c>
      <c r="G193" s="218"/>
      <c r="H193" s="218" t="s">
        <v>11159</v>
      </c>
      <c r="I193" s="218" t="s">
        <v>11097</v>
      </c>
      <c r="J193" s="218"/>
      <c r="K193" s="262"/>
    </row>
    <row r="194" spans="2:11" customFormat="1" ht="15" customHeight="1">
      <c r="B194" s="241"/>
      <c r="C194" s="275" t="s">
        <v>11160</v>
      </c>
      <c r="D194" s="218"/>
      <c r="E194" s="218"/>
      <c r="F194" s="239" t="s">
        <v>11068</v>
      </c>
      <c r="G194" s="218"/>
      <c r="H194" s="218" t="s">
        <v>11161</v>
      </c>
      <c r="I194" s="218" t="s">
        <v>11097</v>
      </c>
      <c r="J194" s="218"/>
      <c r="K194" s="262"/>
    </row>
    <row r="195" spans="2:11" customFormat="1" ht="15" customHeight="1">
      <c r="B195" s="268"/>
      <c r="C195" s="283"/>
      <c r="D195" s="248"/>
      <c r="E195" s="248"/>
      <c r="F195" s="248"/>
      <c r="G195" s="248"/>
      <c r="H195" s="248"/>
      <c r="I195" s="248"/>
      <c r="J195" s="248"/>
      <c r="K195" s="269"/>
    </row>
    <row r="196" spans="2:11" customFormat="1" ht="18.75" customHeight="1">
      <c r="B196" s="250"/>
      <c r="C196" s="260"/>
      <c r="D196" s="260"/>
      <c r="E196" s="260"/>
      <c r="F196" s="270"/>
      <c r="G196" s="260"/>
      <c r="H196" s="260"/>
      <c r="I196" s="260"/>
      <c r="J196" s="260"/>
      <c r="K196" s="250"/>
    </row>
    <row r="197" spans="2:11" customFormat="1" ht="18.75" customHeight="1">
      <c r="B197" s="250"/>
      <c r="C197" s="260"/>
      <c r="D197" s="260"/>
      <c r="E197" s="260"/>
      <c r="F197" s="270"/>
      <c r="G197" s="260"/>
      <c r="H197" s="260"/>
      <c r="I197" s="260"/>
      <c r="J197" s="260"/>
      <c r="K197" s="250"/>
    </row>
    <row r="198" spans="2:11" customFormat="1" ht="18.75" customHeight="1">
      <c r="B198" s="225"/>
      <c r="C198" s="225"/>
      <c r="D198" s="225"/>
      <c r="E198" s="225"/>
      <c r="F198" s="225"/>
      <c r="G198" s="225"/>
      <c r="H198" s="225"/>
      <c r="I198" s="225"/>
      <c r="J198" s="225"/>
      <c r="K198" s="225"/>
    </row>
    <row r="199" spans="2:11" customFormat="1" ht="13.5">
      <c r="B199" s="207"/>
      <c r="C199" s="208"/>
      <c r="D199" s="208"/>
      <c r="E199" s="208"/>
      <c r="F199" s="208"/>
      <c r="G199" s="208"/>
      <c r="H199" s="208"/>
      <c r="I199" s="208"/>
      <c r="J199" s="208"/>
      <c r="K199" s="209"/>
    </row>
    <row r="200" spans="2:11" customFormat="1" ht="21">
      <c r="B200" s="210"/>
      <c r="C200" s="339" t="s">
        <v>11162</v>
      </c>
      <c r="D200" s="339"/>
      <c r="E200" s="339"/>
      <c r="F200" s="339"/>
      <c r="G200" s="339"/>
      <c r="H200" s="339"/>
      <c r="I200" s="339"/>
      <c r="J200" s="339"/>
      <c r="K200" s="211"/>
    </row>
    <row r="201" spans="2:11" customFormat="1" ht="25.5" customHeight="1">
      <c r="B201" s="210"/>
      <c r="C201" s="284" t="s">
        <v>11163</v>
      </c>
      <c r="D201" s="284"/>
      <c r="E201" s="284"/>
      <c r="F201" s="284" t="s">
        <v>11164</v>
      </c>
      <c r="G201" s="285"/>
      <c r="H201" s="342" t="s">
        <v>11165</v>
      </c>
      <c r="I201" s="342"/>
      <c r="J201" s="342"/>
      <c r="K201" s="211"/>
    </row>
    <row r="202" spans="2:11" customFormat="1" ht="5.25" customHeight="1">
      <c r="B202" s="241"/>
      <c r="C202" s="236"/>
      <c r="D202" s="236"/>
      <c r="E202" s="236"/>
      <c r="F202" s="236"/>
      <c r="G202" s="260"/>
      <c r="H202" s="236"/>
      <c r="I202" s="236"/>
      <c r="J202" s="236"/>
      <c r="K202" s="262"/>
    </row>
    <row r="203" spans="2:11" customFormat="1" ht="15" customHeight="1">
      <c r="B203" s="241"/>
      <c r="C203" s="218" t="s">
        <v>11155</v>
      </c>
      <c r="D203" s="218"/>
      <c r="E203" s="218"/>
      <c r="F203" s="239" t="s">
        <v>50</v>
      </c>
      <c r="G203" s="218"/>
      <c r="H203" s="343" t="s">
        <v>11166</v>
      </c>
      <c r="I203" s="343"/>
      <c r="J203" s="343"/>
      <c r="K203" s="262"/>
    </row>
    <row r="204" spans="2:11" customFormat="1" ht="15" customHeight="1">
      <c r="B204" s="241"/>
      <c r="C204" s="218"/>
      <c r="D204" s="218"/>
      <c r="E204" s="218"/>
      <c r="F204" s="239" t="s">
        <v>51</v>
      </c>
      <c r="G204" s="218"/>
      <c r="H204" s="343" t="s">
        <v>11167</v>
      </c>
      <c r="I204" s="343"/>
      <c r="J204" s="343"/>
      <c r="K204" s="262"/>
    </row>
    <row r="205" spans="2:11" customFormat="1" ht="15" customHeight="1">
      <c r="B205" s="241"/>
      <c r="C205" s="218"/>
      <c r="D205" s="218"/>
      <c r="E205" s="218"/>
      <c r="F205" s="239" t="s">
        <v>54</v>
      </c>
      <c r="G205" s="218"/>
      <c r="H205" s="343" t="s">
        <v>11168</v>
      </c>
      <c r="I205" s="343"/>
      <c r="J205" s="343"/>
      <c r="K205" s="262"/>
    </row>
    <row r="206" spans="2:11" customFormat="1" ht="15" customHeight="1">
      <c r="B206" s="241"/>
      <c r="C206" s="218"/>
      <c r="D206" s="218"/>
      <c r="E206" s="218"/>
      <c r="F206" s="239" t="s">
        <v>52</v>
      </c>
      <c r="G206" s="218"/>
      <c r="H206" s="343" t="s">
        <v>11169</v>
      </c>
      <c r="I206" s="343"/>
      <c r="J206" s="343"/>
      <c r="K206" s="262"/>
    </row>
    <row r="207" spans="2:11" customFormat="1" ht="15" customHeight="1">
      <c r="B207" s="241"/>
      <c r="C207" s="218"/>
      <c r="D207" s="218"/>
      <c r="E207" s="218"/>
      <c r="F207" s="239" t="s">
        <v>53</v>
      </c>
      <c r="G207" s="218"/>
      <c r="H207" s="343" t="s">
        <v>11170</v>
      </c>
      <c r="I207" s="343"/>
      <c r="J207" s="343"/>
      <c r="K207" s="262"/>
    </row>
    <row r="208" spans="2:11" customFormat="1" ht="15" customHeight="1">
      <c r="B208" s="241"/>
      <c r="C208" s="218"/>
      <c r="D208" s="218"/>
      <c r="E208" s="218"/>
      <c r="F208" s="239"/>
      <c r="G208" s="218"/>
      <c r="H208" s="218"/>
      <c r="I208" s="218"/>
      <c r="J208" s="218"/>
      <c r="K208" s="262"/>
    </row>
    <row r="209" spans="2:11" customFormat="1" ht="15" customHeight="1">
      <c r="B209" s="241"/>
      <c r="C209" s="218" t="s">
        <v>11109</v>
      </c>
      <c r="D209" s="218"/>
      <c r="E209" s="218"/>
      <c r="F209" s="239" t="s">
        <v>85</v>
      </c>
      <c r="G209" s="218"/>
      <c r="H209" s="343" t="s">
        <v>11171</v>
      </c>
      <c r="I209" s="343"/>
      <c r="J209" s="343"/>
      <c r="K209" s="262"/>
    </row>
    <row r="210" spans="2:11" customFormat="1" ht="15" customHeight="1">
      <c r="B210" s="241"/>
      <c r="C210" s="218"/>
      <c r="D210" s="218"/>
      <c r="E210" s="218"/>
      <c r="F210" s="239" t="s">
        <v>11008</v>
      </c>
      <c r="G210" s="218"/>
      <c r="H210" s="343" t="s">
        <v>11009</v>
      </c>
      <c r="I210" s="343"/>
      <c r="J210" s="343"/>
      <c r="K210" s="262"/>
    </row>
    <row r="211" spans="2:11" customFormat="1" ht="15" customHeight="1">
      <c r="B211" s="241"/>
      <c r="C211" s="218"/>
      <c r="D211" s="218"/>
      <c r="E211" s="218"/>
      <c r="F211" s="239" t="s">
        <v>11006</v>
      </c>
      <c r="G211" s="218"/>
      <c r="H211" s="343" t="s">
        <v>11172</v>
      </c>
      <c r="I211" s="343"/>
      <c r="J211" s="343"/>
      <c r="K211" s="262"/>
    </row>
    <row r="212" spans="2:11" customFormat="1" ht="15" customHeight="1">
      <c r="B212" s="286"/>
      <c r="C212" s="218"/>
      <c r="D212" s="218"/>
      <c r="E212" s="218"/>
      <c r="F212" s="239" t="s">
        <v>195</v>
      </c>
      <c r="G212" s="275"/>
      <c r="H212" s="344" t="s">
        <v>11010</v>
      </c>
      <c r="I212" s="344"/>
      <c r="J212" s="344"/>
      <c r="K212" s="287"/>
    </row>
    <row r="213" spans="2:11" customFormat="1" ht="15" customHeight="1">
      <c r="B213" s="286"/>
      <c r="C213" s="218"/>
      <c r="D213" s="218"/>
      <c r="E213" s="218"/>
      <c r="F213" s="239" t="s">
        <v>6043</v>
      </c>
      <c r="G213" s="275"/>
      <c r="H213" s="344" t="s">
        <v>10801</v>
      </c>
      <c r="I213" s="344"/>
      <c r="J213" s="344"/>
      <c r="K213" s="287"/>
    </row>
    <row r="214" spans="2:11" customFormat="1" ht="15" customHeight="1">
      <c r="B214" s="286"/>
      <c r="C214" s="218"/>
      <c r="D214" s="218"/>
      <c r="E214" s="218"/>
      <c r="F214" s="239"/>
      <c r="G214" s="275"/>
      <c r="H214" s="266"/>
      <c r="I214" s="266"/>
      <c r="J214" s="266"/>
      <c r="K214" s="287"/>
    </row>
    <row r="215" spans="2:11" customFormat="1" ht="15" customHeight="1">
      <c r="B215" s="286"/>
      <c r="C215" s="218" t="s">
        <v>11133</v>
      </c>
      <c r="D215" s="218"/>
      <c r="E215" s="218"/>
      <c r="F215" s="239">
        <v>1</v>
      </c>
      <c r="G215" s="275"/>
      <c r="H215" s="344" t="s">
        <v>11173</v>
      </c>
      <c r="I215" s="344"/>
      <c r="J215" s="344"/>
      <c r="K215" s="287"/>
    </row>
    <row r="216" spans="2:11" customFormat="1" ht="15" customHeight="1">
      <c r="B216" s="286"/>
      <c r="C216" s="218"/>
      <c r="D216" s="218"/>
      <c r="E216" s="218"/>
      <c r="F216" s="239">
        <v>2</v>
      </c>
      <c r="G216" s="275"/>
      <c r="H216" s="344" t="s">
        <v>11174</v>
      </c>
      <c r="I216" s="344"/>
      <c r="J216" s="344"/>
      <c r="K216" s="287"/>
    </row>
    <row r="217" spans="2:11" customFormat="1" ht="15" customHeight="1">
      <c r="B217" s="286"/>
      <c r="C217" s="218"/>
      <c r="D217" s="218"/>
      <c r="E217" s="218"/>
      <c r="F217" s="239">
        <v>3</v>
      </c>
      <c r="G217" s="275"/>
      <c r="H217" s="344" t="s">
        <v>11175</v>
      </c>
      <c r="I217" s="344"/>
      <c r="J217" s="344"/>
      <c r="K217" s="287"/>
    </row>
    <row r="218" spans="2:11" customFormat="1" ht="15" customHeight="1">
      <c r="B218" s="286"/>
      <c r="C218" s="218"/>
      <c r="D218" s="218"/>
      <c r="E218" s="218"/>
      <c r="F218" s="239">
        <v>4</v>
      </c>
      <c r="G218" s="275"/>
      <c r="H218" s="344" t="s">
        <v>11176</v>
      </c>
      <c r="I218" s="344"/>
      <c r="J218" s="344"/>
      <c r="K218" s="287"/>
    </row>
    <row r="219" spans="2:11" customFormat="1" ht="12.75" customHeight="1">
      <c r="B219" s="288"/>
      <c r="C219" s="289"/>
      <c r="D219" s="289"/>
      <c r="E219" s="289"/>
      <c r="F219" s="289"/>
      <c r="G219" s="289"/>
      <c r="H219" s="289"/>
      <c r="I219" s="289"/>
      <c r="J219" s="289"/>
      <c r="K219" s="290"/>
    </row>
  </sheetData>
  <sheetProtection formatCells="0" formatColumns="0" formatRows="0" insertColumns="0" insertRows="0" insertHyperlinks="0" deleteColumns="0" deleteRows="0" sort="0" autoFilter="0" pivotTables="0"/>
  <mergeCells count="77">
    <mergeCell ref="H217:J217"/>
    <mergeCell ref="H218:J218"/>
    <mergeCell ref="H216:J216"/>
    <mergeCell ref="H213:J213"/>
    <mergeCell ref="H212:J212"/>
    <mergeCell ref="H206:J206"/>
    <mergeCell ref="H207:J207"/>
    <mergeCell ref="H209:J209"/>
    <mergeCell ref="H211:J211"/>
    <mergeCell ref="H215:J215"/>
    <mergeCell ref="H210:J210"/>
    <mergeCell ref="C200:J200"/>
    <mergeCell ref="H201:J201"/>
    <mergeCell ref="H203:J203"/>
    <mergeCell ref="H204:J204"/>
    <mergeCell ref="H205:J205"/>
    <mergeCell ref="C75:J75"/>
    <mergeCell ref="C102:J102"/>
    <mergeCell ref="C122:J122"/>
    <mergeCell ref="C147:J147"/>
    <mergeCell ref="C165:J165"/>
    <mergeCell ref="D66:J66"/>
    <mergeCell ref="D67:J67"/>
    <mergeCell ref="D68:J68"/>
    <mergeCell ref="D69:J69"/>
    <mergeCell ref="D70:J70"/>
    <mergeCell ref="D60:J60"/>
    <mergeCell ref="D61:J61"/>
    <mergeCell ref="D62:J62"/>
    <mergeCell ref="D63:J63"/>
    <mergeCell ref="D65:J65"/>
    <mergeCell ref="C54:J54"/>
    <mergeCell ref="C55:J55"/>
    <mergeCell ref="C57:J57"/>
    <mergeCell ref="D58:J58"/>
    <mergeCell ref="D59:J59"/>
    <mergeCell ref="F23:J23"/>
    <mergeCell ref="C25:J25"/>
    <mergeCell ref="C26:J26"/>
    <mergeCell ref="D27:J27"/>
    <mergeCell ref="D28:J28"/>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D47:J47"/>
    <mergeCell ref="E48:J48"/>
    <mergeCell ref="E49:J49"/>
    <mergeCell ref="E50:J50"/>
    <mergeCell ref="D51:J51"/>
    <mergeCell ref="G41:J41"/>
    <mergeCell ref="G42:J42"/>
    <mergeCell ref="G43:J43"/>
    <mergeCell ref="G44:J44"/>
    <mergeCell ref="G45:J45"/>
    <mergeCell ref="G36:J36"/>
    <mergeCell ref="G37:J37"/>
    <mergeCell ref="G38:J38"/>
    <mergeCell ref="G39:J39"/>
    <mergeCell ref="G40:J40"/>
    <mergeCell ref="D30:J30"/>
    <mergeCell ref="D31:J31"/>
    <mergeCell ref="D33:J33"/>
    <mergeCell ref="D34:J34"/>
    <mergeCell ref="D35:J35"/>
  </mergeCells>
  <pageMargins left="0.59027779999999996" right="0.59027779999999996" top="0.59027779999999996" bottom="0.59027779999999996" header="0" footer="0"/>
  <pageSetup paperSize="9" scale="73"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BM500"/>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56" ht="36.950000000000003" customHeight="1">
      <c r="L2" s="295"/>
      <c r="M2" s="295"/>
      <c r="N2" s="295"/>
      <c r="O2" s="295"/>
      <c r="P2" s="295"/>
      <c r="Q2" s="295"/>
      <c r="R2" s="295"/>
      <c r="S2" s="295"/>
      <c r="T2" s="295"/>
      <c r="U2" s="295"/>
      <c r="V2" s="295"/>
      <c r="AT2" s="18" t="s">
        <v>103</v>
      </c>
      <c r="AZ2" s="91" t="s">
        <v>4944</v>
      </c>
      <c r="BA2" s="91" t="s">
        <v>42</v>
      </c>
      <c r="BB2" s="91" t="s">
        <v>42</v>
      </c>
      <c r="BC2" s="91" t="s">
        <v>4945</v>
      </c>
      <c r="BD2" s="91" t="s">
        <v>88</v>
      </c>
    </row>
    <row r="3" spans="2:56" ht="6.95" customHeight="1">
      <c r="B3" s="19"/>
      <c r="C3" s="20"/>
      <c r="D3" s="20"/>
      <c r="E3" s="20"/>
      <c r="F3" s="20"/>
      <c r="G3" s="20"/>
      <c r="H3" s="20"/>
      <c r="I3" s="20"/>
      <c r="J3" s="20"/>
      <c r="K3" s="20"/>
      <c r="L3" s="21"/>
      <c r="AT3" s="18" t="s">
        <v>88</v>
      </c>
      <c r="AZ3" s="91" t="s">
        <v>4946</v>
      </c>
      <c r="BA3" s="91" t="s">
        <v>42</v>
      </c>
      <c r="BB3" s="91" t="s">
        <v>42</v>
      </c>
      <c r="BC3" s="91" t="s">
        <v>4947</v>
      </c>
      <c r="BD3" s="91" t="s">
        <v>88</v>
      </c>
    </row>
    <row r="4" spans="2:56" ht="24.95" customHeight="1">
      <c r="B4" s="21"/>
      <c r="D4" s="22" t="s">
        <v>204</v>
      </c>
      <c r="L4" s="21"/>
      <c r="M4" s="92" t="s">
        <v>10</v>
      </c>
      <c r="AT4" s="18" t="s">
        <v>4</v>
      </c>
      <c r="AZ4" s="91" t="s">
        <v>4948</v>
      </c>
      <c r="BA4" s="91" t="s">
        <v>42</v>
      </c>
      <c r="BB4" s="91" t="s">
        <v>42</v>
      </c>
      <c r="BC4" s="91" t="s">
        <v>4949</v>
      </c>
      <c r="BD4" s="91" t="s">
        <v>88</v>
      </c>
    </row>
    <row r="5" spans="2:56" ht="6.95" customHeight="1">
      <c r="B5" s="21"/>
      <c r="L5" s="21"/>
      <c r="AZ5" s="91" t="s">
        <v>4950</v>
      </c>
      <c r="BA5" s="91" t="s">
        <v>42</v>
      </c>
      <c r="BB5" s="91" t="s">
        <v>42</v>
      </c>
      <c r="BC5" s="91" t="s">
        <v>4951</v>
      </c>
      <c r="BD5" s="91" t="s">
        <v>88</v>
      </c>
    </row>
    <row r="6" spans="2:56" ht="12" customHeight="1">
      <c r="B6" s="21"/>
      <c r="D6" s="28" t="s">
        <v>16</v>
      </c>
      <c r="L6" s="21"/>
      <c r="AZ6" s="91" t="s">
        <v>4952</v>
      </c>
      <c r="BA6" s="91" t="s">
        <v>42</v>
      </c>
      <c r="BB6" s="91" t="s">
        <v>42</v>
      </c>
      <c r="BC6" s="91" t="s">
        <v>4953</v>
      </c>
      <c r="BD6" s="91" t="s">
        <v>88</v>
      </c>
    </row>
    <row r="7" spans="2:56" ht="16.5" customHeight="1">
      <c r="B7" s="21"/>
      <c r="E7" s="333" t="str">
        <f>'Rekapitulace stavby'!K6</f>
        <v>Domov pro seniory v Litomyšli</v>
      </c>
      <c r="F7" s="334"/>
      <c r="G7" s="334"/>
      <c r="H7" s="334"/>
      <c r="L7" s="21"/>
    </row>
    <row r="8" spans="2:56" ht="12.75">
      <c r="B8" s="21"/>
      <c r="D8" s="28" t="s">
        <v>217</v>
      </c>
      <c r="L8" s="21"/>
    </row>
    <row r="9" spans="2:56" ht="16.5" customHeight="1">
      <c r="B9" s="21"/>
      <c r="E9" s="333" t="s">
        <v>221</v>
      </c>
      <c r="F9" s="295"/>
      <c r="G9" s="295"/>
      <c r="H9" s="295"/>
      <c r="L9" s="21"/>
    </row>
    <row r="10" spans="2:56" ht="12" customHeight="1">
      <c r="B10" s="21"/>
      <c r="D10" s="28" t="s">
        <v>224</v>
      </c>
      <c r="L10" s="21"/>
    </row>
    <row r="11" spans="2:56" s="1" customFormat="1" ht="16.5" customHeight="1">
      <c r="B11" s="33"/>
      <c r="E11" s="329" t="s">
        <v>227</v>
      </c>
      <c r="F11" s="335"/>
      <c r="G11" s="335"/>
      <c r="H11" s="335"/>
      <c r="L11" s="33"/>
    </row>
    <row r="12" spans="2:56" s="1" customFormat="1" ht="12" customHeight="1">
      <c r="B12" s="33"/>
      <c r="D12" s="28" t="s">
        <v>231</v>
      </c>
      <c r="L12" s="33"/>
    </row>
    <row r="13" spans="2:56" s="1" customFormat="1" ht="16.5" customHeight="1">
      <c r="B13" s="33"/>
      <c r="E13" s="316" t="s">
        <v>4954</v>
      </c>
      <c r="F13" s="335"/>
      <c r="G13" s="335"/>
      <c r="H13" s="335"/>
      <c r="L13" s="33"/>
    </row>
    <row r="14" spans="2:56" s="1" customFormat="1" ht="11.25">
      <c r="B14" s="33"/>
      <c r="L14" s="33"/>
    </row>
    <row r="15" spans="2:56" s="1" customFormat="1" ht="12" customHeight="1">
      <c r="B15" s="33"/>
      <c r="D15" s="28" t="s">
        <v>18</v>
      </c>
      <c r="F15" s="26" t="s">
        <v>42</v>
      </c>
      <c r="I15" s="28" t="s">
        <v>20</v>
      </c>
      <c r="J15" s="26" t="s">
        <v>42</v>
      </c>
      <c r="L15" s="33"/>
    </row>
    <row r="16" spans="2:56" s="1" customFormat="1" ht="12" customHeight="1">
      <c r="B16" s="33"/>
      <c r="D16" s="28" t="s">
        <v>22</v>
      </c>
      <c r="F16" s="26" t="s">
        <v>23</v>
      </c>
      <c r="I16" s="28" t="s">
        <v>24</v>
      </c>
      <c r="J16" s="50" t="str">
        <f>'Rekapitulace stavby'!AN8</f>
        <v>20. 1. 2025</v>
      </c>
      <c r="L16" s="33"/>
    </row>
    <row r="17" spans="2:12" s="1" customFormat="1" ht="10.9" customHeight="1">
      <c r="B17" s="33"/>
      <c r="L17" s="33"/>
    </row>
    <row r="18" spans="2:12" s="1" customFormat="1" ht="12" customHeight="1">
      <c r="B18" s="33"/>
      <c r="D18" s="28" t="s">
        <v>26</v>
      </c>
      <c r="I18" s="28" t="s">
        <v>27</v>
      </c>
      <c r="J18" s="26" t="s">
        <v>42</v>
      </c>
      <c r="L18" s="33"/>
    </row>
    <row r="19" spans="2:12" s="1" customFormat="1" ht="18" customHeight="1">
      <c r="B19" s="33"/>
      <c r="E19" s="26" t="s">
        <v>29</v>
      </c>
      <c r="I19" s="28" t="s">
        <v>30</v>
      </c>
      <c r="J19" s="26" t="s">
        <v>42</v>
      </c>
      <c r="L19" s="33"/>
    </row>
    <row r="20" spans="2:12" s="1" customFormat="1" ht="6.95" customHeight="1">
      <c r="B20" s="33"/>
      <c r="L20" s="33"/>
    </row>
    <row r="21" spans="2:12" s="1" customFormat="1" ht="12" customHeight="1">
      <c r="B21" s="33"/>
      <c r="D21" s="28" t="s">
        <v>32</v>
      </c>
      <c r="I21" s="28" t="s">
        <v>27</v>
      </c>
      <c r="J21" s="29" t="str">
        <f>'Rekapitulace stavby'!AN13</f>
        <v>Vyplň údaj</v>
      </c>
      <c r="L21" s="33"/>
    </row>
    <row r="22" spans="2:12" s="1" customFormat="1" ht="18" customHeight="1">
      <c r="B22" s="33"/>
      <c r="E22" s="336" t="str">
        <f>'Rekapitulace stavby'!E14</f>
        <v>Vyplň údaj</v>
      </c>
      <c r="F22" s="294"/>
      <c r="G22" s="294"/>
      <c r="H22" s="294"/>
      <c r="I22" s="28" t="s">
        <v>30</v>
      </c>
      <c r="J22" s="29" t="str">
        <f>'Rekapitulace stavby'!AN14</f>
        <v>Vyplň údaj</v>
      </c>
      <c r="L22" s="33"/>
    </row>
    <row r="23" spans="2:12" s="1" customFormat="1" ht="6.95" customHeight="1">
      <c r="B23" s="33"/>
      <c r="L23" s="33"/>
    </row>
    <row r="24" spans="2:12" s="1" customFormat="1" ht="12" customHeight="1">
      <c r="B24" s="33"/>
      <c r="D24" s="28" t="s">
        <v>34</v>
      </c>
      <c r="I24" s="28" t="s">
        <v>27</v>
      </c>
      <c r="J24" s="26" t="s">
        <v>42</v>
      </c>
      <c r="L24" s="33"/>
    </row>
    <row r="25" spans="2:12" s="1" customFormat="1" ht="18" customHeight="1">
      <c r="B25" s="33"/>
      <c r="E25" s="26" t="s">
        <v>4955</v>
      </c>
      <c r="I25" s="28" t="s">
        <v>30</v>
      </c>
      <c r="J25" s="26" t="s">
        <v>42</v>
      </c>
      <c r="L25" s="33"/>
    </row>
    <row r="26" spans="2:12" s="1" customFormat="1" ht="6.95" customHeight="1">
      <c r="B26" s="33"/>
      <c r="L26" s="33"/>
    </row>
    <row r="27" spans="2:12" s="1" customFormat="1" ht="12" customHeight="1">
      <c r="B27" s="33"/>
      <c r="D27" s="28" t="s">
        <v>39</v>
      </c>
      <c r="I27" s="28" t="s">
        <v>27</v>
      </c>
      <c r="J27" s="26" t="str">
        <f>IF('Rekapitulace stavby'!AN19="","",'Rekapitulace stavby'!AN19)</f>
        <v>63243393</v>
      </c>
      <c r="L27" s="33"/>
    </row>
    <row r="28" spans="2:12" s="1" customFormat="1" ht="18" customHeight="1">
      <c r="B28" s="33"/>
      <c r="E28" s="26" t="str">
        <f>IF('Rekapitulace stavby'!E20="","",'Rekapitulace stavby'!E20)</f>
        <v>Ing.Štefan Sivák</v>
      </c>
      <c r="I28" s="28" t="s">
        <v>30</v>
      </c>
      <c r="J28" s="26" t="str">
        <f>IF('Rekapitulace stavby'!AN20="","",'Rekapitulace stavby'!AN20)</f>
        <v/>
      </c>
      <c r="L28" s="33"/>
    </row>
    <row r="29" spans="2:12" s="1" customFormat="1" ht="6.95" customHeight="1">
      <c r="B29" s="33"/>
      <c r="L29" s="33"/>
    </row>
    <row r="30" spans="2:12" s="1" customFormat="1" ht="12" customHeight="1">
      <c r="B30" s="33"/>
      <c r="D30" s="28" t="s">
        <v>43</v>
      </c>
      <c r="L30" s="33"/>
    </row>
    <row r="31" spans="2:12" s="7" customFormat="1" ht="202.5" customHeight="1">
      <c r="B31" s="93"/>
      <c r="E31" s="299" t="s">
        <v>4956</v>
      </c>
      <c r="F31" s="299"/>
      <c r="G31" s="299"/>
      <c r="H31" s="299"/>
      <c r="L31" s="93"/>
    </row>
    <row r="32" spans="2:12" s="1" customFormat="1" ht="6.95" customHeight="1">
      <c r="B32" s="33"/>
      <c r="L32" s="33"/>
    </row>
    <row r="33" spans="2:12" s="1" customFormat="1" ht="6.95" customHeight="1">
      <c r="B33" s="33"/>
      <c r="D33" s="51"/>
      <c r="E33" s="51"/>
      <c r="F33" s="51"/>
      <c r="G33" s="51"/>
      <c r="H33" s="51"/>
      <c r="I33" s="51"/>
      <c r="J33" s="51"/>
      <c r="K33" s="51"/>
      <c r="L33" s="33"/>
    </row>
    <row r="34" spans="2:12" s="1" customFormat="1" ht="25.35" customHeight="1">
      <c r="B34" s="33"/>
      <c r="D34" s="94" t="s">
        <v>45</v>
      </c>
      <c r="J34" s="64">
        <f>ROUND(J104, 2)</f>
        <v>0</v>
      </c>
      <c r="L34" s="33"/>
    </row>
    <row r="35" spans="2:12" s="1" customFormat="1" ht="6.95" customHeight="1">
      <c r="B35" s="33"/>
      <c r="D35" s="51"/>
      <c r="E35" s="51"/>
      <c r="F35" s="51"/>
      <c r="G35" s="51"/>
      <c r="H35" s="51"/>
      <c r="I35" s="51"/>
      <c r="J35" s="51"/>
      <c r="K35" s="51"/>
      <c r="L35" s="33"/>
    </row>
    <row r="36" spans="2:12" s="1" customFormat="1" ht="14.45" customHeight="1">
      <c r="B36" s="33"/>
      <c r="F36" s="36" t="s">
        <v>47</v>
      </c>
      <c r="I36" s="36" t="s">
        <v>46</v>
      </c>
      <c r="J36" s="36" t="s">
        <v>48</v>
      </c>
      <c r="L36" s="33"/>
    </row>
    <row r="37" spans="2:12" s="1" customFormat="1" ht="14.45" customHeight="1">
      <c r="B37" s="33"/>
      <c r="D37" s="53" t="s">
        <v>49</v>
      </c>
      <c r="E37" s="28" t="s">
        <v>50</v>
      </c>
      <c r="F37" s="83">
        <f>ROUND((SUM(BE104:BE499)),  2)</f>
        <v>0</v>
      </c>
      <c r="I37" s="95">
        <v>0.21</v>
      </c>
      <c r="J37" s="83">
        <f>ROUND(((SUM(BE104:BE499))*I37),  2)</f>
        <v>0</v>
      </c>
      <c r="L37" s="33"/>
    </row>
    <row r="38" spans="2:12" s="1" customFormat="1" ht="14.45" customHeight="1">
      <c r="B38" s="33"/>
      <c r="E38" s="28" t="s">
        <v>51</v>
      </c>
      <c r="F38" s="83">
        <f>ROUND((SUM(BF104:BF499)),  2)</f>
        <v>0</v>
      </c>
      <c r="I38" s="95">
        <v>0.12</v>
      </c>
      <c r="J38" s="83">
        <f>ROUND(((SUM(BF104:BF499))*I38),  2)</f>
        <v>0</v>
      </c>
      <c r="L38" s="33"/>
    </row>
    <row r="39" spans="2:12" s="1" customFormat="1" ht="14.45" hidden="1" customHeight="1">
      <c r="B39" s="33"/>
      <c r="E39" s="28" t="s">
        <v>52</v>
      </c>
      <c r="F39" s="83">
        <f>ROUND((SUM(BG104:BG499)),  2)</f>
        <v>0</v>
      </c>
      <c r="I39" s="95">
        <v>0.21</v>
      </c>
      <c r="J39" s="83">
        <f>0</f>
        <v>0</v>
      </c>
      <c r="L39" s="33"/>
    </row>
    <row r="40" spans="2:12" s="1" customFormat="1" ht="14.45" hidden="1" customHeight="1">
      <c r="B40" s="33"/>
      <c r="E40" s="28" t="s">
        <v>53</v>
      </c>
      <c r="F40" s="83">
        <f>ROUND((SUM(BH104:BH499)),  2)</f>
        <v>0</v>
      </c>
      <c r="I40" s="95">
        <v>0.12</v>
      </c>
      <c r="J40" s="83">
        <f>0</f>
        <v>0</v>
      </c>
      <c r="L40" s="33"/>
    </row>
    <row r="41" spans="2:12" s="1" customFormat="1" ht="14.45" hidden="1" customHeight="1">
      <c r="B41" s="33"/>
      <c r="E41" s="28" t="s">
        <v>54</v>
      </c>
      <c r="F41" s="83">
        <f>ROUND((SUM(BI104:BI499)),  2)</f>
        <v>0</v>
      </c>
      <c r="I41" s="95">
        <v>0</v>
      </c>
      <c r="J41" s="83">
        <f>0</f>
        <v>0</v>
      </c>
      <c r="L41" s="33"/>
    </row>
    <row r="42" spans="2:12" s="1" customFormat="1" ht="6.95" customHeight="1">
      <c r="B42" s="33"/>
      <c r="L42" s="33"/>
    </row>
    <row r="43" spans="2:12" s="1" customFormat="1" ht="25.35" customHeight="1">
      <c r="B43" s="33"/>
      <c r="C43" s="96"/>
      <c r="D43" s="97" t="s">
        <v>55</v>
      </c>
      <c r="E43" s="55"/>
      <c r="F43" s="55"/>
      <c r="G43" s="98" t="s">
        <v>56</v>
      </c>
      <c r="H43" s="99" t="s">
        <v>57</v>
      </c>
      <c r="I43" s="55"/>
      <c r="J43" s="100">
        <f>SUM(J34:J41)</f>
        <v>0</v>
      </c>
      <c r="K43" s="101"/>
      <c r="L43" s="33"/>
    </row>
    <row r="44" spans="2:12" s="1" customFormat="1" ht="14.45" customHeight="1">
      <c r="B44" s="42"/>
      <c r="C44" s="43"/>
      <c r="D44" s="43"/>
      <c r="E44" s="43"/>
      <c r="F44" s="43"/>
      <c r="G44" s="43"/>
      <c r="H44" s="43"/>
      <c r="I44" s="43"/>
      <c r="J44" s="43"/>
      <c r="K44" s="43"/>
      <c r="L44" s="33"/>
    </row>
    <row r="48" spans="2:12" s="1" customFormat="1" ht="6.95" customHeight="1">
      <c r="B48" s="44"/>
      <c r="C48" s="45"/>
      <c r="D48" s="45"/>
      <c r="E48" s="45"/>
      <c r="F48" s="45"/>
      <c r="G48" s="45"/>
      <c r="H48" s="45"/>
      <c r="I48" s="45"/>
      <c r="J48" s="45"/>
      <c r="K48" s="45"/>
      <c r="L48" s="33"/>
    </row>
    <row r="49" spans="2:12" s="1" customFormat="1" ht="24.95" customHeight="1">
      <c r="B49" s="33"/>
      <c r="C49" s="22" t="s">
        <v>246</v>
      </c>
      <c r="L49" s="33"/>
    </row>
    <row r="50" spans="2:12" s="1" customFormat="1" ht="6.95" customHeight="1">
      <c r="B50" s="33"/>
      <c r="L50" s="33"/>
    </row>
    <row r="51" spans="2:12" s="1" customFormat="1" ht="12" customHeight="1">
      <c r="B51" s="33"/>
      <c r="C51" s="28" t="s">
        <v>16</v>
      </c>
      <c r="L51" s="33"/>
    </row>
    <row r="52" spans="2:12" s="1" customFormat="1" ht="16.5" customHeight="1">
      <c r="B52" s="33"/>
      <c r="E52" s="333" t="str">
        <f>E7</f>
        <v>Domov pro seniory v Litomyšli</v>
      </c>
      <c r="F52" s="334"/>
      <c r="G52" s="334"/>
      <c r="H52" s="334"/>
      <c r="L52" s="33"/>
    </row>
    <row r="53" spans="2:12" ht="12" customHeight="1">
      <c r="B53" s="21"/>
      <c r="C53" s="28" t="s">
        <v>217</v>
      </c>
      <c r="L53" s="21"/>
    </row>
    <row r="54" spans="2:12" ht="16.5" customHeight="1">
      <c r="B54" s="21"/>
      <c r="E54" s="333" t="s">
        <v>221</v>
      </c>
      <c r="F54" s="295"/>
      <c r="G54" s="295"/>
      <c r="H54" s="295"/>
      <c r="L54" s="21"/>
    </row>
    <row r="55" spans="2:12" ht="12" customHeight="1">
      <c r="B55" s="21"/>
      <c r="C55" s="28" t="s">
        <v>224</v>
      </c>
      <c r="L55" s="21"/>
    </row>
    <row r="56" spans="2:12" s="1" customFormat="1" ht="16.5" customHeight="1">
      <c r="B56" s="33"/>
      <c r="E56" s="329" t="s">
        <v>227</v>
      </c>
      <c r="F56" s="335"/>
      <c r="G56" s="335"/>
      <c r="H56" s="335"/>
      <c r="L56" s="33"/>
    </row>
    <row r="57" spans="2:12" s="1" customFormat="1" ht="12" customHeight="1">
      <c r="B57" s="33"/>
      <c r="C57" s="28" t="s">
        <v>231</v>
      </c>
      <c r="L57" s="33"/>
    </row>
    <row r="58" spans="2:12" s="1" customFormat="1" ht="16.5" customHeight="1">
      <c r="B58" s="33"/>
      <c r="E58" s="316" t="str">
        <f>E13</f>
        <v>ZTI - Zdravotně technické instalace</v>
      </c>
      <c r="F58" s="335"/>
      <c r="G58" s="335"/>
      <c r="H58" s="335"/>
      <c r="L58" s="33"/>
    </row>
    <row r="59" spans="2:12" s="1" customFormat="1" ht="6.95" customHeight="1">
      <c r="B59" s="33"/>
      <c r="L59" s="33"/>
    </row>
    <row r="60" spans="2:12" s="1" customFormat="1" ht="12" customHeight="1">
      <c r="B60" s="33"/>
      <c r="C60" s="28" t="s">
        <v>22</v>
      </c>
      <c r="F60" s="26" t="str">
        <f>F16</f>
        <v>Z.Kopala, 570 01 Litomyšl</v>
      </c>
      <c r="I60" s="28" t="s">
        <v>24</v>
      </c>
      <c r="J60" s="50" t="str">
        <f>IF(J16="","",J16)</f>
        <v>20. 1. 2025</v>
      </c>
      <c r="L60" s="33"/>
    </row>
    <row r="61" spans="2:12" s="1" customFormat="1" ht="6.95" customHeight="1">
      <c r="B61" s="33"/>
      <c r="L61" s="33"/>
    </row>
    <row r="62" spans="2:12" s="1" customFormat="1" ht="15.2" customHeight="1">
      <c r="B62" s="33"/>
      <c r="C62" s="28" t="s">
        <v>26</v>
      </c>
      <c r="F62" s="26" t="str">
        <f>E19</f>
        <v>Město Litomyšl</v>
      </c>
      <c r="I62" s="28" t="s">
        <v>34</v>
      </c>
      <c r="J62" s="31" t="str">
        <f>E25</f>
        <v>Deltaplan Praha s.r.o.</v>
      </c>
      <c r="L62" s="33"/>
    </row>
    <row r="63" spans="2:12" s="1" customFormat="1" ht="15.2" customHeight="1">
      <c r="B63" s="33"/>
      <c r="C63" s="28" t="s">
        <v>32</v>
      </c>
      <c r="F63" s="26" t="str">
        <f>IF(E22="","",E22)</f>
        <v>Vyplň údaj</v>
      </c>
      <c r="I63" s="28" t="s">
        <v>39</v>
      </c>
      <c r="J63" s="31" t="str">
        <f>E28</f>
        <v>Ing.Štefan Sivák</v>
      </c>
      <c r="L63" s="33"/>
    </row>
    <row r="64" spans="2:12" s="1" customFormat="1" ht="10.35" customHeight="1">
      <c r="B64" s="33"/>
      <c r="L64" s="33"/>
    </row>
    <row r="65" spans="2:47" s="1" customFormat="1" ht="29.25" customHeight="1">
      <c r="B65" s="33"/>
      <c r="C65" s="102" t="s">
        <v>247</v>
      </c>
      <c r="D65" s="96"/>
      <c r="E65" s="96"/>
      <c r="F65" s="96"/>
      <c r="G65" s="96"/>
      <c r="H65" s="96"/>
      <c r="I65" s="96"/>
      <c r="J65" s="103" t="s">
        <v>248</v>
      </c>
      <c r="K65" s="96"/>
      <c r="L65" s="33"/>
    </row>
    <row r="66" spans="2:47" s="1" customFormat="1" ht="10.35" customHeight="1">
      <c r="B66" s="33"/>
      <c r="L66" s="33"/>
    </row>
    <row r="67" spans="2:47" s="1" customFormat="1" ht="22.9" customHeight="1">
      <c r="B67" s="33"/>
      <c r="C67" s="104" t="s">
        <v>77</v>
      </c>
      <c r="J67" s="64">
        <f>J104</f>
        <v>0</v>
      </c>
      <c r="L67" s="33"/>
      <c r="AU67" s="18" t="s">
        <v>249</v>
      </c>
    </row>
    <row r="68" spans="2:47" s="8" customFormat="1" ht="24.95" customHeight="1">
      <c r="B68" s="105"/>
      <c r="D68" s="106" t="s">
        <v>250</v>
      </c>
      <c r="E68" s="107"/>
      <c r="F68" s="107"/>
      <c r="G68" s="107"/>
      <c r="H68" s="107"/>
      <c r="I68" s="107"/>
      <c r="J68" s="108">
        <f>J105</f>
        <v>0</v>
      </c>
      <c r="L68" s="105"/>
    </row>
    <row r="69" spans="2:47" s="9" customFormat="1" ht="19.899999999999999" customHeight="1">
      <c r="B69" s="109"/>
      <c r="D69" s="110" t="s">
        <v>251</v>
      </c>
      <c r="E69" s="111"/>
      <c r="F69" s="111"/>
      <c r="G69" s="111"/>
      <c r="H69" s="111"/>
      <c r="I69" s="111"/>
      <c r="J69" s="112">
        <f>J106</f>
        <v>0</v>
      </c>
      <c r="L69" s="109"/>
    </row>
    <row r="70" spans="2:47" s="9" customFormat="1" ht="19.899999999999999" customHeight="1">
      <c r="B70" s="109"/>
      <c r="D70" s="110" t="s">
        <v>254</v>
      </c>
      <c r="E70" s="111"/>
      <c r="F70" s="111"/>
      <c r="G70" s="111"/>
      <c r="H70" s="111"/>
      <c r="I70" s="111"/>
      <c r="J70" s="112">
        <f>J153</f>
        <v>0</v>
      </c>
      <c r="L70" s="109"/>
    </row>
    <row r="71" spans="2:47" s="8" customFormat="1" ht="24.95" customHeight="1">
      <c r="B71" s="105"/>
      <c r="D71" s="106" t="s">
        <v>259</v>
      </c>
      <c r="E71" s="107"/>
      <c r="F71" s="107"/>
      <c r="G71" s="107"/>
      <c r="H71" s="107"/>
      <c r="I71" s="107"/>
      <c r="J71" s="108">
        <f>J158</f>
        <v>0</v>
      </c>
      <c r="L71" s="105"/>
    </row>
    <row r="72" spans="2:47" s="9" customFormat="1" ht="19.899999999999999" customHeight="1">
      <c r="B72" s="109"/>
      <c r="D72" s="110" t="s">
        <v>262</v>
      </c>
      <c r="E72" s="111"/>
      <c r="F72" s="111"/>
      <c r="G72" s="111"/>
      <c r="H72" s="111"/>
      <c r="I72" s="111"/>
      <c r="J72" s="112">
        <f>J159</f>
        <v>0</v>
      </c>
      <c r="L72" s="109"/>
    </row>
    <row r="73" spans="2:47" s="9" customFormat="1" ht="19.899999999999999" customHeight="1">
      <c r="B73" s="109"/>
      <c r="D73" s="110" t="s">
        <v>4957</v>
      </c>
      <c r="E73" s="111"/>
      <c r="F73" s="111"/>
      <c r="G73" s="111"/>
      <c r="H73" s="111"/>
      <c r="I73" s="111"/>
      <c r="J73" s="112">
        <f>J189</f>
        <v>0</v>
      </c>
      <c r="L73" s="109"/>
    </row>
    <row r="74" spans="2:47" s="9" customFormat="1" ht="19.899999999999999" customHeight="1">
      <c r="B74" s="109"/>
      <c r="D74" s="110" t="s">
        <v>4958</v>
      </c>
      <c r="E74" s="111"/>
      <c r="F74" s="111"/>
      <c r="G74" s="111"/>
      <c r="H74" s="111"/>
      <c r="I74" s="111"/>
      <c r="J74" s="112">
        <f>J292</f>
        <v>0</v>
      </c>
      <c r="L74" s="109"/>
    </row>
    <row r="75" spans="2:47" s="9" customFormat="1" ht="19.899999999999999" customHeight="1">
      <c r="B75" s="109"/>
      <c r="D75" s="110" t="s">
        <v>4959</v>
      </c>
      <c r="E75" s="111"/>
      <c r="F75" s="111"/>
      <c r="G75" s="111"/>
      <c r="H75" s="111"/>
      <c r="I75" s="111"/>
      <c r="J75" s="112">
        <f>J404</f>
        <v>0</v>
      </c>
      <c r="L75" s="109"/>
    </row>
    <row r="76" spans="2:47" s="9" customFormat="1" ht="19.899999999999999" customHeight="1">
      <c r="B76" s="109"/>
      <c r="D76" s="110" t="s">
        <v>4960</v>
      </c>
      <c r="E76" s="111"/>
      <c r="F76" s="111"/>
      <c r="G76" s="111"/>
      <c r="H76" s="111"/>
      <c r="I76" s="111"/>
      <c r="J76" s="112">
        <f>J416</f>
        <v>0</v>
      </c>
      <c r="L76" s="109"/>
    </row>
    <row r="77" spans="2:47" s="9" customFormat="1" ht="19.899999999999999" customHeight="1">
      <c r="B77" s="109"/>
      <c r="D77" s="110" t="s">
        <v>4961</v>
      </c>
      <c r="E77" s="111"/>
      <c r="F77" s="111"/>
      <c r="G77" s="111"/>
      <c r="H77" s="111"/>
      <c r="I77" s="111"/>
      <c r="J77" s="112">
        <f>J483</f>
        <v>0</v>
      </c>
      <c r="L77" s="109"/>
    </row>
    <row r="78" spans="2:47" s="8" customFormat="1" ht="24.95" customHeight="1">
      <c r="B78" s="105"/>
      <c r="D78" s="106" t="s">
        <v>4962</v>
      </c>
      <c r="E78" s="107"/>
      <c r="F78" s="107"/>
      <c r="G78" s="107"/>
      <c r="H78" s="107"/>
      <c r="I78" s="107"/>
      <c r="J78" s="108">
        <f>J490</f>
        <v>0</v>
      </c>
      <c r="L78" s="105"/>
    </row>
    <row r="79" spans="2:47" s="8" customFormat="1" ht="24.95" customHeight="1">
      <c r="B79" s="105"/>
      <c r="D79" s="106" t="s">
        <v>4963</v>
      </c>
      <c r="E79" s="107"/>
      <c r="F79" s="107"/>
      <c r="G79" s="107"/>
      <c r="H79" s="107"/>
      <c r="I79" s="107"/>
      <c r="J79" s="108">
        <f>J495</f>
        <v>0</v>
      </c>
      <c r="L79" s="105"/>
    </row>
    <row r="80" spans="2:47" s="9" customFormat="1" ht="19.899999999999999" customHeight="1">
      <c r="B80" s="109"/>
      <c r="D80" s="110" t="s">
        <v>4964</v>
      </c>
      <c r="E80" s="111"/>
      <c r="F80" s="111"/>
      <c r="G80" s="111"/>
      <c r="H80" s="111"/>
      <c r="I80" s="111"/>
      <c r="J80" s="112">
        <f>J496</f>
        <v>0</v>
      </c>
      <c r="L80" s="109"/>
    </row>
    <row r="81" spans="2:12" s="1" customFormat="1" ht="21.75" customHeight="1">
      <c r="B81" s="33"/>
      <c r="L81" s="33"/>
    </row>
    <row r="82" spans="2:12" s="1" customFormat="1" ht="6.95" customHeight="1">
      <c r="B82" s="42"/>
      <c r="C82" s="43"/>
      <c r="D82" s="43"/>
      <c r="E82" s="43"/>
      <c r="F82" s="43"/>
      <c r="G82" s="43"/>
      <c r="H82" s="43"/>
      <c r="I82" s="43"/>
      <c r="J82" s="43"/>
      <c r="K82" s="43"/>
      <c r="L82" s="33"/>
    </row>
    <row r="86" spans="2:12" s="1" customFormat="1" ht="6.95" customHeight="1">
      <c r="B86" s="44"/>
      <c r="C86" s="45"/>
      <c r="D86" s="45"/>
      <c r="E86" s="45"/>
      <c r="F86" s="45"/>
      <c r="G86" s="45"/>
      <c r="H86" s="45"/>
      <c r="I86" s="45"/>
      <c r="J86" s="45"/>
      <c r="K86" s="45"/>
      <c r="L86" s="33"/>
    </row>
    <row r="87" spans="2:12" s="1" customFormat="1" ht="24.95" customHeight="1">
      <c r="B87" s="33"/>
      <c r="C87" s="22" t="s">
        <v>290</v>
      </c>
      <c r="L87" s="33"/>
    </row>
    <row r="88" spans="2:12" s="1" customFormat="1" ht="6.95" customHeight="1">
      <c r="B88" s="33"/>
      <c r="L88" s="33"/>
    </row>
    <row r="89" spans="2:12" s="1" customFormat="1" ht="12" customHeight="1">
      <c r="B89" s="33"/>
      <c r="C89" s="28" t="s">
        <v>16</v>
      </c>
      <c r="L89" s="33"/>
    </row>
    <row r="90" spans="2:12" s="1" customFormat="1" ht="16.5" customHeight="1">
      <c r="B90" s="33"/>
      <c r="E90" s="333" t="str">
        <f>E7</f>
        <v>Domov pro seniory v Litomyšli</v>
      </c>
      <c r="F90" s="334"/>
      <c r="G90" s="334"/>
      <c r="H90" s="334"/>
      <c r="L90" s="33"/>
    </row>
    <row r="91" spans="2:12" ht="12" customHeight="1">
      <c r="B91" s="21"/>
      <c r="C91" s="28" t="s">
        <v>217</v>
      </c>
      <c r="L91" s="21"/>
    </row>
    <row r="92" spans="2:12" ht="16.5" customHeight="1">
      <c r="B92" s="21"/>
      <c r="E92" s="333" t="s">
        <v>221</v>
      </c>
      <c r="F92" s="295"/>
      <c r="G92" s="295"/>
      <c r="H92" s="295"/>
      <c r="L92" s="21"/>
    </row>
    <row r="93" spans="2:12" ht="12" customHeight="1">
      <c r="B93" s="21"/>
      <c r="C93" s="28" t="s">
        <v>224</v>
      </c>
      <c r="L93" s="21"/>
    </row>
    <row r="94" spans="2:12" s="1" customFormat="1" ht="16.5" customHeight="1">
      <c r="B94" s="33"/>
      <c r="E94" s="329" t="s">
        <v>227</v>
      </c>
      <c r="F94" s="335"/>
      <c r="G94" s="335"/>
      <c r="H94" s="335"/>
      <c r="L94" s="33"/>
    </row>
    <row r="95" spans="2:12" s="1" customFormat="1" ht="12" customHeight="1">
      <c r="B95" s="33"/>
      <c r="C95" s="28" t="s">
        <v>231</v>
      </c>
      <c r="L95" s="33"/>
    </row>
    <row r="96" spans="2:12" s="1" customFormat="1" ht="16.5" customHeight="1">
      <c r="B96" s="33"/>
      <c r="E96" s="316" t="str">
        <f>E13</f>
        <v>ZTI - Zdravotně technické instalace</v>
      </c>
      <c r="F96" s="335"/>
      <c r="G96" s="335"/>
      <c r="H96" s="335"/>
      <c r="L96" s="33"/>
    </row>
    <row r="97" spans="2:65" s="1" customFormat="1" ht="6.95" customHeight="1">
      <c r="B97" s="33"/>
      <c r="L97" s="33"/>
    </row>
    <row r="98" spans="2:65" s="1" customFormat="1" ht="12" customHeight="1">
      <c r="B98" s="33"/>
      <c r="C98" s="28" t="s">
        <v>22</v>
      </c>
      <c r="F98" s="26" t="str">
        <f>F16</f>
        <v>Z.Kopala, 570 01 Litomyšl</v>
      </c>
      <c r="I98" s="28" t="s">
        <v>24</v>
      </c>
      <c r="J98" s="50" t="str">
        <f>IF(J16="","",J16)</f>
        <v>20. 1. 2025</v>
      </c>
      <c r="L98" s="33"/>
    </row>
    <row r="99" spans="2:65" s="1" customFormat="1" ht="6.95" customHeight="1">
      <c r="B99" s="33"/>
      <c r="L99" s="33"/>
    </row>
    <row r="100" spans="2:65" s="1" customFormat="1" ht="15.2" customHeight="1">
      <c r="B100" s="33"/>
      <c r="C100" s="28" t="s">
        <v>26</v>
      </c>
      <c r="F100" s="26" t="str">
        <f>E19</f>
        <v>Město Litomyšl</v>
      </c>
      <c r="I100" s="28" t="s">
        <v>34</v>
      </c>
      <c r="J100" s="31" t="str">
        <f>E25</f>
        <v>Deltaplan Praha s.r.o.</v>
      </c>
      <c r="L100" s="33"/>
    </row>
    <row r="101" spans="2:65" s="1" customFormat="1" ht="15.2" customHeight="1">
      <c r="B101" s="33"/>
      <c r="C101" s="28" t="s">
        <v>32</v>
      </c>
      <c r="F101" s="26" t="str">
        <f>IF(E22="","",E22)</f>
        <v>Vyplň údaj</v>
      </c>
      <c r="I101" s="28" t="s">
        <v>39</v>
      </c>
      <c r="J101" s="31" t="str">
        <f>E28</f>
        <v>Ing.Štefan Sivák</v>
      </c>
      <c r="L101" s="33"/>
    </row>
    <row r="102" spans="2:65" s="1" customFormat="1" ht="10.35" customHeight="1">
      <c r="B102" s="33"/>
      <c r="L102" s="33"/>
    </row>
    <row r="103" spans="2:65" s="10" customFormat="1" ht="29.25" customHeight="1">
      <c r="B103" s="113"/>
      <c r="C103" s="114" t="s">
        <v>291</v>
      </c>
      <c r="D103" s="115" t="s">
        <v>64</v>
      </c>
      <c r="E103" s="115" t="s">
        <v>60</v>
      </c>
      <c r="F103" s="115" t="s">
        <v>61</v>
      </c>
      <c r="G103" s="115" t="s">
        <v>292</v>
      </c>
      <c r="H103" s="115" t="s">
        <v>293</v>
      </c>
      <c r="I103" s="115" t="s">
        <v>294</v>
      </c>
      <c r="J103" s="115" t="s">
        <v>248</v>
      </c>
      <c r="K103" s="116" t="s">
        <v>295</v>
      </c>
      <c r="L103" s="113"/>
      <c r="M103" s="57" t="s">
        <v>42</v>
      </c>
      <c r="N103" s="58" t="s">
        <v>49</v>
      </c>
      <c r="O103" s="58" t="s">
        <v>296</v>
      </c>
      <c r="P103" s="58" t="s">
        <v>297</v>
      </c>
      <c r="Q103" s="58" t="s">
        <v>298</v>
      </c>
      <c r="R103" s="58" t="s">
        <v>299</v>
      </c>
      <c r="S103" s="58" t="s">
        <v>300</v>
      </c>
      <c r="T103" s="59" t="s">
        <v>301</v>
      </c>
    </row>
    <row r="104" spans="2:65" s="1" customFormat="1" ht="22.9" customHeight="1">
      <c r="B104" s="33"/>
      <c r="C104" s="62" t="s">
        <v>302</v>
      </c>
      <c r="J104" s="117">
        <f>BK104</f>
        <v>0</v>
      </c>
      <c r="L104" s="33"/>
      <c r="M104" s="60"/>
      <c r="N104" s="51"/>
      <c r="O104" s="51"/>
      <c r="P104" s="118">
        <f>P105+P158+P490+P495</f>
        <v>0</v>
      </c>
      <c r="Q104" s="51"/>
      <c r="R104" s="118">
        <f>R105+R158+R490+R495</f>
        <v>15.263499999999999</v>
      </c>
      <c r="S104" s="51"/>
      <c r="T104" s="119">
        <f>T105+T158+T490+T495</f>
        <v>0</v>
      </c>
      <c r="AT104" s="18" t="s">
        <v>78</v>
      </c>
      <c r="AU104" s="18" t="s">
        <v>249</v>
      </c>
      <c r="BK104" s="120">
        <f>BK105+BK158+BK490+BK495</f>
        <v>0</v>
      </c>
    </row>
    <row r="105" spans="2:65" s="11" customFormat="1" ht="25.9" customHeight="1">
      <c r="B105" s="121"/>
      <c r="D105" s="122" t="s">
        <v>78</v>
      </c>
      <c r="E105" s="123" t="s">
        <v>303</v>
      </c>
      <c r="F105" s="123" t="s">
        <v>304</v>
      </c>
      <c r="I105" s="124"/>
      <c r="J105" s="125">
        <f>BK105</f>
        <v>0</v>
      </c>
      <c r="L105" s="121"/>
      <c r="M105" s="126"/>
      <c r="P105" s="127">
        <f>P106+P153</f>
        <v>0</v>
      </c>
      <c r="R105" s="127">
        <f>R106+R153</f>
        <v>0</v>
      </c>
      <c r="T105" s="128">
        <f>T106+T153</f>
        <v>0</v>
      </c>
      <c r="AR105" s="122" t="s">
        <v>86</v>
      </c>
      <c r="AT105" s="129" t="s">
        <v>78</v>
      </c>
      <c r="AU105" s="129" t="s">
        <v>79</v>
      </c>
      <c r="AY105" s="122" t="s">
        <v>305</v>
      </c>
      <c r="BK105" s="130">
        <f>BK106+BK153</f>
        <v>0</v>
      </c>
    </row>
    <row r="106" spans="2:65" s="11" customFormat="1" ht="22.9" customHeight="1">
      <c r="B106" s="121"/>
      <c r="D106" s="122" t="s">
        <v>78</v>
      </c>
      <c r="E106" s="131" t="s">
        <v>86</v>
      </c>
      <c r="F106" s="131" t="s">
        <v>306</v>
      </c>
      <c r="I106" s="124"/>
      <c r="J106" s="132">
        <f>BK106</f>
        <v>0</v>
      </c>
      <c r="L106" s="121"/>
      <c r="M106" s="126"/>
      <c r="P106" s="127">
        <f>SUM(P107:P152)</f>
        <v>0</v>
      </c>
      <c r="R106" s="127">
        <f>SUM(R107:R152)</f>
        <v>0</v>
      </c>
      <c r="T106" s="128">
        <f>SUM(T107:T152)</f>
        <v>0</v>
      </c>
      <c r="AR106" s="122" t="s">
        <v>86</v>
      </c>
      <c r="AT106" s="129" t="s">
        <v>78</v>
      </c>
      <c r="AU106" s="129" t="s">
        <v>86</v>
      </c>
      <c r="AY106" s="122" t="s">
        <v>305</v>
      </c>
      <c r="BK106" s="130">
        <f>SUM(BK107:BK152)</f>
        <v>0</v>
      </c>
    </row>
    <row r="107" spans="2:65" s="1" customFormat="1" ht="33" customHeight="1">
      <c r="B107" s="33"/>
      <c r="C107" s="133" t="s">
        <v>86</v>
      </c>
      <c r="D107" s="133" t="s">
        <v>307</v>
      </c>
      <c r="E107" s="134" t="s">
        <v>4965</v>
      </c>
      <c r="F107" s="135" t="s">
        <v>4966</v>
      </c>
      <c r="G107" s="136" t="s">
        <v>244</v>
      </c>
      <c r="H107" s="137">
        <v>459.84</v>
      </c>
      <c r="I107" s="138"/>
      <c r="J107" s="139">
        <f>ROUND(I107*H107,2)</f>
        <v>0</v>
      </c>
      <c r="K107" s="135" t="s">
        <v>310</v>
      </c>
      <c r="L107" s="33"/>
      <c r="M107" s="140" t="s">
        <v>42</v>
      </c>
      <c r="N107" s="141" t="s">
        <v>50</v>
      </c>
      <c r="P107" s="142">
        <f>O107*H107</f>
        <v>0</v>
      </c>
      <c r="Q107" s="142">
        <v>0</v>
      </c>
      <c r="R107" s="142">
        <f>Q107*H107</f>
        <v>0</v>
      </c>
      <c r="S107" s="142">
        <v>0</v>
      </c>
      <c r="T107" s="143">
        <f>S107*H107</f>
        <v>0</v>
      </c>
      <c r="AR107" s="144" t="s">
        <v>311</v>
      </c>
      <c r="AT107" s="144" t="s">
        <v>307</v>
      </c>
      <c r="AU107" s="144" t="s">
        <v>88</v>
      </c>
      <c r="AY107" s="18" t="s">
        <v>305</v>
      </c>
      <c r="BE107" s="145">
        <f>IF(N107="základní",J107,0)</f>
        <v>0</v>
      </c>
      <c r="BF107" s="145">
        <f>IF(N107="snížená",J107,0)</f>
        <v>0</v>
      </c>
      <c r="BG107" s="145">
        <f>IF(N107="zákl. přenesená",J107,0)</f>
        <v>0</v>
      </c>
      <c r="BH107" s="145">
        <f>IF(N107="sníž. přenesená",J107,0)</f>
        <v>0</v>
      </c>
      <c r="BI107" s="145">
        <f>IF(N107="nulová",J107,0)</f>
        <v>0</v>
      </c>
      <c r="BJ107" s="18" t="s">
        <v>86</v>
      </c>
      <c r="BK107" s="145">
        <f>ROUND(I107*H107,2)</f>
        <v>0</v>
      </c>
      <c r="BL107" s="18" t="s">
        <v>311</v>
      </c>
      <c r="BM107" s="144" t="s">
        <v>4967</v>
      </c>
    </row>
    <row r="108" spans="2:65" s="1" customFormat="1" ht="29.25">
      <c r="B108" s="33"/>
      <c r="D108" s="146" t="s">
        <v>313</v>
      </c>
      <c r="F108" s="147" t="s">
        <v>4968</v>
      </c>
      <c r="I108" s="148"/>
      <c r="L108" s="33"/>
      <c r="M108" s="149"/>
      <c r="T108" s="54"/>
      <c r="AT108" s="18" t="s">
        <v>313</v>
      </c>
      <c r="AU108" s="18" t="s">
        <v>88</v>
      </c>
    </row>
    <row r="109" spans="2:65" s="1" customFormat="1" ht="11.25">
      <c r="B109" s="33"/>
      <c r="D109" s="150" t="s">
        <v>315</v>
      </c>
      <c r="F109" s="151" t="s">
        <v>4969</v>
      </c>
      <c r="I109" s="148"/>
      <c r="L109" s="33"/>
      <c r="M109" s="149"/>
      <c r="T109" s="54"/>
      <c r="AT109" s="18" t="s">
        <v>315</v>
      </c>
      <c r="AU109" s="18" t="s">
        <v>88</v>
      </c>
    </row>
    <row r="110" spans="2:65" s="13" customFormat="1" ht="11.25">
      <c r="B110" s="158"/>
      <c r="D110" s="146" t="s">
        <v>317</v>
      </c>
      <c r="E110" s="159" t="s">
        <v>4946</v>
      </c>
      <c r="F110" s="160" t="s">
        <v>4970</v>
      </c>
      <c r="H110" s="161">
        <v>459.84</v>
      </c>
      <c r="I110" s="162"/>
      <c r="L110" s="158"/>
      <c r="M110" s="163"/>
      <c r="T110" s="164"/>
      <c r="AT110" s="159" t="s">
        <v>317</v>
      </c>
      <c r="AU110" s="159" t="s">
        <v>88</v>
      </c>
      <c r="AV110" s="13" t="s">
        <v>88</v>
      </c>
      <c r="AW110" s="13" t="s">
        <v>38</v>
      </c>
      <c r="AX110" s="13" t="s">
        <v>86</v>
      </c>
      <c r="AY110" s="159" t="s">
        <v>305</v>
      </c>
    </row>
    <row r="111" spans="2:65" s="1" customFormat="1" ht="37.9" customHeight="1">
      <c r="B111" s="33"/>
      <c r="C111" s="133" t="s">
        <v>88</v>
      </c>
      <c r="D111" s="133" t="s">
        <v>307</v>
      </c>
      <c r="E111" s="134" t="s">
        <v>4971</v>
      </c>
      <c r="F111" s="135" t="s">
        <v>4972</v>
      </c>
      <c r="G111" s="136" t="s">
        <v>244</v>
      </c>
      <c r="H111" s="137">
        <v>536.48</v>
      </c>
      <c r="I111" s="138"/>
      <c r="J111" s="139">
        <f>ROUND(I111*H111,2)</f>
        <v>0</v>
      </c>
      <c r="K111" s="135" t="s">
        <v>310</v>
      </c>
      <c r="L111" s="33"/>
      <c r="M111" s="140" t="s">
        <v>42</v>
      </c>
      <c r="N111" s="141" t="s">
        <v>50</v>
      </c>
      <c r="P111" s="142">
        <f>O111*H111</f>
        <v>0</v>
      </c>
      <c r="Q111" s="142">
        <v>0</v>
      </c>
      <c r="R111" s="142">
        <f>Q111*H111</f>
        <v>0</v>
      </c>
      <c r="S111" s="142">
        <v>0</v>
      </c>
      <c r="T111" s="143">
        <f>S111*H111</f>
        <v>0</v>
      </c>
      <c r="AR111" s="144" t="s">
        <v>311</v>
      </c>
      <c r="AT111" s="144" t="s">
        <v>307</v>
      </c>
      <c r="AU111" s="144" t="s">
        <v>88</v>
      </c>
      <c r="AY111" s="18" t="s">
        <v>305</v>
      </c>
      <c r="BE111" s="145">
        <f>IF(N111="základní",J111,0)</f>
        <v>0</v>
      </c>
      <c r="BF111" s="145">
        <f>IF(N111="snížená",J111,0)</f>
        <v>0</v>
      </c>
      <c r="BG111" s="145">
        <f>IF(N111="zákl. přenesená",J111,0)</f>
        <v>0</v>
      </c>
      <c r="BH111" s="145">
        <f>IF(N111="sníž. přenesená",J111,0)</f>
        <v>0</v>
      </c>
      <c r="BI111" s="145">
        <f>IF(N111="nulová",J111,0)</f>
        <v>0</v>
      </c>
      <c r="BJ111" s="18" t="s">
        <v>86</v>
      </c>
      <c r="BK111" s="145">
        <f>ROUND(I111*H111,2)</f>
        <v>0</v>
      </c>
      <c r="BL111" s="18" t="s">
        <v>311</v>
      </c>
      <c r="BM111" s="144" t="s">
        <v>4973</v>
      </c>
    </row>
    <row r="112" spans="2:65" s="1" customFormat="1" ht="39">
      <c r="B112" s="33"/>
      <c r="D112" s="146" t="s">
        <v>313</v>
      </c>
      <c r="F112" s="147" t="s">
        <v>4974</v>
      </c>
      <c r="I112" s="148"/>
      <c r="L112" s="33"/>
      <c r="M112" s="149"/>
      <c r="T112" s="54"/>
      <c r="AT112" s="18" t="s">
        <v>313</v>
      </c>
      <c r="AU112" s="18" t="s">
        <v>88</v>
      </c>
    </row>
    <row r="113" spans="2:65" s="1" customFormat="1" ht="11.25">
      <c r="B113" s="33"/>
      <c r="D113" s="150" t="s">
        <v>315</v>
      </c>
      <c r="F113" s="151" t="s">
        <v>4975</v>
      </c>
      <c r="I113" s="148"/>
      <c r="L113" s="33"/>
      <c r="M113" s="149"/>
      <c r="T113" s="54"/>
      <c r="AT113" s="18" t="s">
        <v>315</v>
      </c>
      <c r="AU113" s="18" t="s">
        <v>88</v>
      </c>
    </row>
    <row r="114" spans="2:65" s="12" customFormat="1" ht="11.25">
      <c r="B114" s="152"/>
      <c r="D114" s="146" t="s">
        <v>317</v>
      </c>
      <c r="E114" s="153" t="s">
        <v>42</v>
      </c>
      <c r="F114" s="154" t="s">
        <v>4976</v>
      </c>
      <c r="H114" s="153" t="s">
        <v>42</v>
      </c>
      <c r="I114" s="155"/>
      <c r="L114" s="152"/>
      <c r="M114" s="156"/>
      <c r="T114" s="157"/>
      <c r="AT114" s="153" t="s">
        <v>317</v>
      </c>
      <c r="AU114" s="153" t="s">
        <v>88</v>
      </c>
      <c r="AV114" s="12" t="s">
        <v>86</v>
      </c>
      <c r="AW114" s="12" t="s">
        <v>38</v>
      </c>
      <c r="AX114" s="12" t="s">
        <v>79</v>
      </c>
      <c r="AY114" s="153" t="s">
        <v>305</v>
      </c>
    </row>
    <row r="115" spans="2:65" s="13" customFormat="1" ht="11.25">
      <c r="B115" s="158"/>
      <c r="D115" s="146" t="s">
        <v>317</v>
      </c>
      <c r="E115" s="159" t="s">
        <v>42</v>
      </c>
      <c r="F115" s="160" t="s">
        <v>4950</v>
      </c>
      <c r="H115" s="161">
        <v>268.24</v>
      </c>
      <c r="I115" s="162"/>
      <c r="L115" s="158"/>
      <c r="M115" s="163"/>
      <c r="T115" s="164"/>
      <c r="AT115" s="159" t="s">
        <v>317</v>
      </c>
      <c r="AU115" s="159" t="s">
        <v>88</v>
      </c>
      <c r="AV115" s="13" t="s">
        <v>88</v>
      </c>
      <c r="AW115" s="13" t="s">
        <v>38</v>
      </c>
      <c r="AX115" s="13" t="s">
        <v>79</v>
      </c>
      <c r="AY115" s="159" t="s">
        <v>305</v>
      </c>
    </row>
    <row r="116" spans="2:65" s="12" customFormat="1" ht="11.25">
      <c r="B116" s="152"/>
      <c r="D116" s="146" t="s">
        <v>317</v>
      </c>
      <c r="E116" s="153" t="s">
        <v>42</v>
      </c>
      <c r="F116" s="154" t="s">
        <v>4977</v>
      </c>
      <c r="H116" s="153" t="s">
        <v>42</v>
      </c>
      <c r="I116" s="155"/>
      <c r="L116" s="152"/>
      <c r="M116" s="156"/>
      <c r="T116" s="157"/>
      <c r="AT116" s="153" t="s">
        <v>317</v>
      </c>
      <c r="AU116" s="153" t="s">
        <v>88</v>
      </c>
      <c r="AV116" s="12" t="s">
        <v>86</v>
      </c>
      <c r="AW116" s="12" t="s">
        <v>38</v>
      </c>
      <c r="AX116" s="12" t="s">
        <v>79</v>
      </c>
      <c r="AY116" s="153" t="s">
        <v>305</v>
      </c>
    </row>
    <row r="117" spans="2:65" s="13" customFormat="1" ht="11.25">
      <c r="B117" s="158"/>
      <c r="D117" s="146" t="s">
        <v>317</v>
      </c>
      <c r="E117" s="159" t="s">
        <v>42</v>
      </c>
      <c r="F117" s="160" t="s">
        <v>4950</v>
      </c>
      <c r="H117" s="161">
        <v>268.24</v>
      </c>
      <c r="I117" s="162"/>
      <c r="L117" s="158"/>
      <c r="M117" s="163"/>
      <c r="T117" s="164"/>
      <c r="AT117" s="159" t="s">
        <v>317</v>
      </c>
      <c r="AU117" s="159" t="s">
        <v>88</v>
      </c>
      <c r="AV117" s="13" t="s">
        <v>88</v>
      </c>
      <c r="AW117" s="13" t="s">
        <v>38</v>
      </c>
      <c r="AX117" s="13" t="s">
        <v>79</v>
      </c>
      <c r="AY117" s="159" t="s">
        <v>305</v>
      </c>
    </row>
    <row r="118" spans="2:65" s="15" customFormat="1" ht="11.25">
      <c r="B118" s="172"/>
      <c r="D118" s="146" t="s">
        <v>317</v>
      </c>
      <c r="E118" s="173" t="s">
        <v>42</v>
      </c>
      <c r="F118" s="174" t="s">
        <v>339</v>
      </c>
      <c r="H118" s="175">
        <v>536.48</v>
      </c>
      <c r="I118" s="176"/>
      <c r="L118" s="172"/>
      <c r="M118" s="177"/>
      <c r="T118" s="178"/>
      <c r="AT118" s="173" t="s">
        <v>317</v>
      </c>
      <c r="AU118" s="173" t="s">
        <v>88</v>
      </c>
      <c r="AV118" s="15" t="s">
        <v>311</v>
      </c>
      <c r="AW118" s="15" t="s">
        <v>38</v>
      </c>
      <c r="AX118" s="15" t="s">
        <v>86</v>
      </c>
      <c r="AY118" s="173" t="s">
        <v>305</v>
      </c>
    </row>
    <row r="119" spans="2:65" s="1" customFormat="1" ht="37.9" customHeight="1">
      <c r="B119" s="33"/>
      <c r="C119" s="133" t="s">
        <v>96</v>
      </c>
      <c r="D119" s="133" t="s">
        <v>307</v>
      </c>
      <c r="E119" s="134" t="s">
        <v>4978</v>
      </c>
      <c r="F119" s="135" t="s">
        <v>4979</v>
      </c>
      <c r="G119" s="136" t="s">
        <v>244</v>
      </c>
      <c r="H119" s="137">
        <v>191.6</v>
      </c>
      <c r="I119" s="138"/>
      <c r="J119" s="139">
        <f>ROUND(I119*H119,2)</f>
        <v>0</v>
      </c>
      <c r="K119" s="135" t="s">
        <v>310</v>
      </c>
      <c r="L119" s="33"/>
      <c r="M119" s="140" t="s">
        <v>42</v>
      </c>
      <c r="N119" s="141" t="s">
        <v>50</v>
      </c>
      <c r="P119" s="142">
        <f>O119*H119</f>
        <v>0</v>
      </c>
      <c r="Q119" s="142">
        <v>0</v>
      </c>
      <c r="R119" s="142">
        <f>Q119*H119</f>
        <v>0</v>
      </c>
      <c r="S119" s="142">
        <v>0</v>
      </c>
      <c r="T119" s="143">
        <f>S119*H119</f>
        <v>0</v>
      </c>
      <c r="AR119" s="144" t="s">
        <v>311</v>
      </c>
      <c r="AT119" s="144" t="s">
        <v>307</v>
      </c>
      <c r="AU119" s="144" t="s">
        <v>88</v>
      </c>
      <c r="AY119" s="18" t="s">
        <v>305</v>
      </c>
      <c r="BE119" s="145">
        <f>IF(N119="základní",J119,0)</f>
        <v>0</v>
      </c>
      <c r="BF119" s="145">
        <f>IF(N119="snížená",J119,0)</f>
        <v>0</v>
      </c>
      <c r="BG119" s="145">
        <f>IF(N119="zákl. přenesená",J119,0)</f>
        <v>0</v>
      </c>
      <c r="BH119" s="145">
        <f>IF(N119="sníž. přenesená",J119,0)</f>
        <v>0</v>
      </c>
      <c r="BI119" s="145">
        <f>IF(N119="nulová",J119,0)</f>
        <v>0</v>
      </c>
      <c r="BJ119" s="18" t="s">
        <v>86</v>
      </c>
      <c r="BK119" s="145">
        <f>ROUND(I119*H119,2)</f>
        <v>0</v>
      </c>
      <c r="BL119" s="18" t="s">
        <v>311</v>
      </c>
      <c r="BM119" s="144" t="s">
        <v>4980</v>
      </c>
    </row>
    <row r="120" spans="2:65" s="1" customFormat="1" ht="39">
      <c r="B120" s="33"/>
      <c r="D120" s="146" t="s">
        <v>313</v>
      </c>
      <c r="F120" s="147" t="s">
        <v>4981</v>
      </c>
      <c r="I120" s="148"/>
      <c r="L120" s="33"/>
      <c r="M120" s="149"/>
      <c r="T120" s="54"/>
      <c r="AT120" s="18" t="s">
        <v>313</v>
      </c>
      <c r="AU120" s="18" t="s">
        <v>88</v>
      </c>
    </row>
    <row r="121" spans="2:65" s="1" customFormat="1" ht="11.25">
      <c r="B121" s="33"/>
      <c r="D121" s="150" t="s">
        <v>315</v>
      </c>
      <c r="F121" s="151" t="s">
        <v>4982</v>
      </c>
      <c r="I121" s="148"/>
      <c r="L121" s="33"/>
      <c r="M121" s="149"/>
      <c r="T121" s="54"/>
      <c r="AT121" s="18" t="s">
        <v>315</v>
      </c>
      <c r="AU121" s="18" t="s">
        <v>88</v>
      </c>
    </row>
    <row r="122" spans="2:65" s="12" customFormat="1" ht="11.25">
      <c r="B122" s="152"/>
      <c r="D122" s="146" t="s">
        <v>317</v>
      </c>
      <c r="E122" s="153" t="s">
        <v>42</v>
      </c>
      <c r="F122" s="154" t="s">
        <v>4983</v>
      </c>
      <c r="H122" s="153" t="s">
        <v>42</v>
      </c>
      <c r="I122" s="155"/>
      <c r="L122" s="152"/>
      <c r="M122" s="156"/>
      <c r="T122" s="157"/>
      <c r="AT122" s="153" t="s">
        <v>317</v>
      </c>
      <c r="AU122" s="153" t="s">
        <v>88</v>
      </c>
      <c r="AV122" s="12" t="s">
        <v>86</v>
      </c>
      <c r="AW122" s="12" t="s">
        <v>38</v>
      </c>
      <c r="AX122" s="12" t="s">
        <v>79</v>
      </c>
      <c r="AY122" s="153" t="s">
        <v>305</v>
      </c>
    </row>
    <row r="123" spans="2:65" s="13" customFormat="1" ht="11.25">
      <c r="B123" s="158"/>
      <c r="D123" s="146" t="s">
        <v>317</v>
      </c>
      <c r="E123" s="159" t="s">
        <v>4952</v>
      </c>
      <c r="F123" s="160" t="s">
        <v>4984</v>
      </c>
      <c r="H123" s="161">
        <v>191.6</v>
      </c>
      <c r="I123" s="162"/>
      <c r="L123" s="158"/>
      <c r="M123" s="163"/>
      <c r="T123" s="164"/>
      <c r="AT123" s="159" t="s">
        <v>317</v>
      </c>
      <c r="AU123" s="159" t="s">
        <v>88</v>
      </c>
      <c r="AV123" s="13" t="s">
        <v>88</v>
      </c>
      <c r="AW123" s="13" t="s">
        <v>38</v>
      </c>
      <c r="AX123" s="13" t="s">
        <v>86</v>
      </c>
      <c r="AY123" s="159" t="s">
        <v>305</v>
      </c>
    </row>
    <row r="124" spans="2:65" s="1" customFormat="1" ht="24.2" customHeight="1">
      <c r="B124" s="33"/>
      <c r="C124" s="133" t="s">
        <v>311</v>
      </c>
      <c r="D124" s="133" t="s">
        <v>307</v>
      </c>
      <c r="E124" s="134" t="s">
        <v>4985</v>
      </c>
      <c r="F124" s="135" t="s">
        <v>4986</v>
      </c>
      <c r="G124" s="136" t="s">
        <v>244</v>
      </c>
      <c r="H124" s="137">
        <v>459.84</v>
      </c>
      <c r="I124" s="138"/>
      <c r="J124" s="139">
        <f>ROUND(I124*H124,2)</f>
        <v>0</v>
      </c>
      <c r="K124" s="135" t="s">
        <v>310</v>
      </c>
      <c r="L124" s="33"/>
      <c r="M124" s="140" t="s">
        <v>42</v>
      </c>
      <c r="N124" s="141" t="s">
        <v>50</v>
      </c>
      <c r="P124" s="142">
        <f>O124*H124</f>
        <v>0</v>
      </c>
      <c r="Q124" s="142">
        <v>0</v>
      </c>
      <c r="R124" s="142">
        <f>Q124*H124</f>
        <v>0</v>
      </c>
      <c r="S124" s="142">
        <v>0</v>
      </c>
      <c r="T124" s="143">
        <f>S124*H124</f>
        <v>0</v>
      </c>
      <c r="AR124" s="144" t="s">
        <v>311</v>
      </c>
      <c r="AT124" s="144" t="s">
        <v>307</v>
      </c>
      <c r="AU124" s="144" t="s">
        <v>88</v>
      </c>
      <c r="AY124" s="18" t="s">
        <v>305</v>
      </c>
      <c r="BE124" s="145">
        <f>IF(N124="základní",J124,0)</f>
        <v>0</v>
      </c>
      <c r="BF124" s="145">
        <f>IF(N124="snížená",J124,0)</f>
        <v>0</v>
      </c>
      <c r="BG124" s="145">
        <f>IF(N124="zákl. přenesená",J124,0)</f>
        <v>0</v>
      </c>
      <c r="BH124" s="145">
        <f>IF(N124="sníž. přenesená",J124,0)</f>
        <v>0</v>
      </c>
      <c r="BI124" s="145">
        <f>IF(N124="nulová",J124,0)</f>
        <v>0</v>
      </c>
      <c r="BJ124" s="18" t="s">
        <v>86</v>
      </c>
      <c r="BK124" s="145">
        <f>ROUND(I124*H124,2)</f>
        <v>0</v>
      </c>
      <c r="BL124" s="18" t="s">
        <v>311</v>
      </c>
      <c r="BM124" s="144" t="s">
        <v>4987</v>
      </c>
    </row>
    <row r="125" spans="2:65" s="1" customFormat="1" ht="29.25">
      <c r="B125" s="33"/>
      <c r="D125" s="146" t="s">
        <v>313</v>
      </c>
      <c r="F125" s="147" t="s">
        <v>4988</v>
      </c>
      <c r="I125" s="148"/>
      <c r="L125" s="33"/>
      <c r="M125" s="149"/>
      <c r="T125" s="54"/>
      <c r="AT125" s="18" t="s">
        <v>313</v>
      </c>
      <c r="AU125" s="18" t="s">
        <v>88</v>
      </c>
    </row>
    <row r="126" spans="2:65" s="1" customFormat="1" ht="11.25">
      <c r="B126" s="33"/>
      <c r="D126" s="150" t="s">
        <v>315</v>
      </c>
      <c r="F126" s="151" t="s">
        <v>4989</v>
      </c>
      <c r="I126" s="148"/>
      <c r="L126" s="33"/>
      <c r="M126" s="149"/>
      <c r="T126" s="54"/>
      <c r="AT126" s="18" t="s">
        <v>315</v>
      </c>
      <c r="AU126" s="18" t="s">
        <v>88</v>
      </c>
    </row>
    <row r="127" spans="2:65" s="12" customFormat="1" ht="11.25">
      <c r="B127" s="152"/>
      <c r="D127" s="146" t="s">
        <v>317</v>
      </c>
      <c r="E127" s="153" t="s">
        <v>42</v>
      </c>
      <c r="F127" s="154" t="s">
        <v>4977</v>
      </c>
      <c r="H127" s="153" t="s">
        <v>42</v>
      </c>
      <c r="I127" s="155"/>
      <c r="L127" s="152"/>
      <c r="M127" s="156"/>
      <c r="T127" s="157"/>
      <c r="AT127" s="153" t="s">
        <v>317</v>
      </c>
      <c r="AU127" s="153" t="s">
        <v>88</v>
      </c>
      <c r="AV127" s="12" t="s">
        <v>86</v>
      </c>
      <c r="AW127" s="12" t="s">
        <v>38</v>
      </c>
      <c r="AX127" s="12" t="s">
        <v>79</v>
      </c>
      <c r="AY127" s="153" t="s">
        <v>305</v>
      </c>
    </row>
    <row r="128" spans="2:65" s="13" customFormat="1" ht="11.25">
      <c r="B128" s="158"/>
      <c r="D128" s="146" t="s">
        <v>317</v>
      </c>
      <c r="E128" s="159" t="s">
        <v>42</v>
      </c>
      <c r="F128" s="160" t="s">
        <v>4950</v>
      </c>
      <c r="H128" s="161">
        <v>268.24</v>
      </c>
      <c r="I128" s="162"/>
      <c r="L128" s="158"/>
      <c r="M128" s="163"/>
      <c r="T128" s="164"/>
      <c r="AT128" s="159" t="s">
        <v>317</v>
      </c>
      <c r="AU128" s="159" t="s">
        <v>88</v>
      </c>
      <c r="AV128" s="13" t="s">
        <v>88</v>
      </c>
      <c r="AW128" s="13" t="s">
        <v>38</v>
      </c>
      <c r="AX128" s="13" t="s">
        <v>79</v>
      </c>
      <c r="AY128" s="159" t="s">
        <v>305</v>
      </c>
    </row>
    <row r="129" spans="2:65" s="12" customFormat="1" ht="11.25">
      <c r="B129" s="152"/>
      <c r="D129" s="146" t="s">
        <v>317</v>
      </c>
      <c r="E129" s="153" t="s">
        <v>42</v>
      </c>
      <c r="F129" s="154" t="s">
        <v>4990</v>
      </c>
      <c r="H129" s="153" t="s">
        <v>42</v>
      </c>
      <c r="I129" s="155"/>
      <c r="L129" s="152"/>
      <c r="M129" s="156"/>
      <c r="T129" s="157"/>
      <c r="AT129" s="153" t="s">
        <v>317</v>
      </c>
      <c r="AU129" s="153" t="s">
        <v>88</v>
      </c>
      <c r="AV129" s="12" t="s">
        <v>86</v>
      </c>
      <c r="AW129" s="12" t="s">
        <v>38</v>
      </c>
      <c r="AX129" s="12" t="s">
        <v>79</v>
      </c>
      <c r="AY129" s="153" t="s">
        <v>305</v>
      </c>
    </row>
    <row r="130" spans="2:65" s="13" customFormat="1" ht="11.25">
      <c r="B130" s="158"/>
      <c r="D130" s="146" t="s">
        <v>317</v>
      </c>
      <c r="E130" s="159" t="s">
        <v>42</v>
      </c>
      <c r="F130" s="160" t="s">
        <v>4952</v>
      </c>
      <c r="H130" s="161">
        <v>191.6</v>
      </c>
      <c r="I130" s="162"/>
      <c r="L130" s="158"/>
      <c r="M130" s="163"/>
      <c r="T130" s="164"/>
      <c r="AT130" s="159" t="s">
        <v>317</v>
      </c>
      <c r="AU130" s="159" t="s">
        <v>88</v>
      </c>
      <c r="AV130" s="13" t="s">
        <v>88</v>
      </c>
      <c r="AW130" s="13" t="s">
        <v>38</v>
      </c>
      <c r="AX130" s="13" t="s">
        <v>79</v>
      </c>
      <c r="AY130" s="159" t="s">
        <v>305</v>
      </c>
    </row>
    <row r="131" spans="2:65" s="15" customFormat="1" ht="11.25">
      <c r="B131" s="172"/>
      <c r="D131" s="146" t="s">
        <v>317</v>
      </c>
      <c r="E131" s="173" t="s">
        <v>42</v>
      </c>
      <c r="F131" s="174" t="s">
        <v>339</v>
      </c>
      <c r="H131" s="175">
        <v>459.84</v>
      </c>
      <c r="I131" s="176"/>
      <c r="L131" s="172"/>
      <c r="M131" s="177"/>
      <c r="T131" s="178"/>
      <c r="AT131" s="173" t="s">
        <v>317</v>
      </c>
      <c r="AU131" s="173" t="s">
        <v>88</v>
      </c>
      <c r="AV131" s="15" t="s">
        <v>311</v>
      </c>
      <c r="AW131" s="15" t="s">
        <v>38</v>
      </c>
      <c r="AX131" s="15" t="s">
        <v>86</v>
      </c>
      <c r="AY131" s="173" t="s">
        <v>305</v>
      </c>
    </row>
    <row r="132" spans="2:65" s="1" customFormat="1" ht="33" customHeight="1">
      <c r="B132" s="33"/>
      <c r="C132" s="133" t="s">
        <v>340</v>
      </c>
      <c r="D132" s="133" t="s">
        <v>307</v>
      </c>
      <c r="E132" s="134" t="s">
        <v>4991</v>
      </c>
      <c r="F132" s="135" t="s">
        <v>4992</v>
      </c>
      <c r="G132" s="136" t="s">
        <v>453</v>
      </c>
      <c r="H132" s="137">
        <v>383.2</v>
      </c>
      <c r="I132" s="138"/>
      <c r="J132" s="139">
        <f>ROUND(I132*H132,2)</f>
        <v>0</v>
      </c>
      <c r="K132" s="135" t="s">
        <v>310</v>
      </c>
      <c r="L132" s="33"/>
      <c r="M132" s="140" t="s">
        <v>42</v>
      </c>
      <c r="N132" s="141" t="s">
        <v>50</v>
      </c>
      <c r="P132" s="142">
        <f>O132*H132</f>
        <v>0</v>
      </c>
      <c r="Q132" s="142">
        <v>0</v>
      </c>
      <c r="R132" s="142">
        <f>Q132*H132</f>
        <v>0</v>
      </c>
      <c r="S132" s="142">
        <v>0</v>
      </c>
      <c r="T132" s="143">
        <f>S132*H132</f>
        <v>0</v>
      </c>
      <c r="AR132" s="144" t="s">
        <v>311</v>
      </c>
      <c r="AT132" s="144" t="s">
        <v>307</v>
      </c>
      <c r="AU132" s="144" t="s">
        <v>88</v>
      </c>
      <c r="AY132" s="18" t="s">
        <v>305</v>
      </c>
      <c r="BE132" s="145">
        <f>IF(N132="základní",J132,0)</f>
        <v>0</v>
      </c>
      <c r="BF132" s="145">
        <f>IF(N132="snížená",J132,0)</f>
        <v>0</v>
      </c>
      <c r="BG132" s="145">
        <f>IF(N132="zákl. přenesená",J132,0)</f>
        <v>0</v>
      </c>
      <c r="BH132" s="145">
        <f>IF(N132="sníž. přenesená",J132,0)</f>
        <v>0</v>
      </c>
      <c r="BI132" s="145">
        <f>IF(N132="nulová",J132,0)</f>
        <v>0</v>
      </c>
      <c r="BJ132" s="18" t="s">
        <v>86</v>
      </c>
      <c r="BK132" s="145">
        <f>ROUND(I132*H132,2)</f>
        <v>0</v>
      </c>
      <c r="BL132" s="18" t="s">
        <v>311</v>
      </c>
      <c r="BM132" s="144" t="s">
        <v>4993</v>
      </c>
    </row>
    <row r="133" spans="2:65" s="1" customFormat="1" ht="29.25">
      <c r="B133" s="33"/>
      <c r="D133" s="146" t="s">
        <v>313</v>
      </c>
      <c r="F133" s="147" t="s">
        <v>4994</v>
      </c>
      <c r="I133" s="148"/>
      <c r="L133" s="33"/>
      <c r="M133" s="149"/>
      <c r="T133" s="54"/>
      <c r="AT133" s="18" t="s">
        <v>313</v>
      </c>
      <c r="AU133" s="18" t="s">
        <v>88</v>
      </c>
    </row>
    <row r="134" spans="2:65" s="1" customFormat="1" ht="11.25">
      <c r="B134" s="33"/>
      <c r="D134" s="150" t="s">
        <v>315</v>
      </c>
      <c r="F134" s="151" t="s">
        <v>4995</v>
      </c>
      <c r="I134" s="148"/>
      <c r="L134" s="33"/>
      <c r="M134" s="149"/>
      <c r="T134" s="54"/>
      <c r="AT134" s="18" t="s">
        <v>315</v>
      </c>
      <c r="AU134" s="18" t="s">
        <v>88</v>
      </c>
    </row>
    <row r="135" spans="2:65" s="13" customFormat="1" ht="11.25">
      <c r="B135" s="158"/>
      <c r="D135" s="146" t="s">
        <v>317</v>
      </c>
      <c r="E135" s="159" t="s">
        <v>42</v>
      </c>
      <c r="F135" s="160" t="s">
        <v>4952</v>
      </c>
      <c r="H135" s="161">
        <v>191.6</v>
      </c>
      <c r="I135" s="162"/>
      <c r="L135" s="158"/>
      <c r="M135" s="163"/>
      <c r="T135" s="164"/>
      <c r="AT135" s="159" t="s">
        <v>317</v>
      </c>
      <c r="AU135" s="159" t="s">
        <v>88</v>
      </c>
      <c r="AV135" s="13" t="s">
        <v>88</v>
      </c>
      <c r="AW135" s="13" t="s">
        <v>38</v>
      </c>
      <c r="AX135" s="13" t="s">
        <v>86</v>
      </c>
      <c r="AY135" s="159" t="s">
        <v>305</v>
      </c>
    </row>
    <row r="136" spans="2:65" s="13" customFormat="1" ht="11.25">
      <c r="B136" s="158"/>
      <c r="D136" s="146" t="s">
        <v>317</v>
      </c>
      <c r="F136" s="160" t="s">
        <v>4996</v>
      </c>
      <c r="H136" s="161">
        <v>383.2</v>
      </c>
      <c r="I136" s="162"/>
      <c r="L136" s="158"/>
      <c r="M136" s="163"/>
      <c r="T136" s="164"/>
      <c r="AT136" s="159" t="s">
        <v>317</v>
      </c>
      <c r="AU136" s="159" t="s">
        <v>88</v>
      </c>
      <c r="AV136" s="13" t="s">
        <v>88</v>
      </c>
      <c r="AW136" s="13" t="s">
        <v>4</v>
      </c>
      <c r="AX136" s="13" t="s">
        <v>86</v>
      </c>
      <c r="AY136" s="159" t="s">
        <v>305</v>
      </c>
    </row>
    <row r="137" spans="2:65" s="1" customFormat="1" ht="16.5" customHeight="1">
      <c r="B137" s="33"/>
      <c r="C137" s="133" t="s">
        <v>347</v>
      </c>
      <c r="D137" s="133" t="s">
        <v>307</v>
      </c>
      <c r="E137" s="134" t="s">
        <v>4057</v>
      </c>
      <c r="F137" s="135" t="s">
        <v>4043</v>
      </c>
      <c r="G137" s="136" t="s">
        <v>244</v>
      </c>
      <c r="H137" s="137">
        <v>191.6</v>
      </c>
      <c r="I137" s="138"/>
      <c r="J137" s="139">
        <f>ROUND(I137*H137,2)</f>
        <v>0</v>
      </c>
      <c r="K137" s="135" t="s">
        <v>310</v>
      </c>
      <c r="L137" s="33"/>
      <c r="M137" s="140" t="s">
        <v>42</v>
      </c>
      <c r="N137" s="141" t="s">
        <v>50</v>
      </c>
      <c r="P137" s="142">
        <f>O137*H137</f>
        <v>0</v>
      </c>
      <c r="Q137" s="142">
        <v>0</v>
      </c>
      <c r="R137" s="142">
        <f>Q137*H137</f>
        <v>0</v>
      </c>
      <c r="S137" s="142">
        <v>0</v>
      </c>
      <c r="T137" s="143">
        <f>S137*H137</f>
        <v>0</v>
      </c>
      <c r="AR137" s="144" t="s">
        <v>311</v>
      </c>
      <c r="AT137" s="144" t="s">
        <v>307</v>
      </c>
      <c r="AU137" s="144" t="s">
        <v>88</v>
      </c>
      <c r="AY137" s="18" t="s">
        <v>305</v>
      </c>
      <c r="BE137" s="145">
        <f>IF(N137="základní",J137,0)</f>
        <v>0</v>
      </c>
      <c r="BF137" s="145">
        <f>IF(N137="snížená",J137,0)</f>
        <v>0</v>
      </c>
      <c r="BG137" s="145">
        <f>IF(N137="zákl. přenesená",J137,0)</f>
        <v>0</v>
      </c>
      <c r="BH137" s="145">
        <f>IF(N137="sníž. přenesená",J137,0)</f>
        <v>0</v>
      </c>
      <c r="BI137" s="145">
        <f>IF(N137="nulová",J137,0)</f>
        <v>0</v>
      </c>
      <c r="BJ137" s="18" t="s">
        <v>86</v>
      </c>
      <c r="BK137" s="145">
        <f>ROUND(I137*H137,2)</f>
        <v>0</v>
      </c>
      <c r="BL137" s="18" t="s">
        <v>311</v>
      </c>
      <c r="BM137" s="144" t="s">
        <v>4997</v>
      </c>
    </row>
    <row r="138" spans="2:65" s="1" customFormat="1" ht="19.5">
      <c r="B138" s="33"/>
      <c r="D138" s="146" t="s">
        <v>313</v>
      </c>
      <c r="F138" s="147" t="s">
        <v>4045</v>
      </c>
      <c r="I138" s="148"/>
      <c r="L138" s="33"/>
      <c r="M138" s="149"/>
      <c r="T138" s="54"/>
      <c r="AT138" s="18" t="s">
        <v>313</v>
      </c>
      <c r="AU138" s="18" t="s">
        <v>88</v>
      </c>
    </row>
    <row r="139" spans="2:65" s="1" customFormat="1" ht="11.25">
      <c r="B139" s="33"/>
      <c r="D139" s="150" t="s">
        <v>315</v>
      </c>
      <c r="F139" s="151" t="s">
        <v>4059</v>
      </c>
      <c r="I139" s="148"/>
      <c r="L139" s="33"/>
      <c r="M139" s="149"/>
      <c r="T139" s="54"/>
      <c r="AT139" s="18" t="s">
        <v>315</v>
      </c>
      <c r="AU139" s="18" t="s">
        <v>88</v>
      </c>
    </row>
    <row r="140" spans="2:65" s="13" customFormat="1" ht="11.25">
      <c r="B140" s="158"/>
      <c r="D140" s="146" t="s">
        <v>317</v>
      </c>
      <c r="E140" s="159" t="s">
        <v>42</v>
      </c>
      <c r="F140" s="160" t="s">
        <v>4952</v>
      </c>
      <c r="H140" s="161">
        <v>191.6</v>
      </c>
      <c r="I140" s="162"/>
      <c r="L140" s="158"/>
      <c r="M140" s="163"/>
      <c r="T140" s="164"/>
      <c r="AT140" s="159" t="s">
        <v>317</v>
      </c>
      <c r="AU140" s="159" t="s">
        <v>88</v>
      </c>
      <c r="AV140" s="13" t="s">
        <v>88</v>
      </c>
      <c r="AW140" s="13" t="s">
        <v>38</v>
      </c>
      <c r="AX140" s="13" t="s">
        <v>86</v>
      </c>
      <c r="AY140" s="159" t="s">
        <v>305</v>
      </c>
    </row>
    <row r="141" spans="2:65" s="1" customFormat="1" ht="24.2" customHeight="1">
      <c r="B141" s="33"/>
      <c r="C141" s="133" t="s">
        <v>357</v>
      </c>
      <c r="D141" s="133" t="s">
        <v>307</v>
      </c>
      <c r="E141" s="134" t="s">
        <v>4998</v>
      </c>
      <c r="F141" s="135" t="s">
        <v>4999</v>
      </c>
      <c r="G141" s="136" t="s">
        <v>244</v>
      </c>
      <c r="H141" s="137">
        <v>268.24</v>
      </c>
      <c r="I141" s="138"/>
      <c r="J141" s="139">
        <f>ROUND(I141*H141,2)</f>
        <v>0</v>
      </c>
      <c r="K141" s="135" t="s">
        <v>310</v>
      </c>
      <c r="L141" s="33"/>
      <c r="M141" s="140" t="s">
        <v>42</v>
      </c>
      <c r="N141" s="141" t="s">
        <v>50</v>
      </c>
      <c r="P141" s="142">
        <f>O141*H141</f>
        <v>0</v>
      </c>
      <c r="Q141" s="142">
        <v>0</v>
      </c>
      <c r="R141" s="142">
        <f>Q141*H141</f>
        <v>0</v>
      </c>
      <c r="S141" s="142">
        <v>0</v>
      </c>
      <c r="T141" s="143">
        <f>S141*H141</f>
        <v>0</v>
      </c>
      <c r="AR141" s="144" t="s">
        <v>311</v>
      </c>
      <c r="AT141" s="144" t="s">
        <v>307</v>
      </c>
      <c r="AU141" s="144" t="s">
        <v>88</v>
      </c>
      <c r="AY141" s="18" t="s">
        <v>305</v>
      </c>
      <c r="BE141" s="145">
        <f>IF(N141="základní",J141,0)</f>
        <v>0</v>
      </c>
      <c r="BF141" s="145">
        <f>IF(N141="snížená",J141,0)</f>
        <v>0</v>
      </c>
      <c r="BG141" s="145">
        <f>IF(N141="zákl. přenesená",J141,0)</f>
        <v>0</v>
      </c>
      <c r="BH141" s="145">
        <f>IF(N141="sníž. přenesená",J141,0)</f>
        <v>0</v>
      </c>
      <c r="BI141" s="145">
        <f>IF(N141="nulová",J141,0)</f>
        <v>0</v>
      </c>
      <c r="BJ141" s="18" t="s">
        <v>86</v>
      </c>
      <c r="BK141" s="145">
        <f>ROUND(I141*H141,2)</f>
        <v>0</v>
      </c>
      <c r="BL141" s="18" t="s">
        <v>311</v>
      </c>
      <c r="BM141" s="144" t="s">
        <v>5000</v>
      </c>
    </row>
    <row r="142" spans="2:65" s="1" customFormat="1" ht="29.25">
      <c r="B142" s="33"/>
      <c r="D142" s="146" t="s">
        <v>313</v>
      </c>
      <c r="F142" s="147" t="s">
        <v>5001</v>
      </c>
      <c r="I142" s="148"/>
      <c r="L142" s="33"/>
      <c r="M142" s="149"/>
      <c r="T142" s="54"/>
      <c r="AT142" s="18" t="s">
        <v>313</v>
      </c>
      <c r="AU142" s="18" t="s">
        <v>88</v>
      </c>
    </row>
    <row r="143" spans="2:65" s="1" customFormat="1" ht="11.25">
      <c r="B143" s="33"/>
      <c r="D143" s="150" t="s">
        <v>315</v>
      </c>
      <c r="F143" s="151" t="s">
        <v>5002</v>
      </c>
      <c r="I143" s="148"/>
      <c r="L143" s="33"/>
      <c r="M143" s="149"/>
      <c r="T143" s="54"/>
      <c r="AT143" s="18" t="s">
        <v>315</v>
      </c>
      <c r="AU143" s="18" t="s">
        <v>88</v>
      </c>
    </row>
    <row r="144" spans="2:65" s="13" customFormat="1" ht="11.25">
      <c r="B144" s="158"/>
      <c r="D144" s="146" t="s">
        <v>317</v>
      </c>
      <c r="E144" s="159" t="s">
        <v>4950</v>
      </c>
      <c r="F144" s="160" t="s">
        <v>5003</v>
      </c>
      <c r="H144" s="161">
        <v>268.24</v>
      </c>
      <c r="I144" s="162"/>
      <c r="L144" s="158"/>
      <c r="M144" s="163"/>
      <c r="T144" s="164"/>
      <c r="AT144" s="159" t="s">
        <v>317</v>
      </c>
      <c r="AU144" s="159" t="s">
        <v>88</v>
      </c>
      <c r="AV144" s="13" t="s">
        <v>88</v>
      </c>
      <c r="AW144" s="13" t="s">
        <v>38</v>
      </c>
      <c r="AX144" s="13" t="s">
        <v>86</v>
      </c>
      <c r="AY144" s="159" t="s">
        <v>305</v>
      </c>
    </row>
    <row r="145" spans="2:65" s="1" customFormat="1" ht="24.2" customHeight="1">
      <c r="B145" s="33"/>
      <c r="C145" s="133" t="s">
        <v>344</v>
      </c>
      <c r="D145" s="133" t="s">
        <v>307</v>
      </c>
      <c r="E145" s="134" t="s">
        <v>5004</v>
      </c>
      <c r="F145" s="135" t="s">
        <v>5005</v>
      </c>
      <c r="G145" s="136" t="s">
        <v>244</v>
      </c>
      <c r="H145" s="137">
        <v>153.28</v>
      </c>
      <c r="I145" s="138"/>
      <c r="J145" s="139">
        <f>ROUND(I145*H145,2)</f>
        <v>0</v>
      </c>
      <c r="K145" s="135" t="s">
        <v>310</v>
      </c>
      <c r="L145" s="33"/>
      <c r="M145" s="140" t="s">
        <v>42</v>
      </c>
      <c r="N145" s="141" t="s">
        <v>50</v>
      </c>
      <c r="P145" s="142">
        <f>O145*H145</f>
        <v>0</v>
      </c>
      <c r="Q145" s="142">
        <v>0</v>
      </c>
      <c r="R145" s="142">
        <f>Q145*H145</f>
        <v>0</v>
      </c>
      <c r="S145" s="142">
        <v>0</v>
      </c>
      <c r="T145" s="143">
        <f>S145*H145</f>
        <v>0</v>
      </c>
      <c r="AR145" s="144" t="s">
        <v>311</v>
      </c>
      <c r="AT145" s="144" t="s">
        <v>307</v>
      </c>
      <c r="AU145" s="144" t="s">
        <v>88</v>
      </c>
      <c r="AY145" s="18" t="s">
        <v>305</v>
      </c>
      <c r="BE145" s="145">
        <f>IF(N145="základní",J145,0)</f>
        <v>0</v>
      </c>
      <c r="BF145" s="145">
        <f>IF(N145="snížená",J145,0)</f>
        <v>0</v>
      </c>
      <c r="BG145" s="145">
        <f>IF(N145="zákl. přenesená",J145,0)</f>
        <v>0</v>
      </c>
      <c r="BH145" s="145">
        <f>IF(N145="sníž. přenesená",J145,0)</f>
        <v>0</v>
      </c>
      <c r="BI145" s="145">
        <f>IF(N145="nulová",J145,0)</f>
        <v>0</v>
      </c>
      <c r="BJ145" s="18" t="s">
        <v>86</v>
      </c>
      <c r="BK145" s="145">
        <f>ROUND(I145*H145,2)</f>
        <v>0</v>
      </c>
      <c r="BL145" s="18" t="s">
        <v>311</v>
      </c>
      <c r="BM145" s="144" t="s">
        <v>5006</v>
      </c>
    </row>
    <row r="146" spans="2:65" s="1" customFormat="1" ht="39">
      <c r="B146" s="33"/>
      <c r="D146" s="146" t="s">
        <v>313</v>
      </c>
      <c r="F146" s="147" t="s">
        <v>5007</v>
      </c>
      <c r="I146" s="148"/>
      <c r="L146" s="33"/>
      <c r="M146" s="149"/>
      <c r="T146" s="54"/>
      <c r="AT146" s="18" t="s">
        <v>313</v>
      </c>
      <c r="AU146" s="18" t="s">
        <v>88</v>
      </c>
    </row>
    <row r="147" spans="2:65" s="1" customFormat="1" ht="11.25">
      <c r="B147" s="33"/>
      <c r="D147" s="150" t="s">
        <v>315</v>
      </c>
      <c r="F147" s="151" t="s">
        <v>5008</v>
      </c>
      <c r="I147" s="148"/>
      <c r="L147" s="33"/>
      <c r="M147" s="149"/>
      <c r="T147" s="54"/>
      <c r="AT147" s="18" t="s">
        <v>315</v>
      </c>
      <c r="AU147" s="18" t="s">
        <v>88</v>
      </c>
    </row>
    <row r="148" spans="2:65" s="13" customFormat="1" ht="11.25">
      <c r="B148" s="158"/>
      <c r="D148" s="146" t="s">
        <v>317</v>
      </c>
      <c r="E148" s="159" t="s">
        <v>4948</v>
      </c>
      <c r="F148" s="160" t="s">
        <v>5009</v>
      </c>
      <c r="H148" s="161">
        <v>153.28</v>
      </c>
      <c r="I148" s="162"/>
      <c r="L148" s="158"/>
      <c r="M148" s="163"/>
      <c r="T148" s="164"/>
      <c r="AT148" s="159" t="s">
        <v>317</v>
      </c>
      <c r="AU148" s="159" t="s">
        <v>88</v>
      </c>
      <c r="AV148" s="13" t="s">
        <v>88</v>
      </c>
      <c r="AW148" s="13" t="s">
        <v>38</v>
      </c>
      <c r="AX148" s="13" t="s">
        <v>86</v>
      </c>
      <c r="AY148" s="159" t="s">
        <v>305</v>
      </c>
    </row>
    <row r="149" spans="2:65" s="1" customFormat="1" ht="16.5" customHeight="1">
      <c r="B149" s="33"/>
      <c r="C149" s="179" t="s">
        <v>377</v>
      </c>
      <c r="D149" s="179" t="s">
        <v>341</v>
      </c>
      <c r="E149" s="180" t="s">
        <v>5010</v>
      </c>
      <c r="F149" s="181" t="s">
        <v>5011</v>
      </c>
      <c r="G149" s="182" t="s">
        <v>453</v>
      </c>
      <c r="H149" s="183">
        <v>306.56</v>
      </c>
      <c r="I149" s="184"/>
      <c r="J149" s="185">
        <f>ROUND(I149*H149,2)</f>
        <v>0</v>
      </c>
      <c r="K149" s="181" t="s">
        <v>310</v>
      </c>
      <c r="L149" s="186"/>
      <c r="M149" s="187" t="s">
        <v>42</v>
      </c>
      <c r="N149" s="188" t="s">
        <v>50</v>
      </c>
      <c r="P149" s="142">
        <f>O149*H149</f>
        <v>0</v>
      </c>
      <c r="Q149" s="142">
        <v>0</v>
      </c>
      <c r="R149" s="142">
        <f>Q149*H149</f>
        <v>0</v>
      </c>
      <c r="S149" s="142">
        <v>0</v>
      </c>
      <c r="T149" s="143">
        <f>S149*H149</f>
        <v>0</v>
      </c>
      <c r="AR149" s="144" t="s">
        <v>344</v>
      </c>
      <c r="AT149" s="144" t="s">
        <v>341</v>
      </c>
      <c r="AU149" s="144" t="s">
        <v>88</v>
      </c>
      <c r="AY149" s="18" t="s">
        <v>305</v>
      </c>
      <c r="BE149" s="145">
        <f>IF(N149="základní",J149,0)</f>
        <v>0</v>
      </c>
      <c r="BF149" s="145">
        <f>IF(N149="snížená",J149,0)</f>
        <v>0</v>
      </c>
      <c r="BG149" s="145">
        <f>IF(N149="zákl. přenesená",J149,0)</f>
        <v>0</v>
      </c>
      <c r="BH149" s="145">
        <f>IF(N149="sníž. přenesená",J149,0)</f>
        <v>0</v>
      </c>
      <c r="BI149" s="145">
        <f>IF(N149="nulová",J149,0)</f>
        <v>0</v>
      </c>
      <c r="BJ149" s="18" t="s">
        <v>86</v>
      </c>
      <c r="BK149" s="145">
        <f>ROUND(I149*H149,2)</f>
        <v>0</v>
      </c>
      <c r="BL149" s="18" t="s">
        <v>311</v>
      </c>
      <c r="BM149" s="144" t="s">
        <v>5012</v>
      </c>
    </row>
    <row r="150" spans="2:65" s="1" customFormat="1" ht="11.25">
      <c r="B150" s="33"/>
      <c r="D150" s="146" t="s">
        <v>313</v>
      </c>
      <c r="F150" s="147" t="s">
        <v>5011</v>
      </c>
      <c r="I150" s="148"/>
      <c r="L150" s="33"/>
      <c r="M150" s="149"/>
      <c r="T150" s="54"/>
      <c r="AT150" s="18" t="s">
        <v>313</v>
      </c>
      <c r="AU150" s="18" t="s">
        <v>88</v>
      </c>
    </row>
    <row r="151" spans="2:65" s="13" customFormat="1" ht="11.25">
      <c r="B151" s="158"/>
      <c r="D151" s="146" t="s">
        <v>317</v>
      </c>
      <c r="E151" s="159" t="s">
        <v>42</v>
      </c>
      <c r="F151" s="160" t="s">
        <v>4948</v>
      </c>
      <c r="H151" s="161">
        <v>153.28</v>
      </c>
      <c r="I151" s="162"/>
      <c r="L151" s="158"/>
      <c r="M151" s="163"/>
      <c r="T151" s="164"/>
      <c r="AT151" s="159" t="s">
        <v>317</v>
      </c>
      <c r="AU151" s="159" t="s">
        <v>88</v>
      </c>
      <c r="AV151" s="13" t="s">
        <v>88</v>
      </c>
      <c r="AW151" s="13" t="s">
        <v>38</v>
      </c>
      <c r="AX151" s="13" t="s">
        <v>86</v>
      </c>
      <c r="AY151" s="159" t="s">
        <v>305</v>
      </c>
    </row>
    <row r="152" spans="2:65" s="13" customFormat="1" ht="11.25">
      <c r="B152" s="158"/>
      <c r="D152" s="146" t="s">
        <v>317</v>
      </c>
      <c r="F152" s="160" t="s">
        <v>5013</v>
      </c>
      <c r="H152" s="161">
        <v>306.56</v>
      </c>
      <c r="I152" s="162"/>
      <c r="L152" s="158"/>
      <c r="M152" s="163"/>
      <c r="T152" s="164"/>
      <c r="AT152" s="159" t="s">
        <v>317</v>
      </c>
      <c r="AU152" s="159" t="s">
        <v>88</v>
      </c>
      <c r="AV152" s="13" t="s">
        <v>88</v>
      </c>
      <c r="AW152" s="13" t="s">
        <v>4</v>
      </c>
      <c r="AX152" s="13" t="s">
        <v>86</v>
      </c>
      <c r="AY152" s="159" t="s">
        <v>305</v>
      </c>
    </row>
    <row r="153" spans="2:65" s="11" customFormat="1" ht="22.9" customHeight="1">
      <c r="B153" s="121"/>
      <c r="D153" s="122" t="s">
        <v>78</v>
      </c>
      <c r="E153" s="131" t="s">
        <v>311</v>
      </c>
      <c r="F153" s="131" t="s">
        <v>506</v>
      </c>
      <c r="I153" s="124"/>
      <c r="J153" s="132">
        <f>BK153</f>
        <v>0</v>
      </c>
      <c r="L153" s="121"/>
      <c r="M153" s="126"/>
      <c r="P153" s="127">
        <f>SUM(P154:P157)</f>
        <v>0</v>
      </c>
      <c r="R153" s="127">
        <f>SUM(R154:R157)</f>
        <v>0</v>
      </c>
      <c r="T153" s="128">
        <f>SUM(T154:T157)</f>
        <v>0</v>
      </c>
      <c r="AR153" s="122" t="s">
        <v>86</v>
      </c>
      <c r="AT153" s="129" t="s">
        <v>78</v>
      </c>
      <c r="AU153" s="129" t="s">
        <v>86</v>
      </c>
      <c r="AY153" s="122" t="s">
        <v>305</v>
      </c>
      <c r="BK153" s="130">
        <f>SUM(BK154:BK157)</f>
        <v>0</v>
      </c>
    </row>
    <row r="154" spans="2:65" s="1" customFormat="1" ht="16.5" customHeight="1">
      <c r="B154" s="33"/>
      <c r="C154" s="133" t="s">
        <v>386</v>
      </c>
      <c r="D154" s="133" t="s">
        <v>307</v>
      </c>
      <c r="E154" s="134" t="s">
        <v>5014</v>
      </c>
      <c r="F154" s="135" t="s">
        <v>5015</v>
      </c>
      <c r="G154" s="136" t="s">
        <v>244</v>
      </c>
      <c r="H154" s="137">
        <v>38.32</v>
      </c>
      <c r="I154" s="138"/>
      <c r="J154" s="139">
        <f>ROUND(I154*H154,2)</f>
        <v>0</v>
      </c>
      <c r="K154" s="135" t="s">
        <v>310</v>
      </c>
      <c r="L154" s="33"/>
      <c r="M154" s="140" t="s">
        <v>42</v>
      </c>
      <c r="N154" s="141" t="s">
        <v>50</v>
      </c>
      <c r="P154" s="142">
        <f>O154*H154</f>
        <v>0</v>
      </c>
      <c r="Q154" s="142">
        <v>0</v>
      </c>
      <c r="R154" s="142">
        <f>Q154*H154</f>
        <v>0</v>
      </c>
      <c r="S154" s="142">
        <v>0</v>
      </c>
      <c r="T154" s="143">
        <f>S154*H154</f>
        <v>0</v>
      </c>
      <c r="AR154" s="144" t="s">
        <v>311</v>
      </c>
      <c r="AT154" s="144" t="s">
        <v>307</v>
      </c>
      <c r="AU154" s="144" t="s">
        <v>88</v>
      </c>
      <c r="AY154" s="18" t="s">
        <v>305</v>
      </c>
      <c r="BE154" s="145">
        <f>IF(N154="základní",J154,0)</f>
        <v>0</v>
      </c>
      <c r="BF154" s="145">
        <f>IF(N154="snížená",J154,0)</f>
        <v>0</v>
      </c>
      <c r="BG154" s="145">
        <f>IF(N154="zákl. přenesená",J154,0)</f>
        <v>0</v>
      </c>
      <c r="BH154" s="145">
        <f>IF(N154="sníž. přenesená",J154,0)</f>
        <v>0</v>
      </c>
      <c r="BI154" s="145">
        <f>IF(N154="nulová",J154,0)</f>
        <v>0</v>
      </c>
      <c r="BJ154" s="18" t="s">
        <v>86</v>
      </c>
      <c r="BK154" s="145">
        <f>ROUND(I154*H154,2)</f>
        <v>0</v>
      </c>
      <c r="BL154" s="18" t="s">
        <v>311</v>
      </c>
      <c r="BM154" s="144" t="s">
        <v>5016</v>
      </c>
    </row>
    <row r="155" spans="2:65" s="1" customFormat="1" ht="19.5">
      <c r="B155" s="33"/>
      <c r="D155" s="146" t="s">
        <v>313</v>
      </c>
      <c r="F155" s="147" t="s">
        <v>5017</v>
      </c>
      <c r="I155" s="148"/>
      <c r="L155" s="33"/>
      <c r="M155" s="149"/>
      <c r="T155" s="54"/>
      <c r="AT155" s="18" t="s">
        <v>313</v>
      </c>
      <c r="AU155" s="18" t="s">
        <v>88</v>
      </c>
    </row>
    <row r="156" spans="2:65" s="1" customFormat="1" ht="11.25">
      <c r="B156" s="33"/>
      <c r="D156" s="150" t="s">
        <v>315</v>
      </c>
      <c r="F156" s="151" t="s">
        <v>5018</v>
      </c>
      <c r="I156" s="148"/>
      <c r="L156" s="33"/>
      <c r="M156" s="149"/>
      <c r="T156" s="54"/>
      <c r="AT156" s="18" t="s">
        <v>315</v>
      </c>
      <c r="AU156" s="18" t="s">
        <v>88</v>
      </c>
    </row>
    <row r="157" spans="2:65" s="13" customFormat="1" ht="11.25">
      <c r="B157" s="158"/>
      <c r="D157" s="146" t="s">
        <v>317</v>
      </c>
      <c r="E157" s="159" t="s">
        <v>4944</v>
      </c>
      <c r="F157" s="160" t="s">
        <v>5019</v>
      </c>
      <c r="H157" s="161">
        <v>38.32</v>
      </c>
      <c r="I157" s="162"/>
      <c r="L157" s="158"/>
      <c r="M157" s="163"/>
      <c r="T157" s="164"/>
      <c r="AT157" s="159" t="s">
        <v>317</v>
      </c>
      <c r="AU157" s="159" t="s">
        <v>88</v>
      </c>
      <c r="AV157" s="13" t="s">
        <v>88</v>
      </c>
      <c r="AW157" s="13" t="s">
        <v>38</v>
      </c>
      <c r="AX157" s="13" t="s">
        <v>86</v>
      </c>
      <c r="AY157" s="159" t="s">
        <v>305</v>
      </c>
    </row>
    <row r="158" spans="2:65" s="11" customFormat="1" ht="25.9" customHeight="1">
      <c r="B158" s="121"/>
      <c r="D158" s="122" t="s">
        <v>78</v>
      </c>
      <c r="E158" s="123" t="s">
        <v>1102</v>
      </c>
      <c r="F158" s="123" t="s">
        <v>1103</v>
      </c>
      <c r="I158" s="124"/>
      <c r="J158" s="125">
        <f>BK158</f>
        <v>0</v>
      </c>
      <c r="L158" s="121"/>
      <c r="M158" s="126"/>
      <c r="P158" s="127">
        <f>P159+P189+P292+P404+P416+P483</f>
        <v>0</v>
      </c>
      <c r="R158" s="127">
        <f>R159+R189+R292+R404+R416+R483</f>
        <v>15.263499999999999</v>
      </c>
      <c r="T158" s="128">
        <f>T159+T189+T292+T404+T416+T483</f>
        <v>0</v>
      </c>
      <c r="AR158" s="122" t="s">
        <v>88</v>
      </c>
      <c r="AT158" s="129" t="s">
        <v>78</v>
      </c>
      <c r="AU158" s="129" t="s">
        <v>79</v>
      </c>
      <c r="AY158" s="122" t="s">
        <v>305</v>
      </c>
      <c r="BK158" s="130">
        <f>BK159+BK189+BK292+BK404+BK416+BK483</f>
        <v>0</v>
      </c>
    </row>
    <row r="159" spans="2:65" s="11" customFormat="1" ht="22.9" customHeight="1">
      <c r="B159" s="121"/>
      <c r="D159" s="122" t="s">
        <v>78</v>
      </c>
      <c r="E159" s="131" t="s">
        <v>1455</v>
      </c>
      <c r="F159" s="131" t="s">
        <v>1456</v>
      </c>
      <c r="I159" s="124"/>
      <c r="J159" s="132">
        <f>BK159</f>
        <v>0</v>
      </c>
      <c r="L159" s="121"/>
      <c r="M159" s="126"/>
      <c r="P159" s="127">
        <f>SUM(P160:P188)</f>
        <v>0</v>
      </c>
      <c r="R159" s="127">
        <f>SUM(R160:R188)</f>
        <v>0.42402000000000006</v>
      </c>
      <c r="T159" s="128">
        <f>SUM(T160:T188)</f>
        <v>0</v>
      </c>
      <c r="AR159" s="122" t="s">
        <v>88</v>
      </c>
      <c r="AT159" s="129" t="s">
        <v>78</v>
      </c>
      <c r="AU159" s="129" t="s">
        <v>86</v>
      </c>
      <c r="AY159" s="122" t="s">
        <v>305</v>
      </c>
      <c r="BK159" s="130">
        <f>SUM(BK160:BK188)</f>
        <v>0</v>
      </c>
    </row>
    <row r="160" spans="2:65" s="1" customFormat="1" ht="33" customHeight="1">
      <c r="B160" s="33"/>
      <c r="C160" s="133" t="s">
        <v>394</v>
      </c>
      <c r="D160" s="133" t="s">
        <v>307</v>
      </c>
      <c r="E160" s="134" t="s">
        <v>5020</v>
      </c>
      <c r="F160" s="135" t="s">
        <v>5021</v>
      </c>
      <c r="G160" s="136" t="s">
        <v>402</v>
      </c>
      <c r="H160" s="137">
        <v>2158</v>
      </c>
      <c r="I160" s="138"/>
      <c r="J160" s="139">
        <f>ROUND(I160*H160,2)</f>
        <v>0</v>
      </c>
      <c r="K160" s="135" t="s">
        <v>310</v>
      </c>
      <c r="L160" s="33"/>
      <c r="M160" s="140" t="s">
        <v>42</v>
      </c>
      <c r="N160" s="141" t="s">
        <v>50</v>
      </c>
      <c r="P160" s="142">
        <f>O160*H160</f>
        <v>0</v>
      </c>
      <c r="Q160" s="142">
        <v>6.0000000000000002E-5</v>
      </c>
      <c r="R160" s="142">
        <f>Q160*H160</f>
        <v>0.12948000000000001</v>
      </c>
      <c r="S160" s="142">
        <v>0</v>
      </c>
      <c r="T160" s="143">
        <f>S160*H160</f>
        <v>0</v>
      </c>
      <c r="AR160" s="144" t="s">
        <v>436</v>
      </c>
      <c r="AT160" s="144" t="s">
        <v>307</v>
      </c>
      <c r="AU160" s="144" t="s">
        <v>88</v>
      </c>
      <c r="AY160" s="18" t="s">
        <v>305</v>
      </c>
      <c r="BE160" s="145">
        <f>IF(N160="základní",J160,0)</f>
        <v>0</v>
      </c>
      <c r="BF160" s="145">
        <f>IF(N160="snížená",J160,0)</f>
        <v>0</v>
      </c>
      <c r="BG160" s="145">
        <f>IF(N160="zákl. přenesená",J160,0)</f>
        <v>0</v>
      </c>
      <c r="BH160" s="145">
        <f>IF(N160="sníž. přenesená",J160,0)</f>
        <v>0</v>
      </c>
      <c r="BI160" s="145">
        <f>IF(N160="nulová",J160,0)</f>
        <v>0</v>
      </c>
      <c r="BJ160" s="18" t="s">
        <v>86</v>
      </c>
      <c r="BK160" s="145">
        <f>ROUND(I160*H160,2)</f>
        <v>0</v>
      </c>
      <c r="BL160" s="18" t="s">
        <v>436</v>
      </c>
      <c r="BM160" s="144" t="s">
        <v>5022</v>
      </c>
    </row>
    <row r="161" spans="2:65" s="1" customFormat="1" ht="39">
      <c r="B161" s="33"/>
      <c r="D161" s="146" t="s">
        <v>313</v>
      </c>
      <c r="F161" s="147" t="s">
        <v>5023</v>
      </c>
      <c r="I161" s="148"/>
      <c r="L161" s="33"/>
      <c r="M161" s="149"/>
      <c r="T161" s="54"/>
      <c r="AT161" s="18" t="s">
        <v>313</v>
      </c>
      <c r="AU161" s="18" t="s">
        <v>88</v>
      </c>
    </row>
    <row r="162" spans="2:65" s="1" customFormat="1" ht="11.25">
      <c r="B162" s="33"/>
      <c r="D162" s="150" t="s">
        <v>315</v>
      </c>
      <c r="F162" s="151" t="s">
        <v>5024</v>
      </c>
      <c r="I162" s="148"/>
      <c r="L162" s="33"/>
      <c r="M162" s="149"/>
      <c r="T162" s="54"/>
      <c r="AT162" s="18" t="s">
        <v>315</v>
      </c>
      <c r="AU162" s="18" t="s">
        <v>88</v>
      </c>
    </row>
    <row r="163" spans="2:65" s="1" customFormat="1" ht="24.2" customHeight="1">
      <c r="B163" s="33"/>
      <c r="C163" s="179" t="s">
        <v>8</v>
      </c>
      <c r="D163" s="179" t="s">
        <v>341</v>
      </c>
      <c r="E163" s="180" t="s">
        <v>5025</v>
      </c>
      <c r="F163" s="181" t="s">
        <v>5026</v>
      </c>
      <c r="G163" s="182" t="s">
        <v>402</v>
      </c>
      <c r="H163" s="183">
        <v>1075</v>
      </c>
      <c r="I163" s="184"/>
      <c r="J163" s="185">
        <f>ROUND(I163*H163,2)</f>
        <v>0</v>
      </c>
      <c r="K163" s="181" t="s">
        <v>310</v>
      </c>
      <c r="L163" s="186"/>
      <c r="M163" s="187" t="s">
        <v>42</v>
      </c>
      <c r="N163" s="188" t="s">
        <v>50</v>
      </c>
      <c r="P163" s="142">
        <f>O163*H163</f>
        <v>0</v>
      </c>
      <c r="Q163" s="142">
        <v>3.0000000000000001E-5</v>
      </c>
      <c r="R163" s="142">
        <f>Q163*H163</f>
        <v>3.2250000000000001E-2</v>
      </c>
      <c r="S163" s="142">
        <v>0</v>
      </c>
      <c r="T163" s="143">
        <f>S163*H163</f>
        <v>0</v>
      </c>
      <c r="AR163" s="144" t="s">
        <v>559</v>
      </c>
      <c r="AT163" s="144" t="s">
        <v>341</v>
      </c>
      <c r="AU163" s="144" t="s">
        <v>88</v>
      </c>
      <c r="AY163" s="18" t="s">
        <v>305</v>
      </c>
      <c r="BE163" s="145">
        <f>IF(N163="základní",J163,0)</f>
        <v>0</v>
      </c>
      <c r="BF163" s="145">
        <f>IF(N163="snížená",J163,0)</f>
        <v>0</v>
      </c>
      <c r="BG163" s="145">
        <f>IF(N163="zákl. přenesená",J163,0)</f>
        <v>0</v>
      </c>
      <c r="BH163" s="145">
        <f>IF(N163="sníž. přenesená",J163,0)</f>
        <v>0</v>
      </c>
      <c r="BI163" s="145">
        <f>IF(N163="nulová",J163,0)</f>
        <v>0</v>
      </c>
      <c r="BJ163" s="18" t="s">
        <v>86</v>
      </c>
      <c r="BK163" s="145">
        <f>ROUND(I163*H163,2)</f>
        <v>0</v>
      </c>
      <c r="BL163" s="18" t="s">
        <v>436</v>
      </c>
      <c r="BM163" s="144" t="s">
        <v>5027</v>
      </c>
    </row>
    <row r="164" spans="2:65" s="1" customFormat="1" ht="11.25">
      <c r="B164" s="33"/>
      <c r="D164" s="146" t="s">
        <v>313</v>
      </c>
      <c r="F164" s="147" t="s">
        <v>5026</v>
      </c>
      <c r="I164" s="148"/>
      <c r="L164" s="33"/>
      <c r="M164" s="149"/>
      <c r="T164" s="54"/>
      <c r="AT164" s="18" t="s">
        <v>313</v>
      </c>
      <c r="AU164" s="18" t="s">
        <v>88</v>
      </c>
    </row>
    <row r="165" spans="2:65" s="1" customFormat="1" ht="24.2" customHeight="1">
      <c r="B165" s="33"/>
      <c r="C165" s="179" t="s">
        <v>410</v>
      </c>
      <c r="D165" s="179" t="s">
        <v>341</v>
      </c>
      <c r="E165" s="180" t="s">
        <v>5028</v>
      </c>
      <c r="F165" s="181" t="s">
        <v>5029</v>
      </c>
      <c r="G165" s="182" t="s">
        <v>402</v>
      </c>
      <c r="H165" s="183">
        <v>798</v>
      </c>
      <c r="I165" s="184"/>
      <c r="J165" s="185">
        <f>ROUND(I165*H165,2)</f>
        <v>0</v>
      </c>
      <c r="K165" s="181" t="s">
        <v>310</v>
      </c>
      <c r="L165" s="186"/>
      <c r="M165" s="187" t="s">
        <v>42</v>
      </c>
      <c r="N165" s="188" t="s">
        <v>50</v>
      </c>
      <c r="P165" s="142">
        <f>O165*H165</f>
        <v>0</v>
      </c>
      <c r="Q165" s="142">
        <v>3.0000000000000001E-5</v>
      </c>
      <c r="R165" s="142">
        <f>Q165*H165</f>
        <v>2.3939999999999999E-2</v>
      </c>
      <c r="S165" s="142">
        <v>0</v>
      </c>
      <c r="T165" s="143">
        <f>S165*H165</f>
        <v>0</v>
      </c>
      <c r="AR165" s="144" t="s">
        <v>559</v>
      </c>
      <c r="AT165" s="144" t="s">
        <v>341</v>
      </c>
      <c r="AU165" s="144" t="s">
        <v>88</v>
      </c>
      <c r="AY165" s="18" t="s">
        <v>305</v>
      </c>
      <c r="BE165" s="145">
        <f>IF(N165="základní",J165,0)</f>
        <v>0</v>
      </c>
      <c r="BF165" s="145">
        <f>IF(N165="snížená",J165,0)</f>
        <v>0</v>
      </c>
      <c r="BG165" s="145">
        <f>IF(N165="zákl. přenesená",J165,0)</f>
        <v>0</v>
      </c>
      <c r="BH165" s="145">
        <f>IF(N165="sníž. přenesená",J165,0)</f>
        <v>0</v>
      </c>
      <c r="BI165" s="145">
        <f>IF(N165="nulová",J165,0)</f>
        <v>0</v>
      </c>
      <c r="BJ165" s="18" t="s">
        <v>86</v>
      </c>
      <c r="BK165" s="145">
        <f>ROUND(I165*H165,2)</f>
        <v>0</v>
      </c>
      <c r="BL165" s="18" t="s">
        <v>436</v>
      </c>
      <c r="BM165" s="144" t="s">
        <v>5030</v>
      </c>
    </row>
    <row r="166" spans="2:65" s="1" customFormat="1" ht="11.25">
      <c r="B166" s="33"/>
      <c r="D166" s="146" t="s">
        <v>313</v>
      </c>
      <c r="F166" s="147" t="s">
        <v>5029</v>
      </c>
      <c r="I166" s="148"/>
      <c r="L166" s="33"/>
      <c r="M166" s="149"/>
      <c r="T166" s="54"/>
      <c r="AT166" s="18" t="s">
        <v>313</v>
      </c>
      <c r="AU166" s="18" t="s">
        <v>88</v>
      </c>
    </row>
    <row r="167" spans="2:65" s="1" customFormat="1" ht="24.2" customHeight="1">
      <c r="B167" s="33"/>
      <c r="C167" s="179" t="s">
        <v>418</v>
      </c>
      <c r="D167" s="179" t="s">
        <v>341</v>
      </c>
      <c r="E167" s="180" t="s">
        <v>5031</v>
      </c>
      <c r="F167" s="181" t="s">
        <v>5032</v>
      </c>
      <c r="G167" s="182" t="s">
        <v>402</v>
      </c>
      <c r="H167" s="183">
        <v>133</v>
      </c>
      <c r="I167" s="184"/>
      <c r="J167" s="185">
        <f>ROUND(I167*H167,2)</f>
        <v>0</v>
      </c>
      <c r="K167" s="181" t="s">
        <v>310</v>
      </c>
      <c r="L167" s="186"/>
      <c r="M167" s="187" t="s">
        <v>42</v>
      </c>
      <c r="N167" s="188" t="s">
        <v>50</v>
      </c>
      <c r="P167" s="142">
        <f>O167*H167</f>
        <v>0</v>
      </c>
      <c r="Q167" s="142">
        <v>6.0000000000000002E-5</v>
      </c>
      <c r="R167" s="142">
        <f>Q167*H167</f>
        <v>7.980000000000001E-3</v>
      </c>
      <c r="S167" s="142">
        <v>0</v>
      </c>
      <c r="T167" s="143">
        <f>S167*H167</f>
        <v>0</v>
      </c>
      <c r="AR167" s="144" t="s">
        <v>559</v>
      </c>
      <c r="AT167" s="144" t="s">
        <v>341</v>
      </c>
      <c r="AU167" s="144" t="s">
        <v>88</v>
      </c>
      <c r="AY167" s="18" t="s">
        <v>305</v>
      </c>
      <c r="BE167" s="145">
        <f>IF(N167="základní",J167,0)</f>
        <v>0</v>
      </c>
      <c r="BF167" s="145">
        <f>IF(N167="snížená",J167,0)</f>
        <v>0</v>
      </c>
      <c r="BG167" s="145">
        <f>IF(N167="zákl. přenesená",J167,0)</f>
        <v>0</v>
      </c>
      <c r="BH167" s="145">
        <f>IF(N167="sníž. přenesená",J167,0)</f>
        <v>0</v>
      </c>
      <c r="BI167" s="145">
        <f>IF(N167="nulová",J167,0)</f>
        <v>0</v>
      </c>
      <c r="BJ167" s="18" t="s">
        <v>86</v>
      </c>
      <c r="BK167" s="145">
        <f>ROUND(I167*H167,2)</f>
        <v>0</v>
      </c>
      <c r="BL167" s="18" t="s">
        <v>436</v>
      </c>
      <c r="BM167" s="144" t="s">
        <v>5033</v>
      </c>
    </row>
    <row r="168" spans="2:65" s="1" customFormat="1" ht="11.25">
      <c r="B168" s="33"/>
      <c r="D168" s="146" t="s">
        <v>313</v>
      </c>
      <c r="F168" s="147" t="s">
        <v>5032</v>
      </c>
      <c r="I168" s="148"/>
      <c r="L168" s="33"/>
      <c r="M168" s="149"/>
      <c r="T168" s="54"/>
      <c r="AT168" s="18" t="s">
        <v>313</v>
      </c>
      <c r="AU168" s="18" t="s">
        <v>88</v>
      </c>
    </row>
    <row r="169" spans="2:65" s="1" customFormat="1" ht="24.2" customHeight="1">
      <c r="B169" s="33"/>
      <c r="C169" s="179" t="s">
        <v>428</v>
      </c>
      <c r="D169" s="179" t="s">
        <v>341</v>
      </c>
      <c r="E169" s="180" t="s">
        <v>5034</v>
      </c>
      <c r="F169" s="181" t="s">
        <v>5035</v>
      </c>
      <c r="G169" s="182" t="s">
        <v>402</v>
      </c>
      <c r="H169" s="183">
        <v>52</v>
      </c>
      <c r="I169" s="184"/>
      <c r="J169" s="185">
        <f>ROUND(I169*H169,2)</f>
        <v>0</v>
      </c>
      <c r="K169" s="181" t="s">
        <v>310</v>
      </c>
      <c r="L169" s="186"/>
      <c r="M169" s="187" t="s">
        <v>42</v>
      </c>
      <c r="N169" s="188" t="s">
        <v>50</v>
      </c>
      <c r="P169" s="142">
        <f>O169*H169</f>
        <v>0</v>
      </c>
      <c r="Q169" s="142">
        <v>6.9999999999999994E-5</v>
      </c>
      <c r="R169" s="142">
        <f>Q169*H169</f>
        <v>3.6399999999999996E-3</v>
      </c>
      <c r="S169" s="142">
        <v>0</v>
      </c>
      <c r="T169" s="143">
        <f>S169*H169</f>
        <v>0</v>
      </c>
      <c r="AR169" s="144" t="s">
        <v>559</v>
      </c>
      <c r="AT169" s="144" t="s">
        <v>341</v>
      </c>
      <c r="AU169" s="144" t="s">
        <v>88</v>
      </c>
      <c r="AY169" s="18" t="s">
        <v>305</v>
      </c>
      <c r="BE169" s="145">
        <f>IF(N169="základní",J169,0)</f>
        <v>0</v>
      </c>
      <c r="BF169" s="145">
        <f>IF(N169="snížená",J169,0)</f>
        <v>0</v>
      </c>
      <c r="BG169" s="145">
        <f>IF(N169="zákl. přenesená",J169,0)</f>
        <v>0</v>
      </c>
      <c r="BH169" s="145">
        <f>IF(N169="sníž. přenesená",J169,0)</f>
        <v>0</v>
      </c>
      <c r="BI169" s="145">
        <f>IF(N169="nulová",J169,0)</f>
        <v>0</v>
      </c>
      <c r="BJ169" s="18" t="s">
        <v>86</v>
      </c>
      <c r="BK169" s="145">
        <f>ROUND(I169*H169,2)</f>
        <v>0</v>
      </c>
      <c r="BL169" s="18" t="s">
        <v>436</v>
      </c>
      <c r="BM169" s="144" t="s">
        <v>5036</v>
      </c>
    </row>
    <row r="170" spans="2:65" s="1" customFormat="1" ht="11.25">
      <c r="B170" s="33"/>
      <c r="D170" s="146" t="s">
        <v>313</v>
      </c>
      <c r="F170" s="147" t="s">
        <v>5035</v>
      </c>
      <c r="I170" s="148"/>
      <c r="L170" s="33"/>
      <c r="M170" s="149"/>
      <c r="T170" s="54"/>
      <c r="AT170" s="18" t="s">
        <v>313</v>
      </c>
      <c r="AU170" s="18" t="s">
        <v>88</v>
      </c>
    </row>
    <row r="171" spans="2:65" s="1" customFormat="1" ht="24.2" customHeight="1">
      <c r="B171" s="33"/>
      <c r="C171" s="179" t="s">
        <v>436</v>
      </c>
      <c r="D171" s="179" t="s">
        <v>341</v>
      </c>
      <c r="E171" s="180" t="s">
        <v>5037</v>
      </c>
      <c r="F171" s="181" t="s">
        <v>5038</v>
      </c>
      <c r="G171" s="182" t="s">
        <v>402</v>
      </c>
      <c r="H171" s="183">
        <v>74</v>
      </c>
      <c r="I171" s="184"/>
      <c r="J171" s="185">
        <f>ROUND(I171*H171,2)</f>
        <v>0</v>
      </c>
      <c r="K171" s="181" t="s">
        <v>310</v>
      </c>
      <c r="L171" s="186"/>
      <c r="M171" s="187" t="s">
        <v>42</v>
      </c>
      <c r="N171" s="188" t="s">
        <v>50</v>
      </c>
      <c r="P171" s="142">
        <f>O171*H171</f>
        <v>0</v>
      </c>
      <c r="Q171" s="142">
        <v>8.0000000000000007E-5</v>
      </c>
      <c r="R171" s="142">
        <f>Q171*H171</f>
        <v>5.9200000000000008E-3</v>
      </c>
      <c r="S171" s="142">
        <v>0</v>
      </c>
      <c r="T171" s="143">
        <f>S171*H171</f>
        <v>0</v>
      </c>
      <c r="AR171" s="144" t="s">
        <v>559</v>
      </c>
      <c r="AT171" s="144" t="s">
        <v>341</v>
      </c>
      <c r="AU171" s="144" t="s">
        <v>88</v>
      </c>
      <c r="AY171" s="18" t="s">
        <v>305</v>
      </c>
      <c r="BE171" s="145">
        <f>IF(N171="základní",J171,0)</f>
        <v>0</v>
      </c>
      <c r="BF171" s="145">
        <f>IF(N171="snížená",J171,0)</f>
        <v>0</v>
      </c>
      <c r="BG171" s="145">
        <f>IF(N171="zákl. přenesená",J171,0)</f>
        <v>0</v>
      </c>
      <c r="BH171" s="145">
        <f>IF(N171="sníž. přenesená",J171,0)</f>
        <v>0</v>
      </c>
      <c r="BI171" s="145">
        <f>IF(N171="nulová",J171,0)</f>
        <v>0</v>
      </c>
      <c r="BJ171" s="18" t="s">
        <v>86</v>
      </c>
      <c r="BK171" s="145">
        <f>ROUND(I171*H171,2)</f>
        <v>0</v>
      </c>
      <c r="BL171" s="18" t="s">
        <v>436</v>
      </c>
      <c r="BM171" s="144" t="s">
        <v>5039</v>
      </c>
    </row>
    <row r="172" spans="2:65" s="1" customFormat="1" ht="11.25">
      <c r="B172" s="33"/>
      <c r="D172" s="146" t="s">
        <v>313</v>
      </c>
      <c r="F172" s="147" t="s">
        <v>5038</v>
      </c>
      <c r="I172" s="148"/>
      <c r="L172" s="33"/>
      <c r="M172" s="149"/>
      <c r="T172" s="54"/>
      <c r="AT172" s="18" t="s">
        <v>313</v>
      </c>
      <c r="AU172" s="18" t="s">
        <v>88</v>
      </c>
    </row>
    <row r="173" spans="2:65" s="1" customFormat="1" ht="24.2" customHeight="1">
      <c r="B173" s="33"/>
      <c r="C173" s="179" t="s">
        <v>444</v>
      </c>
      <c r="D173" s="179" t="s">
        <v>341</v>
      </c>
      <c r="E173" s="180" t="s">
        <v>5040</v>
      </c>
      <c r="F173" s="181" t="s">
        <v>5041</v>
      </c>
      <c r="G173" s="182" t="s">
        <v>402</v>
      </c>
      <c r="H173" s="183">
        <v>22</v>
      </c>
      <c r="I173" s="184"/>
      <c r="J173" s="185">
        <f>ROUND(I173*H173,2)</f>
        <v>0</v>
      </c>
      <c r="K173" s="181" t="s">
        <v>310</v>
      </c>
      <c r="L173" s="186"/>
      <c r="M173" s="187" t="s">
        <v>42</v>
      </c>
      <c r="N173" s="188" t="s">
        <v>50</v>
      </c>
      <c r="P173" s="142">
        <f>O173*H173</f>
        <v>0</v>
      </c>
      <c r="Q173" s="142">
        <v>9.0000000000000006E-5</v>
      </c>
      <c r="R173" s="142">
        <f>Q173*H173</f>
        <v>1.98E-3</v>
      </c>
      <c r="S173" s="142">
        <v>0</v>
      </c>
      <c r="T173" s="143">
        <f>S173*H173</f>
        <v>0</v>
      </c>
      <c r="AR173" s="144" t="s">
        <v>559</v>
      </c>
      <c r="AT173" s="144" t="s">
        <v>341</v>
      </c>
      <c r="AU173" s="144" t="s">
        <v>88</v>
      </c>
      <c r="AY173" s="18" t="s">
        <v>305</v>
      </c>
      <c r="BE173" s="145">
        <f>IF(N173="základní",J173,0)</f>
        <v>0</v>
      </c>
      <c r="BF173" s="145">
        <f>IF(N173="snížená",J173,0)</f>
        <v>0</v>
      </c>
      <c r="BG173" s="145">
        <f>IF(N173="zákl. přenesená",J173,0)</f>
        <v>0</v>
      </c>
      <c r="BH173" s="145">
        <f>IF(N173="sníž. přenesená",J173,0)</f>
        <v>0</v>
      </c>
      <c r="BI173" s="145">
        <f>IF(N173="nulová",J173,0)</f>
        <v>0</v>
      </c>
      <c r="BJ173" s="18" t="s">
        <v>86</v>
      </c>
      <c r="BK173" s="145">
        <f>ROUND(I173*H173,2)</f>
        <v>0</v>
      </c>
      <c r="BL173" s="18" t="s">
        <v>436</v>
      </c>
      <c r="BM173" s="144" t="s">
        <v>5042</v>
      </c>
    </row>
    <row r="174" spans="2:65" s="1" customFormat="1" ht="11.25">
      <c r="B174" s="33"/>
      <c r="D174" s="146" t="s">
        <v>313</v>
      </c>
      <c r="F174" s="147" t="s">
        <v>5041</v>
      </c>
      <c r="I174" s="148"/>
      <c r="L174" s="33"/>
      <c r="M174" s="149"/>
      <c r="T174" s="54"/>
      <c r="AT174" s="18" t="s">
        <v>313</v>
      </c>
      <c r="AU174" s="18" t="s">
        <v>88</v>
      </c>
    </row>
    <row r="175" spans="2:65" s="1" customFormat="1" ht="24.2" customHeight="1">
      <c r="B175" s="33"/>
      <c r="C175" s="179" t="s">
        <v>450</v>
      </c>
      <c r="D175" s="179" t="s">
        <v>341</v>
      </c>
      <c r="E175" s="180" t="s">
        <v>5043</v>
      </c>
      <c r="F175" s="181" t="s">
        <v>5044</v>
      </c>
      <c r="G175" s="182" t="s">
        <v>402</v>
      </c>
      <c r="H175" s="183">
        <v>4</v>
      </c>
      <c r="I175" s="184"/>
      <c r="J175" s="185">
        <f>ROUND(I175*H175,2)</f>
        <v>0</v>
      </c>
      <c r="K175" s="181" t="s">
        <v>310</v>
      </c>
      <c r="L175" s="186"/>
      <c r="M175" s="187" t="s">
        <v>42</v>
      </c>
      <c r="N175" s="188" t="s">
        <v>50</v>
      </c>
      <c r="P175" s="142">
        <f>O175*H175</f>
        <v>0</v>
      </c>
      <c r="Q175" s="142">
        <v>1.1E-4</v>
      </c>
      <c r="R175" s="142">
        <f>Q175*H175</f>
        <v>4.4000000000000002E-4</v>
      </c>
      <c r="S175" s="142">
        <v>0</v>
      </c>
      <c r="T175" s="143">
        <f>S175*H175</f>
        <v>0</v>
      </c>
      <c r="AR175" s="144" t="s">
        <v>559</v>
      </c>
      <c r="AT175" s="144" t="s">
        <v>341</v>
      </c>
      <c r="AU175" s="144" t="s">
        <v>88</v>
      </c>
      <c r="AY175" s="18" t="s">
        <v>305</v>
      </c>
      <c r="BE175" s="145">
        <f>IF(N175="základní",J175,0)</f>
        <v>0</v>
      </c>
      <c r="BF175" s="145">
        <f>IF(N175="snížená",J175,0)</f>
        <v>0</v>
      </c>
      <c r="BG175" s="145">
        <f>IF(N175="zákl. přenesená",J175,0)</f>
        <v>0</v>
      </c>
      <c r="BH175" s="145">
        <f>IF(N175="sníž. přenesená",J175,0)</f>
        <v>0</v>
      </c>
      <c r="BI175" s="145">
        <f>IF(N175="nulová",J175,0)</f>
        <v>0</v>
      </c>
      <c r="BJ175" s="18" t="s">
        <v>86</v>
      </c>
      <c r="BK175" s="145">
        <f>ROUND(I175*H175,2)</f>
        <v>0</v>
      </c>
      <c r="BL175" s="18" t="s">
        <v>436</v>
      </c>
      <c r="BM175" s="144" t="s">
        <v>5045</v>
      </c>
    </row>
    <row r="176" spans="2:65" s="1" customFormat="1" ht="11.25">
      <c r="B176" s="33"/>
      <c r="D176" s="146" t="s">
        <v>313</v>
      </c>
      <c r="F176" s="147" t="s">
        <v>5044</v>
      </c>
      <c r="I176" s="148"/>
      <c r="L176" s="33"/>
      <c r="M176" s="149"/>
      <c r="T176" s="54"/>
      <c r="AT176" s="18" t="s">
        <v>313</v>
      </c>
      <c r="AU176" s="18" t="s">
        <v>88</v>
      </c>
    </row>
    <row r="177" spans="2:65" s="1" customFormat="1" ht="33" customHeight="1">
      <c r="B177" s="33"/>
      <c r="C177" s="133" t="s">
        <v>459</v>
      </c>
      <c r="D177" s="133" t="s">
        <v>307</v>
      </c>
      <c r="E177" s="134" t="s">
        <v>5046</v>
      </c>
      <c r="F177" s="135" t="s">
        <v>5047</v>
      </c>
      <c r="G177" s="136" t="s">
        <v>402</v>
      </c>
      <c r="H177" s="137">
        <v>233</v>
      </c>
      <c r="I177" s="138"/>
      <c r="J177" s="139">
        <f>ROUND(I177*H177,2)</f>
        <v>0</v>
      </c>
      <c r="K177" s="135" t="s">
        <v>310</v>
      </c>
      <c r="L177" s="33"/>
      <c r="M177" s="140" t="s">
        <v>42</v>
      </c>
      <c r="N177" s="141" t="s">
        <v>50</v>
      </c>
      <c r="P177" s="142">
        <f>O177*H177</f>
        <v>0</v>
      </c>
      <c r="Q177" s="142">
        <v>1.9000000000000001E-4</v>
      </c>
      <c r="R177" s="142">
        <f>Q177*H177</f>
        <v>4.4270000000000004E-2</v>
      </c>
      <c r="S177" s="142">
        <v>0</v>
      </c>
      <c r="T177" s="143">
        <f>S177*H177</f>
        <v>0</v>
      </c>
      <c r="AR177" s="144" t="s">
        <v>436</v>
      </c>
      <c r="AT177" s="144" t="s">
        <v>307</v>
      </c>
      <c r="AU177" s="144" t="s">
        <v>88</v>
      </c>
      <c r="AY177" s="18" t="s">
        <v>305</v>
      </c>
      <c r="BE177" s="145">
        <f>IF(N177="základní",J177,0)</f>
        <v>0</v>
      </c>
      <c r="BF177" s="145">
        <f>IF(N177="snížená",J177,0)</f>
        <v>0</v>
      </c>
      <c r="BG177" s="145">
        <f>IF(N177="zákl. přenesená",J177,0)</f>
        <v>0</v>
      </c>
      <c r="BH177" s="145">
        <f>IF(N177="sníž. přenesená",J177,0)</f>
        <v>0</v>
      </c>
      <c r="BI177" s="145">
        <f>IF(N177="nulová",J177,0)</f>
        <v>0</v>
      </c>
      <c r="BJ177" s="18" t="s">
        <v>86</v>
      </c>
      <c r="BK177" s="145">
        <f>ROUND(I177*H177,2)</f>
        <v>0</v>
      </c>
      <c r="BL177" s="18" t="s">
        <v>436</v>
      </c>
      <c r="BM177" s="144" t="s">
        <v>5048</v>
      </c>
    </row>
    <row r="178" spans="2:65" s="1" customFormat="1" ht="39">
      <c r="B178" s="33"/>
      <c r="D178" s="146" t="s">
        <v>313</v>
      </c>
      <c r="F178" s="147" t="s">
        <v>5049</v>
      </c>
      <c r="I178" s="148"/>
      <c r="L178" s="33"/>
      <c r="M178" s="149"/>
      <c r="T178" s="54"/>
      <c r="AT178" s="18" t="s">
        <v>313</v>
      </c>
      <c r="AU178" s="18" t="s">
        <v>88</v>
      </c>
    </row>
    <row r="179" spans="2:65" s="1" customFormat="1" ht="11.25">
      <c r="B179" s="33"/>
      <c r="D179" s="150" t="s">
        <v>315</v>
      </c>
      <c r="F179" s="151" t="s">
        <v>5050</v>
      </c>
      <c r="I179" s="148"/>
      <c r="L179" s="33"/>
      <c r="M179" s="149"/>
      <c r="T179" s="54"/>
      <c r="AT179" s="18" t="s">
        <v>315</v>
      </c>
      <c r="AU179" s="18" t="s">
        <v>88</v>
      </c>
    </row>
    <row r="180" spans="2:65" s="1" customFormat="1" ht="24.2" customHeight="1">
      <c r="B180" s="33"/>
      <c r="C180" s="179" t="s">
        <v>467</v>
      </c>
      <c r="D180" s="179" t="s">
        <v>341</v>
      </c>
      <c r="E180" s="180" t="s">
        <v>5051</v>
      </c>
      <c r="F180" s="181" t="s">
        <v>5052</v>
      </c>
      <c r="G180" s="182" t="s">
        <v>402</v>
      </c>
      <c r="H180" s="183">
        <v>83</v>
      </c>
      <c r="I180" s="184"/>
      <c r="J180" s="185">
        <f>ROUND(I180*H180,2)</f>
        <v>0</v>
      </c>
      <c r="K180" s="181" t="s">
        <v>310</v>
      </c>
      <c r="L180" s="186"/>
      <c r="M180" s="187" t="s">
        <v>42</v>
      </c>
      <c r="N180" s="188" t="s">
        <v>50</v>
      </c>
      <c r="P180" s="142">
        <f>O180*H180</f>
        <v>0</v>
      </c>
      <c r="Q180" s="142">
        <v>3.2000000000000003E-4</v>
      </c>
      <c r="R180" s="142">
        <f>Q180*H180</f>
        <v>2.6560000000000004E-2</v>
      </c>
      <c r="S180" s="142">
        <v>0</v>
      </c>
      <c r="T180" s="143">
        <f>S180*H180</f>
        <v>0</v>
      </c>
      <c r="AR180" s="144" t="s">
        <v>559</v>
      </c>
      <c r="AT180" s="144" t="s">
        <v>341</v>
      </c>
      <c r="AU180" s="144" t="s">
        <v>88</v>
      </c>
      <c r="AY180" s="18" t="s">
        <v>305</v>
      </c>
      <c r="BE180" s="145">
        <f>IF(N180="základní",J180,0)</f>
        <v>0</v>
      </c>
      <c r="BF180" s="145">
        <f>IF(N180="snížená",J180,0)</f>
        <v>0</v>
      </c>
      <c r="BG180" s="145">
        <f>IF(N180="zákl. přenesená",J180,0)</f>
        <v>0</v>
      </c>
      <c r="BH180" s="145">
        <f>IF(N180="sníž. přenesená",J180,0)</f>
        <v>0</v>
      </c>
      <c r="BI180" s="145">
        <f>IF(N180="nulová",J180,0)</f>
        <v>0</v>
      </c>
      <c r="BJ180" s="18" t="s">
        <v>86</v>
      </c>
      <c r="BK180" s="145">
        <f>ROUND(I180*H180,2)</f>
        <v>0</v>
      </c>
      <c r="BL180" s="18" t="s">
        <v>436</v>
      </c>
      <c r="BM180" s="144" t="s">
        <v>5053</v>
      </c>
    </row>
    <row r="181" spans="2:65" s="1" customFormat="1" ht="19.5">
      <c r="B181" s="33"/>
      <c r="D181" s="146" t="s">
        <v>313</v>
      </c>
      <c r="F181" s="147" t="s">
        <v>5052</v>
      </c>
      <c r="I181" s="148"/>
      <c r="L181" s="33"/>
      <c r="M181" s="149"/>
      <c r="T181" s="54"/>
      <c r="AT181" s="18" t="s">
        <v>313</v>
      </c>
      <c r="AU181" s="18" t="s">
        <v>88</v>
      </c>
    </row>
    <row r="182" spans="2:65" s="1" customFormat="1" ht="24.2" customHeight="1">
      <c r="B182" s="33"/>
      <c r="C182" s="179" t="s">
        <v>7</v>
      </c>
      <c r="D182" s="179" t="s">
        <v>341</v>
      </c>
      <c r="E182" s="180" t="s">
        <v>5054</v>
      </c>
      <c r="F182" s="181" t="s">
        <v>5055</v>
      </c>
      <c r="G182" s="182" t="s">
        <v>402</v>
      </c>
      <c r="H182" s="183">
        <v>64</v>
      </c>
      <c r="I182" s="184"/>
      <c r="J182" s="185">
        <f>ROUND(I182*H182,2)</f>
        <v>0</v>
      </c>
      <c r="K182" s="181" t="s">
        <v>310</v>
      </c>
      <c r="L182" s="186"/>
      <c r="M182" s="187" t="s">
        <v>42</v>
      </c>
      <c r="N182" s="188" t="s">
        <v>50</v>
      </c>
      <c r="P182" s="142">
        <f>O182*H182</f>
        <v>0</v>
      </c>
      <c r="Q182" s="142">
        <v>7.2000000000000005E-4</v>
      </c>
      <c r="R182" s="142">
        <f>Q182*H182</f>
        <v>4.6080000000000003E-2</v>
      </c>
      <c r="S182" s="142">
        <v>0</v>
      </c>
      <c r="T182" s="143">
        <f>S182*H182</f>
        <v>0</v>
      </c>
      <c r="AR182" s="144" t="s">
        <v>559</v>
      </c>
      <c r="AT182" s="144" t="s">
        <v>341</v>
      </c>
      <c r="AU182" s="144" t="s">
        <v>88</v>
      </c>
      <c r="AY182" s="18" t="s">
        <v>305</v>
      </c>
      <c r="BE182" s="145">
        <f>IF(N182="základní",J182,0)</f>
        <v>0</v>
      </c>
      <c r="BF182" s="145">
        <f>IF(N182="snížená",J182,0)</f>
        <v>0</v>
      </c>
      <c r="BG182" s="145">
        <f>IF(N182="zákl. přenesená",J182,0)</f>
        <v>0</v>
      </c>
      <c r="BH182" s="145">
        <f>IF(N182="sníž. přenesená",J182,0)</f>
        <v>0</v>
      </c>
      <c r="BI182" s="145">
        <f>IF(N182="nulová",J182,0)</f>
        <v>0</v>
      </c>
      <c r="BJ182" s="18" t="s">
        <v>86</v>
      </c>
      <c r="BK182" s="145">
        <f>ROUND(I182*H182,2)</f>
        <v>0</v>
      </c>
      <c r="BL182" s="18" t="s">
        <v>436</v>
      </c>
      <c r="BM182" s="144" t="s">
        <v>5056</v>
      </c>
    </row>
    <row r="183" spans="2:65" s="1" customFormat="1" ht="19.5">
      <c r="B183" s="33"/>
      <c r="D183" s="146" t="s">
        <v>313</v>
      </c>
      <c r="F183" s="147" t="s">
        <v>5055</v>
      </c>
      <c r="I183" s="148"/>
      <c r="L183" s="33"/>
      <c r="M183" s="149"/>
      <c r="T183" s="54"/>
      <c r="AT183" s="18" t="s">
        <v>313</v>
      </c>
      <c r="AU183" s="18" t="s">
        <v>88</v>
      </c>
    </row>
    <row r="184" spans="2:65" s="1" customFormat="1" ht="24.2" customHeight="1">
      <c r="B184" s="33"/>
      <c r="C184" s="179" t="s">
        <v>482</v>
      </c>
      <c r="D184" s="179" t="s">
        <v>341</v>
      </c>
      <c r="E184" s="180" t="s">
        <v>5057</v>
      </c>
      <c r="F184" s="181" t="s">
        <v>5058</v>
      </c>
      <c r="G184" s="182" t="s">
        <v>402</v>
      </c>
      <c r="H184" s="183">
        <v>86</v>
      </c>
      <c r="I184" s="184"/>
      <c r="J184" s="185">
        <f>ROUND(I184*H184,2)</f>
        <v>0</v>
      </c>
      <c r="K184" s="181" t="s">
        <v>310</v>
      </c>
      <c r="L184" s="186"/>
      <c r="M184" s="187" t="s">
        <v>42</v>
      </c>
      <c r="N184" s="188" t="s">
        <v>50</v>
      </c>
      <c r="P184" s="142">
        <f>O184*H184</f>
        <v>0</v>
      </c>
      <c r="Q184" s="142">
        <v>1.1800000000000001E-3</v>
      </c>
      <c r="R184" s="142">
        <f>Q184*H184</f>
        <v>0.10148</v>
      </c>
      <c r="S184" s="142">
        <v>0</v>
      </c>
      <c r="T184" s="143">
        <f>S184*H184</f>
        <v>0</v>
      </c>
      <c r="AR184" s="144" t="s">
        <v>559</v>
      </c>
      <c r="AT184" s="144" t="s">
        <v>341</v>
      </c>
      <c r="AU184" s="144" t="s">
        <v>88</v>
      </c>
      <c r="AY184" s="18" t="s">
        <v>305</v>
      </c>
      <c r="BE184" s="145">
        <f>IF(N184="základní",J184,0)</f>
        <v>0</v>
      </c>
      <c r="BF184" s="145">
        <f>IF(N184="snížená",J184,0)</f>
        <v>0</v>
      </c>
      <c r="BG184" s="145">
        <f>IF(N184="zákl. přenesená",J184,0)</f>
        <v>0</v>
      </c>
      <c r="BH184" s="145">
        <f>IF(N184="sníž. přenesená",J184,0)</f>
        <v>0</v>
      </c>
      <c r="BI184" s="145">
        <f>IF(N184="nulová",J184,0)</f>
        <v>0</v>
      </c>
      <c r="BJ184" s="18" t="s">
        <v>86</v>
      </c>
      <c r="BK184" s="145">
        <f>ROUND(I184*H184,2)</f>
        <v>0</v>
      </c>
      <c r="BL184" s="18" t="s">
        <v>436</v>
      </c>
      <c r="BM184" s="144" t="s">
        <v>5059</v>
      </c>
    </row>
    <row r="185" spans="2:65" s="1" customFormat="1" ht="19.5">
      <c r="B185" s="33"/>
      <c r="D185" s="146" t="s">
        <v>313</v>
      </c>
      <c r="F185" s="147" t="s">
        <v>5058</v>
      </c>
      <c r="I185" s="148"/>
      <c r="L185" s="33"/>
      <c r="M185" s="149"/>
      <c r="T185" s="54"/>
      <c r="AT185" s="18" t="s">
        <v>313</v>
      </c>
      <c r="AU185" s="18" t="s">
        <v>88</v>
      </c>
    </row>
    <row r="186" spans="2:65" s="1" customFormat="1" ht="24.2" customHeight="1">
      <c r="B186" s="33"/>
      <c r="C186" s="133" t="s">
        <v>490</v>
      </c>
      <c r="D186" s="133" t="s">
        <v>307</v>
      </c>
      <c r="E186" s="134" t="s">
        <v>5060</v>
      </c>
      <c r="F186" s="135" t="s">
        <v>5061</v>
      </c>
      <c r="G186" s="136" t="s">
        <v>5062</v>
      </c>
      <c r="H186" s="193"/>
      <c r="I186" s="138"/>
      <c r="J186" s="139">
        <f>ROUND(I186*H186,2)</f>
        <v>0</v>
      </c>
      <c r="K186" s="135" t="s">
        <v>310</v>
      </c>
      <c r="L186" s="33"/>
      <c r="M186" s="140" t="s">
        <v>42</v>
      </c>
      <c r="N186" s="141" t="s">
        <v>50</v>
      </c>
      <c r="P186" s="142">
        <f>O186*H186</f>
        <v>0</v>
      </c>
      <c r="Q186" s="142">
        <v>0</v>
      </c>
      <c r="R186" s="142">
        <f>Q186*H186</f>
        <v>0</v>
      </c>
      <c r="S186" s="142">
        <v>0</v>
      </c>
      <c r="T186" s="143">
        <f>S186*H186</f>
        <v>0</v>
      </c>
      <c r="AR186" s="144" t="s">
        <v>436</v>
      </c>
      <c r="AT186" s="144" t="s">
        <v>307</v>
      </c>
      <c r="AU186" s="144" t="s">
        <v>88</v>
      </c>
      <c r="AY186" s="18" t="s">
        <v>305</v>
      </c>
      <c r="BE186" s="145">
        <f>IF(N186="základní",J186,0)</f>
        <v>0</v>
      </c>
      <c r="BF186" s="145">
        <f>IF(N186="snížená",J186,0)</f>
        <v>0</v>
      </c>
      <c r="BG186" s="145">
        <f>IF(N186="zákl. přenesená",J186,0)</f>
        <v>0</v>
      </c>
      <c r="BH186" s="145">
        <f>IF(N186="sníž. přenesená",J186,0)</f>
        <v>0</v>
      </c>
      <c r="BI186" s="145">
        <f>IF(N186="nulová",J186,0)</f>
        <v>0</v>
      </c>
      <c r="BJ186" s="18" t="s">
        <v>86</v>
      </c>
      <c r="BK186" s="145">
        <f>ROUND(I186*H186,2)</f>
        <v>0</v>
      </c>
      <c r="BL186" s="18" t="s">
        <v>436</v>
      </c>
      <c r="BM186" s="144" t="s">
        <v>5063</v>
      </c>
    </row>
    <row r="187" spans="2:65" s="1" customFormat="1" ht="29.25">
      <c r="B187" s="33"/>
      <c r="D187" s="146" t="s">
        <v>313</v>
      </c>
      <c r="F187" s="147" t="s">
        <v>5064</v>
      </c>
      <c r="I187" s="148"/>
      <c r="L187" s="33"/>
      <c r="M187" s="149"/>
      <c r="T187" s="54"/>
      <c r="AT187" s="18" t="s">
        <v>313</v>
      </c>
      <c r="AU187" s="18" t="s">
        <v>88</v>
      </c>
    </row>
    <row r="188" spans="2:65" s="1" customFormat="1" ht="11.25">
      <c r="B188" s="33"/>
      <c r="D188" s="150" t="s">
        <v>315</v>
      </c>
      <c r="F188" s="151" t="s">
        <v>5065</v>
      </c>
      <c r="I188" s="148"/>
      <c r="L188" s="33"/>
      <c r="M188" s="149"/>
      <c r="T188" s="54"/>
      <c r="AT188" s="18" t="s">
        <v>315</v>
      </c>
      <c r="AU188" s="18" t="s">
        <v>88</v>
      </c>
    </row>
    <row r="189" spans="2:65" s="11" customFormat="1" ht="22.9" customHeight="1">
      <c r="B189" s="121"/>
      <c r="D189" s="122" t="s">
        <v>78</v>
      </c>
      <c r="E189" s="131" t="s">
        <v>5066</v>
      </c>
      <c r="F189" s="131" t="s">
        <v>5067</v>
      </c>
      <c r="I189" s="124"/>
      <c r="J189" s="132">
        <f>BK189</f>
        <v>0</v>
      </c>
      <c r="L189" s="121"/>
      <c r="M189" s="126"/>
      <c r="P189" s="127">
        <f>SUM(P190:P291)</f>
        <v>0</v>
      </c>
      <c r="R189" s="127">
        <f>SUM(R190:R291)</f>
        <v>5.55715</v>
      </c>
      <c r="T189" s="128">
        <f>SUM(T190:T291)</f>
        <v>0</v>
      </c>
      <c r="AR189" s="122" t="s">
        <v>88</v>
      </c>
      <c r="AT189" s="129" t="s">
        <v>78</v>
      </c>
      <c r="AU189" s="129" t="s">
        <v>86</v>
      </c>
      <c r="AY189" s="122" t="s">
        <v>305</v>
      </c>
      <c r="BK189" s="130">
        <f>SUM(BK190:BK291)</f>
        <v>0</v>
      </c>
    </row>
    <row r="190" spans="2:65" s="1" customFormat="1" ht="21.75" customHeight="1">
      <c r="B190" s="33"/>
      <c r="C190" s="133" t="s">
        <v>498</v>
      </c>
      <c r="D190" s="133" t="s">
        <v>307</v>
      </c>
      <c r="E190" s="134" t="s">
        <v>5068</v>
      </c>
      <c r="F190" s="135" t="s">
        <v>5069</v>
      </c>
      <c r="G190" s="136" t="s">
        <v>402</v>
      </c>
      <c r="H190" s="137">
        <v>52</v>
      </c>
      <c r="I190" s="138"/>
      <c r="J190" s="139">
        <f>ROUND(I190*H190,2)</f>
        <v>0</v>
      </c>
      <c r="K190" s="135" t="s">
        <v>310</v>
      </c>
      <c r="L190" s="33"/>
      <c r="M190" s="140" t="s">
        <v>42</v>
      </c>
      <c r="N190" s="141" t="s">
        <v>50</v>
      </c>
      <c r="P190" s="142">
        <f>O190*H190</f>
        <v>0</v>
      </c>
      <c r="Q190" s="142">
        <v>1.42E-3</v>
      </c>
      <c r="R190" s="142">
        <f>Q190*H190</f>
        <v>7.3840000000000003E-2</v>
      </c>
      <c r="S190" s="142">
        <v>0</v>
      </c>
      <c r="T190" s="143">
        <f>S190*H190</f>
        <v>0</v>
      </c>
      <c r="AR190" s="144" t="s">
        <v>436</v>
      </c>
      <c r="AT190" s="144" t="s">
        <v>307</v>
      </c>
      <c r="AU190" s="144" t="s">
        <v>88</v>
      </c>
      <c r="AY190" s="18" t="s">
        <v>305</v>
      </c>
      <c r="BE190" s="145">
        <f>IF(N190="základní",J190,0)</f>
        <v>0</v>
      </c>
      <c r="BF190" s="145">
        <f>IF(N190="snížená",J190,0)</f>
        <v>0</v>
      </c>
      <c r="BG190" s="145">
        <f>IF(N190="zákl. přenesená",J190,0)</f>
        <v>0</v>
      </c>
      <c r="BH190" s="145">
        <f>IF(N190="sníž. přenesená",J190,0)</f>
        <v>0</v>
      </c>
      <c r="BI190" s="145">
        <f>IF(N190="nulová",J190,0)</f>
        <v>0</v>
      </c>
      <c r="BJ190" s="18" t="s">
        <v>86</v>
      </c>
      <c r="BK190" s="145">
        <f>ROUND(I190*H190,2)</f>
        <v>0</v>
      </c>
      <c r="BL190" s="18" t="s">
        <v>436</v>
      </c>
      <c r="BM190" s="144" t="s">
        <v>5070</v>
      </c>
    </row>
    <row r="191" spans="2:65" s="1" customFormat="1" ht="11.25">
      <c r="B191" s="33"/>
      <c r="D191" s="146" t="s">
        <v>313</v>
      </c>
      <c r="F191" s="147" t="s">
        <v>5071</v>
      </c>
      <c r="I191" s="148"/>
      <c r="L191" s="33"/>
      <c r="M191" s="149"/>
      <c r="T191" s="54"/>
      <c r="AT191" s="18" t="s">
        <v>313</v>
      </c>
      <c r="AU191" s="18" t="s">
        <v>88</v>
      </c>
    </row>
    <row r="192" spans="2:65" s="1" customFormat="1" ht="11.25">
      <c r="B192" s="33"/>
      <c r="D192" s="150" t="s">
        <v>315</v>
      </c>
      <c r="F192" s="151" t="s">
        <v>5072</v>
      </c>
      <c r="I192" s="148"/>
      <c r="L192" s="33"/>
      <c r="M192" s="149"/>
      <c r="T192" s="54"/>
      <c r="AT192" s="18" t="s">
        <v>315</v>
      </c>
      <c r="AU192" s="18" t="s">
        <v>88</v>
      </c>
    </row>
    <row r="193" spans="2:65" s="1" customFormat="1" ht="21.75" customHeight="1">
      <c r="B193" s="33"/>
      <c r="C193" s="133" t="s">
        <v>507</v>
      </c>
      <c r="D193" s="133" t="s">
        <v>307</v>
      </c>
      <c r="E193" s="134" t="s">
        <v>5073</v>
      </c>
      <c r="F193" s="135" t="s">
        <v>5074</v>
      </c>
      <c r="G193" s="136" t="s">
        <v>402</v>
      </c>
      <c r="H193" s="137">
        <v>359</v>
      </c>
      <c r="I193" s="138"/>
      <c r="J193" s="139">
        <f>ROUND(I193*H193,2)</f>
        <v>0</v>
      </c>
      <c r="K193" s="135" t="s">
        <v>310</v>
      </c>
      <c r="L193" s="33"/>
      <c r="M193" s="140" t="s">
        <v>42</v>
      </c>
      <c r="N193" s="141" t="s">
        <v>50</v>
      </c>
      <c r="P193" s="142">
        <f>O193*H193</f>
        <v>0</v>
      </c>
      <c r="Q193" s="142">
        <v>7.4400000000000004E-3</v>
      </c>
      <c r="R193" s="142">
        <f>Q193*H193</f>
        <v>2.67096</v>
      </c>
      <c r="S193" s="142">
        <v>0</v>
      </c>
      <c r="T193" s="143">
        <f>S193*H193</f>
        <v>0</v>
      </c>
      <c r="AR193" s="144" t="s">
        <v>436</v>
      </c>
      <c r="AT193" s="144" t="s">
        <v>307</v>
      </c>
      <c r="AU193" s="144" t="s">
        <v>88</v>
      </c>
      <c r="AY193" s="18" t="s">
        <v>305</v>
      </c>
      <c r="BE193" s="145">
        <f>IF(N193="základní",J193,0)</f>
        <v>0</v>
      </c>
      <c r="BF193" s="145">
        <f>IF(N193="snížená",J193,0)</f>
        <v>0</v>
      </c>
      <c r="BG193" s="145">
        <f>IF(N193="zákl. přenesená",J193,0)</f>
        <v>0</v>
      </c>
      <c r="BH193" s="145">
        <f>IF(N193="sníž. přenesená",J193,0)</f>
        <v>0</v>
      </c>
      <c r="BI193" s="145">
        <f>IF(N193="nulová",J193,0)</f>
        <v>0</v>
      </c>
      <c r="BJ193" s="18" t="s">
        <v>86</v>
      </c>
      <c r="BK193" s="145">
        <f>ROUND(I193*H193,2)</f>
        <v>0</v>
      </c>
      <c r="BL193" s="18" t="s">
        <v>436</v>
      </c>
      <c r="BM193" s="144" t="s">
        <v>5075</v>
      </c>
    </row>
    <row r="194" spans="2:65" s="1" customFormat="1" ht="11.25">
      <c r="B194" s="33"/>
      <c r="D194" s="146" t="s">
        <v>313</v>
      </c>
      <c r="F194" s="147" t="s">
        <v>5076</v>
      </c>
      <c r="I194" s="148"/>
      <c r="L194" s="33"/>
      <c r="M194" s="149"/>
      <c r="T194" s="54"/>
      <c r="AT194" s="18" t="s">
        <v>313</v>
      </c>
      <c r="AU194" s="18" t="s">
        <v>88</v>
      </c>
    </row>
    <row r="195" spans="2:65" s="1" customFormat="1" ht="11.25">
      <c r="B195" s="33"/>
      <c r="D195" s="150" t="s">
        <v>315</v>
      </c>
      <c r="F195" s="151" t="s">
        <v>5077</v>
      </c>
      <c r="I195" s="148"/>
      <c r="L195" s="33"/>
      <c r="M195" s="149"/>
      <c r="T195" s="54"/>
      <c r="AT195" s="18" t="s">
        <v>315</v>
      </c>
      <c r="AU195" s="18" t="s">
        <v>88</v>
      </c>
    </row>
    <row r="196" spans="2:65" s="1" customFormat="1" ht="21.75" customHeight="1">
      <c r="B196" s="33"/>
      <c r="C196" s="133" t="s">
        <v>517</v>
      </c>
      <c r="D196" s="133" t="s">
        <v>307</v>
      </c>
      <c r="E196" s="134" t="s">
        <v>5078</v>
      </c>
      <c r="F196" s="135" t="s">
        <v>5079</v>
      </c>
      <c r="G196" s="136" t="s">
        <v>402</v>
      </c>
      <c r="H196" s="137">
        <v>55</v>
      </c>
      <c r="I196" s="138"/>
      <c r="J196" s="139">
        <f>ROUND(I196*H196,2)</f>
        <v>0</v>
      </c>
      <c r="K196" s="135" t="s">
        <v>310</v>
      </c>
      <c r="L196" s="33"/>
      <c r="M196" s="140" t="s">
        <v>42</v>
      </c>
      <c r="N196" s="141" t="s">
        <v>50</v>
      </c>
      <c r="P196" s="142">
        <f>O196*H196</f>
        <v>0</v>
      </c>
      <c r="Q196" s="142">
        <v>1.2319999999999999E-2</v>
      </c>
      <c r="R196" s="142">
        <f>Q196*H196</f>
        <v>0.67759999999999998</v>
      </c>
      <c r="S196" s="142">
        <v>0</v>
      </c>
      <c r="T196" s="143">
        <f>S196*H196</f>
        <v>0</v>
      </c>
      <c r="AR196" s="144" t="s">
        <v>436</v>
      </c>
      <c r="AT196" s="144" t="s">
        <v>307</v>
      </c>
      <c r="AU196" s="144" t="s">
        <v>88</v>
      </c>
      <c r="AY196" s="18" t="s">
        <v>305</v>
      </c>
      <c r="BE196" s="145">
        <f>IF(N196="základní",J196,0)</f>
        <v>0</v>
      </c>
      <c r="BF196" s="145">
        <f>IF(N196="snížená",J196,0)</f>
        <v>0</v>
      </c>
      <c r="BG196" s="145">
        <f>IF(N196="zákl. přenesená",J196,0)</f>
        <v>0</v>
      </c>
      <c r="BH196" s="145">
        <f>IF(N196="sníž. přenesená",J196,0)</f>
        <v>0</v>
      </c>
      <c r="BI196" s="145">
        <f>IF(N196="nulová",J196,0)</f>
        <v>0</v>
      </c>
      <c r="BJ196" s="18" t="s">
        <v>86</v>
      </c>
      <c r="BK196" s="145">
        <f>ROUND(I196*H196,2)</f>
        <v>0</v>
      </c>
      <c r="BL196" s="18" t="s">
        <v>436</v>
      </c>
      <c r="BM196" s="144" t="s">
        <v>5080</v>
      </c>
    </row>
    <row r="197" spans="2:65" s="1" customFormat="1" ht="11.25">
      <c r="B197" s="33"/>
      <c r="D197" s="146" t="s">
        <v>313</v>
      </c>
      <c r="F197" s="147" t="s">
        <v>5081</v>
      </c>
      <c r="I197" s="148"/>
      <c r="L197" s="33"/>
      <c r="M197" s="149"/>
      <c r="T197" s="54"/>
      <c r="AT197" s="18" t="s">
        <v>313</v>
      </c>
      <c r="AU197" s="18" t="s">
        <v>88</v>
      </c>
    </row>
    <row r="198" spans="2:65" s="1" customFormat="1" ht="11.25">
      <c r="B198" s="33"/>
      <c r="D198" s="150" t="s">
        <v>315</v>
      </c>
      <c r="F198" s="151" t="s">
        <v>5082</v>
      </c>
      <c r="I198" s="148"/>
      <c r="L198" s="33"/>
      <c r="M198" s="149"/>
      <c r="T198" s="54"/>
      <c r="AT198" s="18" t="s">
        <v>315</v>
      </c>
      <c r="AU198" s="18" t="s">
        <v>88</v>
      </c>
    </row>
    <row r="199" spans="2:65" s="1" customFormat="1" ht="21.75" customHeight="1">
      <c r="B199" s="33"/>
      <c r="C199" s="133" t="s">
        <v>525</v>
      </c>
      <c r="D199" s="133" t="s">
        <v>307</v>
      </c>
      <c r="E199" s="134" t="s">
        <v>5083</v>
      </c>
      <c r="F199" s="135" t="s">
        <v>5084</v>
      </c>
      <c r="G199" s="136" t="s">
        <v>402</v>
      </c>
      <c r="H199" s="137">
        <v>13</v>
      </c>
      <c r="I199" s="138"/>
      <c r="J199" s="139">
        <f>ROUND(I199*H199,2)</f>
        <v>0</v>
      </c>
      <c r="K199" s="135" t="s">
        <v>721</v>
      </c>
      <c r="L199" s="33"/>
      <c r="M199" s="140" t="s">
        <v>42</v>
      </c>
      <c r="N199" s="141" t="s">
        <v>50</v>
      </c>
      <c r="P199" s="142">
        <f>O199*H199</f>
        <v>0</v>
      </c>
      <c r="Q199" s="142">
        <v>2.9659999999999999E-2</v>
      </c>
      <c r="R199" s="142">
        <f>Q199*H199</f>
        <v>0.38557999999999998</v>
      </c>
      <c r="S199" s="142">
        <v>0</v>
      </c>
      <c r="T199" s="143">
        <f>S199*H199</f>
        <v>0</v>
      </c>
      <c r="AR199" s="144" t="s">
        <v>436</v>
      </c>
      <c r="AT199" s="144" t="s">
        <v>307</v>
      </c>
      <c r="AU199" s="144" t="s">
        <v>88</v>
      </c>
      <c r="AY199" s="18" t="s">
        <v>305</v>
      </c>
      <c r="BE199" s="145">
        <f>IF(N199="základní",J199,0)</f>
        <v>0</v>
      </c>
      <c r="BF199" s="145">
        <f>IF(N199="snížená",J199,0)</f>
        <v>0</v>
      </c>
      <c r="BG199" s="145">
        <f>IF(N199="zákl. přenesená",J199,0)</f>
        <v>0</v>
      </c>
      <c r="BH199" s="145">
        <f>IF(N199="sníž. přenesená",J199,0)</f>
        <v>0</v>
      </c>
      <c r="BI199" s="145">
        <f>IF(N199="nulová",J199,0)</f>
        <v>0</v>
      </c>
      <c r="BJ199" s="18" t="s">
        <v>86</v>
      </c>
      <c r="BK199" s="145">
        <f>ROUND(I199*H199,2)</f>
        <v>0</v>
      </c>
      <c r="BL199" s="18" t="s">
        <v>436</v>
      </c>
      <c r="BM199" s="144" t="s">
        <v>5085</v>
      </c>
    </row>
    <row r="200" spans="2:65" s="1" customFormat="1" ht="11.25">
      <c r="B200" s="33"/>
      <c r="D200" s="146" t="s">
        <v>313</v>
      </c>
      <c r="F200" s="147" t="s">
        <v>5086</v>
      </c>
      <c r="I200" s="148"/>
      <c r="L200" s="33"/>
      <c r="M200" s="149"/>
      <c r="T200" s="54"/>
      <c r="AT200" s="18" t="s">
        <v>313</v>
      </c>
      <c r="AU200" s="18" t="s">
        <v>88</v>
      </c>
    </row>
    <row r="201" spans="2:65" s="1" customFormat="1" ht="39">
      <c r="B201" s="33"/>
      <c r="D201" s="146" t="s">
        <v>4036</v>
      </c>
      <c r="F201" s="189" t="s">
        <v>5087</v>
      </c>
      <c r="I201" s="148"/>
      <c r="L201" s="33"/>
      <c r="M201" s="149"/>
      <c r="T201" s="54"/>
      <c r="AT201" s="18" t="s">
        <v>4036</v>
      </c>
      <c r="AU201" s="18" t="s">
        <v>88</v>
      </c>
    </row>
    <row r="202" spans="2:65" s="1" customFormat="1" ht="16.5" customHeight="1">
      <c r="B202" s="33"/>
      <c r="C202" s="133" t="s">
        <v>533</v>
      </c>
      <c r="D202" s="133" t="s">
        <v>307</v>
      </c>
      <c r="E202" s="134" t="s">
        <v>5088</v>
      </c>
      <c r="F202" s="135" t="s">
        <v>5089</v>
      </c>
      <c r="G202" s="136" t="s">
        <v>402</v>
      </c>
      <c r="H202" s="137">
        <v>32</v>
      </c>
      <c r="I202" s="138"/>
      <c r="J202" s="139">
        <f>ROUND(I202*H202,2)</f>
        <v>0</v>
      </c>
      <c r="K202" s="135" t="s">
        <v>310</v>
      </c>
      <c r="L202" s="33"/>
      <c r="M202" s="140" t="s">
        <v>42</v>
      </c>
      <c r="N202" s="141" t="s">
        <v>50</v>
      </c>
      <c r="P202" s="142">
        <f>O202*H202</f>
        <v>0</v>
      </c>
      <c r="Q202" s="142">
        <v>5.9000000000000003E-4</v>
      </c>
      <c r="R202" s="142">
        <f>Q202*H202</f>
        <v>1.8880000000000001E-2</v>
      </c>
      <c r="S202" s="142">
        <v>0</v>
      </c>
      <c r="T202" s="143">
        <f>S202*H202</f>
        <v>0</v>
      </c>
      <c r="AR202" s="144" t="s">
        <v>436</v>
      </c>
      <c r="AT202" s="144" t="s">
        <v>307</v>
      </c>
      <c r="AU202" s="144" t="s">
        <v>88</v>
      </c>
      <c r="AY202" s="18" t="s">
        <v>305</v>
      </c>
      <c r="BE202" s="145">
        <f>IF(N202="základní",J202,0)</f>
        <v>0</v>
      </c>
      <c r="BF202" s="145">
        <f>IF(N202="snížená",J202,0)</f>
        <v>0</v>
      </c>
      <c r="BG202" s="145">
        <f>IF(N202="zákl. přenesená",J202,0)</f>
        <v>0</v>
      </c>
      <c r="BH202" s="145">
        <f>IF(N202="sníž. přenesená",J202,0)</f>
        <v>0</v>
      </c>
      <c r="BI202" s="145">
        <f>IF(N202="nulová",J202,0)</f>
        <v>0</v>
      </c>
      <c r="BJ202" s="18" t="s">
        <v>86</v>
      </c>
      <c r="BK202" s="145">
        <f>ROUND(I202*H202,2)</f>
        <v>0</v>
      </c>
      <c r="BL202" s="18" t="s">
        <v>436</v>
      </c>
      <c r="BM202" s="144" t="s">
        <v>5090</v>
      </c>
    </row>
    <row r="203" spans="2:65" s="1" customFormat="1" ht="11.25">
      <c r="B203" s="33"/>
      <c r="D203" s="146" t="s">
        <v>313</v>
      </c>
      <c r="F203" s="147" t="s">
        <v>5091</v>
      </c>
      <c r="I203" s="148"/>
      <c r="L203" s="33"/>
      <c r="M203" s="149"/>
      <c r="T203" s="54"/>
      <c r="AT203" s="18" t="s">
        <v>313</v>
      </c>
      <c r="AU203" s="18" t="s">
        <v>88</v>
      </c>
    </row>
    <row r="204" spans="2:65" s="1" customFormat="1" ht="11.25">
      <c r="B204" s="33"/>
      <c r="D204" s="150" t="s">
        <v>315</v>
      </c>
      <c r="F204" s="151" t="s">
        <v>5092</v>
      </c>
      <c r="I204" s="148"/>
      <c r="L204" s="33"/>
      <c r="M204" s="149"/>
      <c r="T204" s="54"/>
      <c r="AT204" s="18" t="s">
        <v>315</v>
      </c>
      <c r="AU204" s="18" t="s">
        <v>88</v>
      </c>
    </row>
    <row r="205" spans="2:65" s="1" customFormat="1" ht="16.5" customHeight="1">
      <c r="B205" s="33"/>
      <c r="C205" s="133" t="s">
        <v>538</v>
      </c>
      <c r="D205" s="133" t="s">
        <v>307</v>
      </c>
      <c r="E205" s="134" t="s">
        <v>5093</v>
      </c>
      <c r="F205" s="135" t="s">
        <v>5094</v>
      </c>
      <c r="G205" s="136" t="s">
        <v>402</v>
      </c>
      <c r="H205" s="137">
        <v>267</v>
      </c>
      <c r="I205" s="138"/>
      <c r="J205" s="139">
        <f>ROUND(I205*H205,2)</f>
        <v>0</v>
      </c>
      <c r="K205" s="135" t="s">
        <v>310</v>
      </c>
      <c r="L205" s="33"/>
      <c r="M205" s="140" t="s">
        <v>42</v>
      </c>
      <c r="N205" s="141" t="s">
        <v>50</v>
      </c>
      <c r="P205" s="142">
        <f>O205*H205</f>
        <v>0</v>
      </c>
      <c r="Q205" s="142">
        <v>2.0100000000000001E-3</v>
      </c>
      <c r="R205" s="142">
        <f>Q205*H205</f>
        <v>0.53666999999999998</v>
      </c>
      <c r="S205" s="142">
        <v>0</v>
      </c>
      <c r="T205" s="143">
        <f>S205*H205</f>
        <v>0</v>
      </c>
      <c r="AR205" s="144" t="s">
        <v>436</v>
      </c>
      <c r="AT205" s="144" t="s">
        <v>307</v>
      </c>
      <c r="AU205" s="144" t="s">
        <v>88</v>
      </c>
      <c r="AY205" s="18" t="s">
        <v>305</v>
      </c>
      <c r="BE205" s="145">
        <f>IF(N205="základní",J205,0)</f>
        <v>0</v>
      </c>
      <c r="BF205" s="145">
        <f>IF(N205="snížená",J205,0)</f>
        <v>0</v>
      </c>
      <c r="BG205" s="145">
        <f>IF(N205="zákl. přenesená",J205,0)</f>
        <v>0</v>
      </c>
      <c r="BH205" s="145">
        <f>IF(N205="sníž. přenesená",J205,0)</f>
        <v>0</v>
      </c>
      <c r="BI205" s="145">
        <f>IF(N205="nulová",J205,0)</f>
        <v>0</v>
      </c>
      <c r="BJ205" s="18" t="s">
        <v>86</v>
      </c>
      <c r="BK205" s="145">
        <f>ROUND(I205*H205,2)</f>
        <v>0</v>
      </c>
      <c r="BL205" s="18" t="s">
        <v>436</v>
      </c>
      <c r="BM205" s="144" t="s">
        <v>5095</v>
      </c>
    </row>
    <row r="206" spans="2:65" s="1" customFormat="1" ht="11.25">
      <c r="B206" s="33"/>
      <c r="D206" s="146" t="s">
        <v>313</v>
      </c>
      <c r="F206" s="147" t="s">
        <v>5096</v>
      </c>
      <c r="I206" s="148"/>
      <c r="L206" s="33"/>
      <c r="M206" s="149"/>
      <c r="T206" s="54"/>
      <c r="AT206" s="18" t="s">
        <v>313</v>
      </c>
      <c r="AU206" s="18" t="s">
        <v>88</v>
      </c>
    </row>
    <row r="207" spans="2:65" s="1" customFormat="1" ht="11.25">
      <c r="B207" s="33"/>
      <c r="D207" s="150" t="s">
        <v>315</v>
      </c>
      <c r="F207" s="151" t="s">
        <v>5097</v>
      </c>
      <c r="I207" s="148"/>
      <c r="L207" s="33"/>
      <c r="M207" s="149"/>
      <c r="T207" s="54"/>
      <c r="AT207" s="18" t="s">
        <v>315</v>
      </c>
      <c r="AU207" s="18" t="s">
        <v>88</v>
      </c>
    </row>
    <row r="208" spans="2:65" s="1" customFormat="1" ht="16.5" customHeight="1">
      <c r="B208" s="33"/>
      <c r="C208" s="133" t="s">
        <v>545</v>
      </c>
      <c r="D208" s="133" t="s">
        <v>307</v>
      </c>
      <c r="E208" s="134" t="s">
        <v>5098</v>
      </c>
      <c r="F208" s="135" t="s">
        <v>5099</v>
      </c>
      <c r="G208" s="136" t="s">
        <v>402</v>
      </c>
      <c r="H208" s="137">
        <v>32</v>
      </c>
      <c r="I208" s="138"/>
      <c r="J208" s="139">
        <f>ROUND(I208*H208,2)</f>
        <v>0</v>
      </c>
      <c r="K208" s="135" t="s">
        <v>310</v>
      </c>
      <c r="L208" s="33"/>
      <c r="M208" s="140" t="s">
        <v>42</v>
      </c>
      <c r="N208" s="141" t="s">
        <v>50</v>
      </c>
      <c r="P208" s="142">
        <f>O208*H208</f>
        <v>0</v>
      </c>
      <c r="Q208" s="142">
        <v>1.4499999999999999E-3</v>
      </c>
      <c r="R208" s="142">
        <f>Q208*H208</f>
        <v>4.6399999999999997E-2</v>
      </c>
      <c r="S208" s="142">
        <v>0</v>
      </c>
      <c r="T208" s="143">
        <f>S208*H208</f>
        <v>0</v>
      </c>
      <c r="AR208" s="144" t="s">
        <v>436</v>
      </c>
      <c r="AT208" s="144" t="s">
        <v>307</v>
      </c>
      <c r="AU208" s="144" t="s">
        <v>88</v>
      </c>
      <c r="AY208" s="18" t="s">
        <v>305</v>
      </c>
      <c r="BE208" s="145">
        <f>IF(N208="základní",J208,0)</f>
        <v>0</v>
      </c>
      <c r="BF208" s="145">
        <f>IF(N208="snížená",J208,0)</f>
        <v>0</v>
      </c>
      <c r="BG208" s="145">
        <f>IF(N208="zákl. přenesená",J208,0)</f>
        <v>0</v>
      </c>
      <c r="BH208" s="145">
        <f>IF(N208="sníž. přenesená",J208,0)</f>
        <v>0</v>
      </c>
      <c r="BI208" s="145">
        <f>IF(N208="nulová",J208,0)</f>
        <v>0</v>
      </c>
      <c r="BJ208" s="18" t="s">
        <v>86</v>
      </c>
      <c r="BK208" s="145">
        <f>ROUND(I208*H208,2)</f>
        <v>0</v>
      </c>
      <c r="BL208" s="18" t="s">
        <v>436</v>
      </c>
      <c r="BM208" s="144" t="s">
        <v>5100</v>
      </c>
    </row>
    <row r="209" spans="2:65" s="1" customFormat="1" ht="11.25">
      <c r="B209" s="33"/>
      <c r="D209" s="146" t="s">
        <v>313</v>
      </c>
      <c r="F209" s="147" t="s">
        <v>5101</v>
      </c>
      <c r="I209" s="148"/>
      <c r="L209" s="33"/>
      <c r="M209" s="149"/>
      <c r="T209" s="54"/>
      <c r="AT209" s="18" t="s">
        <v>313</v>
      </c>
      <c r="AU209" s="18" t="s">
        <v>88</v>
      </c>
    </row>
    <row r="210" spans="2:65" s="1" customFormat="1" ht="11.25">
      <c r="B210" s="33"/>
      <c r="D210" s="150" t="s">
        <v>315</v>
      </c>
      <c r="F210" s="151" t="s">
        <v>5102</v>
      </c>
      <c r="I210" s="148"/>
      <c r="L210" s="33"/>
      <c r="M210" s="149"/>
      <c r="T210" s="54"/>
      <c r="AT210" s="18" t="s">
        <v>315</v>
      </c>
      <c r="AU210" s="18" t="s">
        <v>88</v>
      </c>
    </row>
    <row r="211" spans="2:65" s="1" customFormat="1" ht="16.5" customHeight="1">
      <c r="B211" s="33"/>
      <c r="C211" s="133" t="s">
        <v>551</v>
      </c>
      <c r="D211" s="133" t="s">
        <v>307</v>
      </c>
      <c r="E211" s="134" t="s">
        <v>5103</v>
      </c>
      <c r="F211" s="135" t="s">
        <v>5104</v>
      </c>
      <c r="G211" s="136" t="s">
        <v>402</v>
      </c>
      <c r="H211" s="137">
        <v>61</v>
      </c>
      <c r="I211" s="138"/>
      <c r="J211" s="139">
        <f>ROUND(I211*H211,2)</f>
        <v>0</v>
      </c>
      <c r="K211" s="135" t="s">
        <v>721</v>
      </c>
      <c r="L211" s="33"/>
      <c r="M211" s="140" t="s">
        <v>42</v>
      </c>
      <c r="N211" s="141" t="s">
        <v>50</v>
      </c>
      <c r="P211" s="142">
        <f>O211*H211</f>
        <v>0</v>
      </c>
      <c r="Q211" s="142">
        <v>4.0999999999999999E-4</v>
      </c>
      <c r="R211" s="142">
        <f>Q211*H211</f>
        <v>2.5010000000000001E-2</v>
      </c>
      <c r="S211" s="142">
        <v>0</v>
      </c>
      <c r="T211" s="143">
        <f>S211*H211</f>
        <v>0</v>
      </c>
      <c r="AR211" s="144" t="s">
        <v>436</v>
      </c>
      <c r="AT211" s="144" t="s">
        <v>307</v>
      </c>
      <c r="AU211" s="144" t="s">
        <v>88</v>
      </c>
      <c r="AY211" s="18" t="s">
        <v>305</v>
      </c>
      <c r="BE211" s="145">
        <f>IF(N211="základní",J211,0)</f>
        <v>0</v>
      </c>
      <c r="BF211" s="145">
        <f>IF(N211="snížená",J211,0)</f>
        <v>0</v>
      </c>
      <c r="BG211" s="145">
        <f>IF(N211="zákl. přenesená",J211,0)</f>
        <v>0</v>
      </c>
      <c r="BH211" s="145">
        <f>IF(N211="sníž. přenesená",J211,0)</f>
        <v>0</v>
      </c>
      <c r="BI211" s="145">
        <f>IF(N211="nulová",J211,0)</f>
        <v>0</v>
      </c>
      <c r="BJ211" s="18" t="s">
        <v>86</v>
      </c>
      <c r="BK211" s="145">
        <f>ROUND(I211*H211,2)</f>
        <v>0</v>
      </c>
      <c r="BL211" s="18" t="s">
        <v>436</v>
      </c>
      <c r="BM211" s="144" t="s">
        <v>5105</v>
      </c>
    </row>
    <row r="212" spans="2:65" s="1" customFormat="1" ht="11.25">
      <c r="B212" s="33"/>
      <c r="D212" s="146" t="s">
        <v>313</v>
      </c>
      <c r="F212" s="147" t="s">
        <v>5106</v>
      </c>
      <c r="I212" s="148"/>
      <c r="L212" s="33"/>
      <c r="M212" s="149"/>
      <c r="T212" s="54"/>
      <c r="AT212" s="18" t="s">
        <v>313</v>
      </c>
      <c r="AU212" s="18" t="s">
        <v>88</v>
      </c>
    </row>
    <row r="213" spans="2:65" s="1" customFormat="1" ht="16.5" customHeight="1">
      <c r="B213" s="33"/>
      <c r="C213" s="133" t="s">
        <v>559</v>
      </c>
      <c r="D213" s="133" t="s">
        <v>307</v>
      </c>
      <c r="E213" s="134" t="s">
        <v>5107</v>
      </c>
      <c r="F213" s="135" t="s">
        <v>5108</v>
      </c>
      <c r="G213" s="136" t="s">
        <v>402</v>
      </c>
      <c r="H213" s="137">
        <v>197</v>
      </c>
      <c r="I213" s="138"/>
      <c r="J213" s="139">
        <f>ROUND(I213*H213,2)</f>
        <v>0</v>
      </c>
      <c r="K213" s="135" t="s">
        <v>310</v>
      </c>
      <c r="L213" s="33"/>
      <c r="M213" s="140" t="s">
        <v>42</v>
      </c>
      <c r="N213" s="141" t="s">
        <v>50</v>
      </c>
      <c r="P213" s="142">
        <f>O213*H213</f>
        <v>0</v>
      </c>
      <c r="Q213" s="142">
        <v>4.0999999999999999E-4</v>
      </c>
      <c r="R213" s="142">
        <f>Q213*H213</f>
        <v>8.0769999999999995E-2</v>
      </c>
      <c r="S213" s="142">
        <v>0</v>
      </c>
      <c r="T213" s="143">
        <f>S213*H213</f>
        <v>0</v>
      </c>
      <c r="AR213" s="144" t="s">
        <v>436</v>
      </c>
      <c r="AT213" s="144" t="s">
        <v>307</v>
      </c>
      <c r="AU213" s="144" t="s">
        <v>88</v>
      </c>
      <c r="AY213" s="18" t="s">
        <v>305</v>
      </c>
      <c r="BE213" s="145">
        <f>IF(N213="základní",J213,0)</f>
        <v>0</v>
      </c>
      <c r="BF213" s="145">
        <f>IF(N213="snížená",J213,0)</f>
        <v>0</v>
      </c>
      <c r="BG213" s="145">
        <f>IF(N213="zákl. přenesená",J213,0)</f>
        <v>0</v>
      </c>
      <c r="BH213" s="145">
        <f>IF(N213="sníž. přenesená",J213,0)</f>
        <v>0</v>
      </c>
      <c r="BI213" s="145">
        <f>IF(N213="nulová",J213,0)</f>
        <v>0</v>
      </c>
      <c r="BJ213" s="18" t="s">
        <v>86</v>
      </c>
      <c r="BK213" s="145">
        <f>ROUND(I213*H213,2)</f>
        <v>0</v>
      </c>
      <c r="BL213" s="18" t="s">
        <v>436</v>
      </c>
      <c r="BM213" s="144" t="s">
        <v>5109</v>
      </c>
    </row>
    <row r="214" spans="2:65" s="1" customFormat="1" ht="11.25">
      <c r="B214" s="33"/>
      <c r="D214" s="146" t="s">
        <v>313</v>
      </c>
      <c r="F214" s="147" t="s">
        <v>5110</v>
      </c>
      <c r="I214" s="148"/>
      <c r="L214" s="33"/>
      <c r="M214" s="149"/>
      <c r="T214" s="54"/>
      <c r="AT214" s="18" t="s">
        <v>313</v>
      </c>
      <c r="AU214" s="18" t="s">
        <v>88</v>
      </c>
    </row>
    <row r="215" spans="2:65" s="1" customFormat="1" ht="11.25">
      <c r="B215" s="33"/>
      <c r="D215" s="150" t="s">
        <v>315</v>
      </c>
      <c r="F215" s="151" t="s">
        <v>5111</v>
      </c>
      <c r="I215" s="148"/>
      <c r="L215" s="33"/>
      <c r="M215" s="149"/>
      <c r="T215" s="54"/>
      <c r="AT215" s="18" t="s">
        <v>315</v>
      </c>
      <c r="AU215" s="18" t="s">
        <v>88</v>
      </c>
    </row>
    <row r="216" spans="2:65" s="1" customFormat="1" ht="16.5" customHeight="1">
      <c r="B216" s="33"/>
      <c r="C216" s="133" t="s">
        <v>569</v>
      </c>
      <c r="D216" s="133" t="s">
        <v>307</v>
      </c>
      <c r="E216" s="134" t="s">
        <v>5112</v>
      </c>
      <c r="F216" s="135" t="s">
        <v>5113</v>
      </c>
      <c r="G216" s="136" t="s">
        <v>402</v>
      </c>
      <c r="H216" s="137">
        <v>328</v>
      </c>
      <c r="I216" s="138"/>
      <c r="J216" s="139">
        <f>ROUND(I216*H216,2)</f>
        <v>0</v>
      </c>
      <c r="K216" s="135" t="s">
        <v>310</v>
      </c>
      <c r="L216" s="33"/>
      <c r="M216" s="140" t="s">
        <v>42</v>
      </c>
      <c r="N216" s="141" t="s">
        <v>50</v>
      </c>
      <c r="P216" s="142">
        <f>O216*H216</f>
        <v>0</v>
      </c>
      <c r="Q216" s="142">
        <v>4.8000000000000001E-4</v>
      </c>
      <c r="R216" s="142">
        <f>Q216*H216</f>
        <v>0.15744</v>
      </c>
      <c r="S216" s="142">
        <v>0</v>
      </c>
      <c r="T216" s="143">
        <f>S216*H216</f>
        <v>0</v>
      </c>
      <c r="AR216" s="144" t="s">
        <v>436</v>
      </c>
      <c r="AT216" s="144" t="s">
        <v>307</v>
      </c>
      <c r="AU216" s="144" t="s">
        <v>88</v>
      </c>
      <c r="AY216" s="18" t="s">
        <v>305</v>
      </c>
      <c r="BE216" s="145">
        <f>IF(N216="základní",J216,0)</f>
        <v>0</v>
      </c>
      <c r="BF216" s="145">
        <f>IF(N216="snížená",J216,0)</f>
        <v>0</v>
      </c>
      <c r="BG216" s="145">
        <f>IF(N216="zákl. přenesená",J216,0)</f>
        <v>0</v>
      </c>
      <c r="BH216" s="145">
        <f>IF(N216="sníž. přenesená",J216,0)</f>
        <v>0</v>
      </c>
      <c r="BI216" s="145">
        <f>IF(N216="nulová",J216,0)</f>
        <v>0</v>
      </c>
      <c r="BJ216" s="18" t="s">
        <v>86</v>
      </c>
      <c r="BK216" s="145">
        <f>ROUND(I216*H216,2)</f>
        <v>0</v>
      </c>
      <c r="BL216" s="18" t="s">
        <v>436</v>
      </c>
      <c r="BM216" s="144" t="s">
        <v>5114</v>
      </c>
    </row>
    <row r="217" spans="2:65" s="1" customFormat="1" ht="11.25">
      <c r="B217" s="33"/>
      <c r="D217" s="146" t="s">
        <v>313</v>
      </c>
      <c r="F217" s="147" t="s">
        <v>5115</v>
      </c>
      <c r="I217" s="148"/>
      <c r="L217" s="33"/>
      <c r="M217" s="149"/>
      <c r="T217" s="54"/>
      <c r="AT217" s="18" t="s">
        <v>313</v>
      </c>
      <c r="AU217" s="18" t="s">
        <v>88</v>
      </c>
    </row>
    <row r="218" spans="2:65" s="1" customFormat="1" ht="11.25">
      <c r="B218" s="33"/>
      <c r="D218" s="150" t="s">
        <v>315</v>
      </c>
      <c r="F218" s="151" t="s">
        <v>5116</v>
      </c>
      <c r="I218" s="148"/>
      <c r="L218" s="33"/>
      <c r="M218" s="149"/>
      <c r="T218" s="54"/>
      <c r="AT218" s="18" t="s">
        <v>315</v>
      </c>
      <c r="AU218" s="18" t="s">
        <v>88</v>
      </c>
    </row>
    <row r="219" spans="2:65" s="1" customFormat="1" ht="16.5" customHeight="1">
      <c r="B219" s="33"/>
      <c r="C219" s="133" t="s">
        <v>577</v>
      </c>
      <c r="D219" s="133" t="s">
        <v>307</v>
      </c>
      <c r="E219" s="134" t="s">
        <v>5117</v>
      </c>
      <c r="F219" s="135" t="s">
        <v>5118</v>
      </c>
      <c r="G219" s="136" t="s">
        <v>402</v>
      </c>
      <c r="H219" s="137">
        <v>22</v>
      </c>
      <c r="I219" s="138"/>
      <c r="J219" s="139">
        <f>ROUND(I219*H219,2)</f>
        <v>0</v>
      </c>
      <c r="K219" s="135" t="s">
        <v>310</v>
      </c>
      <c r="L219" s="33"/>
      <c r="M219" s="140" t="s">
        <v>42</v>
      </c>
      <c r="N219" s="141" t="s">
        <v>50</v>
      </c>
      <c r="P219" s="142">
        <f>O219*H219</f>
        <v>0</v>
      </c>
      <c r="Q219" s="142">
        <v>7.1000000000000002E-4</v>
      </c>
      <c r="R219" s="142">
        <f>Q219*H219</f>
        <v>1.562E-2</v>
      </c>
      <c r="S219" s="142">
        <v>0</v>
      </c>
      <c r="T219" s="143">
        <f>S219*H219</f>
        <v>0</v>
      </c>
      <c r="AR219" s="144" t="s">
        <v>436</v>
      </c>
      <c r="AT219" s="144" t="s">
        <v>307</v>
      </c>
      <c r="AU219" s="144" t="s">
        <v>88</v>
      </c>
      <c r="AY219" s="18" t="s">
        <v>305</v>
      </c>
      <c r="BE219" s="145">
        <f>IF(N219="základní",J219,0)</f>
        <v>0</v>
      </c>
      <c r="BF219" s="145">
        <f>IF(N219="snížená",J219,0)</f>
        <v>0</v>
      </c>
      <c r="BG219" s="145">
        <f>IF(N219="zákl. přenesená",J219,0)</f>
        <v>0</v>
      </c>
      <c r="BH219" s="145">
        <f>IF(N219="sníž. přenesená",J219,0)</f>
        <v>0</v>
      </c>
      <c r="BI219" s="145">
        <f>IF(N219="nulová",J219,0)</f>
        <v>0</v>
      </c>
      <c r="BJ219" s="18" t="s">
        <v>86</v>
      </c>
      <c r="BK219" s="145">
        <f>ROUND(I219*H219,2)</f>
        <v>0</v>
      </c>
      <c r="BL219" s="18" t="s">
        <v>436</v>
      </c>
      <c r="BM219" s="144" t="s">
        <v>5119</v>
      </c>
    </row>
    <row r="220" spans="2:65" s="1" customFormat="1" ht="11.25">
      <c r="B220" s="33"/>
      <c r="D220" s="146" t="s">
        <v>313</v>
      </c>
      <c r="F220" s="147" t="s">
        <v>5120</v>
      </c>
      <c r="I220" s="148"/>
      <c r="L220" s="33"/>
      <c r="M220" s="149"/>
      <c r="T220" s="54"/>
      <c r="AT220" s="18" t="s">
        <v>313</v>
      </c>
      <c r="AU220" s="18" t="s">
        <v>88</v>
      </c>
    </row>
    <row r="221" spans="2:65" s="1" customFormat="1" ht="11.25">
      <c r="B221" s="33"/>
      <c r="D221" s="150" t="s">
        <v>315</v>
      </c>
      <c r="F221" s="151" t="s">
        <v>5121</v>
      </c>
      <c r="I221" s="148"/>
      <c r="L221" s="33"/>
      <c r="M221" s="149"/>
      <c r="T221" s="54"/>
      <c r="AT221" s="18" t="s">
        <v>315</v>
      </c>
      <c r="AU221" s="18" t="s">
        <v>88</v>
      </c>
    </row>
    <row r="222" spans="2:65" s="1" customFormat="1" ht="16.5" customHeight="1">
      <c r="B222" s="33"/>
      <c r="C222" s="133" t="s">
        <v>585</v>
      </c>
      <c r="D222" s="133" t="s">
        <v>307</v>
      </c>
      <c r="E222" s="134" t="s">
        <v>5122</v>
      </c>
      <c r="F222" s="135" t="s">
        <v>5123</v>
      </c>
      <c r="G222" s="136" t="s">
        <v>402</v>
      </c>
      <c r="H222" s="137">
        <v>152</v>
      </c>
      <c r="I222" s="138"/>
      <c r="J222" s="139">
        <f>ROUND(I222*H222,2)</f>
        <v>0</v>
      </c>
      <c r="K222" s="135" t="s">
        <v>310</v>
      </c>
      <c r="L222" s="33"/>
      <c r="M222" s="140" t="s">
        <v>42</v>
      </c>
      <c r="N222" s="141" t="s">
        <v>50</v>
      </c>
      <c r="P222" s="142">
        <f>O222*H222</f>
        <v>0</v>
      </c>
      <c r="Q222" s="142">
        <v>2.2399999999999998E-3</v>
      </c>
      <c r="R222" s="142">
        <f>Q222*H222</f>
        <v>0.34047999999999995</v>
      </c>
      <c r="S222" s="142">
        <v>0</v>
      </c>
      <c r="T222" s="143">
        <f>S222*H222</f>
        <v>0</v>
      </c>
      <c r="AR222" s="144" t="s">
        <v>436</v>
      </c>
      <c r="AT222" s="144" t="s">
        <v>307</v>
      </c>
      <c r="AU222" s="144" t="s">
        <v>88</v>
      </c>
      <c r="AY222" s="18" t="s">
        <v>305</v>
      </c>
      <c r="BE222" s="145">
        <f>IF(N222="základní",J222,0)</f>
        <v>0</v>
      </c>
      <c r="BF222" s="145">
        <f>IF(N222="snížená",J222,0)</f>
        <v>0</v>
      </c>
      <c r="BG222" s="145">
        <f>IF(N222="zákl. přenesená",J222,0)</f>
        <v>0</v>
      </c>
      <c r="BH222" s="145">
        <f>IF(N222="sníž. přenesená",J222,0)</f>
        <v>0</v>
      </c>
      <c r="BI222" s="145">
        <f>IF(N222="nulová",J222,0)</f>
        <v>0</v>
      </c>
      <c r="BJ222" s="18" t="s">
        <v>86</v>
      </c>
      <c r="BK222" s="145">
        <f>ROUND(I222*H222,2)</f>
        <v>0</v>
      </c>
      <c r="BL222" s="18" t="s">
        <v>436</v>
      </c>
      <c r="BM222" s="144" t="s">
        <v>5124</v>
      </c>
    </row>
    <row r="223" spans="2:65" s="1" customFormat="1" ht="11.25">
      <c r="B223" s="33"/>
      <c r="D223" s="146" t="s">
        <v>313</v>
      </c>
      <c r="F223" s="147" t="s">
        <v>5125</v>
      </c>
      <c r="I223" s="148"/>
      <c r="L223" s="33"/>
      <c r="M223" s="149"/>
      <c r="T223" s="54"/>
      <c r="AT223" s="18" t="s">
        <v>313</v>
      </c>
      <c r="AU223" s="18" t="s">
        <v>88</v>
      </c>
    </row>
    <row r="224" spans="2:65" s="1" customFormat="1" ht="11.25">
      <c r="B224" s="33"/>
      <c r="D224" s="150" t="s">
        <v>315</v>
      </c>
      <c r="F224" s="151" t="s">
        <v>5126</v>
      </c>
      <c r="I224" s="148"/>
      <c r="L224" s="33"/>
      <c r="M224" s="149"/>
      <c r="T224" s="54"/>
      <c r="AT224" s="18" t="s">
        <v>315</v>
      </c>
      <c r="AU224" s="18" t="s">
        <v>88</v>
      </c>
    </row>
    <row r="225" spans="2:65" s="1" customFormat="1" ht="16.5" customHeight="1">
      <c r="B225" s="33"/>
      <c r="C225" s="133" t="s">
        <v>593</v>
      </c>
      <c r="D225" s="133" t="s">
        <v>307</v>
      </c>
      <c r="E225" s="134" t="s">
        <v>5127</v>
      </c>
      <c r="F225" s="135" t="s">
        <v>5128</v>
      </c>
      <c r="G225" s="136" t="s">
        <v>402</v>
      </c>
      <c r="H225" s="137">
        <v>10</v>
      </c>
      <c r="I225" s="138"/>
      <c r="J225" s="139">
        <f>ROUND(I225*H225,2)</f>
        <v>0</v>
      </c>
      <c r="K225" s="135" t="s">
        <v>310</v>
      </c>
      <c r="L225" s="33"/>
      <c r="M225" s="140" t="s">
        <v>42</v>
      </c>
      <c r="N225" s="141" t="s">
        <v>50</v>
      </c>
      <c r="P225" s="142">
        <f>O225*H225</f>
        <v>0</v>
      </c>
      <c r="Q225" s="142">
        <v>5.5999999999999995E-4</v>
      </c>
      <c r="R225" s="142">
        <f>Q225*H225</f>
        <v>5.5999999999999991E-3</v>
      </c>
      <c r="S225" s="142">
        <v>0</v>
      </c>
      <c r="T225" s="143">
        <f>S225*H225</f>
        <v>0</v>
      </c>
      <c r="AR225" s="144" t="s">
        <v>436</v>
      </c>
      <c r="AT225" s="144" t="s">
        <v>307</v>
      </c>
      <c r="AU225" s="144" t="s">
        <v>88</v>
      </c>
      <c r="AY225" s="18" t="s">
        <v>305</v>
      </c>
      <c r="BE225" s="145">
        <f>IF(N225="základní",J225,0)</f>
        <v>0</v>
      </c>
      <c r="BF225" s="145">
        <f>IF(N225="snížená",J225,0)</f>
        <v>0</v>
      </c>
      <c r="BG225" s="145">
        <f>IF(N225="zákl. přenesená",J225,0)</f>
        <v>0</v>
      </c>
      <c r="BH225" s="145">
        <f>IF(N225="sníž. přenesená",J225,0)</f>
        <v>0</v>
      </c>
      <c r="BI225" s="145">
        <f>IF(N225="nulová",J225,0)</f>
        <v>0</v>
      </c>
      <c r="BJ225" s="18" t="s">
        <v>86</v>
      </c>
      <c r="BK225" s="145">
        <f>ROUND(I225*H225,2)</f>
        <v>0</v>
      </c>
      <c r="BL225" s="18" t="s">
        <v>436</v>
      </c>
      <c r="BM225" s="144" t="s">
        <v>5129</v>
      </c>
    </row>
    <row r="226" spans="2:65" s="1" customFormat="1" ht="11.25">
      <c r="B226" s="33"/>
      <c r="D226" s="146" t="s">
        <v>313</v>
      </c>
      <c r="F226" s="147" t="s">
        <v>5130</v>
      </c>
      <c r="I226" s="148"/>
      <c r="L226" s="33"/>
      <c r="M226" s="149"/>
      <c r="T226" s="54"/>
      <c r="AT226" s="18" t="s">
        <v>313</v>
      </c>
      <c r="AU226" s="18" t="s">
        <v>88</v>
      </c>
    </row>
    <row r="227" spans="2:65" s="1" customFormat="1" ht="11.25">
      <c r="B227" s="33"/>
      <c r="D227" s="150" t="s">
        <v>315</v>
      </c>
      <c r="F227" s="151" t="s">
        <v>5131</v>
      </c>
      <c r="I227" s="148"/>
      <c r="L227" s="33"/>
      <c r="M227" s="149"/>
      <c r="T227" s="54"/>
      <c r="AT227" s="18" t="s">
        <v>315</v>
      </c>
      <c r="AU227" s="18" t="s">
        <v>88</v>
      </c>
    </row>
    <row r="228" spans="2:65" s="1" customFormat="1" ht="68.25">
      <c r="B228" s="33"/>
      <c r="D228" s="146" t="s">
        <v>4036</v>
      </c>
      <c r="F228" s="189" t="s">
        <v>5132</v>
      </c>
      <c r="I228" s="148"/>
      <c r="L228" s="33"/>
      <c r="M228" s="149"/>
      <c r="T228" s="54"/>
      <c r="AT228" s="18" t="s">
        <v>4036</v>
      </c>
      <c r="AU228" s="18" t="s">
        <v>88</v>
      </c>
    </row>
    <row r="229" spans="2:65" s="1" customFormat="1" ht="16.5" customHeight="1">
      <c r="B229" s="33"/>
      <c r="C229" s="133" t="s">
        <v>605</v>
      </c>
      <c r="D229" s="133" t="s">
        <v>307</v>
      </c>
      <c r="E229" s="134" t="s">
        <v>5133</v>
      </c>
      <c r="F229" s="135" t="s">
        <v>5134</v>
      </c>
      <c r="G229" s="136" t="s">
        <v>402</v>
      </c>
      <c r="H229" s="137">
        <v>50</v>
      </c>
      <c r="I229" s="138"/>
      <c r="J229" s="139">
        <f>ROUND(I229*H229,2)</f>
        <v>0</v>
      </c>
      <c r="K229" s="135" t="s">
        <v>310</v>
      </c>
      <c r="L229" s="33"/>
      <c r="M229" s="140" t="s">
        <v>42</v>
      </c>
      <c r="N229" s="141" t="s">
        <v>50</v>
      </c>
      <c r="P229" s="142">
        <f>O229*H229</f>
        <v>0</v>
      </c>
      <c r="Q229" s="142">
        <v>1.9300000000000001E-3</v>
      </c>
      <c r="R229" s="142">
        <f>Q229*H229</f>
        <v>9.6500000000000002E-2</v>
      </c>
      <c r="S229" s="142">
        <v>0</v>
      </c>
      <c r="T229" s="143">
        <f>S229*H229</f>
        <v>0</v>
      </c>
      <c r="AR229" s="144" t="s">
        <v>436</v>
      </c>
      <c r="AT229" s="144" t="s">
        <v>307</v>
      </c>
      <c r="AU229" s="144" t="s">
        <v>88</v>
      </c>
      <c r="AY229" s="18" t="s">
        <v>305</v>
      </c>
      <c r="BE229" s="145">
        <f>IF(N229="základní",J229,0)</f>
        <v>0</v>
      </c>
      <c r="BF229" s="145">
        <f>IF(N229="snížená",J229,0)</f>
        <v>0</v>
      </c>
      <c r="BG229" s="145">
        <f>IF(N229="zákl. přenesená",J229,0)</f>
        <v>0</v>
      </c>
      <c r="BH229" s="145">
        <f>IF(N229="sníž. přenesená",J229,0)</f>
        <v>0</v>
      </c>
      <c r="BI229" s="145">
        <f>IF(N229="nulová",J229,0)</f>
        <v>0</v>
      </c>
      <c r="BJ229" s="18" t="s">
        <v>86</v>
      </c>
      <c r="BK229" s="145">
        <f>ROUND(I229*H229,2)</f>
        <v>0</v>
      </c>
      <c r="BL229" s="18" t="s">
        <v>436</v>
      </c>
      <c r="BM229" s="144" t="s">
        <v>5135</v>
      </c>
    </row>
    <row r="230" spans="2:65" s="1" customFormat="1" ht="11.25">
      <c r="B230" s="33"/>
      <c r="D230" s="146" t="s">
        <v>313</v>
      </c>
      <c r="F230" s="147" t="s">
        <v>5136</v>
      </c>
      <c r="I230" s="148"/>
      <c r="L230" s="33"/>
      <c r="M230" s="149"/>
      <c r="T230" s="54"/>
      <c r="AT230" s="18" t="s">
        <v>313</v>
      </c>
      <c r="AU230" s="18" t="s">
        <v>88</v>
      </c>
    </row>
    <row r="231" spans="2:65" s="1" customFormat="1" ht="11.25">
      <c r="B231" s="33"/>
      <c r="D231" s="150" t="s">
        <v>315</v>
      </c>
      <c r="F231" s="151" t="s">
        <v>5137</v>
      </c>
      <c r="I231" s="148"/>
      <c r="L231" s="33"/>
      <c r="M231" s="149"/>
      <c r="T231" s="54"/>
      <c r="AT231" s="18" t="s">
        <v>315</v>
      </c>
      <c r="AU231" s="18" t="s">
        <v>88</v>
      </c>
    </row>
    <row r="232" spans="2:65" s="1" customFormat="1" ht="68.25">
      <c r="B232" s="33"/>
      <c r="D232" s="146" t="s">
        <v>4036</v>
      </c>
      <c r="F232" s="189" t="s">
        <v>5132</v>
      </c>
      <c r="I232" s="148"/>
      <c r="L232" s="33"/>
      <c r="M232" s="149"/>
      <c r="T232" s="54"/>
      <c r="AT232" s="18" t="s">
        <v>4036</v>
      </c>
      <c r="AU232" s="18" t="s">
        <v>88</v>
      </c>
    </row>
    <row r="233" spans="2:65" s="1" customFormat="1" ht="16.5" customHeight="1">
      <c r="B233" s="33"/>
      <c r="C233" s="133" t="s">
        <v>614</v>
      </c>
      <c r="D233" s="133" t="s">
        <v>307</v>
      </c>
      <c r="E233" s="134" t="s">
        <v>5138</v>
      </c>
      <c r="F233" s="135" t="s">
        <v>5139</v>
      </c>
      <c r="G233" s="136" t="s">
        <v>402</v>
      </c>
      <c r="H233" s="137">
        <v>10</v>
      </c>
      <c r="I233" s="138"/>
      <c r="J233" s="139">
        <f>ROUND(I233*H233,2)</f>
        <v>0</v>
      </c>
      <c r="K233" s="135" t="s">
        <v>310</v>
      </c>
      <c r="L233" s="33"/>
      <c r="M233" s="140" t="s">
        <v>42</v>
      </c>
      <c r="N233" s="141" t="s">
        <v>50</v>
      </c>
      <c r="P233" s="142">
        <f>O233*H233</f>
        <v>0</v>
      </c>
      <c r="Q233" s="142">
        <v>1.39E-3</v>
      </c>
      <c r="R233" s="142">
        <f>Q233*H233</f>
        <v>1.3899999999999999E-2</v>
      </c>
      <c r="S233" s="142">
        <v>0</v>
      </c>
      <c r="T233" s="143">
        <f>S233*H233</f>
        <v>0</v>
      </c>
      <c r="AR233" s="144" t="s">
        <v>436</v>
      </c>
      <c r="AT233" s="144" t="s">
        <v>307</v>
      </c>
      <c r="AU233" s="144" t="s">
        <v>88</v>
      </c>
      <c r="AY233" s="18" t="s">
        <v>305</v>
      </c>
      <c r="BE233" s="145">
        <f>IF(N233="základní",J233,0)</f>
        <v>0</v>
      </c>
      <c r="BF233" s="145">
        <f>IF(N233="snížená",J233,0)</f>
        <v>0</v>
      </c>
      <c r="BG233" s="145">
        <f>IF(N233="zákl. přenesená",J233,0)</f>
        <v>0</v>
      </c>
      <c r="BH233" s="145">
        <f>IF(N233="sníž. přenesená",J233,0)</f>
        <v>0</v>
      </c>
      <c r="BI233" s="145">
        <f>IF(N233="nulová",J233,0)</f>
        <v>0</v>
      </c>
      <c r="BJ233" s="18" t="s">
        <v>86</v>
      </c>
      <c r="BK233" s="145">
        <f>ROUND(I233*H233,2)</f>
        <v>0</v>
      </c>
      <c r="BL233" s="18" t="s">
        <v>436</v>
      </c>
      <c r="BM233" s="144" t="s">
        <v>5140</v>
      </c>
    </row>
    <row r="234" spans="2:65" s="1" customFormat="1" ht="11.25">
      <c r="B234" s="33"/>
      <c r="D234" s="146" t="s">
        <v>313</v>
      </c>
      <c r="F234" s="147" t="s">
        <v>5141</v>
      </c>
      <c r="I234" s="148"/>
      <c r="L234" s="33"/>
      <c r="M234" s="149"/>
      <c r="T234" s="54"/>
      <c r="AT234" s="18" t="s">
        <v>313</v>
      </c>
      <c r="AU234" s="18" t="s">
        <v>88</v>
      </c>
    </row>
    <row r="235" spans="2:65" s="1" customFormat="1" ht="11.25">
      <c r="B235" s="33"/>
      <c r="D235" s="150" t="s">
        <v>315</v>
      </c>
      <c r="F235" s="151" t="s">
        <v>5142</v>
      </c>
      <c r="I235" s="148"/>
      <c r="L235" s="33"/>
      <c r="M235" s="149"/>
      <c r="T235" s="54"/>
      <c r="AT235" s="18" t="s">
        <v>315</v>
      </c>
      <c r="AU235" s="18" t="s">
        <v>88</v>
      </c>
    </row>
    <row r="236" spans="2:65" s="1" customFormat="1" ht="68.25">
      <c r="B236" s="33"/>
      <c r="D236" s="146" t="s">
        <v>4036</v>
      </c>
      <c r="F236" s="189" t="s">
        <v>5132</v>
      </c>
      <c r="I236" s="148"/>
      <c r="L236" s="33"/>
      <c r="M236" s="149"/>
      <c r="T236" s="54"/>
      <c r="AT236" s="18" t="s">
        <v>4036</v>
      </c>
      <c r="AU236" s="18" t="s">
        <v>88</v>
      </c>
    </row>
    <row r="237" spans="2:65" s="1" customFormat="1" ht="16.5" customHeight="1">
      <c r="B237" s="33"/>
      <c r="C237" s="133" t="s">
        <v>624</v>
      </c>
      <c r="D237" s="133" t="s">
        <v>307</v>
      </c>
      <c r="E237" s="134" t="s">
        <v>5143</v>
      </c>
      <c r="F237" s="135" t="s">
        <v>5144</v>
      </c>
      <c r="G237" s="136" t="s">
        <v>402</v>
      </c>
      <c r="H237" s="137">
        <v>3</v>
      </c>
      <c r="I237" s="138"/>
      <c r="J237" s="139">
        <f>ROUND(I237*H237,2)</f>
        <v>0</v>
      </c>
      <c r="K237" s="135" t="s">
        <v>721</v>
      </c>
      <c r="L237" s="33"/>
      <c r="M237" s="140" t="s">
        <v>42</v>
      </c>
      <c r="N237" s="141" t="s">
        <v>50</v>
      </c>
      <c r="P237" s="142">
        <f>O237*H237</f>
        <v>0</v>
      </c>
      <c r="Q237" s="142">
        <v>2.2399999999999998E-3</v>
      </c>
      <c r="R237" s="142">
        <f>Q237*H237</f>
        <v>6.7199999999999994E-3</v>
      </c>
      <c r="S237" s="142">
        <v>0</v>
      </c>
      <c r="T237" s="143">
        <f>S237*H237</f>
        <v>0</v>
      </c>
      <c r="AR237" s="144" t="s">
        <v>436</v>
      </c>
      <c r="AT237" s="144" t="s">
        <v>307</v>
      </c>
      <c r="AU237" s="144" t="s">
        <v>88</v>
      </c>
      <c r="AY237" s="18" t="s">
        <v>305</v>
      </c>
      <c r="BE237" s="145">
        <f>IF(N237="základní",J237,0)</f>
        <v>0</v>
      </c>
      <c r="BF237" s="145">
        <f>IF(N237="snížená",J237,0)</f>
        <v>0</v>
      </c>
      <c r="BG237" s="145">
        <f>IF(N237="zákl. přenesená",J237,0)</f>
        <v>0</v>
      </c>
      <c r="BH237" s="145">
        <f>IF(N237="sníž. přenesená",J237,0)</f>
        <v>0</v>
      </c>
      <c r="BI237" s="145">
        <f>IF(N237="nulová",J237,0)</f>
        <v>0</v>
      </c>
      <c r="BJ237" s="18" t="s">
        <v>86</v>
      </c>
      <c r="BK237" s="145">
        <f>ROUND(I237*H237,2)</f>
        <v>0</v>
      </c>
      <c r="BL237" s="18" t="s">
        <v>436</v>
      </c>
      <c r="BM237" s="144" t="s">
        <v>5145</v>
      </c>
    </row>
    <row r="238" spans="2:65" s="1" customFormat="1" ht="11.25">
      <c r="B238" s="33"/>
      <c r="D238" s="146" t="s">
        <v>313</v>
      </c>
      <c r="F238" s="147" t="s">
        <v>5144</v>
      </c>
      <c r="I238" s="148"/>
      <c r="L238" s="33"/>
      <c r="M238" s="149"/>
      <c r="T238" s="54"/>
      <c r="AT238" s="18" t="s">
        <v>313</v>
      </c>
      <c r="AU238" s="18" t="s">
        <v>88</v>
      </c>
    </row>
    <row r="239" spans="2:65" s="1" customFormat="1" ht="24.2" customHeight="1">
      <c r="B239" s="33"/>
      <c r="C239" s="133" t="s">
        <v>630</v>
      </c>
      <c r="D239" s="133" t="s">
        <v>307</v>
      </c>
      <c r="E239" s="134" t="s">
        <v>5146</v>
      </c>
      <c r="F239" s="135" t="s">
        <v>5147</v>
      </c>
      <c r="G239" s="136" t="s">
        <v>402</v>
      </c>
      <c r="H239" s="137">
        <v>10</v>
      </c>
      <c r="I239" s="138"/>
      <c r="J239" s="139">
        <f>ROUND(I239*H239,2)</f>
        <v>0</v>
      </c>
      <c r="K239" s="135" t="s">
        <v>310</v>
      </c>
      <c r="L239" s="33"/>
      <c r="M239" s="140" t="s">
        <v>42</v>
      </c>
      <c r="N239" s="141" t="s">
        <v>50</v>
      </c>
      <c r="P239" s="142">
        <f>O239*H239</f>
        <v>0</v>
      </c>
      <c r="Q239" s="142">
        <v>8.5999999999999998E-4</v>
      </c>
      <c r="R239" s="142">
        <f>Q239*H239</f>
        <v>8.6E-3</v>
      </c>
      <c r="S239" s="142">
        <v>0</v>
      </c>
      <c r="T239" s="143">
        <f>S239*H239</f>
        <v>0</v>
      </c>
      <c r="AR239" s="144" t="s">
        <v>436</v>
      </c>
      <c r="AT239" s="144" t="s">
        <v>307</v>
      </c>
      <c r="AU239" s="144" t="s">
        <v>88</v>
      </c>
      <c r="AY239" s="18" t="s">
        <v>305</v>
      </c>
      <c r="BE239" s="145">
        <f>IF(N239="základní",J239,0)</f>
        <v>0</v>
      </c>
      <c r="BF239" s="145">
        <f>IF(N239="snížená",J239,0)</f>
        <v>0</v>
      </c>
      <c r="BG239" s="145">
        <f>IF(N239="zákl. přenesená",J239,0)</f>
        <v>0</v>
      </c>
      <c r="BH239" s="145">
        <f>IF(N239="sníž. přenesená",J239,0)</f>
        <v>0</v>
      </c>
      <c r="BI239" s="145">
        <f>IF(N239="nulová",J239,0)</f>
        <v>0</v>
      </c>
      <c r="BJ239" s="18" t="s">
        <v>86</v>
      </c>
      <c r="BK239" s="145">
        <f>ROUND(I239*H239,2)</f>
        <v>0</v>
      </c>
      <c r="BL239" s="18" t="s">
        <v>436</v>
      </c>
      <c r="BM239" s="144" t="s">
        <v>5148</v>
      </c>
    </row>
    <row r="240" spans="2:65" s="1" customFormat="1" ht="11.25">
      <c r="B240" s="33"/>
      <c r="D240" s="146" t="s">
        <v>313</v>
      </c>
      <c r="F240" s="147" t="s">
        <v>5149</v>
      </c>
      <c r="I240" s="148"/>
      <c r="L240" s="33"/>
      <c r="M240" s="149"/>
      <c r="T240" s="54"/>
      <c r="AT240" s="18" t="s">
        <v>313</v>
      </c>
      <c r="AU240" s="18" t="s">
        <v>88</v>
      </c>
    </row>
    <row r="241" spans="2:65" s="1" customFormat="1" ht="11.25">
      <c r="B241" s="33"/>
      <c r="D241" s="150" t="s">
        <v>315</v>
      </c>
      <c r="F241" s="151" t="s">
        <v>5150</v>
      </c>
      <c r="I241" s="148"/>
      <c r="L241" s="33"/>
      <c r="M241" s="149"/>
      <c r="T241" s="54"/>
      <c r="AT241" s="18" t="s">
        <v>315</v>
      </c>
      <c r="AU241" s="18" t="s">
        <v>88</v>
      </c>
    </row>
    <row r="242" spans="2:65" s="1" customFormat="1" ht="68.25">
      <c r="B242" s="33"/>
      <c r="D242" s="146" t="s">
        <v>4036</v>
      </c>
      <c r="F242" s="189" t="s">
        <v>5151</v>
      </c>
      <c r="I242" s="148"/>
      <c r="L242" s="33"/>
      <c r="M242" s="149"/>
      <c r="T242" s="54"/>
      <c r="AT242" s="18" t="s">
        <v>4036</v>
      </c>
      <c r="AU242" s="18" t="s">
        <v>88</v>
      </c>
    </row>
    <row r="243" spans="2:65" s="1" customFormat="1" ht="16.5" customHeight="1">
      <c r="B243" s="33"/>
      <c r="C243" s="133" t="s">
        <v>638</v>
      </c>
      <c r="D243" s="133" t="s">
        <v>307</v>
      </c>
      <c r="E243" s="134" t="s">
        <v>5152</v>
      </c>
      <c r="F243" s="135" t="s">
        <v>5153</v>
      </c>
      <c r="G243" s="136" t="s">
        <v>350</v>
      </c>
      <c r="H243" s="137">
        <v>223</v>
      </c>
      <c r="I243" s="138"/>
      <c r="J243" s="139">
        <f>ROUND(I243*H243,2)</f>
        <v>0</v>
      </c>
      <c r="K243" s="135" t="s">
        <v>310</v>
      </c>
      <c r="L243" s="33"/>
      <c r="M243" s="140" t="s">
        <v>42</v>
      </c>
      <c r="N243" s="141" t="s">
        <v>50</v>
      </c>
      <c r="P243" s="142">
        <f>O243*H243</f>
        <v>0</v>
      </c>
      <c r="Q243" s="142">
        <v>0</v>
      </c>
      <c r="R243" s="142">
        <f>Q243*H243</f>
        <v>0</v>
      </c>
      <c r="S243" s="142">
        <v>0</v>
      </c>
      <c r="T243" s="143">
        <f>S243*H243</f>
        <v>0</v>
      </c>
      <c r="AR243" s="144" t="s">
        <v>436</v>
      </c>
      <c r="AT243" s="144" t="s">
        <v>307</v>
      </c>
      <c r="AU243" s="144" t="s">
        <v>88</v>
      </c>
      <c r="AY243" s="18" t="s">
        <v>305</v>
      </c>
      <c r="BE243" s="145">
        <f>IF(N243="základní",J243,0)</f>
        <v>0</v>
      </c>
      <c r="BF243" s="145">
        <f>IF(N243="snížená",J243,0)</f>
        <v>0</v>
      </c>
      <c r="BG243" s="145">
        <f>IF(N243="zákl. přenesená",J243,0)</f>
        <v>0</v>
      </c>
      <c r="BH243" s="145">
        <f>IF(N243="sníž. přenesená",J243,0)</f>
        <v>0</v>
      </c>
      <c r="BI243" s="145">
        <f>IF(N243="nulová",J243,0)</f>
        <v>0</v>
      </c>
      <c r="BJ243" s="18" t="s">
        <v>86</v>
      </c>
      <c r="BK243" s="145">
        <f>ROUND(I243*H243,2)</f>
        <v>0</v>
      </c>
      <c r="BL243" s="18" t="s">
        <v>436</v>
      </c>
      <c r="BM243" s="144" t="s">
        <v>5154</v>
      </c>
    </row>
    <row r="244" spans="2:65" s="1" customFormat="1" ht="19.5">
      <c r="B244" s="33"/>
      <c r="D244" s="146" t="s">
        <v>313</v>
      </c>
      <c r="F244" s="147" t="s">
        <v>5155</v>
      </c>
      <c r="I244" s="148"/>
      <c r="L244" s="33"/>
      <c r="M244" s="149"/>
      <c r="T244" s="54"/>
      <c r="AT244" s="18" t="s">
        <v>313</v>
      </c>
      <c r="AU244" s="18" t="s">
        <v>88</v>
      </c>
    </row>
    <row r="245" spans="2:65" s="1" customFormat="1" ht="11.25">
      <c r="B245" s="33"/>
      <c r="D245" s="150" t="s">
        <v>315</v>
      </c>
      <c r="F245" s="151" t="s">
        <v>5156</v>
      </c>
      <c r="I245" s="148"/>
      <c r="L245" s="33"/>
      <c r="M245" s="149"/>
      <c r="T245" s="54"/>
      <c r="AT245" s="18" t="s">
        <v>315</v>
      </c>
      <c r="AU245" s="18" t="s">
        <v>88</v>
      </c>
    </row>
    <row r="246" spans="2:65" s="1" customFormat="1" ht="21.75" customHeight="1">
      <c r="B246" s="33"/>
      <c r="C246" s="133" t="s">
        <v>646</v>
      </c>
      <c r="D246" s="133" t="s">
        <v>307</v>
      </c>
      <c r="E246" s="134" t="s">
        <v>5157</v>
      </c>
      <c r="F246" s="135" t="s">
        <v>5158</v>
      </c>
      <c r="G246" s="136" t="s">
        <v>350</v>
      </c>
      <c r="H246" s="137">
        <v>76</v>
      </c>
      <c r="I246" s="138"/>
      <c r="J246" s="139">
        <f>ROUND(I246*H246,2)</f>
        <v>0</v>
      </c>
      <c r="K246" s="135" t="s">
        <v>310</v>
      </c>
      <c r="L246" s="33"/>
      <c r="M246" s="140" t="s">
        <v>42</v>
      </c>
      <c r="N246" s="141" t="s">
        <v>50</v>
      </c>
      <c r="P246" s="142">
        <f>O246*H246</f>
        <v>0</v>
      </c>
      <c r="Q246" s="142">
        <v>0</v>
      </c>
      <c r="R246" s="142">
        <f>Q246*H246</f>
        <v>0</v>
      </c>
      <c r="S246" s="142">
        <v>0</v>
      </c>
      <c r="T246" s="143">
        <f>S246*H246</f>
        <v>0</v>
      </c>
      <c r="AR246" s="144" t="s">
        <v>436</v>
      </c>
      <c r="AT246" s="144" t="s">
        <v>307</v>
      </c>
      <c r="AU246" s="144" t="s">
        <v>88</v>
      </c>
      <c r="AY246" s="18" t="s">
        <v>305</v>
      </c>
      <c r="BE246" s="145">
        <f>IF(N246="základní",J246,0)</f>
        <v>0</v>
      </c>
      <c r="BF246" s="145">
        <f>IF(N246="snížená",J246,0)</f>
        <v>0</v>
      </c>
      <c r="BG246" s="145">
        <f>IF(N246="zákl. přenesená",J246,0)</f>
        <v>0</v>
      </c>
      <c r="BH246" s="145">
        <f>IF(N246="sníž. přenesená",J246,0)</f>
        <v>0</v>
      </c>
      <c r="BI246" s="145">
        <f>IF(N246="nulová",J246,0)</f>
        <v>0</v>
      </c>
      <c r="BJ246" s="18" t="s">
        <v>86</v>
      </c>
      <c r="BK246" s="145">
        <f>ROUND(I246*H246,2)</f>
        <v>0</v>
      </c>
      <c r="BL246" s="18" t="s">
        <v>436</v>
      </c>
      <c r="BM246" s="144" t="s">
        <v>5159</v>
      </c>
    </row>
    <row r="247" spans="2:65" s="1" customFormat="1" ht="19.5">
      <c r="B247" s="33"/>
      <c r="D247" s="146" t="s">
        <v>313</v>
      </c>
      <c r="F247" s="147" t="s">
        <v>5160</v>
      </c>
      <c r="I247" s="148"/>
      <c r="L247" s="33"/>
      <c r="M247" s="149"/>
      <c r="T247" s="54"/>
      <c r="AT247" s="18" t="s">
        <v>313</v>
      </c>
      <c r="AU247" s="18" t="s">
        <v>88</v>
      </c>
    </row>
    <row r="248" spans="2:65" s="1" customFormat="1" ht="11.25">
      <c r="B248" s="33"/>
      <c r="D248" s="150" t="s">
        <v>315</v>
      </c>
      <c r="F248" s="151" t="s">
        <v>5161</v>
      </c>
      <c r="I248" s="148"/>
      <c r="L248" s="33"/>
      <c r="M248" s="149"/>
      <c r="T248" s="54"/>
      <c r="AT248" s="18" t="s">
        <v>315</v>
      </c>
      <c r="AU248" s="18" t="s">
        <v>88</v>
      </c>
    </row>
    <row r="249" spans="2:65" s="1" customFormat="1" ht="24.2" customHeight="1">
      <c r="B249" s="33"/>
      <c r="C249" s="133" t="s">
        <v>651</v>
      </c>
      <c r="D249" s="133" t="s">
        <v>307</v>
      </c>
      <c r="E249" s="134" t="s">
        <v>5162</v>
      </c>
      <c r="F249" s="135" t="s">
        <v>5163</v>
      </c>
      <c r="G249" s="136" t="s">
        <v>350</v>
      </c>
      <c r="H249" s="137">
        <v>5</v>
      </c>
      <c r="I249" s="138"/>
      <c r="J249" s="139">
        <f>ROUND(I249*H249,2)</f>
        <v>0</v>
      </c>
      <c r="K249" s="135" t="s">
        <v>310</v>
      </c>
      <c r="L249" s="33"/>
      <c r="M249" s="140" t="s">
        <v>42</v>
      </c>
      <c r="N249" s="141" t="s">
        <v>50</v>
      </c>
      <c r="P249" s="142">
        <f>O249*H249</f>
        <v>0</v>
      </c>
      <c r="Q249" s="142">
        <v>1.48E-3</v>
      </c>
      <c r="R249" s="142">
        <f>Q249*H249</f>
        <v>7.4000000000000003E-3</v>
      </c>
      <c r="S249" s="142">
        <v>0</v>
      </c>
      <c r="T249" s="143">
        <f>S249*H249</f>
        <v>0</v>
      </c>
      <c r="AR249" s="144" t="s">
        <v>436</v>
      </c>
      <c r="AT249" s="144" t="s">
        <v>307</v>
      </c>
      <c r="AU249" s="144" t="s">
        <v>88</v>
      </c>
      <c r="AY249" s="18" t="s">
        <v>305</v>
      </c>
      <c r="BE249" s="145">
        <f>IF(N249="základní",J249,0)</f>
        <v>0</v>
      </c>
      <c r="BF249" s="145">
        <f>IF(N249="snížená",J249,0)</f>
        <v>0</v>
      </c>
      <c r="BG249" s="145">
        <f>IF(N249="zákl. přenesená",J249,0)</f>
        <v>0</v>
      </c>
      <c r="BH249" s="145">
        <f>IF(N249="sníž. přenesená",J249,0)</f>
        <v>0</v>
      </c>
      <c r="BI249" s="145">
        <f>IF(N249="nulová",J249,0)</f>
        <v>0</v>
      </c>
      <c r="BJ249" s="18" t="s">
        <v>86</v>
      </c>
      <c r="BK249" s="145">
        <f>ROUND(I249*H249,2)</f>
        <v>0</v>
      </c>
      <c r="BL249" s="18" t="s">
        <v>436</v>
      </c>
      <c r="BM249" s="144" t="s">
        <v>5164</v>
      </c>
    </row>
    <row r="250" spans="2:65" s="1" customFormat="1" ht="19.5">
      <c r="B250" s="33"/>
      <c r="D250" s="146" t="s">
        <v>313</v>
      </c>
      <c r="F250" s="147" t="s">
        <v>5165</v>
      </c>
      <c r="I250" s="148"/>
      <c r="L250" s="33"/>
      <c r="M250" s="149"/>
      <c r="T250" s="54"/>
      <c r="AT250" s="18" t="s">
        <v>313</v>
      </c>
      <c r="AU250" s="18" t="s">
        <v>88</v>
      </c>
    </row>
    <row r="251" spans="2:65" s="1" customFormat="1" ht="11.25">
      <c r="B251" s="33"/>
      <c r="D251" s="150" t="s">
        <v>315</v>
      </c>
      <c r="F251" s="151" t="s">
        <v>5166</v>
      </c>
      <c r="I251" s="148"/>
      <c r="L251" s="33"/>
      <c r="M251" s="149"/>
      <c r="T251" s="54"/>
      <c r="AT251" s="18" t="s">
        <v>315</v>
      </c>
      <c r="AU251" s="18" t="s">
        <v>88</v>
      </c>
    </row>
    <row r="252" spans="2:65" s="1" customFormat="1" ht="24.2" customHeight="1">
      <c r="B252" s="33"/>
      <c r="C252" s="133" t="s">
        <v>661</v>
      </c>
      <c r="D252" s="133" t="s">
        <v>307</v>
      </c>
      <c r="E252" s="134" t="s">
        <v>5167</v>
      </c>
      <c r="F252" s="135" t="s">
        <v>5168</v>
      </c>
      <c r="G252" s="136" t="s">
        <v>350</v>
      </c>
      <c r="H252" s="137">
        <v>38</v>
      </c>
      <c r="I252" s="138"/>
      <c r="J252" s="139">
        <f>ROUND(I252*H252,2)</f>
        <v>0</v>
      </c>
      <c r="K252" s="135" t="s">
        <v>310</v>
      </c>
      <c r="L252" s="33"/>
      <c r="M252" s="140" t="s">
        <v>42</v>
      </c>
      <c r="N252" s="141" t="s">
        <v>50</v>
      </c>
      <c r="P252" s="142">
        <f>O252*H252</f>
        <v>0</v>
      </c>
      <c r="Q252" s="142">
        <v>4.1700000000000001E-3</v>
      </c>
      <c r="R252" s="142">
        <f>Q252*H252</f>
        <v>0.15845999999999999</v>
      </c>
      <c r="S252" s="142">
        <v>0</v>
      </c>
      <c r="T252" s="143">
        <f>S252*H252</f>
        <v>0</v>
      </c>
      <c r="AR252" s="144" t="s">
        <v>436</v>
      </c>
      <c r="AT252" s="144" t="s">
        <v>307</v>
      </c>
      <c r="AU252" s="144" t="s">
        <v>88</v>
      </c>
      <c r="AY252" s="18" t="s">
        <v>305</v>
      </c>
      <c r="BE252" s="145">
        <f>IF(N252="základní",J252,0)</f>
        <v>0</v>
      </c>
      <c r="BF252" s="145">
        <f>IF(N252="snížená",J252,0)</f>
        <v>0</v>
      </c>
      <c r="BG252" s="145">
        <f>IF(N252="zákl. přenesená",J252,0)</f>
        <v>0</v>
      </c>
      <c r="BH252" s="145">
        <f>IF(N252="sníž. přenesená",J252,0)</f>
        <v>0</v>
      </c>
      <c r="BI252" s="145">
        <f>IF(N252="nulová",J252,0)</f>
        <v>0</v>
      </c>
      <c r="BJ252" s="18" t="s">
        <v>86</v>
      </c>
      <c r="BK252" s="145">
        <f>ROUND(I252*H252,2)</f>
        <v>0</v>
      </c>
      <c r="BL252" s="18" t="s">
        <v>436</v>
      </c>
      <c r="BM252" s="144" t="s">
        <v>5169</v>
      </c>
    </row>
    <row r="253" spans="2:65" s="1" customFormat="1" ht="19.5">
      <c r="B253" s="33"/>
      <c r="D253" s="146" t="s">
        <v>313</v>
      </c>
      <c r="F253" s="147" t="s">
        <v>5170</v>
      </c>
      <c r="I253" s="148"/>
      <c r="L253" s="33"/>
      <c r="M253" s="149"/>
      <c r="T253" s="54"/>
      <c r="AT253" s="18" t="s">
        <v>313</v>
      </c>
      <c r="AU253" s="18" t="s">
        <v>88</v>
      </c>
    </row>
    <row r="254" spans="2:65" s="1" customFormat="1" ht="11.25">
      <c r="B254" s="33"/>
      <c r="D254" s="150" t="s">
        <v>315</v>
      </c>
      <c r="F254" s="151" t="s">
        <v>5171</v>
      </c>
      <c r="I254" s="148"/>
      <c r="L254" s="33"/>
      <c r="M254" s="149"/>
      <c r="T254" s="54"/>
      <c r="AT254" s="18" t="s">
        <v>315</v>
      </c>
      <c r="AU254" s="18" t="s">
        <v>88</v>
      </c>
    </row>
    <row r="255" spans="2:65" s="1" customFormat="1" ht="24.2" customHeight="1">
      <c r="B255" s="33"/>
      <c r="C255" s="133" t="s">
        <v>667</v>
      </c>
      <c r="D255" s="133" t="s">
        <v>307</v>
      </c>
      <c r="E255" s="134" t="s">
        <v>5172</v>
      </c>
      <c r="F255" s="135" t="s">
        <v>5173</v>
      </c>
      <c r="G255" s="136" t="s">
        <v>350</v>
      </c>
      <c r="H255" s="137">
        <v>29</v>
      </c>
      <c r="I255" s="138"/>
      <c r="J255" s="139">
        <f>ROUND(I255*H255,2)</f>
        <v>0</v>
      </c>
      <c r="K255" s="135" t="s">
        <v>310</v>
      </c>
      <c r="L255" s="33"/>
      <c r="M255" s="140" t="s">
        <v>42</v>
      </c>
      <c r="N255" s="141" t="s">
        <v>50</v>
      </c>
      <c r="P255" s="142">
        <f>O255*H255</f>
        <v>0</v>
      </c>
      <c r="Q255" s="142">
        <v>5.9500000000000004E-3</v>
      </c>
      <c r="R255" s="142">
        <f>Q255*H255</f>
        <v>0.17255000000000001</v>
      </c>
      <c r="S255" s="142">
        <v>0</v>
      </c>
      <c r="T255" s="143">
        <f>S255*H255</f>
        <v>0</v>
      </c>
      <c r="AR255" s="144" t="s">
        <v>436</v>
      </c>
      <c r="AT255" s="144" t="s">
        <v>307</v>
      </c>
      <c r="AU255" s="144" t="s">
        <v>88</v>
      </c>
      <c r="AY255" s="18" t="s">
        <v>305</v>
      </c>
      <c r="BE255" s="145">
        <f>IF(N255="základní",J255,0)</f>
        <v>0</v>
      </c>
      <c r="BF255" s="145">
        <f>IF(N255="snížená",J255,0)</f>
        <v>0</v>
      </c>
      <c r="BG255" s="145">
        <f>IF(N255="zákl. přenesená",J255,0)</f>
        <v>0</v>
      </c>
      <c r="BH255" s="145">
        <f>IF(N255="sníž. přenesená",J255,0)</f>
        <v>0</v>
      </c>
      <c r="BI255" s="145">
        <f>IF(N255="nulová",J255,0)</f>
        <v>0</v>
      </c>
      <c r="BJ255" s="18" t="s">
        <v>86</v>
      </c>
      <c r="BK255" s="145">
        <f>ROUND(I255*H255,2)</f>
        <v>0</v>
      </c>
      <c r="BL255" s="18" t="s">
        <v>436</v>
      </c>
      <c r="BM255" s="144" t="s">
        <v>5174</v>
      </c>
    </row>
    <row r="256" spans="2:65" s="1" customFormat="1" ht="19.5">
      <c r="B256" s="33"/>
      <c r="D256" s="146" t="s">
        <v>313</v>
      </c>
      <c r="F256" s="147" t="s">
        <v>5175</v>
      </c>
      <c r="I256" s="148"/>
      <c r="L256" s="33"/>
      <c r="M256" s="149"/>
      <c r="T256" s="54"/>
      <c r="AT256" s="18" t="s">
        <v>313</v>
      </c>
      <c r="AU256" s="18" t="s">
        <v>88</v>
      </c>
    </row>
    <row r="257" spans="2:65" s="1" customFormat="1" ht="11.25">
      <c r="B257" s="33"/>
      <c r="D257" s="150" t="s">
        <v>315</v>
      </c>
      <c r="F257" s="151" t="s">
        <v>5176</v>
      </c>
      <c r="I257" s="148"/>
      <c r="L257" s="33"/>
      <c r="M257" s="149"/>
      <c r="T257" s="54"/>
      <c r="AT257" s="18" t="s">
        <v>315</v>
      </c>
      <c r="AU257" s="18" t="s">
        <v>88</v>
      </c>
    </row>
    <row r="258" spans="2:65" s="1" customFormat="1" ht="24.2" customHeight="1">
      <c r="B258" s="33"/>
      <c r="C258" s="133" t="s">
        <v>672</v>
      </c>
      <c r="D258" s="133" t="s">
        <v>307</v>
      </c>
      <c r="E258" s="134" t="s">
        <v>5177</v>
      </c>
      <c r="F258" s="135" t="s">
        <v>5178</v>
      </c>
      <c r="G258" s="136" t="s">
        <v>350</v>
      </c>
      <c r="H258" s="137">
        <v>4</v>
      </c>
      <c r="I258" s="138"/>
      <c r="J258" s="139">
        <f>ROUND(I258*H258,2)</f>
        <v>0</v>
      </c>
      <c r="K258" s="135" t="s">
        <v>310</v>
      </c>
      <c r="L258" s="33"/>
      <c r="M258" s="140" t="s">
        <v>42</v>
      </c>
      <c r="N258" s="141" t="s">
        <v>50</v>
      </c>
      <c r="P258" s="142">
        <f>O258*H258</f>
        <v>0</v>
      </c>
      <c r="Q258" s="142">
        <v>5.2399999999999999E-3</v>
      </c>
      <c r="R258" s="142">
        <f>Q258*H258</f>
        <v>2.0959999999999999E-2</v>
      </c>
      <c r="S258" s="142">
        <v>0</v>
      </c>
      <c r="T258" s="143">
        <f>S258*H258</f>
        <v>0</v>
      </c>
      <c r="AR258" s="144" t="s">
        <v>436</v>
      </c>
      <c r="AT258" s="144" t="s">
        <v>307</v>
      </c>
      <c r="AU258" s="144" t="s">
        <v>88</v>
      </c>
      <c r="AY258" s="18" t="s">
        <v>305</v>
      </c>
      <c r="BE258" s="145">
        <f>IF(N258="základní",J258,0)</f>
        <v>0</v>
      </c>
      <c r="BF258" s="145">
        <f>IF(N258="snížená",J258,0)</f>
        <v>0</v>
      </c>
      <c r="BG258" s="145">
        <f>IF(N258="zákl. přenesená",J258,0)</f>
        <v>0</v>
      </c>
      <c r="BH258" s="145">
        <f>IF(N258="sníž. přenesená",J258,0)</f>
        <v>0</v>
      </c>
      <c r="BI258" s="145">
        <f>IF(N258="nulová",J258,0)</f>
        <v>0</v>
      </c>
      <c r="BJ258" s="18" t="s">
        <v>86</v>
      </c>
      <c r="BK258" s="145">
        <f>ROUND(I258*H258,2)</f>
        <v>0</v>
      </c>
      <c r="BL258" s="18" t="s">
        <v>436</v>
      </c>
      <c r="BM258" s="144" t="s">
        <v>5179</v>
      </c>
    </row>
    <row r="259" spans="2:65" s="1" customFormat="1" ht="19.5">
      <c r="B259" s="33"/>
      <c r="D259" s="146" t="s">
        <v>313</v>
      </c>
      <c r="F259" s="147" t="s">
        <v>5180</v>
      </c>
      <c r="I259" s="148"/>
      <c r="L259" s="33"/>
      <c r="M259" s="149"/>
      <c r="T259" s="54"/>
      <c r="AT259" s="18" t="s">
        <v>313</v>
      </c>
      <c r="AU259" s="18" t="s">
        <v>88</v>
      </c>
    </row>
    <row r="260" spans="2:65" s="1" customFormat="1" ht="11.25">
      <c r="B260" s="33"/>
      <c r="D260" s="150" t="s">
        <v>315</v>
      </c>
      <c r="F260" s="151" t="s">
        <v>5181</v>
      </c>
      <c r="I260" s="148"/>
      <c r="L260" s="33"/>
      <c r="M260" s="149"/>
      <c r="T260" s="54"/>
      <c r="AT260" s="18" t="s">
        <v>315</v>
      </c>
      <c r="AU260" s="18" t="s">
        <v>88</v>
      </c>
    </row>
    <row r="261" spans="2:65" s="1" customFormat="1" ht="19.5">
      <c r="B261" s="33"/>
      <c r="D261" s="146" t="s">
        <v>1012</v>
      </c>
      <c r="F261" s="189" t="s">
        <v>5182</v>
      </c>
      <c r="I261" s="148"/>
      <c r="L261" s="33"/>
      <c r="M261" s="149"/>
      <c r="T261" s="54"/>
      <c r="AT261" s="18" t="s">
        <v>1012</v>
      </c>
      <c r="AU261" s="18" t="s">
        <v>88</v>
      </c>
    </row>
    <row r="262" spans="2:65" s="1" customFormat="1" ht="24.2" customHeight="1">
      <c r="B262" s="33"/>
      <c r="C262" s="133" t="s">
        <v>679</v>
      </c>
      <c r="D262" s="133" t="s">
        <v>307</v>
      </c>
      <c r="E262" s="134" t="s">
        <v>5183</v>
      </c>
      <c r="F262" s="135" t="s">
        <v>5184</v>
      </c>
      <c r="G262" s="136" t="s">
        <v>350</v>
      </c>
      <c r="H262" s="137">
        <v>12</v>
      </c>
      <c r="I262" s="138"/>
      <c r="J262" s="139">
        <f>ROUND(I262*H262,2)</f>
        <v>0</v>
      </c>
      <c r="K262" s="135" t="s">
        <v>310</v>
      </c>
      <c r="L262" s="33"/>
      <c r="M262" s="140" t="s">
        <v>42</v>
      </c>
      <c r="N262" s="141" t="s">
        <v>50</v>
      </c>
      <c r="P262" s="142">
        <f>O262*H262</f>
        <v>0</v>
      </c>
      <c r="Q262" s="142">
        <v>3.4000000000000002E-4</v>
      </c>
      <c r="R262" s="142">
        <f>Q262*H262</f>
        <v>4.0800000000000003E-3</v>
      </c>
      <c r="S262" s="142">
        <v>0</v>
      </c>
      <c r="T262" s="143">
        <f>S262*H262</f>
        <v>0</v>
      </c>
      <c r="AR262" s="144" t="s">
        <v>436</v>
      </c>
      <c r="AT262" s="144" t="s">
        <v>307</v>
      </c>
      <c r="AU262" s="144" t="s">
        <v>88</v>
      </c>
      <c r="AY262" s="18" t="s">
        <v>305</v>
      </c>
      <c r="BE262" s="145">
        <f>IF(N262="základní",J262,0)</f>
        <v>0</v>
      </c>
      <c r="BF262" s="145">
        <f>IF(N262="snížená",J262,0)</f>
        <v>0</v>
      </c>
      <c r="BG262" s="145">
        <f>IF(N262="zákl. přenesená",J262,0)</f>
        <v>0</v>
      </c>
      <c r="BH262" s="145">
        <f>IF(N262="sníž. přenesená",J262,0)</f>
        <v>0</v>
      </c>
      <c r="BI262" s="145">
        <f>IF(N262="nulová",J262,0)</f>
        <v>0</v>
      </c>
      <c r="BJ262" s="18" t="s">
        <v>86</v>
      </c>
      <c r="BK262" s="145">
        <f>ROUND(I262*H262,2)</f>
        <v>0</v>
      </c>
      <c r="BL262" s="18" t="s">
        <v>436</v>
      </c>
      <c r="BM262" s="144" t="s">
        <v>5185</v>
      </c>
    </row>
    <row r="263" spans="2:65" s="1" customFormat="1" ht="19.5">
      <c r="B263" s="33"/>
      <c r="D263" s="146" t="s">
        <v>313</v>
      </c>
      <c r="F263" s="147" t="s">
        <v>5186</v>
      </c>
      <c r="I263" s="148"/>
      <c r="L263" s="33"/>
      <c r="M263" s="149"/>
      <c r="T263" s="54"/>
      <c r="AT263" s="18" t="s">
        <v>313</v>
      </c>
      <c r="AU263" s="18" t="s">
        <v>88</v>
      </c>
    </row>
    <row r="264" spans="2:65" s="1" customFormat="1" ht="11.25">
      <c r="B264" s="33"/>
      <c r="D264" s="150" t="s">
        <v>315</v>
      </c>
      <c r="F264" s="151" t="s">
        <v>5187</v>
      </c>
      <c r="I264" s="148"/>
      <c r="L264" s="33"/>
      <c r="M264" s="149"/>
      <c r="T264" s="54"/>
      <c r="AT264" s="18" t="s">
        <v>315</v>
      </c>
      <c r="AU264" s="18" t="s">
        <v>88</v>
      </c>
    </row>
    <row r="265" spans="2:65" s="1" customFormat="1" ht="24.2" customHeight="1">
      <c r="B265" s="33"/>
      <c r="C265" s="133" t="s">
        <v>684</v>
      </c>
      <c r="D265" s="133" t="s">
        <v>307</v>
      </c>
      <c r="E265" s="134" t="s">
        <v>5188</v>
      </c>
      <c r="F265" s="135" t="s">
        <v>5189</v>
      </c>
      <c r="G265" s="136" t="s">
        <v>350</v>
      </c>
      <c r="H265" s="137">
        <v>29</v>
      </c>
      <c r="I265" s="138"/>
      <c r="J265" s="139">
        <f>ROUND(I265*H265,2)</f>
        <v>0</v>
      </c>
      <c r="K265" s="135" t="s">
        <v>721</v>
      </c>
      <c r="L265" s="33"/>
      <c r="M265" s="140" t="s">
        <v>42</v>
      </c>
      <c r="N265" s="141" t="s">
        <v>50</v>
      </c>
      <c r="P265" s="142">
        <f>O265*H265</f>
        <v>0</v>
      </c>
      <c r="Q265" s="142">
        <v>3.4000000000000002E-4</v>
      </c>
      <c r="R265" s="142">
        <f>Q265*H265</f>
        <v>9.8600000000000007E-3</v>
      </c>
      <c r="S265" s="142">
        <v>0</v>
      </c>
      <c r="T265" s="143">
        <f>S265*H265</f>
        <v>0</v>
      </c>
      <c r="AR265" s="144" t="s">
        <v>436</v>
      </c>
      <c r="AT265" s="144" t="s">
        <v>307</v>
      </c>
      <c r="AU265" s="144" t="s">
        <v>88</v>
      </c>
      <c r="AY265" s="18" t="s">
        <v>305</v>
      </c>
      <c r="BE265" s="145">
        <f>IF(N265="základní",J265,0)</f>
        <v>0</v>
      </c>
      <c r="BF265" s="145">
        <f>IF(N265="snížená",J265,0)</f>
        <v>0</v>
      </c>
      <c r="BG265" s="145">
        <f>IF(N265="zákl. přenesená",J265,0)</f>
        <v>0</v>
      </c>
      <c r="BH265" s="145">
        <f>IF(N265="sníž. přenesená",J265,0)</f>
        <v>0</v>
      </c>
      <c r="BI265" s="145">
        <f>IF(N265="nulová",J265,0)</f>
        <v>0</v>
      </c>
      <c r="BJ265" s="18" t="s">
        <v>86</v>
      </c>
      <c r="BK265" s="145">
        <f>ROUND(I265*H265,2)</f>
        <v>0</v>
      </c>
      <c r="BL265" s="18" t="s">
        <v>436</v>
      </c>
      <c r="BM265" s="144" t="s">
        <v>5190</v>
      </c>
    </row>
    <row r="266" spans="2:65" s="1" customFormat="1" ht="29.25">
      <c r="B266" s="33"/>
      <c r="D266" s="146" t="s">
        <v>313</v>
      </c>
      <c r="F266" s="147" t="s">
        <v>5191</v>
      </c>
      <c r="I266" s="148"/>
      <c r="L266" s="33"/>
      <c r="M266" s="149"/>
      <c r="T266" s="54"/>
      <c r="AT266" s="18" t="s">
        <v>313</v>
      </c>
      <c r="AU266" s="18" t="s">
        <v>88</v>
      </c>
    </row>
    <row r="267" spans="2:65" s="1" customFormat="1" ht="24.2" customHeight="1">
      <c r="B267" s="33"/>
      <c r="C267" s="133" t="s">
        <v>692</v>
      </c>
      <c r="D267" s="133" t="s">
        <v>307</v>
      </c>
      <c r="E267" s="134" t="s">
        <v>5192</v>
      </c>
      <c r="F267" s="135" t="s">
        <v>5193</v>
      </c>
      <c r="G267" s="136" t="s">
        <v>350</v>
      </c>
      <c r="H267" s="137">
        <v>1</v>
      </c>
      <c r="I267" s="138"/>
      <c r="J267" s="139">
        <f>ROUND(I267*H267,2)</f>
        <v>0</v>
      </c>
      <c r="K267" s="135" t="s">
        <v>721</v>
      </c>
      <c r="L267" s="33"/>
      <c r="M267" s="140" t="s">
        <v>42</v>
      </c>
      <c r="N267" s="141" t="s">
        <v>50</v>
      </c>
      <c r="P267" s="142">
        <f>O267*H267</f>
        <v>0</v>
      </c>
      <c r="Q267" s="142">
        <v>1.89E-3</v>
      </c>
      <c r="R267" s="142">
        <f>Q267*H267</f>
        <v>1.89E-3</v>
      </c>
      <c r="S267" s="142">
        <v>0</v>
      </c>
      <c r="T267" s="143">
        <f>S267*H267</f>
        <v>0</v>
      </c>
      <c r="AR267" s="144" t="s">
        <v>436</v>
      </c>
      <c r="AT267" s="144" t="s">
        <v>307</v>
      </c>
      <c r="AU267" s="144" t="s">
        <v>88</v>
      </c>
      <c r="AY267" s="18" t="s">
        <v>305</v>
      </c>
      <c r="BE267" s="145">
        <f>IF(N267="základní",J267,0)</f>
        <v>0</v>
      </c>
      <c r="BF267" s="145">
        <f>IF(N267="snížená",J267,0)</f>
        <v>0</v>
      </c>
      <c r="BG267" s="145">
        <f>IF(N267="zákl. přenesená",J267,0)</f>
        <v>0</v>
      </c>
      <c r="BH267" s="145">
        <f>IF(N267="sníž. přenesená",J267,0)</f>
        <v>0</v>
      </c>
      <c r="BI267" s="145">
        <f>IF(N267="nulová",J267,0)</f>
        <v>0</v>
      </c>
      <c r="BJ267" s="18" t="s">
        <v>86</v>
      </c>
      <c r="BK267" s="145">
        <f>ROUND(I267*H267,2)</f>
        <v>0</v>
      </c>
      <c r="BL267" s="18" t="s">
        <v>436</v>
      </c>
      <c r="BM267" s="144" t="s">
        <v>5194</v>
      </c>
    </row>
    <row r="268" spans="2:65" s="1" customFormat="1" ht="19.5">
      <c r="B268" s="33"/>
      <c r="D268" s="146" t="s">
        <v>313</v>
      </c>
      <c r="F268" s="147" t="s">
        <v>5195</v>
      </c>
      <c r="I268" s="148"/>
      <c r="L268" s="33"/>
      <c r="M268" s="149"/>
      <c r="T268" s="54"/>
      <c r="AT268" s="18" t="s">
        <v>313</v>
      </c>
      <c r="AU268" s="18" t="s">
        <v>88</v>
      </c>
    </row>
    <row r="269" spans="2:65" s="1" customFormat="1" ht="24.2" customHeight="1">
      <c r="B269" s="33"/>
      <c r="C269" s="133" t="s">
        <v>697</v>
      </c>
      <c r="D269" s="133" t="s">
        <v>307</v>
      </c>
      <c r="E269" s="134" t="s">
        <v>5196</v>
      </c>
      <c r="F269" s="135" t="s">
        <v>5197</v>
      </c>
      <c r="G269" s="136" t="s">
        <v>350</v>
      </c>
      <c r="H269" s="137">
        <v>5</v>
      </c>
      <c r="I269" s="138"/>
      <c r="J269" s="139">
        <f>ROUND(I269*H269,2)</f>
        <v>0</v>
      </c>
      <c r="K269" s="135" t="s">
        <v>721</v>
      </c>
      <c r="L269" s="33"/>
      <c r="M269" s="140" t="s">
        <v>42</v>
      </c>
      <c r="N269" s="141" t="s">
        <v>50</v>
      </c>
      <c r="P269" s="142">
        <f>O269*H269</f>
        <v>0</v>
      </c>
      <c r="Q269" s="142">
        <v>2.1199999999999999E-3</v>
      </c>
      <c r="R269" s="142">
        <f>Q269*H269</f>
        <v>1.06E-2</v>
      </c>
      <c r="S269" s="142">
        <v>0</v>
      </c>
      <c r="T269" s="143">
        <f>S269*H269</f>
        <v>0</v>
      </c>
      <c r="AR269" s="144" t="s">
        <v>436</v>
      </c>
      <c r="AT269" s="144" t="s">
        <v>307</v>
      </c>
      <c r="AU269" s="144" t="s">
        <v>88</v>
      </c>
      <c r="AY269" s="18" t="s">
        <v>305</v>
      </c>
      <c r="BE269" s="145">
        <f>IF(N269="základní",J269,0)</f>
        <v>0</v>
      </c>
      <c r="BF269" s="145">
        <f>IF(N269="snížená",J269,0)</f>
        <v>0</v>
      </c>
      <c r="BG269" s="145">
        <f>IF(N269="zákl. přenesená",J269,0)</f>
        <v>0</v>
      </c>
      <c r="BH269" s="145">
        <f>IF(N269="sníž. přenesená",J269,0)</f>
        <v>0</v>
      </c>
      <c r="BI269" s="145">
        <f>IF(N269="nulová",J269,0)</f>
        <v>0</v>
      </c>
      <c r="BJ269" s="18" t="s">
        <v>86</v>
      </c>
      <c r="BK269" s="145">
        <f>ROUND(I269*H269,2)</f>
        <v>0</v>
      </c>
      <c r="BL269" s="18" t="s">
        <v>436</v>
      </c>
      <c r="BM269" s="144" t="s">
        <v>5198</v>
      </c>
    </row>
    <row r="270" spans="2:65" s="1" customFormat="1" ht="19.5">
      <c r="B270" s="33"/>
      <c r="D270" s="146" t="s">
        <v>313</v>
      </c>
      <c r="F270" s="147" t="s">
        <v>5199</v>
      </c>
      <c r="I270" s="148"/>
      <c r="L270" s="33"/>
      <c r="M270" s="149"/>
      <c r="T270" s="54"/>
      <c r="AT270" s="18" t="s">
        <v>313</v>
      </c>
      <c r="AU270" s="18" t="s">
        <v>88</v>
      </c>
    </row>
    <row r="271" spans="2:65" s="1" customFormat="1" ht="24.2" customHeight="1">
      <c r="B271" s="33"/>
      <c r="C271" s="133" t="s">
        <v>705</v>
      </c>
      <c r="D271" s="133" t="s">
        <v>307</v>
      </c>
      <c r="E271" s="134" t="s">
        <v>5200</v>
      </c>
      <c r="F271" s="135" t="s">
        <v>5201</v>
      </c>
      <c r="G271" s="136" t="s">
        <v>350</v>
      </c>
      <c r="H271" s="137">
        <v>1</v>
      </c>
      <c r="I271" s="138"/>
      <c r="J271" s="139">
        <f>ROUND(I271*H271,2)</f>
        <v>0</v>
      </c>
      <c r="K271" s="135" t="s">
        <v>721</v>
      </c>
      <c r="L271" s="33"/>
      <c r="M271" s="140" t="s">
        <v>42</v>
      </c>
      <c r="N271" s="141" t="s">
        <v>50</v>
      </c>
      <c r="P271" s="142">
        <f>O271*H271</f>
        <v>0</v>
      </c>
      <c r="Q271" s="142">
        <v>2.1299999999999999E-3</v>
      </c>
      <c r="R271" s="142">
        <f>Q271*H271</f>
        <v>2.1299999999999999E-3</v>
      </c>
      <c r="S271" s="142">
        <v>0</v>
      </c>
      <c r="T271" s="143">
        <f>S271*H271</f>
        <v>0</v>
      </c>
      <c r="AR271" s="144" t="s">
        <v>436</v>
      </c>
      <c r="AT271" s="144" t="s">
        <v>307</v>
      </c>
      <c r="AU271" s="144" t="s">
        <v>88</v>
      </c>
      <c r="AY271" s="18" t="s">
        <v>305</v>
      </c>
      <c r="BE271" s="145">
        <f>IF(N271="základní",J271,0)</f>
        <v>0</v>
      </c>
      <c r="BF271" s="145">
        <f>IF(N271="snížená",J271,0)</f>
        <v>0</v>
      </c>
      <c r="BG271" s="145">
        <f>IF(N271="zákl. přenesená",J271,0)</f>
        <v>0</v>
      </c>
      <c r="BH271" s="145">
        <f>IF(N271="sníž. přenesená",J271,0)</f>
        <v>0</v>
      </c>
      <c r="BI271" s="145">
        <f>IF(N271="nulová",J271,0)</f>
        <v>0</v>
      </c>
      <c r="BJ271" s="18" t="s">
        <v>86</v>
      </c>
      <c r="BK271" s="145">
        <f>ROUND(I271*H271,2)</f>
        <v>0</v>
      </c>
      <c r="BL271" s="18" t="s">
        <v>436</v>
      </c>
      <c r="BM271" s="144" t="s">
        <v>5202</v>
      </c>
    </row>
    <row r="272" spans="2:65" s="1" customFormat="1" ht="19.5">
      <c r="B272" s="33"/>
      <c r="D272" s="146" t="s">
        <v>313</v>
      </c>
      <c r="F272" s="147" t="s">
        <v>5203</v>
      </c>
      <c r="I272" s="148"/>
      <c r="L272" s="33"/>
      <c r="M272" s="149"/>
      <c r="T272" s="54"/>
      <c r="AT272" s="18" t="s">
        <v>313</v>
      </c>
      <c r="AU272" s="18" t="s">
        <v>88</v>
      </c>
    </row>
    <row r="273" spans="2:65" s="1" customFormat="1" ht="16.5" customHeight="1">
      <c r="B273" s="33"/>
      <c r="C273" s="133" t="s">
        <v>710</v>
      </c>
      <c r="D273" s="133" t="s">
        <v>307</v>
      </c>
      <c r="E273" s="134" t="s">
        <v>5204</v>
      </c>
      <c r="F273" s="135" t="s">
        <v>5205</v>
      </c>
      <c r="G273" s="136" t="s">
        <v>350</v>
      </c>
      <c r="H273" s="137">
        <v>3</v>
      </c>
      <c r="I273" s="138"/>
      <c r="J273" s="139">
        <f>ROUND(I273*H273,2)</f>
        <v>0</v>
      </c>
      <c r="K273" s="135" t="s">
        <v>310</v>
      </c>
      <c r="L273" s="33"/>
      <c r="M273" s="140" t="s">
        <v>42</v>
      </c>
      <c r="N273" s="141" t="s">
        <v>50</v>
      </c>
      <c r="P273" s="142">
        <f>O273*H273</f>
        <v>0</v>
      </c>
      <c r="Q273" s="142">
        <v>1.6000000000000001E-4</v>
      </c>
      <c r="R273" s="142">
        <f>Q273*H273</f>
        <v>4.8000000000000007E-4</v>
      </c>
      <c r="S273" s="142">
        <v>0</v>
      </c>
      <c r="T273" s="143">
        <f>S273*H273</f>
        <v>0</v>
      </c>
      <c r="AR273" s="144" t="s">
        <v>436</v>
      </c>
      <c r="AT273" s="144" t="s">
        <v>307</v>
      </c>
      <c r="AU273" s="144" t="s">
        <v>88</v>
      </c>
      <c r="AY273" s="18" t="s">
        <v>305</v>
      </c>
      <c r="BE273" s="145">
        <f>IF(N273="základní",J273,0)</f>
        <v>0</v>
      </c>
      <c r="BF273" s="145">
        <f>IF(N273="snížená",J273,0)</f>
        <v>0</v>
      </c>
      <c r="BG273" s="145">
        <f>IF(N273="zákl. přenesená",J273,0)</f>
        <v>0</v>
      </c>
      <c r="BH273" s="145">
        <f>IF(N273="sníž. přenesená",J273,0)</f>
        <v>0</v>
      </c>
      <c r="BI273" s="145">
        <f>IF(N273="nulová",J273,0)</f>
        <v>0</v>
      </c>
      <c r="BJ273" s="18" t="s">
        <v>86</v>
      </c>
      <c r="BK273" s="145">
        <f>ROUND(I273*H273,2)</f>
        <v>0</v>
      </c>
      <c r="BL273" s="18" t="s">
        <v>436</v>
      </c>
      <c r="BM273" s="144" t="s">
        <v>5206</v>
      </c>
    </row>
    <row r="274" spans="2:65" s="1" customFormat="1" ht="11.25">
      <c r="B274" s="33"/>
      <c r="D274" s="146" t="s">
        <v>313</v>
      </c>
      <c r="F274" s="147" t="s">
        <v>5207</v>
      </c>
      <c r="I274" s="148"/>
      <c r="L274" s="33"/>
      <c r="M274" s="149"/>
      <c r="T274" s="54"/>
      <c r="AT274" s="18" t="s">
        <v>313</v>
      </c>
      <c r="AU274" s="18" t="s">
        <v>88</v>
      </c>
    </row>
    <row r="275" spans="2:65" s="1" customFormat="1" ht="11.25">
      <c r="B275" s="33"/>
      <c r="D275" s="150" t="s">
        <v>315</v>
      </c>
      <c r="F275" s="151" t="s">
        <v>5208</v>
      </c>
      <c r="I275" s="148"/>
      <c r="L275" s="33"/>
      <c r="M275" s="149"/>
      <c r="T275" s="54"/>
      <c r="AT275" s="18" t="s">
        <v>315</v>
      </c>
      <c r="AU275" s="18" t="s">
        <v>88</v>
      </c>
    </row>
    <row r="276" spans="2:65" s="1" customFormat="1" ht="16.5" customHeight="1">
      <c r="B276" s="33"/>
      <c r="C276" s="133" t="s">
        <v>718</v>
      </c>
      <c r="D276" s="133" t="s">
        <v>307</v>
      </c>
      <c r="E276" s="134" t="s">
        <v>5209</v>
      </c>
      <c r="F276" s="135" t="s">
        <v>5210</v>
      </c>
      <c r="G276" s="136" t="s">
        <v>350</v>
      </c>
      <c r="H276" s="137">
        <v>23</v>
      </c>
      <c r="I276" s="138"/>
      <c r="J276" s="139">
        <f>ROUND(I276*H276,2)</f>
        <v>0</v>
      </c>
      <c r="K276" s="135" t="s">
        <v>310</v>
      </c>
      <c r="L276" s="33"/>
      <c r="M276" s="140" t="s">
        <v>42</v>
      </c>
      <c r="N276" s="141" t="s">
        <v>50</v>
      </c>
      <c r="P276" s="142">
        <f>O276*H276</f>
        <v>0</v>
      </c>
      <c r="Q276" s="142">
        <v>2.9E-4</v>
      </c>
      <c r="R276" s="142">
        <f>Q276*H276</f>
        <v>6.6699999999999997E-3</v>
      </c>
      <c r="S276" s="142">
        <v>0</v>
      </c>
      <c r="T276" s="143">
        <f>S276*H276</f>
        <v>0</v>
      </c>
      <c r="AR276" s="144" t="s">
        <v>436</v>
      </c>
      <c r="AT276" s="144" t="s">
        <v>307</v>
      </c>
      <c r="AU276" s="144" t="s">
        <v>88</v>
      </c>
      <c r="AY276" s="18" t="s">
        <v>305</v>
      </c>
      <c r="BE276" s="145">
        <f>IF(N276="základní",J276,0)</f>
        <v>0</v>
      </c>
      <c r="BF276" s="145">
        <f>IF(N276="snížená",J276,0)</f>
        <v>0</v>
      </c>
      <c r="BG276" s="145">
        <f>IF(N276="zákl. přenesená",J276,0)</f>
        <v>0</v>
      </c>
      <c r="BH276" s="145">
        <f>IF(N276="sníž. přenesená",J276,0)</f>
        <v>0</v>
      </c>
      <c r="BI276" s="145">
        <f>IF(N276="nulová",J276,0)</f>
        <v>0</v>
      </c>
      <c r="BJ276" s="18" t="s">
        <v>86</v>
      </c>
      <c r="BK276" s="145">
        <f>ROUND(I276*H276,2)</f>
        <v>0</v>
      </c>
      <c r="BL276" s="18" t="s">
        <v>436</v>
      </c>
      <c r="BM276" s="144" t="s">
        <v>5211</v>
      </c>
    </row>
    <row r="277" spans="2:65" s="1" customFormat="1" ht="11.25">
      <c r="B277" s="33"/>
      <c r="D277" s="146" t="s">
        <v>313</v>
      </c>
      <c r="F277" s="147" t="s">
        <v>5212</v>
      </c>
      <c r="I277" s="148"/>
      <c r="L277" s="33"/>
      <c r="M277" s="149"/>
      <c r="T277" s="54"/>
      <c r="AT277" s="18" t="s">
        <v>313</v>
      </c>
      <c r="AU277" s="18" t="s">
        <v>88</v>
      </c>
    </row>
    <row r="278" spans="2:65" s="1" customFormat="1" ht="11.25">
      <c r="B278" s="33"/>
      <c r="D278" s="150" t="s">
        <v>315</v>
      </c>
      <c r="F278" s="151" t="s">
        <v>5213</v>
      </c>
      <c r="I278" s="148"/>
      <c r="L278" s="33"/>
      <c r="M278" s="149"/>
      <c r="T278" s="54"/>
      <c r="AT278" s="18" t="s">
        <v>315</v>
      </c>
      <c r="AU278" s="18" t="s">
        <v>88</v>
      </c>
    </row>
    <row r="279" spans="2:65" s="1" customFormat="1" ht="24.2" customHeight="1">
      <c r="B279" s="33"/>
      <c r="C279" s="133" t="s">
        <v>726</v>
      </c>
      <c r="D279" s="133" t="s">
        <v>307</v>
      </c>
      <c r="E279" s="134" t="s">
        <v>5214</v>
      </c>
      <c r="F279" s="135" t="s">
        <v>5215</v>
      </c>
      <c r="G279" s="136" t="s">
        <v>350</v>
      </c>
      <c r="H279" s="137">
        <v>6</v>
      </c>
      <c r="I279" s="138"/>
      <c r="J279" s="139">
        <f>ROUND(I279*H279,2)</f>
        <v>0</v>
      </c>
      <c r="K279" s="135" t="s">
        <v>721</v>
      </c>
      <c r="L279" s="33"/>
      <c r="M279" s="140" t="s">
        <v>42</v>
      </c>
      <c r="N279" s="141" t="s">
        <v>50</v>
      </c>
      <c r="P279" s="142">
        <f>O279*H279</f>
        <v>0</v>
      </c>
      <c r="Q279" s="142">
        <v>1.4999999999999999E-4</v>
      </c>
      <c r="R279" s="142">
        <f>Q279*H279</f>
        <v>8.9999999999999998E-4</v>
      </c>
      <c r="S279" s="142">
        <v>0</v>
      </c>
      <c r="T279" s="143">
        <f>S279*H279</f>
        <v>0</v>
      </c>
      <c r="AR279" s="144" t="s">
        <v>436</v>
      </c>
      <c r="AT279" s="144" t="s">
        <v>307</v>
      </c>
      <c r="AU279" s="144" t="s">
        <v>88</v>
      </c>
      <c r="AY279" s="18" t="s">
        <v>305</v>
      </c>
      <c r="BE279" s="145">
        <f>IF(N279="základní",J279,0)</f>
        <v>0</v>
      </c>
      <c r="BF279" s="145">
        <f>IF(N279="snížená",J279,0)</f>
        <v>0</v>
      </c>
      <c r="BG279" s="145">
        <f>IF(N279="zákl. přenesená",J279,0)</f>
        <v>0</v>
      </c>
      <c r="BH279" s="145">
        <f>IF(N279="sníž. přenesená",J279,0)</f>
        <v>0</v>
      </c>
      <c r="BI279" s="145">
        <f>IF(N279="nulová",J279,0)</f>
        <v>0</v>
      </c>
      <c r="BJ279" s="18" t="s">
        <v>86</v>
      </c>
      <c r="BK279" s="145">
        <f>ROUND(I279*H279,2)</f>
        <v>0</v>
      </c>
      <c r="BL279" s="18" t="s">
        <v>436</v>
      </c>
      <c r="BM279" s="144" t="s">
        <v>5216</v>
      </c>
    </row>
    <row r="280" spans="2:65" s="1" customFormat="1" ht="19.5">
      <c r="B280" s="33"/>
      <c r="D280" s="146" t="s">
        <v>313</v>
      </c>
      <c r="F280" s="147" t="s">
        <v>5215</v>
      </c>
      <c r="I280" s="148"/>
      <c r="L280" s="33"/>
      <c r="M280" s="149"/>
      <c r="T280" s="54"/>
      <c r="AT280" s="18" t="s">
        <v>313</v>
      </c>
      <c r="AU280" s="18" t="s">
        <v>88</v>
      </c>
    </row>
    <row r="281" spans="2:65" s="1" customFormat="1" ht="24.2" customHeight="1">
      <c r="B281" s="33"/>
      <c r="C281" s="133" t="s">
        <v>734</v>
      </c>
      <c r="D281" s="133" t="s">
        <v>307</v>
      </c>
      <c r="E281" s="134" t="s">
        <v>5217</v>
      </c>
      <c r="F281" s="135" t="s">
        <v>5218</v>
      </c>
      <c r="G281" s="136" t="s">
        <v>350</v>
      </c>
      <c r="H281" s="137">
        <v>4</v>
      </c>
      <c r="I281" s="138"/>
      <c r="J281" s="139">
        <f>ROUND(I281*H281,2)</f>
        <v>0</v>
      </c>
      <c r="K281" s="135" t="s">
        <v>721</v>
      </c>
      <c r="L281" s="33"/>
      <c r="M281" s="140" t="s">
        <v>42</v>
      </c>
      <c r="N281" s="141" t="s">
        <v>50</v>
      </c>
      <c r="P281" s="142">
        <f>O281*H281</f>
        <v>0</v>
      </c>
      <c r="Q281" s="142">
        <v>1.4999999999999999E-4</v>
      </c>
      <c r="R281" s="142">
        <f>Q281*H281</f>
        <v>5.9999999999999995E-4</v>
      </c>
      <c r="S281" s="142">
        <v>0</v>
      </c>
      <c r="T281" s="143">
        <f>S281*H281</f>
        <v>0</v>
      </c>
      <c r="AR281" s="144" t="s">
        <v>436</v>
      </c>
      <c r="AT281" s="144" t="s">
        <v>307</v>
      </c>
      <c r="AU281" s="144" t="s">
        <v>88</v>
      </c>
      <c r="AY281" s="18" t="s">
        <v>305</v>
      </c>
      <c r="BE281" s="145">
        <f>IF(N281="základní",J281,0)</f>
        <v>0</v>
      </c>
      <c r="BF281" s="145">
        <f>IF(N281="snížená",J281,0)</f>
        <v>0</v>
      </c>
      <c r="BG281" s="145">
        <f>IF(N281="zákl. přenesená",J281,0)</f>
        <v>0</v>
      </c>
      <c r="BH281" s="145">
        <f>IF(N281="sníž. přenesená",J281,0)</f>
        <v>0</v>
      </c>
      <c r="BI281" s="145">
        <f>IF(N281="nulová",J281,0)</f>
        <v>0</v>
      </c>
      <c r="BJ281" s="18" t="s">
        <v>86</v>
      </c>
      <c r="BK281" s="145">
        <f>ROUND(I281*H281,2)</f>
        <v>0</v>
      </c>
      <c r="BL281" s="18" t="s">
        <v>436</v>
      </c>
      <c r="BM281" s="144" t="s">
        <v>5219</v>
      </c>
    </row>
    <row r="282" spans="2:65" s="1" customFormat="1" ht="11.25">
      <c r="B282" s="33"/>
      <c r="D282" s="146" t="s">
        <v>313</v>
      </c>
      <c r="F282" s="147" t="s">
        <v>5218</v>
      </c>
      <c r="I282" s="148"/>
      <c r="L282" s="33"/>
      <c r="M282" s="149"/>
      <c r="T282" s="54"/>
      <c r="AT282" s="18" t="s">
        <v>313</v>
      </c>
      <c r="AU282" s="18" t="s">
        <v>88</v>
      </c>
    </row>
    <row r="283" spans="2:65" s="1" customFormat="1" ht="21.75" customHeight="1">
      <c r="B283" s="33"/>
      <c r="C283" s="133" t="s">
        <v>742</v>
      </c>
      <c r="D283" s="133" t="s">
        <v>307</v>
      </c>
      <c r="E283" s="134" t="s">
        <v>5220</v>
      </c>
      <c r="F283" s="135" t="s">
        <v>5221</v>
      </c>
      <c r="G283" s="136" t="s">
        <v>402</v>
      </c>
      <c r="H283" s="137">
        <v>1582</v>
      </c>
      <c r="I283" s="138"/>
      <c r="J283" s="139">
        <f>ROUND(I283*H283,2)</f>
        <v>0</v>
      </c>
      <c r="K283" s="135" t="s">
        <v>310</v>
      </c>
      <c r="L283" s="33"/>
      <c r="M283" s="140" t="s">
        <v>42</v>
      </c>
      <c r="N283" s="141" t="s">
        <v>50</v>
      </c>
      <c r="P283" s="142">
        <f>O283*H283</f>
        <v>0</v>
      </c>
      <c r="Q283" s="142">
        <v>0</v>
      </c>
      <c r="R283" s="142">
        <f>Q283*H283</f>
        <v>0</v>
      </c>
      <c r="S283" s="142">
        <v>0</v>
      </c>
      <c r="T283" s="143">
        <f>S283*H283</f>
        <v>0</v>
      </c>
      <c r="AR283" s="144" t="s">
        <v>436</v>
      </c>
      <c r="AT283" s="144" t="s">
        <v>307</v>
      </c>
      <c r="AU283" s="144" t="s">
        <v>88</v>
      </c>
      <c r="AY283" s="18" t="s">
        <v>305</v>
      </c>
      <c r="BE283" s="145">
        <f>IF(N283="základní",J283,0)</f>
        <v>0</v>
      </c>
      <c r="BF283" s="145">
        <f>IF(N283="snížená",J283,0)</f>
        <v>0</v>
      </c>
      <c r="BG283" s="145">
        <f>IF(N283="zákl. přenesená",J283,0)</f>
        <v>0</v>
      </c>
      <c r="BH283" s="145">
        <f>IF(N283="sníž. přenesená",J283,0)</f>
        <v>0</v>
      </c>
      <c r="BI283" s="145">
        <f>IF(N283="nulová",J283,0)</f>
        <v>0</v>
      </c>
      <c r="BJ283" s="18" t="s">
        <v>86</v>
      </c>
      <c r="BK283" s="145">
        <f>ROUND(I283*H283,2)</f>
        <v>0</v>
      </c>
      <c r="BL283" s="18" t="s">
        <v>436</v>
      </c>
      <c r="BM283" s="144" t="s">
        <v>5222</v>
      </c>
    </row>
    <row r="284" spans="2:65" s="1" customFormat="1" ht="11.25">
      <c r="B284" s="33"/>
      <c r="D284" s="146" t="s">
        <v>313</v>
      </c>
      <c r="F284" s="147" t="s">
        <v>5223</v>
      </c>
      <c r="I284" s="148"/>
      <c r="L284" s="33"/>
      <c r="M284" s="149"/>
      <c r="T284" s="54"/>
      <c r="AT284" s="18" t="s">
        <v>313</v>
      </c>
      <c r="AU284" s="18" t="s">
        <v>88</v>
      </c>
    </row>
    <row r="285" spans="2:65" s="1" customFormat="1" ht="11.25">
      <c r="B285" s="33"/>
      <c r="D285" s="150" t="s">
        <v>315</v>
      </c>
      <c r="F285" s="151" t="s">
        <v>5224</v>
      </c>
      <c r="I285" s="148"/>
      <c r="L285" s="33"/>
      <c r="M285" s="149"/>
      <c r="T285" s="54"/>
      <c r="AT285" s="18" t="s">
        <v>315</v>
      </c>
      <c r="AU285" s="18" t="s">
        <v>88</v>
      </c>
    </row>
    <row r="286" spans="2:65" s="1" customFormat="1" ht="24.2" customHeight="1">
      <c r="B286" s="33"/>
      <c r="C286" s="133" t="s">
        <v>747</v>
      </c>
      <c r="D286" s="133" t="s">
        <v>307</v>
      </c>
      <c r="E286" s="134" t="s">
        <v>5225</v>
      </c>
      <c r="F286" s="135" t="s">
        <v>5226</v>
      </c>
      <c r="G286" s="136" t="s">
        <v>402</v>
      </c>
      <c r="H286" s="137">
        <v>68</v>
      </c>
      <c r="I286" s="138"/>
      <c r="J286" s="139">
        <f>ROUND(I286*H286,2)</f>
        <v>0</v>
      </c>
      <c r="K286" s="135" t="s">
        <v>310</v>
      </c>
      <c r="L286" s="33"/>
      <c r="M286" s="140" t="s">
        <v>42</v>
      </c>
      <c r="N286" s="141" t="s">
        <v>50</v>
      </c>
      <c r="P286" s="142">
        <f>O286*H286</f>
        <v>0</v>
      </c>
      <c r="Q286" s="142">
        <v>0</v>
      </c>
      <c r="R286" s="142">
        <f>Q286*H286</f>
        <v>0</v>
      </c>
      <c r="S286" s="142">
        <v>0</v>
      </c>
      <c r="T286" s="143">
        <f>S286*H286</f>
        <v>0</v>
      </c>
      <c r="AR286" s="144" t="s">
        <v>436</v>
      </c>
      <c r="AT286" s="144" t="s">
        <v>307</v>
      </c>
      <c r="AU286" s="144" t="s">
        <v>88</v>
      </c>
      <c r="AY286" s="18" t="s">
        <v>305</v>
      </c>
      <c r="BE286" s="145">
        <f>IF(N286="základní",J286,0)</f>
        <v>0</v>
      </c>
      <c r="BF286" s="145">
        <f>IF(N286="snížená",J286,0)</f>
        <v>0</v>
      </c>
      <c r="BG286" s="145">
        <f>IF(N286="zákl. přenesená",J286,0)</f>
        <v>0</v>
      </c>
      <c r="BH286" s="145">
        <f>IF(N286="sníž. přenesená",J286,0)</f>
        <v>0</v>
      </c>
      <c r="BI286" s="145">
        <f>IF(N286="nulová",J286,0)</f>
        <v>0</v>
      </c>
      <c r="BJ286" s="18" t="s">
        <v>86</v>
      </c>
      <c r="BK286" s="145">
        <f>ROUND(I286*H286,2)</f>
        <v>0</v>
      </c>
      <c r="BL286" s="18" t="s">
        <v>436</v>
      </c>
      <c r="BM286" s="144" t="s">
        <v>5227</v>
      </c>
    </row>
    <row r="287" spans="2:65" s="1" customFormat="1" ht="19.5">
      <c r="B287" s="33"/>
      <c r="D287" s="146" t="s">
        <v>313</v>
      </c>
      <c r="F287" s="147" t="s">
        <v>5228</v>
      </c>
      <c r="I287" s="148"/>
      <c r="L287" s="33"/>
      <c r="M287" s="149"/>
      <c r="T287" s="54"/>
      <c r="AT287" s="18" t="s">
        <v>313</v>
      </c>
      <c r="AU287" s="18" t="s">
        <v>88</v>
      </c>
    </row>
    <row r="288" spans="2:65" s="1" customFormat="1" ht="11.25">
      <c r="B288" s="33"/>
      <c r="D288" s="150" t="s">
        <v>315</v>
      </c>
      <c r="F288" s="151" t="s">
        <v>5229</v>
      </c>
      <c r="I288" s="148"/>
      <c r="L288" s="33"/>
      <c r="M288" s="149"/>
      <c r="T288" s="54"/>
      <c r="AT288" s="18" t="s">
        <v>315</v>
      </c>
      <c r="AU288" s="18" t="s">
        <v>88</v>
      </c>
    </row>
    <row r="289" spans="2:65" s="1" customFormat="1" ht="24.2" customHeight="1">
      <c r="B289" s="33"/>
      <c r="C289" s="133" t="s">
        <v>755</v>
      </c>
      <c r="D289" s="133" t="s">
        <v>307</v>
      </c>
      <c r="E289" s="134" t="s">
        <v>5230</v>
      </c>
      <c r="F289" s="135" t="s">
        <v>5231</v>
      </c>
      <c r="G289" s="136" t="s">
        <v>5062</v>
      </c>
      <c r="H289" s="193"/>
      <c r="I289" s="138"/>
      <c r="J289" s="139">
        <f>ROUND(I289*H289,2)</f>
        <v>0</v>
      </c>
      <c r="K289" s="135" t="s">
        <v>310</v>
      </c>
      <c r="L289" s="33"/>
      <c r="M289" s="140" t="s">
        <v>42</v>
      </c>
      <c r="N289" s="141" t="s">
        <v>50</v>
      </c>
      <c r="P289" s="142">
        <f>O289*H289</f>
        <v>0</v>
      </c>
      <c r="Q289" s="142">
        <v>0</v>
      </c>
      <c r="R289" s="142">
        <f>Q289*H289</f>
        <v>0</v>
      </c>
      <c r="S289" s="142">
        <v>0</v>
      </c>
      <c r="T289" s="143">
        <f>S289*H289</f>
        <v>0</v>
      </c>
      <c r="AR289" s="144" t="s">
        <v>436</v>
      </c>
      <c r="AT289" s="144" t="s">
        <v>307</v>
      </c>
      <c r="AU289" s="144" t="s">
        <v>88</v>
      </c>
      <c r="AY289" s="18" t="s">
        <v>305</v>
      </c>
      <c r="BE289" s="145">
        <f>IF(N289="základní",J289,0)</f>
        <v>0</v>
      </c>
      <c r="BF289" s="145">
        <f>IF(N289="snížená",J289,0)</f>
        <v>0</v>
      </c>
      <c r="BG289" s="145">
        <f>IF(N289="zákl. přenesená",J289,0)</f>
        <v>0</v>
      </c>
      <c r="BH289" s="145">
        <f>IF(N289="sníž. přenesená",J289,0)</f>
        <v>0</v>
      </c>
      <c r="BI289" s="145">
        <f>IF(N289="nulová",J289,0)</f>
        <v>0</v>
      </c>
      <c r="BJ289" s="18" t="s">
        <v>86</v>
      </c>
      <c r="BK289" s="145">
        <f>ROUND(I289*H289,2)</f>
        <v>0</v>
      </c>
      <c r="BL289" s="18" t="s">
        <v>436</v>
      </c>
      <c r="BM289" s="144" t="s">
        <v>5232</v>
      </c>
    </row>
    <row r="290" spans="2:65" s="1" customFormat="1" ht="29.25">
      <c r="B290" s="33"/>
      <c r="D290" s="146" t="s">
        <v>313</v>
      </c>
      <c r="F290" s="147" t="s">
        <v>5233</v>
      </c>
      <c r="I290" s="148"/>
      <c r="L290" s="33"/>
      <c r="M290" s="149"/>
      <c r="T290" s="54"/>
      <c r="AT290" s="18" t="s">
        <v>313</v>
      </c>
      <c r="AU290" s="18" t="s">
        <v>88</v>
      </c>
    </row>
    <row r="291" spans="2:65" s="1" customFormat="1" ht="11.25">
      <c r="B291" s="33"/>
      <c r="D291" s="150" t="s">
        <v>315</v>
      </c>
      <c r="F291" s="151" t="s">
        <v>5234</v>
      </c>
      <c r="I291" s="148"/>
      <c r="L291" s="33"/>
      <c r="M291" s="149"/>
      <c r="T291" s="54"/>
      <c r="AT291" s="18" t="s">
        <v>315</v>
      </c>
      <c r="AU291" s="18" t="s">
        <v>88</v>
      </c>
    </row>
    <row r="292" spans="2:65" s="11" customFormat="1" ht="22.9" customHeight="1">
      <c r="B292" s="121"/>
      <c r="D292" s="122" t="s">
        <v>78</v>
      </c>
      <c r="E292" s="131" t="s">
        <v>5235</v>
      </c>
      <c r="F292" s="131" t="s">
        <v>5236</v>
      </c>
      <c r="I292" s="124"/>
      <c r="J292" s="132">
        <f>BK292</f>
        <v>0</v>
      </c>
      <c r="L292" s="121"/>
      <c r="M292" s="126"/>
      <c r="P292" s="127">
        <f>SUM(P293:P403)</f>
        <v>0</v>
      </c>
      <c r="R292" s="127">
        <f>SUM(R293:R403)</f>
        <v>4.6397199999999996</v>
      </c>
      <c r="T292" s="128">
        <f>SUM(T293:T403)</f>
        <v>0</v>
      </c>
      <c r="AR292" s="122" t="s">
        <v>88</v>
      </c>
      <c r="AT292" s="129" t="s">
        <v>78</v>
      </c>
      <c r="AU292" s="129" t="s">
        <v>86</v>
      </c>
      <c r="AY292" s="122" t="s">
        <v>305</v>
      </c>
      <c r="BK292" s="130">
        <f>SUM(BK293:BK403)</f>
        <v>0</v>
      </c>
    </row>
    <row r="293" spans="2:65" s="1" customFormat="1" ht="24.2" customHeight="1">
      <c r="B293" s="33"/>
      <c r="C293" s="133" t="s">
        <v>760</v>
      </c>
      <c r="D293" s="133" t="s">
        <v>307</v>
      </c>
      <c r="E293" s="134" t="s">
        <v>5237</v>
      </c>
      <c r="F293" s="135" t="s">
        <v>5238</v>
      </c>
      <c r="G293" s="136" t="s">
        <v>402</v>
      </c>
      <c r="H293" s="137">
        <v>9</v>
      </c>
      <c r="I293" s="138"/>
      <c r="J293" s="139">
        <f>ROUND(I293*H293,2)</f>
        <v>0</v>
      </c>
      <c r="K293" s="135" t="s">
        <v>310</v>
      </c>
      <c r="L293" s="33"/>
      <c r="M293" s="140" t="s">
        <v>42</v>
      </c>
      <c r="N293" s="141" t="s">
        <v>50</v>
      </c>
      <c r="P293" s="142">
        <f>O293*H293</f>
        <v>0</v>
      </c>
      <c r="Q293" s="142">
        <v>3.0899999999999999E-3</v>
      </c>
      <c r="R293" s="142">
        <f>Q293*H293</f>
        <v>2.7809999999999998E-2</v>
      </c>
      <c r="S293" s="142">
        <v>0</v>
      </c>
      <c r="T293" s="143">
        <f>S293*H293</f>
        <v>0</v>
      </c>
      <c r="AR293" s="144" t="s">
        <v>436</v>
      </c>
      <c r="AT293" s="144" t="s">
        <v>307</v>
      </c>
      <c r="AU293" s="144" t="s">
        <v>88</v>
      </c>
      <c r="AY293" s="18" t="s">
        <v>305</v>
      </c>
      <c r="BE293" s="145">
        <f>IF(N293="základní",J293,0)</f>
        <v>0</v>
      </c>
      <c r="BF293" s="145">
        <f>IF(N293="snížená",J293,0)</f>
        <v>0</v>
      </c>
      <c r="BG293" s="145">
        <f>IF(N293="zákl. přenesená",J293,0)</f>
        <v>0</v>
      </c>
      <c r="BH293" s="145">
        <f>IF(N293="sníž. přenesená",J293,0)</f>
        <v>0</v>
      </c>
      <c r="BI293" s="145">
        <f>IF(N293="nulová",J293,0)</f>
        <v>0</v>
      </c>
      <c r="BJ293" s="18" t="s">
        <v>86</v>
      </c>
      <c r="BK293" s="145">
        <f>ROUND(I293*H293,2)</f>
        <v>0</v>
      </c>
      <c r="BL293" s="18" t="s">
        <v>436</v>
      </c>
      <c r="BM293" s="144" t="s">
        <v>5239</v>
      </c>
    </row>
    <row r="294" spans="2:65" s="1" customFormat="1" ht="19.5">
      <c r="B294" s="33"/>
      <c r="D294" s="146" t="s">
        <v>313</v>
      </c>
      <c r="F294" s="147" t="s">
        <v>5240</v>
      </c>
      <c r="I294" s="148"/>
      <c r="L294" s="33"/>
      <c r="M294" s="149"/>
      <c r="T294" s="54"/>
      <c r="AT294" s="18" t="s">
        <v>313</v>
      </c>
      <c r="AU294" s="18" t="s">
        <v>88</v>
      </c>
    </row>
    <row r="295" spans="2:65" s="1" customFormat="1" ht="11.25">
      <c r="B295" s="33"/>
      <c r="D295" s="150" t="s">
        <v>315</v>
      </c>
      <c r="F295" s="151" t="s">
        <v>5241</v>
      </c>
      <c r="I295" s="148"/>
      <c r="L295" s="33"/>
      <c r="M295" s="149"/>
      <c r="T295" s="54"/>
      <c r="AT295" s="18" t="s">
        <v>315</v>
      </c>
      <c r="AU295" s="18" t="s">
        <v>88</v>
      </c>
    </row>
    <row r="296" spans="2:65" s="1" customFormat="1" ht="24.2" customHeight="1">
      <c r="B296" s="33"/>
      <c r="C296" s="133" t="s">
        <v>768</v>
      </c>
      <c r="D296" s="133" t="s">
        <v>307</v>
      </c>
      <c r="E296" s="134" t="s">
        <v>5242</v>
      </c>
      <c r="F296" s="135" t="s">
        <v>5243</v>
      </c>
      <c r="G296" s="136" t="s">
        <v>402</v>
      </c>
      <c r="H296" s="137">
        <v>155</v>
      </c>
      <c r="I296" s="138"/>
      <c r="J296" s="139">
        <f>ROUND(I296*H296,2)</f>
        <v>0</v>
      </c>
      <c r="K296" s="135" t="s">
        <v>310</v>
      </c>
      <c r="L296" s="33"/>
      <c r="M296" s="140" t="s">
        <v>42</v>
      </c>
      <c r="N296" s="141" t="s">
        <v>50</v>
      </c>
      <c r="P296" s="142">
        <f>O296*H296</f>
        <v>0</v>
      </c>
      <c r="Q296" s="142">
        <v>4.5100000000000001E-3</v>
      </c>
      <c r="R296" s="142">
        <f>Q296*H296</f>
        <v>0.69905000000000006</v>
      </c>
      <c r="S296" s="142">
        <v>0</v>
      </c>
      <c r="T296" s="143">
        <f>S296*H296</f>
        <v>0</v>
      </c>
      <c r="AR296" s="144" t="s">
        <v>436</v>
      </c>
      <c r="AT296" s="144" t="s">
        <v>307</v>
      </c>
      <c r="AU296" s="144" t="s">
        <v>88</v>
      </c>
      <c r="AY296" s="18" t="s">
        <v>305</v>
      </c>
      <c r="BE296" s="145">
        <f>IF(N296="základní",J296,0)</f>
        <v>0</v>
      </c>
      <c r="BF296" s="145">
        <f>IF(N296="snížená",J296,0)</f>
        <v>0</v>
      </c>
      <c r="BG296" s="145">
        <f>IF(N296="zákl. přenesená",J296,0)</f>
        <v>0</v>
      </c>
      <c r="BH296" s="145">
        <f>IF(N296="sníž. přenesená",J296,0)</f>
        <v>0</v>
      </c>
      <c r="BI296" s="145">
        <f>IF(N296="nulová",J296,0)</f>
        <v>0</v>
      </c>
      <c r="BJ296" s="18" t="s">
        <v>86</v>
      </c>
      <c r="BK296" s="145">
        <f>ROUND(I296*H296,2)</f>
        <v>0</v>
      </c>
      <c r="BL296" s="18" t="s">
        <v>436</v>
      </c>
      <c r="BM296" s="144" t="s">
        <v>5244</v>
      </c>
    </row>
    <row r="297" spans="2:65" s="1" customFormat="1" ht="19.5">
      <c r="B297" s="33"/>
      <c r="D297" s="146" t="s">
        <v>313</v>
      </c>
      <c r="F297" s="147" t="s">
        <v>5245</v>
      </c>
      <c r="I297" s="148"/>
      <c r="L297" s="33"/>
      <c r="M297" s="149"/>
      <c r="T297" s="54"/>
      <c r="AT297" s="18" t="s">
        <v>313</v>
      </c>
      <c r="AU297" s="18" t="s">
        <v>88</v>
      </c>
    </row>
    <row r="298" spans="2:65" s="1" customFormat="1" ht="11.25">
      <c r="B298" s="33"/>
      <c r="D298" s="150" t="s">
        <v>315</v>
      </c>
      <c r="F298" s="151" t="s">
        <v>5246</v>
      </c>
      <c r="I298" s="148"/>
      <c r="L298" s="33"/>
      <c r="M298" s="149"/>
      <c r="T298" s="54"/>
      <c r="AT298" s="18" t="s">
        <v>315</v>
      </c>
      <c r="AU298" s="18" t="s">
        <v>88</v>
      </c>
    </row>
    <row r="299" spans="2:65" s="1" customFormat="1" ht="24.2" customHeight="1">
      <c r="B299" s="33"/>
      <c r="C299" s="133" t="s">
        <v>771</v>
      </c>
      <c r="D299" s="133" t="s">
        <v>307</v>
      </c>
      <c r="E299" s="134" t="s">
        <v>5247</v>
      </c>
      <c r="F299" s="135" t="s">
        <v>5248</v>
      </c>
      <c r="G299" s="136" t="s">
        <v>402</v>
      </c>
      <c r="H299" s="137">
        <v>4</v>
      </c>
      <c r="I299" s="138"/>
      <c r="J299" s="139">
        <f>ROUND(I299*H299,2)</f>
        <v>0</v>
      </c>
      <c r="K299" s="135" t="s">
        <v>310</v>
      </c>
      <c r="L299" s="33"/>
      <c r="M299" s="140" t="s">
        <v>42</v>
      </c>
      <c r="N299" s="141" t="s">
        <v>50</v>
      </c>
      <c r="P299" s="142">
        <f>O299*H299</f>
        <v>0</v>
      </c>
      <c r="Q299" s="142">
        <v>5.1799999999999997E-3</v>
      </c>
      <c r="R299" s="142">
        <f>Q299*H299</f>
        <v>2.0719999999999999E-2</v>
      </c>
      <c r="S299" s="142">
        <v>0</v>
      </c>
      <c r="T299" s="143">
        <f>S299*H299</f>
        <v>0</v>
      </c>
      <c r="AR299" s="144" t="s">
        <v>436</v>
      </c>
      <c r="AT299" s="144" t="s">
        <v>307</v>
      </c>
      <c r="AU299" s="144" t="s">
        <v>88</v>
      </c>
      <c r="AY299" s="18" t="s">
        <v>305</v>
      </c>
      <c r="BE299" s="145">
        <f>IF(N299="základní",J299,0)</f>
        <v>0</v>
      </c>
      <c r="BF299" s="145">
        <f>IF(N299="snížená",J299,0)</f>
        <v>0</v>
      </c>
      <c r="BG299" s="145">
        <f>IF(N299="zákl. přenesená",J299,0)</f>
        <v>0</v>
      </c>
      <c r="BH299" s="145">
        <f>IF(N299="sníž. přenesená",J299,0)</f>
        <v>0</v>
      </c>
      <c r="BI299" s="145">
        <f>IF(N299="nulová",J299,0)</f>
        <v>0</v>
      </c>
      <c r="BJ299" s="18" t="s">
        <v>86</v>
      </c>
      <c r="BK299" s="145">
        <f>ROUND(I299*H299,2)</f>
        <v>0</v>
      </c>
      <c r="BL299" s="18" t="s">
        <v>436</v>
      </c>
      <c r="BM299" s="144" t="s">
        <v>5249</v>
      </c>
    </row>
    <row r="300" spans="2:65" s="1" customFormat="1" ht="19.5">
      <c r="B300" s="33"/>
      <c r="D300" s="146" t="s">
        <v>313</v>
      </c>
      <c r="F300" s="147" t="s">
        <v>5250</v>
      </c>
      <c r="I300" s="148"/>
      <c r="L300" s="33"/>
      <c r="M300" s="149"/>
      <c r="T300" s="54"/>
      <c r="AT300" s="18" t="s">
        <v>313</v>
      </c>
      <c r="AU300" s="18" t="s">
        <v>88</v>
      </c>
    </row>
    <row r="301" spans="2:65" s="1" customFormat="1" ht="11.25">
      <c r="B301" s="33"/>
      <c r="D301" s="150" t="s">
        <v>315</v>
      </c>
      <c r="F301" s="151" t="s">
        <v>5251</v>
      </c>
      <c r="I301" s="148"/>
      <c r="L301" s="33"/>
      <c r="M301" s="149"/>
      <c r="T301" s="54"/>
      <c r="AT301" s="18" t="s">
        <v>315</v>
      </c>
      <c r="AU301" s="18" t="s">
        <v>88</v>
      </c>
    </row>
    <row r="302" spans="2:65" s="1" customFormat="1" ht="24.2" customHeight="1">
      <c r="B302" s="33"/>
      <c r="C302" s="133" t="s">
        <v>781</v>
      </c>
      <c r="D302" s="133" t="s">
        <v>307</v>
      </c>
      <c r="E302" s="134" t="s">
        <v>5252</v>
      </c>
      <c r="F302" s="135" t="s">
        <v>5253</v>
      </c>
      <c r="G302" s="136" t="s">
        <v>402</v>
      </c>
      <c r="H302" s="137">
        <v>6</v>
      </c>
      <c r="I302" s="138"/>
      <c r="J302" s="139">
        <f>ROUND(I302*H302,2)</f>
        <v>0</v>
      </c>
      <c r="K302" s="135" t="s">
        <v>310</v>
      </c>
      <c r="L302" s="33"/>
      <c r="M302" s="140" t="s">
        <v>42</v>
      </c>
      <c r="N302" s="141" t="s">
        <v>50</v>
      </c>
      <c r="P302" s="142">
        <f>O302*H302</f>
        <v>0</v>
      </c>
      <c r="Q302" s="142">
        <v>1.0869999999999999E-2</v>
      </c>
      <c r="R302" s="142">
        <f>Q302*H302</f>
        <v>6.522E-2</v>
      </c>
      <c r="S302" s="142">
        <v>0</v>
      </c>
      <c r="T302" s="143">
        <f>S302*H302</f>
        <v>0</v>
      </c>
      <c r="AR302" s="144" t="s">
        <v>436</v>
      </c>
      <c r="AT302" s="144" t="s">
        <v>307</v>
      </c>
      <c r="AU302" s="144" t="s">
        <v>88</v>
      </c>
      <c r="AY302" s="18" t="s">
        <v>305</v>
      </c>
      <c r="BE302" s="145">
        <f>IF(N302="základní",J302,0)</f>
        <v>0</v>
      </c>
      <c r="BF302" s="145">
        <f>IF(N302="snížená",J302,0)</f>
        <v>0</v>
      </c>
      <c r="BG302" s="145">
        <f>IF(N302="zákl. přenesená",J302,0)</f>
        <v>0</v>
      </c>
      <c r="BH302" s="145">
        <f>IF(N302="sníž. přenesená",J302,0)</f>
        <v>0</v>
      </c>
      <c r="BI302" s="145">
        <f>IF(N302="nulová",J302,0)</f>
        <v>0</v>
      </c>
      <c r="BJ302" s="18" t="s">
        <v>86</v>
      </c>
      <c r="BK302" s="145">
        <f>ROUND(I302*H302,2)</f>
        <v>0</v>
      </c>
      <c r="BL302" s="18" t="s">
        <v>436</v>
      </c>
      <c r="BM302" s="144" t="s">
        <v>5254</v>
      </c>
    </row>
    <row r="303" spans="2:65" s="1" customFormat="1" ht="19.5">
      <c r="B303" s="33"/>
      <c r="D303" s="146" t="s">
        <v>313</v>
      </c>
      <c r="F303" s="147" t="s">
        <v>5255</v>
      </c>
      <c r="I303" s="148"/>
      <c r="L303" s="33"/>
      <c r="M303" s="149"/>
      <c r="T303" s="54"/>
      <c r="AT303" s="18" t="s">
        <v>313</v>
      </c>
      <c r="AU303" s="18" t="s">
        <v>88</v>
      </c>
    </row>
    <row r="304" spans="2:65" s="1" customFormat="1" ht="11.25">
      <c r="B304" s="33"/>
      <c r="D304" s="150" t="s">
        <v>315</v>
      </c>
      <c r="F304" s="151" t="s">
        <v>5256</v>
      </c>
      <c r="I304" s="148"/>
      <c r="L304" s="33"/>
      <c r="M304" s="149"/>
      <c r="T304" s="54"/>
      <c r="AT304" s="18" t="s">
        <v>315</v>
      </c>
      <c r="AU304" s="18" t="s">
        <v>88</v>
      </c>
    </row>
    <row r="305" spans="2:65" s="1" customFormat="1" ht="24.2" customHeight="1">
      <c r="B305" s="33"/>
      <c r="C305" s="133" t="s">
        <v>786</v>
      </c>
      <c r="D305" s="133" t="s">
        <v>307</v>
      </c>
      <c r="E305" s="134" t="s">
        <v>5257</v>
      </c>
      <c r="F305" s="135" t="s">
        <v>5258</v>
      </c>
      <c r="G305" s="136" t="s">
        <v>402</v>
      </c>
      <c r="H305" s="137">
        <v>1075</v>
      </c>
      <c r="I305" s="138"/>
      <c r="J305" s="139">
        <f>ROUND(I305*H305,2)</f>
        <v>0</v>
      </c>
      <c r="K305" s="135" t="s">
        <v>310</v>
      </c>
      <c r="L305" s="33"/>
      <c r="M305" s="140" t="s">
        <v>42</v>
      </c>
      <c r="N305" s="141" t="s">
        <v>50</v>
      </c>
      <c r="P305" s="142">
        <f>O305*H305</f>
        <v>0</v>
      </c>
      <c r="Q305" s="142">
        <v>7.2999999999999996E-4</v>
      </c>
      <c r="R305" s="142">
        <f>Q305*H305</f>
        <v>0.78474999999999995</v>
      </c>
      <c r="S305" s="142">
        <v>0</v>
      </c>
      <c r="T305" s="143">
        <f>S305*H305</f>
        <v>0</v>
      </c>
      <c r="AR305" s="144" t="s">
        <v>436</v>
      </c>
      <c r="AT305" s="144" t="s">
        <v>307</v>
      </c>
      <c r="AU305" s="144" t="s">
        <v>88</v>
      </c>
      <c r="AY305" s="18" t="s">
        <v>305</v>
      </c>
      <c r="BE305" s="145">
        <f>IF(N305="základní",J305,0)</f>
        <v>0</v>
      </c>
      <c r="BF305" s="145">
        <f>IF(N305="snížená",J305,0)</f>
        <v>0</v>
      </c>
      <c r="BG305" s="145">
        <f>IF(N305="zákl. přenesená",J305,0)</f>
        <v>0</v>
      </c>
      <c r="BH305" s="145">
        <f>IF(N305="sníž. přenesená",J305,0)</f>
        <v>0</v>
      </c>
      <c r="BI305" s="145">
        <f>IF(N305="nulová",J305,0)</f>
        <v>0</v>
      </c>
      <c r="BJ305" s="18" t="s">
        <v>86</v>
      </c>
      <c r="BK305" s="145">
        <f>ROUND(I305*H305,2)</f>
        <v>0</v>
      </c>
      <c r="BL305" s="18" t="s">
        <v>436</v>
      </c>
      <c r="BM305" s="144" t="s">
        <v>5259</v>
      </c>
    </row>
    <row r="306" spans="2:65" s="1" customFormat="1" ht="19.5">
      <c r="B306" s="33"/>
      <c r="D306" s="146" t="s">
        <v>313</v>
      </c>
      <c r="F306" s="147" t="s">
        <v>5260</v>
      </c>
      <c r="I306" s="148"/>
      <c r="L306" s="33"/>
      <c r="M306" s="149"/>
      <c r="T306" s="54"/>
      <c r="AT306" s="18" t="s">
        <v>313</v>
      </c>
      <c r="AU306" s="18" t="s">
        <v>88</v>
      </c>
    </row>
    <row r="307" spans="2:65" s="1" customFormat="1" ht="11.25">
      <c r="B307" s="33"/>
      <c r="D307" s="150" t="s">
        <v>315</v>
      </c>
      <c r="F307" s="151" t="s">
        <v>5261</v>
      </c>
      <c r="I307" s="148"/>
      <c r="L307" s="33"/>
      <c r="M307" s="149"/>
      <c r="T307" s="54"/>
      <c r="AT307" s="18" t="s">
        <v>315</v>
      </c>
      <c r="AU307" s="18" t="s">
        <v>88</v>
      </c>
    </row>
    <row r="308" spans="2:65" s="1" customFormat="1" ht="24.2" customHeight="1">
      <c r="B308" s="33"/>
      <c r="C308" s="133" t="s">
        <v>792</v>
      </c>
      <c r="D308" s="133" t="s">
        <v>307</v>
      </c>
      <c r="E308" s="134" t="s">
        <v>5262</v>
      </c>
      <c r="F308" s="135" t="s">
        <v>5263</v>
      </c>
      <c r="G308" s="136" t="s">
        <v>402</v>
      </c>
      <c r="H308" s="137">
        <v>798</v>
      </c>
      <c r="I308" s="138"/>
      <c r="J308" s="139">
        <f>ROUND(I308*H308,2)</f>
        <v>0</v>
      </c>
      <c r="K308" s="135" t="s">
        <v>310</v>
      </c>
      <c r="L308" s="33"/>
      <c r="M308" s="140" t="s">
        <v>42</v>
      </c>
      <c r="N308" s="141" t="s">
        <v>50</v>
      </c>
      <c r="P308" s="142">
        <f>O308*H308</f>
        <v>0</v>
      </c>
      <c r="Q308" s="142">
        <v>9.7999999999999997E-4</v>
      </c>
      <c r="R308" s="142">
        <f>Q308*H308</f>
        <v>0.78203999999999996</v>
      </c>
      <c r="S308" s="142">
        <v>0</v>
      </c>
      <c r="T308" s="143">
        <f>S308*H308</f>
        <v>0</v>
      </c>
      <c r="AR308" s="144" t="s">
        <v>436</v>
      </c>
      <c r="AT308" s="144" t="s">
        <v>307</v>
      </c>
      <c r="AU308" s="144" t="s">
        <v>88</v>
      </c>
      <c r="AY308" s="18" t="s">
        <v>305</v>
      </c>
      <c r="BE308" s="145">
        <f>IF(N308="základní",J308,0)</f>
        <v>0</v>
      </c>
      <c r="BF308" s="145">
        <f>IF(N308="snížená",J308,0)</f>
        <v>0</v>
      </c>
      <c r="BG308" s="145">
        <f>IF(N308="zákl. přenesená",J308,0)</f>
        <v>0</v>
      </c>
      <c r="BH308" s="145">
        <f>IF(N308="sníž. přenesená",J308,0)</f>
        <v>0</v>
      </c>
      <c r="BI308" s="145">
        <f>IF(N308="nulová",J308,0)</f>
        <v>0</v>
      </c>
      <c r="BJ308" s="18" t="s">
        <v>86</v>
      </c>
      <c r="BK308" s="145">
        <f>ROUND(I308*H308,2)</f>
        <v>0</v>
      </c>
      <c r="BL308" s="18" t="s">
        <v>436</v>
      </c>
      <c r="BM308" s="144" t="s">
        <v>5264</v>
      </c>
    </row>
    <row r="309" spans="2:65" s="1" customFormat="1" ht="19.5">
      <c r="B309" s="33"/>
      <c r="D309" s="146" t="s">
        <v>313</v>
      </c>
      <c r="F309" s="147" t="s">
        <v>5265</v>
      </c>
      <c r="I309" s="148"/>
      <c r="L309" s="33"/>
      <c r="M309" s="149"/>
      <c r="T309" s="54"/>
      <c r="AT309" s="18" t="s">
        <v>313</v>
      </c>
      <c r="AU309" s="18" t="s">
        <v>88</v>
      </c>
    </row>
    <row r="310" spans="2:65" s="1" customFormat="1" ht="11.25">
      <c r="B310" s="33"/>
      <c r="D310" s="150" t="s">
        <v>315</v>
      </c>
      <c r="F310" s="151" t="s">
        <v>5266</v>
      </c>
      <c r="I310" s="148"/>
      <c r="L310" s="33"/>
      <c r="M310" s="149"/>
      <c r="T310" s="54"/>
      <c r="AT310" s="18" t="s">
        <v>315</v>
      </c>
      <c r="AU310" s="18" t="s">
        <v>88</v>
      </c>
    </row>
    <row r="311" spans="2:65" s="1" customFormat="1" ht="24.2" customHeight="1">
      <c r="B311" s="33"/>
      <c r="C311" s="133" t="s">
        <v>800</v>
      </c>
      <c r="D311" s="133" t="s">
        <v>307</v>
      </c>
      <c r="E311" s="134" t="s">
        <v>5267</v>
      </c>
      <c r="F311" s="135" t="s">
        <v>5268</v>
      </c>
      <c r="G311" s="136" t="s">
        <v>402</v>
      </c>
      <c r="H311" s="137">
        <v>213</v>
      </c>
      <c r="I311" s="138"/>
      <c r="J311" s="139">
        <f>ROUND(I311*H311,2)</f>
        <v>0</v>
      </c>
      <c r="K311" s="135" t="s">
        <v>310</v>
      </c>
      <c r="L311" s="33"/>
      <c r="M311" s="140" t="s">
        <v>42</v>
      </c>
      <c r="N311" s="141" t="s">
        <v>50</v>
      </c>
      <c r="P311" s="142">
        <f>O311*H311</f>
        <v>0</v>
      </c>
      <c r="Q311" s="142">
        <v>1.2999999999999999E-3</v>
      </c>
      <c r="R311" s="142">
        <f>Q311*H311</f>
        <v>0.27689999999999998</v>
      </c>
      <c r="S311" s="142">
        <v>0</v>
      </c>
      <c r="T311" s="143">
        <f>S311*H311</f>
        <v>0</v>
      </c>
      <c r="AR311" s="144" t="s">
        <v>436</v>
      </c>
      <c r="AT311" s="144" t="s">
        <v>307</v>
      </c>
      <c r="AU311" s="144" t="s">
        <v>88</v>
      </c>
      <c r="AY311" s="18" t="s">
        <v>305</v>
      </c>
      <c r="BE311" s="145">
        <f>IF(N311="základní",J311,0)</f>
        <v>0</v>
      </c>
      <c r="BF311" s="145">
        <f>IF(N311="snížená",J311,0)</f>
        <v>0</v>
      </c>
      <c r="BG311" s="145">
        <f>IF(N311="zákl. přenesená",J311,0)</f>
        <v>0</v>
      </c>
      <c r="BH311" s="145">
        <f>IF(N311="sníž. přenesená",J311,0)</f>
        <v>0</v>
      </c>
      <c r="BI311" s="145">
        <f>IF(N311="nulová",J311,0)</f>
        <v>0</v>
      </c>
      <c r="BJ311" s="18" t="s">
        <v>86</v>
      </c>
      <c r="BK311" s="145">
        <f>ROUND(I311*H311,2)</f>
        <v>0</v>
      </c>
      <c r="BL311" s="18" t="s">
        <v>436</v>
      </c>
      <c r="BM311" s="144" t="s">
        <v>5269</v>
      </c>
    </row>
    <row r="312" spans="2:65" s="1" customFormat="1" ht="19.5">
      <c r="B312" s="33"/>
      <c r="D312" s="146" t="s">
        <v>313</v>
      </c>
      <c r="F312" s="147" t="s">
        <v>5270</v>
      </c>
      <c r="I312" s="148"/>
      <c r="L312" s="33"/>
      <c r="M312" s="149"/>
      <c r="T312" s="54"/>
      <c r="AT312" s="18" t="s">
        <v>313</v>
      </c>
      <c r="AU312" s="18" t="s">
        <v>88</v>
      </c>
    </row>
    <row r="313" spans="2:65" s="1" customFormat="1" ht="11.25">
      <c r="B313" s="33"/>
      <c r="D313" s="150" t="s">
        <v>315</v>
      </c>
      <c r="F313" s="151" t="s">
        <v>5271</v>
      </c>
      <c r="I313" s="148"/>
      <c r="L313" s="33"/>
      <c r="M313" s="149"/>
      <c r="T313" s="54"/>
      <c r="AT313" s="18" t="s">
        <v>315</v>
      </c>
      <c r="AU313" s="18" t="s">
        <v>88</v>
      </c>
    </row>
    <row r="314" spans="2:65" s="1" customFormat="1" ht="24.2" customHeight="1">
      <c r="B314" s="33"/>
      <c r="C314" s="133" t="s">
        <v>804</v>
      </c>
      <c r="D314" s="133" t="s">
        <v>307</v>
      </c>
      <c r="E314" s="134" t="s">
        <v>5272</v>
      </c>
      <c r="F314" s="135" t="s">
        <v>5273</v>
      </c>
      <c r="G314" s="136" t="s">
        <v>402</v>
      </c>
      <c r="H314" s="137">
        <v>116</v>
      </c>
      <c r="I314" s="138"/>
      <c r="J314" s="139">
        <f>ROUND(I314*H314,2)</f>
        <v>0</v>
      </c>
      <c r="K314" s="135" t="s">
        <v>310</v>
      </c>
      <c r="L314" s="33"/>
      <c r="M314" s="140" t="s">
        <v>42</v>
      </c>
      <c r="N314" s="141" t="s">
        <v>50</v>
      </c>
      <c r="P314" s="142">
        <f>O314*H314</f>
        <v>0</v>
      </c>
      <c r="Q314" s="142">
        <v>2.63E-3</v>
      </c>
      <c r="R314" s="142">
        <f>Q314*H314</f>
        <v>0.30508000000000002</v>
      </c>
      <c r="S314" s="142">
        <v>0</v>
      </c>
      <c r="T314" s="143">
        <f>S314*H314</f>
        <v>0</v>
      </c>
      <c r="AR314" s="144" t="s">
        <v>436</v>
      </c>
      <c r="AT314" s="144" t="s">
        <v>307</v>
      </c>
      <c r="AU314" s="144" t="s">
        <v>88</v>
      </c>
      <c r="AY314" s="18" t="s">
        <v>305</v>
      </c>
      <c r="BE314" s="145">
        <f>IF(N314="základní",J314,0)</f>
        <v>0</v>
      </c>
      <c r="BF314" s="145">
        <f>IF(N314="snížená",J314,0)</f>
        <v>0</v>
      </c>
      <c r="BG314" s="145">
        <f>IF(N314="zákl. přenesená",J314,0)</f>
        <v>0</v>
      </c>
      <c r="BH314" s="145">
        <f>IF(N314="sníž. přenesená",J314,0)</f>
        <v>0</v>
      </c>
      <c r="BI314" s="145">
        <f>IF(N314="nulová",J314,0)</f>
        <v>0</v>
      </c>
      <c r="BJ314" s="18" t="s">
        <v>86</v>
      </c>
      <c r="BK314" s="145">
        <f>ROUND(I314*H314,2)</f>
        <v>0</v>
      </c>
      <c r="BL314" s="18" t="s">
        <v>436</v>
      </c>
      <c r="BM314" s="144" t="s">
        <v>5274</v>
      </c>
    </row>
    <row r="315" spans="2:65" s="1" customFormat="1" ht="19.5">
      <c r="B315" s="33"/>
      <c r="D315" s="146" t="s">
        <v>313</v>
      </c>
      <c r="F315" s="147" t="s">
        <v>5275</v>
      </c>
      <c r="I315" s="148"/>
      <c r="L315" s="33"/>
      <c r="M315" s="149"/>
      <c r="T315" s="54"/>
      <c r="AT315" s="18" t="s">
        <v>313</v>
      </c>
      <c r="AU315" s="18" t="s">
        <v>88</v>
      </c>
    </row>
    <row r="316" spans="2:65" s="1" customFormat="1" ht="11.25">
      <c r="B316" s="33"/>
      <c r="D316" s="150" t="s">
        <v>315</v>
      </c>
      <c r="F316" s="151" t="s">
        <v>5276</v>
      </c>
      <c r="I316" s="148"/>
      <c r="L316" s="33"/>
      <c r="M316" s="149"/>
      <c r="T316" s="54"/>
      <c r="AT316" s="18" t="s">
        <v>315</v>
      </c>
      <c r="AU316" s="18" t="s">
        <v>88</v>
      </c>
    </row>
    <row r="317" spans="2:65" s="1" customFormat="1" ht="24.2" customHeight="1">
      <c r="B317" s="33"/>
      <c r="C317" s="133" t="s">
        <v>812</v>
      </c>
      <c r="D317" s="133" t="s">
        <v>307</v>
      </c>
      <c r="E317" s="134" t="s">
        <v>5277</v>
      </c>
      <c r="F317" s="135" t="s">
        <v>5278</v>
      </c>
      <c r="G317" s="136" t="s">
        <v>402</v>
      </c>
      <c r="H317" s="137">
        <v>160</v>
      </c>
      <c r="I317" s="138"/>
      <c r="J317" s="139">
        <f>ROUND(I317*H317,2)</f>
        <v>0</v>
      </c>
      <c r="K317" s="135" t="s">
        <v>310</v>
      </c>
      <c r="L317" s="33"/>
      <c r="M317" s="140" t="s">
        <v>42</v>
      </c>
      <c r="N317" s="141" t="s">
        <v>50</v>
      </c>
      <c r="P317" s="142">
        <f>O317*H317</f>
        <v>0</v>
      </c>
      <c r="Q317" s="142">
        <v>3.64E-3</v>
      </c>
      <c r="R317" s="142">
        <f>Q317*H317</f>
        <v>0.58240000000000003</v>
      </c>
      <c r="S317" s="142">
        <v>0</v>
      </c>
      <c r="T317" s="143">
        <f>S317*H317</f>
        <v>0</v>
      </c>
      <c r="AR317" s="144" t="s">
        <v>436</v>
      </c>
      <c r="AT317" s="144" t="s">
        <v>307</v>
      </c>
      <c r="AU317" s="144" t="s">
        <v>88</v>
      </c>
      <c r="AY317" s="18" t="s">
        <v>305</v>
      </c>
      <c r="BE317" s="145">
        <f>IF(N317="základní",J317,0)</f>
        <v>0</v>
      </c>
      <c r="BF317" s="145">
        <f>IF(N317="snížená",J317,0)</f>
        <v>0</v>
      </c>
      <c r="BG317" s="145">
        <f>IF(N317="zákl. přenesená",J317,0)</f>
        <v>0</v>
      </c>
      <c r="BH317" s="145">
        <f>IF(N317="sníž. přenesená",J317,0)</f>
        <v>0</v>
      </c>
      <c r="BI317" s="145">
        <f>IF(N317="nulová",J317,0)</f>
        <v>0</v>
      </c>
      <c r="BJ317" s="18" t="s">
        <v>86</v>
      </c>
      <c r="BK317" s="145">
        <f>ROUND(I317*H317,2)</f>
        <v>0</v>
      </c>
      <c r="BL317" s="18" t="s">
        <v>436</v>
      </c>
      <c r="BM317" s="144" t="s">
        <v>5279</v>
      </c>
    </row>
    <row r="318" spans="2:65" s="1" customFormat="1" ht="19.5">
      <c r="B318" s="33"/>
      <c r="D318" s="146" t="s">
        <v>313</v>
      </c>
      <c r="F318" s="147" t="s">
        <v>5280</v>
      </c>
      <c r="I318" s="148"/>
      <c r="L318" s="33"/>
      <c r="M318" s="149"/>
      <c r="T318" s="54"/>
      <c r="AT318" s="18" t="s">
        <v>313</v>
      </c>
      <c r="AU318" s="18" t="s">
        <v>88</v>
      </c>
    </row>
    <row r="319" spans="2:65" s="1" customFormat="1" ht="11.25">
      <c r="B319" s="33"/>
      <c r="D319" s="150" t="s">
        <v>315</v>
      </c>
      <c r="F319" s="151" t="s">
        <v>5281</v>
      </c>
      <c r="I319" s="148"/>
      <c r="L319" s="33"/>
      <c r="M319" s="149"/>
      <c r="T319" s="54"/>
      <c r="AT319" s="18" t="s">
        <v>315</v>
      </c>
      <c r="AU319" s="18" t="s">
        <v>88</v>
      </c>
    </row>
    <row r="320" spans="2:65" s="1" customFormat="1" ht="24.2" customHeight="1">
      <c r="B320" s="33"/>
      <c r="C320" s="133" t="s">
        <v>820</v>
      </c>
      <c r="D320" s="133" t="s">
        <v>307</v>
      </c>
      <c r="E320" s="134" t="s">
        <v>5282</v>
      </c>
      <c r="F320" s="135" t="s">
        <v>5283</v>
      </c>
      <c r="G320" s="136" t="s">
        <v>402</v>
      </c>
      <c r="H320" s="137">
        <v>22</v>
      </c>
      <c r="I320" s="138"/>
      <c r="J320" s="139">
        <f>ROUND(I320*H320,2)</f>
        <v>0</v>
      </c>
      <c r="K320" s="135" t="s">
        <v>310</v>
      </c>
      <c r="L320" s="33"/>
      <c r="M320" s="140" t="s">
        <v>42</v>
      </c>
      <c r="N320" s="141" t="s">
        <v>50</v>
      </c>
      <c r="P320" s="142">
        <f>O320*H320</f>
        <v>0</v>
      </c>
      <c r="Q320" s="142">
        <v>6.0099999999999997E-3</v>
      </c>
      <c r="R320" s="142">
        <f>Q320*H320</f>
        <v>0.13222</v>
      </c>
      <c r="S320" s="142">
        <v>0</v>
      </c>
      <c r="T320" s="143">
        <f>S320*H320</f>
        <v>0</v>
      </c>
      <c r="AR320" s="144" t="s">
        <v>436</v>
      </c>
      <c r="AT320" s="144" t="s">
        <v>307</v>
      </c>
      <c r="AU320" s="144" t="s">
        <v>88</v>
      </c>
      <c r="AY320" s="18" t="s">
        <v>305</v>
      </c>
      <c r="BE320" s="145">
        <f>IF(N320="základní",J320,0)</f>
        <v>0</v>
      </c>
      <c r="BF320" s="145">
        <f>IF(N320="snížená",J320,0)</f>
        <v>0</v>
      </c>
      <c r="BG320" s="145">
        <f>IF(N320="zákl. přenesená",J320,0)</f>
        <v>0</v>
      </c>
      <c r="BH320" s="145">
        <f>IF(N320="sníž. přenesená",J320,0)</f>
        <v>0</v>
      </c>
      <c r="BI320" s="145">
        <f>IF(N320="nulová",J320,0)</f>
        <v>0</v>
      </c>
      <c r="BJ320" s="18" t="s">
        <v>86</v>
      </c>
      <c r="BK320" s="145">
        <f>ROUND(I320*H320,2)</f>
        <v>0</v>
      </c>
      <c r="BL320" s="18" t="s">
        <v>436</v>
      </c>
      <c r="BM320" s="144" t="s">
        <v>5284</v>
      </c>
    </row>
    <row r="321" spans="2:65" s="1" customFormat="1" ht="19.5">
      <c r="B321" s="33"/>
      <c r="D321" s="146" t="s">
        <v>313</v>
      </c>
      <c r="F321" s="147" t="s">
        <v>5285</v>
      </c>
      <c r="I321" s="148"/>
      <c r="L321" s="33"/>
      <c r="M321" s="149"/>
      <c r="T321" s="54"/>
      <c r="AT321" s="18" t="s">
        <v>313</v>
      </c>
      <c r="AU321" s="18" t="s">
        <v>88</v>
      </c>
    </row>
    <row r="322" spans="2:65" s="1" customFormat="1" ht="11.25">
      <c r="B322" s="33"/>
      <c r="D322" s="150" t="s">
        <v>315</v>
      </c>
      <c r="F322" s="151" t="s">
        <v>5286</v>
      </c>
      <c r="I322" s="148"/>
      <c r="L322" s="33"/>
      <c r="M322" s="149"/>
      <c r="T322" s="54"/>
      <c r="AT322" s="18" t="s">
        <v>315</v>
      </c>
      <c r="AU322" s="18" t="s">
        <v>88</v>
      </c>
    </row>
    <row r="323" spans="2:65" s="1" customFormat="1" ht="24.2" customHeight="1">
      <c r="B323" s="33"/>
      <c r="C323" s="133" t="s">
        <v>828</v>
      </c>
      <c r="D323" s="133" t="s">
        <v>307</v>
      </c>
      <c r="E323" s="134" t="s">
        <v>5287</v>
      </c>
      <c r="F323" s="135" t="s">
        <v>5288</v>
      </c>
      <c r="G323" s="136" t="s">
        <v>402</v>
      </c>
      <c r="H323" s="137">
        <v>4</v>
      </c>
      <c r="I323" s="138"/>
      <c r="J323" s="139">
        <f>ROUND(I323*H323,2)</f>
        <v>0</v>
      </c>
      <c r="K323" s="135" t="s">
        <v>310</v>
      </c>
      <c r="L323" s="33"/>
      <c r="M323" s="140" t="s">
        <v>42</v>
      </c>
      <c r="N323" s="141" t="s">
        <v>50</v>
      </c>
      <c r="P323" s="142">
        <f>O323*H323</f>
        <v>0</v>
      </c>
      <c r="Q323" s="142">
        <v>1.43E-2</v>
      </c>
      <c r="R323" s="142">
        <f>Q323*H323</f>
        <v>5.7200000000000001E-2</v>
      </c>
      <c r="S323" s="142">
        <v>0</v>
      </c>
      <c r="T323" s="143">
        <f>S323*H323</f>
        <v>0</v>
      </c>
      <c r="AR323" s="144" t="s">
        <v>436</v>
      </c>
      <c r="AT323" s="144" t="s">
        <v>307</v>
      </c>
      <c r="AU323" s="144" t="s">
        <v>88</v>
      </c>
      <c r="AY323" s="18" t="s">
        <v>305</v>
      </c>
      <c r="BE323" s="145">
        <f>IF(N323="základní",J323,0)</f>
        <v>0</v>
      </c>
      <c r="BF323" s="145">
        <f>IF(N323="snížená",J323,0)</f>
        <v>0</v>
      </c>
      <c r="BG323" s="145">
        <f>IF(N323="zákl. přenesená",J323,0)</f>
        <v>0</v>
      </c>
      <c r="BH323" s="145">
        <f>IF(N323="sníž. přenesená",J323,0)</f>
        <v>0</v>
      </c>
      <c r="BI323" s="145">
        <f>IF(N323="nulová",J323,0)</f>
        <v>0</v>
      </c>
      <c r="BJ323" s="18" t="s">
        <v>86</v>
      </c>
      <c r="BK323" s="145">
        <f>ROUND(I323*H323,2)</f>
        <v>0</v>
      </c>
      <c r="BL323" s="18" t="s">
        <v>436</v>
      </c>
      <c r="BM323" s="144" t="s">
        <v>5289</v>
      </c>
    </row>
    <row r="324" spans="2:65" s="1" customFormat="1" ht="19.5">
      <c r="B324" s="33"/>
      <c r="D324" s="146" t="s">
        <v>313</v>
      </c>
      <c r="F324" s="147" t="s">
        <v>5290</v>
      </c>
      <c r="I324" s="148"/>
      <c r="L324" s="33"/>
      <c r="M324" s="149"/>
      <c r="T324" s="54"/>
      <c r="AT324" s="18" t="s">
        <v>313</v>
      </c>
      <c r="AU324" s="18" t="s">
        <v>88</v>
      </c>
    </row>
    <row r="325" spans="2:65" s="1" customFormat="1" ht="11.25">
      <c r="B325" s="33"/>
      <c r="D325" s="150" t="s">
        <v>315</v>
      </c>
      <c r="F325" s="151" t="s">
        <v>5291</v>
      </c>
      <c r="I325" s="148"/>
      <c r="L325" s="33"/>
      <c r="M325" s="149"/>
      <c r="T325" s="54"/>
      <c r="AT325" s="18" t="s">
        <v>315</v>
      </c>
      <c r="AU325" s="18" t="s">
        <v>88</v>
      </c>
    </row>
    <row r="326" spans="2:65" s="1" customFormat="1" ht="24.2" customHeight="1">
      <c r="B326" s="33"/>
      <c r="C326" s="133" t="s">
        <v>835</v>
      </c>
      <c r="D326" s="133" t="s">
        <v>307</v>
      </c>
      <c r="E326" s="134" t="s">
        <v>5292</v>
      </c>
      <c r="F326" s="135" t="s">
        <v>5293</v>
      </c>
      <c r="G326" s="136" t="s">
        <v>350</v>
      </c>
      <c r="H326" s="137">
        <v>1</v>
      </c>
      <c r="I326" s="138"/>
      <c r="J326" s="139">
        <f>ROUND(I326*H326,2)</f>
        <v>0</v>
      </c>
      <c r="K326" s="135" t="s">
        <v>310</v>
      </c>
      <c r="L326" s="33"/>
      <c r="M326" s="140" t="s">
        <v>42</v>
      </c>
      <c r="N326" s="141" t="s">
        <v>50</v>
      </c>
      <c r="P326" s="142">
        <f>O326*H326</f>
        <v>0</v>
      </c>
      <c r="Q326" s="142">
        <v>0</v>
      </c>
      <c r="R326" s="142">
        <f>Q326*H326</f>
        <v>0</v>
      </c>
      <c r="S326" s="142">
        <v>0</v>
      </c>
      <c r="T326" s="143">
        <f>S326*H326</f>
        <v>0</v>
      </c>
      <c r="AR326" s="144" t="s">
        <v>311</v>
      </c>
      <c r="AT326" s="144" t="s">
        <v>307</v>
      </c>
      <c r="AU326" s="144" t="s">
        <v>88</v>
      </c>
      <c r="AY326" s="18" t="s">
        <v>305</v>
      </c>
      <c r="BE326" s="145">
        <f>IF(N326="základní",J326,0)</f>
        <v>0</v>
      </c>
      <c r="BF326" s="145">
        <f>IF(N326="snížená",J326,0)</f>
        <v>0</v>
      </c>
      <c r="BG326" s="145">
        <f>IF(N326="zákl. přenesená",J326,0)</f>
        <v>0</v>
      </c>
      <c r="BH326" s="145">
        <f>IF(N326="sníž. přenesená",J326,0)</f>
        <v>0</v>
      </c>
      <c r="BI326" s="145">
        <f>IF(N326="nulová",J326,0)</f>
        <v>0</v>
      </c>
      <c r="BJ326" s="18" t="s">
        <v>86</v>
      </c>
      <c r="BK326" s="145">
        <f>ROUND(I326*H326,2)</f>
        <v>0</v>
      </c>
      <c r="BL326" s="18" t="s">
        <v>311</v>
      </c>
      <c r="BM326" s="144" t="s">
        <v>5294</v>
      </c>
    </row>
    <row r="327" spans="2:65" s="1" customFormat="1" ht="29.25">
      <c r="B327" s="33"/>
      <c r="D327" s="146" t="s">
        <v>313</v>
      </c>
      <c r="F327" s="147" t="s">
        <v>5295</v>
      </c>
      <c r="I327" s="148"/>
      <c r="L327" s="33"/>
      <c r="M327" s="149"/>
      <c r="T327" s="54"/>
      <c r="AT327" s="18" t="s">
        <v>313</v>
      </c>
      <c r="AU327" s="18" t="s">
        <v>88</v>
      </c>
    </row>
    <row r="328" spans="2:65" s="1" customFormat="1" ht="11.25">
      <c r="B328" s="33"/>
      <c r="D328" s="150" t="s">
        <v>315</v>
      </c>
      <c r="F328" s="151" t="s">
        <v>5296</v>
      </c>
      <c r="I328" s="148"/>
      <c r="L328" s="33"/>
      <c r="M328" s="149"/>
      <c r="T328" s="54"/>
      <c r="AT328" s="18" t="s">
        <v>315</v>
      </c>
      <c r="AU328" s="18" t="s">
        <v>88</v>
      </c>
    </row>
    <row r="329" spans="2:65" s="1" customFormat="1" ht="16.5" customHeight="1">
      <c r="B329" s="33"/>
      <c r="C329" s="179" t="s">
        <v>842</v>
      </c>
      <c r="D329" s="179" t="s">
        <v>341</v>
      </c>
      <c r="E329" s="180" t="s">
        <v>5297</v>
      </c>
      <c r="F329" s="181" t="s">
        <v>5298</v>
      </c>
      <c r="G329" s="182" t="s">
        <v>350</v>
      </c>
      <c r="H329" s="183">
        <v>1</v>
      </c>
      <c r="I329" s="184"/>
      <c r="J329" s="185">
        <f>ROUND(I329*H329,2)</f>
        <v>0</v>
      </c>
      <c r="K329" s="181" t="s">
        <v>721</v>
      </c>
      <c r="L329" s="186"/>
      <c r="M329" s="187" t="s">
        <v>42</v>
      </c>
      <c r="N329" s="188" t="s">
        <v>50</v>
      </c>
      <c r="P329" s="142">
        <f>O329*H329</f>
        <v>0</v>
      </c>
      <c r="Q329" s="142">
        <v>3.0999999999999999E-3</v>
      </c>
      <c r="R329" s="142">
        <f>Q329*H329</f>
        <v>3.0999999999999999E-3</v>
      </c>
      <c r="S329" s="142">
        <v>0</v>
      </c>
      <c r="T329" s="143">
        <f>S329*H329</f>
        <v>0</v>
      </c>
      <c r="AR329" s="144" t="s">
        <v>344</v>
      </c>
      <c r="AT329" s="144" t="s">
        <v>341</v>
      </c>
      <c r="AU329" s="144" t="s">
        <v>88</v>
      </c>
      <c r="AY329" s="18" t="s">
        <v>305</v>
      </c>
      <c r="BE329" s="145">
        <f>IF(N329="základní",J329,0)</f>
        <v>0</v>
      </c>
      <c r="BF329" s="145">
        <f>IF(N329="snížená",J329,0)</f>
        <v>0</v>
      </c>
      <c r="BG329" s="145">
        <f>IF(N329="zákl. přenesená",J329,0)</f>
        <v>0</v>
      </c>
      <c r="BH329" s="145">
        <f>IF(N329="sníž. přenesená",J329,0)</f>
        <v>0</v>
      </c>
      <c r="BI329" s="145">
        <f>IF(N329="nulová",J329,0)</f>
        <v>0</v>
      </c>
      <c r="BJ329" s="18" t="s">
        <v>86</v>
      </c>
      <c r="BK329" s="145">
        <f>ROUND(I329*H329,2)</f>
        <v>0</v>
      </c>
      <c r="BL329" s="18" t="s">
        <v>311</v>
      </c>
      <c r="BM329" s="144" t="s">
        <v>5299</v>
      </c>
    </row>
    <row r="330" spans="2:65" s="1" customFormat="1" ht="11.25">
      <c r="B330" s="33"/>
      <c r="D330" s="146" t="s">
        <v>313</v>
      </c>
      <c r="F330" s="147" t="s">
        <v>5298</v>
      </c>
      <c r="I330" s="148"/>
      <c r="L330" s="33"/>
      <c r="M330" s="149"/>
      <c r="T330" s="54"/>
      <c r="AT330" s="18" t="s">
        <v>313</v>
      </c>
      <c r="AU330" s="18" t="s">
        <v>88</v>
      </c>
    </row>
    <row r="331" spans="2:65" s="1" customFormat="1" ht="16.5" customHeight="1">
      <c r="B331" s="33"/>
      <c r="C331" s="133" t="s">
        <v>849</v>
      </c>
      <c r="D331" s="133" t="s">
        <v>307</v>
      </c>
      <c r="E331" s="134" t="s">
        <v>5300</v>
      </c>
      <c r="F331" s="135" t="s">
        <v>5301</v>
      </c>
      <c r="G331" s="136" t="s">
        <v>350</v>
      </c>
      <c r="H331" s="137">
        <v>512</v>
      </c>
      <c r="I331" s="138"/>
      <c r="J331" s="139">
        <f>ROUND(I331*H331,2)</f>
        <v>0</v>
      </c>
      <c r="K331" s="135" t="s">
        <v>310</v>
      </c>
      <c r="L331" s="33"/>
      <c r="M331" s="140" t="s">
        <v>42</v>
      </c>
      <c r="N331" s="141" t="s">
        <v>50</v>
      </c>
      <c r="P331" s="142">
        <f>O331*H331</f>
        <v>0</v>
      </c>
      <c r="Q331" s="142">
        <v>0</v>
      </c>
      <c r="R331" s="142">
        <f>Q331*H331</f>
        <v>0</v>
      </c>
      <c r="S331" s="142">
        <v>0</v>
      </c>
      <c r="T331" s="143">
        <f>S331*H331</f>
        <v>0</v>
      </c>
      <c r="AR331" s="144" t="s">
        <v>436</v>
      </c>
      <c r="AT331" s="144" t="s">
        <v>307</v>
      </c>
      <c r="AU331" s="144" t="s">
        <v>88</v>
      </c>
      <c r="AY331" s="18" t="s">
        <v>305</v>
      </c>
      <c r="BE331" s="145">
        <f>IF(N331="základní",J331,0)</f>
        <v>0</v>
      </c>
      <c r="BF331" s="145">
        <f>IF(N331="snížená",J331,0)</f>
        <v>0</v>
      </c>
      <c r="BG331" s="145">
        <f>IF(N331="zákl. přenesená",J331,0)</f>
        <v>0</v>
      </c>
      <c r="BH331" s="145">
        <f>IF(N331="sníž. přenesená",J331,0)</f>
        <v>0</v>
      </c>
      <c r="BI331" s="145">
        <f>IF(N331="nulová",J331,0)</f>
        <v>0</v>
      </c>
      <c r="BJ331" s="18" t="s">
        <v>86</v>
      </c>
      <c r="BK331" s="145">
        <f>ROUND(I331*H331,2)</f>
        <v>0</v>
      </c>
      <c r="BL331" s="18" t="s">
        <v>436</v>
      </c>
      <c r="BM331" s="144" t="s">
        <v>5302</v>
      </c>
    </row>
    <row r="332" spans="2:65" s="1" customFormat="1" ht="19.5">
      <c r="B332" s="33"/>
      <c r="D332" s="146" t="s">
        <v>313</v>
      </c>
      <c r="F332" s="147" t="s">
        <v>5303</v>
      </c>
      <c r="I332" s="148"/>
      <c r="L332" s="33"/>
      <c r="M332" s="149"/>
      <c r="T332" s="54"/>
      <c r="AT332" s="18" t="s">
        <v>313</v>
      </c>
      <c r="AU332" s="18" t="s">
        <v>88</v>
      </c>
    </row>
    <row r="333" spans="2:65" s="1" customFormat="1" ht="11.25">
      <c r="B333" s="33"/>
      <c r="D333" s="150" t="s">
        <v>315</v>
      </c>
      <c r="F333" s="151" t="s">
        <v>5304</v>
      </c>
      <c r="I333" s="148"/>
      <c r="L333" s="33"/>
      <c r="M333" s="149"/>
      <c r="T333" s="54"/>
      <c r="AT333" s="18" t="s">
        <v>315</v>
      </c>
      <c r="AU333" s="18" t="s">
        <v>88</v>
      </c>
    </row>
    <row r="334" spans="2:65" s="1" customFormat="1" ht="16.5" customHeight="1">
      <c r="B334" s="33"/>
      <c r="C334" s="133" t="s">
        <v>856</v>
      </c>
      <c r="D334" s="133" t="s">
        <v>307</v>
      </c>
      <c r="E334" s="134" t="s">
        <v>5305</v>
      </c>
      <c r="F334" s="135" t="s">
        <v>5306</v>
      </c>
      <c r="G334" s="136" t="s">
        <v>5307</v>
      </c>
      <c r="H334" s="137">
        <v>2</v>
      </c>
      <c r="I334" s="138"/>
      <c r="J334" s="139">
        <f>ROUND(I334*H334,2)</f>
        <v>0</v>
      </c>
      <c r="K334" s="135" t="s">
        <v>310</v>
      </c>
      <c r="L334" s="33"/>
      <c r="M334" s="140" t="s">
        <v>42</v>
      </c>
      <c r="N334" s="141" t="s">
        <v>50</v>
      </c>
      <c r="P334" s="142">
        <f>O334*H334</f>
        <v>0</v>
      </c>
      <c r="Q334" s="142">
        <v>5.6999999999999998E-4</v>
      </c>
      <c r="R334" s="142">
        <f>Q334*H334</f>
        <v>1.14E-3</v>
      </c>
      <c r="S334" s="142">
        <v>0</v>
      </c>
      <c r="T334" s="143">
        <f>S334*H334</f>
        <v>0</v>
      </c>
      <c r="AR334" s="144" t="s">
        <v>436</v>
      </c>
      <c r="AT334" s="144" t="s">
        <v>307</v>
      </c>
      <c r="AU334" s="144" t="s">
        <v>88</v>
      </c>
      <c r="AY334" s="18" t="s">
        <v>305</v>
      </c>
      <c r="BE334" s="145">
        <f>IF(N334="základní",J334,0)</f>
        <v>0</v>
      </c>
      <c r="BF334" s="145">
        <f>IF(N334="snížená",J334,0)</f>
        <v>0</v>
      </c>
      <c r="BG334" s="145">
        <f>IF(N334="zákl. přenesená",J334,0)</f>
        <v>0</v>
      </c>
      <c r="BH334" s="145">
        <f>IF(N334="sníž. přenesená",J334,0)</f>
        <v>0</v>
      </c>
      <c r="BI334" s="145">
        <f>IF(N334="nulová",J334,0)</f>
        <v>0</v>
      </c>
      <c r="BJ334" s="18" t="s">
        <v>86</v>
      </c>
      <c r="BK334" s="145">
        <f>ROUND(I334*H334,2)</f>
        <v>0</v>
      </c>
      <c r="BL334" s="18" t="s">
        <v>436</v>
      </c>
      <c r="BM334" s="144" t="s">
        <v>5308</v>
      </c>
    </row>
    <row r="335" spans="2:65" s="1" customFormat="1" ht="11.25">
      <c r="B335" s="33"/>
      <c r="D335" s="146" t="s">
        <v>313</v>
      </c>
      <c r="F335" s="147" t="s">
        <v>5309</v>
      </c>
      <c r="I335" s="148"/>
      <c r="L335" s="33"/>
      <c r="M335" s="149"/>
      <c r="T335" s="54"/>
      <c r="AT335" s="18" t="s">
        <v>313</v>
      </c>
      <c r="AU335" s="18" t="s">
        <v>88</v>
      </c>
    </row>
    <row r="336" spans="2:65" s="1" customFormat="1" ht="11.25">
      <c r="B336" s="33"/>
      <c r="D336" s="150" t="s">
        <v>315</v>
      </c>
      <c r="F336" s="151" t="s">
        <v>5310</v>
      </c>
      <c r="I336" s="148"/>
      <c r="L336" s="33"/>
      <c r="M336" s="149"/>
      <c r="T336" s="54"/>
      <c r="AT336" s="18" t="s">
        <v>315</v>
      </c>
      <c r="AU336" s="18" t="s">
        <v>88</v>
      </c>
    </row>
    <row r="337" spans="2:65" s="1" customFormat="1" ht="16.5" customHeight="1">
      <c r="B337" s="33"/>
      <c r="C337" s="133" t="s">
        <v>864</v>
      </c>
      <c r="D337" s="133" t="s">
        <v>307</v>
      </c>
      <c r="E337" s="134" t="s">
        <v>5311</v>
      </c>
      <c r="F337" s="135" t="s">
        <v>5312</v>
      </c>
      <c r="G337" s="136" t="s">
        <v>5307</v>
      </c>
      <c r="H337" s="137">
        <v>1</v>
      </c>
      <c r="I337" s="138"/>
      <c r="J337" s="139">
        <f>ROUND(I337*H337,2)</f>
        <v>0</v>
      </c>
      <c r="K337" s="135" t="s">
        <v>310</v>
      </c>
      <c r="L337" s="33"/>
      <c r="M337" s="140" t="s">
        <v>42</v>
      </c>
      <c r="N337" s="141" t="s">
        <v>50</v>
      </c>
      <c r="P337" s="142">
        <f>O337*H337</f>
        <v>0</v>
      </c>
      <c r="Q337" s="142">
        <v>8.9999999999999998E-4</v>
      </c>
      <c r="R337" s="142">
        <f>Q337*H337</f>
        <v>8.9999999999999998E-4</v>
      </c>
      <c r="S337" s="142">
        <v>0</v>
      </c>
      <c r="T337" s="143">
        <f>S337*H337</f>
        <v>0</v>
      </c>
      <c r="AR337" s="144" t="s">
        <v>436</v>
      </c>
      <c r="AT337" s="144" t="s">
        <v>307</v>
      </c>
      <c r="AU337" s="144" t="s">
        <v>88</v>
      </c>
      <c r="AY337" s="18" t="s">
        <v>305</v>
      </c>
      <c r="BE337" s="145">
        <f>IF(N337="základní",J337,0)</f>
        <v>0</v>
      </c>
      <c r="BF337" s="145">
        <f>IF(N337="snížená",J337,0)</f>
        <v>0</v>
      </c>
      <c r="BG337" s="145">
        <f>IF(N337="zákl. přenesená",J337,0)</f>
        <v>0</v>
      </c>
      <c r="BH337" s="145">
        <f>IF(N337="sníž. přenesená",J337,0)</f>
        <v>0</v>
      </c>
      <c r="BI337" s="145">
        <f>IF(N337="nulová",J337,0)</f>
        <v>0</v>
      </c>
      <c r="BJ337" s="18" t="s">
        <v>86</v>
      </c>
      <c r="BK337" s="145">
        <f>ROUND(I337*H337,2)</f>
        <v>0</v>
      </c>
      <c r="BL337" s="18" t="s">
        <v>436</v>
      </c>
      <c r="BM337" s="144" t="s">
        <v>5313</v>
      </c>
    </row>
    <row r="338" spans="2:65" s="1" customFormat="1" ht="11.25">
      <c r="B338" s="33"/>
      <c r="D338" s="146" t="s">
        <v>313</v>
      </c>
      <c r="F338" s="147" t="s">
        <v>5314</v>
      </c>
      <c r="I338" s="148"/>
      <c r="L338" s="33"/>
      <c r="M338" s="149"/>
      <c r="T338" s="54"/>
      <c r="AT338" s="18" t="s">
        <v>313</v>
      </c>
      <c r="AU338" s="18" t="s">
        <v>88</v>
      </c>
    </row>
    <row r="339" spans="2:65" s="1" customFormat="1" ht="11.25">
      <c r="B339" s="33"/>
      <c r="D339" s="150" t="s">
        <v>315</v>
      </c>
      <c r="F339" s="151" t="s">
        <v>5315</v>
      </c>
      <c r="I339" s="148"/>
      <c r="L339" s="33"/>
      <c r="M339" s="149"/>
      <c r="T339" s="54"/>
      <c r="AT339" s="18" t="s">
        <v>315</v>
      </c>
      <c r="AU339" s="18" t="s">
        <v>88</v>
      </c>
    </row>
    <row r="340" spans="2:65" s="1" customFormat="1" ht="24.2" customHeight="1">
      <c r="B340" s="33"/>
      <c r="C340" s="133" t="s">
        <v>872</v>
      </c>
      <c r="D340" s="133" t="s">
        <v>307</v>
      </c>
      <c r="E340" s="134" t="s">
        <v>5316</v>
      </c>
      <c r="F340" s="135" t="s">
        <v>5317</v>
      </c>
      <c r="G340" s="136" t="s">
        <v>5307</v>
      </c>
      <c r="H340" s="137">
        <v>5</v>
      </c>
      <c r="I340" s="138"/>
      <c r="J340" s="139">
        <f>ROUND(I340*H340,2)</f>
        <v>0</v>
      </c>
      <c r="K340" s="135" t="s">
        <v>721</v>
      </c>
      <c r="L340" s="33"/>
      <c r="M340" s="140" t="s">
        <v>42</v>
      </c>
      <c r="N340" s="141" t="s">
        <v>50</v>
      </c>
      <c r="P340" s="142">
        <f>O340*H340</f>
        <v>0</v>
      </c>
      <c r="Q340" s="142">
        <v>5.6999999999999998E-4</v>
      </c>
      <c r="R340" s="142">
        <f>Q340*H340</f>
        <v>2.8500000000000001E-3</v>
      </c>
      <c r="S340" s="142">
        <v>0</v>
      </c>
      <c r="T340" s="143">
        <f>S340*H340</f>
        <v>0</v>
      </c>
      <c r="AR340" s="144" t="s">
        <v>436</v>
      </c>
      <c r="AT340" s="144" t="s">
        <v>307</v>
      </c>
      <c r="AU340" s="144" t="s">
        <v>88</v>
      </c>
      <c r="AY340" s="18" t="s">
        <v>305</v>
      </c>
      <c r="BE340" s="145">
        <f>IF(N340="základní",J340,0)</f>
        <v>0</v>
      </c>
      <c r="BF340" s="145">
        <f>IF(N340="snížená",J340,0)</f>
        <v>0</v>
      </c>
      <c r="BG340" s="145">
        <f>IF(N340="zákl. přenesená",J340,0)</f>
        <v>0</v>
      </c>
      <c r="BH340" s="145">
        <f>IF(N340="sníž. přenesená",J340,0)</f>
        <v>0</v>
      </c>
      <c r="BI340" s="145">
        <f>IF(N340="nulová",J340,0)</f>
        <v>0</v>
      </c>
      <c r="BJ340" s="18" t="s">
        <v>86</v>
      </c>
      <c r="BK340" s="145">
        <f>ROUND(I340*H340,2)</f>
        <v>0</v>
      </c>
      <c r="BL340" s="18" t="s">
        <v>436</v>
      </c>
      <c r="BM340" s="144" t="s">
        <v>5318</v>
      </c>
    </row>
    <row r="341" spans="2:65" s="1" customFormat="1" ht="19.5">
      <c r="B341" s="33"/>
      <c r="D341" s="146" t="s">
        <v>313</v>
      </c>
      <c r="F341" s="147" t="s">
        <v>5319</v>
      </c>
      <c r="I341" s="148"/>
      <c r="L341" s="33"/>
      <c r="M341" s="149"/>
      <c r="T341" s="54"/>
      <c r="AT341" s="18" t="s">
        <v>313</v>
      </c>
      <c r="AU341" s="18" t="s">
        <v>88</v>
      </c>
    </row>
    <row r="342" spans="2:65" s="1" customFormat="1" ht="21.75" customHeight="1">
      <c r="B342" s="33"/>
      <c r="C342" s="133" t="s">
        <v>880</v>
      </c>
      <c r="D342" s="133" t="s">
        <v>307</v>
      </c>
      <c r="E342" s="134" t="s">
        <v>5320</v>
      </c>
      <c r="F342" s="135" t="s">
        <v>5321</v>
      </c>
      <c r="G342" s="136" t="s">
        <v>350</v>
      </c>
      <c r="H342" s="137">
        <v>9</v>
      </c>
      <c r="I342" s="138"/>
      <c r="J342" s="139">
        <f>ROUND(I342*H342,2)</f>
        <v>0</v>
      </c>
      <c r="K342" s="135" t="s">
        <v>310</v>
      </c>
      <c r="L342" s="33"/>
      <c r="M342" s="140" t="s">
        <v>42</v>
      </c>
      <c r="N342" s="141" t="s">
        <v>50</v>
      </c>
      <c r="P342" s="142">
        <f>O342*H342</f>
        <v>0</v>
      </c>
      <c r="Q342" s="142">
        <v>2.1000000000000001E-4</v>
      </c>
      <c r="R342" s="142">
        <f>Q342*H342</f>
        <v>1.8900000000000002E-3</v>
      </c>
      <c r="S342" s="142">
        <v>0</v>
      </c>
      <c r="T342" s="143">
        <f>S342*H342</f>
        <v>0</v>
      </c>
      <c r="AR342" s="144" t="s">
        <v>436</v>
      </c>
      <c r="AT342" s="144" t="s">
        <v>307</v>
      </c>
      <c r="AU342" s="144" t="s">
        <v>88</v>
      </c>
      <c r="AY342" s="18" t="s">
        <v>305</v>
      </c>
      <c r="BE342" s="145">
        <f>IF(N342="základní",J342,0)</f>
        <v>0</v>
      </c>
      <c r="BF342" s="145">
        <f>IF(N342="snížená",J342,0)</f>
        <v>0</v>
      </c>
      <c r="BG342" s="145">
        <f>IF(N342="zákl. přenesená",J342,0)</f>
        <v>0</v>
      </c>
      <c r="BH342" s="145">
        <f>IF(N342="sníž. přenesená",J342,0)</f>
        <v>0</v>
      </c>
      <c r="BI342" s="145">
        <f>IF(N342="nulová",J342,0)</f>
        <v>0</v>
      </c>
      <c r="BJ342" s="18" t="s">
        <v>86</v>
      </c>
      <c r="BK342" s="145">
        <f>ROUND(I342*H342,2)</f>
        <v>0</v>
      </c>
      <c r="BL342" s="18" t="s">
        <v>436</v>
      </c>
      <c r="BM342" s="144" t="s">
        <v>5322</v>
      </c>
    </row>
    <row r="343" spans="2:65" s="1" customFormat="1" ht="19.5">
      <c r="B343" s="33"/>
      <c r="D343" s="146" t="s">
        <v>313</v>
      </c>
      <c r="F343" s="147" t="s">
        <v>5323</v>
      </c>
      <c r="I343" s="148"/>
      <c r="L343" s="33"/>
      <c r="M343" s="149"/>
      <c r="T343" s="54"/>
      <c r="AT343" s="18" t="s">
        <v>313</v>
      </c>
      <c r="AU343" s="18" t="s">
        <v>88</v>
      </c>
    </row>
    <row r="344" spans="2:65" s="1" customFormat="1" ht="11.25">
      <c r="B344" s="33"/>
      <c r="D344" s="150" t="s">
        <v>315</v>
      </c>
      <c r="F344" s="151" t="s">
        <v>5324</v>
      </c>
      <c r="I344" s="148"/>
      <c r="L344" s="33"/>
      <c r="M344" s="149"/>
      <c r="T344" s="54"/>
      <c r="AT344" s="18" t="s">
        <v>315</v>
      </c>
      <c r="AU344" s="18" t="s">
        <v>88</v>
      </c>
    </row>
    <row r="345" spans="2:65" s="1" customFormat="1" ht="21.75" customHeight="1">
      <c r="B345" s="33"/>
      <c r="C345" s="133" t="s">
        <v>888</v>
      </c>
      <c r="D345" s="133" t="s">
        <v>307</v>
      </c>
      <c r="E345" s="134" t="s">
        <v>5325</v>
      </c>
      <c r="F345" s="135" t="s">
        <v>5326</v>
      </c>
      <c r="G345" s="136" t="s">
        <v>350</v>
      </c>
      <c r="H345" s="137">
        <v>105</v>
      </c>
      <c r="I345" s="138"/>
      <c r="J345" s="139">
        <f>ROUND(I345*H345,2)</f>
        <v>0</v>
      </c>
      <c r="K345" s="135" t="s">
        <v>310</v>
      </c>
      <c r="L345" s="33"/>
      <c r="M345" s="140" t="s">
        <v>42</v>
      </c>
      <c r="N345" s="141" t="s">
        <v>50</v>
      </c>
      <c r="P345" s="142">
        <f>O345*H345</f>
        <v>0</v>
      </c>
      <c r="Q345" s="142">
        <v>3.4000000000000002E-4</v>
      </c>
      <c r="R345" s="142">
        <f>Q345*H345</f>
        <v>3.5700000000000003E-2</v>
      </c>
      <c r="S345" s="142">
        <v>0</v>
      </c>
      <c r="T345" s="143">
        <f>S345*H345</f>
        <v>0</v>
      </c>
      <c r="AR345" s="144" t="s">
        <v>436</v>
      </c>
      <c r="AT345" s="144" t="s">
        <v>307</v>
      </c>
      <c r="AU345" s="144" t="s">
        <v>88</v>
      </c>
      <c r="AY345" s="18" t="s">
        <v>305</v>
      </c>
      <c r="BE345" s="145">
        <f>IF(N345="základní",J345,0)</f>
        <v>0</v>
      </c>
      <c r="BF345" s="145">
        <f>IF(N345="snížená",J345,0)</f>
        <v>0</v>
      </c>
      <c r="BG345" s="145">
        <f>IF(N345="zákl. přenesená",J345,0)</f>
        <v>0</v>
      </c>
      <c r="BH345" s="145">
        <f>IF(N345="sníž. přenesená",J345,0)</f>
        <v>0</v>
      </c>
      <c r="BI345" s="145">
        <f>IF(N345="nulová",J345,0)</f>
        <v>0</v>
      </c>
      <c r="BJ345" s="18" t="s">
        <v>86</v>
      </c>
      <c r="BK345" s="145">
        <f>ROUND(I345*H345,2)</f>
        <v>0</v>
      </c>
      <c r="BL345" s="18" t="s">
        <v>436</v>
      </c>
      <c r="BM345" s="144" t="s">
        <v>5327</v>
      </c>
    </row>
    <row r="346" spans="2:65" s="1" customFormat="1" ht="19.5">
      <c r="B346" s="33"/>
      <c r="D346" s="146" t="s">
        <v>313</v>
      </c>
      <c r="F346" s="147" t="s">
        <v>5328</v>
      </c>
      <c r="I346" s="148"/>
      <c r="L346" s="33"/>
      <c r="M346" s="149"/>
      <c r="T346" s="54"/>
      <c r="AT346" s="18" t="s">
        <v>313</v>
      </c>
      <c r="AU346" s="18" t="s">
        <v>88</v>
      </c>
    </row>
    <row r="347" spans="2:65" s="1" customFormat="1" ht="11.25">
      <c r="B347" s="33"/>
      <c r="D347" s="150" t="s">
        <v>315</v>
      </c>
      <c r="F347" s="151" t="s">
        <v>5329</v>
      </c>
      <c r="I347" s="148"/>
      <c r="L347" s="33"/>
      <c r="M347" s="149"/>
      <c r="T347" s="54"/>
      <c r="AT347" s="18" t="s">
        <v>315</v>
      </c>
      <c r="AU347" s="18" t="s">
        <v>88</v>
      </c>
    </row>
    <row r="348" spans="2:65" s="1" customFormat="1" ht="21.75" customHeight="1">
      <c r="B348" s="33"/>
      <c r="C348" s="133" t="s">
        <v>896</v>
      </c>
      <c r="D348" s="133" t="s">
        <v>307</v>
      </c>
      <c r="E348" s="134" t="s">
        <v>5330</v>
      </c>
      <c r="F348" s="135" t="s">
        <v>5331</v>
      </c>
      <c r="G348" s="136" t="s">
        <v>350</v>
      </c>
      <c r="H348" s="137">
        <v>9</v>
      </c>
      <c r="I348" s="138"/>
      <c r="J348" s="139">
        <f>ROUND(I348*H348,2)</f>
        <v>0</v>
      </c>
      <c r="K348" s="135" t="s">
        <v>310</v>
      </c>
      <c r="L348" s="33"/>
      <c r="M348" s="140" t="s">
        <v>42</v>
      </c>
      <c r="N348" s="141" t="s">
        <v>50</v>
      </c>
      <c r="P348" s="142">
        <f>O348*H348</f>
        <v>0</v>
      </c>
      <c r="Q348" s="142">
        <v>5.0000000000000001E-4</v>
      </c>
      <c r="R348" s="142">
        <f>Q348*H348</f>
        <v>4.5000000000000005E-3</v>
      </c>
      <c r="S348" s="142">
        <v>0</v>
      </c>
      <c r="T348" s="143">
        <f>S348*H348</f>
        <v>0</v>
      </c>
      <c r="AR348" s="144" t="s">
        <v>436</v>
      </c>
      <c r="AT348" s="144" t="s">
        <v>307</v>
      </c>
      <c r="AU348" s="144" t="s">
        <v>88</v>
      </c>
      <c r="AY348" s="18" t="s">
        <v>305</v>
      </c>
      <c r="BE348" s="145">
        <f>IF(N348="základní",J348,0)</f>
        <v>0</v>
      </c>
      <c r="BF348" s="145">
        <f>IF(N348="snížená",J348,0)</f>
        <v>0</v>
      </c>
      <c r="BG348" s="145">
        <f>IF(N348="zákl. přenesená",J348,0)</f>
        <v>0</v>
      </c>
      <c r="BH348" s="145">
        <f>IF(N348="sníž. přenesená",J348,0)</f>
        <v>0</v>
      </c>
      <c r="BI348" s="145">
        <f>IF(N348="nulová",J348,0)</f>
        <v>0</v>
      </c>
      <c r="BJ348" s="18" t="s">
        <v>86</v>
      </c>
      <c r="BK348" s="145">
        <f>ROUND(I348*H348,2)</f>
        <v>0</v>
      </c>
      <c r="BL348" s="18" t="s">
        <v>436</v>
      </c>
      <c r="BM348" s="144" t="s">
        <v>5332</v>
      </c>
    </row>
    <row r="349" spans="2:65" s="1" customFormat="1" ht="19.5">
      <c r="B349" s="33"/>
      <c r="D349" s="146" t="s">
        <v>313</v>
      </c>
      <c r="F349" s="147" t="s">
        <v>5333</v>
      </c>
      <c r="I349" s="148"/>
      <c r="L349" s="33"/>
      <c r="M349" s="149"/>
      <c r="T349" s="54"/>
      <c r="AT349" s="18" t="s">
        <v>313</v>
      </c>
      <c r="AU349" s="18" t="s">
        <v>88</v>
      </c>
    </row>
    <row r="350" spans="2:65" s="1" customFormat="1" ht="11.25">
      <c r="B350" s="33"/>
      <c r="D350" s="150" t="s">
        <v>315</v>
      </c>
      <c r="F350" s="151" t="s">
        <v>5334</v>
      </c>
      <c r="I350" s="148"/>
      <c r="L350" s="33"/>
      <c r="M350" s="149"/>
      <c r="T350" s="54"/>
      <c r="AT350" s="18" t="s">
        <v>315</v>
      </c>
      <c r="AU350" s="18" t="s">
        <v>88</v>
      </c>
    </row>
    <row r="351" spans="2:65" s="1" customFormat="1" ht="21.75" customHeight="1">
      <c r="B351" s="33"/>
      <c r="C351" s="133" t="s">
        <v>904</v>
      </c>
      <c r="D351" s="133" t="s">
        <v>307</v>
      </c>
      <c r="E351" s="134" t="s">
        <v>5335</v>
      </c>
      <c r="F351" s="135" t="s">
        <v>5336</v>
      </c>
      <c r="G351" s="136" t="s">
        <v>350</v>
      </c>
      <c r="H351" s="137">
        <v>2</v>
      </c>
      <c r="I351" s="138"/>
      <c r="J351" s="139">
        <f>ROUND(I351*H351,2)</f>
        <v>0</v>
      </c>
      <c r="K351" s="135" t="s">
        <v>310</v>
      </c>
      <c r="L351" s="33"/>
      <c r="M351" s="140" t="s">
        <v>42</v>
      </c>
      <c r="N351" s="141" t="s">
        <v>50</v>
      </c>
      <c r="P351" s="142">
        <f>O351*H351</f>
        <v>0</v>
      </c>
      <c r="Q351" s="142">
        <v>6.9999999999999999E-4</v>
      </c>
      <c r="R351" s="142">
        <f>Q351*H351</f>
        <v>1.4E-3</v>
      </c>
      <c r="S351" s="142">
        <v>0</v>
      </c>
      <c r="T351" s="143">
        <f>S351*H351</f>
        <v>0</v>
      </c>
      <c r="AR351" s="144" t="s">
        <v>436</v>
      </c>
      <c r="AT351" s="144" t="s">
        <v>307</v>
      </c>
      <c r="AU351" s="144" t="s">
        <v>88</v>
      </c>
      <c r="AY351" s="18" t="s">
        <v>305</v>
      </c>
      <c r="BE351" s="145">
        <f>IF(N351="základní",J351,0)</f>
        <v>0</v>
      </c>
      <c r="BF351" s="145">
        <f>IF(N351="snížená",J351,0)</f>
        <v>0</v>
      </c>
      <c r="BG351" s="145">
        <f>IF(N351="zákl. přenesená",J351,0)</f>
        <v>0</v>
      </c>
      <c r="BH351" s="145">
        <f>IF(N351="sníž. přenesená",J351,0)</f>
        <v>0</v>
      </c>
      <c r="BI351" s="145">
        <f>IF(N351="nulová",J351,0)</f>
        <v>0</v>
      </c>
      <c r="BJ351" s="18" t="s">
        <v>86</v>
      </c>
      <c r="BK351" s="145">
        <f>ROUND(I351*H351,2)</f>
        <v>0</v>
      </c>
      <c r="BL351" s="18" t="s">
        <v>436</v>
      </c>
      <c r="BM351" s="144" t="s">
        <v>5337</v>
      </c>
    </row>
    <row r="352" spans="2:65" s="1" customFormat="1" ht="19.5">
      <c r="B352" s="33"/>
      <c r="D352" s="146" t="s">
        <v>313</v>
      </c>
      <c r="F352" s="147" t="s">
        <v>5338</v>
      </c>
      <c r="I352" s="148"/>
      <c r="L352" s="33"/>
      <c r="M352" s="149"/>
      <c r="T352" s="54"/>
      <c r="AT352" s="18" t="s">
        <v>313</v>
      </c>
      <c r="AU352" s="18" t="s">
        <v>88</v>
      </c>
    </row>
    <row r="353" spans="2:65" s="1" customFormat="1" ht="11.25">
      <c r="B353" s="33"/>
      <c r="D353" s="150" t="s">
        <v>315</v>
      </c>
      <c r="F353" s="151" t="s">
        <v>5339</v>
      </c>
      <c r="I353" s="148"/>
      <c r="L353" s="33"/>
      <c r="M353" s="149"/>
      <c r="T353" s="54"/>
      <c r="AT353" s="18" t="s">
        <v>315</v>
      </c>
      <c r="AU353" s="18" t="s">
        <v>88</v>
      </c>
    </row>
    <row r="354" spans="2:65" s="1" customFormat="1" ht="21.75" customHeight="1">
      <c r="B354" s="33"/>
      <c r="C354" s="133" t="s">
        <v>914</v>
      </c>
      <c r="D354" s="133" t="s">
        <v>307</v>
      </c>
      <c r="E354" s="134" t="s">
        <v>5340</v>
      </c>
      <c r="F354" s="135" t="s">
        <v>5341</v>
      </c>
      <c r="G354" s="136" t="s">
        <v>350</v>
      </c>
      <c r="H354" s="137">
        <v>4</v>
      </c>
      <c r="I354" s="138"/>
      <c r="J354" s="139">
        <f>ROUND(I354*H354,2)</f>
        <v>0</v>
      </c>
      <c r="K354" s="135" t="s">
        <v>310</v>
      </c>
      <c r="L354" s="33"/>
      <c r="M354" s="140" t="s">
        <v>42</v>
      </c>
      <c r="N354" s="141" t="s">
        <v>50</v>
      </c>
      <c r="P354" s="142">
        <f>O354*H354</f>
        <v>0</v>
      </c>
      <c r="Q354" s="142">
        <v>1.07E-3</v>
      </c>
      <c r="R354" s="142">
        <f>Q354*H354</f>
        <v>4.28E-3</v>
      </c>
      <c r="S354" s="142">
        <v>0</v>
      </c>
      <c r="T354" s="143">
        <f>S354*H354</f>
        <v>0</v>
      </c>
      <c r="AR354" s="144" t="s">
        <v>436</v>
      </c>
      <c r="AT354" s="144" t="s">
        <v>307</v>
      </c>
      <c r="AU354" s="144" t="s">
        <v>88</v>
      </c>
      <c r="AY354" s="18" t="s">
        <v>305</v>
      </c>
      <c r="BE354" s="145">
        <f>IF(N354="základní",J354,0)</f>
        <v>0</v>
      </c>
      <c r="BF354" s="145">
        <f>IF(N354="snížená",J354,0)</f>
        <v>0</v>
      </c>
      <c r="BG354" s="145">
        <f>IF(N354="zákl. přenesená",J354,0)</f>
        <v>0</v>
      </c>
      <c r="BH354" s="145">
        <f>IF(N354="sníž. přenesená",J354,0)</f>
        <v>0</v>
      </c>
      <c r="BI354" s="145">
        <f>IF(N354="nulová",J354,0)</f>
        <v>0</v>
      </c>
      <c r="BJ354" s="18" t="s">
        <v>86</v>
      </c>
      <c r="BK354" s="145">
        <f>ROUND(I354*H354,2)</f>
        <v>0</v>
      </c>
      <c r="BL354" s="18" t="s">
        <v>436</v>
      </c>
      <c r="BM354" s="144" t="s">
        <v>5342</v>
      </c>
    </row>
    <row r="355" spans="2:65" s="1" customFormat="1" ht="19.5">
      <c r="B355" s="33"/>
      <c r="D355" s="146" t="s">
        <v>313</v>
      </c>
      <c r="F355" s="147" t="s">
        <v>5343</v>
      </c>
      <c r="I355" s="148"/>
      <c r="L355" s="33"/>
      <c r="M355" s="149"/>
      <c r="T355" s="54"/>
      <c r="AT355" s="18" t="s">
        <v>313</v>
      </c>
      <c r="AU355" s="18" t="s">
        <v>88</v>
      </c>
    </row>
    <row r="356" spans="2:65" s="1" customFormat="1" ht="11.25">
      <c r="B356" s="33"/>
      <c r="D356" s="150" t="s">
        <v>315</v>
      </c>
      <c r="F356" s="151" t="s">
        <v>5344</v>
      </c>
      <c r="I356" s="148"/>
      <c r="L356" s="33"/>
      <c r="M356" s="149"/>
      <c r="T356" s="54"/>
      <c r="AT356" s="18" t="s">
        <v>315</v>
      </c>
      <c r="AU356" s="18" t="s">
        <v>88</v>
      </c>
    </row>
    <row r="357" spans="2:65" s="1" customFormat="1" ht="24.2" customHeight="1">
      <c r="B357" s="33"/>
      <c r="C357" s="133" t="s">
        <v>923</v>
      </c>
      <c r="D357" s="133" t="s">
        <v>307</v>
      </c>
      <c r="E357" s="134" t="s">
        <v>5345</v>
      </c>
      <c r="F357" s="135" t="s">
        <v>5346</v>
      </c>
      <c r="G357" s="136" t="s">
        <v>350</v>
      </c>
      <c r="H357" s="137">
        <v>2</v>
      </c>
      <c r="I357" s="138"/>
      <c r="J357" s="139">
        <f>ROUND(I357*H357,2)</f>
        <v>0</v>
      </c>
      <c r="K357" s="135" t="s">
        <v>310</v>
      </c>
      <c r="L357" s="33"/>
      <c r="M357" s="140" t="s">
        <v>42</v>
      </c>
      <c r="N357" s="141" t="s">
        <v>50</v>
      </c>
      <c r="P357" s="142">
        <f>O357*H357</f>
        <v>0</v>
      </c>
      <c r="Q357" s="142">
        <v>3.15E-3</v>
      </c>
      <c r="R357" s="142">
        <f>Q357*H357</f>
        <v>6.3E-3</v>
      </c>
      <c r="S357" s="142">
        <v>0</v>
      </c>
      <c r="T357" s="143">
        <f>S357*H357</f>
        <v>0</v>
      </c>
      <c r="AR357" s="144" t="s">
        <v>436</v>
      </c>
      <c r="AT357" s="144" t="s">
        <v>307</v>
      </c>
      <c r="AU357" s="144" t="s">
        <v>88</v>
      </c>
      <c r="AY357" s="18" t="s">
        <v>305</v>
      </c>
      <c r="BE357" s="145">
        <f>IF(N357="základní",J357,0)</f>
        <v>0</v>
      </c>
      <c r="BF357" s="145">
        <f>IF(N357="snížená",J357,0)</f>
        <v>0</v>
      </c>
      <c r="BG357" s="145">
        <f>IF(N357="zákl. přenesená",J357,0)</f>
        <v>0</v>
      </c>
      <c r="BH357" s="145">
        <f>IF(N357="sníž. přenesená",J357,0)</f>
        <v>0</v>
      </c>
      <c r="BI357" s="145">
        <f>IF(N357="nulová",J357,0)</f>
        <v>0</v>
      </c>
      <c r="BJ357" s="18" t="s">
        <v>86</v>
      </c>
      <c r="BK357" s="145">
        <f>ROUND(I357*H357,2)</f>
        <v>0</v>
      </c>
      <c r="BL357" s="18" t="s">
        <v>436</v>
      </c>
      <c r="BM357" s="144" t="s">
        <v>5347</v>
      </c>
    </row>
    <row r="358" spans="2:65" s="1" customFormat="1" ht="19.5">
      <c r="B358" s="33"/>
      <c r="D358" s="146" t="s">
        <v>313</v>
      </c>
      <c r="F358" s="147" t="s">
        <v>5348</v>
      </c>
      <c r="I358" s="148"/>
      <c r="L358" s="33"/>
      <c r="M358" s="149"/>
      <c r="T358" s="54"/>
      <c r="AT358" s="18" t="s">
        <v>313</v>
      </c>
      <c r="AU358" s="18" t="s">
        <v>88</v>
      </c>
    </row>
    <row r="359" spans="2:65" s="1" customFormat="1" ht="11.25">
      <c r="B359" s="33"/>
      <c r="D359" s="150" t="s">
        <v>315</v>
      </c>
      <c r="F359" s="151" t="s">
        <v>5349</v>
      </c>
      <c r="I359" s="148"/>
      <c r="L359" s="33"/>
      <c r="M359" s="149"/>
      <c r="T359" s="54"/>
      <c r="AT359" s="18" t="s">
        <v>315</v>
      </c>
      <c r="AU359" s="18" t="s">
        <v>88</v>
      </c>
    </row>
    <row r="360" spans="2:65" s="1" customFormat="1" ht="24.2" customHeight="1">
      <c r="B360" s="33"/>
      <c r="C360" s="133" t="s">
        <v>929</v>
      </c>
      <c r="D360" s="133" t="s">
        <v>307</v>
      </c>
      <c r="E360" s="134" t="s">
        <v>5350</v>
      </c>
      <c r="F360" s="135" t="s">
        <v>5351</v>
      </c>
      <c r="G360" s="136" t="s">
        <v>350</v>
      </c>
      <c r="H360" s="137">
        <v>7</v>
      </c>
      <c r="I360" s="138"/>
      <c r="J360" s="139">
        <f>ROUND(I360*H360,2)</f>
        <v>0</v>
      </c>
      <c r="K360" s="135" t="s">
        <v>310</v>
      </c>
      <c r="L360" s="33"/>
      <c r="M360" s="140" t="s">
        <v>42</v>
      </c>
      <c r="N360" s="141" t="s">
        <v>50</v>
      </c>
      <c r="P360" s="142">
        <f>O360*H360</f>
        <v>0</v>
      </c>
      <c r="Q360" s="142">
        <v>2.7E-4</v>
      </c>
      <c r="R360" s="142">
        <f>Q360*H360</f>
        <v>1.89E-3</v>
      </c>
      <c r="S360" s="142">
        <v>0</v>
      </c>
      <c r="T360" s="143">
        <f>S360*H360</f>
        <v>0</v>
      </c>
      <c r="AR360" s="144" t="s">
        <v>436</v>
      </c>
      <c r="AT360" s="144" t="s">
        <v>307</v>
      </c>
      <c r="AU360" s="144" t="s">
        <v>88</v>
      </c>
      <c r="AY360" s="18" t="s">
        <v>305</v>
      </c>
      <c r="BE360" s="145">
        <f>IF(N360="základní",J360,0)</f>
        <v>0</v>
      </c>
      <c r="BF360" s="145">
        <f>IF(N360="snížená",J360,0)</f>
        <v>0</v>
      </c>
      <c r="BG360" s="145">
        <f>IF(N360="zákl. přenesená",J360,0)</f>
        <v>0</v>
      </c>
      <c r="BH360" s="145">
        <f>IF(N360="sníž. přenesená",J360,0)</f>
        <v>0</v>
      </c>
      <c r="BI360" s="145">
        <f>IF(N360="nulová",J360,0)</f>
        <v>0</v>
      </c>
      <c r="BJ360" s="18" t="s">
        <v>86</v>
      </c>
      <c r="BK360" s="145">
        <f>ROUND(I360*H360,2)</f>
        <v>0</v>
      </c>
      <c r="BL360" s="18" t="s">
        <v>436</v>
      </c>
      <c r="BM360" s="144" t="s">
        <v>5352</v>
      </c>
    </row>
    <row r="361" spans="2:65" s="1" customFormat="1" ht="19.5">
      <c r="B361" s="33"/>
      <c r="D361" s="146" t="s">
        <v>313</v>
      </c>
      <c r="F361" s="147" t="s">
        <v>5353</v>
      </c>
      <c r="I361" s="148"/>
      <c r="L361" s="33"/>
      <c r="M361" s="149"/>
      <c r="T361" s="54"/>
      <c r="AT361" s="18" t="s">
        <v>313</v>
      </c>
      <c r="AU361" s="18" t="s">
        <v>88</v>
      </c>
    </row>
    <row r="362" spans="2:65" s="1" customFormat="1" ht="11.25">
      <c r="B362" s="33"/>
      <c r="D362" s="150" t="s">
        <v>315</v>
      </c>
      <c r="F362" s="151" t="s">
        <v>5354</v>
      </c>
      <c r="I362" s="148"/>
      <c r="L362" s="33"/>
      <c r="M362" s="149"/>
      <c r="T362" s="54"/>
      <c r="AT362" s="18" t="s">
        <v>315</v>
      </c>
      <c r="AU362" s="18" t="s">
        <v>88</v>
      </c>
    </row>
    <row r="363" spans="2:65" s="1" customFormat="1" ht="24.2" customHeight="1">
      <c r="B363" s="33"/>
      <c r="C363" s="133" t="s">
        <v>938</v>
      </c>
      <c r="D363" s="133" t="s">
        <v>307</v>
      </c>
      <c r="E363" s="134" t="s">
        <v>5355</v>
      </c>
      <c r="F363" s="135" t="s">
        <v>5356</v>
      </c>
      <c r="G363" s="136" t="s">
        <v>350</v>
      </c>
      <c r="H363" s="137">
        <v>9</v>
      </c>
      <c r="I363" s="138"/>
      <c r="J363" s="139">
        <f>ROUND(I363*H363,2)</f>
        <v>0</v>
      </c>
      <c r="K363" s="135" t="s">
        <v>310</v>
      </c>
      <c r="L363" s="33"/>
      <c r="M363" s="140" t="s">
        <v>42</v>
      </c>
      <c r="N363" s="141" t="s">
        <v>50</v>
      </c>
      <c r="P363" s="142">
        <f>O363*H363</f>
        <v>0</v>
      </c>
      <c r="Q363" s="142">
        <v>4.0000000000000002E-4</v>
      </c>
      <c r="R363" s="142">
        <f>Q363*H363</f>
        <v>3.6000000000000003E-3</v>
      </c>
      <c r="S363" s="142">
        <v>0</v>
      </c>
      <c r="T363" s="143">
        <f>S363*H363</f>
        <v>0</v>
      </c>
      <c r="AR363" s="144" t="s">
        <v>436</v>
      </c>
      <c r="AT363" s="144" t="s">
        <v>307</v>
      </c>
      <c r="AU363" s="144" t="s">
        <v>88</v>
      </c>
      <c r="AY363" s="18" t="s">
        <v>305</v>
      </c>
      <c r="BE363" s="145">
        <f>IF(N363="základní",J363,0)</f>
        <v>0</v>
      </c>
      <c r="BF363" s="145">
        <f>IF(N363="snížená",J363,0)</f>
        <v>0</v>
      </c>
      <c r="BG363" s="145">
        <f>IF(N363="zákl. přenesená",J363,0)</f>
        <v>0</v>
      </c>
      <c r="BH363" s="145">
        <f>IF(N363="sníž. přenesená",J363,0)</f>
        <v>0</v>
      </c>
      <c r="BI363" s="145">
        <f>IF(N363="nulová",J363,0)</f>
        <v>0</v>
      </c>
      <c r="BJ363" s="18" t="s">
        <v>86</v>
      </c>
      <c r="BK363" s="145">
        <f>ROUND(I363*H363,2)</f>
        <v>0</v>
      </c>
      <c r="BL363" s="18" t="s">
        <v>436</v>
      </c>
      <c r="BM363" s="144" t="s">
        <v>5357</v>
      </c>
    </row>
    <row r="364" spans="2:65" s="1" customFormat="1" ht="19.5">
      <c r="B364" s="33"/>
      <c r="D364" s="146" t="s">
        <v>313</v>
      </c>
      <c r="F364" s="147" t="s">
        <v>5358</v>
      </c>
      <c r="I364" s="148"/>
      <c r="L364" s="33"/>
      <c r="M364" s="149"/>
      <c r="T364" s="54"/>
      <c r="AT364" s="18" t="s">
        <v>313</v>
      </c>
      <c r="AU364" s="18" t="s">
        <v>88</v>
      </c>
    </row>
    <row r="365" spans="2:65" s="1" customFormat="1" ht="11.25">
      <c r="B365" s="33"/>
      <c r="D365" s="150" t="s">
        <v>315</v>
      </c>
      <c r="F365" s="151" t="s">
        <v>5359</v>
      </c>
      <c r="I365" s="148"/>
      <c r="L365" s="33"/>
      <c r="M365" s="149"/>
      <c r="T365" s="54"/>
      <c r="AT365" s="18" t="s">
        <v>315</v>
      </c>
      <c r="AU365" s="18" t="s">
        <v>88</v>
      </c>
    </row>
    <row r="366" spans="2:65" s="1" customFormat="1" ht="24.2" customHeight="1">
      <c r="B366" s="33"/>
      <c r="C366" s="133" t="s">
        <v>948</v>
      </c>
      <c r="D366" s="133" t="s">
        <v>307</v>
      </c>
      <c r="E366" s="134" t="s">
        <v>5360</v>
      </c>
      <c r="F366" s="135" t="s">
        <v>5361</v>
      </c>
      <c r="G366" s="136" t="s">
        <v>350</v>
      </c>
      <c r="H366" s="137">
        <v>9</v>
      </c>
      <c r="I366" s="138"/>
      <c r="J366" s="139">
        <f>ROUND(I366*H366,2)</f>
        <v>0</v>
      </c>
      <c r="K366" s="135" t="s">
        <v>310</v>
      </c>
      <c r="L366" s="33"/>
      <c r="M366" s="140" t="s">
        <v>42</v>
      </c>
      <c r="N366" s="141" t="s">
        <v>50</v>
      </c>
      <c r="P366" s="142">
        <f>O366*H366</f>
        <v>0</v>
      </c>
      <c r="Q366" s="142">
        <v>5.6999999999999998E-4</v>
      </c>
      <c r="R366" s="142">
        <f>Q366*H366</f>
        <v>5.13E-3</v>
      </c>
      <c r="S366" s="142">
        <v>0</v>
      </c>
      <c r="T366" s="143">
        <f>S366*H366</f>
        <v>0</v>
      </c>
      <c r="AR366" s="144" t="s">
        <v>436</v>
      </c>
      <c r="AT366" s="144" t="s">
        <v>307</v>
      </c>
      <c r="AU366" s="144" t="s">
        <v>88</v>
      </c>
      <c r="AY366" s="18" t="s">
        <v>305</v>
      </c>
      <c r="BE366" s="145">
        <f>IF(N366="základní",J366,0)</f>
        <v>0</v>
      </c>
      <c r="BF366" s="145">
        <f>IF(N366="snížená",J366,0)</f>
        <v>0</v>
      </c>
      <c r="BG366" s="145">
        <f>IF(N366="zákl. přenesená",J366,0)</f>
        <v>0</v>
      </c>
      <c r="BH366" s="145">
        <f>IF(N366="sníž. přenesená",J366,0)</f>
        <v>0</v>
      </c>
      <c r="BI366" s="145">
        <f>IF(N366="nulová",J366,0)</f>
        <v>0</v>
      </c>
      <c r="BJ366" s="18" t="s">
        <v>86</v>
      </c>
      <c r="BK366" s="145">
        <f>ROUND(I366*H366,2)</f>
        <v>0</v>
      </c>
      <c r="BL366" s="18" t="s">
        <v>436</v>
      </c>
      <c r="BM366" s="144" t="s">
        <v>5362</v>
      </c>
    </row>
    <row r="367" spans="2:65" s="1" customFormat="1" ht="19.5">
      <c r="B367" s="33"/>
      <c r="D367" s="146" t="s">
        <v>313</v>
      </c>
      <c r="F367" s="147" t="s">
        <v>5363</v>
      </c>
      <c r="I367" s="148"/>
      <c r="L367" s="33"/>
      <c r="M367" s="149"/>
      <c r="T367" s="54"/>
      <c r="AT367" s="18" t="s">
        <v>313</v>
      </c>
      <c r="AU367" s="18" t="s">
        <v>88</v>
      </c>
    </row>
    <row r="368" spans="2:65" s="1" customFormat="1" ht="11.25">
      <c r="B368" s="33"/>
      <c r="D368" s="150" t="s">
        <v>315</v>
      </c>
      <c r="F368" s="151" t="s">
        <v>5364</v>
      </c>
      <c r="I368" s="148"/>
      <c r="L368" s="33"/>
      <c r="M368" s="149"/>
      <c r="T368" s="54"/>
      <c r="AT368" s="18" t="s">
        <v>315</v>
      </c>
      <c r="AU368" s="18" t="s">
        <v>88</v>
      </c>
    </row>
    <row r="369" spans="2:65" s="1" customFormat="1" ht="24.2" customHeight="1">
      <c r="B369" s="33"/>
      <c r="C369" s="133" t="s">
        <v>956</v>
      </c>
      <c r="D369" s="133" t="s">
        <v>307</v>
      </c>
      <c r="E369" s="134" t="s">
        <v>5365</v>
      </c>
      <c r="F369" s="135" t="s">
        <v>5366</v>
      </c>
      <c r="G369" s="136" t="s">
        <v>350</v>
      </c>
      <c r="H369" s="137">
        <v>8</v>
      </c>
      <c r="I369" s="138"/>
      <c r="J369" s="139">
        <f>ROUND(I369*H369,2)</f>
        <v>0</v>
      </c>
      <c r="K369" s="135" t="s">
        <v>310</v>
      </c>
      <c r="L369" s="33"/>
      <c r="M369" s="140" t="s">
        <v>42</v>
      </c>
      <c r="N369" s="141" t="s">
        <v>50</v>
      </c>
      <c r="P369" s="142">
        <f>O369*H369</f>
        <v>0</v>
      </c>
      <c r="Q369" s="142">
        <v>1.1999999999999999E-3</v>
      </c>
      <c r="R369" s="142">
        <f>Q369*H369</f>
        <v>9.5999999999999992E-3</v>
      </c>
      <c r="S369" s="142">
        <v>0</v>
      </c>
      <c r="T369" s="143">
        <f>S369*H369</f>
        <v>0</v>
      </c>
      <c r="AR369" s="144" t="s">
        <v>436</v>
      </c>
      <c r="AT369" s="144" t="s">
        <v>307</v>
      </c>
      <c r="AU369" s="144" t="s">
        <v>88</v>
      </c>
      <c r="AY369" s="18" t="s">
        <v>305</v>
      </c>
      <c r="BE369" s="145">
        <f>IF(N369="základní",J369,0)</f>
        <v>0</v>
      </c>
      <c r="BF369" s="145">
        <f>IF(N369="snížená",J369,0)</f>
        <v>0</v>
      </c>
      <c r="BG369" s="145">
        <f>IF(N369="zákl. přenesená",J369,0)</f>
        <v>0</v>
      </c>
      <c r="BH369" s="145">
        <f>IF(N369="sníž. přenesená",J369,0)</f>
        <v>0</v>
      </c>
      <c r="BI369" s="145">
        <f>IF(N369="nulová",J369,0)</f>
        <v>0</v>
      </c>
      <c r="BJ369" s="18" t="s">
        <v>86</v>
      </c>
      <c r="BK369" s="145">
        <f>ROUND(I369*H369,2)</f>
        <v>0</v>
      </c>
      <c r="BL369" s="18" t="s">
        <v>436</v>
      </c>
      <c r="BM369" s="144" t="s">
        <v>5367</v>
      </c>
    </row>
    <row r="370" spans="2:65" s="1" customFormat="1" ht="19.5">
      <c r="B370" s="33"/>
      <c r="D370" s="146" t="s">
        <v>313</v>
      </c>
      <c r="F370" s="147" t="s">
        <v>5368</v>
      </c>
      <c r="I370" s="148"/>
      <c r="L370" s="33"/>
      <c r="M370" s="149"/>
      <c r="T370" s="54"/>
      <c r="AT370" s="18" t="s">
        <v>313</v>
      </c>
      <c r="AU370" s="18" t="s">
        <v>88</v>
      </c>
    </row>
    <row r="371" spans="2:65" s="1" customFormat="1" ht="11.25">
      <c r="B371" s="33"/>
      <c r="D371" s="150" t="s">
        <v>315</v>
      </c>
      <c r="F371" s="151" t="s">
        <v>5369</v>
      </c>
      <c r="I371" s="148"/>
      <c r="L371" s="33"/>
      <c r="M371" s="149"/>
      <c r="T371" s="54"/>
      <c r="AT371" s="18" t="s">
        <v>315</v>
      </c>
      <c r="AU371" s="18" t="s">
        <v>88</v>
      </c>
    </row>
    <row r="372" spans="2:65" s="1" customFormat="1" ht="24.2" customHeight="1">
      <c r="B372" s="33"/>
      <c r="C372" s="133" t="s">
        <v>971</v>
      </c>
      <c r="D372" s="133" t="s">
        <v>307</v>
      </c>
      <c r="E372" s="134" t="s">
        <v>5370</v>
      </c>
      <c r="F372" s="135" t="s">
        <v>5371</v>
      </c>
      <c r="G372" s="136" t="s">
        <v>350</v>
      </c>
      <c r="H372" s="137">
        <v>5</v>
      </c>
      <c r="I372" s="138"/>
      <c r="J372" s="139">
        <f>ROUND(I372*H372,2)</f>
        <v>0</v>
      </c>
      <c r="K372" s="135" t="s">
        <v>721</v>
      </c>
      <c r="L372" s="33"/>
      <c r="M372" s="140" t="s">
        <v>42</v>
      </c>
      <c r="N372" s="141" t="s">
        <v>50</v>
      </c>
      <c r="P372" s="142">
        <f>O372*H372</f>
        <v>0</v>
      </c>
      <c r="Q372" s="142">
        <v>1.8600000000000001E-3</v>
      </c>
      <c r="R372" s="142">
        <f>Q372*H372</f>
        <v>9.300000000000001E-3</v>
      </c>
      <c r="S372" s="142">
        <v>0</v>
      </c>
      <c r="T372" s="143">
        <f>S372*H372</f>
        <v>0</v>
      </c>
      <c r="AR372" s="144" t="s">
        <v>436</v>
      </c>
      <c r="AT372" s="144" t="s">
        <v>307</v>
      </c>
      <c r="AU372" s="144" t="s">
        <v>88</v>
      </c>
      <c r="AY372" s="18" t="s">
        <v>305</v>
      </c>
      <c r="BE372" s="145">
        <f>IF(N372="základní",J372,0)</f>
        <v>0</v>
      </c>
      <c r="BF372" s="145">
        <f>IF(N372="snížená",J372,0)</f>
        <v>0</v>
      </c>
      <c r="BG372" s="145">
        <f>IF(N372="zákl. přenesená",J372,0)</f>
        <v>0</v>
      </c>
      <c r="BH372" s="145">
        <f>IF(N372="sníž. přenesená",J372,0)</f>
        <v>0</v>
      </c>
      <c r="BI372" s="145">
        <f>IF(N372="nulová",J372,0)</f>
        <v>0</v>
      </c>
      <c r="BJ372" s="18" t="s">
        <v>86</v>
      </c>
      <c r="BK372" s="145">
        <f>ROUND(I372*H372,2)</f>
        <v>0</v>
      </c>
      <c r="BL372" s="18" t="s">
        <v>436</v>
      </c>
      <c r="BM372" s="144" t="s">
        <v>5372</v>
      </c>
    </row>
    <row r="373" spans="2:65" s="1" customFormat="1" ht="19.5">
      <c r="B373" s="33"/>
      <c r="D373" s="146" t="s">
        <v>313</v>
      </c>
      <c r="F373" s="147" t="s">
        <v>5373</v>
      </c>
      <c r="I373" s="148"/>
      <c r="L373" s="33"/>
      <c r="M373" s="149"/>
      <c r="T373" s="54"/>
      <c r="AT373" s="18" t="s">
        <v>313</v>
      </c>
      <c r="AU373" s="18" t="s">
        <v>88</v>
      </c>
    </row>
    <row r="374" spans="2:65" s="1" customFormat="1" ht="24.2" customHeight="1">
      <c r="B374" s="33"/>
      <c r="C374" s="133" t="s">
        <v>984</v>
      </c>
      <c r="D374" s="133" t="s">
        <v>307</v>
      </c>
      <c r="E374" s="134" t="s">
        <v>5374</v>
      </c>
      <c r="F374" s="135" t="s">
        <v>5375</v>
      </c>
      <c r="G374" s="136" t="s">
        <v>350</v>
      </c>
      <c r="H374" s="137">
        <v>2</v>
      </c>
      <c r="I374" s="138"/>
      <c r="J374" s="139">
        <f>ROUND(I374*H374,2)</f>
        <v>0</v>
      </c>
      <c r="K374" s="135" t="s">
        <v>721</v>
      </c>
      <c r="L374" s="33"/>
      <c r="M374" s="140" t="s">
        <v>42</v>
      </c>
      <c r="N374" s="141" t="s">
        <v>50</v>
      </c>
      <c r="P374" s="142">
        <f>O374*H374</f>
        <v>0</v>
      </c>
      <c r="Q374" s="142">
        <v>1.8600000000000001E-3</v>
      </c>
      <c r="R374" s="142">
        <f>Q374*H374</f>
        <v>3.7200000000000002E-3</v>
      </c>
      <c r="S374" s="142">
        <v>0</v>
      </c>
      <c r="T374" s="143">
        <f>S374*H374</f>
        <v>0</v>
      </c>
      <c r="AR374" s="144" t="s">
        <v>436</v>
      </c>
      <c r="AT374" s="144" t="s">
        <v>307</v>
      </c>
      <c r="AU374" s="144" t="s">
        <v>88</v>
      </c>
      <c r="AY374" s="18" t="s">
        <v>305</v>
      </c>
      <c r="BE374" s="145">
        <f>IF(N374="základní",J374,0)</f>
        <v>0</v>
      </c>
      <c r="BF374" s="145">
        <f>IF(N374="snížená",J374,0)</f>
        <v>0</v>
      </c>
      <c r="BG374" s="145">
        <f>IF(N374="zákl. přenesená",J374,0)</f>
        <v>0</v>
      </c>
      <c r="BH374" s="145">
        <f>IF(N374="sníž. přenesená",J374,0)</f>
        <v>0</v>
      </c>
      <c r="BI374" s="145">
        <f>IF(N374="nulová",J374,0)</f>
        <v>0</v>
      </c>
      <c r="BJ374" s="18" t="s">
        <v>86</v>
      </c>
      <c r="BK374" s="145">
        <f>ROUND(I374*H374,2)</f>
        <v>0</v>
      </c>
      <c r="BL374" s="18" t="s">
        <v>436</v>
      </c>
      <c r="BM374" s="144" t="s">
        <v>5376</v>
      </c>
    </row>
    <row r="375" spans="2:65" s="1" customFormat="1" ht="19.5">
      <c r="B375" s="33"/>
      <c r="D375" s="146" t="s">
        <v>313</v>
      </c>
      <c r="F375" s="147" t="s">
        <v>5377</v>
      </c>
      <c r="I375" s="148"/>
      <c r="L375" s="33"/>
      <c r="M375" s="149"/>
      <c r="T375" s="54"/>
      <c r="AT375" s="18" t="s">
        <v>313</v>
      </c>
      <c r="AU375" s="18" t="s">
        <v>88</v>
      </c>
    </row>
    <row r="376" spans="2:65" s="1" customFormat="1" ht="24.2" customHeight="1">
      <c r="B376" s="33"/>
      <c r="C376" s="133" t="s">
        <v>992</v>
      </c>
      <c r="D376" s="133" t="s">
        <v>307</v>
      </c>
      <c r="E376" s="134" t="s">
        <v>5378</v>
      </c>
      <c r="F376" s="135" t="s">
        <v>5379</v>
      </c>
      <c r="G376" s="136" t="s">
        <v>350</v>
      </c>
      <c r="H376" s="137">
        <v>1</v>
      </c>
      <c r="I376" s="138"/>
      <c r="J376" s="139">
        <f>ROUND(I376*H376,2)</f>
        <v>0</v>
      </c>
      <c r="K376" s="135" t="s">
        <v>721</v>
      </c>
      <c r="L376" s="33"/>
      <c r="M376" s="140" t="s">
        <v>42</v>
      </c>
      <c r="N376" s="141" t="s">
        <v>50</v>
      </c>
      <c r="P376" s="142">
        <f>O376*H376</f>
        <v>0</v>
      </c>
      <c r="Q376" s="142">
        <v>1.8600000000000001E-3</v>
      </c>
      <c r="R376" s="142">
        <f>Q376*H376</f>
        <v>1.8600000000000001E-3</v>
      </c>
      <c r="S376" s="142">
        <v>0</v>
      </c>
      <c r="T376" s="143">
        <f>S376*H376</f>
        <v>0</v>
      </c>
      <c r="AR376" s="144" t="s">
        <v>436</v>
      </c>
      <c r="AT376" s="144" t="s">
        <v>307</v>
      </c>
      <c r="AU376" s="144" t="s">
        <v>88</v>
      </c>
      <c r="AY376" s="18" t="s">
        <v>305</v>
      </c>
      <c r="BE376" s="145">
        <f>IF(N376="základní",J376,0)</f>
        <v>0</v>
      </c>
      <c r="BF376" s="145">
        <f>IF(N376="snížená",J376,0)</f>
        <v>0</v>
      </c>
      <c r="BG376" s="145">
        <f>IF(N376="zákl. přenesená",J376,0)</f>
        <v>0</v>
      </c>
      <c r="BH376" s="145">
        <f>IF(N376="sníž. přenesená",J376,0)</f>
        <v>0</v>
      </c>
      <c r="BI376" s="145">
        <f>IF(N376="nulová",J376,0)</f>
        <v>0</v>
      </c>
      <c r="BJ376" s="18" t="s">
        <v>86</v>
      </c>
      <c r="BK376" s="145">
        <f>ROUND(I376*H376,2)</f>
        <v>0</v>
      </c>
      <c r="BL376" s="18" t="s">
        <v>436</v>
      </c>
      <c r="BM376" s="144" t="s">
        <v>5380</v>
      </c>
    </row>
    <row r="377" spans="2:65" s="1" customFormat="1" ht="19.5">
      <c r="B377" s="33"/>
      <c r="D377" s="146" t="s">
        <v>313</v>
      </c>
      <c r="F377" s="147" t="s">
        <v>5381</v>
      </c>
      <c r="I377" s="148"/>
      <c r="L377" s="33"/>
      <c r="M377" s="149"/>
      <c r="T377" s="54"/>
      <c r="AT377" s="18" t="s">
        <v>313</v>
      </c>
      <c r="AU377" s="18" t="s">
        <v>88</v>
      </c>
    </row>
    <row r="378" spans="2:65" s="1" customFormat="1" ht="16.5" customHeight="1">
      <c r="B378" s="33"/>
      <c r="C378" s="133" t="s">
        <v>1000</v>
      </c>
      <c r="D378" s="133" t="s">
        <v>307</v>
      </c>
      <c r="E378" s="134" t="s">
        <v>5382</v>
      </c>
      <c r="F378" s="135" t="s">
        <v>5383</v>
      </c>
      <c r="G378" s="136" t="s">
        <v>350</v>
      </c>
      <c r="H378" s="137">
        <v>4</v>
      </c>
      <c r="I378" s="138"/>
      <c r="J378" s="139">
        <f>ROUND(I378*H378,2)</f>
        <v>0</v>
      </c>
      <c r="K378" s="135" t="s">
        <v>721</v>
      </c>
      <c r="L378" s="33"/>
      <c r="M378" s="140" t="s">
        <v>42</v>
      </c>
      <c r="N378" s="141" t="s">
        <v>50</v>
      </c>
      <c r="P378" s="142">
        <f>O378*H378</f>
        <v>0</v>
      </c>
      <c r="Q378" s="142">
        <v>1.4999999999999999E-4</v>
      </c>
      <c r="R378" s="142">
        <f>Q378*H378</f>
        <v>5.9999999999999995E-4</v>
      </c>
      <c r="S378" s="142">
        <v>0</v>
      </c>
      <c r="T378" s="143">
        <f>S378*H378</f>
        <v>0</v>
      </c>
      <c r="AR378" s="144" t="s">
        <v>436</v>
      </c>
      <c r="AT378" s="144" t="s">
        <v>307</v>
      </c>
      <c r="AU378" s="144" t="s">
        <v>88</v>
      </c>
      <c r="AY378" s="18" t="s">
        <v>305</v>
      </c>
      <c r="BE378" s="145">
        <f>IF(N378="základní",J378,0)</f>
        <v>0</v>
      </c>
      <c r="BF378" s="145">
        <f>IF(N378="snížená",J378,0)</f>
        <v>0</v>
      </c>
      <c r="BG378" s="145">
        <f>IF(N378="zákl. přenesená",J378,0)</f>
        <v>0</v>
      </c>
      <c r="BH378" s="145">
        <f>IF(N378="sníž. přenesená",J378,0)</f>
        <v>0</v>
      </c>
      <c r="BI378" s="145">
        <f>IF(N378="nulová",J378,0)</f>
        <v>0</v>
      </c>
      <c r="BJ378" s="18" t="s">
        <v>86</v>
      </c>
      <c r="BK378" s="145">
        <f>ROUND(I378*H378,2)</f>
        <v>0</v>
      </c>
      <c r="BL378" s="18" t="s">
        <v>436</v>
      </c>
      <c r="BM378" s="144" t="s">
        <v>5384</v>
      </c>
    </row>
    <row r="379" spans="2:65" s="1" customFormat="1" ht="11.25">
      <c r="B379" s="33"/>
      <c r="D379" s="146" t="s">
        <v>313</v>
      </c>
      <c r="F379" s="147" t="s">
        <v>5383</v>
      </c>
      <c r="I379" s="148"/>
      <c r="L379" s="33"/>
      <c r="M379" s="149"/>
      <c r="T379" s="54"/>
      <c r="AT379" s="18" t="s">
        <v>313</v>
      </c>
      <c r="AU379" s="18" t="s">
        <v>88</v>
      </c>
    </row>
    <row r="380" spans="2:65" s="1" customFormat="1" ht="16.5" customHeight="1">
      <c r="B380" s="33"/>
      <c r="C380" s="133" t="s">
        <v>1008</v>
      </c>
      <c r="D380" s="133" t="s">
        <v>307</v>
      </c>
      <c r="E380" s="134" t="s">
        <v>5385</v>
      </c>
      <c r="F380" s="135" t="s">
        <v>5386</v>
      </c>
      <c r="G380" s="136" t="s">
        <v>350</v>
      </c>
      <c r="H380" s="137">
        <v>3</v>
      </c>
      <c r="I380" s="138"/>
      <c r="J380" s="139">
        <f>ROUND(I380*H380,2)</f>
        <v>0</v>
      </c>
      <c r="K380" s="135" t="s">
        <v>721</v>
      </c>
      <c r="L380" s="33"/>
      <c r="M380" s="140" t="s">
        <v>42</v>
      </c>
      <c r="N380" s="141" t="s">
        <v>50</v>
      </c>
      <c r="P380" s="142">
        <f>O380*H380</f>
        <v>0</v>
      </c>
      <c r="Q380" s="142">
        <v>1.4999999999999999E-4</v>
      </c>
      <c r="R380" s="142">
        <f>Q380*H380</f>
        <v>4.4999999999999999E-4</v>
      </c>
      <c r="S380" s="142">
        <v>0</v>
      </c>
      <c r="T380" s="143">
        <f>S380*H380</f>
        <v>0</v>
      </c>
      <c r="AR380" s="144" t="s">
        <v>436</v>
      </c>
      <c r="AT380" s="144" t="s">
        <v>307</v>
      </c>
      <c r="AU380" s="144" t="s">
        <v>88</v>
      </c>
      <c r="AY380" s="18" t="s">
        <v>305</v>
      </c>
      <c r="BE380" s="145">
        <f>IF(N380="základní",J380,0)</f>
        <v>0</v>
      </c>
      <c r="BF380" s="145">
        <f>IF(N380="snížená",J380,0)</f>
        <v>0</v>
      </c>
      <c r="BG380" s="145">
        <f>IF(N380="zákl. přenesená",J380,0)</f>
        <v>0</v>
      </c>
      <c r="BH380" s="145">
        <f>IF(N380="sníž. přenesená",J380,0)</f>
        <v>0</v>
      </c>
      <c r="BI380" s="145">
        <f>IF(N380="nulová",J380,0)</f>
        <v>0</v>
      </c>
      <c r="BJ380" s="18" t="s">
        <v>86</v>
      </c>
      <c r="BK380" s="145">
        <f>ROUND(I380*H380,2)</f>
        <v>0</v>
      </c>
      <c r="BL380" s="18" t="s">
        <v>436</v>
      </c>
      <c r="BM380" s="144" t="s">
        <v>5387</v>
      </c>
    </row>
    <row r="381" spans="2:65" s="1" customFormat="1" ht="11.25">
      <c r="B381" s="33"/>
      <c r="D381" s="146" t="s">
        <v>313</v>
      </c>
      <c r="F381" s="147" t="s">
        <v>5386</v>
      </c>
      <c r="I381" s="148"/>
      <c r="L381" s="33"/>
      <c r="M381" s="149"/>
      <c r="T381" s="54"/>
      <c r="AT381" s="18" t="s">
        <v>313</v>
      </c>
      <c r="AU381" s="18" t="s">
        <v>88</v>
      </c>
    </row>
    <row r="382" spans="2:65" s="1" customFormat="1" ht="16.5" customHeight="1">
      <c r="B382" s="33"/>
      <c r="C382" s="133" t="s">
        <v>1016</v>
      </c>
      <c r="D382" s="133" t="s">
        <v>307</v>
      </c>
      <c r="E382" s="134" t="s">
        <v>5388</v>
      </c>
      <c r="F382" s="135" t="s">
        <v>5389</v>
      </c>
      <c r="G382" s="136" t="s">
        <v>350</v>
      </c>
      <c r="H382" s="137">
        <v>1</v>
      </c>
      <c r="I382" s="138"/>
      <c r="J382" s="139">
        <f>ROUND(I382*H382,2)</f>
        <v>0</v>
      </c>
      <c r="K382" s="135" t="s">
        <v>721</v>
      </c>
      <c r="L382" s="33"/>
      <c r="M382" s="140" t="s">
        <v>42</v>
      </c>
      <c r="N382" s="141" t="s">
        <v>50</v>
      </c>
      <c r="P382" s="142">
        <f>O382*H382</f>
        <v>0</v>
      </c>
      <c r="Q382" s="142">
        <v>1.4999999999999999E-4</v>
      </c>
      <c r="R382" s="142">
        <f>Q382*H382</f>
        <v>1.4999999999999999E-4</v>
      </c>
      <c r="S382" s="142">
        <v>0</v>
      </c>
      <c r="T382" s="143">
        <f>S382*H382</f>
        <v>0</v>
      </c>
      <c r="AR382" s="144" t="s">
        <v>436</v>
      </c>
      <c r="AT382" s="144" t="s">
        <v>307</v>
      </c>
      <c r="AU382" s="144" t="s">
        <v>88</v>
      </c>
      <c r="AY382" s="18" t="s">
        <v>305</v>
      </c>
      <c r="BE382" s="145">
        <f>IF(N382="základní",J382,0)</f>
        <v>0</v>
      </c>
      <c r="BF382" s="145">
        <f>IF(N382="snížená",J382,0)</f>
        <v>0</v>
      </c>
      <c r="BG382" s="145">
        <f>IF(N382="zákl. přenesená",J382,0)</f>
        <v>0</v>
      </c>
      <c r="BH382" s="145">
        <f>IF(N382="sníž. přenesená",J382,0)</f>
        <v>0</v>
      </c>
      <c r="BI382" s="145">
        <f>IF(N382="nulová",J382,0)</f>
        <v>0</v>
      </c>
      <c r="BJ382" s="18" t="s">
        <v>86</v>
      </c>
      <c r="BK382" s="145">
        <f>ROUND(I382*H382,2)</f>
        <v>0</v>
      </c>
      <c r="BL382" s="18" t="s">
        <v>436</v>
      </c>
      <c r="BM382" s="144" t="s">
        <v>5390</v>
      </c>
    </row>
    <row r="383" spans="2:65" s="1" customFormat="1" ht="11.25">
      <c r="B383" s="33"/>
      <c r="D383" s="146" t="s">
        <v>313</v>
      </c>
      <c r="F383" s="147" t="s">
        <v>5389</v>
      </c>
      <c r="I383" s="148"/>
      <c r="L383" s="33"/>
      <c r="M383" s="149"/>
      <c r="T383" s="54"/>
      <c r="AT383" s="18" t="s">
        <v>313</v>
      </c>
      <c r="AU383" s="18" t="s">
        <v>88</v>
      </c>
    </row>
    <row r="384" spans="2:65" s="1" customFormat="1" ht="24.2" customHeight="1">
      <c r="B384" s="33"/>
      <c r="C384" s="133" t="s">
        <v>1022</v>
      </c>
      <c r="D384" s="133" t="s">
        <v>307</v>
      </c>
      <c r="E384" s="134" t="s">
        <v>5391</v>
      </c>
      <c r="F384" s="135" t="s">
        <v>5392</v>
      </c>
      <c r="G384" s="136" t="s">
        <v>5307</v>
      </c>
      <c r="H384" s="137">
        <v>9</v>
      </c>
      <c r="I384" s="138"/>
      <c r="J384" s="139">
        <f>ROUND(I384*H384,2)</f>
        <v>0</v>
      </c>
      <c r="K384" s="135" t="s">
        <v>310</v>
      </c>
      <c r="L384" s="33"/>
      <c r="M384" s="140" t="s">
        <v>42</v>
      </c>
      <c r="N384" s="141" t="s">
        <v>50</v>
      </c>
      <c r="P384" s="142">
        <f>O384*H384</f>
        <v>0</v>
      </c>
      <c r="Q384" s="142">
        <v>2.92E-2</v>
      </c>
      <c r="R384" s="142">
        <f>Q384*H384</f>
        <v>0.26279999999999998</v>
      </c>
      <c r="S384" s="142">
        <v>0</v>
      </c>
      <c r="T384" s="143">
        <f>S384*H384</f>
        <v>0</v>
      </c>
      <c r="AR384" s="144" t="s">
        <v>436</v>
      </c>
      <c r="AT384" s="144" t="s">
        <v>307</v>
      </c>
      <c r="AU384" s="144" t="s">
        <v>88</v>
      </c>
      <c r="AY384" s="18" t="s">
        <v>305</v>
      </c>
      <c r="BE384" s="145">
        <f>IF(N384="základní",J384,0)</f>
        <v>0</v>
      </c>
      <c r="BF384" s="145">
        <f>IF(N384="snížená",J384,0)</f>
        <v>0</v>
      </c>
      <c r="BG384" s="145">
        <f>IF(N384="zákl. přenesená",J384,0)</f>
        <v>0</v>
      </c>
      <c r="BH384" s="145">
        <f>IF(N384="sníž. přenesená",J384,0)</f>
        <v>0</v>
      </c>
      <c r="BI384" s="145">
        <f>IF(N384="nulová",J384,0)</f>
        <v>0</v>
      </c>
      <c r="BJ384" s="18" t="s">
        <v>86</v>
      </c>
      <c r="BK384" s="145">
        <f>ROUND(I384*H384,2)</f>
        <v>0</v>
      </c>
      <c r="BL384" s="18" t="s">
        <v>436</v>
      </c>
      <c r="BM384" s="144" t="s">
        <v>5393</v>
      </c>
    </row>
    <row r="385" spans="2:65" s="1" customFormat="1" ht="19.5">
      <c r="B385" s="33"/>
      <c r="D385" s="146" t="s">
        <v>313</v>
      </c>
      <c r="F385" s="147" t="s">
        <v>5394</v>
      </c>
      <c r="I385" s="148"/>
      <c r="L385" s="33"/>
      <c r="M385" s="149"/>
      <c r="T385" s="54"/>
      <c r="AT385" s="18" t="s">
        <v>313</v>
      </c>
      <c r="AU385" s="18" t="s">
        <v>88</v>
      </c>
    </row>
    <row r="386" spans="2:65" s="1" customFormat="1" ht="11.25">
      <c r="B386" s="33"/>
      <c r="D386" s="150" t="s">
        <v>315</v>
      </c>
      <c r="F386" s="151" t="s">
        <v>5395</v>
      </c>
      <c r="I386" s="148"/>
      <c r="L386" s="33"/>
      <c r="M386" s="149"/>
      <c r="T386" s="54"/>
      <c r="AT386" s="18" t="s">
        <v>315</v>
      </c>
      <c r="AU386" s="18" t="s">
        <v>88</v>
      </c>
    </row>
    <row r="387" spans="2:65" s="1" customFormat="1" ht="33" customHeight="1">
      <c r="B387" s="33"/>
      <c r="C387" s="133" t="s">
        <v>1030</v>
      </c>
      <c r="D387" s="133" t="s">
        <v>307</v>
      </c>
      <c r="E387" s="134" t="s">
        <v>5396</v>
      </c>
      <c r="F387" s="135" t="s">
        <v>5397</v>
      </c>
      <c r="G387" s="136" t="s">
        <v>350</v>
      </c>
      <c r="H387" s="137">
        <v>8</v>
      </c>
      <c r="I387" s="138"/>
      <c r="J387" s="139">
        <f>ROUND(I387*H387,2)</f>
        <v>0</v>
      </c>
      <c r="K387" s="135" t="s">
        <v>310</v>
      </c>
      <c r="L387" s="33"/>
      <c r="M387" s="140" t="s">
        <v>42</v>
      </c>
      <c r="N387" s="141" t="s">
        <v>50</v>
      </c>
      <c r="P387" s="142">
        <f>O387*H387</f>
        <v>0</v>
      </c>
      <c r="Q387" s="142">
        <v>3.0599999999999998E-3</v>
      </c>
      <c r="R387" s="142">
        <f>Q387*H387</f>
        <v>2.4479999999999998E-2</v>
      </c>
      <c r="S387" s="142">
        <v>0</v>
      </c>
      <c r="T387" s="143">
        <f>S387*H387</f>
        <v>0</v>
      </c>
      <c r="AR387" s="144" t="s">
        <v>436</v>
      </c>
      <c r="AT387" s="144" t="s">
        <v>307</v>
      </c>
      <c r="AU387" s="144" t="s">
        <v>88</v>
      </c>
      <c r="AY387" s="18" t="s">
        <v>305</v>
      </c>
      <c r="BE387" s="145">
        <f>IF(N387="základní",J387,0)</f>
        <v>0</v>
      </c>
      <c r="BF387" s="145">
        <f>IF(N387="snížená",J387,0)</f>
        <v>0</v>
      </c>
      <c r="BG387" s="145">
        <f>IF(N387="zákl. přenesená",J387,0)</f>
        <v>0</v>
      </c>
      <c r="BH387" s="145">
        <f>IF(N387="sníž. přenesená",J387,0)</f>
        <v>0</v>
      </c>
      <c r="BI387" s="145">
        <f>IF(N387="nulová",J387,0)</f>
        <v>0</v>
      </c>
      <c r="BJ387" s="18" t="s">
        <v>86</v>
      </c>
      <c r="BK387" s="145">
        <f>ROUND(I387*H387,2)</f>
        <v>0</v>
      </c>
      <c r="BL387" s="18" t="s">
        <v>436</v>
      </c>
      <c r="BM387" s="144" t="s">
        <v>5398</v>
      </c>
    </row>
    <row r="388" spans="2:65" s="1" customFormat="1" ht="19.5">
      <c r="B388" s="33"/>
      <c r="D388" s="146" t="s">
        <v>313</v>
      </c>
      <c r="F388" s="147" t="s">
        <v>5399</v>
      </c>
      <c r="I388" s="148"/>
      <c r="L388" s="33"/>
      <c r="M388" s="149"/>
      <c r="T388" s="54"/>
      <c r="AT388" s="18" t="s">
        <v>313</v>
      </c>
      <c r="AU388" s="18" t="s">
        <v>88</v>
      </c>
    </row>
    <row r="389" spans="2:65" s="1" customFormat="1" ht="11.25">
      <c r="B389" s="33"/>
      <c r="D389" s="150" t="s">
        <v>315</v>
      </c>
      <c r="F389" s="151" t="s">
        <v>5400</v>
      </c>
      <c r="I389" s="148"/>
      <c r="L389" s="33"/>
      <c r="M389" s="149"/>
      <c r="T389" s="54"/>
      <c r="AT389" s="18" t="s">
        <v>315</v>
      </c>
      <c r="AU389" s="18" t="s">
        <v>88</v>
      </c>
    </row>
    <row r="390" spans="2:65" s="1" customFormat="1" ht="48.75">
      <c r="B390" s="33"/>
      <c r="D390" s="146" t="s">
        <v>4036</v>
      </c>
      <c r="F390" s="189" t="s">
        <v>5401</v>
      </c>
      <c r="I390" s="148"/>
      <c r="L390" s="33"/>
      <c r="M390" s="149"/>
      <c r="T390" s="54"/>
      <c r="AT390" s="18" t="s">
        <v>4036</v>
      </c>
      <c r="AU390" s="18" t="s">
        <v>88</v>
      </c>
    </row>
    <row r="391" spans="2:65" s="1" customFormat="1" ht="33" customHeight="1">
      <c r="B391" s="33"/>
      <c r="C391" s="133" t="s">
        <v>1037</v>
      </c>
      <c r="D391" s="133" t="s">
        <v>307</v>
      </c>
      <c r="E391" s="134" t="s">
        <v>5402</v>
      </c>
      <c r="F391" s="135" t="s">
        <v>5403</v>
      </c>
      <c r="G391" s="136" t="s">
        <v>350</v>
      </c>
      <c r="H391" s="137">
        <v>1</v>
      </c>
      <c r="I391" s="138"/>
      <c r="J391" s="139">
        <f>ROUND(I391*H391,2)</f>
        <v>0</v>
      </c>
      <c r="K391" s="135" t="s">
        <v>310</v>
      </c>
      <c r="L391" s="33"/>
      <c r="M391" s="140" t="s">
        <v>42</v>
      </c>
      <c r="N391" s="141" t="s">
        <v>50</v>
      </c>
      <c r="P391" s="142">
        <f>O391*H391</f>
        <v>0</v>
      </c>
      <c r="Q391" s="142">
        <v>8.2900000000000005E-3</v>
      </c>
      <c r="R391" s="142">
        <f>Q391*H391</f>
        <v>8.2900000000000005E-3</v>
      </c>
      <c r="S391" s="142">
        <v>0</v>
      </c>
      <c r="T391" s="143">
        <f>S391*H391</f>
        <v>0</v>
      </c>
      <c r="AR391" s="144" t="s">
        <v>436</v>
      </c>
      <c r="AT391" s="144" t="s">
        <v>307</v>
      </c>
      <c r="AU391" s="144" t="s">
        <v>88</v>
      </c>
      <c r="AY391" s="18" t="s">
        <v>305</v>
      </c>
      <c r="BE391" s="145">
        <f>IF(N391="základní",J391,0)</f>
        <v>0</v>
      </c>
      <c r="BF391" s="145">
        <f>IF(N391="snížená",J391,0)</f>
        <v>0</v>
      </c>
      <c r="BG391" s="145">
        <f>IF(N391="zákl. přenesená",J391,0)</f>
        <v>0</v>
      </c>
      <c r="BH391" s="145">
        <f>IF(N391="sníž. přenesená",J391,0)</f>
        <v>0</v>
      </c>
      <c r="BI391" s="145">
        <f>IF(N391="nulová",J391,0)</f>
        <v>0</v>
      </c>
      <c r="BJ391" s="18" t="s">
        <v>86</v>
      </c>
      <c r="BK391" s="145">
        <f>ROUND(I391*H391,2)</f>
        <v>0</v>
      </c>
      <c r="BL391" s="18" t="s">
        <v>436</v>
      </c>
      <c r="BM391" s="144" t="s">
        <v>5404</v>
      </c>
    </row>
    <row r="392" spans="2:65" s="1" customFormat="1" ht="19.5">
      <c r="B392" s="33"/>
      <c r="D392" s="146" t="s">
        <v>313</v>
      </c>
      <c r="F392" s="147" t="s">
        <v>5405</v>
      </c>
      <c r="I392" s="148"/>
      <c r="L392" s="33"/>
      <c r="M392" s="149"/>
      <c r="T392" s="54"/>
      <c r="AT392" s="18" t="s">
        <v>313</v>
      </c>
      <c r="AU392" s="18" t="s">
        <v>88</v>
      </c>
    </row>
    <row r="393" spans="2:65" s="1" customFormat="1" ht="11.25">
      <c r="B393" s="33"/>
      <c r="D393" s="150" t="s">
        <v>315</v>
      </c>
      <c r="F393" s="151" t="s">
        <v>5406</v>
      </c>
      <c r="I393" s="148"/>
      <c r="L393" s="33"/>
      <c r="M393" s="149"/>
      <c r="T393" s="54"/>
      <c r="AT393" s="18" t="s">
        <v>315</v>
      </c>
      <c r="AU393" s="18" t="s">
        <v>88</v>
      </c>
    </row>
    <row r="394" spans="2:65" s="1" customFormat="1" ht="48.75">
      <c r="B394" s="33"/>
      <c r="D394" s="146" t="s">
        <v>4036</v>
      </c>
      <c r="F394" s="189" t="s">
        <v>5401</v>
      </c>
      <c r="I394" s="148"/>
      <c r="L394" s="33"/>
      <c r="M394" s="149"/>
      <c r="T394" s="54"/>
      <c r="AT394" s="18" t="s">
        <v>4036</v>
      </c>
      <c r="AU394" s="18" t="s">
        <v>88</v>
      </c>
    </row>
    <row r="395" spans="2:65" s="1" customFormat="1" ht="24.2" customHeight="1">
      <c r="B395" s="33"/>
      <c r="C395" s="133" t="s">
        <v>1043</v>
      </c>
      <c r="D395" s="133" t="s">
        <v>307</v>
      </c>
      <c r="E395" s="134" t="s">
        <v>5407</v>
      </c>
      <c r="F395" s="135" t="s">
        <v>5408</v>
      </c>
      <c r="G395" s="136" t="s">
        <v>402</v>
      </c>
      <c r="H395" s="137">
        <v>2562</v>
      </c>
      <c r="I395" s="138"/>
      <c r="J395" s="139">
        <f>ROUND(I395*H395,2)</f>
        <v>0</v>
      </c>
      <c r="K395" s="135" t="s">
        <v>310</v>
      </c>
      <c r="L395" s="33"/>
      <c r="M395" s="140" t="s">
        <v>42</v>
      </c>
      <c r="N395" s="141" t="s">
        <v>50</v>
      </c>
      <c r="P395" s="142">
        <f>O395*H395</f>
        <v>0</v>
      </c>
      <c r="Q395" s="142">
        <v>1.9000000000000001E-4</v>
      </c>
      <c r="R395" s="142">
        <f>Q395*H395</f>
        <v>0.48678000000000005</v>
      </c>
      <c r="S395" s="142">
        <v>0</v>
      </c>
      <c r="T395" s="143">
        <f>S395*H395</f>
        <v>0</v>
      </c>
      <c r="AR395" s="144" t="s">
        <v>436</v>
      </c>
      <c r="AT395" s="144" t="s">
        <v>307</v>
      </c>
      <c r="AU395" s="144" t="s">
        <v>88</v>
      </c>
      <c r="AY395" s="18" t="s">
        <v>305</v>
      </c>
      <c r="BE395" s="145">
        <f>IF(N395="základní",J395,0)</f>
        <v>0</v>
      </c>
      <c r="BF395" s="145">
        <f>IF(N395="snížená",J395,0)</f>
        <v>0</v>
      </c>
      <c r="BG395" s="145">
        <f>IF(N395="zákl. přenesená",J395,0)</f>
        <v>0</v>
      </c>
      <c r="BH395" s="145">
        <f>IF(N395="sníž. přenesená",J395,0)</f>
        <v>0</v>
      </c>
      <c r="BI395" s="145">
        <f>IF(N395="nulová",J395,0)</f>
        <v>0</v>
      </c>
      <c r="BJ395" s="18" t="s">
        <v>86</v>
      </c>
      <c r="BK395" s="145">
        <f>ROUND(I395*H395,2)</f>
        <v>0</v>
      </c>
      <c r="BL395" s="18" t="s">
        <v>436</v>
      </c>
      <c r="BM395" s="144" t="s">
        <v>5409</v>
      </c>
    </row>
    <row r="396" spans="2:65" s="1" customFormat="1" ht="19.5">
      <c r="B396" s="33"/>
      <c r="D396" s="146" t="s">
        <v>313</v>
      </c>
      <c r="F396" s="147" t="s">
        <v>5410</v>
      </c>
      <c r="I396" s="148"/>
      <c r="L396" s="33"/>
      <c r="M396" s="149"/>
      <c r="T396" s="54"/>
      <c r="AT396" s="18" t="s">
        <v>313</v>
      </c>
      <c r="AU396" s="18" t="s">
        <v>88</v>
      </c>
    </row>
    <row r="397" spans="2:65" s="1" customFormat="1" ht="11.25">
      <c r="B397" s="33"/>
      <c r="D397" s="150" t="s">
        <v>315</v>
      </c>
      <c r="F397" s="151" t="s">
        <v>5411</v>
      </c>
      <c r="I397" s="148"/>
      <c r="L397" s="33"/>
      <c r="M397" s="149"/>
      <c r="T397" s="54"/>
      <c r="AT397" s="18" t="s">
        <v>315</v>
      </c>
      <c r="AU397" s="18" t="s">
        <v>88</v>
      </c>
    </row>
    <row r="398" spans="2:65" s="1" customFormat="1" ht="21.75" customHeight="1">
      <c r="B398" s="33"/>
      <c r="C398" s="133" t="s">
        <v>1053</v>
      </c>
      <c r="D398" s="133" t="s">
        <v>307</v>
      </c>
      <c r="E398" s="134" t="s">
        <v>5412</v>
      </c>
      <c r="F398" s="135" t="s">
        <v>5413</v>
      </c>
      <c r="G398" s="136" t="s">
        <v>402</v>
      </c>
      <c r="H398" s="137">
        <v>2562</v>
      </c>
      <c r="I398" s="138"/>
      <c r="J398" s="139">
        <f>ROUND(I398*H398,2)</f>
        <v>0</v>
      </c>
      <c r="K398" s="135" t="s">
        <v>310</v>
      </c>
      <c r="L398" s="33"/>
      <c r="M398" s="140" t="s">
        <v>42</v>
      </c>
      <c r="N398" s="141" t="s">
        <v>50</v>
      </c>
      <c r="P398" s="142">
        <f>O398*H398</f>
        <v>0</v>
      </c>
      <c r="Q398" s="142">
        <v>1.0000000000000001E-5</v>
      </c>
      <c r="R398" s="142">
        <f>Q398*H398</f>
        <v>2.562E-2</v>
      </c>
      <c r="S398" s="142">
        <v>0</v>
      </c>
      <c r="T398" s="143">
        <f>S398*H398</f>
        <v>0</v>
      </c>
      <c r="AR398" s="144" t="s">
        <v>436</v>
      </c>
      <c r="AT398" s="144" t="s">
        <v>307</v>
      </c>
      <c r="AU398" s="144" t="s">
        <v>88</v>
      </c>
      <c r="AY398" s="18" t="s">
        <v>305</v>
      </c>
      <c r="BE398" s="145">
        <f>IF(N398="základní",J398,0)</f>
        <v>0</v>
      </c>
      <c r="BF398" s="145">
        <f>IF(N398="snížená",J398,0)</f>
        <v>0</v>
      </c>
      <c r="BG398" s="145">
        <f>IF(N398="zákl. přenesená",J398,0)</f>
        <v>0</v>
      </c>
      <c r="BH398" s="145">
        <f>IF(N398="sníž. přenesená",J398,0)</f>
        <v>0</v>
      </c>
      <c r="BI398" s="145">
        <f>IF(N398="nulová",J398,0)</f>
        <v>0</v>
      </c>
      <c r="BJ398" s="18" t="s">
        <v>86</v>
      </c>
      <c r="BK398" s="145">
        <f>ROUND(I398*H398,2)</f>
        <v>0</v>
      </c>
      <c r="BL398" s="18" t="s">
        <v>436</v>
      </c>
      <c r="BM398" s="144" t="s">
        <v>5414</v>
      </c>
    </row>
    <row r="399" spans="2:65" s="1" customFormat="1" ht="19.5">
      <c r="B399" s="33"/>
      <c r="D399" s="146" t="s">
        <v>313</v>
      </c>
      <c r="F399" s="147" t="s">
        <v>5415</v>
      </c>
      <c r="I399" s="148"/>
      <c r="L399" s="33"/>
      <c r="M399" s="149"/>
      <c r="T399" s="54"/>
      <c r="AT399" s="18" t="s">
        <v>313</v>
      </c>
      <c r="AU399" s="18" t="s">
        <v>88</v>
      </c>
    </row>
    <row r="400" spans="2:65" s="1" customFormat="1" ht="11.25">
      <c r="B400" s="33"/>
      <c r="D400" s="150" t="s">
        <v>315</v>
      </c>
      <c r="F400" s="151" t="s">
        <v>5416</v>
      </c>
      <c r="I400" s="148"/>
      <c r="L400" s="33"/>
      <c r="M400" s="149"/>
      <c r="T400" s="54"/>
      <c r="AT400" s="18" t="s">
        <v>315</v>
      </c>
      <c r="AU400" s="18" t="s">
        <v>88</v>
      </c>
    </row>
    <row r="401" spans="2:65" s="1" customFormat="1" ht="24.2" customHeight="1">
      <c r="B401" s="33"/>
      <c r="C401" s="133" t="s">
        <v>1063</v>
      </c>
      <c r="D401" s="133" t="s">
        <v>307</v>
      </c>
      <c r="E401" s="134" t="s">
        <v>5417</v>
      </c>
      <c r="F401" s="135" t="s">
        <v>5418</v>
      </c>
      <c r="G401" s="136" t="s">
        <v>5062</v>
      </c>
      <c r="H401" s="193"/>
      <c r="I401" s="138"/>
      <c r="J401" s="139">
        <f>ROUND(I401*H401,2)</f>
        <v>0</v>
      </c>
      <c r="K401" s="135" t="s">
        <v>310</v>
      </c>
      <c r="L401" s="33"/>
      <c r="M401" s="140" t="s">
        <v>42</v>
      </c>
      <c r="N401" s="141" t="s">
        <v>50</v>
      </c>
      <c r="P401" s="142">
        <f>O401*H401</f>
        <v>0</v>
      </c>
      <c r="Q401" s="142">
        <v>0</v>
      </c>
      <c r="R401" s="142">
        <f>Q401*H401</f>
        <v>0</v>
      </c>
      <c r="S401" s="142">
        <v>0</v>
      </c>
      <c r="T401" s="143">
        <f>S401*H401</f>
        <v>0</v>
      </c>
      <c r="AR401" s="144" t="s">
        <v>436</v>
      </c>
      <c r="AT401" s="144" t="s">
        <v>307</v>
      </c>
      <c r="AU401" s="144" t="s">
        <v>88</v>
      </c>
      <c r="AY401" s="18" t="s">
        <v>305</v>
      </c>
      <c r="BE401" s="145">
        <f>IF(N401="základní",J401,0)</f>
        <v>0</v>
      </c>
      <c r="BF401" s="145">
        <f>IF(N401="snížená",J401,0)</f>
        <v>0</v>
      </c>
      <c r="BG401" s="145">
        <f>IF(N401="zákl. přenesená",J401,0)</f>
        <v>0</v>
      </c>
      <c r="BH401" s="145">
        <f>IF(N401="sníž. přenesená",J401,0)</f>
        <v>0</v>
      </c>
      <c r="BI401" s="145">
        <f>IF(N401="nulová",J401,0)</f>
        <v>0</v>
      </c>
      <c r="BJ401" s="18" t="s">
        <v>86</v>
      </c>
      <c r="BK401" s="145">
        <f>ROUND(I401*H401,2)</f>
        <v>0</v>
      </c>
      <c r="BL401" s="18" t="s">
        <v>436</v>
      </c>
      <c r="BM401" s="144" t="s">
        <v>5419</v>
      </c>
    </row>
    <row r="402" spans="2:65" s="1" customFormat="1" ht="29.25">
      <c r="B402" s="33"/>
      <c r="D402" s="146" t="s">
        <v>313</v>
      </c>
      <c r="F402" s="147" t="s">
        <v>5420</v>
      </c>
      <c r="I402" s="148"/>
      <c r="L402" s="33"/>
      <c r="M402" s="149"/>
      <c r="T402" s="54"/>
      <c r="AT402" s="18" t="s">
        <v>313</v>
      </c>
      <c r="AU402" s="18" t="s">
        <v>88</v>
      </c>
    </row>
    <row r="403" spans="2:65" s="1" customFormat="1" ht="11.25">
      <c r="B403" s="33"/>
      <c r="D403" s="150" t="s">
        <v>315</v>
      </c>
      <c r="F403" s="151" t="s">
        <v>5421</v>
      </c>
      <c r="I403" s="148"/>
      <c r="L403" s="33"/>
      <c r="M403" s="149"/>
      <c r="T403" s="54"/>
      <c r="AT403" s="18" t="s">
        <v>315</v>
      </c>
      <c r="AU403" s="18" t="s">
        <v>88</v>
      </c>
    </row>
    <row r="404" spans="2:65" s="11" customFormat="1" ht="22.9" customHeight="1">
      <c r="B404" s="121"/>
      <c r="D404" s="122" t="s">
        <v>78</v>
      </c>
      <c r="E404" s="131" t="s">
        <v>5422</v>
      </c>
      <c r="F404" s="131" t="s">
        <v>5423</v>
      </c>
      <c r="I404" s="124"/>
      <c r="J404" s="132">
        <f>BK404</f>
        <v>0</v>
      </c>
      <c r="L404" s="121"/>
      <c r="M404" s="126"/>
      <c r="P404" s="127">
        <f>SUM(P405:P415)</f>
        <v>0</v>
      </c>
      <c r="R404" s="127">
        <f>SUM(R405:R415)</f>
        <v>7.7679999999999999E-2</v>
      </c>
      <c r="T404" s="128">
        <f>SUM(T405:T415)</f>
        <v>0</v>
      </c>
      <c r="AR404" s="122" t="s">
        <v>88</v>
      </c>
      <c r="AT404" s="129" t="s">
        <v>78</v>
      </c>
      <c r="AU404" s="129" t="s">
        <v>86</v>
      </c>
      <c r="AY404" s="122" t="s">
        <v>305</v>
      </c>
      <c r="BK404" s="130">
        <f>SUM(BK405:BK415)</f>
        <v>0</v>
      </c>
    </row>
    <row r="405" spans="2:65" s="1" customFormat="1" ht="24.2" customHeight="1">
      <c r="B405" s="33"/>
      <c r="C405" s="133" t="s">
        <v>1071</v>
      </c>
      <c r="D405" s="133" t="s">
        <v>307</v>
      </c>
      <c r="E405" s="134" t="s">
        <v>5424</v>
      </c>
      <c r="F405" s="135" t="s">
        <v>5425</v>
      </c>
      <c r="G405" s="136" t="s">
        <v>5307</v>
      </c>
      <c r="H405" s="137">
        <v>1</v>
      </c>
      <c r="I405" s="138"/>
      <c r="J405" s="139">
        <f>ROUND(I405*H405,2)</f>
        <v>0</v>
      </c>
      <c r="K405" s="135" t="s">
        <v>721</v>
      </c>
      <c r="L405" s="33"/>
      <c r="M405" s="140" t="s">
        <v>42</v>
      </c>
      <c r="N405" s="141" t="s">
        <v>50</v>
      </c>
      <c r="P405" s="142">
        <f>O405*H405</f>
        <v>0</v>
      </c>
      <c r="Q405" s="142">
        <v>3.7199999999999997E-2</v>
      </c>
      <c r="R405" s="142">
        <f>Q405*H405</f>
        <v>3.7199999999999997E-2</v>
      </c>
      <c r="S405" s="142">
        <v>0</v>
      </c>
      <c r="T405" s="143">
        <f>S405*H405</f>
        <v>0</v>
      </c>
      <c r="AR405" s="144" t="s">
        <v>436</v>
      </c>
      <c r="AT405" s="144" t="s">
        <v>307</v>
      </c>
      <c r="AU405" s="144" t="s">
        <v>88</v>
      </c>
      <c r="AY405" s="18" t="s">
        <v>305</v>
      </c>
      <c r="BE405" s="145">
        <f>IF(N405="základní",J405,0)</f>
        <v>0</v>
      </c>
      <c r="BF405" s="145">
        <f>IF(N405="snížená",J405,0)</f>
        <v>0</v>
      </c>
      <c r="BG405" s="145">
        <f>IF(N405="zákl. přenesená",J405,0)</f>
        <v>0</v>
      </c>
      <c r="BH405" s="145">
        <f>IF(N405="sníž. přenesená",J405,0)</f>
        <v>0</v>
      </c>
      <c r="BI405" s="145">
        <f>IF(N405="nulová",J405,0)</f>
        <v>0</v>
      </c>
      <c r="BJ405" s="18" t="s">
        <v>86</v>
      </c>
      <c r="BK405" s="145">
        <f>ROUND(I405*H405,2)</f>
        <v>0</v>
      </c>
      <c r="BL405" s="18" t="s">
        <v>436</v>
      </c>
      <c r="BM405" s="144" t="s">
        <v>5426</v>
      </c>
    </row>
    <row r="406" spans="2:65" s="1" customFormat="1" ht="19.5">
      <c r="B406" s="33"/>
      <c r="D406" s="146" t="s">
        <v>313</v>
      </c>
      <c r="F406" s="147" t="s">
        <v>5425</v>
      </c>
      <c r="I406" s="148"/>
      <c r="L406" s="33"/>
      <c r="M406" s="149"/>
      <c r="T406" s="54"/>
      <c r="AT406" s="18" t="s">
        <v>313</v>
      </c>
      <c r="AU406" s="18" t="s">
        <v>88</v>
      </c>
    </row>
    <row r="407" spans="2:65" s="1" customFormat="1" ht="21.75" customHeight="1">
      <c r="B407" s="33"/>
      <c r="C407" s="133" t="s">
        <v>1078</v>
      </c>
      <c r="D407" s="133" t="s">
        <v>307</v>
      </c>
      <c r="E407" s="134" t="s">
        <v>5427</v>
      </c>
      <c r="F407" s="135" t="s">
        <v>5428</v>
      </c>
      <c r="G407" s="136" t="s">
        <v>5307</v>
      </c>
      <c r="H407" s="137">
        <v>1</v>
      </c>
      <c r="I407" s="138"/>
      <c r="J407" s="139">
        <f>ROUND(I407*H407,2)</f>
        <v>0</v>
      </c>
      <c r="K407" s="135" t="s">
        <v>721</v>
      </c>
      <c r="L407" s="33"/>
      <c r="M407" s="140" t="s">
        <v>42</v>
      </c>
      <c r="N407" s="141" t="s">
        <v>50</v>
      </c>
      <c r="P407" s="142">
        <f>O407*H407</f>
        <v>0</v>
      </c>
      <c r="Q407" s="142">
        <v>3.7199999999999997E-2</v>
      </c>
      <c r="R407" s="142">
        <f>Q407*H407</f>
        <v>3.7199999999999997E-2</v>
      </c>
      <c r="S407" s="142">
        <v>0</v>
      </c>
      <c r="T407" s="143">
        <f>S407*H407</f>
        <v>0</v>
      </c>
      <c r="AR407" s="144" t="s">
        <v>436</v>
      </c>
      <c r="AT407" s="144" t="s">
        <v>307</v>
      </c>
      <c r="AU407" s="144" t="s">
        <v>88</v>
      </c>
      <c r="AY407" s="18" t="s">
        <v>305</v>
      </c>
      <c r="BE407" s="145">
        <f>IF(N407="základní",J407,0)</f>
        <v>0</v>
      </c>
      <c r="BF407" s="145">
        <f>IF(N407="snížená",J407,0)</f>
        <v>0</v>
      </c>
      <c r="BG407" s="145">
        <f>IF(N407="zákl. přenesená",J407,0)</f>
        <v>0</v>
      </c>
      <c r="BH407" s="145">
        <f>IF(N407="sníž. přenesená",J407,0)</f>
        <v>0</v>
      </c>
      <c r="BI407" s="145">
        <f>IF(N407="nulová",J407,0)</f>
        <v>0</v>
      </c>
      <c r="BJ407" s="18" t="s">
        <v>86</v>
      </c>
      <c r="BK407" s="145">
        <f>ROUND(I407*H407,2)</f>
        <v>0</v>
      </c>
      <c r="BL407" s="18" t="s">
        <v>436</v>
      </c>
      <c r="BM407" s="144" t="s">
        <v>5429</v>
      </c>
    </row>
    <row r="408" spans="2:65" s="1" customFormat="1" ht="11.25">
      <c r="B408" s="33"/>
      <c r="D408" s="146" t="s">
        <v>313</v>
      </c>
      <c r="F408" s="147" t="s">
        <v>5428</v>
      </c>
      <c r="I408" s="148"/>
      <c r="L408" s="33"/>
      <c r="M408" s="149"/>
      <c r="T408" s="54"/>
      <c r="AT408" s="18" t="s">
        <v>313</v>
      </c>
      <c r="AU408" s="18" t="s">
        <v>88</v>
      </c>
    </row>
    <row r="409" spans="2:65" s="1" customFormat="1" ht="33" customHeight="1">
      <c r="B409" s="33"/>
      <c r="C409" s="133" t="s">
        <v>1084</v>
      </c>
      <c r="D409" s="133" t="s">
        <v>307</v>
      </c>
      <c r="E409" s="134" t="s">
        <v>5430</v>
      </c>
      <c r="F409" s="135" t="s">
        <v>5431</v>
      </c>
      <c r="G409" s="136" t="s">
        <v>5307</v>
      </c>
      <c r="H409" s="137">
        <v>1</v>
      </c>
      <c r="I409" s="138"/>
      <c r="J409" s="139">
        <f>ROUND(I409*H409,2)</f>
        <v>0</v>
      </c>
      <c r="K409" s="135" t="s">
        <v>310</v>
      </c>
      <c r="L409" s="33"/>
      <c r="M409" s="140" t="s">
        <v>42</v>
      </c>
      <c r="N409" s="141" t="s">
        <v>50</v>
      </c>
      <c r="P409" s="142">
        <f>O409*H409</f>
        <v>0</v>
      </c>
      <c r="Q409" s="142">
        <v>3.2799999999999999E-3</v>
      </c>
      <c r="R409" s="142">
        <f>Q409*H409</f>
        <v>3.2799999999999999E-3</v>
      </c>
      <c r="S409" s="142">
        <v>0</v>
      </c>
      <c r="T409" s="143">
        <f>S409*H409</f>
        <v>0</v>
      </c>
      <c r="AR409" s="144" t="s">
        <v>436</v>
      </c>
      <c r="AT409" s="144" t="s">
        <v>307</v>
      </c>
      <c r="AU409" s="144" t="s">
        <v>88</v>
      </c>
      <c r="AY409" s="18" t="s">
        <v>305</v>
      </c>
      <c r="BE409" s="145">
        <f>IF(N409="základní",J409,0)</f>
        <v>0</v>
      </c>
      <c r="BF409" s="145">
        <f>IF(N409="snížená",J409,0)</f>
        <v>0</v>
      </c>
      <c r="BG409" s="145">
        <f>IF(N409="zákl. přenesená",J409,0)</f>
        <v>0</v>
      </c>
      <c r="BH409" s="145">
        <f>IF(N409="sníž. přenesená",J409,0)</f>
        <v>0</v>
      </c>
      <c r="BI409" s="145">
        <f>IF(N409="nulová",J409,0)</f>
        <v>0</v>
      </c>
      <c r="BJ409" s="18" t="s">
        <v>86</v>
      </c>
      <c r="BK409" s="145">
        <f>ROUND(I409*H409,2)</f>
        <v>0</v>
      </c>
      <c r="BL409" s="18" t="s">
        <v>436</v>
      </c>
      <c r="BM409" s="144" t="s">
        <v>5432</v>
      </c>
    </row>
    <row r="410" spans="2:65" s="1" customFormat="1" ht="29.25">
      <c r="B410" s="33"/>
      <c r="D410" s="146" t="s">
        <v>313</v>
      </c>
      <c r="F410" s="147" t="s">
        <v>5433</v>
      </c>
      <c r="I410" s="148"/>
      <c r="L410" s="33"/>
      <c r="M410" s="149"/>
      <c r="T410" s="54"/>
      <c r="AT410" s="18" t="s">
        <v>313</v>
      </c>
      <c r="AU410" s="18" t="s">
        <v>88</v>
      </c>
    </row>
    <row r="411" spans="2:65" s="1" customFormat="1" ht="11.25">
      <c r="B411" s="33"/>
      <c r="D411" s="150" t="s">
        <v>315</v>
      </c>
      <c r="F411" s="151" t="s">
        <v>5434</v>
      </c>
      <c r="I411" s="148"/>
      <c r="L411" s="33"/>
      <c r="M411" s="149"/>
      <c r="T411" s="54"/>
      <c r="AT411" s="18" t="s">
        <v>315</v>
      </c>
      <c r="AU411" s="18" t="s">
        <v>88</v>
      </c>
    </row>
    <row r="412" spans="2:65" s="1" customFormat="1" ht="24.2" customHeight="1">
      <c r="B412" s="33"/>
      <c r="C412" s="133" t="s">
        <v>1096</v>
      </c>
      <c r="D412" s="133" t="s">
        <v>307</v>
      </c>
      <c r="E412" s="134" t="s">
        <v>5435</v>
      </c>
      <c r="F412" s="135" t="s">
        <v>5436</v>
      </c>
      <c r="G412" s="136" t="s">
        <v>5062</v>
      </c>
      <c r="H412" s="193"/>
      <c r="I412" s="138"/>
      <c r="J412" s="139">
        <f>ROUND(I412*H412,2)</f>
        <v>0</v>
      </c>
      <c r="K412" s="135" t="s">
        <v>310</v>
      </c>
      <c r="L412" s="33"/>
      <c r="M412" s="140" t="s">
        <v>42</v>
      </c>
      <c r="N412" s="141" t="s">
        <v>50</v>
      </c>
      <c r="P412" s="142">
        <f>O412*H412</f>
        <v>0</v>
      </c>
      <c r="Q412" s="142">
        <v>0</v>
      </c>
      <c r="R412" s="142">
        <f>Q412*H412</f>
        <v>0</v>
      </c>
      <c r="S412" s="142">
        <v>0</v>
      </c>
      <c r="T412" s="143">
        <f>S412*H412</f>
        <v>0</v>
      </c>
      <c r="AR412" s="144" t="s">
        <v>436</v>
      </c>
      <c r="AT412" s="144" t="s">
        <v>307</v>
      </c>
      <c r="AU412" s="144" t="s">
        <v>88</v>
      </c>
      <c r="AY412" s="18" t="s">
        <v>305</v>
      </c>
      <c r="BE412" s="145">
        <f>IF(N412="základní",J412,0)</f>
        <v>0</v>
      </c>
      <c r="BF412" s="145">
        <f>IF(N412="snížená",J412,0)</f>
        <v>0</v>
      </c>
      <c r="BG412" s="145">
        <f>IF(N412="zákl. přenesená",J412,0)</f>
        <v>0</v>
      </c>
      <c r="BH412" s="145">
        <f>IF(N412="sníž. přenesená",J412,0)</f>
        <v>0</v>
      </c>
      <c r="BI412" s="145">
        <f>IF(N412="nulová",J412,0)</f>
        <v>0</v>
      </c>
      <c r="BJ412" s="18" t="s">
        <v>86</v>
      </c>
      <c r="BK412" s="145">
        <f>ROUND(I412*H412,2)</f>
        <v>0</v>
      </c>
      <c r="BL412" s="18" t="s">
        <v>436</v>
      </c>
      <c r="BM412" s="144" t="s">
        <v>5437</v>
      </c>
    </row>
    <row r="413" spans="2:65" s="1" customFormat="1" ht="29.25">
      <c r="B413" s="33"/>
      <c r="D413" s="146" t="s">
        <v>313</v>
      </c>
      <c r="F413" s="147" t="s">
        <v>5438</v>
      </c>
      <c r="I413" s="148"/>
      <c r="L413" s="33"/>
      <c r="M413" s="149"/>
      <c r="T413" s="54"/>
      <c r="AT413" s="18" t="s">
        <v>313</v>
      </c>
      <c r="AU413" s="18" t="s">
        <v>88</v>
      </c>
    </row>
    <row r="414" spans="2:65" s="1" customFormat="1" ht="11.25">
      <c r="B414" s="33"/>
      <c r="D414" s="150" t="s">
        <v>315</v>
      </c>
      <c r="F414" s="151" t="s">
        <v>5439</v>
      </c>
      <c r="I414" s="148"/>
      <c r="L414" s="33"/>
      <c r="M414" s="149"/>
      <c r="T414" s="54"/>
      <c r="AT414" s="18" t="s">
        <v>315</v>
      </c>
      <c r="AU414" s="18" t="s">
        <v>88</v>
      </c>
    </row>
    <row r="415" spans="2:65" s="1" customFormat="1" ht="126.75">
      <c r="B415" s="33"/>
      <c r="D415" s="146" t="s">
        <v>4036</v>
      </c>
      <c r="F415" s="189" t="s">
        <v>4903</v>
      </c>
      <c r="I415" s="148"/>
      <c r="L415" s="33"/>
      <c r="M415" s="149"/>
      <c r="T415" s="54"/>
      <c r="AT415" s="18" t="s">
        <v>4036</v>
      </c>
      <c r="AU415" s="18" t="s">
        <v>88</v>
      </c>
    </row>
    <row r="416" spans="2:65" s="11" customFormat="1" ht="22.9" customHeight="1">
      <c r="B416" s="121"/>
      <c r="D416" s="122" t="s">
        <v>78</v>
      </c>
      <c r="E416" s="131" t="s">
        <v>5440</v>
      </c>
      <c r="F416" s="131" t="s">
        <v>5441</v>
      </c>
      <c r="I416" s="124"/>
      <c r="J416" s="132">
        <f>BK416</f>
        <v>0</v>
      </c>
      <c r="L416" s="121"/>
      <c r="M416" s="126"/>
      <c r="P416" s="127">
        <f>SUM(P417:P482)</f>
        <v>0</v>
      </c>
      <c r="R416" s="127">
        <f>SUM(R417:R482)</f>
        <v>3.8657300000000001</v>
      </c>
      <c r="T416" s="128">
        <f>SUM(T417:T482)</f>
        <v>0</v>
      </c>
      <c r="AR416" s="122" t="s">
        <v>88</v>
      </c>
      <c r="AT416" s="129" t="s">
        <v>78</v>
      </c>
      <c r="AU416" s="129" t="s">
        <v>86</v>
      </c>
      <c r="AY416" s="122" t="s">
        <v>305</v>
      </c>
      <c r="BK416" s="130">
        <f>SUM(BK417:BK482)</f>
        <v>0</v>
      </c>
    </row>
    <row r="417" spans="2:65" s="1" customFormat="1" ht="24.2" customHeight="1">
      <c r="B417" s="33"/>
      <c r="C417" s="133" t="s">
        <v>1106</v>
      </c>
      <c r="D417" s="133" t="s">
        <v>307</v>
      </c>
      <c r="E417" s="134" t="s">
        <v>5442</v>
      </c>
      <c r="F417" s="135" t="s">
        <v>5443</v>
      </c>
      <c r="G417" s="136" t="s">
        <v>5307</v>
      </c>
      <c r="H417" s="137">
        <v>10</v>
      </c>
      <c r="I417" s="138"/>
      <c r="J417" s="139">
        <f>ROUND(I417*H417,2)</f>
        <v>0</v>
      </c>
      <c r="K417" s="135" t="s">
        <v>721</v>
      </c>
      <c r="L417" s="33"/>
      <c r="M417" s="140" t="s">
        <v>42</v>
      </c>
      <c r="N417" s="141" t="s">
        <v>50</v>
      </c>
      <c r="P417" s="142">
        <f>O417*H417</f>
        <v>0</v>
      </c>
      <c r="Q417" s="142">
        <v>1.6969999999999999E-2</v>
      </c>
      <c r="R417" s="142">
        <f>Q417*H417</f>
        <v>0.16969999999999999</v>
      </c>
      <c r="S417" s="142">
        <v>0</v>
      </c>
      <c r="T417" s="143">
        <f>S417*H417</f>
        <v>0</v>
      </c>
      <c r="AR417" s="144" t="s">
        <v>436</v>
      </c>
      <c r="AT417" s="144" t="s">
        <v>307</v>
      </c>
      <c r="AU417" s="144" t="s">
        <v>88</v>
      </c>
      <c r="AY417" s="18" t="s">
        <v>305</v>
      </c>
      <c r="BE417" s="145">
        <f>IF(N417="základní",J417,0)</f>
        <v>0</v>
      </c>
      <c r="BF417" s="145">
        <f>IF(N417="snížená",J417,0)</f>
        <v>0</v>
      </c>
      <c r="BG417" s="145">
        <f>IF(N417="zákl. přenesená",J417,0)</f>
        <v>0</v>
      </c>
      <c r="BH417" s="145">
        <f>IF(N417="sníž. přenesená",J417,0)</f>
        <v>0</v>
      </c>
      <c r="BI417" s="145">
        <f>IF(N417="nulová",J417,0)</f>
        <v>0</v>
      </c>
      <c r="BJ417" s="18" t="s">
        <v>86</v>
      </c>
      <c r="BK417" s="145">
        <f>ROUND(I417*H417,2)</f>
        <v>0</v>
      </c>
      <c r="BL417" s="18" t="s">
        <v>436</v>
      </c>
      <c r="BM417" s="144" t="s">
        <v>5444</v>
      </c>
    </row>
    <row r="418" spans="2:65" s="1" customFormat="1" ht="11.25">
      <c r="B418" s="33"/>
      <c r="D418" s="146" t="s">
        <v>313</v>
      </c>
      <c r="F418" s="147" t="s">
        <v>5443</v>
      </c>
      <c r="I418" s="148"/>
      <c r="L418" s="33"/>
      <c r="M418" s="149"/>
      <c r="T418" s="54"/>
      <c r="AT418" s="18" t="s">
        <v>313</v>
      </c>
      <c r="AU418" s="18" t="s">
        <v>88</v>
      </c>
    </row>
    <row r="419" spans="2:65" s="1" customFormat="1" ht="24.2" customHeight="1">
      <c r="B419" s="33"/>
      <c r="C419" s="133" t="s">
        <v>1113</v>
      </c>
      <c r="D419" s="133" t="s">
        <v>307</v>
      </c>
      <c r="E419" s="134" t="s">
        <v>5445</v>
      </c>
      <c r="F419" s="135" t="s">
        <v>5446</v>
      </c>
      <c r="G419" s="136" t="s">
        <v>5307</v>
      </c>
      <c r="H419" s="137">
        <v>66</v>
      </c>
      <c r="I419" s="138"/>
      <c r="J419" s="139">
        <f>ROUND(I419*H419,2)</f>
        <v>0</v>
      </c>
      <c r="K419" s="135" t="s">
        <v>721</v>
      </c>
      <c r="L419" s="33"/>
      <c r="M419" s="140" t="s">
        <v>42</v>
      </c>
      <c r="N419" s="141" t="s">
        <v>50</v>
      </c>
      <c r="P419" s="142">
        <f>O419*H419</f>
        <v>0</v>
      </c>
      <c r="Q419" s="142">
        <v>1.6969999999999999E-2</v>
      </c>
      <c r="R419" s="142">
        <f>Q419*H419</f>
        <v>1.12002</v>
      </c>
      <c r="S419" s="142">
        <v>0</v>
      </c>
      <c r="T419" s="143">
        <f>S419*H419</f>
        <v>0</v>
      </c>
      <c r="AR419" s="144" t="s">
        <v>436</v>
      </c>
      <c r="AT419" s="144" t="s">
        <v>307</v>
      </c>
      <c r="AU419" s="144" t="s">
        <v>88</v>
      </c>
      <c r="AY419" s="18" t="s">
        <v>305</v>
      </c>
      <c r="BE419" s="145">
        <f>IF(N419="základní",J419,0)</f>
        <v>0</v>
      </c>
      <c r="BF419" s="145">
        <f>IF(N419="snížená",J419,0)</f>
        <v>0</v>
      </c>
      <c r="BG419" s="145">
        <f>IF(N419="zákl. přenesená",J419,0)</f>
        <v>0</v>
      </c>
      <c r="BH419" s="145">
        <f>IF(N419="sníž. přenesená",J419,0)</f>
        <v>0</v>
      </c>
      <c r="BI419" s="145">
        <f>IF(N419="nulová",J419,0)</f>
        <v>0</v>
      </c>
      <c r="BJ419" s="18" t="s">
        <v>86</v>
      </c>
      <c r="BK419" s="145">
        <f>ROUND(I419*H419,2)</f>
        <v>0</v>
      </c>
      <c r="BL419" s="18" t="s">
        <v>436</v>
      </c>
      <c r="BM419" s="144" t="s">
        <v>5447</v>
      </c>
    </row>
    <row r="420" spans="2:65" s="1" customFormat="1" ht="19.5">
      <c r="B420" s="33"/>
      <c r="D420" s="146" t="s">
        <v>313</v>
      </c>
      <c r="F420" s="147" t="s">
        <v>5446</v>
      </c>
      <c r="I420" s="148"/>
      <c r="L420" s="33"/>
      <c r="M420" s="149"/>
      <c r="T420" s="54"/>
      <c r="AT420" s="18" t="s">
        <v>313</v>
      </c>
      <c r="AU420" s="18" t="s">
        <v>88</v>
      </c>
    </row>
    <row r="421" spans="2:65" s="1" customFormat="1" ht="16.5" customHeight="1">
      <c r="B421" s="33"/>
      <c r="C421" s="133" t="s">
        <v>1120</v>
      </c>
      <c r="D421" s="133" t="s">
        <v>307</v>
      </c>
      <c r="E421" s="134" t="s">
        <v>5448</v>
      </c>
      <c r="F421" s="135" t="s">
        <v>5449</v>
      </c>
      <c r="G421" s="136" t="s">
        <v>5307</v>
      </c>
      <c r="H421" s="137">
        <v>66</v>
      </c>
      <c r="I421" s="138"/>
      <c r="J421" s="139">
        <f>ROUND(I421*H421,2)</f>
        <v>0</v>
      </c>
      <c r="K421" s="135" t="s">
        <v>721</v>
      </c>
      <c r="L421" s="33"/>
      <c r="M421" s="140" t="s">
        <v>42</v>
      </c>
      <c r="N421" s="141" t="s">
        <v>50</v>
      </c>
      <c r="P421" s="142">
        <f>O421*H421</f>
        <v>0</v>
      </c>
      <c r="Q421" s="142">
        <v>1.197E-2</v>
      </c>
      <c r="R421" s="142">
        <f>Q421*H421</f>
        <v>0.79001999999999994</v>
      </c>
      <c r="S421" s="142">
        <v>0</v>
      </c>
      <c r="T421" s="143">
        <f>S421*H421</f>
        <v>0</v>
      </c>
      <c r="AR421" s="144" t="s">
        <v>436</v>
      </c>
      <c r="AT421" s="144" t="s">
        <v>307</v>
      </c>
      <c r="AU421" s="144" t="s">
        <v>88</v>
      </c>
      <c r="AY421" s="18" t="s">
        <v>305</v>
      </c>
      <c r="BE421" s="145">
        <f>IF(N421="základní",J421,0)</f>
        <v>0</v>
      </c>
      <c r="BF421" s="145">
        <f>IF(N421="snížená",J421,0)</f>
        <v>0</v>
      </c>
      <c r="BG421" s="145">
        <f>IF(N421="zákl. přenesená",J421,0)</f>
        <v>0</v>
      </c>
      <c r="BH421" s="145">
        <f>IF(N421="sníž. přenesená",J421,0)</f>
        <v>0</v>
      </c>
      <c r="BI421" s="145">
        <f>IF(N421="nulová",J421,0)</f>
        <v>0</v>
      </c>
      <c r="BJ421" s="18" t="s">
        <v>86</v>
      </c>
      <c r="BK421" s="145">
        <f>ROUND(I421*H421,2)</f>
        <v>0</v>
      </c>
      <c r="BL421" s="18" t="s">
        <v>436</v>
      </c>
      <c r="BM421" s="144" t="s">
        <v>5450</v>
      </c>
    </row>
    <row r="422" spans="2:65" s="1" customFormat="1" ht="11.25">
      <c r="B422" s="33"/>
      <c r="D422" s="146" t="s">
        <v>313</v>
      </c>
      <c r="F422" s="147" t="s">
        <v>5449</v>
      </c>
      <c r="I422" s="148"/>
      <c r="L422" s="33"/>
      <c r="M422" s="149"/>
      <c r="T422" s="54"/>
      <c r="AT422" s="18" t="s">
        <v>313</v>
      </c>
      <c r="AU422" s="18" t="s">
        <v>88</v>
      </c>
    </row>
    <row r="423" spans="2:65" s="1" customFormat="1" ht="16.5" customHeight="1">
      <c r="B423" s="33"/>
      <c r="C423" s="133" t="s">
        <v>1128</v>
      </c>
      <c r="D423" s="133" t="s">
        <v>307</v>
      </c>
      <c r="E423" s="134" t="s">
        <v>5451</v>
      </c>
      <c r="F423" s="135" t="s">
        <v>5452</v>
      </c>
      <c r="G423" s="136" t="s">
        <v>5307</v>
      </c>
      <c r="H423" s="137">
        <v>24</v>
      </c>
      <c r="I423" s="138"/>
      <c r="J423" s="139">
        <f>ROUND(I423*H423,2)</f>
        <v>0</v>
      </c>
      <c r="K423" s="135" t="s">
        <v>721</v>
      </c>
      <c r="L423" s="33"/>
      <c r="M423" s="140" t="s">
        <v>42</v>
      </c>
      <c r="N423" s="141" t="s">
        <v>50</v>
      </c>
      <c r="P423" s="142">
        <f>O423*H423</f>
        <v>0</v>
      </c>
      <c r="Q423" s="142">
        <v>1.9210000000000001E-2</v>
      </c>
      <c r="R423" s="142">
        <f>Q423*H423</f>
        <v>0.46104000000000001</v>
      </c>
      <c r="S423" s="142">
        <v>0</v>
      </c>
      <c r="T423" s="143">
        <f>S423*H423</f>
        <v>0</v>
      </c>
      <c r="AR423" s="144" t="s">
        <v>436</v>
      </c>
      <c r="AT423" s="144" t="s">
        <v>307</v>
      </c>
      <c r="AU423" s="144" t="s">
        <v>88</v>
      </c>
      <c r="AY423" s="18" t="s">
        <v>305</v>
      </c>
      <c r="BE423" s="145">
        <f>IF(N423="základní",J423,0)</f>
        <v>0</v>
      </c>
      <c r="BF423" s="145">
        <f>IF(N423="snížená",J423,0)</f>
        <v>0</v>
      </c>
      <c r="BG423" s="145">
        <f>IF(N423="zákl. přenesená",J423,0)</f>
        <v>0</v>
      </c>
      <c r="BH423" s="145">
        <f>IF(N423="sníž. přenesená",J423,0)</f>
        <v>0</v>
      </c>
      <c r="BI423" s="145">
        <f>IF(N423="nulová",J423,0)</f>
        <v>0</v>
      </c>
      <c r="BJ423" s="18" t="s">
        <v>86</v>
      </c>
      <c r="BK423" s="145">
        <f>ROUND(I423*H423,2)</f>
        <v>0</v>
      </c>
      <c r="BL423" s="18" t="s">
        <v>436</v>
      </c>
      <c r="BM423" s="144" t="s">
        <v>5453</v>
      </c>
    </row>
    <row r="424" spans="2:65" s="1" customFormat="1" ht="11.25">
      <c r="B424" s="33"/>
      <c r="D424" s="146" t="s">
        <v>313</v>
      </c>
      <c r="F424" s="147" t="s">
        <v>5452</v>
      </c>
      <c r="I424" s="148"/>
      <c r="L424" s="33"/>
      <c r="M424" s="149"/>
      <c r="T424" s="54"/>
      <c r="AT424" s="18" t="s">
        <v>313</v>
      </c>
      <c r="AU424" s="18" t="s">
        <v>88</v>
      </c>
    </row>
    <row r="425" spans="2:65" s="1" customFormat="1" ht="16.5" customHeight="1">
      <c r="B425" s="33"/>
      <c r="C425" s="133" t="s">
        <v>1137</v>
      </c>
      <c r="D425" s="133" t="s">
        <v>307</v>
      </c>
      <c r="E425" s="134" t="s">
        <v>5454</v>
      </c>
      <c r="F425" s="135" t="s">
        <v>5455</v>
      </c>
      <c r="G425" s="136" t="s">
        <v>5307</v>
      </c>
      <c r="H425" s="137">
        <v>4</v>
      </c>
      <c r="I425" s="138"/>
      <c r="J425" s="139">
        <f>ROUND(I425*H425,2)</f>
        <v>0</v>
      </c>
      <c r="K425" s="135" t="s">
        <v>721</v>
      </c>
      <c r="L425" s="33"/>
      <c r="M425" s="140" t="s">
        <v>42</v>
      </c>
      <c r="N425" s="141" t="s">
        <v>50</v>
      </c>
      <c r="P425" s="142">
        <f>O425*H425</f>
        <v>0</v>
      </c>
      <c r="Q425" s="142">
        <v>9.4599999999999997E-3</v>
      </c>
      <c r="R425" s="142">
        <f>Q425*H425</f>
        <v>3.7839999999999999E-2</v>
      </c>
      <c r="S425" s="142">
        <v>0</v>
      </c>
      <c r="T425" s="143">
        <f>S425*H425</f>
        <v>0</v>
      </c>
      <c r="AR425" s="144" t="s">
        <v>436</v>
      </c>
      <c r="AT425" s="144" t="s">
        <v>307</v>
      </c>
      <c r="AU425" s="144" t="s">
        <v>88</v>
      </c>
      <c r="AY425" s="18" t="s">
        <v>305</v>
      </c>
      <c r="BE425" s="145">
        <f>IF(N425="základní",J425,0)</f>
        <v>0</v>
      </c>
      <c r="BF425" s="145">
        <f>IF(N425="snížená",J425,0)</f>
        <v>0</v>
      </c>
      <c r="BG425" s="145">
        <f>IF(N425="zákl. přenesená",J425,0)</f>
        <v>0</v>
      </c>
      <c r="BH425" s="145">
        <f>IF(N425="sníž. přenesená",J425,0)</f>
        <v>0</v>
      </c>
      <c r="BI425" s="145">
        <f>IF(N425="nulová",J425,0)</f>
        <v>0</v>
      </c>
      <c r="BJ425" s="18" t="s">
        <v>86</v>
      </c>
      <c r="BK425" s="145">
        <f>ROUND(I425*H425,2)</f>
        <v>0</v>
      </c>
      <c r="BL425" s="18" t="s">
        <v>436</v>
      </c>
      <c r="BM425" s="144" t="s">
        <v>5456</v>
      </c>
    </row>
    <row r="426" spans="2:65" s="1" customFormat="1" ht="11.25">
      <c r="B426" s="33"/>
      <c r="D426" s="146" t="s">
        <v>313</v>
      </c>
      <c r="F426" s="147" t="s">
        <v>5455</v>
      </c>
      <c r="I426" s="148"/>
      <c r="L426" s="33"/>
      <c r="M426" s="149"/>
      <c r="T426" s="54"/>
      <c r="AT426" s="18" t="s">
        <v>313</v>
      </c>
      <c r="AU426" s="18" t="s">
        <v>88</v>
      </c>
    </row>
    <row r="427" spans="2:65" s="1" customFormat="1" ht="16.5" customHeight="1">
      <c r="B427" s="33"/>
      <c r="C427" s="133" t="s">
        <v>1145</v>
      </c>
      <c r="D427" s="133" t="s">
        <v>307</v>
      </c>
      <c r="E427" s="134" t="s">
        <v>5457</v>
      </c>
      <c r="F427" s="135" t="s">
        <v>5458</v>
      </c>
      <c r="G427" s="136" t="s">
        <v>5307</v>
      </c>
      <c r="H427" s="137">
        <v>4</v>
      </c>
      <c r="I427" s="138"/>
      <c r="J427" s="139">
        <f>ROUND(I427*H427,2)</f>
        <v>0</v>
      </c>
      <c r="K427" s="135" t="s">
        <v>721</v>
      </c>
      <c r="L427" s="33"/>
      <c r="M427" s="140" t="s">
        <v>42</v>
      </c>
      <c r="N427" s="141" t="s">
        <v>50</v>
      </c>
      <c r="P427" s="142">
        <f>O427*H427</f>
        <v>0</v>
      </c>
      <c r="Q427" s="142">
        <v>2.3869999999999999E-2</v>
      </c>
      <c r="R427" s="142">
        <f>Q427*H427</f>
        <v>9.5479999999999995E-2</v>
      </c>
      <c r="S427" s="142">
        <v>0</v>
      </c>
      <c r="T427" s="143">
        <f>S427*H427</f>
        <v>0</v>
      </c>
      <c r="AR427" s="144" t="s">
        <v>436</v>
      </c>
      <c r="AT427" s="144" t="s">
        <v>307</v>
      </c>
      <c r="AU427" s="144" t="s">
        <v>88</v>
      </c>
      <c r="AY427" s="18" t="s">
        <v>305</v>
      </c>
      <c r="BE427" s="145">
        <f>IF(N427="základní",J427,0)</f>
        <v>0</v>
      </c>
      <c r="BF427" s="145">
        <f>IF(N427="snížená",J427,0)</f>
        <v>0</v>
      </c>
      <c r="BG427" s="145">
        <f>IF(N427="zákl. přenesená",J427,0)</f>
        <v>0</v>
      </c>
      <c r="BH427" s="145">
        <f>IF(N427="sníž. přenesená",J427,0)</f>
        <v>0</v>
      </c>
      <c r="BI427" s="145">
        <f>IF(N427="nulová",J427,0)</f>
        <v>0</v>
      </c>
      <c r="BJ427" s="18" t="s">
        <v>86</v>
      </c>
      <c r="BK427" s="145">
        <f>ROUND(I427*H427,2)</f>
        <v>0</v>
      </c>
      <c r="BL427" s="18" t="s">
        <v>436</v>
      </c>
      <c r="BM427" s="144" t="s">
        <v>5459</v>
      </c>
    </row>
    <row r="428" spans="2:65" s="1" customFormat="1" ht="11.25">
      <c r="B428" s="33"/>
      <c r="D428" s="146" t="s">
        <v>313</v>
      </c>
      <c r="F428" s="147" t="s">
        <v>5458</v>
      </c>
      <c r="I428" s="148"/>
      <c r="L428" s="33"/>
      <c r="M428" s="149"/>
      <c r="T428" s="54"/>
      <c r="AT428" s="18" t="s">
        <v>313</v>
      </c>
      <c r="AU428" s="18" t="s">
        <v>88</v>
      </c>
    </row>
    <row r="429" spans="2:65" s="1" customFormat="1" ht="24.2" customHeight="1">
      <c r="B429" s="33"/>
      <c r="C429" s="133" t="s">
        <v>1152</v>
      </c>
      <c r="D429" s="133" t="s">
        <v>307</v>
      </c>
      <c r="E429" s="134" t="s">
        <v>5460</v>
      </c>
      <c r="F429" s="135" t="s">
        <v>5461</v>
      </c>
      <c r="G429" s="136" t="s">
        <v>5307</v>
      </c>
      <c r="H429" s="137">
        <v>64</v>
      </c>
      <c r="I429" s="138"/>
      <c r="J429" s="139">
        <f>ROUND(I429*H429,2)</f>
        <v>0</v>
      </c>
      <c r="K429" s="135" t="s">
        <v>310</v>
      </c>
      <c r="L429" s="33"/>
      <c r="M429" s="140" t="s">
        <v>42</v>
      </c>
      <c r="N429" s="141" t="s">
        <v>50</v>
      </c>
      <c r="P429" s="142">
        <f>O429*H429</f>
        <v>0</v>
      </c>
      <c r="Q429" s="142">
        <v>1.1000000000000001E-3</v>
      </c>
      <c r="R429" s="142">
        <f>Q429*H429</f>
        <v>7.0400000000000004E-2</v>
      </c>
      <c r="S429" s="142">
        <v>0</v>
      </c>
      <c r="T429" s="143">
        <f>S429*H429</f>
        <v>0</v>
      </c>
      <c r="AR429" s="144" t="s">
        <v>436</v>
      </c>
      <c r="AT429" s="144" t="s">
        <v>307</v>
      </c>
      <c r="AU429" s="144" t="s">
        <v>88</v>
      </c>
      <c r="AY429" s="18" t="s">
        <v>305</v>
      </c>
      <c r="BE429" s="145">
        <f>IF(N429="základní",J429,0)</f>
        <v>0</v>
      </c>
      <c r="BF429" s="145">
        <f>IF(N429="snížená",J429,0)</f>
        <v>0</v>
      </c>
      <c r="BG429" s="145">
        <f>IF(N429="zákl. přenesená",J429,0)</f>
        <v>0</v>
      </c>
      <c r="BH429" s="145">
        <f>IF(N429="sníž. přenesená",J429,0)</f>
        <v>0</v>
      </c>
      <c r="BI429" s="145">
        <f>IF(N429="nulová",J429,0)</f>
        <v>0</v>
      </c>
      <c r="BJ429" s="18" t="s">
        <v>86</v>
      </c>
      <c r="BK429" s="145">
        <f>ROUND(I429*H429,2)</f>
        <v>0</v>
      </c>
      <c r="BL429" s="18" t="s">
        <v>436</v>
      </c>
      <c r="BM429" s="144" t="s">
        <v>5462</v>
      </c>
    </row>
    <row r="430" spans="2:65" s="1" customFormat="1" ht="19.5">
      <c r="B430" s="33"/>
      <c r="D430" s="146" t="s">
        <v>313</v>
      </c>
      <c r="F430" s="147" t="s">
        <v>5461</v>
      </c>
      <c r="I430" s="148"/>
      <c r="L430" s="33"/>
      <c r="M430" s="149"/>
      <c r="T430" s="54"/>
      <c r="AT430" s="18" t="s">
        <v>313</v>
      </c>
      <c r="AU430" s="18" t="s">
        <v>88</v>
      </c>
    </row>
    <row r="431" spans="2:65" s="1" customFormat="1" ht="11.25">
      <c r="B431" s="33"/>
      <c r="D431" s="150" t="s">
        <v>315</v>
      </c>
      <c r="F431" s="151" t="s">
        <v>5463</v>
      </c>
      <c r="I431" s="148"/>
      <c r="L431" s="33"/>
      <c r="M431" s="149"/>
      <c r="T431" s="54"/>
      <c r="AT431" s="18" t="s">
        <v>315</v>
      </c>
      <c r="AU431" s="18" t="s">
        <v>88</v>
      </c>
    </row>
    <row r="432" spans="2:65" s="1" customFormat="1" ht="24.2" customHeight="1">
      <c r="B432" s="33"/>
      <c r="C432" s="133" t="s">
        <v>1158</v>
      </c>
      <c r="D432" s="133" t="s">
        <v>307</v>
      </c>
      <c r="E432" s="134" t="s">
        <v>5464</v>
      </c>
      <c r="F432" s="135" t="s">
        <v>5465</v>
      </c>
      <c r="G432" s="136" t="s">
        <v>5307</v>
      </c>
      <c r="H432" s="137">
        <v>64</v>
      </c>
      <c r="I432" s="138"/>
      <c r="J432" s="139">
        <f>ROUND(I432*H432,2)</f>
        <v>0</v>
      </c>
      <c r="K432" s="135" t="s">
        <v>310</v>
      </c>
      <c r="L432" s="33"/>
      <c r="M432" s="140" t="s">
        <v>42</v>
      </c>
      <c r="N432" s="141" t="s">
        <v>50</v>
      </c>
      <c r="P432" s="142">
        <f>O432*H432</f>
        <v>0</v>
      </c>
      <c r="Q432" s="142">
        <v>3.0000000000000001E-3</v>
      </c>
      <c r="R432" s="142">
        <f>Q432*H432</f>
        <v>0.192</v>
      </c>
      <c r="S432" s="142">
        <v>0</v>
      </c>
      <c r="T432" s="143">
        <f>S432*H432</f>
        <v>0</v>
      </c>
      <c r="AR432" s="144" t="s">
        <v>436</v>
      </c>
      <c r="AT432" s="144" t="s">
        <v>307</v>
      </c>
      <c r="AU432" s="144" t="s">
        <v>88</v>
      </c>
      <c r="AY432" s="18" t="s">
        <v>305</v>
      </c>
      <c r="BE432" s="145">
        <f>IF(N432="základní",J432,0)</f>
        <v>0</v>
      </c>
      <c r="BF432" s="145">
        <f>IF(N432="snížená",J432,0)</f>
        <v>0</v>
      </c>
      <c r="BG432" s="145">
        <f>IF(N432="zákl. přenesená",J432,0)</f>
        <v>0</v>
      </c>
      <c r="BH432" s="145">
        <f>IF(N432="sníž. přenesená",J432,0)</f>
        <v>0</v>
      </c>
      <c r="BI432" s="145">
        <f>IF(N432="nulová",J432,0)</f>
        <v>0</v>
      </c>
      <c r="BJ432" s="18" t="s">
        <v>86</v>
      </c>
      <c r="BK432" s="145">
        <f>ROUND(I432*H432,2)</f>
        <v>0</v>
      </c>
      <c r="BL432" s="18" t="s">
        <v>436</v>
      </c>
      <c r="BM432" s="144" t="s">
        <v>5466</v>
      </c>
    </row>
    <row r="433" spans="2:65" s="1" customFormat="1" ht="11.25">
      <c r="B433" s="33"/>
      <c r="D433" s="146" t="s">
        <v>313</v>
      </c>
      <c r="F433" s="147" t="s">
        <v>5465</v>
      </c>
      <c r="I433" s="148"/>
      <c r="L433" s="33"/>
      <c r="M433" s="149"/>
      <c r="T433" s="54"/>
      <c r="AT433" s="18" t="s">
        <v>313</v>
      </c>
      <c r="AU433" s="18" t="s">
        <v>88</v>
      </c>
    </row>
    <row r="434" spans="2:65" s="1" customFormat="1" ht="11.25">
      <c r="B434" s="33"/>
      <c r="D434" s="150" t="s">
        <v>315</v>
      </c>
      <c r="F434" s="151" t="s">
        <v>5467</v>
      </c>
      <c r="I434" s="148"/>
      <c r="L434" s="33"/>
      <c r="M434" s="149"/>
      <c r="T434" s="54"/>
      <c r="AT434" s="18" t="s">
        <v>315</v>
      </c>
      <c r="AU434" s="18" t="s">
        <v>88</v>
      </c>
    </row>
    <row r="435" spans="2:65" s="1" customFormat="1" ht="24.2" customHeight="1">
      <c r="B435" s="33"/>
      <c r="C435" s="133" t="s">
        <v>1166</v>
      </c>
      <c r="D435" s="133" t="s">
        <v>307</v>
      </c>
      <c r="E435" s="134" t="s">
        <v>5468</v>
      </c>
      <c r="F435" s="135" t="s">
        <v>5469</v>
      </c>
      <c r="G435" s="136" t="s">
        <v>5307</v>
      </c>
      <c r="H435" s="137">
        <v>66</v>
      </c>
      <c r="I435" s="138"/>
      <c r="J435" s="139">
        <f>ROUND(I435*H435,2)</f>
        <v>0</v>
      </c>
      <c r="K435" s="135" t="s">
        <v>310</v>
      </c>
      <c r="L435" s="33"/>
      <c r="M435" s="140" t="s">
        <v>42</v>
      </c>
      <c r="N435" s="141" t="s">
        <v>50</v>
      </c>
      <c r="P435" s="142">
        <f>O435*H435</f>
        <v>0</v>
      </c>
      <c r="Q435" s="142">
        <v>8.4999999999999995E-4</v>
      </c>
      <c r="R435" s="142">
        <f>Q435*H435</f>
        <v>5.6099999999999997E-2</v>
      </c>
      <c r="S435" s="142">
        <v>0</v>
      </c>
      <c r="T435" s="143">
        <f>S435*H435</f>
        <v>0</v>
      </c>
      <c r="AR435" s="144" t="s">
        <v>436</v>
      </c>
      <c r="AT435" s="144" t="s">
        <v>307</v>
      </c>
      <c r="AU435" s="144" t="s">
        <v>88</v>
      </c>
      <c r="AY435" s="18" t="s">
        <v>305</v>
      </c>
      <c r="BE435" s="145">
        <f>IF(N435="základní",J435,0)</f>
        <v>0</v>
      </c>
      <c r="BF435" s="145">
        <f>IF(N435="snížená",J435,0)</f>
        <v>0</v>
      </c>
      <c r="BG435" s="145">
        <f>IF(N435="zákl. přenesená",J435,0)</f>
        <v>0</v>
      </c>
      <c r="BH435" s="145">
        <f>IF(N435="sníž. přenesená",J435,0)</f>
        <v>0</v>
      </c>
      <c r="BI435" s="145">
        <f>IF(N435="nulová",J435,0)</f>
        <v>0</v>
      </c>
      <c r="BJ435" s="18" t="s">
        <v>86</v>
      </c>
      <c r="BK435" s="145">
        <f>ROUND(I435*H435,2)</f>
        <v>0</v>
      </c>
      <c r="BL435" s="18" t="s">
        <v>436</v>
      </c>
      <c r="BM435" s="144" t="s">
        <v>5470</v>
      </c>
    </row>
    <row r="436" spans="2:65" s="1" customFormat="1" ht="19.5">
      <c r="B436" s="33"/>
      <c r="D436" s="146" t="s">
        <v>313</v>
      </c>
      <c r="F436" s="147" t="s">
        <v>5471</v>
      </c>
      <c r="I436" s="148"/>
      <c r="L436" s="33"/>
      <c r="M436" s="149"/>
      <c r="T436" s="54"/>
      <c r="AT436" s="18" t="s">
        <v>313</v>
      </c>
      <c r="AU436" s="18" t="s">
        <v>88</v>
      </c>
    </row>
    <row r="437" spans="2:65" s="1" customFormat="1" ht="11.25">
      <c r="B437" s="33"/>
      <c r="D437" s="150" t="s">
        <v>315</v>
      </c>
      <c r="F437" s="151" t="s">
        <v>5472</v>
      </c>
      <c r="I437" s="148"/>
      <c r="L437" s="33"/>
      <c r="M437" s="149"/>
      <c r="T437" s="54"/>
      <c r="AT437" s="18" t="s">
        <v>315</v>
      </c>
      <c r="AU437" s="18" t="s">
        <v>88</v>
      </c>
    </row>
    <row r="438" spans="2:65" s="1" customFormat="1" ht="24.2" customHeight="1">
      <c r="B438" s="33"/>
      <c r="C438" s="133" t="s">
        <v>1174</v>
      </c>
      <c r="D438" s="133" t="s">
        <v>307</v>
      </c>
      <c r="E438" s="134" t="s">
        <v>5473</v>
      </c>
      <c r="F438" s="135" t="s">
        <v>5474</v>
      </c>
      <c r="G438" s="136" t="s">
        <v>5307</v>
      </c>
      <c r="H438" s="137">
        <v>66</v>
      </c>
      <c r="I438" s="138"/>
      <c r="J438" s="139">
        <f>ROUND(I438*H438,2)</f>
        <v>0</v>
      </c>
      <c r="K438" s="135" t="s">
        <v>310</v>
      </c>
      <c r="L438" s="33"/>
      <c r="M438" s="140" t="s">
        <v>42</v>
      </c>
      <c r="N438" s="141" t="s">
        <v>50</v>
      </c>
      <c r="P438" s="142">
        <f>O438*H438</f>
        <v>0</v>
      </c>
      <c r="Q438" s="142">
        <v>8.4999999999999995E-4</v>
      </c>
      <c r="R438" s="142">
        <f>Q438*H438</f>
        <v>5.6099999999999997E-2</v>
      </c>
      <c r="S438" s="142">
        <v>0</v>
      </c>
      <c r="T438" s="143">
        <f>S438*H438</f>
        <v>0</v>
      </c>
      <c r="AR438" s="144" t="s">
        <v>436</v>
      </c>
      <c r="AT438" s="144" t="s">
        <v>307</v>
      </c>
      <c r="AU438" s="144" t="s">
        <v>88</v>
      </c>
      <c r="AY438" s="18" t="s">
        <v>305</v>
      </c>
      <c r="BE438" s="145">
        <f>IF(N438="základní",J438,0)</f>
        <v>0</v>
      </c>
      <c r="BF438" s="145">
        <f>IF(N438="snížená",J438,0)</f>
        <v>0</v>
      </c>
      <c r="BG438" s="145">
        <f>IF(N438="zákl. přenesená",J438,0)</f>
        <v>0</v>
      </c>
      <c r="BH438" s="145">
        <f>IF(N438="sníž. přenesená",J438,0)</f>
        <v>0</v>
      </c>
      <c r="BI438" s="145">
        <f>IF(N438="nulová",J438,0)</f>
        <v>0</v>
      </c>
      <c r="BJ438" s="18" t="s">
        <v>86</v>
      </c>
      <c r="BK438" s="145">
        <f>ROUND(I438*H438,2)</f>
        <v>0</v>
      </c>
      <c r="BL438" s="18" t="s">
        <v>436</v>
      </c>
      <c r="BM438" s="144" t="s">
        <v>5475</v>
      </c>
    </row>
    <row r="439" spans="2:65" s="1" customFormat="1" ht="19.5">
      <c r="B439" s="33"/>
      <c r="D439" s="146" t="s">
        <v>313</v>
      </c>
      <c r="F439" s="147" t="s">
        <v>5476</v>
      </c>
      <c r="I439" s="148"/>
      <c r="L439" s="33"/>
      <c r="M439" s="149"/>
      <c r="T439" s="54"/>
      <c r="AT439" s="18" t="s">
        <v>313</v>
      </c>
      <c r="AU439" s="18" t="s">
        <v>88</v>
      </c>
    </row>
    <row r="440" spans="2:65" s="1" customFormat="1" ht="11.25">
      <c r="B440" s="33"/>
      <c r="D440" s="150" t="s">
        <v>315</v>
      </c>
      <c r="F440" s="151" t="s">
        <v>5477</v>
      </c>
      <c r="I440" s="148"/>
      <c r="L440" s="33"/>
      <c r="M440" s="149"/>
      <c r="T440" s="54"/>
      <c r="AT440" s="18" t="s">
        <v>315</v>
      </c>
      <c r="AU440" s="18" t="s">
        <v>88</v>
      </c>
    </row>
    <row r="441" spans="2:65" s="1" customFormat="1" ht="16.5" customHeight="1">
      <c r="B441" s="33"/>
      <c r="C441" s="133" t="s">
        <v>1184</v>
      </c>
      <c r="D441" s="133" t="s">
        <v>307</v>
      </c>
      <c r="E441" s="134" t="s">
        <v>5478</v>
      </c>
      <c r="F441" s="135" t="s">
        <v>5479</v>
      </c>
      <c r="G441" s="136" t="s">
        <v>5307</v>
      </c>
      <c r="H441" s="137">
        <v>33</v>
      </c>
      <c r="I441" s="138"/>
      <c r="J441" s="139">
        <f>ROUND(I441*H441,2)</f>
        <v>0</v>
      </c>
      <c r="K441" s="135" t="s">
        <v>721</v>
      </c>
      <c r="L441" s="33"/>
      <c r="M441" s="140" t="s">
        <v>42</v>
      </c>
      <c r="N441" s="141" t="s">
        <v>50</v>
      </c>
      <c r="P441" s="142">
        <f>O441*H441</f>
        <v>0</v>
      </c>
      <c r="Q441" s="142">
        <v>4.9300000000000004E-3</v>
      </c>
      <c r="R441" s="142">
        <f>Q441*H441</f>
        <v>0.16269</v>
      </c>
      <c r="S441" s="142">
        <v>0</v>
      </c>
      <c r="T441" s="143">
        <f>S441*H441</f>
        <v>0</v>
      </c>
      <c r="AR441" s="144" t="s">
        <v>436</v>
      </c>
      <c r="AT441" s="144" t="s">
        <v>307</v>
      </c>
      <c r="AU441" s="144" t="s">
        <v>88</v>
      </c>
      <c r="AY441" s="18" t="s">
        <v>305</v>
      </c>
      <c r="BE441" s="145">
        <f>IF(N441="základní",J441,0)</f>
        <v>0</v>
      </c>
      <c r="BF441" s="145">
        <f>IF(N441="snížená",J441,0)</f>
        <v>0</v>
      </c>
      <c r="BG441" s="145">
        <f>IF(N441="zákl. přenesená",J441,0)</f>
        <v>0</v>
      </c>
      <c r="BH441" s="145">
        <f>IF(N441="sníž. přenesená",J441,0)</f>
        <v>0</v>
      </c>
      <c r="BI441" s="145">
        <f>IF(N441="nulová",J441,0)</f>
        <v>0</v>
      </c>
      <c r="BJ441" s="18" t="s">
        <v>86</v>
      </c>
      <c r="BK441" s="145">
        <f>ROUND(I441*H441,2)</f>
        <v>0</v>
      </c>
      <c r="BL441" s="18" t="s">
        <v>436</v>
      </c>
      <c r="BM441" s="144" t="s">
        <v>5480</v>
      </c>
    </row>
    <row r="442" spans="2:65" s="1" customFormat="1" ht="19.5">
      <c r="B442" s="33"/>
      <c r="D442" s="146" t="s">
        <v>313</v>
      </c>
      <c r="F442" s="147" t="s">
        <v>5481</v>
      </c>
      <c r="I442" s="148"/>
      <c r="L442" s="33"/>
      <c r="M442" s="149"/>
      <c r="T442" s="54"/>
      <c r="AT442" s="18" t="s">
        <v>313</v>
      </c>
      <c r="AU442" s="18" t="s">
        <v>88</v>
      </c>
    </row>
    <row r="443" spans="2:65" s="1" customFormat="1" ht="19.5">
      <c r="B443" s="33"/>
      <c r="D443" s="146" t="s">
        <v>1012</v>
      </c>
      <c r="F443" s="189" t="s">
        <v>5482</v>
      </c>
      <c r="I443" s="148"/>
      <c r="L443" s="33"/>
      <c r="M443" s="149"/>
      <c r="T443" s="54"/>
      <c r="AT443" s="18" t="s">
        <v>1012</v>
      </c>
      <c r="AU443" s="18" t="s">
        <v>88</v>
      </c>
    </row>
    <row r="444" spans="2:65" s="1" customFormat="1" ht="16.5" customHeight="1">
      <c r="B444" s="33"/>
      <c r="C444" s="133" t="s">
        <v>1192</v>
      </c>
      <c r="D444" s="133" t="s">
        <v>307</v>
      </c>
      <c r="E444" s="134" t="s">
        <v>5483</v>
      </c>
      <c r="F444" s="135" t="s">
        <v>5484</v>
      </c>
      <c r="G444" s="136" t="s">
        <v>5307</v>
      </c>
      <c r="H444" s="137">
        <v>9</v>
      </c>
      <c r="I444" s="138"/>
      <c r="J444" s="139">
        <f>ROUND(I444*H444,2)</f>
        <v>0</v>
      </c>
      <c r="K444" s="135" t="s">
        <v>721</v>
      </c>
      <c r="L444" s="33"/>
      <c r="M444" s="140" t="s">
        <v>42</v>
      </c>
      <c r="N444" s="141" t="s">
        <v>50</v>
      </c>
      <c r="P444" s="142">
        <f>O444*H444</f>
        <v>0</v>
      </c>
      <c r="Q444" s="142">
        <v>1.4749999999999999E-2</v>
      </c>
      <c r="R444" s="142">
        <f>Q444*H444</f>
        <v>0.13274999999999998</v>
      </c>
      <c r="S444" s="142">
        <v>0</v>
      </c>
      <c r="T444" s="143">
        <f>S444*H444</f>
        <v>0</v>
      </c>
      <c r="AR444" s="144" t="s">
        <v>436</v>
      </c>
      <c r="AT444" s="144" t="s">
        <v>307</v>
      </c>
      <c r="AU444" s="144" t="s">
        <v>88</v>
      </c>
      <c r="AY444" s="18" t="s">
        <v>305</v>
      </c>
      <c r="BE444" s="145">
        <f>IF(N444="základní",J444,0)</f>
        <v>0</v>
      </c>
      <c r="BF444" s="145">
        <f>IF(N444="snížená",J444,0)</f>
        <v>0</v>
      </c>
      <c r="BG444" s="145">
        <f>IF(N444="zákl. přenesená",J444,0)</f>
        <v>0</v>
      </c>
      <c r="BH444" s="145">
        <f>IF(N444="sníž. přenesená",J444,0)</f>
        <v>0</v>
      </c>
      <c r="BI444" s="145">
        <f>IF(N444="nulová",J444,0)</f>
        <v>0</v>
      </c>
      <c r="BJ444" s="18" t="s">
        <v>86</v>
      </c>
      <c r="BK444" s="145">
        <f>ROUND(I444*H444,2)</f>
        <v>0</v>
      </c>
      <c r="BL444" s="18" t="s">
        <v>436</v>
      </c>
      <c r="BM444" s="144" t="s">
        <v>5485</v>
      </c>
    </row>
    <row r="445" spans="2:65" s="1" customFormat="1" ht="11.25">
      <c r="B445" s="33"/>
      <c r="D445" s="146" t="s">
        <v>313</v>
      </c>
      <c r="F445" s="147" t="s">
        <v>5484</v>
      </c>
      <c r="I445" s="148"/>
      <c r="L445" s="33"/>
      <c r="M445" s="149"/>
      <c r="T445" s="54"/>
      <c r="AT445" s="18" t="s">
        <v>313</v>
      </c>
      <c r="AU445" s="18" t="s">
        <v>88</v>
      </c>
    </row>
    <row r="446" spans="2:65" s="1" customFormat="1" ht="24.2" customHeight="1">
      <c r="B446" s="33"/>
      <c r="C446" s="133" t="s">
        <v>1197</v>
      </c>
      <c r="D446" s="133" t="s">
        <v>307</v>
      </c>
      <c r="E446" s="134" t="s">
        <v>5486</v>
      </c>
      <c r="F446" s="135" t="s">
        <v>5487</v>
      </c>
      <c r="G446" s="136" t="s">
        <v>5307</v>
      </c>
      <c r="H446" s="137">
        <v>188</v>
      </c>
      <c r="I446" s="138"/>
      <c r="J446" s="139">
        <f>ROUND(I446*H446,2)</f>
        <v>0</v>
      </c>
      <c r="K446" s="135" t="s">
        <v>310</v>
      </c>
      <c r="L446" s="33"/>
      <c r="M446" s="140" t="s">
        <v>42</v>
      </c>
      <c r="N446" s="141" t="s">
        <v>50</v>
      </c>
      <c r="P446" s="142">
        <f>O446*H446</f>
        <v>0</v>
      </c>
      <c r="Q446" s="142">
        <v>2.4000000000000001E-4</v>
      </c>
      <c r="R446" s="142">
        <f>Q446*H446</f>
        <v>4.512E-2</v>
      </c>
      <c r="S446" s="142">
        <v>0</v>
      </c>
      <c r="T446" s="143">
        <f>S446*H446</f>
        <v>0</v>
      </c>
      <c r="AR446" s="144" t="s">
        <v>436</v>
      </c>
      <c r="AT446" s="144" t="s">
        <v>307</v>
      </c>
      <c r="AU446" s="144" t="s">
        <v>88</v>
      </c>
      <c r="AY446" s="18" t="s">
        <v>305</v>
      </c>
      <c r="BE446" s="145">
        <f>IF(N446="základní",J446,0)</f>
        <v>0</v>
      </c>
      <c r="BF446" s="145">
        <f>IF(N446="snížená",J446,0)</f>
        <v>0</v>
      </c>
      <c r="BG446" s="145">
        <f>IF(N446="zákl. přenesená",J446,0)</f>
        <v>0</v>
      </c>
      <c r="BH446" s="145">
        <f>IF(N446="sníž. přenesená",J446,0)</f>
        <v>0</v>
      </c>
      <c r="BI446" s="145">
        <f>IF(N446="nulová",J446,0)</f>
        <v>0</v>
      </c>
      <c r="BJ446" s="18" t="s">
        <v>86</v>
      </c>
      <c r="BK446" s="145">
        <f>ROUND(I446*H446,2)</f>
        <v>0</v>
      </c>
      <c r="BL446" s="18" t="s">
        <v>436</v>
      </c>
      <c r="BM446" s="144" t="s">
        <v>5488</v>
      </c>
    </row>
    <row r="447" spans="2:65" s="1" customFormat="1" ht="11.25">
      <c r="B447" s="33"/>
      <c r="D447" s="146" t="s">
        <v>313</v>
      </c>
      <c r="F447" s="147" t="s">
        <v>5489</v>
      </c>
      <c r="I447" s="148"/>
      <c r="L447" s="33"/>
      <c r="M447" s="149"/>
      <c r="T447" s="54"/>
      <c r="AT447" s="18" t="s">
        <v>313</v>
      </c>
      <c r="AU447" s="18" t="s">
        <v>88</v>
      </c>
    </row>
    <row r="448" spans="2:65" s="1" customFormat="1" ht="11.25">
      <c r="B448" s="33"/>
      <c r="D448" s="150" t="s">
        <v>315</v>
      </c>
      <c r="F448" s="151" t="s">
        <v>5490</v>
      </c>
      <c r="I448" s="148"/>
      <c r="L448" s="33"/>
      <c r="M448" s="149"/>
      <c r="T448" s="54"/>
      <c r="AT448" s="18" t="s">
        <v>315</v>
      </c>
      <c r="AU448" s="18" t="s">
        <v>88</v>
      </c>
    </row>
    <row r="449" spans="2:65" s="1" customFormat="1" ht="24.2" customHeight="1">
      <c r="B449" s="33"/>
      <c r="C449" s="179" t="s">
        <v>1205</v>
      </c>
      <c r="D449" s="179" t="s">
        <v>341</v>
      </c>
      <c r="E449" s="180" t="s">
        <v>5491</v>
      </c>
      <c r="F449" s="181" t="s">
        <v>5492</v>
      </c>
      <c r="G449" s="182" t="s">
        <v>402</v>
      </c>
      <c r="H449" s="183">
        <v>188</v>
      </c>
      <c r="I449" s="184"/>
      <c r="J449" s="185">
        <f>ROUND(I449*H449,2)</f>
        <v>0</v>
      </c>
      <c r="K449" s="181" t="s">
        <v>310</v>
      </c>
      <c r="L449" s="186"/>
      <c r="M449" s="187" t="s">
        <v>42</v>
      </c>
      <c r="N449" s="188" t="s">
        <v>50</v>
      </c>
      <c r="P449" s="142">
        <f>O449*H449</f>
        <v>0</v>
      </c>
      <c r="Q449" s="142">
        <v>1.8000000000000001E-4</v>
      </c>
      <c r="R449" s="142">
        <f>Q449*H449</f>
        <v>3.3840000000000002E-2</v>
      </c>
      <c r="S449" s="142">
        <v>0</v>
      </c>
      <c r="T449" s="143">
        <f>S449*H449</f>
        <v>0</v>
      </c>
      <c r="AR449" s="144" t="s">
        <v>559</v>
      </c>
      <c r="AT449" s="144" t="s">
        <v>341</v>
      </c>
      <c r="AU449" s="144" t="s">
        <v>88</v>
      </c>
      <c r="AY449" s="18" t="s">
        <v>305</v>
      </c>
      <c r="BE449" s="145">
        <f>IF(N449="základní",J449,0)</f>
        <v>0</v>
      </c>
      <c r="BF449" s="145">
        <f>IF(N449="snížená",J449,0)</f>
        <v>0</v>
      </c>
      <c r="BG449" s="145">
        <f>IF(N449="zákl. přenesená",J449,0)</f>
        <v>0</v>
      </c>
      <c r="BH449" s="145">
        <f>IF(N449="sníž. přenesená",J449,0)</f>
        <v>0</v>
      </c>
      <c r="BI449" s="145">
        <f>IF(N449="nulová",J449,0)</f>
        <v>0</v>
      </c>
      <c r="BJ449" s="18" t="s">
        <v>86</v>
      </c>
      <c r="BK449" s="145">
        <f>ROUND(I449*H449,2)</f>
        <v>0</v>
      </c>
      <c r="BL449" s="18" t="s">
        <v>436</v>
      </c>
      <c r="BM449" s="144" t="s">
        <v>5493</v>
      </c>
    </row>
    <row r="450" spans="2:65" s="1" customFormat="1" ht="11.25">
      <c r="B450" s="33"/>
      <c r="D450" s="146" t="s">
        <v>313</v>
      </c>
      <c r="F450" s="147" t="s">
        <v>5492</v>
      </c>
      <c r="I450" s="148"/>
      <c r="L450" s="33"/>
      <c r="M450" s="149"/>
      <c r="T450" s="54"/>
      <c r="AT450" s="18" t="s">
        <v>313</v>
      </c>
      <c r="AU450" s="18" t="s">
        <v>88</v>
      </c>
    </row>
    <row r="451" spans="2:65" s="1" customFormat="1" ht="16.5" customHeight="1">
      <c r="B451" s="33"/>
      <c r="C451" s="133" t="s">
        <v>1210</v>
      </c>
      <c r="D451" s="133" t="s">
        <v>307</v>
      </c>
      <c r="E451" s="134" t="s">
        <v>5494</v>
      </c>
      <c r="F451" s="135" t="s">
        <v>5495</v>
      </c>
      <c r="G451" s="136" t="s">
        <v>350</v>
      </c>
      <c r="H451" s="137">
        <v>19</v>
      </c>
      <c r="I451" s="138"/>
      <c r="J451" s="139">
        <f>ROUND(I451*H451,2)</f>
        <v>0</v>
      </c>
      <c r="K451" s="135" t="s">
        <v>310</v>
      </c>
      <c r="L451" s="33"/>
      <c r="M451" s="140" t="s">
        <v>42</v>
      </c>
      <c r="N451" s="141" t="s">
        <v>50</v>
      </c>
      <c r="P451" s="142">
        <f>O451*H451</f>
        <v>0</v>
      </c>
      <c r="Q451" s="142">
        <v>1.09E-3</v>
      </c>
      <c r="R451" s="142">
        <f>Q451*H451</f>
        <v>2.0709999999999999E-2</v>
      </c>
      <c r="S451" s="142">
        <v>0</v>
      </c>
      <c r="T451" s="143">
        <f>S451*H451</f>
        <v>0</v>
      </c>
      <c r="AR451" s="144" t="s">
        <v>436</v>
      </c>
      <c r="AT451" s="144" t="s">
        <v>307</v>
      </c>
      <c r="AU451" s="144" t="s">
        <v>88</v>
      </c>
      <c r="AY451" s="18" t="s">
        <v>305</v>
      </c>
      <c r="BE451" s="145">
        <f>IF(N451="základní",J451,0)</f>
        <v>0</v>
      </c>
      <c r="BF451" s="145">
        <f>IF(N451="snížená",J451,0)</f>
        <v>0</v>
      </c>
      <c r="BG451" s="145">
        <f>IF(N451="zákl. přenesená",J451,0)</f>
        <v>0</v>
      </c>
      <c r="BH451" s="145">
        <f>IF(N451="sníž. přenesená",J451,0)</f>
        <v>0</v>
      </c>
      <c r="BI451" s="145">
        <f>IF(N451="nulová",J451,0)</f>
        <v>0</v>
      </c>
      <c r="BJ451" s="18" t="s">
        <v>86</v>
      </c>
      <c r="BK451" s="145">
        <f>ROUND(I451*H451,2)</f>
        <v>0</v>
      </c>
      <c r="BL451" s="18" t="s">
        <v>436</v>
      </c>
      <c r="BM451" s="144" t="s">
        <v>5496</v>
      </c>
    </row>
    <row r="452" spans="2:65" s="1" customFormat="1" ht="19.5">
      <c r="B452" s="33"/>
      <c r="D452" s="146" t="s">
        <v>313</v>
      </c>
      <c r="F452" s="147" t="s">
        <v>5497</v>
      </c>
      <c r="I452" s="148"/>
      <c r="L452" s="33"/>
      <c r="M452" s="149"/>
      <c r="T452" s="54"/>
      <c r="AT452" s="18" t="s">
        <v>313</v>
      </c>
      <c r="AU452" s="18" t="s">
        <v>88</v>
      </c>
    </row>
    <row r="453" spans="2:65" s="1" customFormat="1" ht="11.25">
      <c r="B453" s="33"/>
      <c r="D453" s="150" t="s">
        <v>315</v>
      </c>
      <c r="F453" s="151" t="s">
        <v>5498</v>
      </c>
      <c r="I453" s="148"/>
      <c r="L453" s="33"/>
      <c r="M453" s="149"/>
      <c r="T453" s="54"/>
      <c r="AT453" s="18" t="s">
        <v>315</v>
      </c>
      <c r="AU453" s="18" t="s">
        <v>88</v>
      </c>
    </row>
    <row r="454" spans="2:65" s="1" customFormat="1" ht="24.2" customHeight="1">
      <c r="B454" s="33"/>
      <c r="C454" s="133" t="s">
        <v>1218</v>
      </c>
      <c r="D454" s="133" t="s">
        <v>307</v>
      </c>
      <c r="E454" s="134" t="s">
        <v>5499</v>
      </c>
      <c r="F454" s="135" t="s">
        <v>5500</v>
      </c>
      <c r="G454" s="136" t="s">
        <v>5307</v>
      </c>
      <c r="H454" s="137">
        <v>33</v>
      </c>
      <c r="I454" s="138"/>
      <c r="J454" s="139">
        <f>ROUND(I454*H454,2)</f>
        <v>0</v>
      </c>
      <c r="K454" s="135" t="s">
        <v>310</v>
      </c>
      <c r="L454" s="33"/>
      <c r="M454" s="140" t="s">
        <v>42</v>
      </c>
      <c r="N454" s="141" t="s">
        <v>50</v>
      </c>
      <c r="P454" s="142">
        <f>O454*H454</f>
        <v>0</v>
      </c>
      <c r="Q454" s="142">
        <v>1.8E-3</v>
      </c>
      <c r="R454" s="142">
        <f>Q454*H454</f>
        <v>5.9400000000000001E-2</v>
      </c>
      <c r="S454" s="142">
        <v>0</v>
      </c>
      <c r="T454" s="143">
        <f>S454*H454</f>
        <v>0</v>
      </c>
      <c r="AR454" s="144" t="s">
        <v>436</v>
      </c>
      <c r="AT454" s="144" t="s">
        <v>307</v>
      </c>
      <c r="AU454" s="144" t="s">
        <v>88</v>
      </c>
      <c r="AY454" s="18" t="s">
        <v>305</v>
      </c>
      <c r="BE454" s="145">
        <f>IF(N454="základní",J454,0)</f>
        <v>0</v>
      </c>
      <c r="BF454" s="145">
        <f>IF(N454="snížená",J454,0)</f>
        <v>0</v>
      </c>
      <c r="BG454" s="145">
        <f>IF(N454="zákl. přenesená",J454,0)</f>
        <v>0</v>
      </c>
      <c r="BH454" s="145">
        <f>IF(N454="sníž. přenesená",J454,0)</f>
        <v>0</v>
      </c>
      <c r="BI454" s="145">
        <f>IF(N454="nulová",J454,0)</f>
        <v>0</v>
      </c>
      <c r="BJ454" s="18" t="s">
        <v>86</v>
      </c>
      <c r="BK454" s="145">
        <f>ROUND(I454*H454,2)</f>
        <v>0</v>
      </c>
      <c r="BL454" s="18" t="s">
        <v>436</v>
      </c>
      <c r="BM454" s="144" t="s">
        <v>5501</v>
      </c>
    </row>
    <row r="455" spans="2:65" s="1" customFormat="1" ht="19.5">
      <c r="B455" s="33"/>
      <c r="D455" s="146" t="s">
        <v>313</v>
      </c>
      <c r="F455" s="147" t="s">
        <v>5502</v>
      </c>
      <c r="I455" s="148"/>
      <c r="L455" s="33"/>
      <c r="M455" s="149"/>
      <c r="T455" s="54"/>
      <c r="AT455" s="18" t="s">
        <v>313</v>
      </c>
      <c r="AU455" s="18" t="s">
        <v>88</v>
      </c>
    </row>
    <row r="456" spans="2:65" s="1" customFormat="1" ht="11.25">
      <c r="B456" s="33"/>
      <c r="D456" s="150" t="s">
        <v>315</v>
      </c>
      <c r="F456" s="151" t="s">
        <v>5503</v>
      </c>
      <c r="I456" s="148"/>
      <c r="L456" s="33"/>
      <c r="M456" s="149"/>
      <c r="T456" s="54"/>
      <c r="AT456" s="18" t="s">
        <v>315</v>
      </c>
      <c r="AU456" s="18" t="s">
        <v>88</v>
      </c>
    </row>
    <row r="457" spans="2:65" s="1" customFormat="1" ht="19.5">
      <c r="B457" s="33"/>
      <c r="D457" s="146" t="s">
        <v>1012</v>
      </c>
      <c r="F457" s="189" t="s">
        <v>5482</v>
      </c>
      <c r="I457" s="148"/>
      <c r="L457" s="33"/>
      <c r="M457" s="149"/>
      <c r="T457" s="54"/>
      <c r="AT457" s="18" t="s">
        <v>1012</v>
      </c>
      <c r="AU457" s="18" t="s">
        <v>88</v>
      </c>
    </row>
    <row r="458" spans="2:65" s="1" customFormat="1" ht="33" customHeight="1">
      <c r="B458" s="33"/>
      <c r="C458" s="133" t="s">
        <v>1224</v>
      </c>
      <c r="D458" s="133" t="s">
        <v>307</v>
      </c>
      <c r="E458" s="134" t="s">
        <v>5504</v>
      </c>
      <c r="F458" s="135" t="s">
        <v>5505</v>
      </c>
      <c r="G458" s="136" t="s">
        <v>5307</v>
      </c>
      <c r="H458" s="137">
        <v>9</v>
      </c>
      <c r="I458" s="138"/>
      <c r="J458" s="139">
        <f>ROUND(I458*H458,2)</f>
        <v>0</v>
      </c>
      <c r="K458" s="135" t="s">
        <v>721</v>
      </c>
      <c r="L458" s="33"/>
      <c r="M458" s="140" t="s">
        <v>42</v>
      </c>
      <c r="N458" s="141" t="s">
        <v>50</v>
      </c>
      <c r="P458" s="142">
        <f>O458*H458</f>
        <v>0</v>
      </c>
      <c r="Q458" s="142">
        <v>1.72E-3</v>
      </c>
      <c r="R458" s="142">
        <f>Q458*H458</f>
        <v>1.5479999999999999E-2</v>
      </c>
      <c r="S458" s="142">
        <v>0</v>
      </c>
      <c r="T458" s="143">
        <f>S458*H458</f>
        <v>0</v>
      </c>
      <c r="AR458" s="144" t="s">
        <v>436</v>
      </c>
      <c r="AT458" s="144" t="s">
        <v>307</v>
      </c>
      <c r="AU458" s="144" t="s">
        <v>88</v>
      </c>
      <c r="AY458" s="18" t="s">
        <v>305</v>
      </c>
      <c r="BE458" s="145">
        <f>IF(N458="základní",J458,0)</f>
        <v>0</v>
      </c>
      <c r="BF458" s="145">
        <f>IF(N458="snížená",J458,0)</f>
        <v>0</v>
      </c>
      <c r="BG458" s="145">
        <f>IF(N458="zákl. přenesená",J458,0)</f>
        <v>0</v>
      </c>
      <c r="BH458" s="145">
        <f>IF(N458="sníž. přenesená",J458,0)</f>
        <v>0</v>
      </c>
      <c r="BI458" s="145">
        <f>IF(N458="nulová",J458,0)</f>
        <v>0</v>
      </c>
      <c r="BJ458" s="18" t="s">
        <v>86</v>
      </c>
      <c r="BK458" s="145">
        <f>ROUND(I458*H458,2)</f>
        <v>0</v>
      </c>
      <c r="BL458" s="18" t="s">
        <v>436</v>
      </c>
      <c r="BM458" s="144" t="s">
        <v>5506</v>
      </c>
    </row>
    <row r="459" spans="2:65" s="1" customFormat="1" ht="19.5">
      <c r="B459" s="33"/>
      <c r="D459" s="146" t="s">
        <v>313</v>
      </c>
      <c r="F459" s="147" t="s">
        <v>5507</v>
      </c>
      <c r="I459" s="148"/>
      <c r="L459" s="33"/>
      <c r="M459" s="149"/>
      <c r="T459" s="54"/>
      <c r="AT459" s="18" t="s">
        <v>313</v>
      </c>
      <c r="AU459" s="18" t="s">
        <v>88</v>
      </c>
    </row>
    <row r="460" spans="2:65" s="1" customFormat="1" ht="24.2" customHeight="1">
      <c r="B460" s="33"/>
      <c r="C460" s="133" t="s">
        <v>1232</v>
      </c>
      <c r="D460" s="133" t="s">
        <v>307</v>
      </c>
      <c r="E460" s="134" t="s">
        <v>5508</v>
      </c>
      <c r="F460" s="135" t="s">
        <v>5509</v>
      </c>
      <c r="G460" s="136" t="s">
        <v>5307</v>
      </c>
      <c r="H460" s="137">
        <v>28</v>
      </c>
      <c r="I460" s="138"/>
      <c r="J460" s="139">
        <f>ROUND(I460*H460,2)</f>
        <v>0</v>
      </c>
      <c r="K460" s="135" t="s">
        <v>721</v>
      </c>
      <c r="L460" s="33"/>
      <c r="M460" s="140" t="s">
        <v>42</v>
      </c>
      <c r="N460" s="141" t="s">
        <v>50</v>
      </c>
      <c r="P460" s="142">
        <f>O460*H460</f>
        <v>0</v>
      </c>
      <c r="Q460" s="142">
        <v>1.8400000000000001E-3</v>
      </c>
      <c r="R460" s="142">
        <f>Q460*H460</f>
        <v>5.1520000000000003E-2</v>
      </c>
      <c r="S460" s="142">
        <v>0</v>
      </c>
      <c r="T460" s="143">
        <f>S460*H460</f>
        <v>0</v>
      </c>
      <c r="AR460" s="144" t="s">
        <v>436</v>
      </c>
      <c r="AT460" s="144" t="s">
        <v>307</v>
      </c>
      <c r="AU460" s="144" t="s">
        <v>88</v>
      </c>
      <c r="AY460" s="18" t="s">
        <v>305</v>
      </c>
      <c r="BE460" s="145">
        <f>IF(N460="základní",J460,0)</f>
        <v>0</v>
      </c>
      <c r="BF460" s="145">
        <f>IF(N460="snížená",J460,0)</f>
        <v>0</v>
      </c>
      <c r="BG460" s="145">
        <f>IF(N460="zákl. přenesená",J460,0)</f>
        <v>0</v>
      </c>
      <c r="BH460" s="145">
        <f>IF(N460="sníž. přenesená",J460,0)</f>
        <v>0</v>
      </c>
      <c r="BI460" s="145">
        <f>IF(N460="nulová",J460,0)</f>
        <v>0</v>
      </c>
      <c r="BJ460" s="18" t="s">
        <v>86</v>
      </c>
      <c r="BK460" s="145">
        <f>ROUND(I460*H460,2)</f>
        <v>0</v>
      </c>
      <c r="BL460" s="18" t="s">
        <v>436</v>
      </c>
      <c r="BM460" s="144" t="s">
        <v>5510</v>
      </c>
    </row>
    <row r="461" spans="2:65" s="1" customFormat="1" ht="11.25">
      <c r="B461" s="33"/>
      <c r="D461" s="146" t="s">
        <v>313</v>
      </c>
      <c r="F461" s="147" t="s">
        <v>5509</v>
      </c>
      <c r="I461" s="148"/>
      <c r="L461" s="33"/>
      <c r="M461" s="149"/>
      <c r="T461" s="54"/>
      <c r="AT461" s="18" t="s">
        <v>313</v>
      </c>
      <c r="AU461" s="18" t="s">
        <v>88</v>
      </c>
    </row>
    <row r="462" spans="2:65" s="1" customFormat="1" ht="24.2" customHeight="1">
      <c r="B462" s="33"/>
      <c r="C462" s="133" t="s">
        <v>1242</v>
      </c>
      <c r="D462" s="133" t="s">
        <v>307</v>
      </c>
      <c r="E462" s="134" t="s">
        <v>5511</v>
      </c>
      <c r="F462" s="135" t="s">
        <v>5512</v>
      </c>
      <c r="G462" s="136" t="s">
        <v>5307</v>
      </c>
      <c r="H462" s="137">
        <v>66</v>
      </c>
      <c r="I462" s="138"/>
      <c r="J462" s="139">
        <f>ROUND(I462*H462,2)</f>
        <v>0</v>
      </c>
      <c r="K462" s="135" t="s">
        <v>721</v>
      </c>
      <c r="L462" s="33"/>
      <c r="M462" s="140" t="s">
        <v>42</v>
      </c>
      <c r="N462" s="141" t="s">
        <v>50</v>
      </c>
      <c r="P462" s="142">
        <f>O462*H462</f>
        <v>0</v>
      </c>
      <c r="Q462" s="142">
        <v>1.8400000000000001E-3</v>
      </c>
      <c r="R462" s="142">
        <f>Q462*H462</f>
        <v>0.12144000000000001</v>
      </c>
      <c r="S462" s="142">
        <v>0</v>
      </c>
      <c r="T462" s="143">
        <f>S462*H462</f>
        <v>0</v>
      </c>
      <c r="AR462" s="144" t="s">
        <v>436</v>
      </c>
      <c r="AT462" s="144" t="s">
        <v>307</v>
      </c>
      <c r="AU462" s="144" t="s">
        <v>88</v>
      </c>
      <c r="AY462" s="18" t="s">
        <v>305</v>
      </c>
      <c r="BE462" s="145">
        <f>IF(N462="základní",J462,0)</f>
        <v>0</v>
      </c>
      <c r="BF462" s="145">
        <f>IF(N462="snížená",J462,0)</f>
        <v>0</v>
      </c>
      <c r="BG462" s="145">
        <f>IF(N462="zákl. přenesená",J462,0)</f>
        <v>0</v>
      </c>
      <c r="BH462" s="145">
        <f>IF(N462="sníž. přenesená",J462,0)</f>
        <v>0</v>
      </c>
      <c r="BI462" s="145">
        <f>IF(N462="nulová",J462,0)</f>
        <v>0</v>
      </c>
      <c r="BJ462" s="18" t="s">
        <v>86</v>
      </c>
      <c r="BK462" s="145">
        <f>ROUND(I462*H462,2)</f>
        <v>0</v>
      </c>
      <c r="BL462" s="18" t="s">
        <v>436</v>
      </c>
      <c r="BM462" s="144" t="s">
        <v>5513</v>
      </c>
    </row>
    <row r="463" spans="2:65" s="1" customFormat="1" ht="11.25">
      <c r="B463" s="33"/>
      <c r="D463" s="146" t="s">
        <v>313</v>
      </c>
      <c r="F463" s="147" t="s">
        <v>5512</v>
      </c>
      <c r="I463" s="148"/>
      <c r="L463" s="33"/>
      <c r="M463" s="149"/>
      <c r="T463" s="54"/>
      <c r="AT463" s="18" t="s">
        <v>313</v>
      </c>
      <c r="AU463" s="18" t="s">
        <v>88</v>
      </c>
    </row>
    <row r="464" spans="2:65" s="1" customFormat="1" ht="24.2" customHeight="1">
      <c r="B464" s="33"/>
      <c r="C464" s="133" t="s">
        <v>1245</v>
      </c>
      <c r="D464" s="133" t="s">
        <v>307</v>
      </c>
      <c r="E464" s="134" t="s">
        <v>5514</v>
      </c>
      <c r="F464" s="135" t="s">
        <v>5515</v>
      </c>
      <c r="G464" s="136" t="s">
        <v>5307</v>
      </c>
      <c r="H464" s="137">
        <v>4</v>
      </c>
      <c r="I464" s="138"/>
      <c r="J464" s="139">
        <f>ROUND(I464*H464,2)</f>
        <v>0</v>
      </c>
      <c r="K464" s="135" t="s">
        <v>310</v>
      </c>
      <c r="L464" s="33"/>
      <c r="M464" s="140" t="s">
        <v>42</v>
      </c>
      <c r="N464" s="141" t="s">
        <v>50</v>
      </c>
      <c r="P464" s="142">
        <f>O464*H464</f>
        <v>0</v>
      </c>
      <c r="Q464" s="142">
        <v>2.3600000000000001E-3</v>
      </c>
      <c r="R464" s="142">
        <f>Q464*H464</f>
        <v>9.4400000000000005E-3</v>
      </c>
      <c r="S464" s="142">
        <v>0</v>
      </c>
      <c r="T464" s="143">
        <f>S464*H464</f>
        <v>0</v>
      </c>
      <c r="AR464" s="144" t="s">
        <v>436</v>
      </c>
      <c r="AT464" s="144" t="s">
        <v>307</v>
      </c>
      <c r="AU464" s="144" t="s">
        <v>88</v>
      </c>
      <c r="AY464" s="18" t="s">
        <v>305</v>
      </c>
      <c r="BE464" s="145">
        <f>IF(N464="základní",J464,0)</f>
        <v>0</v>
      </c>
      <c r="BF464" s="145">
        <f>IF(N464="snížená",J464,0)</f>
        <v>0</v>
      </c>
      <c r="BG464" s="145">
        <f>IF(N464="zákl. přenesená",J464,0)</f>
        <v>0</v>
      </c>
      <c r="BH464" s="145">
        <f>IF(N464="sníž. přenesená",J464,0)</f>
        <v>0</v>
      </c>
      <c r="BI464" s="145">
        <f>IF(N464="nulová",J464,0)</f>
        <v>0</v>
      </c>
      <c r="BJ464" s="18" t="s">
        <v>86</v>
      </c>
      <c r="BK464" s="145">
        <f>ROUND(I464*H464,2)</f>
        <v>0</v>
      </c>
      <c r="BL464" s="18" t="s">
        <v>436</v>
      </c>
      <c r="BM464" s="144" t="s">
        <v>5516</v>
      </c>
    </row>
    <row r="465" spans="2:65" s="1" customFormat="1" ht="19.5">
      <c r="B465" s="33"/>
      <c r="D465" s="146" t="s">
        <v>313</v>
      </c>
      <c r="F465" s="147" t="s">
        <v>5517</v>
      </c>
      <c r="I465" s="148"/>
      <c r="L465" s="33"/>
      <c r="M465" s="149"/>
      <c r="T465" s="54"/>
      <c r="AT465" s="18" t="s">
        <v>313</v>
      </c>
      <c r="AU465" s="18" t="s">
        <v>88</v>
      </c>
    </row>
    <row r="466" spans="2:65" s="1" customFormat="1" ht="11.25">
      <c r="B466" s="33"/>
      <c r="D466" s="150" t="s">
        <v>315</v>
      </c>
      <c r="F466" s="151" t="s">
        <v>5518</v>
      </c>
      <c r="I466" s="148"/>
      <c r="L466" s="33"/>
      <c r="M466" s="149"/>
      <c r="T466" s="54"/>
      <c r="AT466" s="18" t="s">
        <v>315</v>
      </c>
      <c r="AU466" s="18" t="s">
        <v>88</v>
      </c>
    </row>
    <row r="467" spans="2:65" s="1" customFormat="1" ht="16.5" customHeight="1">
      <c r="B467" s="33"/>
      <c r="C467" s="133" t="s">
        <v>1253</v>
      </c>
      <c r="D467" s="133" t="s">
        <v>307</v>
      </c>
      <c r="E467" s="134" t="s">
        <v>5519</v>
      </c>
      <c r="F467" s="135" t="s">
        <v>5520</v>
      </c>
      <c r="G467" s="136" t="s">
        <v>5307</v>
      </c>
      <c r="H467" s="137">
        <v>70</v>
      </c>
      <c r="I467" s="138"/>
      <c r="J467" s="139">
        <f>ROUND(I467*H467,2)</f>
        <v>0</v>
      </c>
      <c r="K467" s="135" t="s">
        <v>310</v>
      </c>
      <c r="L467" s="33"/>
      <c r="M467" s="140" t="s">
        <v>42</v>
      </c>
      <c r="N467" s="141" t="s">
        <v>50</v>
      </c>
      <c r="P467" s="142">
        <f>O467*H467</f>
        <v>0</v>
      </c>
      <c r="Q467" s="142">
        <v>1.8400000000000001E-3</v>
      </c>
      <c r="R467" s="142">
        <f>Q467*H467</f>
        <v>0.1288</v>
      </c>
      <c r="S467" s="142">
        <v>0</v>
      </c>
      <c r="T467" s="143">
        <f>S467*H467</f>
        <v>0</v>
      </c>
      <c r="AR467" s="144" t="s">
        <v>436</v>
      </c>
      <c r="AT467" s="144" t="s">
        <v>307</v>
      </c>
      <c r="AU467" s="144" t="s">
        <v>88</v>
      </c>
      <c r="AY467" s="18" t="s">
        <v>305</v>
      </c>
      <c r="BE467" s="145">
        <f>IF(N467="základní",J467,0)</f>
        <v>0</v>
      </c>
      <c r="BF467" s="145">
        <f>IF(N467="snížená",J467,0)</f>
        <v>0</v>
      </c>
      <c r="BG467" s="145">
        <f>IF(N467="zákl. přenesená",J467,0)</f>
        <v>0</v>
      </c>
      <c r="BH467" s="145">
        <f>IF(N467="sníž. přenesená",J467,0)</f>
        <v>0</v>
      </c>
      <c r="BI467" s="145">
        <f>IF(N467="nulová",J467,0)</f>
        <v>0</v>
      </c>
      <c r="BJ467" s="18" t="s">
        <v>86</v>
      </c>
      <c r="BK467" s="145">
        <f>ROUND(I467*H467,2)</f>
        <v>0</v>
      </c>
      <c r="BL467" s="18" t="s">
        <v>436</v>
      </c>
      <c r="BM467" s="144" t="s">
        <v>5521</v>
      </c>
    </row>
    <row r="468" spans="2:65" s="1" customFormat="1" ht="11.25">
      <c r="B468" s="33"/>
      <c r="D468" s="146" t="s">
        <v>313</v>
      </c>
      <c r="F468" s="147" t="s">
        <v>5522</v>
      </c>
      <c r="I468" s="148"/>
      <c r="L468" s="33"/>
      <c r="M468" s="149"/>
      <c r="T468" s="54"/>
      <c r="AT468" s="18" t="s">
        <v>313</v>
      </c>
      <c r="AU468" s="18" t="s">
        <v>88</v>
      </c>
    </row>
    <row r="469" spans="2:65" s="1" customFormat="1" ht="11.25">
      <c r="B469" s="33"/>
      <c r="D469" s="150" t="s">
        <v>315</v>
      </c>
      <c r="F469" s="151" t="s">
        <v>5523</v>
      </c>
      <c r="I469" s="148"/>
      <c r="L469" s="33"/>
      <c r="M469" s="149"/>
      <c r="T469" s="54"/>
      <c r="AT469" s="18" t="s">
        <v>315</v>
      </c>
      <c r="AU469" s="18" t="s">
        <v>88</v>
      </c>
    </row>
    <row r="470" spans="2:65" s="1" customFormat="1" ht="16.5" customHeight="1">
      <c r="B470" s="33"/>
      <c r="C470" s="133" t="s">
        <v>1258</v>
      </c>
      <c r="D470" s="133" t="s">
        <v>307</v>
      </c>
      <c r="E470" s="134" t="s">
        <v>5524</v>
      </c>
      <c r="F470" s="135" t="s">
        <v>5525</v>
      </c>
      <c r="G470" s="136" t="s">
        <v>350</v>
      </c>
      <c r="H470" s="137">
        <v>94</v>
      </c>
      <c r="I470" s="138"/>
      <c r="J470" s="139">
        <f>ROUND(I470*H470,2)</f>
        <v>0</v>
      </c>
      <c r="K470" s="135" t="s">
        <v>310</v>
      </c>
      <c r="L470" s="33"/>
      <c r="M470" s="140" t="s">
        <v>42</v>
      </c>
      <c r="N470" s="141" t="s">
        <v>50</v>
      </c>
      <c r="P470" s="142">
        <f>O470*H470</f>
        <v>0</v>
      </c>
      <c r="Q470" s="142">
        <v>2.4000000000000001E-4</v>
      </c>
      <c r="R470" s="142">
        <f>Q470*H470</f>
        <v>2.256E-2</v>
      </c>
      <c r="S470" s="142">
        <v>0</v>
      </c>
      <c r="T470" s="143">
        <f>S470*H470</f>
        <v>0</v>
      </c>
      <c r="AR470" s="144" t="s">
        <v>436</v>
      </c>
      <c r="AT470" s="144" t="s">
        <v>307</v>
      </c>
      <c r="AU470" s="144" t="s">
        <v>88</v>
      </c>
      <c r="AY470" s="18" t="s">
        <v>305</v>
      </c>
      <c r="BE470" s="145">
        <f>IF(N470="základní",J470,0)</f>
        <v>0</v>
      </c>
      <c r="BF470" s="145">
        <f>IF(N470="snížená",J470,0)</f>
        <v>0</v>
      </c>
      <c r="BG470" s="145">
        <f>IF(N470="zákl. přenesená",J470,0)</f>
        <v>0</v>
      </c>
      <c r="BH470" s="145">
        <f>IF(N470="sníž. přenesená",J470,0)</f>
        <v>0</v>
      </c>
      <c r="BI470" s="145">
        <f>IF(N470="nulová",J470,0)</f>
        <v>0</v>
      </c>
      <c r="BJ470" s="18" t="s">
        <v>86</v>
      </c>
      <c r="BK470" s="145">
        <f>ROUND(I470*H470,2)</f>
        <v>0</v>
      </c>
      <c r="BL470" s="18" t="s">
        <v>436</v>
      </c>
      <c r="BM470" s="144" t="s">
        <v>5526</v>
      </c>
    </row>
    <row r="471" spans="2:65" s="1" customFormat="1" ht="11.25">
      <c r="B471" s="33"/>
      <c r="D471" s="146" t="s">
        <v>313</v>
      </c>
      <c r="F471" s="147" t="s">
        <v>5527</v>
      </c>
      <c r="I471" s="148"/>
      <c r="L471" s="33"/>
      <c r="M471" s="149"/>
      <c r="T471" s="54"/>
      <c r="AT471" s="18" t="s">
        <v>313</v>
      </c>
      <c r="AU471" s="18" t="s">
        <v>88</v>
      </c>
    </row>
    <row r="472" spans="2:65" s="1" customFormat="1" ht="11.25">
      <c r="B472" s="33"/>
      <c r="D472" s="150" t="s">
        <v>315</v>
      </c>
      <c r="F472" s="151" t="s">
        <v>5528</v>
      </c>
      <c r="I472" s="148"/>
      <c r="L472" s="33"/>
      <c r="M472" s="149"/>
      <c r="T472" s="54"/>
      <c r="AT472" s="18" t="s">
        <v>315</v>
      </c>
      <c r="AU472" s="18" t="s">
        <v>88</v>
      </c>
    </row>
    <row r="473" spans="2:65" s="1" customFormat="1" ht="16.5" customHeight="1">
      <c r="B473" s="33"/>
      <c r="C473" s="133" t="s">
        <v>1269</v>
      </c>
      <c r="D473" s="133" t="s">
        <v>307</v>
      </c>
      <c r="E473" s="134" t="s">
        <v>5529</v>
      </c>
      <c r="F473" s="135" t="s">
        <v>5530</v>
      </c>
      <c r="G473" s="136" t="s">
        <v>350</v>
      </c>
      <c r="H473" s="137">
        <v>33</v>
      </c>
      <c r="I473" s="138"/>
      <c r="J473" s="139">
        <f>ROUND(I473*H473,2)</f>
        <v>0</v>
      </c>
      <c r="K473" s="135" t="s">
        <v>310</v>
      </c>
      <c r="L473" s="33"/>
      <c r="M473" s="140" t="s">
        <v>42</v>
      </c>
      <c r="N473" s="141" t="s">
        <v>50</v>
      </c>
      <c r="P473" s="142">
        <f>O473*H473</f>
        <v>0</v>
      </c>
      <c r="Q473" s="142">
        <v>2.7999999999999998E-4</v>
      </c>
      <c r="R473" s="142">
        <f>Q473*H473</f>
        <v>9.2399999999999999E-3</v>
      </c>
      <c r="S473" s="142">
        <v>0</v>
      </c>
      <c r="T473" s="143">
        <f>S473*H473</f>
        <v>0</v>
      </c>
      <c r="AR473" s="144" t="s">
        <v>436</v>
      </c>
      <c r="AT473" s="144" t="s">
        <v>307</v>
      </c>
      <c r="AU473" s="144" t="s">
        <v>88</v>
      </c>
      <c r="AY473" s="18" t="s">
        <v>305</v>
      </c>
      <c r="BE473" s="145">
        <f>IF(N473="základní",J473,0)</f>
        <v>0</v>
      </c>
      <c r="BF473" s="145">
        <f>IF(N473="snížená",J473,0)</f>
        <v>0</v>
      </c>
      <c r="BG473" s="145">
        <f>IF(N473="zákl. přenesená",J473,0)</f>
        <v>0</v>
      </c>
      <c r="BH473" s="145">
        <f>IF(N473="sníž. přenesená",J473,0)</f>
        <v>0</v>
      </c>
      <c r="BI473" s="145">
        <f>IF(N473="nulová",J473,0)</f>
        <v>0</v>
      </c>
      <c r="BJ473" s="18" t="s">
        <v>86</v>
      </c>
      <c r="BK473" s="145">
        <f>ROUND(I473*H473,2)</f>
        <v>0</v>
      </c>
      <c r="BL473" s="18" t="s">
        <v>436</v>
      </c>
      <c r="BM473" s="144" t="s">
        <v>5531</v>
      </c>
    </row>
    <row r="474" spans="2:65" s="1" customFormat="1" ht="11.25">
      <c r="B474" s="33"/>
      <c r="D474" s="146" t="s">
        <v>313</v>
      </c>
      <c r="F474" s="147" t="s">
        <v>5532</v>
      </c>
      <c r="I474" s="148"/>
      <c r="L474" s="33"/>
      <c r="M474" s="149"/>
      <c r="T474" s="54"/>
      <c r="AT474" s="18" t="s">
        <v>313</v>
      </c>
      <c r="AU474" s="18" t="s">
        <v>88</v>
      </c>
    </row>
    <row r="475" spans="2:65" s="1" customFormat="1" ht="11.25">
      <c r="B475" s="33"/>
      <c r="D475" s="150" t="s">
        <v>315</v>
      </c>
      <c r="F475" s="151" t="s">
        <v>5533</v>
      </c>
      <c r="I475" s="148"/>
      <c r="L475" s="33"/>
      <c r="M475" s="149"/>
      <c r="T475" s="54"/>
      <c r="AT475" s="18" t="s">
        <v>315</v>
      </c>
      <c r="AU475" s="18" t="s">
        <v>88</v>
      </c>
    </row>
    <row r="476" spans="2:65" s="1" customFormat="1" ht="19.5">
      <c r="B476" s="33"/>
      <c r="D476" s="146" t="s">
        <v>1012</v>
      </c>
      <c r="F476" s="189" t="s">
        <v>5482</v>
      </c>
      <c r="I476" s="148"/>
      <c r="L476" s="33"/>
      <c r="M476" s="149"/>
      <c r="T476" s="54"/>
      <c r="AT476" s="18" t="s">
        <v>1012</v>
      </c>
      <c r="AU476" s="18" t="s">
        <v>88</v>
      </c>
    </row>
    <row r="477" spans="2:65" s="1" customFormat="1" ht="24.2" customHeight="1">
      <c r="B477" s="33"/>
      <c r="C477" s="133" t="s">
        <v>1274</v>
      </c>
      <c r="D477" s="133" t="s">
        <v>307</v>
      </c>
      <c r="E477" s="134" t="s">
        <v>5534</v>
      </c>
      <c r="F477" s="135" t="s">
        <v>5535</v>
      </c>
      <c r="G477" s="136" t="s">
        <v>350</v>
      </c>
      <c r="H477" s="137">
        <v>4</v>
      </c>
      <c r="I477" s="138"/>
      <c r="J477" s="139">
        <f>ROUND(I477*H477,2)</f>
        <v>0</v>
      </c>
      <c r="K477" s="135" t="s">
        <v>310</v>
      </c>
      <c r="L477" s="33"/>
      <c r="M477" s="140" t="s">
        <v>42</v>
      </c>
      <c r="N477" s="141" t="s">
        <v>50</v>
      </c>
      <c r="P477" s="142">
        <f>O477*H477</f>
        <v>0</v>
      </c>
      <c r="Q477" s="142">
        <v>1.01E-3</v>
      </c>
      <c r="R477" s="142">
        <f>Q477*H477</f>
        <v>4.0400000000000002E-3</v>
      </c>
      <c r="S477" s="142">
        <v>0</v>
      </c>
      <c r="T477" s="143">
        <f>S477*H477</f>
        <v>0</v>
      </c>
      <c r="AR477" s="144" t="s">
        <v>436</v>
      </c>
      <c r="AT477" s="144" t="s">
        <v>307</v>
      </c>
      <c r="AU477" s="144" t="s">
        <v>88</v>
      </c>
      <c r="AY477" s="18" t="s">
        <v>305</v>
      </c>
      <c r="BE477" s="145">
        <f>IF(N477="základní",J477,0)</f>
        <v>0</v>
      </c>
      <c r="BF477" s="145">
        <f>IF(N477="snížená",J477,0)</f>
        <v>0</v>
      </c>
      <c r="BG477" s="145">
        <f>IF(N477="zákl. přenesená",J477,0)</f>
        <v>0</v>
      </c>
      <c r="BH477" s="145">
        <f>IF(N477="sníž. přenesená",J477,0)</f>
        <v>0</v>
      </c>
      <c r="BI477" s="145">
        <f>IF(N477="nulová",J477,0)</f>
        <v>0</v>
      </c>
      <c r="BJ477" s="18" t="s">
        <v>86</v>
      </c>
      <c r="BK477" s="145">
        <f>ROUND(I477*H477,2)</f>
        <v>0</v>
      </c>
      <c r="BL477" s="18" t="s">
        <v>436</v>
      </c>
      <c r="BM477" s="144" t="s">
        <v>5536</v>
      </c>
    </row>
    <row r="478" spans="2:65" s="1" customFormat="1" ht="19.5">
      <c r="B478" s="33"/>
      <c r="D478" s="146" t="s">
        <v>313</v>
      </c>
      <c r="F478" s="147" t="s">
        <v>5537</v>
      </c>
      <c r="I478" s="148"/>
      <c r="L478" s="33"/>
      <c r="M478" s="149"/>
      <c r="T478" s="54"/>
      <c r="AT478" s="18" t="s">
        <v>313</v>
      </c>
      <c r="AU478" s="18" t="s">
        <v>88</v>
      </c>
    </row>
    <row r="479" spans="2:65" s="1" customFormat="1" ht="11.25">
      <c r="B479" s="33"/>
      <c r="D479" s="150" t="s">
        <v>315</v>
      </c>
      <c r="F479" s="151" t="s">
        <v>5538</v>
      </c>
      <c r="I479" s="148"/>
      <c r="L479" s="33"/>
      <c r="M479" s="149"/>
      <c r="T479" s="54"/>
      <c r="AT479" s="18" t="s">
        <v>315</v>
      </c>
      <c r="AU479" s="18" t="s">
        <v>88</v>
      </c>
    </row>
    <row r="480" spans="2:65" s="1" customFormat="1" ht="24.2" customHeight="1">
      <c r="B480" s="33"/>
      <c r="C480" s="133" t="s">
        <v>1280</v>
      </c>
      <c r="D480" s="133" t="s">
        <v>307</v>
      </c>
      <c r="E480" s="134" t="s">
        <v>5539</v>
      </c>
      <c r="F480" s="135" t="s">
        <v>5540</v>
      </c>
      <c r="G480" s="136" t="s">
        <v>5062</v>
      </c>
      <c r="H480" s="193"/>
      <c r="I480" s="138"/>
      <c r="J480" s="139">
        <f>ROUND(I480*H480,2)</f>
        <v>0</v>
      </c>
      <c r="K480" s="135" t="s">
        <v>310</v>
      </c>
      <c r="L480" s="33"/>
      <c r="M480" s="140" t="s">
        <v>42</v>
      </c>
      <c r="N480" s="141" t="s">
        <v>50</v>
      </c>
      <c r="P480" s="142">
        <f>O480*H480</f>
        <v>0</v>
      </c>
      <c r="Q480" s="142">
        <v>0</v>
      </c>
      <c r="R480" s="142">
        <f>Q480*H480</f>
        <v>0</v>
      </c>
      <c r="S480" s="142">
        <v>0</v>
      </c>
      <c r="T480" s="143">
        <f>S480*H480</f>
        <v>0</v>
      </c>
      <c r="AR480" s="144" t="s">
        <v>436</v>
      </c>
      <c r="AT480" s="144" t="s">
        <v>307</v>
      </c>
      <c r="AU480" s="144" t="s">
        <v>88</v>
      </c>
      <c r="AY480" s="18" t="s">
        <v>305</v>
      </c>
      <c r="BE480" s="145">
        <f>IF(N480="základní",J480,0)</f>
        <v>0</v>
      </c>
      <c r="BF480" s="145">
        <f>IF(N480="snížená",J480,0)</f>
        <v>0</v>
      </c>
      <c r="BG480" s="145">
        <f>IF(N480="zákl. přenesená",J480,0)</f>
        <v>0</v>
      </c>
      <c r="BH480" s="145">
        <f>IF(N480="sníž. přenesená",J480,0)</f>
        <v>0</v>
      </c>
      <c r="BI480" s="145">
        <f>IF(N480="nulová",J480,0)</f>
        <v>0</v>
      </c>
      <c r="BJ480" s="18" t="s">
        <v>86</v>
      </c>
      <c r="BK480" s="145">
        <f>ROUND(I480*H480,2)</f>
        <v>0</v>
      </c>
      <c r="BL480" s="18" t="s">
        <v>436</v>
      </c>
      <c r="BM480" s="144" t="s">
        <v>5541</v>
      </c>
    </row>
    <row r="481" spans="2:65" s="1" customFormat="1" ht="29.25">
      <c r="B481" s="33"/>
      <c r="D481" s="146" t="s">
        <v>313</v>
      </c>
      <c r="F481" s="147" t="s">
        <v>5542</v>
      </c>
      <c r="I481" s="148"/>
      <c r="L481" s="33"/>
      <c r="M481" s="149"/>
      <c r="T481" s="54"/>
      <c r="AT481" s="18" t="s">
        <v>313</v>
      </c>
      <c r="AU481" s="18" t="s">
        <v>88</v>
      </c>
    </row>
    <row r="482" spans="2:65" s="1" customFormat="1" ht="11.25">
      <c r="B482" s="33"/>
      <c r="D482" s="150" t="s">
        <v>315</v>
      </c>
      <c r="F482" s="151" t="s">
        <v>5543</v>
      </c>
      <c r="I482" s="148"/>
      <c r="L482" s="33"/>
      <c r="M482" s="149"/>
      <c r="T482" s="54"/>
      <c r="AT482" s="18" t="s">
        <v>315</v>
      </c>
      <c r="AU482" s="18" t="s">
        <v>88</v>
      </c>
    </row>
    <row r="483" spans="2:65" s="11" customFormat="1" ht="22.9" customHeight="1">
      <c r="B483" s="121"/>
      <c r="D483" s="122" t="s">
        <v>78</v>
      </c>
      <c r="E483" s="131" t="s">
        <v>5544</v>
      </c>
      <c r="F483" s="131" t="s">
        <v>5545</v>
      </c>
      <c r="I483" s="124"/>
      <c r="J483" s="132">
        <f>BK483</f>
        <v>0</v>
      </c>
      <c r="L483" s="121"/>
      <c r="M483" s="126"/>
      <c r="P483" s="127">
        <f>SUM(P484:P489)</f>
        <v>0</v>
      </c>
      <c r="R483" s="127">
        <f>SUM(R484:R489)</f>
        <v>0.69920000000000004</v>
      </c>
      <c r="T483" s="128">
        <f>SUM(T484:T489)</f>
        <v>0</v>
      </c>
      <c r="AR483" s="122" t="s">
        <v>88</v>
      </c>
      <c r="AT483" s="129" t="s">
        <v>78</v>
      </c>
      <c r="AU483" s="129" t="s">
        <v>86</v>
      </c>
      <c r="AY483" s="122" t="s">
        <v>305</v>
      </c>
      <c r="BK483" s="130">
        <f>SUM(BK484:BK489)</f>
        <v>0</v>
      </c>
    </row>
    <row r="484" spans="2:65" s="1" customFormat="1" ht="33" customHeight="1">
      <c r="B484" s="33"/>
      <c r="C484" s="133" t="s">
        <v>1285</v>
      </c>
      <c r="D484" s="133" t="s">
        <v>307</v>
      </c>
      <c r="E484" s="134" t="s">
        <v>5546</v>
      </c>
      <c r="F484" s="135" t="s">
        <v>5547</v>
      </c>
      <c r="G484" s="136" t="s">
        <v>5307</v>
      </c>
      <c r="H484" s="137">
        <v>76</v>
      </c>
      <c r="I484" s="138"/>
      <c r="J484" s="139">
        <f>ROUND(I484*H484,2)</f>
        <v>0</v>
      </c>
      <c r="K484" s="135" t="s">
        <v>310</v>
      </c>
      <c r="L484" s="33"/>
      <c r="M484" s="140" t="s">
        <v>42</v>
      </c>
      <c r="N484" s="141" t="s">
        <v>50</v>
      </c>
      <c r="P484" s="142">
        <f>O484*H484</f>
        <v>0</v>
      </c>
      <c r="Q484" s="142">
        <v>9.1999999999999998E-3</v>
      </c>
      <c r="R484" s="142">
        <f>Q484*H484</f>
        <v>0.69920000000000004</v>
      </c>
      <c r="S484" s="142">
        <v>0</v>
      </c>
      <c r="T484" s="143">
        <f>S484*H484</f>
        <v>0</v>
      </c>
      <c r="AR484" s="144" t="s">
        <v>436</v>
      </c>
      <c r="AT484" s="144" t="s">
        <v>307</v>
      </c>
      <c r="AU484" s="144" t="s">
        <v>88</v>
      </c>
      <c r="AY484" s="18" t="s">
        <v>305</v>
      </c>
      <c r="BE484" s="145">
        <f>IF(N484="základní",J484,0)</f>
        <v>0</v>
      </c>
      <c r="BF484" s="145">
        <f>IF(N484="snížená",J484,0)</f>
        <v>0</v>
      </c>
      <c r="BG484" s="145">
        <f>IF(N484="zákl. přenesená",J484,0)</f>
        <v>0</v>
      </c>
      <c r="BH484" s="145">
        <f>IF(N484="sníž. přenesená",J484,0)</f>
        <v>0</v>
      </c>
      <c r="BI484" s="145">
        <f>IF(N484="nulová",J484,0)</f>
        <v>0</v>
      </c>
      <c r="BJ484" s="18" t="s">
        <v>86</v>
      </c>
      <c r="BK484" s="145">
        <f>ROUND(I484*H484,2)</f>
        <v>0</v>
      </c>
      <c r="BL484" s="18" t="s">
        <v>436</v>
      </c>
      <c r="BM484" s="144" t="s">
        <v>5548</v>
      </c>
    </row>
    <row r="485" spans="2:65" s="1" customFormat="1" ht="29.25">
      <c r="B485" s="33"/>
      <c r="D485" s="146" t="s">
        <v>313</v>
      </c>
      <c r="F485" s="147" t="s">
        <v>5549</v>
      </c>
      <c r="I485" s="148"/>
      <c r="L485" s="33"/>
      <c r="M485" s="149"/>
      <c r="T485" s="54"/>
      <c r="AT485" s="18" t="s">
        <v>313</v>
      </c>
      <c r="AU485" s="18" t="s">
        <v>88</v>
      </c>
    </row>
    <row r="486" spans="2:65" s="1" customFormat="1" ht="11.25">
      <c r="B486" s="33"/>
      <c r="D486" s="150" t="s">
        <v>315</v>
      </c>
      <c r="F486" s="151" t="s">
        <v>5550</v>
      </c>
      <c r="I486" s="148"/>
      <c r="L486" s="33"/>
      <c r="M486" s="149"/>
      <c r="T486" s="54"/>
      <c r="AT486" s="18" t="s">
        <v>315</v>
      </c>
      <c r="AU486" s="18" t="s">
        <v>88</v>
      </c>
    </row>
    <row r="487" spans="2:65" s="1" customFormat="1" ht="24.2" customHeight="1">
      <c r="B487" s="33"/>
      <c r="C487" s="133" t="s">
        <v>1293</v>
      </c>
      <c r="D487" s="133" t="s">
        <v>307</v>
      </c>
      <c r="E487" s="134" t="s">
        <v>5551</v>
      </c>
      <c r="F487" s="135" t="s">
        <v>5552</v>
      </c>
      <c r="G487" s="136" t="s">
        <v>5062</v>
      </c>
      <c r="H487" s="193"/>
      <c r="I487" s="138"/>
      <c r="J487" s="139">
        <f>ROUND(I487*H487,2)</f>
        <v>0</v>
      </c>
      <c r="K487" s="135" t="s">
        <v>310</v>
      </c>
      <c r="L487" s="33"/>
      <c r="M487" s="140" t="s">
        <v>42</v>
      </c>
      <c r="N487" s="141" t="s">
        <v>50</v>
      </c>
      <c r="P487" s="142">
        <f>O487*H487</f>
        <v>0</v>
      </c>
      <c r="Q487" s="142">
        <v>0</v>
      </c>
      <c r="R487" s="142">
        <f>Q487*H487</f>
        <v>0</v>
      </c>
      <c r="S487" s="142">
        <v>0</v>
      </c>
      <c r="T487" s="143">
        <f>S487*H487</f>
        <v>0</v>
      </c>
      <c r="AR487" s="144" t="s">
        <v>436</v>
      </c>
      <c r="AT487" s="144" t="s">
        <v>307</v>
      </c>
      <c r="AU487" s="144" t="s">
        <v>88</v>
      </c>
      <c r="AY487" s="18" t="s">
        <v>305</v>
      </c>
      <c r="BE487" s="145">
        <f>IF(N487="základní",J487,0)</f>
        <v>0</v>
      </c>
      <c r="BF487" s="145">
        <f>IF(N487="snížená",J487,0)</f>
        <v>0</v>
      </c>
      <c r="BG487" s="145">
        <f>IF(N487="zákl. přenesená",J487,0)</f>
        <v>0</v>
      </c>
      <c r="BH487" s="145">
        <f>IF(N487="sníž. přenesená",J487,0)</f>
        <v>0</v>
      </c>
      <c r="BI487" s="145">
        <f>IF(N487="nulová",J487,0)</f>
        <v>0</v>
      </c>
      <c r="BJ487" s="18" t="s">
        <v>86</v>
      </c>
      <c r="BK487" s="145">
        <f>ROUND(I487*H487,2)</f>
        <v>0</v>
      </c>
      <c r="BL487" s="18" t="s">
        <v>436</v>
      </c>
      <c r="BM487" s="144" t="s">
        <v>5553</v>
      </c>
    </row>
    <row r="488" spans="2:65" s="1" customFormat="1" ht="29.25">
      <c r="B488" s="33"/>
      <c r="D488" s="146" t="s">
        <v>313</v>
      </c>
      <c r="F488" s="147" t="s">
        <v>5554</v>
      </c>
      <c r="I488" s="148"/>
      <c r="L488" s="33"/>
      <c r="M488" s="149"/>
      <c r="T488" s="54"/>
      <c r="AT488" s="18" t="s">
        <v>313</v>
      </c>
      <c r="AU488" s="18" t="s">
        <v>88</v>
      </c>
    </row>
    <row r="489" spans="2:65" s="1" customFormat="1" ht="11.25">
      <c r="B489" s="33"/>
      <c r="D489" s="150" t="s">
        <v>315</v>
      </c>
      <c r="F489" s="151" t="s">
        <v>5555</v>
      </c>
      <c r="I489" s="148"/>
      <c r="L489" s="33"/>
      <c r="M489" s="149"/>
      <c r="T489" s="54"/>
      <c r="AT489" s="18" t="s">
        <v>315</v>
      </c>
      <c r="AU489" s="18" t="s">
        <v>88</v>
      </c>
    </row>
    <row r="490" spans="2:65" s="11" customFormat="1" ht="25.9" customHeight="1">
      <c r="B490" s="121"/>
      <c r="D490" s="122" t="s">
        <v>78</v>
      </c>
      <c r="E490" s="123" t="s">
        <v>5556</v>
      </c>
      <c r="F490" s="123" t="s">
        <v>5557</v>
      </c>
      <c r="I490" s="124"/>
      <c r="J490" s="125">
        <f>BK490</f>
        <v>0</v>
      </c>
      <c r="L490" s="121"/>
      <c r="M490" s="126"/>
      <c r="P490" s="127">
        <f>SUM(P491:P494)</f>
        <v>0</v>
      </c>
      <c r="R490" s="127">
        <f>SUM(R491:R494)</f>
        <v>0</v>
      </c>
      <c r="T490" s="128">
        <f>SUM(T491:T494)</f>
        <v>0</v>
      </c>
      <c r="AR490" s="122" t="s">
        <v>311</v>
      </c>
      <c r="AT490" s="129" t="s">
        <v>78</v>
      </c>
      <c r="AU490" s="129" t="s">
        <v>79</v>
      </c>
      <c r="AY490" s="122" t="s">
        <v>305</v>
      </c>
      <c r="BK490" s="130">
        <f>SUM(BK491:BK494)</f>
        <v>0</v>
      </c>
    </row>
    <row r="491" spans="2:65" s="1" customFormat="1" ht="21.75" customHeight="1">
      <c r="B491" s="33"/>
      <c r="C491" s="133" t="s">
        <v>1296</v>
      </c>
      <c r="D491" s="133" t="s">
        <v>307</v>
      </c>
      <c r="E491" s="134" t="s">
        <v>5558</v>
      </c>
      <c r="F491" s="135" t="s">
        <v>5559</v>
      </c>
      <c r="G491" s="136" t="s">
        <v>5560</v>
      </c>
      <c r="H491" s="137">
        <v>400</v>
      </c>
      <c r="I491" s="138"/>
      <c r="J491" s="139">
        <f>ROUND(I491*H491,2)</f>
        <v>0</v>
      </c>
      <c r="K491" s="135" t="s">
        <v>310</v>
      </c>
      <c r="L491" s="33"/>
      <c r="M491" s="140" t="s">
        <v>42</v>
      </c>
      <c r="N491" s="141" t="s">
        <v>50</v>
      </c>
      <c r="P491" s="142">
        <f>O491*H491</f>
        <v>0</v>
      </c>
      <c r="Q491" s="142">
        <v>0</v>
      </c>
      <c r="R491" s="142">
        <f>Q491*H491</f>
        <v>0</v>
      </c>
      <c r="S491" s="142">
        <v>0</v>
      </c>
      <c r="T491" s="143">
        <f>S491*H491</f>
        <v>0</v>
      </c>
      <c r="AR491" s="144" t="s">
        <v>3048</v>
      </c>
      <c r="AT491" s="144" t="s">
        <v>307</v>
      </c>
      <c r="AU491" s="144" t="s">
        <v>86</v>
      </c>
      <c r="AY491" s="18" t="s">
        <v>305</v>
      </c>
      <c r="BE491" s="145">
        <f>IF(N491="základní",J491,0)</f>
        <v>0</v>
      </c>
      <c r="BF491" s="145">
        <f>IF(N491="snížená",J491,0)</f>
        <v>0</v>
      </c>
      <c r="BG491" s="145">
        <f>IF(N491="zákl. přenesená",J491,0)</f>
        <v>0</v>
      </c>
      <c r="BH491" s="145">
        <f>IF(N491="sníž. přenesená",J491,0)</f>
        <v>0</v>
      </c>
      <c r="BI491" s="145">
        <f>IF(N491="nulová",J491,0)</f>
        <v>0</v>
      </c>
      <c r="BJ491" s="18" t="s">
        <v>86</v>
      </c>
      <c r="BK491" s="145">
        <f>ROUND(I491*H491,2)</f>
        <v>0</v>
      </c>
      <c r="BL491" s="18" t="s">
        <v>3048</v>
      </c>
      <c r="BM491" s="144" t="s">
        <v>5561</v>
      </c>
    </row>
    <row r="492" spans="2:65" s="1" customFormat="1" ht="19.5">
      <c r="B492" s="33"/>
      <c r="D492" s="146" t="s">
        <v>313</v>
      </c>
      <c r="F492" s="147" t="s">
        <v>5562</v>
      </c>
      <c r="I492" s="148"/>
      <c r="L492" s="33"/>
      <c r="M492" s="149"/>
      <c r="T492" s="54"/>
      <c r="AT492" s="18" t="s">
        <v>313</v>
      </c>
      <c r="AU492" s="18" t="s">
        <v>86</v>
      </c>
    </row>
    <row r="493" spans="2:65" s="1" customFormat="1" ht="11.25">
      <c r="B493" s="33"/>
      <c r="D493" s="150" t="s">
        <v>315</v>
      </c>
      <c r="F493" s="151" t="s">
        <v>5563</v>
      </c>
      <c r="I493" s="148"/>
      <c r="L493" s="33"/>
      <c r="M493" s="149"/>
      <c r="T493" s="54"/>
      <c r="AT493" s="18" t="s">
        <v>315</v>
      </c>
      <c r="AU493" s="18" t="s">
        <v>86</v>
      </c>
    </row>
    <row r="494" spans="2:65" s="1" customFormat="1" ht="19.5">
      <c r="B494" s="33"/>
      <c r="D494" s="146" t="s">
        <v>1012</v>
      </c>
      <c r="F494" s="189" t="s">
        <v>5564</v>
      </c>
      <c r="I494" s="148"/>
      <c r="L494" s="33"/>
      <c r="M494" s="149"/>
      <c r="T494" s="54"/>
      <c r="AT494" s="18" t="s">
        <v>1012</v>
      </c>
      <c r="AU494" s="18" t="s">
        <v>86</v>
      </c>
    </row>
    <row r="495" spans="2:65" s="11" customFormat="1" ht="25.9" customHeight="1">
      <c r="B495" s="121"/>
      <c r="D495" s="122" t="s">
        <v>78</v>
      </c>
      <c r="E495" s="123" t="s">
        <v>193</v>
      </c>
      <c r="F495" s="123" t="s">
        <v>194</v>
      </c>
      <c r="I495" s="124"/>
      <c r="J495" s="125">
        <f>BK495</f>
        <v>0</v>
      </c>
      <c r="L495" s="121"/>
      <c r="M495" s="126"/>
      <c r="P495" s="127">
        <f>P496</f>
        <v>0</v>
      </c>
      <c r="R495" s="127">
        <f>R496</f>
        <v>0</v>
      </c>
      <c r="T495" s="128">
        <f>T496</f>
        <v>0</v>
      </c>
      <c r="AR495" s="122" t="s">
        <v>340</v>
      </c>
      <c r="AT495" s="129" t="s">
        <v>78</v>
      </c>
      <c r="AU495" s="129" t="s">
        <v>79</v>
      </c>
      <c r="AY495" s="122" t="s">
        <v>305</v>
      </c>
      <c r="BK495" s="130">
        <f>BK496</f>
        <v>0</v>
      </c>
    </row>
    <row r="496" spans="2:65" s="11" customFormat="1" ht="22.9" customHeight="1">
      <c r="B496" s="121"/>
      <c r="D496" s="122" t="s">
        <v>78</v>
      </c>
      <c r="E496" s="131" t="s">
        <v>5565</v>
      </c>
      <c r="F496" s="131" t="s">
        <v>5566</v>
      </c>
      <c r="I496" s="124"/>
      <c r="J496" s="132">
        <f>BK496</f>
        <v>0</v>
      </c>
      <c r="L496" s="121"/>
      <c r="M496" s="126"/>
      <c r="P496" s="127">
        <f>SUM(P497:P499)</f>
        <v>0</v>
      </c>
      <c r="R496" s="127">
        <f>SUM(R497:R499)</f>
        <v>0</v>
      </c>
      <c r="T496" s="128">
        <f>SUM(T497:T499)</f>
        <v>0</v>
      </c>
      <c r="AR496" s="122" t="s">
        <v>340</v>
      </c>
      <c r="AT496" s="129" t="s">
        <v>78</v>
      </c>
      <c r="AU496" s="129" t="s">
        <v>86</v>
      </c>
      <c r="AY496" s="122" t="s">
        <v>305</v>
      </c>
      <c r="BK496" s="130">
        <f>SUM(BK497:BK499)</f>
        <v>0</v>
      </c>
    </row>
    <row r="497" spans="2:65" s="1" customFormat="1" ht="16.5" customHeight="1">
      <c r="B497" s="33"/>
      <c r="C497" s="133" t="s">
        <v>1304</v>
      </c>
      <c r="D497" s="133" t="s">
        <v>307</v>
      </c>
      <c r="E497" s="134" t="s">
        <v>5567</v>
      </c>
      <c r="F497" s="135" t="s">
        <v>5568</v>
      </c>
      <c r="G497" s="136" t="s">
        <v>5307</v>
      </c>
      <c r="H497" s="137">
        <v>1</v>
      </c>
      <c r="I497" s="138"/>
      <c r="J497" s="139">
        <f>ROUND(I497*H497,2)</f>
        <v>0</v>
      </c>
      <c r="K497" s="135" t="s">
        <v>5569</v>
      </c>
      <c r="L497" s="33"/>
      <c r="M497" s="140" t="s">
        <v>42</v>
      </c>
      <c r="N497" s="141" t="s">
        <v>50</v>
      </c>
      <c r="P497" s="142">
        <f>O497*H497</f>
        <v>0</v>
      </c>
      <c r="Q497" s="142">
        <v>0</v>
      </c>
      <c r="R497" s="142">
        <f>Q497*H497</f>
        <v>0</v>
      </c>
      <c r="S497" s="142">
        <v>0</v>
      </c>
      <c r="T497" s="143">
        <f>S497*H497</f>
        <v>0</v>
      </c>
      <c r="AR497" s="144" t="s">
        <v>5570</v>
      </c>
      <c r="AT497" s="144" t="s">
        <v>307</v>
      </c>
      <c r="AU497" s="144" t="s">
        <v>88</v>
      </c>
      <c r="AY497" s="18" t="s">
        <v>305</v>
      </c>
      <c r="BE497" s="145">
        <f>IF(N497="základní",J497,0)</f>
        <v>0</v>
      </c>
      <c r="BF497" s="145">
        <f>IF(N497="snížená",J497,0)</f>
        <v>0</v>
      </c>
      <c r="BG497" s="145">
        <f>IF(N497="zákl. přenesená",J497,0)</f>
        <v>0</v>
      </c>
      <c r="BH497" s="145">
        <f>IF(N497="sníž. přenesená",J497,0)</f>
        <v>0</v>
      </c>
      <c r="BI497" s="145">
        <f>IF(N497="nulová",J497,0)</f>
        <v>0</v>
      </c>
      <c r="BJ497" s="18" t="s">
        <v>86</v>
      </c>
      <c r="BK497" s="145">
        <f>ROUND(I497*H497,2)</f>
        <v>0</v>
      </c>
      <c r="BL497" s="18" t="s">
        <v>5570</v>
      </c>
      <c r="BM497" s="144" t="s">
        <v>5571</v>
      </c>
    </row>
    <row r="498" spans="2:65" s="1" customFormat="1" ht="11.25">
      <c r="B498" s="33"/>
      <c r="D498" s="146" t="s">
        <v>313</v>
      </c>
      <c r="F498" s="147" t="s">
        <v>5568</v>
      </c>
      <c r="I498" s="148"/>
      <c r="L498" s="33"/>
      <c r="M498" s="149"/>
      <c r="T498" s="54"/>
      <c r="AT498" s="18" t="s">
        <v>313</v>
      </c>
      <c r="AU498" s="18" t="s">
        <v>88</v>
      </c>
    </row>
    <row r="499" spans="2:65" s="1" customFormat="1" ht="11.25">
      <c r="B499" s="33"/>
      <c r="D499" s="150" t="s">
        <v>315</v>
      </c>
      <c r="F499" s="151" t="s">
        <v>5572</v>
      </c>
      <c r="I499" s="148"/>
      <c r="L499" s="33"/>
      <c r="M499" s="194"/>
      <c r="N499" s="195"/>
      <c r="O499" s="195"/>
      <c r="P499" s="195"/>
      <c r="Q499" s="195"/>
      <c r="R499" s="195"/>
      <c r="S499" s="195"/>
      <c r="T499" s="196"/>
      <c r="AT499" s="18" t="s">
        <v>315</v>
      </c>
      <c r="AU499" s="18" t="s">
        <v>88</v>
      </c>
    </row>
    <row r="500" spans="2:65" s="1" customFormat="1" ht="6.95" customHeight="1">
      <c r="B500" s="42"/>
      <c r="C500" s="43"/>
      <c r="D500" s="43"/>
      <c r="E500" s="43"/>
      <c r="F500" s="43"/>
      <c r="G500" s="43"/>
      <c r="H500" s="43"/>
      <c r="I500" s="43"/>
      <c r="J500" s="43"/>
      <c r="K500" s="43"/>
      <c r="L500" s="33"/>
    </row>
  </sheetData>
  <sheetProtection algorithmName="SHA-512" hashValue="Iql8FRqH1QD0HSNwTO58NOI2AQBOJLir9A/RI0Qmasmee3ieeUkqbfvkH+Fhu6rIyOAGf3abU34o7ggMD1NcVw==" saltValue="0rQrgv41GhRH1EpEJPN4OinGUl4pHpS2aCl+H5RQgvoBpiw7jrJ2ysiBP8iAlnuR+FJf+UftDxmr+w2m9dvMRg==" spinCount="100000" sheet="1" objects="1" scenarios="1" formatColumns="0" formatRows="0" autoFilter="0"/>
  <autoFilter ref="C103:K499" xr:uid="{00000000-0009-0000-0000-000003000000}"/>
  <mergeCells count="15">
    <mergeCell ref="E90:H90"/>
    <mergeCell ref="E94:H94"/>
    <mergeCell ref="E92:H92"/>
    <mergeCell ref="E96:H96"/>
    <mergeCell ref="L2:V2"/>
    <mergeCell ref="E31:H31"/>
    <mergeCell ref="E52:H52"/>
    <mergeCell ref="E56:H56"/>
    <mergeCell ref="E54:H54"/>
    <mergeCell ref="E58:H58"/>
    <mergeCell ref="E7:H7"/>
    <mergeCell ref="E11:H11"/>
    <mergeCell ref="E9:H9"/>
    <mergeCell ref="E13:H13"/>
    <mergeCell ref="E22:H22"/>
  </mergeCells>
  <hyperlinks>
    <hyperlink ref="F109" r:id="rId1" xr:uid="{00000000-0004-0000-0300-000000000000}"/>
    <hyperlink ref="F113" r:id="rId2" xr:uid="{00000000-0004-0000-0300-000001000000}"/>
    <hyperlink ref="F121" r:id="rId3" xr:uid="{00000000-0004-0000-0300-000002000000}"/>
    <hyperlink ref="F126" r:id="rId4" xr:uid="{00000000-0004-0000-0300-000003000000}"/>
    <hyperlink ref="F134" r:id="rId5" xr:uid="{00000000-0004-0000-0300-000004000000}"/>
    <hyperlink ref="F139" r:id="rId6" xr:uid="{00000000-0004-0000-0300-000005000000}"/>
    <hyperlink ref="F143" r:id="rId7" xr:uid="{00000000-0004-0000-0300-000006000000}"/>
    <hyperlink ref="F147" r:id="rId8" xr:uid="{00000000-0004-0000-0300-000007000000}"/>
    <hyperlink ref="F156" r:id="rId9" xr:uid="{00000000-0004-0000-0300-000008000000}"/>
    <hyperlink ref="F162" r:id="rId10" xr:uid="{00000000-0004-0000-0300-000009000000}"/>
    <hyperlink ref="F179" r:id="rId11" xr:uid="{00000000-0004-0000-0300-00000A000000}"/>
    <hyperlink ref="F188" r:id="rId12" xr:uid="{00000000-0004-0000-0300-00000B000000}"/>
    <hyperlink ref="F192" r:id="rId13" xr:uid="{00000000-0004-0000-0300-00000C000000}"/>
    <hyperlink ref="F195" r:id="rId14" xr:uid="{00000000-0004-0000-0300-00000D000000}"/>
    <hyperlink ref="F198" r:id="rId15" xr:uid="{00000000-0004-0000-0300-00000E000000}"/>
    <hyperlink ref="F204" r:id="rId16" xr:uid="{00000000-0004-0000-0300-00000F000000}"/>
    <hyperlink ref="F207" r:id="rId17" xr:uid="{00000000-0004-0000-0300-000010000000}"/>
    <hyperlink ref="F210" r:id="rId18" xr:uid="{00000000-0004-0000-0300-000011000000}"/>
    <hyperlink ref="F215" r:id="rId19" xr:uid="{00000000-0004-0000-0300-000012000000}"/>
    <hyperlink ref="F218" r:id="rId20" xr:uid="{00000000-0004-0000-0300-000013000000}"/>
    <hyperlink ref="F221" r:id="rId21" xr:uid="{00000000-0004-0000-0300-000014000000}"/>
    <hyperlink ref="F224" r:id="rId22" xr:uid="{00000000-0004-0000-0300-000015000000}"/>
    <hyperlink ref="F227" r:id="rId23" xr:uid="{00000000-0004-0000-0300-000016000000}"/>
    <hyperlink ref="F231" r:id="rId24" xr:uid="{00000000-0004-0000-0300-000017000000}"/>
    <hyperlink ref="F235" r:id="rId25" xr:uid="{00000000-0004-0000-0300-000018000000}"/>
    <hyperlink ref="F241" r:id="rId26" xr:uid="{00000000-0004-0000-0300-000019000000}"/>
    <hyperlink ref="F245" r:id="rId27" xr:uid="{00000000-0004-0000-0300-00001A000000}"/>
    <hyperlink ref="F248" r:id="rId28" xr:uid="{00000000-0004-0000-0300-00001B000000}"/>
    <hyperlink ref="F251" r:id="rId29" xr:uid="{00000000-0004-0000-0300-00001C000000}"/>
    <hyperlink ref="F254" r:id="rId30" xr:uid="{00000000-0004-0000-0300-00001D000000}"/>
    <hyperlink ref="F257" r:id="rId31" xr:uid="{00000000-0004-0000-0300-00001E000000}"/>
    <hyperlink ref="F260" r:id="rId32" xr:uid="{00000000-0004-0000-0300-00001F000000}"/>
    <hyperlink ref="F264" r:id="rId33" xr:uid="{00000000-0004-0000-0300-000020000000}"/>
    <hyperlink ref="F275" r:id="rId34" xr:uid="{00000000-0004-0000-0300-000021000000}"/>
    <hyperlink ref="F278" r:id="rId35" xr:uid="{00000000-0004-0000-0300-000022000000}"/>
    <hyperlink ref="F285" r:id="rId36" xr:uid="{00000000-0004-0000-0300-000023000000}"/>
    <hyperlink ref="F288" r:id="rId37" xr:uid="{00000000-0004-0000-0300-000024000000}"/>
    <hyperlink ref="F291" r:id="rId38" xr:uid="{00000000-0004-0000-0300-000025000000}"/>
    <hyperlink ref="F295" r:id="rId39" xr:uid="{00000000-0004-0000-0300-000026000000}"/>
    <hyperlink ref="F298" r:id="rId40" xr:uid="{00000000-0004-0000-0300-000027000000}"/>
    <hyperlink ref="F301" r:id="rId41" xr:uid="{00000000-0004-0000-0300-000028000000}"/>
    <hyperlink ref="F304" r:id="rId42" xr:uid="{00000000-0004-0000-0300-000029000000}"/>
    <hyperlink ref="F307" r:id="rId43" xr:uid="{00000000-0004-0000-0300-00002A000000}"/>
    <hyperlink ref="F310" r:id="rId44" xr:uid="{00000000-0004-0000-0300-00002B000000}"/>
    <hyperlink ref="F313" r:id="rId45" xr:uid="{00000000-0004-0000-0300-00002C000000}"/>
    <hyperlink ref="F316" r:id="rId46" xr:uid="{00000000-0004-0000-0300-00002D000000}"/>
    <hyperlink ref="F319" r:id="rId47" xr:uid="{00000000-0004-0000-0300-00002E000000}"/>
    <hyperlink ref="F322" r:id="rId48" xr:uid="{00000000-0004-0000-0300-00002F000000}"/>
    <hyperlink ref="F325" r:id="rId49" xr:uid="{00000000-0004-0000-0300-000030000000}"/>
    <hyperlink ref="F328" r:id="rId50" xr:uid="{00000000-0004-0000-0300-000031000000}"/>
    <hyperlink ref="F333" r:id="rId51" xr:uid="{00000000-0004-0000-0300-000032000000}"/>
    <hyperlink ref="F336" r:id="rId52" xr:uid="{00000000-0004-0000-0300-000033000000}"/>
    <hyperlink ref="F339" r:id="rId53" xr:uid="{00000000-0004-0000-0300-000034000000}"/>
    <hyperlink ref="F344" r:id="rId54" xr:uid="{00000000-0004-0000-0300-000035000000}"/>
    <hyperlink ref="F347" r:id="rId55" xr:uid="{00000000-0004-0000-0300-000036000000}"/>
    <hyperlink ref="F350" r:id="rId56" xr:uid="{00000000-0004-0000-0300-000037000000}"/>
    <hyperlink ref="F353" r:id="rId57" xr:uid="{00000000-0004-0000-0300-000038000000}"/>
    <hyperlink ref="F356" r:id="rId58" xr:uid="{00000000-0004-0000-0300-000039000000}"/>
    <hyperlink ref="F359" r:id="rId59" xr:uid="{00000000-0004-0000-0300-00003A000000}"/>
    <hyperlink ref="F362" r:id="rId60" xr:uid="{00000000-0004-0000-0300-00003B000000}"/>
    <hyperlink ref="F365" r:id="rId61" xr:uid="{00000000-0004-0000-0300-00003C000000}"/>
    <hyperlink ref="F368" r:id="rId62" xr:uid="{00000000-0004-0000-0300-00003D000000}"/>
    <hyperlink ref="F371" r:id="rId63" xr:uid="{00000000-0004-0000-0300-00003E000000}"/>
    <hyperlink ref="F386" r:id="rId64" xr:uid="{00000000-0004-0000-0300-00003F000000}"/>
    <hyperlink ref="F389" r:id="rId65" xr:uid="{00000000-0004-0000-0300-000040000000}"/>
    <hyperlink ref="F393" r:id="rId66" xr:uid="{00000000-0004-0000-0300-000041000000}"/>
    <hyperlink ref="F397" r:id="rId67" xr:uid="{00000000-0004-0000-0300-000042000000}"/>
    <hyperlink ref="F400" r:id="rId68" xr:uid="{00000000-0004-0000-0300-000043000000}"/>
    <hyperlink ref="F403" r:id="rId69" xr:uid="{00000000-0004-0000-0300-000044000000}"/>
    <hyperlink ref="F411" r:id="rId70" xr:uid="{00000000-0004-0000-0300-000045000000}"/>
    <hyperlink ref="F414" r:id="rId71" xr:uid="{00000000-0004-0000-0300-000046000000}"/>
    <hyperlink ref="F431" r:id="rId72" xr:uid="{00000000-0004-0000-0300-000047000000}"/>
    <hyperlink ref="F434" r:id="rId73" xr:uid="{00000000-0004-0000-0300-000048000000}"/>
    <hyperlink ref="F437" r:id="rId74" xr:uid="{00000000-0004-0000-0300-000049000000}"/>
    <hyperlink ref="F440" r:id="rId75" xr:uid="{00000000-0004-0000-0300-00004A000000}"/>
    <hyperlink ref="F448" r:id="rId76" xr:uid="{00000000-0004-0000-0300-00004B000000}"/>
    <hyperlink ref="F453" r:id="rId77" xr:uid="{00000000-0004-0000-0300-00004C000000}"/>
    <hyperlink ref="F456" r:id="rId78" xr:uid="{00000000-0004-0000-0300-00004D000000}"/>
    <hyperlink ref="F466" r:id="rId79" xr:uid="{00000000-0004-0000-0300-00004E000000}"/>
    <hyperlink ref="F469" r:id="rId80" xr:uid="{00000000-0004-0000-0300-00004F000000}"/>
    <hyperlink ref="F472" r:id="rId81" xr:uid="{00000000-0004-0000-0300-000050000000}"/>
    <hyperlink ref="F475" r:id="rId82" xr:uid="{00000000-0004-0000-0300-000051000000}"/>
    <hyperlink ref="F479" r:id="rId83" xr:uid="{00000000-0004-0000-0300-000052000000}"/>
    <hyperlink ref="F482" r:id="rId84" xr:uid="{00000000-0004-0000-0300-000053000000}"/>
    <hyperlink ref="F486" r:id="rId85" xr:uid="{00000000-0004-0000-0300-000054000000}"/>
    <hyperlink ref="F489" r:id="rId86" xr:uid="{00000000-0004-0000-0300-000055000000}"/>
    <hyperlink ref="F493" r:id="rId87" xr:uid="{00000000-0004-0000-0300-000056000000}"/>
    <hyperlink ref="F499" r:id="rId88" xr:uid="{00000000-0004-0000-0300-000057000000}"/>
  </hyperlinks>
  <pageMargins left="0.39374999999999999" right="0.39374999999999999" top="0.39374999999999999" bottom="0.39374999999999999" header="0" footer="0"/>
  <pageSetup paperSize="9" scale="76" fitToHeight="100" orientation="portrait" blackAndWhite="1" r:id="rId89"/>
  <headerFooter>
    <oddFooter>&amp;CStrana &amp;P z &amp;N</oddFooter>
  </headerFooter>
  <drawing r:id="rId9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BM603"/>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95"/>
      <c r="M2" s="295"/>
      <c r="N2" s="295"/>
      <c r="O2" s="295"/>
      <c r="P2" s="295"/>
      <c r="Q2" s="295"/>
      <c r="R2" s="295"/>
      <c r="S2" s="295"/>
      <c r="T2" s="295"/>
      <c r="U2" s="295"/>
      <c r="V2" s="295"/>
      <c r="AT2" s="18" t="s">
        <v>106</v>
      </c>
    </row>
    <row r="3" spans="2:46" ht="6.95" customHeight="1">
      <c r="B3" s="19"/>
      <c r="C3" s="20"/>
      <c r="D3" s="20"/>
      <c r="E3" s="20"/>
      <c r="F3" s="20"/>
      <c r="G3" s="20"/>
      <c r="H3" s="20"/>
      <c r="I3" s="20"/>
      <c r="J3" s="20"/>
      <c r="K3" s="20"/>
      <c r="L3" s="21"/>
      <c r="AT3" s="18" t="s">
        <v>88</v>
      </c>
    </row>
    <row r="4" spans="2:46" ht="24.95" customHeight="1">
      <c r="B4" s="21"/>
      <c r="D4" s="22" t="s">
        <v>204</v>
      </c>
      <c r="L4" s="21"/>
      <c r="M4" s="92" t="s">
        <v>10</v>
      </c>
      <c r="AT4" s="18" t="s">
        <v>4</v>
      </c>
    </row>
    <row r="5" spans="2:46" ht="6.95" customHeight="1">
      <c r="B5" s="21"/>
      <c r="L5" s="21"/>
    </row>
    <row r="6" spans="2:46" ht="12" customHeight="1">
      <c r="B6" s="21"/>
      <c r="D6" s="28" t="s">
        <v>16</v>
      </c>
      <c r="L6" s="21"/>
    </row>
    <row r="7" spans="2:46" ht="16.5" customHeight="1">
      <c r="B7" s="21"/>
      <c r="E7" s="333" t="str">
        <f>'Rekapitulace stavby'!K6</f>
        <v>Domov pro seniory v Litomyšli</v>
      </c>
      <c r="F7" s="334"/>
      <c r="G7" s="334"/>
      <c r="H7" s="334"/>
      <c r="L7" s="21"/>
    </row>
    <row r="8" spans="2:46" ht="12.75">
      <c r="B8" s="21"/>
      <c r="D8" s="28" t="s">
        <v>217</v>
      </c>
      <c r="L8" s="21"/>
    </row>
    <row r="9" spans="2:46" ht="16.5" customHeight="1">
      <c r="B9" s="21"/>
      <c r="E9" s="333" t="s">
        <v>221</v>
      </c>
      <c r="F9" s="295"/>
      <c r="G9" s="295"/>
      <c r="H9" s="295"/>
      <c r="L9" s="21"/>
    </row>
    <row r="10" spans="2:46" ht="12" customHeight="1">
      <c r="B10" s="21"/>
      <c r="D10" s="28" t="s">
        <v>224</v>
      </c>
      <c r="L10" s="21"/>
    </row>
    <row r="11" spans="2:46" s="1" customFormat="1" ht="16.5" customHeight="1">
      <c r="B11" s="33"/>
      <c r="E11" s="329" t="s">
        <v>227</v>
      </c>
      <c r="F11" s="335"/>
      <c r="G11" s="335"/>
      <c r="H11" s="335"/>
      <c r="L11" s="33"/>
    </row>
    <row r="12" spans="2:46" s="1" customFormat="1" ht="12" customHeight="1">
      <c r="B12" s="33"/>
      <c r="D12" s="28" t="s">
        <v>231</v>
      </c>
      <c r="L12" s="33"/>
    </row>
    <row r="13" spans="2:46" s="1" customFormat="1" ht="16.5" customHeight="1">
      <c r="B13" s="33"/>
      <c r="E13" s="316" t="s">
        <v>5573</v>
      </c>
      <c r="F13" s="335"/>
      <c r="G13" s="335"/>
      <c r="H13" s="335"/>
      <c r="L13" s="33"/>
    </row>
    <row r="14" spans="2:46" s="1" customFormat="1" ht="11.25">
      <c r="B14" s="33"/>
      <c r="L14" s="33"/>
    </row>
    <row r="15" spans="2:46" s="1" customFormat="1" ht="12" customHeight="1">
      <c r="B15" s="33"/>
      <c r="D15" s="28" t="s">
        <v>18</v>
      </c>
      <c r="F15" s="26" t="s">
        <v>42</v>
      </c>
      <c r="I15" s="28" t="s">
        <v>20</v>
      </c>
      <c r="J15" s="26" t="s">
        <v>42</v>
      </c>
      <c r="L15" s="33"/>
    </row>
    <row r="16" spans="2:46" s="1" customFormat="1" ht="12" customHeight="1">
      <c r="B16" s="33"/>
      <c r="D16" s="28" t="s">
        <v>22</v>
      </c>
      <c r="F16" s="26" t="s">
        <v>23</v>
      </c>
      <c r="I16" s="28" t="s">
        <v>24</v>
      </c>
      <c r="J16" s="50" t="str">
        <f>'Rekapitulace stavby'!AN8</f>
        <v>20. 1. 2025</v>
      </c>
      <c r="L16" s="33"/>
    </row>
    <row r="17" spans="2:12" s="1" customFormat="1" ht="10.9" customHeight="1">
      <c r="B17" s="33"/>
      <c r="L17" s="33"/>
    </row>
    <row r="18" spans="2:12" s="1" customFormat="1" ht="12" customHeight="1">
      <c r="B18" s="33"/>
      <c r="D18" s="28" t="s">
        <v>26</v>
      </c>
      <c r="I18" s="28" t="s">
        <v>27</v>
      </c>
      <c r="J18" s="26" t="s">
        <v>42</v>
      </c>
      <c r="L18" s="33"/>
    </row>
    <row r="19" spans="2:12" s="1" customFormat="1" ht="18" customHeight="1">
      <c r="B19" s="33"/>
      <c r="E19" s="26" t="s">
        <v>29</v>
      </c>
      <c r="I19" s="28" t="s">
        <v>30</v>
      </c>
      <c r="J19" s="26" t="s">
        <v>42</v>
      </c>
      <c r="L19" s="33"/>
    </row>
    <row r="20" spans="2:12" s="1" customFormat="1" ht="6.95" customHeight="1">
      <c r="B20" s="33"/>
      <c r="L20" s="33"/>
    </row>
    <row r="21" spans="2:12" s="1" customFormat="1" ht="12" customHeight="1">
      <c r="B21" s="33"/>
      <c r="D21" s="28" t="s">
        <v>32</v>
      </c>
      <c r="I21" s="28" t="s">
        <v>27</v>
      </c>
      <c r="J21" s="29" t="str">
        <f>'Rekapitulace stavby'!AN13</f>
        <v>Vyplň údaj</v>
      </c>
      <c r="L21" s="33"/>
    </row>
    <row r="22" spans="2:12" s="1" customFormat="1" ht="18" customHeight="1">
      <c r="B22" s="33"/>
      <c r="E22" s="336" t="str">
        <f>'Rekapitulace stavby'!E14</f>
        <v>Vyplň údaj</v>
      </c>
      <c r="F22" s="294"/>
      <c r="G22" s="294"/>
      <c r="H22" s="294"/>
      <c r="I22" s="28" t="s">
        <v>30</v>
      </c>
      <c r="J22" s="29" t="str">
        <f>'Rekapitulace stavby'!AN14</f>
        <v>Vyplň údaj</v>
      </c>
      <c r="L22" s="33"/>
    </row>
    <row r="23" spans="2:12" s="1" customFormat="1" ht="6.95" customHeight="1">
      <c r="B23" s="33"/>
      <c r="L23" s="33"/>
    </row>
    <row r="24" spans="2:12" s="1" customFormat="1" ht="12" customHeight="1">
      <c r="B24" s="33"/>
      <c r="D24" s="28" t="s">
        <v>34</v>
      </c>
      <c r="I24" s="28" t="s">
        <v>27</v>
      </c>
      <c r="J24" s="26" t="s">
        <v>42</v>
      </c>
      <c r="L24" s="33"/>
    </row>
    <row r="25" spans="2:12" s="1" customFormat="1" ht="18" customHeight="1">
      <c r="B25" s="33"/>
      <c r="E25" s="26" t="s">
        <v>4955</v>
      </c>
      <c r="I25" s="28" t="s">
        <v>30</v>
      </c>
      <c r="J25" s="26" t="s">
        <v>42</v>
      </c>
      <c r="L25" s="33"/>
    </row>
    <row r="26" spans="2:12" s="1" customFormat="1" ht="6.95" customHeight="1">
      <c r="B26" s="33"/>
      <c r="L26" s="33"/>
    </row>
    <row r="27" spans="2:12" s="1" customFormat="1" ht="12" customHeight="1">
      <c r="B27" s="33"/>
      <c r="D27" s="28" t="s">
        <v>39</v>
      </c>
      <c r="I27" s="28" t="s">
        <v>27</v>
      </c>
      <c r="J27" s="26" t="str">
        <f>IF('Rekapitulace stavby'!AN19="","",'Rekapitulace stavby'!AN19)</f>
        <v>63243393</v>
      </c>
      <c r="L27" s="33"/>
    </row>
    <row r="28" spans="2:12" s="1" customFormat="1" ht="18" customHeight="1">
      <c r="B28" s="33"/>
      <c r="E28" s="26" t="str">
        <f>IF('Rekapitulace stavby'!E20="","",'Rekapitulace stavby'!E20)</f>
        <v>Ing.Štefan Sivák</v>
      </c>
      <c r="I28" s="28" t="s">
        <v>30</v>
      </c>
      <c r="J28" s="26" t="str">
        <f>IF('Rekapitulace stavby'!AN20="","",'Rekapitulace stavby'!AN20)</f>
        <v/>
      </c>
      <c r="L28" s="33"/>
    </row>
    <row r="29" spans="2:12" s="1" customFormat="1" ht="6.95" customHeight="1">
      <c r="B29" s="33"/>
      <c r="L29" s="33"/>
    </row>
    <row r="30" spans="2:12" s="1" customFormat="1" ht="12" customHeight="1">
      <c r="B30" s="33"/>
      <c r="D30" s="28" t="s">
        <v>43</v>
      </c>
      <c r="L30" s="33"/>
    </row>
    <row r="31" spans="2:12" s="7" customFormat="1" ht="16.5" customHeight="1">
      <c r="B31" s="93"/>
      <c r="E31" s="299" t="s">
        <v>42</v>
      </c>
      <c r="F31" s="299"/>
      <c r="G31" s="299"/>
      <c r="H31" s="299"/>
      <c r="L31" s="93"/>
    </row>
    <row r="32" spans="2:12" s="1" customFormat="1" ht="6.95" customHeight="1">
      <c r="B32" s="33"/>
      <c r="L32" s="33"/>
    </row>
    <row r="33" spans="2:12" s="1" customFormat="1" ht="6.95" customHeight="1">
      <c r="B33" s="33"/>
      <c r="D33" s="51"/>
      <c r="E33" s="51"/>
      <c r="F33" s="51"/>
      <c r="G33" s="51"/>
      <c r="H33" s="51"/>
      <c r="I33" s="51"/>
      <c r="J33" s="51"/>
      <c r="K33" s="51"/>
      <c r="L33" s="33"/>
    </row>
    <row r="34" spans="2:12" s="1" customFormat="1" ht="25.35" customHeight="1">
      <c r="B34" s="33"/>
      <c r="D34" s="94" t="s">
        <v>45</v>
      </c>
      <c r="J34" s="64">
        <f>ROUND(J101, 2)</f>
        <v>0</v>
      </c>
      <c r="L34" s="33"/>
    </row>
    <row r="35" spans="2:12" s="1" customFormat="1" ht="6.95" customHeight="1">
      <c r="B35" s="33"/>
      <c r="D35" s="51"/>
      <c r="E35" s="51"/>
      <c r="F35" s="51"/>
      <c r="G35" s="51"/>
      <c r="H35" s="51"/>
      <c r="I35" s="51"/>
      <c r="J35" s="51"/>
      <c r="K35" s="51"/>
      <c r="L35" s="33"/>
    </row>
    <row r="36" spans="2:12" s="1" customFormat="1" ht="14.45" customHeight="1">
      <c r="B36" s="33"/>
      <c r="F36" s="36" t="s">
        <v>47</v>
      </c>
      <c r="I36" s="36" t="s">
        <v>46</v>
      </c>
      <c r="J36" s="36" t="s">
        <v>48</v>
      </c>
      <c r="L36" s="33"/>
    </row>
    <row r="37" spans="2:12" s="1" customFormat="1" ht="14.45" customHeight="1">
      <c r="B37" s="33"/>
      <c r="D37" s="53" t="s">
        <v>49</v>
      </c>
      <c r="E37" s="28" t="s">
        <v>50</v>
      </c>
      <c r="F37" s="83">
        <f>ROUND((SUM(BE101:BE602)),  2)</f>
        <v>0</v>
      </c>
      <c r="I37" s="95">
        <v>0.21</v>
      </c>
      <c r="J37" s="83">
        <f>ROUND(((SUM(BE101:BE602))*I37),  2)</f>
        <v>0</v>
      </c>
      <c r="L37" s="33"/>
    </row>
    <row r="38" spans="2:12" s="1" customFormat="1" ht="14.45" customHeight="1">
      <c r="B38" s="33"/>
      <c r="E38" s="28" t="s">
        <v>51</v>
      </c>
      <c r="F38" s="83">
        <f>ROUND((SUM(BF101:BF602)),  2)</f>
        <v>0</v>
      </c>
      <c r="I38" s="95">
        <v>0.12</v>
      </c>
      <c r="J38" s="83">
        <f>ROUND(((SUM(BF101:BF602))*I38),  2)</f>
        <v>0</v>
      </c>
      <c r="L38" s="33"/>
    </row>
    <row r="39" spans="2:12" s="1" customFormat="1" ht="14.45" hidden="1" customHeight="1">
      <c r="B39" s="33"/>
      <c r="E39" s="28" t="s">
        <v>52</v>
      </c>
      <c r="F39" s="83">
        <f>ROUND((SUM(BG101:BG602)),  2)</f>
        <v>0</v>
      </c>
      <c r="I39" s="95">
        <v>0.21</v>
      </c>
      <c r="J39" s="83">
        <f>0</f>
        <v>0</v>
      </c>
      <c r="L39" s="33"/>
    </row>
    <row r="40" spans="2:12" s="1" customFormat="1" ht="14.45" hidden="1" customHeight="1">
      <c r="B40" s="33"/>
      <c r="E40" s="28" t="s">
        <v>53</v>
      </c>
      <c r="F40" s="83">
        <f>ROUND((SUM(BH101:BH602)),  2)</f>
        <v>0</v>
      </c>
      <c r="I40" s="95">
        <v>0.12</v>
      </c>
      <c r="J40" s="83">
        <f>0</f>
        <v>0</v>
      </c>
      <c r="L40" s="33"/>
    </row>
    <row r="41" spans="2:12" s="1" customFormat="1" ht="14.45" hidden="1" customHeight="1">
      <c r="B41" s="33"/>
      <c r="E41" s="28" t="s">
        <v>54</v>
      </c>
      <c r="F41" s="83">
        <f>ROUND((SUM(BI101:BI602)),  2)</f>
        <v>0</v>
      </c>
      <c r="I41" s="95">
        <v>0</v>
      </c>
      <c r="J41" s="83">
        <f>0</f>
        <v>0</v>
      </c>
      <c r="L41" s="33"/>
    </row>
    <row r="42" spans="2:12" s="1" customFormat="1" ht="6.95" customHeight="1">
      <c r="B42" s="33"/>
      <c r="L42" s="33"/>
    </row>
    <row r="43" spans="2:12" s="1" customFormat="1" ht="25.35" customHeight="1">
      <c r="B43" s="33"/>
      <c r="C43" s="96"/>
      <c r="D43" s="97" t="s">
        <v>55</v>
      </c>
      <c r="E43" s="55"/>
      <c r="F43" s="55"/>
      <c r="G43" s="98" t="s">
        <v>56</v>
      </c>
      <c r="H43" s="99" t="s">
        <v>57</v>
      </c>
      <c r="I43" s="55"/>
      <c r="J43" s="100">
        <f>SUM(J34:J41)</f>
        <v>0</v>
      </c>
      <c r="K43" s="101"/>
      <c r="L43" s="33"/>
    </row>
    <row r="44" spans="2:12" s="1" customFormat="1" ht="14.45" customHeight="1">
      <c r="B44" s="42"/>
      <c r="C44" s="43"/>
      <c r="D44" s="43"/>
      <c r="E44" s="43"/>
      <c r="F44" s="43"/>
      <c r="G44" s="43"/>
      <c r="H44" s="43"/>
      <c r="I44" s="43"/>
      <c r="J44" s="43"/>
      <c r="K44" s="43"/>
      <c r="L44" s="33"/>
    </row>
    <row r="48" spans="2:12" s="1" customFormat="1" ht="6.95" customHeight="1">
      <c r="B48" s="44"/>
      <c r="C48" s="45"/>
      <c r="D48" s="45"/>
      <c r="E48" s="45"/>
      <c r="F48" s="45"/>
      <c r="G48" s="45"/>
      <c r="H48" s="45"/>
      <c r="I48" s="45"/>
      <c r="J48" s="45"/>
      <c r="K48" s="45"/>
      <c r="L48" s="33"/>
    </row>
    <row r="49" spans="2:12" s="1" customFormat="1" ht="24.95" customHeight="1">
      <c r="B49" s="33"/>
      <c r="C49" s="22" t="s">
        <v>246</v>
      </c>
      <c r="L49" s="33"/>
    </row>
    <row r="50" spans="2:12" s="1" customFormat="1" ht="6.95" customHeight="1">
      <c r="B50" s="33"/>
      <c r="L50" s="33"/>
    </row>
    <row r="51" spans="2:12" s="1" customFormat="1" ht="12" customHeight="1">
      <c r="B51" s="33"/>
      <c r="C51" s="28" t="s">
        <v>16</v>
      </c>
      <c r="L51" s="33"/>
    </row>
    <row r="52" spans="2:12" s="1" customFormat="1" ht="16.5" customHeight="1">
      <c r="B52" s="33"/>
      <c r="E52" s="333" t="str">
        <f>E7</f>
        <v>Domov pro seniory v Litomyšli</v>
      </c>
      <c r="F52" s="334"/>
      <c r="G52" s="334"/>
      <c r="H52" s="334"/>
      <c r="L52" s="33"/>
    </row>
    <row r="53" spans="2:12" ht="12" customHeight="1">
      <c r="B53" s="21"/>
      <c r="C53" s="28" t="s">
        <v>217</v>
      </c>
      <c r="L53" s="21"/>
    </row>
    <row r="54" spans="2:12" ht="16.5" customHeight="1">
      <c r="B54" s="21"/>
      <c r="E54" s="333" t="s">
        <v>221</v>
      </c>
      <c r="F54" s="295"/>
      <c r="G54" s="295"/>
      <c r="H54" s="295"/>
      <c r="L54" s="21"/>
    </row>
    <row r="55" spans="2:12" ht="12" customHeight="1">
      <c r="B55" s="21"/>
      <c r="C55" s="28" t="s">
        <v>224</v>
      </c>
      <c r="L55" s="21"/>
    </row>
    <row r="56" spans="2:12" s="1" customFormat="1" ht="16.5" customHeight="1">
      <c r="B56" s="33"/>
      <c r="E56" s="329" t="s">
        <v>227</v>
      </c>
      <c r="F56" s="335"/>
      <c r="G56" s="335"/>
      <c r="H56" s="335"/>
      <c r="L56" s="33"/>
    </row>
    <row r="57" spans="2:12" s="1" customFormat="1" ht="12" customHeight="1">
      <c r="B57" s="33"/>
      <c r="C57" s="28" t="s">
        <v>231</v>
      </c>
      <c r="L57" s="33"/>
    </row>
    <row r="58" spans="2:12" s="1" customFormat="1" ht="16.5" customHeight="1">
      <c r="B58" s="33"/>
      <c r="E58" s="316" t="str">
        <f>E13</f>
        <v>ESP - Silnoproudá elektrotechnika</v>
      </c>
      <c r="F58" s="335"/>
      <c r="G58" s="335"/>
      <c r="H58" s="335"/>
      <c r="L58" s="33"/>
    </row>
    <row r="59" spans="2:12" s="1" customFormat="1" ht="6.95" customHeight="1">
      <c r="B59" s="33"/>
      <c r="L59" s="33"/>
    </row>
    <row r="60" spans="2:12" s="1" customFormat="1" ht="12" customHeight="1">
      <c r="B60" s="33"/>
      <c r="C60" s="28" t="s">
        <v>22</v>
      </c>
      <c r="F60" s="26" t="str">
        <f>F16</f>
        <v>Z.Kopala, 570 01 Litomyšl</v>
      </c>
      <c r="I60" s="28" t="s">
        <v>24</v>
      </c>
      <c r="J60" s="50" t="str">
        <f>IF(J16="","",J16)</f>
        <v>20. 1. 2025</v>
      </c>
      <c r="L60" s="33"/>
    </row>
    <row r="61" spans="2:12" s="1" customFormat="1" ht="6.95" customHeight="1">
      <c r="B61" s="33"/>
      <c r="L61" s="33"/>
    </row>
    <row r="62" spans="2:12" s="1" customFormat="1" ht="15.2" customHeight="1">
      <c r="B62" s="33"/>
      <c r="C62" s="28" t="s">
        <v>26</v>
      </c>
      <c r="F62" s="26" t="str">
        <f>E19</f>
        <v>Město Litomyšl</v>
      </c>
      <c r="I62" s="28" t="s">
        <v>34</v>
      </c>
      <c r="J62" s="31" t="str">
        <f>E25</f>
        <v>Deltaplan Praha s.r.o.</v>
      </c>
      <c r="L62" s="33"/>
    </row>
    <row r="63" spans="2:12" s="1" customFormat="1" ht="15.2" customHeight="1">
      <c r="B63" s="33"/>
      <c r="C63" s="28" t="s">
        <v>32</v>
      </c>
      <c r="F63" s="26" t="str">
        <f>IF(E22="","",E22)</f>
        <v>Vyplň údaj</v>
      </c>
      <c r="I63" s="28" t="s">
        <v>39</v>
      </c>
      <c r="J63" s="31" t="str">
        <f>E28</f>
        <v>Ing.Štefan Sivák</v>
      </c>
      <c r="L63" s="33"/>
    </row>
    <row r="64" spans="2:12" s="1" customFormat="1" ht="10.35" customHeight="1">
      <c r="B64" s="33"/>
      <c r="L64" s="33"/>
    </row>
    <row r="65" spans="2:47" s="1" customFormat="1" ht="29.25" customHeight="1">
      <c r="B65" s="33"/>
      <c r="C65" s="102" t="s">
        <v>247</v>
      </c>
      <c r="D65" s="96"/>
      <c r="E65" s="96"/>
      <c r="F65" s="96"/>
      <c r="G65" s="96"/>
      <c r="H65" s="96"/>
      <c r="I65" s="96"/>
      <c r="J65" s="103" t="s">
        <v>248</v>
      </c>
      <c r="K65" s="96"/>
      <c r="L65" s="33"/>
    </row>
    <row r="66" spans="2:47" s="1" customFormat="1" ht="10.35" customHeight="1">
      <c r="B66" s="33"/>
      <c r="L66" s="33"/>
    </row>
    <row r="67" spans="2:47" s="1" customFormat="1" ht="22.9" customHeight="1">
      <c r="B67" s="33"/>
      <c r="C67" s="104" t="s">
        <v>77</v>
      </c>
      <c r="J67" s="64">
        <f>J101</f>
        <v>0</v>
      </c>
      <c r="L67" s="33"/>
      <c r="AU67" s="18" t="s">
        <v>249</v>
      </c>
    </row>
    <row r="68" spans="2:47" s="8" customFormat="1" ht="24.95" customHeight="1">
      <c r="B68" s="105"/>
      <c r="D68" s="106" t="s">
        <v>5574</v>
      </c>
      <c r="E68" s="107"/>
      <c r="F68" s="107"/>
      <c r="G68" s="107"/>
      <c r="H68" s="107"/>
      <c r="I68" s="107"/>
      <c r="J68" s="108">
        <f>J102</f>
        <v>0</v>
      </c>
      <c r="L68" s="105"/>
    </row>
    <row r="69" spans="2:47" s="9" customFormat="1" ht="19.899999999999999" customHeight="1">
      <c r="B69" s="109"/>
      <c r="D69" s="110" t="s">
        <v>5575</v>
      </c>
      <c r="E69" s="111"/>
      <c r="F69" s="111"/>
      <c r="G69" s="111"/>
      <c r="H69" s="111"/>
      <c r="I69" s="111"/>
      <c r="J69" s="112">
        <f>J103</f>
        <v>0</v>
      </c>
      <c r="L69" s="109"/>
    </row>
    <row r="70" spans="2:47" s="9" customFormat="1" ht="19.899999999999999" customHeight="1">
      <c r="B70" s="109"/>
      <c r="D70" s="110" t="s">
        <v>5576</v>
      </c>
      <c r="E70" s="111"/>
      <c r="F70" s="111"/>
      <c r="G70" s="111"/>
      <c r="H70" s="111"/>
      <c r="I70" s="111"/>
      <c r="J70" s="112">
        <f>J133</f>
        <v>0</v>
      </c>
      <c r="L70" s="109"/>
    </row>
    <row r="71" spans="2:47" s="9" customFormat="1" ht="19.899999999999999" customHeight="1">
      <c r="B71" s="109"/>
      <c r="D71" s="110" t="s">
        <v>5577</v>
      </c>
      <c r="E71" s="111"/>
      <c r="F71" s="111"/>
      <c r="G71" s="111"/>
      <c r="H71" s="111"/>
      <c r="I71" s="111"/>
      <c r="J71" s="112">
        <f>J428</f>
        <v>0</v>
      </c>
      <c r="L71" s="109"/>
    </row>
    <row r="72" spans="2:47" s="9" customFormat="1" ht="19.899999999999999" customHeight="1">
      <c r="B72" s="109"/>
      <c r="D72" s="110" t="s">
        <v>5578</v>
      </c>
      <c r="E72" s="111"/>
      <c r="F72" s="111"/>
      <c r="G72" s="111"/>
      <c r="H72" s="111"/>
      <c r="I72" s="111"/>
      <c r="J72" s="112">
        <f>J447</f>
        <v>0</v>
      </c>
      <c r="L72" s="109"/>
    </row>
    <row r="73" spans="2:47" s="9" customFormat="1" ht="19.899999999999999" customHeight="1">
      <c r="B73" s="109"/>
      <c r="D73" s="110" t="s">
        <v>5579</v>
      </c>
      <c r="E73" s="111"/>
      <c r="F73" s="111"/>
      <c r="G73" s="111"/>
      <c r="H73" s="111"/>
      <c r="I73" s="111"/>
      <c r="J73" s="112">
        <f>J504</f>
        <v>0</v>
      </c>
      <c r="L73" s="109"/>
    </row>
    <row r="74" spans="2:47" s="9" customFormat="1" ht="19.899999999999999" customHeight="1">
      <c r="B74" s="109"/>
      <c r="D74" s="110" t="s">
        <v>5580</v>
      </c>
      <c r="E74" s="111"/>
      <c r="F74" s="111"/>
      <c r="G74" s="111"/>
      <c r="H74" s="111"/>
      <c r="I74" s="111"/>
      <c r="J74" s="112">
        <f>J530</f>
        <v>0</v>
      </c>
      <c r="L74" s="109"/>
    </row>
    <row r="75" spans="2:47" s="8" customFormat="1" ht="24.95" customHeight="1">
      <c r="B75" s="105"/>
      <c r="D75" s="106" t="s">
        <v>5581</v>
      </c>
      <c r="E75" s="107"/>
      <c r="F75" s="107"/>
      <c r="G75" s="107"/>
      <c r="H75" s="107"/>
      <c r="I75" s="107"/>
      <c r="J75" s="108">
        <f>J562</f>
        <v>0</v>
      </c>
      <c r="L75" s="105"/>
    </row>
    <row r="76" spans="2:47" s="9" customFormat="1" ht="19.899999999999999" customHeight="1">
      <c r="B76" s="109"/>
      <c r="D76" s="110" t="s">
        <v>5582</v>
      </c>
      <c r="E76" s="111"/>
      <c r="F76" s="111"/>
      <c r="G76" s="111"/>
      <c r="H76" s="111"/>
      <c r="I76" s="111"/>
      <c r="J76" s="112">
        <f>J563</f>
        <v>0</v>
      </c>
      <c r="L76" s="109"/>
    </row>
    <row r="77" spans="2:47" s="9" customFormat="1" ht="19.899999999999999" customHeight="1">
      <c r="B77" s="109"/>
      <c r="D77" s="110" t="s">
        <v>5583</v>
      </c>
      <c r="E77" s="111"/>
      <c r="F77" s="111"/>
      <c r="G77" s="111"/>
      <c r="H77" s="111"/>
      <c r="I77" s="111"/>
      <c r="J77" s="112">
        <f>J600</f>
        <v>0</v>
      </c>
      <c r="L77" s="109"/>
    </row>
    <row r="78" spans="2:47" s="1" customFormat="1" ht="21.75" customHeight="1">
      <c r="B78" s="33"/>
      <c r="L78" s="33"/>
    </row>
    <row r="79" spans="2:47" s="1" customFormat="1" ht="6.95" customHeight="1">
      <c r="B79" s="42"/>
      <c r="C79" s="43"/>
      <c r="D79" s="43"/>
      <c r="E79" s="43"/>
      <c r="F79" s="43"/>
      <c r="G79" s="43"/>
      <c r="H79" s="43"/>
      <c r="I79" s="43"/>
      <c r="J79" s="43"/>
      <c r="K79" s="43"/>
      <c r="L79" s="33"/>
    </row>
    <row r="83" spans="2:12" s="1" customFormat="1" ht="6.95" customHeight="1">
      <c r="B83" s="44"/>
      <c r="C83" s="45"/>
      <c r="D83" s="45"/>
      <c r="E83" s="45"/>
      <c r="F83" s="45"/>
      <c r="G83" s="45"/>
      <c r="H83" s="45"/>
      <c r="I83" s="45"/>
      <c r="J83" s="45"/>
      <c r="K83" s="45"/>
      <c r="L83" s="33"/>
    </row>
    <row r="84" spans="2:12" s="1" customFormat="1" ht="24.95" customHeight="1">
      <c r="B84" s="33"/>
      <c r="C84" s="22" t="s">
        <v>290</v>
      </c>
      <c r="L84" s="33"/>
    </row>
    <row r="85" spans="2:12" s="1" customFormat="1" ht="6.95" customHeight="1">
      <c r="B85" s="33"/>
      <c r="L85" s="33"/>
    </row>
    <row r="86" spans="2:12" s="1" customFormat="1" ht="12" customHeight="1">
      <c r="B86" s="33"/>
      <c r="C86" s="28" t="s">
        <v>16</v>
      </c>
      <c r="L86" s="33"/>
    </row>
    <row r="87" spans="2:12" s="1" customFormat="1" ht="16.5" customHeight="1">
      <c r="B87" s="33"/>
      <c r="E87" s="333" t="str">
        <f>E7</f>
        <v>Domov pro seniory v Litomyšli</v>
      </c>
      <c r="F87" s="334"/>
      <c r="G87" s="334"/>
      <c r="H87" s="334"/>
      <c r="L87" s="33"/>
    </row>
    <row r="88" spans="2:12" ht="12" customHeight="1">
      <c r="B88" s="21"/>
      <c r="C88" s="28" t="s">
        <v>217</v>
      </c>
      <c r="L88" s="21"/>
    </row>
    <row r="89" spans="2:12" ht="16.5" customHeight="1">
      <c r="B89" s="21"/>
      <c r="E89" s="333" t="s">
        <v>221</v>
      </c>
      <c r="F89" s="295"/>
      <c r="G89" s="295"/>
      <c r="H89" s="295"/>
      <c r="L89" s="21"/>
    </row>
    <row r="90" spans="2:12" ht="12" customHeight="1">
      <c r="B90" s="21"/>
      <c r="C90" s="28" t="s">
        <v>224</v>
      </c>
      <c r="L90" s="21"/>
    </row>
    <row r="91" spans="2:12" s="1" customFormat="1" ht="16.5" customHeight="1">
      <c r="B91" s="33"/>
      <c r="E91" s="329" t="s">
        <v>227</v>
      </c>
      <c r="F91" s="335"/>
      <c r="G91" s="335"/>
      <c r="H91" s="335"/>
      <c r="L91" s="33"/>
    </row>
    <row r="92" spans="2:12" s="1" customFormat="1" ht="12" customHeight="1">
      <c r="B92" s="33"/>
      <c r="C92" s="28" t="s">
        <v>231</v>
      </c>
      <c r="L92" s="33"/>
    </row>
    <row r="93" spans="2:12" s="1" customFormat="1" ht="16.5" customHeight="1">
      <c r="B93" s="33"/>
      <c r="E93" s="316" t="str">
        <f>E13</f>
        <v>ESP - Silnoproudá elektrotechnika</v>
      </c>
      <c r="F93" s="335"/>
      <c r="G93" s="335"/>
      <c r="H93" s="335"/>
      <c r="L93" s="33"/>
    </row>
    <row r="94" spans="2:12" s="1" customFormat="1" ht="6.95" customHeight="1">
      <c r="B94" s="33"/>
      <c r="L94" s="33"/>
    </row>
    <row r="95" spans="2:12" s="1" customFormat="1" ht="12" customHeight="1">
      <c r="B95" s="33"/>
      <c r="C95" s="28" t="s">
        <v>22</v>
      </c>
      <c r="F95" s="26" t="str">
        <f>F16</f>
        <v>Z.Kopala, 570 01 Litomyšl</v>
      </c>
      <c r="I95" s="28" t="s">
        <v>24</v>
      </c>
      <c r="J95" s="50" t="str">
        <f>IF(J16="","",J16)</f>
        <v>20. 1. 2025</v>
      </c>
      <c r="L95" s="33"/>
    </row>
    <row r="96" spans="2:12" s="1" customFormat="1" ht="6.95" customHeight="1">
      <c r="B96" s="33"/>
      <c r="L96" s="33"/>
    </row>
    <row r="97" spans="2:65" s="1" customFormat="1" ht="15.2" customHeight="1">
      <c r="B97" s="33"/>
      <c r="C97" s="28" t="s">
        <v>26</v>
      </c>
      <c r="F97" s="26" t="str">
        <f>E19</f>
        <v>Město Litomyšl</v>
      </c>
      <c r="I97" s="28" t="s">
        <v>34</v>
      </c>
      <c r="J97" s="31" t="str">
        <f>E25</f>
        <v>Deltaplan Praha s.r.o.</v>
      </c>
      <c r="L97" s="33"/>
    </row>
    <row r="98" spans="2:65" s="1" customFormat="1" ht="15.2" customHeight="1">
      <c r="B98" s="33"/>
      <c r="C98" s="28" t="s">
        <v>32</v>
      </c>
      <c r="F98" s="26" t="str">
        <f>IF(E22="","",E22)</f>
        <v>Vyplň údaj</v>
      </c>
      <c r="I98" s="28" t="s">
        <v>39</v>
      </c>
      <c r="J98" s="31" t="str">
        <f>E28</f>
        <v>Ing.Štefan Sivák</v>
      </c>
      <c r="L98" s="33"/>
    </row>
    <row r="99" spans="2:65" s="1" customFormat="1" ht="10.35" customHeight="1">
      <c r="B99" s="33"/>
      <c r="L99" s="33"/>
    </row>
    <row r="100" spans="2:65" s="10" customFormat="1" ht="29.25" customHeight="1">
      <c r="B100" s="113"/>
      <c r="C100" s="114" t="s">
        <v>291</v>
      </c>
      <c r="D100" s="115" t="s">
        <v>64</v>
      </c>
      <c r="E100" s="115" t="s">
        <v>60</v>
      </c>
      <c r="F100" s="115" t="s">
        <v>61</v>
      </c>
      <c r="G100" s="115" t="s">
        <v>292</v>
      </c>
      <c r="H100" s="115" t="s">
        <v>293</v>
      </c>
      <c r="I100" s="115" t="s">
        <v>294</v>
      </c>
      <c r="J100" s="115" t="s">
        <v>248</v>
      </c>
      <c r="K100" s="116" t="s">
        <v>295</v>
      </c>
      <c r="L100" s="113"/>
      <c r="M100" s="57" t="s">
        <v>42</v>
      </c>
      <c r="N100" s="58" t="s">
        <v>49</v>
      </c>
      <c r="O100" s="58" t="s">
        <v>296</v>
      </c>
      <c r="P100" s="58" t="s">
        <v>297</v>
      </c>
      <c r="Q100" s="58" t="s">
        <v>298</v>
      </c>
      <c r="R100" s="58" t="s">
        <v>299</v>
      </c>
      <c r="S100" s="58" t="s">
        <v>300</v>
      </c>
      <c r="T100" s="59" t="s">
        <v>301</v>
      </c>
    </row>
    <row r="101" spans="2:65" s="1" customFormat="1" ht="22.9" customHeight="1">
      <c r="B101" s="33"/>
      <c r="C101" s="62" t="s">
        <v>302</v>
      </c>
      <c r="J101" s="117">
        <f>BK101</f>
        <v>0</v>
      </c>
      <c r="L101" s="33"/>
      <c r="M101" s="60"/>
      <c r="N101" s="51"/>
      <c r="O101" s="51"/>
      <c r="P101" s="118">
        <f>P102+P562</f>
        <v>0</v>
      </c>
      <c r="Q101" s="51"/>
      <c r="R101" s="118">
        <f>R102+R562</f>
        <v>2.6095200000000003</v>
      </c>
      <c r="S101" s="51"/>
      <c r="T101" s="119">
        <f>T102+T562</f>
        <v>0</v>
      </c>
      <c r="AT101" s="18" t="s">
        <v>78</v>
      </c>
      <c r="AU101" s="18" t="s">
        <v>249</v>
      </c>
      <c r="BK101" s="120">
        <f>BK102+BK562</f>
        <v>0</v>
      </c>
    </row>
    <row r="102" spans="2:65" s="11" customFormat="1" ht="25.9" customHeight="1">
      <c r="B102" s="121"/>
      <c r="D102" s="122" t="s">
        <v>78</v>
      </c>
      <c r="E102" s="123" t="s">
        <v>341</v>
      </c>
      <c r="F102" s="123" t="s">
        <v>5584</v>
      </c>
      <c r="I102" s="124"/>
      <c r="J102" s="125">
        <f>BK102</f>
        <v>0</v>
      </c>
      <c r="L102" s="121"/>
      <c r="M102" s="126"/>
      <c r="P102" s="127">
        <f>P103+P133+P428+P447+P504+P530</f>
        <v>0</v>
      </c>
      <c r="R102" s="127">
        <f>R103+R133+R428+R447+R504+R530</f>
        <v>2.6095200000000003</v>
      </c>
      <c r="T102" s="128">
        <f>T103+T133+T428+T447+T504+T530</f>
        <v>0</v>
      </c>
      <c r="AR102" s="122" t="s">
        <v>96</v>
      </c>
      <c r="AT102" s="129" t="s">
        <v>78</v>
      </c>
      <c r="AU102" s="129" t="s">
        <v>79</v>
      </c>
      <c r="AY102" s="122" t="s">
        <v>305</v>
      </c>
      <c r="BK102" s="130">
        <f>BK103+BK133+BK428+BK447+BK504+BK530</f>
        <v>0</v>
      </c>
    </row>
    <row r="103" spans="2:65" s="11" customFormat="1" ht="22.9" customHeight="1">
      <c r="B103" s="121"/>
      <c r="D103" s="122" t="s">
        <v>78</v>
      </c>
      <c r="E103" s="131" t="s">
        <v>83</v>
      </c>
      <c r="F103" s="131" t="s">
        <v>5585</v>
      </c>
      <c r="I103" s="124"/>
      <c r="J103" s="132">
        <f>BK103</f>
        <v>0</v>
      </c>
      <c r="L103" s="121"/>
      <c r="M103" s="126"/>
      <c r="P103" s="127">
        <f>SUM(P104:P132)</f>
        <v>0</v>
      </c>
      <c r="R103" s="127">
        <f>SUM(R104:R132)</f>
        <v>0</v>
      </c>
      <c r="T103" s="128">
        <f>SUM(T104:T132)</f>
        <v>0</v>
      </c>
      <c r="AR103" s="122" t="s">
        <v>86</v>
      </c>
      <c r="AT103" s="129" t="s">
        <v>78</v>
      </c>
      <c r="AU103" s="129" t="s">
        <v>86</v>
      </c>
      <c r="AY103" s="122" t="s">
        <v>305</v>
      </c>
      <c r="BK103" s="130">
        <f>SUM(BK104:BK132)</f>
        <v>0</v>
      </c>
    </row>
    <row r="104" spans="2:65" s="1" customFormat="1" ht="24.2" customHeight="1">
      <c r="B104" s="33"/>
      <c r="C104" s="133" t="s">
        <v>86</v>
      </c>
      <c r="D104" s="133" t="s">
        <v>307</v>
      </c>
      <c r="E104" s="134" t="s">
        <v>5586</v>
      </c>
      <c r="F104" s="135" t="s">
        <v>5587</v>
      </c>
      <c r="G104" s="136" t="s">
        <v>350</v>
      </c>
      <c r="H104" s="137">
        <v>12</v>
      </c>
      <c r="I104" s="138"/>
      <c r="J104" s="139">
        <f>ROUND(I104*H104,2)</f>
        <v>0</v>
      </c>
      <c r="K104" s="135" t="s">
        <v>310</v>
      </c>
      <c r="L104" s="33"/>
      <c r="M104" s="140" t="s">
        <v>42</v>
      </c>
      <c r="N104" s="141" t="s">
        <v>50</v>
      </c>
      <c r="P104" s="142">
        <f>O104*H104</f>
        <v>0</v>
      </c>
      <c r="Q104" s="142">
        <v>0</v>
      </c>
      <c r="R104" s="142">
        <f>Q104*H104</f>
        <v>0</v>
      </c>
      <c r="S104" s="142">
        <v>0</v>
      </c>
      <c r="T104" s="143">
        <f>S104*H104</f>
        <v>0</v>
      </c>
      <c r="AR104" s="144" t="s">
        <v>436</v>
      </c>
      <c r="AT104" s="144" t="s">
        <v>307</v>
      </c>
      <c r="AU104" s="144" t="s">
        <v>88</v>
      </c>
      <c r="AY104" s="18" t="s">
        <v>305</v>
      </c>
      <c r="BE104" s="145">
        <f>IF(N104="základní",J104,0)</f>
        <v>0</v>
      </c>
      <c r="BF104" s="145">
        <f>IF(N104="snížená",J104,0)</f>
        <v>0</v>
      </c>
      <c r="BG104" s="145">
        <f>IF(N104="zákl. přenesená",J104,0)</f>
        <v>0</v>
      </c>
      <c r="BH104" s="145">
        <f>IF(N104="sníž. přenesená",J104,0)</f>
        <v>0</v>
      </c>
      <c r="BI104" s="145">
        <f>IF(N104="nulová",J104,0)</f>
        <v>0</v>
      </c>
      <c r="BJ104" s="18" t="s">
        <v>86</v>
      </c>
      <c r="BK104" s="145">
        <f>ROUND(I104*H104,2)</f>
        <v>0</v>
      </c>
      <c r="BL104" s="18" t="s">
        <v>436</v>
      </c>
      <c r="BM104" s="144" t="s">
        <v>88</v>
      </c>
    </row>
    <row r="105" spans="2:65" s="1" customFormat="1" ht="19.5">
      <c r="B105" s="33"/>
      <c r="D105" s="146" t="s">
        <v>313</v>
      </c>
      <c r="F105" s="147" t="s">
        <v>5588</v>
      </c>
      <c r="I105" s="148"/>
      <c r="L105" s="33"/>
      <c r="M105" s="149"/>
      <c r="T105" s="54"/>
      <c r="AT105" s="18" t="s">
        <v>313</v>
      </c>
      <c r="AU105" s="18" t="s">
        <v>88</v>
      </c>
    </row>
    <row r="106" spans="2:65" s="1" customFormat="1" ht="11.25">
      <c r="B106" s="33"/>
      <c r="D106" s="150" t="s">
        <v>315</v>
      </c>
      <c r="F106" s="151" t="s">
        <v>5589</v>
      </c>
      <c r="I106" s="148"/>
      <c r="L106" s="33"/>
      <c r="M106" s="149"/>
      <c r="T106" s="54"/>
      <c r="AT106" s="18" t="s">
        <v>315</v>
      </c>
      <c r="AU106" s="18" t="s">
        <v>88</v>
      </c>
    </row>
    <row r="107" spans="2:65" s="1" customFormat="1" ht="24.2" customHeight="1">
      <c r="B107" s="33"/>
      <c r="C107" s="179" t="s">
        <v>88</v>
      </c>
      <c r="D107" s="179" t="s">
        <v>341</v>
      </c>
      <c r="E107" s="180" t="s">
        <v>5590</v>
      </c>
      <c r="F107" s="181" t="s">
        <v>5591</v>
      </c>
      <c r="G107" s="182" t="s">
        <v>350</v>
      </c>
      <c r="H107" s="183">
        <v>1</v>
      </c>
      <c r="I107" s="184"/>
      <c r="J107" s="185">
        <f>ROUND(I107*H107,2)</f>
        <v>0</v>
      </c>
      <c r="K107" s="181" t="s">
        <v>721</v>
      </c>
      <c r="L107" s="186"/>
      <c r="M107" s="187" t="s">
        <v>42</v>
      </c>
      <c r="N107" s="188" t="s">
        <v>50</v>
      </c>
      <c r="P107" s="142">
        <f>O107*H107</f>
        <v>0</v>
      </c>
      <c r="Q107" s="142">
        <v>0</v>
      </c>
      <c r="R107" s="142">
        <f>Q107*H107</f>
        <v>0</v>
      </c>
      <c r="S107" s="142">
        <v>0</v>
      </c>
      <c r="T107" s="143">
        <f>S107*H107</f>
        <v>0</v>
      </c>
      <c r="AR107" s="144" t="s">
        <v>559</v>
      </c>
      <c r="AT107" s="144" t="s">
        <v>341</v>
      </c>
      <c r="AU107" s="144" t="s">
        <v>88</v>
      </c>
      <c r="AY107" s="18" t="s">
        <v>305</v>
      </c>
      <c r="BE107" s="145">
        <f>IF(N107="základní",J107,0)</f>
        <v>0</v>
      </c>
      <c r="BF107" s="145">
        <f>IF(N107="snížená",J107,0)</f>
        <v>0</v>
      </c>
      <c r="BG107" s="145">
        <f>IF(N107="zákl. přenesená",J107,0)</f>
        <v>0</v>
      </c>
      <c r="BH107" s="145">
        <f>IF(N107="sníž. přenesená",J107,0)</f>
        <v>0</v>
      </c>
      <c r="BI107" s="145">
        <f>IF(N107="nulová",J107,0)</f>
        <v>0</v>
      </c>
      <c r="BJ107" s="18" t="s">
        <v>86</v>
      </c>
      <c r="BK107" s="145">
        <f>ROUND(I107*H107,2)</f>
        <v>0</v>
      </c>
      <c r="BL107" s="18" t="s">
        <v>436</v>
      </c>
      <c r="BM107" s="144" t="s">
        <v>311</v>
      </c>
    </row>
    <row r="108" spans="2:65" s="1" customFormat="1" ht="19.5">
      <c r="B108" s="33"/>
      <c r="D108" s="146" t="s">
        <v>313</v>
      </c>
      <c r="F108" s="147" t="s">
        <v>5591</v>
      </c>
      <c r="I108" s="148"/>
      <c r="L108" s="33"/>
      <c r="M108" s="149"/>
      <c r="T108" s="54"/>
      <c r="AT108" s="18" t="s">
        <v>313</v>
      </c>
      <c r="AU108" s="18" t="s">
        <v>88</v>
      </c>
    </row>
    <row r="109" spans="2:65" s="1" customFormat="1" ht="37.9" customHeight="1">
      <c r="B109" s="33"/>
      <c r="C109" s="179" t="s">
        <v>96</v>
      </c>
      <c r="D109" s="179" t="s">
        <v>341</v>
      </c>
      <c r="E109" s="180" t="s">
        <v>5592</v>
      </c>
      <c r="F109" s="181" t="s">
        <v>5593</v>
      </c>
      <c r="G109" s="182" t="s">
        <v>350</v>
      </c>
      <c r="H109" s="183">
        <v>1</v>
      </c>
      <c r="I109" s="184"/>
      <c r="J109" s="185">
        <f>ROUND(I109*H109,2)</f>
        <v>0</v>
      </c>
      <c r="K109" s="181" t="s">
        <v>721</v>
      </c>
      <c r="L109" s="186"/>
      <c r="M109" s="187" t="s">
        <v>42</v>
      </c>
      <c r="N109" s="188" t="s">
        <v>50</v>
      </c>
      <c r="P109" s="142">
        <f>O109*H109</f>
        <v>0</v>
      </c>
      <c r="Q109" s="142">
        <v>0</v>
      </c>
      <c r="R109" s="142">
        <f>Q109*H109</f>
        <v>0</v>
      </c>
      <c r="S109" s="142">
        <v>0</v>
      </c>
      <c r="T109" s="143">
        <f>S109*H109</f>
        <v>0</v>
      </c>
      <c r="AR109" s="144" t="s">
        <v>559</v>
      </c>
      <c r="AT109" s="144" t="s">
        <v>341</v>
      </c>
      <c r="AU109" s="144" t="s">
        <v>88</v>
      </c>
      <c r="AY109" s="18" t="s">
        <v>305</v>
      </c>
      <c r="BE109" s="145">
        <f>IF(N109="základní",J109,0)</f>
        <v>0</v>
      </c>
      <c r="BF109" s="145">
        <f>IF(N109="snížená",J109,0)</f>
        <v>0</v>
      </c>
      <c r="BG109" s="145">
        <f>IF(N109="zákl. přenesená",J109,0)</f>
        <v>0</v>
      </c>
      <c r="BH109" s="145">
        <f>IF(N109="sníž. přenesená",J109,0)</f>
        <v>0</v>
      </c>
      <c r="BI109" s="145">
        <f>IF(N109="nulová",J109,0)</f>
        <v>0</v>
      </c>
      <c r="BJ109" s="18" t="s">
        <v>86</v>
      </c>
      <c r="BK109" s="145">
        <f>ROUND(I109*H109,2)</f>
        <v>0</v>
      </c>
      <c r="BL109" s="18" t="s">
        <v>436</v>
      </c>
      <c r="BM109" s="144" t="s">
        <v>347</v>
      </c>
    </row>
    <row r="110" spans="2:65" s="1" customFormat="1" ht="19.5">
      <c r="B110" s="33"/>
      <c r="D110" s="146" t="s">
        <v>313</v>
      </c>
      <c r="F110" s="147" t="s">
        <v>5593</v>
      </c>
      <c r="I110" s="148"/>
      <c r="L110" s="33"/>
      <c r="M110" s="149"/>
      <c r="T110" s="54"/>
      <c r="AT110" s="18" t="s">
        <v>313</v>
      </c>
      <c r="AU110" s="18" t="s">
        <v>88</v>
      </c>
    </row>
    <row r="111" spans="2:65" s="1" customFormat="1" ht="16.5" customHeight="1">
      <c r="B111" s="33"/>
      <c r="C111" s="179" t="s">
        <v>311</v>
      </c>
      <c r="D111" s="179" t="s">
        <v>341</v>
      </c>
      <c r="E111" s="180" t="s">
        <v>5594</v>
      </c>
      <c r="F111" s="181" t="s">
        <v>5595</v>
      </c>
      <c r="G111" s="182" t="s">
        <v>350</v>
      </c>
      <c r="H111" s="183">
        <v>1</v>
      </c>
      <c r="I111" s="184"/>
      <c r="J111" s="185">
        <f>ROUND(I111*H111,2)</f>
        <v>0</v>
      </c>
      <c r="K111" s="181" t="s">
        <v>721</v>
      </c>
      <c r="L111" s="186"/>
      <c r="M111" s="187" t="s">
        <v>42</v>
      </c>
      <c r="N111" s="188" t="s">
        <v>50</v>
      </c>
      <c r="P111" s="142">
        <f>O111*H111</f>
        <v>0</v>
      </c>
      <c r="Q111" s="142">
        <v>0</v>
      </c>
      <c r="R111" s="142">
        <f>Q111*H111</f>
        <v>0</v>
      </c>
      <c r="S111" s="142">
        <v>0</v>
      </c>
      <c r="T111" s="143">
        <f>S111*H111</f>
        <v>0</v>
      </c>
      <c r="AR111" s="144" t="s">
        <v>559</v>
      </c>
      <c r="AT111" s="144" t="s">
        <v>341</v>
      </c>
      <c r="AU111" s="144" t="s">
        <v>88</v>
      </c>
      <c r="AY111" s="18" t="s">
        <v>305</v>
      </c>
      <c r="BE111" s="145">
        <f>IF(N111="základní",J111,0)</f>
        <v>0</v>
      </c>
      <c r="BF111" s="145">
        <f>IF(N111="snížená",J111,0)</f>
        <v>0</v>
      </c>
      <c r="BG111" s="145">
        <f>IF(N111="zákl. přenesená",J111,0)</f>
        <v>0</v>
      </c>
      <c r="BH111" s="145">
        <f>IF(N111="sníž. přenesená",J111,0)</f>
        <v>0</v>
      </c>
      <c r="BI111" s="145">
        <f>IF(N111="nulová",J111,0)</f>
        <v>0</v>
      </c>
      <c r="BJ111" s="18" t="s">
        <v>86</v>
      </c>
      <c r="BK111" s="145">
        <f>ROUND(I111*H111,2)</f>
        <v>0</v>
      </c>
      <c r="BL111" s="18" t="s">
        <v>436</v>
      </c>
      <c r="BM111" s="144" t="s">
        <v>344</v>
      </c>
    </row>
    <row r="112" spans="2:65" s="1" customFormat="1" ht="11.25">
      <c r="B112" s="33"/>
      <c r="D112" s="146" t="s">
        <v>313</v>
      </c>
      <c r="F112" s="147" t="s">
        <v>5595</v>
      </c>
      <c r="I112" s="148"/>
      <c r="L112" s="33"/>
      <c r="M112" s="149"/>
      <c r="T112" s="54"/>
      <c r="AT112" s="18" t="s">
        <v>313</v>
      </c>
      <c r="AU112" s="18" t="s">
        <v>88</v>
      </c>
    </row>
    <row r="113" spans="2:65" s="1" customFormat="1" ht="16.5" customHeight="1">
      <c r="B113" s="33"/>
      <c r="C113" s="179" t="s">
        <v>340</v>
      </c>
      <c r="D113" s="179" t="s">
        <v>341</v>
      </c>
      <c r="E113" s="180" t="s">
        <v>5596</v>
      </c>
      <c r="F113" s="181" t="s">
        <v>5597</v>
      </c>
      <c r="G113" s="182" t="s">
        <v>350</v>
      </c>
      <c r="H113" s="183">
        <v>1</v>
      </c>
      <c r="I113" s="184"/>
      <c r="J113" s="185">
        <f>ROUND(I113*H113,2)</f>
        <v>0</v>
      </c>
      <c r="K113" s="181" t="s">
        <v>721</v>
      </c>
      <c r="L113" s="186"/>
      <c r="M113" s="187" t="s">
        <v>42</v>
      </c>
      <c r="N113" s="188" t="s">
        <v>50</v>
      </c>
      <c r="P113" s="142">
        <f>O113*H113</f>
        <v>0</v>
      </c>
      <c r="Q113" s="142">
        <v>0</v>
      </c>
      <c r="R113" s="142">
        <f>Q113*H113</f>
        <v>0</v>
      </c>
      <c r="S113" s="142">
        <v>0</v>
      </c>
      <c r="T113" s="143">
        <f>S113*H113</f>
        <v>0</v>
      </c>
      <c r="AR113" s="144" t="s">
        <v>559</v>
      </c>
      <c r="AT113" s="144" t="s">
        <v>341</v>
      </c>
      <c r="AU113" s="144" t="s">
        <v>88</v>
      </c>
      <c r="AY113" s="18" t="s">
        <v>305</v>
      </c>
      <c r="BE113" s="145">
        <f>IF(N113="základní",J113,0)</f>
        <v>0</v>
      </c>
      <c r="BF113" s="145">
        <f>IF(N113="snížená",J113,0)</f>
        <v>0</v>
      </c>
      <c r="BG113" s="145">
        <f>IF(N113="zákl. přenesená",J113,0)</f>
        <v>0</v>
      </c>
      <c r="BH113" s="145">
        <f>IF(N113="sníž. přenesená",J113,0)</f>
        <v>0</v>
      </c>
      <c r="BI113" s="145">
        <f>IF(N113="nulová",J113,0)</f>
        <v>0</v>
      </c>
      <c r="BJ113" s="18" t="s">
        <v>86</v>
      </c>
      <c r="BK113" s="145">
        <f>ROUND(I113*H113,2)</f>
        <v>0</v>
      </c>
      <c r="BL113" s="18" t="s">
        <v>436</v>
      </c>
      <c r="BM113" s="144" t="s">
        <v>386</v>
      </c>
    </row>
    <row r="114" spans="2:65" s="1" customFormat="1" ht="11.25">
      <c r="B114" s="33"/>
      <c r="D114" s="146" t="s">
        <v>313</v>
      </c>
      <c r="F114" s="147" t="s">
        <v>5597</v>
      </c>
      <c r="I114" s="148"/>
      <c r="L114" s="33"/>
      <c r="M114" s="149"/>
      <c r="T114" s="54"/>
      <c r="AT114" s="18" t="s">
        <v>313</v>
      </c>
      <c r="AU114" s="18" t="s">
        <v>88</v>
      </c>
    </row>
    <row r="115" spans="2:65" s="1" customFormat="1" ht="16.5" customHeight="1">
      <c r="B115" s="33"/>
      <c r="C115" s="179" t="s">
        <v>347</v>
      </c>
      <c r="D115" s="179" t="s">
        <v>341</v>
      </c>
      <c r="E115" s="180" t="s">
        <v>5598</v>
      </c>
      <c r="F115" s="181" t="s">
        <v>5599</v>
      </c>
      <c r="G115" s="182" t="s">
        <v>350</v>
      </c>
      <c r="H115" s="183">
        <v>1</v>
      </c>
      <c r="I115" s="184"/>
      <c r="J115" s="185">
        <f>ROUND(I115*H115,2)</f>
        <v>0</v>
      </c>
      <c r="K115" s="181" t="s">
        <v>721</v>
      </c>
      <c r="L115" s="186"/>
      <c r="M115" s="187" t="s">
        <v>42</v>
      </c>
      <c r="N115" s="188" t="s">
        <v>50</v>
      </c>
      <c r="P115" s="142">
        <f>O115*H115</f>
        <v>0</v>
      </c>
      <c r="Q115" s="142">
        <v>0</v>
      </c>
      <c r="R115" s="142">
        <f>Q115*H115</f>
        <v>0</v>
      </c>
      <c r="S115" s="142">
        <v>0</v>
      </c>
      <c r="T115" s="143">
        <f>S115*H115</f>
        <v>0</v>
      </c>
      <c r="AR115" s="144" t="s">
        <v>559</v>
      </c>
      <c r="AT115" s="144" t="s">
        <v>341</v>
      </c>
      <c r="AU115" s="144" t="s">
        <v>88</v>
      </c>
      <c r="AY115" s="18" t="s">
        <v>305</v>
      </c>
      <c r="BE115" s="145">
        <f>IF(N115="základní",J115,0)</f>
        <v>0</v>
      </c>
      <c r="BF115" s="145">
        <f>IF(N115="snížená",J115,0)</f>
        <v>0</v>
      </c>
      <c r="BG115" s="145">
        <f>IF(N115="zákl. přenesená",J115,0)</f>
        <v>0</v>
      </c>
      <c r="BH115" s="145">
        <f>IF(N115="sníž. přenesená",J115,0)</f>
        <v>0</v>
      </c>
      <c r="BI115" s="145">
        <f>IF(N115="nulová",J115,0)</f>
        <v>0</v>
      </c>
      <c r="BJ115" s="18" t="s">
        <v>86</v>
      </c>
      <c r="BK115" s="145">
        <f>ROUND(I115*H115,2)</f>
        <v>0</v>
      </c>
      <c r="BL115" s="18" t="s">
        <v>436</v>
      </c>
      <c r="BM115" s="144" t="s">
        <v>8</v>
      </c>
    </row>
    <row r="116" spans="2:65" s="1" customFormat="1" ht="11.25">
      <c r="B116" s="33"/>
      <c r="D116" s="146" t="s">
        <v>313</v>
      </c>
      <c r="F116" s="147" t="s">
        <v>5599</v>
      </c>
      <c r="I116" s="148"/>
      <c r="L116" s="33"/>
      <c r="M116" s="149"/>
      <c r="T116" s="54"/>
      <c r="AT116" s="18" t="s">
        <v>313</v>
      </c>
      <c r="AU116" s="18" t="s">
        <v>88</v>
      </c>
    </row>
    <row r="117" spans="2:65" s="1" customFormat="1" ht="16.5" customHeight="1">
      <c r="B117" s="33"/>
      <c r="C117" s="179" t="s">
        <v>357</v>
      </c>
      <c r="D117" s="179" t="s">
        <v>341</v>
      </c>
      <c r="E117" s="180" t="s">
        <v>5600</v>
      </c>
      <c r="F117" s="181" t="s">
        <v>5601</v>
      </c>
      <c r="G117" s="182" t="s">
        <v>350</v>
      </c>
      <c r="H117" s="183">
        <v>1</v>
      </c>
      <c r="I117" s="184"/>
      <c r="J117" s="185">
        <f>ROUND(I117*H117,2)</f>
        <v>0</v>
      </c>
      <c r="K117" s="181" t="s">
        <v>721</v>
      </c>
      <c r="L117" s="186"/>
      <c r="M117" s="187" t="s">
        <v>42</v>
      </c>
      <c r="N117" s="188" t="s">
        <v>50</v>
      </c>
      <c r="P117" s="142">
        <f>O117*H117</f>
        <v>0</v>
      </c>
      <c r="Q117" s="142">
        <v>0</v>
      </c>
      <c r="R117" s="142">
        <f>Q117*H117</f>
        <v>0</v>
      </c>
      <c r="S117" s="142">
        <v>0</v>
      </c>
      <c r="T117" s="143">
        <f>S117*H117</f>
        <v>0</v>
      </c>
      <c r="AR117" s="144" t="s">
        <v>559</v>
      </c>
      <c r="AT117" s="144" t="s">
        <v>341</v>
      </c>
      <c r="AU117" s="144" t="s">
        <v>88</v>
      </c>
      <c r="AY117" s="18" t="s">
        <v>305</v>
      </c>
      <c r="BE117" s="145">
        <f>IF(N117="základní",J117,0)</f>
        <v>0</v>
      </c>
      <c r="BF117" s="145">
        <f>IF(N117="snížená",J117,0)</f>
        <v>0</v>
      </c>
      <c r="BG117" s="145">
        <f>IF(N117="zákl. přenesená",J117,0)</f>
        <v>0</v>
      </c>
      <c r="BH117" s="145">
        <f>IF(N117="sníž. přenesená",J117,0)</f>
        <v>0</v>
      </c>
      <c r="BI117" s="145">
        <f>IF(N117="nulová",J117,0)</f>
        <v>0</v>
      </c>
      <c r="BJ117" s="18" t="s">
        <v>86</v>
      </c>
      <c r="BK117" s="145">
        <f>ROUND(I117*H117,2)</f>
        <v>0</v>
      </c>
      <c r="BL117" s="18" t="s">
        <v>436</v>
      </c>
      <c r="BM117" s="144" t="s">
        <v>418</v>
      </c>
    </row>
    <row r="118" spans="2:65" s="1" customFormat="1" ht="11.25">
      <c r="B118" s="33"/>
      <c r="D118" s="146" t="s">
        <v>313</v>
      </c>
      <c r="F118" s="147" t="s">
        <v>5601</v>
      </c>
      <c r="I118" s="148"/>
      <c r="L118" s="33"/>
      <c r="M118" s="149"/>
      <c r="T118" s="54"/>
      <c r="AT118" s="18" t="s">
        <v>313</v>
      </c>
      <c r="AU118" s="18" t="s">
        <v>88</v>
      </c>
    </row>
    <row r="119" spans="2:65" s="1" customFormat="1" ht="16.5" customHeight="1">
      <c r="B119" s="33"/>
      <c r="C119" s="179" t="s">
        <v>344</v>
      </c>
      <c r="D119" s="179" t="s">
        <v>341</v>
      </c>
      <c r="E119" s="180" t="s">
        <v>5602</v>
      </c>
      <c r="F119" s="181" t="s">
        <v>5603</v>
      </c>
      <c r="G119" s="182" t="s">
        <v>350</v>
      </c>
      <c r="H119" s="183">
        <v>1</v>
      </c>
      <c r="I119" s="184"/>
      <c r="J119" s="185">
        <f>ROUND(I119*H119,2)</f>
        <v>0</v>
      </c>
      <c r="K119" s="181" t="s">
        <v>721</v>
      </c>
      <c r="L119" s="186"/>
      <c r="M119" s="187" t="s">
        <v>42</v>
      </c>
      <c r="N119" s="188" t="s">
        <v>50</v>
      </c>
      <c r="P119" s="142">
        <f>O119*H119</f>
        <v>0</v>
      </c>
      <c r="Q119" s="142">
        <v>0</v>
      </c>
      <c r="R119" s="142">
        <f>Q119*H119</f>
        <v>0</v>
      </c>
      <c r="S119" s="142">
        <v>0</v>
      </c>
      <c r="T119" s="143">
        <f>S119*H119</f>
        <v>0</v>
      </c>
      <c r="AR119" s="144" t="s">
        <v>559</v>
      </c>
      <c r="AT119" s="144" t="s">
        <v>341</v>
      </c>
      <c r="AU119" s="144" t="s">
        <v>88</v>
      </c>
      <c r="AY119" s="18" t="s">
        <v>305</v>
      </c>
      <c r="BE119" s="145">
        <f>IF(N119="základní",J119,0)</f>
        <v>0</v>
      </c>
      <c r="BF119" s="145">
        <f>IF(N119="snížená",J119,0)</f>
        <v>0</v>
      </c>
      <c r="BG119" s="145">
        <f>IF(N119="zákl. přenesená",J119,0)</f>
        <v>0</v>
      </c>
      <c r="BH119" s="145">
        <f>IF(N119="sníž. přenesená",J119,0)</f>
        <v>0</v>
      </c>
      <c r="BI119" s="145">
        <f>IF(N119="nulová",J119,0)</f>
        <v>0</v>
      </c>
      <c r="BJ119" s="18" t="s">
        <v>86</v>
      </c>
      <c r="BK119" s="145">
        <f>ROUND(I119*H119,2)</f>
        <v>0</v>
      </c>
      <c r="BL119" s="18" t="s">
        <v>436</v>
      </c>
      <c r="BM119" s="144" t="s">
        <v>436</v>
      </c>
    </row>
    <row r="120" spans="2:65" s="1" customFormat="1" ht="11.25">
      <c r="B120" s="33"/>
      <c r="D120" s="146" t="s">
        <v>313</v>
      </c>
      <c r="F120" s="147" t="s">
        <v>5603</v>
      </c>
      <c r="I120" s="148"/>
      <c r="L120" s="33"/>
      <c r="M120" s="149"/>
      <c r="T120" s="54"/>
      <c r="AT120" s="18" t="s">
        <v>313</v>
      </c>
      <c r="AU120" s="18" t="s">
        <v>88</v>
      </c>
    </row>
    <row r="121" spans="2:65" s="1" customFormat="1" ht="16.5" customHeight="1">
      <c r="B121" s="33"/>
      <c r="C121" s="179" t="s">
        <v>377</v>
      </c>
      <c r="D121" s="179" t="s">
        <v>341</v>
      </c>
      <c r="E121" s="180" t="s">
        <v>5604</v>
      </c>
      <c r="F121" s="181" t="s">
        <v>5605</v>
      </c>
      <c r="G121" s="182" t="s">
        <v>350</v>
      </c>
      <c r="H121" s="183">
        <v>1</v>
      </c>
      <c r="I121" s="184"/>
      <c r="J121" s="185">
        <f>ROUND(I121*H121,2)</f>
        <v>0</v>
      </c>
      <c r="K121" s="181" t="s">
        <v>721</v>
      </c>
      <c r="L121" s="186"/>
      <c r="M121" s="187" t="s">
        <v>42</v>
      </c>
      <c r="N121" s="188" t="s">
        <v>50</v>
      </c>
      <c r="P121" s="142">
        <f>O121*H121</f>
        <v>0</v>
      </c>
      <c r="Q121" s="142">
        <v>0</v>
      </c>
      <c r="R121" s="142">
        <f>Q121*H121</f>
        <v>0</v>
      </c>
      <c r="S121" s="142">
        <v>0</v>
      </c>
      <c r="T121" s="143">
        <f>S121*H121</f>
        <v>0</v>
      </c>
      <c r="AR121" s="144" t="s">
        <v>559</v>
      </c>
      <c r="AT121" s="144" t="s">
        <v>341</v>
      </c>
      <c r="AU121" s="144" t="s">
        <v>88</v>
      </c>
      <c r="AY121" s="18" t="s">
        <v>305</v>
      </c>
      <c r="BE121" s="145">
        <f>IF(N121="základní",J121,0)</f>
        <v>0</v>
      </c>
      <c r="BF121" s="145">
        <f>IF(N121="snížená",J121,0)</f>
        <v>0</v>
      </c>
      <c r="BG121" s="145">
        <f>IF(N121="zákl. přenesená",J121,0)</f>
        <v>0</v>
      </c>
      <c r="BH121" s="145">
        <f>IF(N121="sníž. přenesená",J121,0)</f>
        <v>0</v>
      </c>
      <c r="BI121" s="145">
        <f>IF(N121="nulová",J121,0)</f>
        <v>0</v>
      </c>
      <c r="BJ121" s="18" t="s">
        <v>86</v>
      </c>
      <c r="BK121" s="145">
        <f>ROUND(I121*H121,2)</f>
        <v>0</v>
      </c>
      <c r="BL121" s="18" t="s">
        <v>436</v>
      </c>
      <c r="BM121" s="144" t="s">
        <v>450</v>
      </c>
    </row>
    <row r="122" spans="2:65" s="1" customFormat="1" ht="11.25">
      <c r="B122" s="33"/>
      <c r="D122" s="146" t="s">
        <v>313</v>
      </c>
      <c r="F122" s="147" t="s">
        <v>5605</v>
      </c>
      <c r="I122" s="148"/>
      <c r="L122" s="33"/>
      <c r="M122" s="149"/>
      <c r="T122" s="54"/>
      <c r="AT122" s="18" t="s">
        <v>313</v>
      </c>
      <c r="AU122" s="18" t="s">
        <v>88</v>
      </c>
    </row>
    <row r="123" spans="2:65" s="1" customFormat="1" ht="16.5" customHeight="1">
      <c r="B123" s="33"/>
      <c r="C123" s="179" t="s">
        <v>386</v>
      </c>
      <c r="D123" s="179" t="s">
        <v>341</v>
      </c>
      <c r="E123" s="180" t="s">
        <v>5606</v>
      </c>
      <c r="F123" s="181" t="s">
        <v>5607</v>
      </c>
      <c r="G123" s="182" t="s">
        <v>350</v>
      </c>
      <c r="H123" s="183">
        <v>1</v>
      </c>
      <c r="I123" s="184"/>
      <c r="J123" s="185">
        <f>ROUND(I123*H123,2)</f>
        <v>0</v>
      </c>
      <c r="K123" s="181" t="s">
        <v>721</v>
      </c>
      <c r="L123" s="186"/>
      <c r="M123" s="187" t="s">
        <v>42</v>
      </c>
      <c r="N123" s="188" t="s">
        <v>50</v>
      </c>
      <c r="P123" s="142">
        <f>O123*H123</f>
        <v>0</v>
      </c>
      <c r="Q123" s="142">
        <v>0</v>
      </c>
      <c r="R123" s="142">
        <f>Q123*H123</f>
        <v>0</v>
      </c>
      <c r="S123" s="142">
        <v>0</v>
      </c>
      <c r="T123" s="143">
        <f>S123*H123</f>
        <v>0</v>
      </c>
      <c r="AR123" s="144" t="s">
        <v>559</v>
      </c>
      <c r="AT123" s="144" t="s">
        <v>341</v>
      </c>
      <c r="AU123" s="144" t="s">
        <v>88</v>
      </c>
      <c r="AY123" s="18" t="s">
        <v>305</v>
      </c>
      <c r="BE123" s="145">
        <f>IF(N123="základní",J123,0)</f>
        <v>0</v>
      </c>
      <c r="BF123" s="145">
        <f>IF(N123="snížená",J123,0)</f>
        <v>0</v>
      </c>
      <c r="BG123" s="145">
        <f>IF(N123="zákl. přenesená",J123,0)</f>
        <v>0</v>
      </c>
      <c r="BH123" s="145">
        <f>IF(N123="sníž. přenesená",J123,0)</f>
        <v>0</v>
      </c>
      <c r="BI123" s="145">
        <f>IF(N123="nulová",J123,0)</f>
        <v>0</v>
      </c>
      <c r="BJ123" s="18" t="s">
        <v>86</v>
      </c>
      <c r="BK123" s="145">
        <f>ROUND(I123*H123,2)</f>
        <v>0</v>
      </c>
      <c r="BL123" s="18" t="s">
        <v>436</v>
      </c>
      <c r="BM123" s="144" t="s">
        <v>467</v>
      </c>
    </row>
    <row r="124" spans="2:65" s="1" customFormat="1" ht="11.25">
      <c r="B124" s="33"/>
      <c r="D124" s="146" t="s">
        <v>313</v>
      </c>
      <c r="F124" s="147" t="s">
        <v>5607</v>
      </c>
      <c r="I124" s="148"/>
      <c r="L124" s="33"/>
      <c r="M124" s="149"/>
      <c r="T124" s="54"/>
      <c r="AT124" s="18" t="s">
        <v>313</v>
      </c>
      <c r="AU124" s="18" t="s">
        <v>88</v>
      </c>
    </row>
    <row r="125" spans="2:65" s="1" customFormat="1" ht="16.5" customHeight="1">
      <c r="B125" s="33"/>
      <c r="C125" s="179" t="s">
        <v>394</v>
      </c>
      <c r="D125" s="179" t="s">
        <v>341</v>
      </c>
      <c r="E125" s="180" t="s">
        <v>5608</v>
      </c>
      <c r="F125" s="181" t="s">
        <v>5609</v>
      </c>
      <c r="G125" s="182" t="s">
        <v>350</v>
      </c>
      <c r="H125" s="183">
        <v>1</v>
      </c>
      <c r="I125" s="184"/>
      <c r="J125" s="185">
        <f>ROUND(I125*H125,2)</f>
        <v>0</v>
      </c>
      <c r="K125" s="181" t="s">
        <v>721</v>
      </c>
      <c r="L125" s="186"/>
      <c r="M125" s="187" t="s">
        <v>42</v>
      </c>
      <c r="N125" s="188" t="s">
        <v>50</v>
      </c>
      <c r="P125" s="142">
        <f>O125*H125</f>
        <v>0</v>
      </c>
      <c r="Q125" s="142">
        <v>0</v>
      </c>
      <c r="R125" s="142">
        <f>Q125*H125</f>
        <v>0</v>
      </c>
      <c r="S125" s="142">
        <v>0</v>
      </c>
      <c r="T125" s="143">
        <f>S125*H125</f>
        <v>0</v>
      </c>
      <c r="AR125" s="144" t="s">
        <v>559</v>
      </c>
      <c r="AT125" s="144" t="s">
        <v>341</v>
      </c>
      <c r="AU125" s="144" t="s">
        <v>88</v>
      </c>
      <c r="AY125" s="18" t="s">
        <v>305</v>
      </c>
      <c r="BE125" s="145">
        <f>IF(N125="základní",J125,0)</f>
        <v>0</v>
      </c>
      <c r="BF125" s="145">
        <f>IF(N125="snížená",J125,0)</f>
        <v>0</v>
      </c>
      <c r="BG125" s="145">
        <f>IF(N125="zákl. přenesená",J125,0)</f>
        <v>0</v>
      </c>
      <c r="BH125" s="145">
        <f>IF(N125="sníž. přenesená",J125,0)</f>
        <v>0</v>
      </c>
      <c r="BI125" s="145">
        <f>IF(N125="nulová",J125,0)</f>
        <v>0</v>
      </c>
      <c r="BJ125" s="18" t="s">
        <v>86</v>
      </c>
      <c r="BK125" s="145">
        <f>ROUND(I125*H125,2)</f>
        <v>0</v>
      </c>
      <c r="BL125" s="18" t="s">
        <v>436</v>
      </c>
      <c r="BM125" s="144" t="s">
        <v>482</v>
      </c>
    </row>
    <row r="126" spans="2:65" s="1" customFormat="1" ht="11.25">
      <c r="B126" s="33"/>
      <c r="D126" s="146" t="s">
        <v>313</v>
      </c>
      <c r="F126" s="147" t="s">
        <v>5609</v>
      </c>
      <c r="I126" s="148"/>
      <c r="L126" s="33"/>
      <c r="M126" s="149"/>
      <c r="T126" s="54"/>
      <c r="AT126" s="18" t="s">
        <v>313</v>
      </c>
      <c r="AU126" s="18" t="s">
        <v>88</v>
      </c>
    </row>
    <row r="127" spans="2:65" s="1" customFormat="1" ht="16.5" customHeight="1">
      <c r="B127" s="33"/>
      <c r="C127" s="179" t="s">
        <v>8</v>
      </c>
      <c r="D127" s="179" t="s">
        <v>341</v>
      </c>
      <c r="E127" s="180" t="s">
        <v>5610</v>
      </c>
      <c r="F127" s="181" t="s">
        <v>5611</v>
      </c>
      <c r="G127" s="182" t="s">
        <v>350</v>
      </c>
      <c r="H127" s="183">
        <v>1</v>
      </c>
      <c r="I127" s="184"/>
      <c r="J127" s="185">
        <f>ROUND(I127*H127,2)</f>
        <v>0</v>
      </c>
      <c r="K127" s="181" t="s">
        <v>721</v>
      </c>
      <c r="L127" s="186"/>
      <c r="M127" s="187" t="s">
        <v>42</v>
      </c>
      <c r="N127" s="188" t="s">
        <v>50</v>
      </c>
      <c r="P127" s="142">
        <f>O127*H127</f>
        <v>0</v>
      </c>
      <c r="Q127" s="142">
        <v>0</v>
      </c>
      <c r="R127" s="142">
        <f>Q127*H127</f>
        <v>0</v>
      </c>
      <c r="S127" s="142">
        <v>0</v>
      </c>
      <c r="T127" s="143">
        <f>S127*H127</f>
        <v>0</v>
      </c>
      <c r="AR127" s="144" t="s">
        <v>559</v>
      </c>
      <c r="AT127" s="144" t="s">
        <v>341</v>
      </c>
      <c r="AU127" s="144" t="s">
        <v>88</v>
      </c>
      <c r="AY127" s="18" t="s">
        <v>305</v>
      </c>
      <c r="BE127" s="145">
        <f>IF(N127="základní",J127,0)</f>
        <v>0</v>
      </c>
      <c r="BF127" s="145">
        <f>IF(N127="snížená",J127,0)</f>
        <v>0</v>
      </c>
      <c r="BG127" s="145">
        <f>IF(N127="zákl. přenesená",J127,0)</f>
        <v>0</v>
      </c>
      <c r="BH127" s="145">
        <f>IF(N127="sníž. přenesená",J127,0)</f>
        <v>0</v>
      </c>
      <c r="BI127" s="145">
        <f>IF(N127="nulová",J127,0)</f>
        <v>0</v>
      </c>
      <c r="BJ127" s="18" t="s">
        <v>86</v>
      </c>
      <c r="BK127" s="145">
        <f>ROUND(I127*H127,2)</f>
        <v>0</v>
      </c>
      <c r="BL127" s="18" t="s">
        <v>436</v>
      </c>
      <c r="BM127" s="144" t="s">
        <v>498</v>
      </c>
    </row>
    <row r="128" spans="2:65" s="1" customFormat="1" ht="11.25">
      <c r="B128" s="33"/>
      <c r="D128" s="146" t="s">
        <v>313</v>
      </c>
      <c r="F128" s="147" t="s">
        <v>5611</v>
      </c>
      <c r="I128" s="148"/>
      <c r="L128" s="33"/>
      <c r="M128" s="149"/>
      <c r="T128" s="54"/>
      <c r="AT128" s="18" t="s">
        <v>313</v>
      </c>
      <c r="AU128" s="18" t="s">
        <v>88</v>
      </c>
    </row>
    <row r="129" spans="2:65" s="1" customFormat="1" ht="44.25" customHeight="1">
      <c r="B129" s="33"/>
      <c r="C129" s="179" t="s">
        <v>410</v>
      </c>
      <c r="D129" s="179" t="s">
        <v>341</v>
      </c>
      <c r="E129" s="180" t="s">
        <v>5612</v>
      </c>
      <c r="F129" s="181" t="s">
        <v>5613</v>
      </c>
      <c r="G129" s="182" t="s">
        <v>350</v>
      </c>
      <c r="H129" s="183">
        <v>1</v>
      </c>
      <c r="I129" s="184"/>
      <c r="J129" s="185">
        <f>ROUND(I129*H129,2)</f>
        <v>0</v>
      </c>
      <c r="K129" s="181" t="s">
        <v>721</v>
      </c>
      <c r="L129" s="186"/>
      <c r="M129" s="187" t="s">
        <v>42</v>
      </c>
      <c r="N129" s="188" t="s">
        <v>50</v>
      </c>
      <c r="P129" s="142">
        <f>O129*H129</f>
        <v>0</v>
      </c>
      <c r="Q129" s="142">
        <v>0</v>
      </c>
      <c r="R129" s="142">
        <f>Q129*H129</f>
        <v>0</v>
      </c>
      <c r="S129" s="142">
        <v>0</v>
      </c>
      <c r="T129" s="143">
        <f>S129*H129</f>
        <v>0</v>
      </c>
      <c r="AR129" s="144" t="s">
        <v>559</v>
      </c>
      <c r="AT129" s="144" t="s">
        <v>341</v>
      </c>
      <c r="AU129" s="144" t="s">
        <v>88</v>
      </c>
      <c r="AY129" s="18" t="s">
        <v>305</v>
      </c>
      <c r="BE129" s="145">
        <f>IF(N129="základní",J129,0)</f>
        <v>0</v>
      </c>
      <c r="BF129" s="145">
        <f>IF(N129="snížená",J129,0)</f>
        <v>0</v>
      </c>
      <c r="BG129" s="145">
        <f>IF(N129="zákl. přenesená",J129,0)</f>
        <v>0</v>
      </c>
      <c r="BH129" s="145">
        <f>IF(N129="sníž. přenesená",J129,0)</f>
        <v>0</v>
      </c>
      <c r="BI129" s="145">
        <f>IF(N129="nulová",J129,0)</f>
        <v>0</v>
      </c>
      <c r="BJ129" s="18" t="s">
        <v>86</v>
      </c>
      <c r="BK129" s="145">
        <f>ROUND(I129*H129,2)</f>
        <v>0</v>
      </c>
      <c r="BL129" s="18" t="s">
        <v>436</v>
      </c>
      <c r="BM129" s="144" t="s">
        <v>517</v>
      </c>
    </row>
    <row r="130" spans="2:65" s="1" customFormat="1" ht="29.25">
      <c r="B130" s="33"/>
      <c r="D130" s="146" t="s">
        <v>313</v>
      </c>
      <c r="F130" s="147" t="s">
        <v>5613</v>
      </c>
      <c r="I130" s="148"/>
      <c r="L130" s="33"/>
      <c r="M130" s="149"/>
      <c r="T130" s="54"/>
      <c r="AT130" s="18" t="s">
        <v>313</v>
      </c>
      <c r="AU130" s="18" t="s">
        <v>88</v>
      </c>
    </row>
    <row r="131" spans="2:65" s="1" customFormat="1" ht="16.5" customHeight="1">
      <c r="B131" s="33"/>
      <c r="C131" s="179" t="s">
        <v>418</v>
      </c>
      <c r="D131" s="179" t="s">
        <v>341</v>
      </c>
      <c r="E131" s="180" t="s">
        <v>5614</v>
      </c>
      <c r="F131" s="181" t="s">
        <v>5615</v>
      </c>
      <c r="G131" s="182" t="s">
        <v>350</v>
      </c>
      <c r="H131" s="183">
        <v>1</v>
      </c>
      <c r="I131" s="184"/>
      <c r="J131" s="185">
        <f>ROUND(I131*H131,2)</f>
        <v>0</v>
      </c>
      <c r="K131" s="181" t="s">
        <v>721</v>
      </c>
      <c r="L131" s="186"/>
      <c r="M131" s="187" t="s">
        <v>42</v>
      </c>
      <c r="N131" s="188" t="s">
        <v>50</v>
      </c>
      <c r="P131" s="142">
        <f>O131*H131</f>
        <v>0</v>
      </c>
      <c r="Q131" s="142">
        <v>0</v>
      </c>
      <c r="R131" s="142">
        <f>Q131*H131</f>
        <v>0</v>
      </c>
      <c r="S131" s="142">
        <v>0</v>
      </c>
      <c r="T131" s="143">
        <f>S131*H131</f>
        <v>0</v>
      </c>
      <c r="AR131" s="144" t="s">
        <v>559</v>
      </c>
      <c r="AT131" s="144" t="s">
        <v>341</v>
      </c>
      <c r="AU131" s="144" t="s">
        <v>88</v>
      </c>
      <c r="AY131" s="18" t="s">
        <v>305</v>
      </c>
      <c r="BE131" s="145">
        <f>IF(N131="základní",J131,0)</f>
        <v>0</v>
      </c>
      <c r="BF131" s="145">
        <f>IF(N131="snížená",J131,0)</f>
        <v>0</v>
      </c>
      <c r="BG131" s="145">
        <f>IF(N131="zákl. přenesená",J131,0)</f>
        <v>0</v>
      </c>
      <c r="BH131" s="145">
        <f>IF(N131="sníž. přenesená",J131,0)</f>
        <v>0</v>
      </c>
      <c r="BI131" s="145">
        <f>IF(N131="nulová",J131,0)</f>
        <v>0</v>
      </c>
      <c r="BJ131" s="18" t="s">
        <v>86</v>
      </c>
      <c r="BK131" s="145">
        <f>ROUND(I131*H131,2)</f>
        <v>0</v>
      </c>
      <c r="BL131" s="18" t="s">
        <v>436</v>
      </c>
      <c r="BM131" s="144" t="s">
        <v>533</v>
      </c>
    </row>
    <row r="132" spans="2:65" s="1" customFormat="1" ht="11.25">
      <c r="B132" s="33"/>
      <c r="D132" s="146" t="s">
        <v>313</v>
      </c>
      <c r="F132" s="147" t="s">
        <v>5615</v>
      </c>
      <c r="I132" s="148"/>
      <c r="L132" s="33"/>
      <c r="M132" s="149"/>
      <c r="T132" s="54"/>
      <c r="AT132" s="18" t="s">
        <v>313</v>
      </c>
      <c r="AU132" s="18" t="s">
        <v>88</v>
      </c>
    </row>
    <row r="133" spans="2:65" s="11" customFormat="1" ht="22.9" customHeight="1">
      <c r="B133" s="121"/>
      <c r="D133" s="122" t="s">
        <v>78</v>
      </c>
      <c r="E133" s="131" t="s">
        <v>119</v>
      </c>
      <c r="F133" s="131" t="s">
        <v>5616</v>
      </c>
      <c r="I133" s="124"/>
      <c r="J133" s="132">
        <f>BK133</f>
        <v>0</v>
      </c>
      <c r="L133" s="121"/>
      <c r="M133" s="126"/>
      <c r="P133" s="127">
        <f>SUM(P134:P427)</f>
        <v>0</v>
      </c>
      <c r="R133" s="127">
        <f>SUM(R134:R427)</f>
        <v>2.4235200000000003</v>
      </c>
      <c r="T133" s="128">
        <f>SUM(T134:T427)</f>
        <v>0</v>
      </c>
      <c r="AR133" s="122" t="s">
        <v>86</v>
      </c>
      <c r="AT133" s="129" t="s">
        <v>78</v>
      </c>
      <c r="AU133" s="129" t="s">
        <v>86</v>
      </c>
      <c r="AY133" s="122" t="s">
        <v>305</v>
      </c>
      <c r="BK133" s="130">
        <f>SUM(BK134:BK427)</f>
        <v>0</v>
      </c>
    </row>
    <row r="134" spans="2:65" s="1" customFormat="1" ht="24.2" customHeight="1">
      <c r="B134" s="33"/>
      <c r="C134" s="133" t="s">
        <v>428</v>
      </c>
      <c r="D134" s="133" t="s">
        <v>307</v>
      </c>
      <c r="E134" s="134" t="s">
        <v>5617</v>
      </c>
      <c r="F134" s="135" t="s">
        <v>5618</v>
      </c>
      <c r="G134" s="136" t="s">
        <v>402</v>
      </c>
      <c r="H134" s="137">
        <v>5840</v>
      </c>
      <c r="I134" s="138"/>
      <c r="J134" s="139">
        <f>ROUND(I134*H134,2)</f>
        <v>0</v>
      </c>
      <c r="K134" s="135" t="s">
        <v>310</v>
      </c>
      <c r="L134" s="33"/>
      <c r="M134" s="140" t="s">
        <v>42</v>
      </c>
      <c r="N134" s="141" t="s">
        <v>50</v>
      </c>
      <c r="P134" s="142">
        <f>O134*H134</f>
        <v>0</v>
      </c>
      <c r="Q134" s="142">
        <v>0</v>
      </c>
      <c r="R134" s="142">
        <f>Q134*H134</f>
        <v>0</v>
      </c>
      <c r="S134" s="142">
        <v>0</v>
      </c>
      <c r="T134" s="143">
        <f>S134*H134</f>
        <v>0</v>
      </c>
      <c r="AR134" s="144" t="s">
        <v>436</v>
      </c>
      <c r="AT134" s="144" t="s">
        <v>307</v>
      </c>
      <c r="AU134" s="144" t="s">
        <v>88</v>
      </c>
      <c r="AY134" s="18" t="s">
        <v>305</v>
      </c>
      <c r="BE134" s="145">
        <f>IF(N134="základní",J134,0)</f>
        <v>0</v>
      </c>
      <c r="BF134" s="145">
        <f>IF(N134="snížená",J134,0)</f>
        <v>0</v>
      </c>
      <c r="BG134" s="145">
        <f>IF(N134="zákl. přenesená",J134,0)</f>
        <v>0</v>
      </c>
      <c r="BH134" s="145">
        <f>IF(N134="sníž. přenesená",J134,0)</f>
        <v>0</v>
      </c>
      <c r="BI134" s="145">
        <f>IF(N134="nulová",J134,0)</f>
        <v>0</v>
      </c>
      <c r="BJ134" s="18" t="s">
        <v>86</v>
      </c>
      <c r="BK134" s="145">
        <f>ROUND(I134*H134,2)</f>
        <v>0</v>
      </c>
      <c r="BL134" s="18" t="s">
        <v>436</v>
      </c>
      <c r="BM134" s="144" t="s">
        <v>545</v>
      </c>
    </row>
    <row r="135" spans="2:65" s="1" customFormat="1" ht="29.25">
      <c r="B135" s="33"/>
      <c r="D135" s="146" t="s">
        <v>313</v>
      </c>
      <c r="F135" s="147" t="s">
        <v>5619</v>
      </c>
      <c r="I135" s="148"/>
      <c r="L135" s="33"/>
      <c r="M135" s="149"/>
      <c r="T135" s="54"/>
      <c r="AT135" s="18" t="s">
        <v>313</v>
      </c>
      <c r="AU135" s="18" t="s">
        <v>88</v>
      </c>
    </row>
    <row r="136" spans="2:65" s="1" customFormat="1" ht="11.25">
      <c r="B136" s="33"/>
      <c r="D136" s="150" t="s">
        <v>315</v>
      </c>
      <c r="F136" s="151" t="s">
        <v>5620</v>
      </c>
      <c r="I136" s="148"/>
      <c r="L136" s="33"/>
      <c r="M136" s="149"/>
      <c r="T136" s="54"/>
      <c r="AT136" s="18" t="s">
        <v>315</v>
      </c>
      <c r="AU136" s="18" t="s">
        <v>88</v>
      </c>
    </row>
    <row r="137" spans="2:65" s="1" customFormat="1" ht="16.5" customHeight="1">
      <c r="B137" s="33"/>
      <c r="C137" s="179" t="s">
        <v>436</v>
      </c>
      <c r="D137" s="179" t="s">
        <v>341</v>
      </c>
      <c r="E137" s="180" t="s">
        <v>5621</v>
      </c>
      <c r="F137" s="181" t="s">
        <v>5622</v>
      </c>
      <c r="G137" s="182" t="s">
        <v>402</v>
      </c>
      <c r="H137" s="183">
        <v>5840</v>
      </c>
      <c r="I137" s="184"/>
      <c r="J137" s="185">
        <f>ROUND(I137*H137,2)</f>
        <v>0</v>
      </c>
      <c r="K137" s="181" t="s">
        <v>721</v>
      </c>
      <c r="L137" s="186"/>
      <c r="M137" s="187" t="s">
        <v>42</v>
      </c>
      <c r="N137" s="188" t="s">
        <v>50</v>
      </c>
      <c r="P137" s="142">
        <f>O137*H137</f>
        <v>0</v>
      </c>
      <c r="Q137" s="142">
        <v>0</v>
      </c>
      <c r="R137" s="142">
        <f>Q137*H137</f>
        <v>0</v>
      </c>
      <c r="S137" s="142">
        <v>0</v>
      </c>
      <c r="T137" s="143">
        <f>S137*H137</f>
        <v>0</v>
      </c>
      <c r="AR137" s="144" t="s">
        <v>559</v>
      </c>
      <c r="AT137" s="144" t="s">
        <v>341</v>
      </c>
      <c r="AU137" s="144" t="s">
        <v>88</v>
      </c>
      <c r="AY137" s="18" t="s">
        <v>305</v>
      </c>
      <c r="BE137" s="145">
        <f>IF(N137="základní",J137,0)</f>
        <v>0</v>
      </c>
      <c r="BF137" s="145">
        <f>IF(N137="snížená",J137,0)</f>
        <v>0</v>
      </c>
      <c r="BG137" s="145">
        <f>IF(N137="zákl. přenesená",J137,0)</f>
        <v>0</v>
      </c>
      <c r="BH137" s="145">
        <f>IF(N137="sníž. přenesená",J137,0)</f>
        <v>0</v>
      </c>
      <c r="BI137" s="145">
        <f>IF(N137="nulová",J137,0)</f>
        <v>0</v>
      </c>
      <c r="BJ137" s="18" t="s">
        <v>86</v>
      </c>
      <c r="BK137" s="145">
        <f>ROUND(I137*H137,2)</f>
        <v>0</v>
      </c>
      <c r="BL137" s="18" t="s">
        <v>436</v>
      </c>
      <c r="BM137" s="144" t="s">
        <v>559</v>
      </c>
    </row>
    <row r="138" spans="2:65" s="1" customFormat="1" ht="11.25">
      <c r="B138" s="33"/>
      <c r="D138" s="146" t="s">
        <v>313</v>
      </c>
      <c r="F138" s="147" t="s">
        <v>5622</v>
      </c>
      <c r="I138" s="148"/>
      <c r="L138" s="33"/>
      <c r="M138" s="149"/>
      <c r="T138" s="54"/>
      <c r="AT138" s="18" t="s">
        <v>313</v>
      </c>
      <c r="AU138" s="18" t="s">
        <v>88</v>
      </c>
    </row>
    <row r="139" spans="2:65" s="1" customFormat="1" ht="37.9" customHeight="1">
      <c r="B139" s="33"/>
      <c r="C139" s="133" t="s">
        <v>444</v>
      </c>
      <c r="D139" s="133" t="s">
        <v>307</v>
      </c>
      <c r="E139" s="134" t="s">
        <v>5623</v>
      </c>
      <c r="F139" s="135" t="s">
        <v>5624</v>
      </c>
      <c r="G139" s="136" t="s">
        <v>350</v>
      </c>
      <c r="H139" s="137">
        <v>8</v>
      </c>
      <c r="I139" s="138"/>
      <c r="J139" s="139">
        <f>ROUND(I139*H139,2)</f>
        <v>0</v>
      </c>
      <c r="K139" s="135" t="s">
        <v>721</v>
      </c>
      <c r="L139" s="33"/>
      <c r="M139" s="140" t="s">
        <v>42</v>
      </c>
      <c r="N139" s="141" t="s">
        <v>50</v>
      </c>
      <c r="P139" s="142">
        <f>O139*H139</f>
        <v>0</v>
      </c>
      <c r="Q139" s="142">
        <v>0</v>
      </c>
      <c r="R139" s="142">
        <f>Q139*H139</f>
        <v>0</v>
      </c>
      <c r="S139" s="142">
        <v>0</v>
      </c>
      <c r="T139" s="143">
        <f>S139*H139</f>
        <v>0</v>
      </c>
      <c r="AR139" s="144" t="s">
        <v>436</v>
      </c>
      <c r="AT139" s="144" t="s">
        <v>307</v>
      </c>
      <c r="AU139" s="144" t="s">
        <v>88</v>
      </c>
      <c r="AY139" s="18" t="s">
        <v>305</v>
      </c>
      <c r="BE139" s="145">
        <f>IF(N139="základní",J139,0)</f>
        <v>0</v>
      </c>
      <c r="BF139" s="145">
        <f>IF(N139="snížená",J139,0)</f>
        <v>0</v>
      </c>
      <c r="BG139" s="145">
        <f>IF(N139="zákl. přenesená",J139,0)</f>
        <v>0</v>
      </c>
      <c r="BH139" s="145">
        <f>IF(N139="sníž. přenesená",J139,0)</f>
        <v>0</v>
      </c>
      <c r="BI139" s="145">
        <f>IF(N139="nulová",J139,0)</f>
        <v>0</v>
      </c>
      <c r="BJ139" s="18" t="s">
        <v>86</v>
      </c>
      <c r="BK139" s="145">
        <f>ROUND(I139*H139,2)</f>
        <v>0</v>
      </c>
      <c r="BL139" s="18" t="s">
        <v>436</v>
      </c>
      <c r="BM139" s="144" t="s">
        <v>577</v>
      </c>
    </row>
    <row r="140" spans="2:65" s="1" customFormat="1" ht="29.25">
      <c r="B140" s="33"/>
      <c r="D140" s="146" t="s">
        <v>313</v>
      </c>
      <c r="F140" s="147" t="s">
        <v>5624</v>
      </c>
      <c r="I140" s="148"/>
      <c r="L140" s="33"/>
      <c r="M140" s="149"/>
      <c r="T140" s="54"/>
      <c r="AT140" s="18" t="s">
        <v>313</v>
      </c>
      <c r="AU140" s="18" t="s">
        <v>88</v>
      </c>
    </row>
    <row r="141" spans="2:65" s="1" customFormat="1" ht="37.9" customHeight="1">
      <c r="B141" s="33"/>
      <c r="C141" s="179" t="s">
        <v>450</v>
      </c>
      <c r="D141" s="179" t="s">
        <v>341</v>
      </c>
      <c r="E141" s="180" t="s">
        <v>5625</v>
      </c>
      <c r="F141" s="181" t="s">
        <v>5624</v>
      </c>
      <c r="G141" s="182" t="s">
        <v>350</v>
      </c>
      <c r="H141" s="183">
        <v>8</v>
      </c>
      <c r="I141" s="184"/>
      <c r="J141" s="185">
        <f>ROUND(I141*H141,2)</f>
        <v>0</v>
      </c>
      <c r="K141" s="181" t="s">
        <v>721</v>
      </c>
      <c r="L141" s="186"/>
      <c r="M141" s="187" t="s">
        <v>42</v>
      </c>
      <c r="N141" s="188" t="s">
        <v>50</v>
      </c>
      <c r="P141" s="142">
        <f>O141*H141</f>
        <v>0</v>
      </c>
      <c r="Q141" s="142">
        <v>0</v>
      </c>
      <c r="R141" s="142">
        <f>Q141*H141</f>
        <v>0</v>
      </c>
      <c r="S141" s="142">
        <v>0</v>
      </c>
      <c r="T141" s="143">
        <f>S141*H141</f>
        <v>0</v>
      </c>
      <c r="AR141" s="144" t="s">
        <v>559</v>
      </c>
      <c r="AT141" s="144" t="s">
        <v>341</v>
      </c>
      <c r="AU141" s="144" t="s">
        <v>88</v>
      </c>
      <c r="AY141" s="18" t="s">
        <v>305</v>
      </c>
      <c r="BE141" s="145">
        <f>IF(N141="základní",J141,0)</f>
        <v>0</v>
      </c>
      <c r="BF141" s="145">
        <f>IF(N141="snížená",J141,0)</f>
        <v>0</v>
      </c>
      <c r="BG141" s="145">
        <f>IF(N141="zákl. přenesená",J141,0)</f>
        <v>0</v>
      </c>
      <c r="BH141" s="145">
        <f>IF(N141="sníž. přenesená",J141,0)</f>
        <v>0</v>
      </c>
      <c r="BI141" s="145">
        <f>IF(N141="nulová",J141,0)</f>
        <v>0</v>
      </c>
      <c r="BJ141" s="18" t="s">
        <v>86</v>
      </c>
      <c r="BK141" s="145">
        <f>ROUND(I141*H141,2)</f>
        <v>0</v>
      </c>
      <c r="BL141" s="18" t="s">
        <v>436</v>
      </c>
      <c r="BM141" s="144" t="s">
        <v>593</v>
      </c>
    </row>
    <row r="142" spans="2:65" s="1" customFormat="1" ht="29.25">
      <c r="B142" s="33"/>
      <c r="D142" s="146" t="s">
        <v>313</v>
      </c>
      <c r="F142" s="147" t="s">
        <v>5624</v>
      </c>
      <c r="I142" s="148"/>
      <c r="L142" s="33"/>
      <c r="M142" s="149"/>
      <c r="T142" s="54"/>
      <c r="AT142" s="18" t="s">
        <v>313</v>
      </c>
      <c r="AU142" s="18" t="s">
        <v>88</v>
      </c>
    </row>
    <row r="143" spans="2:65" s="1" customFormat="1" ht="16.5" customHeight="1">
      <c r="B143" s="33"/>
      <c r="C143" s="133" t="s">
        <v>459</v>
      </c>
      <c r="D143" s="133" t="s">
        <v>307</v>
      </c>
      <c r="E143" s="134" t="s">
        <v>5626</v>
      </c>
      <c r="F143" s="135" t="s">
        <v>5627</v>
      </c>
      <c r="G143" s="136" t="s">
        <v>350</v>
      </c>
      <c r="H143" s="137">
        <v>1915</v>
      </c>
      <c r="I143" s="138"/>
      <c r="J143" s="139">
        <f>ROUND(I143*H143,2)</f>
        <v>0</v>
      </c>
      <c r="K143" s="135" t="s">
        <v>310</v>
      </c>
      <c r="L143" s="33"/>
      <c r="M143" s="140" t="s">
        <v>42</v>
      </c>
      <c r="N143" s="141" t="s">
        <v>50</v>
      </c>
      <c r="P143" s="142">
        <f>O143*H143</f>
        <v>0</v>
      </c>
      <c r="Q143" s="142">
        <v>0</v>
      </c>
      <c r="R143" s="142">
        <f>Q143*H143</f>
        <v>0</v>
      </c>
      <c r="S143" s="142">
        <v>0</v>
      </c>
      <c r="T143" s="143">
        <f>S143*H143</f>
        <v>0</v>
      </c>
      <c r="AR143" s="144" t="s">
        <v>436</v>
      </c>
      <c r="AT143" s="144" t="s">
        <v>307</v>
      </c>
      <c r="AU143" s="144" t="s">
        <v>88</v>
      </c>
      <c r="AY143" s="18" t="s">
        <v>305</v>
      </c>
      <c r="BE143" s="145">
        <f>IF(N143="základní",J143,0)</f>
        <v>0</v>
      </c>
      <c r="BF143" s="145">
        <f>IF(N143="snížená",J143,0)</f>
        <v>0</v>
      </c>
      <c r="BG143" s="145">
        <f>IF(N143="zákl. přenesená",J143,0)</f>
        <v>0</v>
      </c>
      <c r="BH143" s="145">
        <f>IF(N143="sníž. přenesená",J143,0)</f>
        <v>0</v>
      </c>
      <c r="BI143" s="145">
        <f>IF(N143="nulová",J143,0)</f>
        <v>0</v>
      </c>
      <c r="BJ143" s="18" t="s">
        <v>86</v>
      </c>
      <c r="BK143" s="145">
        <f>ROUND(I143*H143,2)</f>
        <v>0</v>
      </c>
      <c r="BL143" s="18" t="s">
        <v>436</v>
      </c>
      <c r="BM143" s="144" t="s">
        <v>614</v>
      </c>
    </row>
    <row r="144" spans="2:65" s="1" customFormat="1" ht="29.25">
      <c r="B144" s="33"/>
      <c r="D144" s="146" t="s">
        <v>313</v>
      </c>
      <c r="F144" s="147" t="s">
        <v>5628</v>
      </c>
      <c r="I144" s="148"/>
      <c r="L144" s="33"/>
      <c r="M144" s="149"/>
      <c r="T144" s="54"/>
      <c r="AT144" s="18" t="s">
        <v>313</v>
      </c>
      <c r="AU144" s="18" t="s">
        <v>88</v>
      </c>
    </row>
    <row r="145" spans="2:65" s="1" customFormat="1" ht="11.25">
      <c r="B145" s="33"/>
      <c r="D145" s="150" t="s">
        <v>315</v>
      </c>
      <c r="F145" s="151" t="s">
        <v>5629</v>
      </c>
      <c r="I145" s="148"/>
      <c r="L145" s="33"/>
      <c r="M145" s="149"/>
      <c r="T145" s="54"/>
      <c r="AT145" s="18" t="s">
        <v>315</v>
      </c>
      <c r="AU145" s="18" t="s">
        <v>88</v>
      </c>
    </row>
    <row r="146" spans="2:65" s="1" customFormat="1" ht="37.9" customHeight="1">
      <c r="B146" s="33"/>
      <c r="C146" s="179" t="s">
        <v>467</v>
      </c>
      <c r="D146" s="179" t="s">
        <v>341</v>
      </c>
      <c r="E146" s="180" t="s">
        <v>5630</v>
      </c>
      <c r="F146" s="181" t="s">
        <v>5631</v>
      </c>
      <c r="G146" s="182" t="s">
        <v>350</v>
      </c>
      <c r="H146" s="183">
        <v>1737</v>
      </c>
      <c r="I146" s="184"/>
      <c r="J146" s="185">
        <f>ROUND(I146*H146,2)</f>
        <v>0</v>
      </c>
      <c r="K146" s="181" t="s">
        <v>721</v>
      </c>
      <c r="L146" s="186"/>
      <c r="M146" s="187" t="s">
        <v>42</v>
      </c>
      <c r="N146" s="188" t="s">
        <v>50</v>
      </c>
      <c r="P146" s="142">
        <f>O146*H146</f>
        <v>0</v>
      </c>
      <c r="Q146" s="142">
        <v>0</v>
      </c>
      <c r="R146" s="142">
        <f>Q146*H146</f>
        <v>0</v>
      </c>
      <c r="S146" s="142">
        <v>0</v>
      </c>
      <c r="T146" s="143">
        <f>S146*H146</f>
        <v>0</v>
      </c>
      <c r="AR146" s="144" t="s">
        <v>559</v>
      </c>
      <c r="AT146" s="144" t="s">
        <v>341</v>
      </c>
      <c r="AU146" s="144" t="s">
        <v>88</v>
      </c>
      <c r="AY146" s="18" t="s">
        <v>305</v>
      </c>
      <c r="BE146" s="145">
        <f>IF(N146="základní",J146,0)</f>
        <v>0</v>
      </c>
      <c r="BF146" s="145">
        <f>IF(N146="snížená",J146,0)</f>
        <v>0</v>
      </c>
      <c r="BG146" s="145">
        <f>IF(N146="zákl. přenesená",J146,0)</f>
        <v>0</v>
      </c>
      <c r="BH146" s="145">
        <f>IF(N146="sníž. přenesená",J146,0)</f>
        <v>0</v>
      </c>
      <c r="BI146" s="145">
        <f>IF(N146="nulová",J146,0)</f>
        <v>0</v>
      </c>
      <c r="BJ146" s="18" t="s">
        <v>86</v>
      </c>
      <c r="BK146" s="145">
        <f>ROUND(I146*H146,2)</f>
        <v>0</v>
      </c>
      <c r="BL146" s="18" t="s">
        <v>436</v>
      </c>
      <c r="BM146" s="144" t="s">
        <v>630</v>
      </c>
    </row>
    <row r="147" spans="2:65" s="1" customFormat="1" ht="19.5">
      <c r="B147" s="33"/>
      <c r="D147" s="146" t="s">
        <v>313</v>
      </c>
      <c r="F147" s="147" t="s">
        <v>5631</v>
      </c>
      <c r="I147" s="148"/>
      <c r="L147" s="33"/>
      <c r="M147" s="149"/>
      <c r="T147" s="54"/>
      <c r="AT147" s="18" t="s">
        <v>313</v>
      </c>
      <c r="AU147" s="18" t="s">
        <v>88</v>
      </c>
    </row>
    <row r="148" spans="2:65" s="1" customFormat="1" ht="24.2" customHeight="1">
      <c r="B148" s="33"/>
      <c r="C148" s="179" t="s">
        <v>7</v>
      </c>
      <c r="D148" s="179" t="s">
        <v>341</v>
      </c>
      <c r="E148" s="180" t="s">
        <v>5632</v>
      </c>
      <c r="F148" s="181" t="s">
        <v>5633</v>
      </c>
      <c r="G148" s="182" t="s">
        <v>350</v>
      </c>
      <c r="H148" s="183">
        <v>178</v>
      </c>
      <c r="I148" s="184"/>
      <c r="J148" s="185">
        <f>ROUND(I148*H148,2)</f>
        <v>0</v>
      </c>
      <c r="K148" s="181" t="s">
        <v>310</v>
      </c>
      <c r="L148" s="186"/>
      <c r="M148" s="187" t="s">
        <v>42</v>
      </c>
      <c r="N148" s="188" t="s">
        <v>50</v>
      </c>
      <c r="P148" s="142">
        <f>O148*H148</f>
        <v>0</v>
      </c>
      <c r="Q148" s="142">
        <v>9.0000000000000006E-5</v>
      </c>
      <c r="R148" s="142">
        <f>Q148*H148</f>
        <v>1.602E-2</v>
      </c>
      <c r="S148" s="142">
        <v>0</v>
      </c>
      <c r="T148" s="143">
        <f>S148*H148</f>
        <v>0</v>
      </c>
      <c r="AR148" s="144" t="s">
        <v>559</v>
      </c>
      <c r="AT148" s="144" t="s">
        <v>341</v>
      </c>
      <c r="AU148" s="144" t="s">
        <v>88</v>
      </c>
      <c r="AY148" s="18" t="s">
        <v>305</v>
      </c>
      <c r="BE148" s="145">
        <f>IF(N148="základní",J148,0)</f>
        <v>0</v>
      </c>
      <c r="BF148" s="145">
        <f>IF(N148="snížená",J148,0)</f>
        <v>0</v>
      </c>
      <c r="BG148" s="145">
        <f>IF(N148="zákl. přenesená",J148,0)</f>
        <v>0</v>
      </c>
      <c r="BH148" s="145">
        <f>IF(N148="sníž. přenesená",J148,0)</f>
        <v>0</v>
      </c>
      <c r="BI148" s="145">
        <f>IF(N148="nulová",J148,0)</f>
        <v>0</v>
      </c>
      <c r="BJ148" s="18" t="s">
        <v>86</v>
      </c>
      <c r="BK148" s="145">
        <f>ROUND(I148*H148,2)</f>
        <v>0</v>
      </c>
      <c r="BL148" s="18" t="s">
        <v>436</v>
      </c>
      <c r="BM148" s="144" t="s">
        <v>646</v>
      </c>
    </row>
    <row r="149" spans="2:65" s="1" customFormat="1" ht="19.5">
      <c r="B149" s="33"/>
      <c r="D149" s="146" t="s">
        <v>313</v>
      </c>
      <c r="F149" s="147" t="s">
        <v>5633</v>
      </c>
      <c r="I149" s="148"/>
      <c r="L149" s="33"/>
      <c r="M149" s="149"/>
      <c r="T149" s="54"/>
      <c r="AT149" s="18" t="s">
        <v>313</v>
      </c>
      <c r="AU149" s="18" t="s">
        <v>88</v>
      </c>
    </row>
    <row r="150" spans="2:65" s="1" customFormat="1" ht="24.2" customHeight="1">
      <c r="B150" s="33"/>
      <c r="C150" s="133" t="s">
        <v>482</v>
      </c>
      <c r="D150" s="133" t="s">
        <v>307</v>
      </c>
      <c r="E150" s="134" t="s">
        <v>5634</v>
      </c>
      <c r="F150" s="135" t="s">
        <v>5635</v>
      </c>
      <c r="G150" s="136" t="s">
        <v>350</v>
      </c>
      <c r="H150" s="137">
        <v>2090</v>
      </c>
      <c r="I150" s="138"/>
      <c r="J150" s="139">
        <f>ROUND(I150*H150,2)</f>
        <v>0</v>
      </c>
      <c r="K150" s="135" t="s">
        <v>310</v>
      </c>
      <c r="L150" s="33"/>
      <c r="M150" s="140" t="s">
        <v>42</v>
      </c>
      <c r="N150" s="141" t="s">
        <v>50</v>
      </c>
      <c r="P150" s="142">
        <f>O150*H150</f>
        <v>0</v>
      </c>
      <c r="Q150" s="142">
        <v>0</v>
      </c>
      <c r="R150" s="142">
        <f>Q150*H150</f>
        <v>0</v>
      </c>
      <c r="S150" s="142">
        <v>0</v>
      </c>
      <c r="T150" s="143">
        <f>S150*H150</f>
        <v>0</v>
      </c>
      <c r="AR150" s="144" t="s">
        <v>436</v>
      </c>
      <c r="AT150" s="144" t="s">
        <v>307</v>
      </c>
      <c r="AU150" s="144" t="s">
        <v>88</v>
      </c>
      <c r="AY150" s="18" t="s">
        <v>305</v>
      </c>
      <c r="BE150" s="145">
        <f>IF(N150="základní",J150,0)</f>
        <v>0</v>
      </c>
      <c r="BF150" s="145">
        <f>IF(N150="snížená",J150,0)</f>
        <v>0</v>
      </c>
      <c r="BG150" s="145">
        <f>IF(N150="zákl. přenesená",J150,0)</f>
        <v>0</v>
      </c>
      <c r="BH150" s="145">
        <f>IF(N150="sníž. přenesená",J150,0)</f>
        <v>0</v>
      </c>
      <c r="BI150" s="145">
        <f>IF(N150="nulová",J150,0)</f>
        <v>0</v>
      </c>
      <c r="BJ150" s="18" t="s">
        <v>86</v>
      </c>
      <c r="BK150" s="145">
        <f>ROUND(I150*H150,2)</f>
        <v>0</v>
      </c>
      <c r="BL150" s="18" t="s">
        <v>436</v>
      </c>
      <c r="BM150" s="144" t="s">
        <v>661</v>
      </c>
    </row>
    <row r="151" spans="2:65" s="1" customFormat="1" ht="19.5">
      <c r="B151" s="33"/>
      <c r="D151" s="146" t="s">
        <v>313</v>
      </c>
      <c r="F151" s="147" t="s">
        <v>5636</v>
      </c>
      <c r="I151" s="148"/>
      <c r="L151" s="33"/>
      <c r="M151" s="149"/>
      <c r="T151" s="54"/>
      <c r="AT151" s="18" t="s">
        <v>313</v>
      </c>
      <c r="AU151" s="18" t="s">
        <v>88</v>
      </c>
    </row>
    <row r="152" spans="2:65" s="1" customFormat="1" ht="11.25">
      <c r="B152" s="33"/>
      <c r="D152" s="150" t="s">
        <v>315</v>
      </c>
      <c r="F152" s="151" t="s">
        <v>5637</v>
      </c>
      <c r="I152" s="148"/>
      <c r="L152" s="33"/>
      <c r="M152" s="149"/>
      <c r="T152" s="54"/>
      <c r="AT152" s="18" t="s">
        <v>315</v>
      </c>
      <c r="AU152" s="18" t="s">
        <v>88</v>
      </c>
    </row>
    <row r="153" spans="2:65" s="1" customFormat="1" ht="24.2" customHeight="1">
      <c r="B153" s="33"/>
      <c r="C153" s="133" t="s">
        <v>490</v>
      </c>
      <c r="D153" s="133" t="s">
        <v>307</v>
      </c>
      <c r="E153" s="134" t="s">
        <v>5638</v>
      </c>
      <c r="F153" s="135" t="s">
        <v>5639</v>
      </c>
      <c r="G153" s="136" t="s">
        <v>350</v>
      </c>
      <c r="H153" s="137">
        <v>10</v>
      </c>
      <c r="I153" s="138"/>
      <c r="J153" s="139">
        <f>ROUND(I153*H153,2)</f>
        <v>0</v>
      </c>
      <c r="K153" s="135" t="s">
        <v>310</v>
      </c>
      <c r="L153" s="33"/>
      <c r="M153" s="140" t="s">
        <v>42</v>
      </c>
      <c r="N153" s="141" t="s">
        <v>50</v>
      </c>
      <c r="P153" s="142">
        <f>O153*H153</f>
        <v>0</v>
      </c>
      <c r="Q153" s="142">
        <v>0</v>
      </c>
      <c r="R153" s="142">
        <f>Q153*H153</f>
        <v>0</v>
      </c>
      <c r="S153" s="142">
        <v>0</v>
      </c>
      <c r="T153" s="143">
        <f>S153*H153</f>
        <v>0</v>
      </c>
      <c r="AR153" s="144" t="s">
        <v>436</v>
      </c>
      <c r="AT153" s="144" t="s">
        <v>307</v>
      </c>
      <c r="AU153" s="144" t="s">
        <v>88</v>
      </c>
      <c r="AY153" s="18" t="s">
        <v>305</v>
      </c>
      <c r="BE153" s="145">
        <f>IF(N153="základní",J153,0)</f>
        <v>0</v>
      </c>
      <c r="BF153" s="145">
        <f>IF(N153="snížená",J153,0)</f>
        <v>0</v>
      </c>
      <c r="BG153" s="145">
        <f>IF(N153="zákl. přenesená",J153,0)</f>
        <v>0</v>
      </c>
      <c r="BH153" s="145">
        <f>IF(N153="sníž. přenesená",J153,0)</f>
        <v>0</v>
      </c>
      <c r="BI153" s="145">
        <f>IF(N153="nulová",J153,0)</f>
        <v>0</v>
      </c>
      <c r="BJ153" s="18" t="s">
        <v>86</v>
      </c>
      <c r="BK153" s="145">
        <f>ROUND(I153*H153,2)</f>
        <v>0</v>
      </c>
      <c r="BL153" s="18" t="s">
        <v>436</v>
      </c>
      <c r="BM153" s="144" t="s">
        <v>672</v>
      </c>
    </row>
    <row r="154" spans="2:65" s="1" customFormat="1" ht="19.5">
      <c r="B154" s="33"/>
      <c r="D154" s="146" t="s">
        <v>313</v>
      </c>
      <c r="F154" s="147" t="s">
        <v>5640</v>
      </c>
      <c r="I154" s="148"/>
      <c r="L154" s="33"/>
      <c r="M154" s="149"/>
      <c r="T154" s="54"/>
      <c r="AT154" s="18" t="s">
        <v>313</v>
      </c>
      <c r="AU154" s="18" t="s">
        <v>88</v>
      </c>
    </row>
    <row r="155" spans="2:65" s="1" customFormat="1" ht="11.25">
      <c r="B155" s="33"/>
      <c r="D155" s="150" t="s">
        <v>315</v>
      </c>
      <c r="F155" s="151" t="s">
        <v>5641</v>
      </c>
      <c r="I155" s="148"/>
      <c r="L155" s="33"/>
      <c r="M155" s="149"/>
      <c r="T155" s="54"/>
      <c r="AT155" s="18" t="s">
        <v>315</v>
      </c>
      <c r="AU155" s="18" t="s">
        <v>88</v>
      </c>
    </row>
    <row r="156" spans="2:65" s="1" customFormat="1" ht="24.2" customHeight="1">
      <c r="B156" s="33"/>
      <c r="C156" s="133" t="s">
        <v>498</v>
      </c>
      <c r="D156" s="133" t="s">
        <v>307</v>
      </c>
      <c r="E156" s="134" t="s">
        <v>5642</v>
      </c>
      <c r="F156" s="135" t="s">
        <v>5643</v>
      </c>
      <c r="G156" s="136" t="s">
        <v>350</v>
      </c>
      <c r="H156" s="137">
        <v>80</v>
      </c>
      <c r="I156" s="138"/>
      <c r="J156" s="139">
        <f>ROUND(I156*H156,2)</f>
        <v>0</v>
      </c>
      <c r="K156" s="135" t="s">
        <v>310</v>
      </c>
      <c r="L156" s="33"/>
      <c r="M156" s="140" t="s">
        <v>42</v>
      </c>
      <c r="N156" s="141" t="s">
        <v>50</v>
      </c>
      <c r="P156" s="142">
        <f>O156*H156</f>
        <v>0</v>
      </c>
      <c r="Q156" s="142">
        <v>0</v>
      </c>
      <c r="R156" s="142">
        <f>Q156*H156</f>
        <v>0</v>
      </c>
      <c r="S156" s="142">
        <v>0</v>
      </c>
      <c r="T156" s="143">
        <f>S156*H156</f>
        <v>0</v>
      </c>
      <c r="AR156" s="144" t="s">
        <v>436</v>
      </c>
      <c r="AT156" s="144" t="s">
        <v>307</v>
      </c>
      <c r="AU156" s="144" t="s">
        <v>88</v>
      </c>
      <c r="AY156" s="18" t="s">
        <v>305</v>
      </c>
      <c r="BE156" s="145">
        <f>IF(N156="základní",J156,0)</f>
        <v>0</v>
      </c>
      <c r="BF156" s="145">
        <f>IF(N156="snížená",J156,0)</f>
        <v>0</v>
      </c>
      <c r="BG156" s="145">
        <f>IF(N156="zákl. přenesená",J156,0)</f>
        <v>0</v>
      </c>
      <c r="BH156" s="145">
        <f>IF(N156="sníž. přenesená",J156,0)</f>
        <v>0</v>
      </c>
      <c r="BI156" s="145">
        <f>IF(N156="nulová",J156,0)</f>
        <v>0</v>
      </c>
      <c r="BJ156" s="18" t="s">
        <v>86</v>
      </c>
      <c r="BK156" s="145">
        <f>ROUND(I156*H156,2)</f>
        <v>0</v>
      </c>
      <c r="BL156" s="18" t="s">
        <v>436</v>
      </c>
      <c r="BM156" s="144" t="s">
        <v>684</v>
      </c>
    </row>
    <row r="157" spans="2:65" s="1" customFormat="1" ht="19.5">
      <c r="B157" s="33"/>
      <c r="D157" s="146" t="s">
        <v>313</v>
      </c>
      <c r="F157" s="147" t="s">
        <v>5644</v>
      </c>
      <c r="I157" s="148"/>
      <c r="L157" s="33"/>
      <c r="M157" s="149"/>
      <c r="T157" s="54"/>
      <c r="AT157" s="18" t="s">
        <v>313</v>
      </c>
      <c r="AU157" s="18" t="s">
        <v>88</v>
      </c>
    </row>
    <row r="158" spans="2:65" s="1" customFormat="1" ht="11.25">
      <c r="B158" s="33"/>
      <c r="D158" s="150" t="s">
        <v>315</v>
      </c>
      <c r="F158" s="151" t="s">
        <v>5645</v>
      </c>
      <c r="I158" s="148"/>
      <c r="L158" s="33"/>
      <c r="M158" s="149"/>
      <c r="T158" s="54"/>
      <c r="AT158" s="18" t="s">
        <v>315</v>
      </c>
      <c r="AU158" s="18" t="s">
        <v>88</v>
      </c>
    </row>
    <row r="159" spans="2:65" s="1" customFormat="1" ht="24.2" customHeight="1">
      <c r="B159" s="33"/>
      <c r="C159" s="133" t="s">
        <v>507</v>
      </c>
      <c r="D159" s="133" t="s">
        <v>307</v>
      </c>
      <c r="E159" s="134" t="s">
        <v>5646</v>
      </c>
      <c r="F159" s="135" t="s">
        <v>5647</v>
      </c>
      <c r="G159" s="136" t="s">
        <v>350</v>
      </c>
      <c r="H159" s="137">
        <v>40</v>
      </c>
      <c r="I159" s="138"/>
      <c r="J159" s="139">
        <f>ROUND(I159*H159,2)</f>
        <v>0</v>
      </c>
      <c r="K159" s="135" t="s">
        <v>721</v>
      </c>
      <c r="L159" s="33"/>
      <c r="M159" s="140" t="s">
        <v>42</v>
      </c>
      <c r="N159" s="141" t="s">
        <v>50</v>
      </c>
      <c r="P159" s="142">
        <f>O159*H159</f>
        <v>0</v>
      </c>
      <c r="Q159" s="142">
        <v>0</v>
      </c>
      <c r="R159" s="142">
        <f>Q159*H159</f>
        <v>0</v>
      </c>
      <c r="S159" s="142">
        <v>0</v>
      </c>
      <c r="T159" s="143">
        <f>S159*H159</f>
        <v>0</v>
      </c>
      <c r="AR159" s="144" t="s">
        <v>436</v>
      </c>
      <c r="AT159" s="144" t="s">
        <v>307</v>
      </c>
      <c r="AU159" s="144" t="s">
        <v>88</v>
      </c>
      <c r="AY159" s="18" t="s">
        <v>305</v>
      </c>
      <c r="BE159" s="145">
        <f>IF(N159="základní",J159,0)</f>
        <v>0</v>
      </c>
      <c r="BF159" s="145">
        <f>IF(N159="snížená",J159,0)</f>
        <v>0</v>
      </c>
      <c r="BG159" s="145">
        <f>IF(N159="zákl. přenesená",J159,0)</f>
        <v>0</v>
      </c>
      <c r="BH159" s="145">
        <f>IF(N159="sníž. přenesená",J159,0)</f>
        <v>0</v>
      </c>
      <c r="BI159" s="145">
        <f>IF(N159="nulová",J159,0)</f>
        <v>0</v>
      </c>
      <c r="BJ159" s="18" t="s">
        <v>86</v>
      </c>
      <c r="BK159" s="145">
        <f>ROUND(I159*H159,2)</f>
        <v>0</v>
      </c>
      <c r="BL159" s="18" t="s">
        <v>436</v>
      </c>
      <c r="BM159" s="144" t="s">
        <v>697</v>
      </c>
    </row>
    <row r="160" spans="2:65" s="1" customFormat="1" ht="11.25">
      <c r="B160" s="33"/>
      <c r="D160" s="146" t="s">
        <v>313</v>
      </c>
      <c r="F160" s="147" t="s">
        <v>5647</v>
      </c>
      <c r="I160" s="148"/>
      <c r="L160" s="33"/>
      <c r="M160" s="149"/>
      <c r="T160" s="54"/>
      <c r="AT160" s="18" t="s">
        <v>313</v>
      </c>
      <c r="AU160" s="18" t="s">
        <v>88</v>
      </c>
    </row>
    <row r="161" spans="2:65" s="1" customFormat="1" ht="24.2" customHeight="1">
      <c r="B161" s="33"/>
      <c r="C161" s="133" t="s">
        <v>517</v>
      </c>
      <c r="D161" s="133" t="s">
        <v>307</v>
      </c>
      <c r="E161" s="134" t="s">
        <v>5648</v>
      </c>
      <c r="F161" s="135" t="s">
        <v>5649</v>
      </c>
      <c r="G161" s="136" t="s">
        <v>350</v>
      </c>
      <c r="H161" s="137">
        <v>24</v>
      </c>
      <c r="I161" s="138"/>
      <c r="J161" s="139">
        <f>ROUND(I161*H161,2)</f>
        <v>0</v>
      </c>
      <c r="K161" s="135" t="s">
        <v>721</v>
      </c>
      <c r="L161" s="33"/>
      <c r="M161" s="140" t="s">
        <v>42</v>
      </c>
      <c r="N161" s="141" t="s">
        <v>50</v>
      </c>
      <c r="P161" s="142">
        <f>O161*H161</f>
        <v>0</v>
      </c>
      <c r="Q161" s="142">
        <v>0</v>
      </c>
      <c r="R161" s="142">
        <f>Q161*H161</f>
        <v>0</v>
      </c>
      <c r="S161" s="142">
        <v>0</v>
      </c>
      <c r="T161" s="143">
        <f>S161*H161</f>
        <v>0</v>
      </c>
      <c r="AR161" s="144" t="s">
        <v>436</v>
      </c>
      <c r="AT161" s="144" t="s">
        <v>307</v>
      </c>
      <c r="AU161" s="144" t="s">
        <v>88</v>
      </c>
      <c r="AY161" s="18" t="s">
        <v>305</v>
      </c>
      <c r="BE161" s="145">
        <f>IF(N161="základní",J161,0)</f>
        <v>0</v>
      </c>
      <c r="BF161" s="145">
        <f>IF(N161="snížená",J161,0)</f>
        <v>0</v>
      </c>
      <c r="BG161" s="145">
        <f>IF(N161="zákl. přenesená",J161,0)</f>
        <v>0</v>
      </c>
      <c r="BH161" s="145">
        <f>IF(N161="sníž. přenesená",J161,0)</f>
        <v>0</v>
      </c>
      <c r="BI161" s="145">
        <f>IF(N161="nulová",J161,0)</f>
        <v>0</v>
      </c>
      <c r="BJ161" s="18" t="s">
        <v>86</v>
      </c>
      <c r="BK161" s="145">
        <f>ROUND(I161*H161,2)</f>
        <v>0</v>
      </c>
      <c r="BL161" s="18" t="s">
        <v>436</v>
      </c>
      <c r="BM161" s="144" t="s">
        <v>710</v>
      </c>
    </row>
    <row r="162" spans="2:65" s="1" customFormat="1" ht="11.25">
      <c r="B162" s="33"/>
      <c r="D162" s="146" t="s">
        <v>313</v>
      </c>
      <c r="F162" s="147" t="s">
        <v>5649</v>
      </c>
      <c r="I162" s="148"/>
      <c r="L162" s="33"/>
      <c r="M162" s="149"/>
      <c r="T162" s="54"/>
      <c r="AT162" s="18" t="s">
        <v>313</v>
      </c>
      <c r="AU162" s="18" t="s">
        <v>88</v>
      </c>
    </row>
    <row r="163" spans="2:65" s="1" customFormat="1" ht="16.5" customHeight="1">
      <c r="B163" s="33"/>
      <c r="C163" s="133" t="s">
        <v>525</v>
      </c>
      <c r="D163" s="133" t="s">
        <v>307</v>
      </c>
      <c r="E163" s="134" t="s">
        <v>5650</v>
      </c>
      <c r="F163" s="135" t="s">
        <v>5651</v>
      </c>
      <c r="G163" s="136" t="s">
        <v>350</v>
      </c>
      <c r="H163" s="137">
        <v>12</v>
      </c>
      <c r="I163" s="138"/>
      <c r="J163" s="139">
        <f>ROUND(I163*H163,2)</f>
        <v>0</v>
      </c>
      <c r="K163" s="135" t="s">
        <v>721</v>
      </c>
      <c r="L163" s="33"/>
      <c r="M163" s="140" t="s">
        <v>42</v>
      </c>
      <c r="N163" s="141" t="s">
        <v>50</v>
      </c>
      <c r="P163" s="142">
        <f>O163*H163</f>
        <v>0</v>
      </c>
      <c r="Q163" s="142">
        <v>0</v>
      </c>
      <c r="R163" s="142">
        <f>Q163*H163</f>
        <v>0</v>
      </c>
      <c r="S163" s="142">
        <v>0</v>
      </c>
      <c r="T163" s="143">
        <f>S163*H163</f>
        <v>0</v>
      </c>
      <c r="AR163" s="144" t="s">
        <v>436</v>
      </c>
      <c r="AT163" s="144" t="s">
        <v>307</v>
      </c>
      <c r="AU163" s="144" t="s">
        <v>88</v>
      </c>
      <c r="AY163" s="18" t="s">
        <v>305</v>
      </c>
      <c r="BE163" s="145">
        <f>IF(N163="základní",J163,0)</f>
        <v>0</v>
      </c>
      <c r="BF163" s="145">
        <f>IF(N163="snížená",J163,0)</f>
        <v>0</v>
      </c>
      <c r="BG163" s="145">
        <f>IF(N163="zákl. přenesená",J163,0)</f>
        <v>0</v>
      </c>
      <c r="BH163" s="145">
        <f>IF(N163="sníž. přenesená",J163,0)</f>
        <v>0</v>
      </c>
      <c r="BI163" s="145">
        <f>IF(N163="nulová",J163,0)</f>
        <v>0</v>
      </c>
      <c r="BJ163" s="18" t="s">
        <v>86</v>
      </c>
      <c r="BK163" s="145">
        <f>ROUND(I163*H163,2)</f>
        <v>0</v>
      </c>
      <c r="BL163" s="18" t="s">
        <v>436</v>
      </c>
      <c r="BM163" s="144" t="s">
        <v>726</v>
      </c>
    </row>
    <row r="164" spans="2:65" s="1" customFormat="1" ht="11.25">
      <c r="B164" s="33"/>
      <c r="D164" s="146" t="s">
        <v>313</v>
      </c>
      <c r="F164" s="147" t="s">
        <v>5651</v>
      </c>
      <c r="I164" s="148"/>
      <c r="L164" s="33"/>
      <c r="M164" s="149"/>
      <c r="T164" s="54"/>
      <c r="AT164" s="18" t="s">
        <v>313</v>
      </c>
      <c r="AU164" s="18" t="s">
        <v>88</v>
      </c>
    </row>
    <row r="165" spans="2:65" s="1" customFormat="1" ht="37.9" customHeight="1">
      <c r="B165" s="33"/>
      <c r="C165" s="179" t="s">
        <v>533</v>
      </c>
      <c r="D165" s="179" t="s">
        <v>341</v>
      </c>
      <c r="E165" s="180" t="s">
        <v>5652</v>
      </c>
      <c r="F165" s="181" t="s">
        <v>5653</v>
      </c>
      <c r="G165" s="182" t="s">
        <v>350</v>
      </c>
      <c r="H165" s="183">
        <v>12</v>
      </c>
      <c r="I165" s="184"/>
      <c r="J165" s="185">
        <f>ROUND(I165*H165,2)</f>
        <v>0</v>
      </c>
      <c r="K165" s="181" t="s">
        <v>721</v>
      </c>
      <c r="L165" s="186"/>
      <c r="M165" s="187" t="s">
        <v>42</v>
      </c>
      <c r="N165" s="188" t="s">
        <v>50</v>
      </c>
      <c r="P165" s="142">
        <f>O165*H165</f>
        <v>0</v>
      </c>
      <c r="Q165" s="142">
        <v>0</v>
      </c>
      <c r="R165" s="142">
        <f>Q165*H165</f>
        <v>0</v>
      </c>
      <c r="S165" s="142">
        <v>0</v>
      </c>
      <c r="T165" s="143">
        <f>S165*H165</f>
        <v>0</v>
      </c>
      <c r="AR165" s="144" t="s">
        <v>559</v>
      </c>
      <c r="AT165" s="144" t="s">
        <v>341</v>
      </c>
      <c r="AU165" s="144" t="s">
        <v>88</v>
      </c>
      <c r="AY165" s="18" t="s">
        <v>305</v>
      </c>
      <c r="BE165" s="145">
        <f>IF(N165="základní",J165,0)</f>
        <v>0</v>
      </c>
      <c r="BF165" s="145">
        <f>IF(N165="snížená",J165,0)</f>
        <v>0</v>
      </c>
      <c r="BG165" s="145">
        <f>IF(N165="zákl. přenesená",J165,0)</f>
        <v>0</v>
      </c>
      <c r="BH165" s="145">
        <f>IF(N165="sníž. přenesená",J165,0)</f>
        <v>0</v>
      </c>
      <c r="BI165" s="145">
        <f>IF(N165="nulová",J165,0)</f>
        <v>0</v>
      </c>
      <c r="BJ165" s="18" t="s">
        <v>86</v>
      </c>
      <c r="BK165" s="145">
        <f>ROUND(I165*H165,2)</f>
        <v>0</v>
      </c>
      <c r="BL165" s="18" t="s">
        <v>436</v>
      </c>
      <c r="BM165" s="144" t="s">
        <v>742</v>
      </c>
    </row>
    <row r="166" spans="2:65" s="1" customFormat="1" ht="19.5">
      <c r="B166" s="33"/>
      <c r="D166" s="146" t="s">
        <v>313</v>
      </c>
      <c r="F166" s="147" t="s">
        <v>5653</v>
      </c>
      <c r="I166" s="148"/>
      <c r="L166" s="33"/>
      <c r="M166" s="149"/>
      <c r="T166" s="54"/>
      <c r="AT166" s="18" t="s">
        <v>313</v>
      </c>
      <c r="AU166" s="18" t="s">
        <v>88</v>
      </c>
    </row>
    <row r="167" spans="2:65" s="1" customFormat="1" ht="16.5" customHeight="1">
      <c r="B167" s="33"/>
      <c r="C167" s="133" t="s">
        <v>538</v>
      </c>
      <c r="D167" s="133" t="s">
        <v>307</v>
      </c>
      <c r="E167" s="134" t="s">
        <v>5654</v>
      </c>
      <c r="F167" s="135" t="s">
        <v>5655</v>
      </c>
      <c r="G167" s="136" t="s">
        <v>402</v>
      </c>
      <c r="H167" s="137">
        <v>360</v>
      </c>
      <c r="I167" s="138"/>
      <c r="J167" s="139">
        <f>ROUND(I167*H167,2)</f>
        <v>0</v>
      </c>
      <c r="K167" s="135" t="s">
        <v>721</v>
      </c>
      <c r="L167" s="33"/>
      <c r="M167" s="140" t="s">
        <v>42</v>
      </c>
      <c r="N167" s="141" t="s">
        <v>50</v>
      </c>
      <c r="P167" s="142">
        <f>O167*H167</f>
        <v>0</v>
      </c>
      <c r="Q167" s="142">
        <v>0</v>
      </c>
      <c r="R167" s="142">
        <f>Q167*H167</f>
        <v>0</v>
      </c>
      <c r="S167" s="142">
        <v>0</v>
      </c>
      <c r="T167" s="143">
        <f>S167*H167</f>
        <v>0</v>
      </c>
      <c r="AR167" s="144" t="s">
        <v>436</v>
      </c>
      <c r="AT167" s="144" t="s">
        <v>307</v>
      </c>
      <c r="AU167" s="144" t="s">
        <v>88</v>
      </c>
      <c r="AY167" s="18" t="s">
        <v>305</v>
      </c>
      <c r="BE167" s="145">
        <f>IF(N167="základní",J167,0)</f>
        <v>0</v>
      </c>
      <c r="BF167" s="145">
        <f>IF(N167="snížená",J167,0)</f>
        <v>0</v>
      </c>
      <c r="BG167" s="145">
        <f>IF(N167="zákl. přenesená",J167,0)</f>
        <v>0</v>
      </c>
      <c r="BH167" s="145">
        <f>IF(N167="sníž. přenesená",J167,0)</f>
        <v>0</v>
      </c>
      <c r="BI167" s="145">
        <f>IF(N167="nulová",J167,0)</f>
        <v>0</v>
      </c>
      <c r="BJ167" s="18" t="s">
        <v>86</v>
      </c>
      <c r="BK167" s="145">
        <f>ROUND(I167*H167,2)</f>
        <v>0</v>
      </c>
      <c r="BL167" s="18" t="s">
        <v>436</v>
      </c>
      <c r="BM167" s="144" t="s">
        <v>755</v>
      </c>
    </row>
    <row r="168" spans="2:65" s="1" customFormat="1" ht="11.25">
      <c r="B168" s="33"/>
      <c r="D168" s="146" t="s">
        <v>313</v>
      </c>
      <c r="F168" s="147" t="s">
        <v>5655</v>
      </c>
      <c r="I168" s="148"/>
      <c r="L168" s="33"/>
      <c r="M168" s="149"/>
      <c r="T168" s="54"/>
      <c r="AT168" s="18" t="s">
        <v>313</v>
      </c>
      <c r="AU168" s="18" t="s">
        <v>88</v>
      </c>
    </row>
    <row r="169" spans="2:65" s="1" customFormat="1" ht="24.2" customHeight="1">
      <c r="B169" s="33"/>
      <c r="C169" s="179" t="s">
        <v>545</v>
      </c>
      <c r="D169" s="179" t="s">
        <v>341</v>
      </c>
      <c r="E169" s="180" t="s">
        <v>5656</v>
      </c>
      <c r="F169" s="181" t="s">
        <v>5657</v>
      </c>
      <c r="G169" s="182" t="s">
        <v>402</v>
      </c>
      <c r="H169" s="183">
        <v>90</v>
      </c>
      <c r="I169" s="184"/>
      <c r="J169" s="185">
        <f>ROUND(I169*H169,2)</f>
        <v>0</v>
      </c>
      <c r="K169" s="181" t="s">
        <v>721</v>
      </c>
      <c r="L169" s="186"/>
      <c r="M169" s="187" t="s">
        <v>42</v>
      </c>
      <c r="N169" s="188" t="s">
        <v>50</v>
      </c>
      <c r="P169" s="142">
        <f>O169*H169</f>
        <v>0</v>
      </c>
      <c r="Q169" s="142">
        <v>0</v>
      </c>
      <c r="R169" s="142">
        <f>Q169*H169</f>
        <v>0</v>
      </c>
      <c r="S169" s="142">
        <v>0</v>
      </c>
      <c r="T169" s="143">
        <f>S169*H169</f>
        <v>0</v>
      </c>
      <c r="AR169" s="144" t="s">
        <v>559</v>
      </c>
      <c r="AT169" s="144" t="s">
        <v>341</v>
      </c>
      <c r="AU169" s="144" t="s">
        <v>88</v>
      </c>
      <c r="AY169" s="18" t="s">
        <v>305</v>
      </c>
      <c r="BE169" s="145">
        <f>IF(N169="základní",J169,0)</f>
        <v>0</v>
      </c>
      <c r="BF169" s="145">
        <f>IF(N169="snížená",J169,0)</f>
        <v>0</v>
      </c>
      <c r="BG169" s="145">
        <f>IF(N169="zákl. přenesená",J169,0)</f>
        <v>0</v>
      </c>
      <c r="BH169" s="145">
        <f>IF(N169="sníž. přenesená",J169,0)</f>
        <v>0</v>
      </c>
      <c r="BI169" s="145">
        <f>IF(N169="nulová",J169,0)</f>
        <v>0</v>
      </c>
      <c r="BJ169" s="18" t="s">
        <v>86</v>
      </c>
      <c r="BK169" s="145">
        <f>ROUND(I169*H169,2)</f>
        <v>0</v>
      </c>
      <c r="BL169" s="18" t="s">
        <v>436</v>
      </c>
      <c r="BM169" s="144" t="s">
        <v>768</v>
      </c>
    </row>
    <row r="170" spans="2:65" s="1" customFormat="1" ht="19.5">
      <c r="B170" s="33"/>
      <c r="D170" s="146" t="s">
        <v>313</v>
      </c>
      <c r="F170" s="147" t="s">
        <v>5657</v>
      </c>
      <c r="I170" s="148"/>
      <c r="L170" s="33"/>
      <c r="M170" s="149"/>
      <c r="T170" s="54"/>
      <c r="AT170" s="18" t="s">
        <v>313</v>
      </c>
      <c r="AU170" s="18" t="s">
        <v>88</v>
      </c>
    </row>
    <row r="171" spans="2:65" s="1" customFormat="1" ht="24.2" customHeight="1">
      <c r="B171" s="33"/>
      <c r="C171" s="179" t="s">
        <v>551</v>
      </c>
      <c r="D171" s="179" t="s">
        <v>341</v>
      </c>
      <c r="E171" s="180" t="s">
        <v>5658</v>
      </c>
      <c r="F171" s="181" t="s">
        <v>5659</v>
      </c>
      <c r="G171" s="182" t="s">
        <v>402</v>
      </c>
      <c r="H171" s="183">
        <v>180</v>
      </c>
      <c r="I171" s="184"/>
      <c r="J171" s="185">
        <f>ROUND(I171*H171,2)</f>
        <v>0</v>
      </c>
      <c r="K171" s="181" t="s">
        <v>721</v>
      </c>
      <c r="L171" s="186"/>
      <c r="M171" s="187" t="s">
        <v>42</v>
      </c>
      <c r="N171" s="188" t="s">
        <v>50</v>
      </c>
      <c r="P171" s="142">
        <f>O171*H171</f>
        <v>0</v>
      </c>
      <c r="Q171" s="142">
        <v>0</v>
      </c>
      <c r="R171" s="142">
        <f>Q171*H171</f>
        <v>0</v>
      </c>
      <c r="S171" s="142">
        <v>0</v>
      </c>
      <c r="T171" s="143">
        <f>S171*H171</f>
        <v>0</v>
      </c>
      <c r="AR171" s="144" t="s">
        <v>559</v>
      </c>
      <c r="AT171" s="144" t="s">
        <v>341</v>
      </c>
      <c r="AU171" s="144" t="s">
        <v>88</v>
      </c>
      <c r="AY171" s="18" t="s">
        <v>305</v>
      </c>
      <c r="BE171" s="145">
        <f>IF(N171="základní",J171,0)</f>
        <v>0</v>
      </c>
      <c r="BF171" s="145">
        <f>IF(N171="snížená",J171,0)</f>
        <v>0</v>
      </c>
      <c r="BG171" s="145">
        <f>IF(N171="zákl. přenesená",J171,0)</f>
        <v>0</v>
      </c>
      <c r="BH171" s="145">
        <f>IF(N171="sníž. přenesená",J171,0)</f>
        <v>0</v>
      </c>
      <c r="BI171" s="145">
        <f>IF(N171="nulová",J171,0)</f>
        <v>0</v>
      </c>
      <c r="BJ171" s="18" t="s">
        <v>86</v>
      </c>
      <c r="BK171" s="145">
        <f>ROUND(I171*H171,2)</f>
        <v>0</v>
      </c>
      <c r="BL171" s="18" t="s">
        <v>436</v>
      </c>
      <c r="BM171" s="144" t="s">
        <v>781</v>
      </c>
    </row>
    <row r="172" spans="2:65" s="1" customFormat="1" ht="19.5">
      <c r="B172" s="33"/>
      <c r="D172" s="146" t="s">
        <v>313</v>
      </c>
      <c r="F172" s="147" t="s">
        <v>5659</v>
      </c>
      <c r="I172" s="148"/>
      <c r="L172" s="33"/>
      <c r="M172" s="149"/>
      <c r="T172" s="54"/>
      <c r="AT172" s="18" t="s">
        <v>313</v>
      </c>
      <c r="AU172" s="18" t="s">
        <v>88</v>
      </c>
    </row>
    <row r="173" spans="2:65" s="1" customFormat="1" ht="24.2" customHeight="1">
      <c r="B173" s="33"/>
      <c r="C173" s="179" t="s">
        <v>559</v>
      </c>
      <c r="D173" s="179" t="s">
        <v>341</v>
      </c>
      <c r="E173" s="180" t="s">
        <v>5660</v>
      </c>
      <c r="F173" s="181" t="s">
        <v>5661</v>
      </c>
      <c r="G173" s="182" t="s">
        <v>402</v>
      </c>
      <c r="H173" s="183">
        <v>90</v>
      </c>
      <c r="I173" s="184"/>
      <c r="J173" s="185">
        <f>ROUND(I173*H173,2)</f>
        <v>0</v>
      </c>
      <c r="K173" s="181" t="s">
        <v>721</v>
      </c>
      <c r="L173" s="186"/>
      <c r="M173" s="187" t="s">
        <v>42</v>
      </c>
      <c r="N173" s="188" t="s">
        <v>50</v>
      </c>
      <c r="P173" s="142">
        <f>O173*H173</f>
        <v>0</v>
      </c>
      <c r="Q173" s="142">
        <v>0</v>
      </c>
      <c r="R173" s="142">
        <f>Q173*H173</f>
        <v>0</v>
      </c>
      <c r="S173" s="142">
        <v>0</v>
      </c>
      <c r="T173" s="143">
        <f>S173*H173</f>
        <v>0</v>
      </c>
      <c r="AR173" s="144" t="s">
        <v>559</v>
      </c>
      <c r="AT173" s="144" t="s">
        <v>341</v>
      </c>
      <c r="AU173" s="144" t="s">
        <v>88</v>
      </c>
      <c r="AY173" s="18" t="s">
        <v>305</v>
      </c>
      <c r="BE173" s="145">
        <f>IF(N173="základní",J173,0)</f>
        <v>0</v>
      </c>
      <c r="BF173" s="145">
        <f>IF(N173="snížená",J173,0)</f>
        <v>0</v>
      </c>
      <c r="BG173" s="145">
        <f>IF(N173="zákl. přenesená",J173,0)</f>
        <v>0</v>
      </c>
      <c r="BH173" s="145">
        <f>IF(N173="sníž. přenesená",J173,0)</f>
        <v>0</v>
      </c>
      <c r="BI173" s="145">
        <f>IF(N173="nulová",J173,0)</f>
        <v>0</v>
      </c>
      <c r="BJ173" s="18" t="s">
        <v>86</v>
      </c>
      <c r="BK173" s="145">
        <f>ROUND(I173*H173,2)</f>
        <v>0</v>
      </c>
      <c r="BL173" s="18" t="s">
        <v>436</v>
      </c>
      <c r="BM173" s="144" t="s">
        <v>792</v>
      </c>
    </row>
    <row r="174" spans="2:65" s="1" customFormat="1" ht="19.5">
      <c r="B174" s="33"/>
      <c r="D174" s="146" t="s">
        <v>313</v>
      </c>
      <c r="F174" s="147" t="s">
        <v>5661</v>
      </c>
      <c r="I174" s="148"/>
      <c r="L174" s="33"/>
      <c r="M174" s="149"/>
      <c r="T174" s="54"/>
      <c r="AT174" s="18" t="s">
        <v>313</v>
      </c>
      <c r="AU174" s="18" t="s">
        <v>88</v>
      </c>
    </row>
    <row r="175" spans="2:65" s="1" customFormat="1" ht="16.5" customHeight="1">
      <c r="B175" s="33"/>
      <c r="C175" s="133" t="s">
        <v>569</v>
      </c>
      <c r="D175" s="133" t="s">
        <v>307</v>
      </c>
      <c r="E175" s="134" t="s">
        <v>5662</v>
      </c>
      <c r="F175" s="135" t="s">
        <v>5663</v>
      </c>
      <c r="G175" s="136" t="s">
        <v>402</v>
      </c>
      <c r="H175" s="137">
        <v>90</v>
      </c>
      <c r="I175" s="138"/>
      <c r="J175" s="139">
        <f>ROUND(I175*H175,2)</f>
        <v>0</v>
      </c>
      <c r="K175" s="135" t="s">
        <v>721</v>
      </c>
      <c r="L175" s="33"/>
      <c r="M175" s="140" t="s">
        <v>42</v>
      </c>
      <c r="N175" s="141" t="s">
        <v>50</v>
      </c>
      <c r="P175" s="142">
        <f>O175*H175</f>
        <v>0</v>
      </c>
      <c r="Q175" s="142">
        <v>0</v>
      </c>
      <c r="R175" s="142">
        <f>Q175*H175</f>
        <v>0</v>
      </c>
      <c r="S175" s="142">
        <v>0</v>
      </c>
      <c r="T175" s="143">
        <f>S175*H175</f>
        <v>0</v>
      </c>
      <c r="AR175" s="144" t="s">
        <v>436</v>
      </c>
      <c r="AT175" s="144" t="s">
        <v>307</v>
      </c>
      <c r="AU175" s="144" t="s">
        <v>88</v>
      </c>
      <c r="AY175" s="18" t="s">
        <v>305</v>
      </c>
      <c r="BE175" s="145">
        <f>IF(N175="základní",J175,0)</f>
        <v>0</v>
      </c>
      <c r="BF175" s="145">
        <f>IF(N175="snížená",J175,0)</f>
        <v>0</v>
      </c>
      <c r="BG175" s="145">
        <f>IF(N175="zákl. přenesená",J175,0)</f>
        <v>0</v>
      </c>
      <c r="BH175" s="145">
        <f>IF(N175="sníž. přenesená",J175,0)</f>
        <v>0</v>
      </c>
      <c r="BI175" s="145">
        <f>IF(N175="nulová",J175,0)</f>
        <v>0</v>
      </c>
      <c r="BJ175" s="18" t="s">
        <v>86</v>
      </c>
      <c r="BK175" s="145">
        <f>ROUND(I175*H175,2)</f>
        <v>0</v>
      </c>
      <c r="BL175" s="18" t="s">
        <v>436</v>
      </c>
      <c r="BM175" s="144" t="s">
        <v>804</v>
      </c>
    </row>
    <row r="176" spans="2:65" s="1" customFormat="1" ht="11.25">
      <c r="B176" s="33"/>
      <c r="D176" s="146" t="s">
        <v>313</v>
      </c>
      <c r="F176" s="147" t="s">
        <v>5663</v>
      </c>
      <c r="I176" s="148"/>
      <c r="L176" s="33"/>
      <c r="M176" s="149"/>
      <c r="T176" s="54"/>
      <c r="AT176" s="18" t="s">
        <v>313</v>
      </c>
      <c r="AU176" s="18" t="s">
        <v>88</v>
      </c>
    </row>
    <row r="177" spans="2:65" s="1" customFormat="1" ht="37.9" customHeight="1">
      <c r="B177" s="33"/>
      <c r="C177" s="179" t="s">
        <v>577</v>
      </c>
      <c r="D177" s="179" t="s">
        <v>341</v>
      </c>
      <c r="E177" s="180" t="s">
        <v>5664</v>
      </c>
      <c r="F177" s="181" t="s">
        <v>5665</v>
      </c>
      <c r="G177" s="182" t="s">
        <v>402</v>
      </c>
      <c r="H177" s="183">
        <v>90</v>
      </c>
      <c r="I177" s="184"/>
      <c r="J177" s="185">
        <f>ROUND(I177*H177,2)</f>
        <v>0</v>
      </c>
      <c r="K177" s="181" t="s">
        <v>721</v>
      </c>
      <c r="L177" s="186"/>
      <c r="M177" s="187" t="s">
        <v>42</v>
      </c>
      <c r="N177" s="188" t="s">
        <v>50</v>
      </c>
      <c r="P177" s="142">
        <f>O177*H177</f>
        <v>0</v>
      </c>
      <c r="Q177" s="142">
        <v>0</v>
      </c>
      <c r="R177" s="142">
        <f>Q177*H177</f>
        <v>0</v>
      </c>
      <c r="S177" s="142">
        <v>0</v>
      </c>
      <c r="T177" s="143">
        <f>S177*H177</f>
        <v>0</v>
      </c>
      <c r="AR177" s="144" t="s">
        <v>559</v>
      </c>
      <c r="AT177" s="144" t="s">
        <v>341</v>
      </c>
      <c r="AU177" s="144" t="s">
        <v>88</v>
      </c>
      <c r="AY177" s="18" t="s">
        <v>305</v>
      </c>
      <c r="BE177" s="145">
        <f>IF(N177="základní",J177,0)</f>
        <v>0</v>
      </c>
      <c r="BF177" s="145">
        <f>IF(N177="snížená",J177,0)</f>
        <v>0</v>
      </c>
      <c r="BG177" s="145">
        <f>IF(N177="zákl. přenesená",J177,0)</f>
        <v>0</v>
      </c>
      <c r="BH177" s="145">
        <f>IF(N177="sníž. přenesená",J177,0)</f>
        <v>0</v>
      </c>
      <c r="BI177" s="145">
        <f>IF(N177="nulová",J177,0)</f>
        <v>0</v>
      </c>
      <c r="BJ177" s="18" t="s">
        <v>86</v>
      </c>
      <c r="BK177" s="145">
        <f>ROUND(I177*H177,2)</f>
        <v>0</v>
      </c>
      <c r="BL177" s="18" t="s">
        <v>436</v>
      </c>
      <c r="BM177" s="144" t="s">
        <v>820</v>
      </c>
    </row>
    <row r="178" spans="2:65" s="1" customFormat="1" ht="19.5">
      <c r="B178" s="33"/>
      <c r="D178" s="146" t="s">
        <v>313</v>
      </c>
      <c r="F178" s="147" t="s">
        <v>5665</v>
      </c>
      <c r="I178" s="148"/>
      <c r="L178" s="33"/>
      <c r="M178" s="149"/>
      <c r="T178" s="54"/>
      <c r="AT178" s="18" t="s">
        <v>313</v>
      </c>
      <c r="AU178" s="18" t="s">
        <v>88</v>
      </c>
    </row>
    <row r="179" spans="2:65" s="1" customFormat="1" ht="16.5" customHeight="1">
      <c r="B179" s="33"/>
      <c r="C179" s="133" t="s">
        <v>585</v>
      </c>
      <c r="D179" s="133" t="s">
        <v>307</v>
      </c>
      <c r="E179" s="134" t="s">
        <v>5666</v>
      </c>
      <c r="F179" s="135" t="s">
        <v>5667</v>
      </c>
      <c r="G179" s="136" t="s">
        <v>5668</v>
      </c>
      <c r="H179" s="137">
        <v>6120</v>
      </c>
      <c r="I179" s="138"/>
      <c r="J179" s="139">
        <f>ROUND(I179*H179,2)</f>
        <v>0</v>
      </c>
      <c r="K179" s="135" t="s">
        <v>721</v>
      </c>
      <c r="L179" s="33"/>
      <c r="M179" s="140" t="s">
        <v>42</v>
      </c>
      <c r="N179" s="141" t="s">
        <v>50</v>
      </c>
      <c r="P179" s="142">
        <f>O179*H179</f>
        <v>0</v>
      </c>
      <c r="Q179" s="142">
        <v>0</v>
      </c>
      <c r="R179" s="142">
        <f>Q179*H179</f>
        <v>0</v>
      </c>
      <c r="S179" s="142">
        <v>0</v>
      </c>
      <c r="T179" s="143">
        <f>S179*H179</f>
        <v>0</v>
      </c>
      <c r="AR179" s="144" t="s">
        <v>436</v>
      </c>
      <c r="AT179" s="144" t="s">
        <v>307</v>
      </c>
      <c r="AU179" s="144" t="s">
        <v>88</v>
      </c>
      <c r="AY179" s="18" t="s">
        <v>305</v>
      </c>
      <c r="BE179" s="145">
        <f>IF(N179="základní",J179,0)</f>
        <v>0</v>
      </c>
      <c r="BF179" s="145">
        <f>IF(N179="snížená",J179,0)</f>
        <v>0</v>
      </c>
      <c r="BG179" s="145">
        <f>IF(N179="zákl. přenesená",J179,0)</f>
        <v>0</v>
      </c>
      <c r="BH179" s="145">
        <f>IF(N179="sníž. přenesená",J179,0)</f>
        <v>0</v>
      </c>
      <c r="BI179" s="145">
        <f>IF(N179="nulová",J179,0)</f>
        <v>0</v>
      </c>
      <c r="BJ179" s="18" t="s">
        <v>86</v>
      </c>
      <c r="BK179" s="145">
        <f>ROUND(I179*H179,2)</f>
        <v>0</v>
      </c>
      <c r="BL179" s="18" t="s">
        <v>436</v>
      </c>
      <c r="BM179" s="144" t="s">
        <v>835</v>
      </c>
    </row>
    <row r="180" spans="2:65" s="1" customFormat="1" ht="11.25">
      <c r="B180" s="33"/>
      <c r="D180" s="146" t="s">
        <v>313</v>
      </c>
      <c r="F180" s="147" t="s">
        <v>5667</v>
      </c>
      <c r="I180" s="148"/>
      <c r="L180" s="33"/>
      <c r="M180" s="149"/>
      <c r="T180" s="54"/>
      <c r="AT180" s="18" t="s">
        <v>313</v>
      </c>
      <c r="AU180" s="18" t="s">
        <v>88</v>
      </c>
    </row>
    <row r="181" spans="2:65" s="1" customFormat="1" ht="16.5" customHeight="1">
      <c r="B181" s="33"/>
      <c r="C181" s="179" t="s">
        <v>593</v>
      </c>
      <c r="D181" s="179" t="s">
        <v>341</v>
      </c>
      <c r="E181" s="180" t="s">
        <v>5669</v>
      </c>
      <c r="F181" s="181" t="s">
        <v>5667</v>
      </c>
      <c r="G181" s="182" t="s">
        <v>5668</v>
      </c>
      <c r="H181" s="183">
        <v>6120</v>
      </c>
      <c r="I181" s="184"/>
      <c r="J181" s="185">
        <f>ROUND(I181*H181,2)</f>
        <v>0</v>
      </c>
      <c r="K181" s="181" t="s">
        <v>721</v>
      </c>
      <c r="L181" s="186"/>
      <c r="M181" s="187" t="s">
        <v>42</v>
      </c>
      <c r="N181" s="188" t="s">
        <v>50</v>
      </c>
      <c r="P181" s="142">
        <f>O181*H181</f>
        <v>0</v>
      </c>
      <c r="Q181" s="142">
        <v>0</v>
      </c>
      <c r="R181" s="142">
        <f>Q181*H181</f>
        <v>0</v>
      </c>
      <c r="S181" s="142">
        <v>0</v>
      </c>
      <c r="T181" s="143">
        <f>S181*H181</f>
        <v>0</v>
      </c>
      <c r="AR181" s="144" t="s">
        <v>559</v>
      </c>
      <c r="AT181" s="144" t="s">
        <v>341</v>
      </c>
      <c r="AU181" s="144" t="s">
        <v>88</v>
      </c>
      <c r="AY181" s="18" t="s">
        <v>305</v>
      </c>
      <c r="BE181" s="145">
        <f>IF(N181="základní",J181,0)</f>
        <v>0</v>
      </c>
      <c r="BF181" s="145">
        <f>IF(N181="snížená",J181,0)</f>
        <v>0</v>
      </c>
      <c r="BG181" s="145">
        <f>IF(N181="zákl. přenesená",J181,0)</f>
        <v>0</v>
      </c>
      <c r="BH181" s="145">
        <f>IF(N181="sníž. přenesená",J181,0)</f>
        <v>0</v>
      </c>
      <c r="BI181" s="145">
        <f>IF(N181="nulová",J181,0)</f>
        <v>0</v>
      </c>
      <c r="BJ181" s="18" t="s">
        <v>86</v>
      </c>
      <c r="BK181" s="145">
        <f>ROUND(I181*H181,2)</f>
        <v>0</v>
      </c>
      <c r="BL181" s="18" t="s">
        <v>436</v>
      </c>
      <c r="BM181" s="144" t="s">
        <v>849</v>
      </c>
    </row>
    <row r="182" spans="2:65" s="1" customFormat="1" ht="11.25">
      <c r="B182" s="33"/>
      <c r="D182" s="146" t="s">
        <v>313</v>
      </c>
      <c r="F182" s="147" t="s">
        <v>5667</v>
      </c>
      <c r="I182" s="148"/>
      <c r="L182" s="33"/>
      <c r="M182" s="149"/>
      <c r="T182" s="54"/>
      <c r="AT182" s="18" t="s">
        <v>313</v>
      </c>
      <c r="AU182" s="18" t="s">
        <v>88</v>
      </c>
    </row>
    <row r="183" spans="2:65" s="1" customFormat="1" ht="24.2" customHeight="1">
      <c r="B183" s="33"/>
      <c r="C183" s="133" t="s">
        <v>605</v>
      </c>
      <c r="D183" s="133" t="s">
        <v>307</v>
      </c>
      <c r="E183" s="134" t="s">
        <v>5670</v>
      </c>
      <c r="F183" s="135" t="s">
        <v>5671</v>
      </c>
      <c r="G183" s="136" t="s">
        <v>5668</v>
      </c>
      <c r="H183" s="137">
        <v>4800</v>
      </c>
      <c r="I183" s="138"/>
      <c r="J183" s="139">
        <f>ROUND(I183*H183,2)</f>
        <v>0</v>
      </c>
      <c r="K183" s="135" t="s">
        <v>721</v>
      </c>
      <c r="L183" s="33"/>
      <c r="M183" s="140" t="s">
        <v>42</v>
      </c>
      <c r="N183" s="141" t="s">
        <v>50</v>
      </c>
      <c r="P183" s="142">
        <f>O183*H183</f>
        <v>0</v>
      </c>
      <c r="Q183" s="142">
        <v>0</v>
      </c>
      <c r="R183" s="142">
        <f>Q183*H183</f>
        <v>0</v>
      </c>
      <c r="S183" s="142">
        <v>0</v>
      </c>
      <c r="T183" s="143">
        <f>S183*H183</f>
        <v>0</v>
      </c>
      <c r="AR183" s="144" t="s">
        <v>436</v>
      </c>
      <c r="AT183" s="144" t="s">
        <v>307</v>
      </c>
      <c r="AU183" s="144" t="s">
        <v>88</v>
      </c>
      <c r="AY183" s="18" t="s">
        <v>305</v>
      </c>
      <c r="BE183" s="145">
        <f>IF(N183="základní",J183,0)</f>
        <v>0</v>
      </c>
      <c r="BF183" s="145">
        <f>IF(N183="snížená",J183,0)</f>
        <v>0</v>
      </c>
      <c r="BG183" s="145">
        <f>IF(N183="zákl. přenesená",J183,0)</f>
        <v>0</v>
      </c>
      <c r="BH183" s="145">
        <f>IF(N183="sníž. přenesená",J183,0)</f>
        <v>0</v>
      </c>
      <c r="BI183" s="145">
        <f>IF(N183="nulová",J183,0)</f>
        <v>0</v>
      </c>
      <c r="BJ183" s="18" t="s">
        <v>86</v>
      </c>
      <c r="BK183" s="145">
        <f>ROUND(I183*H183,2)</f>
        <v>0</v>
      </c>
      <c r="BL183" s="18" t="s">
        <v>436</v>
      </c>
      <c r="BM183" s="144" t="s">
        <v>864</v>
      </c>
    </row>
    <row r="184" spans="2:65" s="1" customFormat="1" ht="19.5">
      <c r="B184" s="33"/>
      <c r="D184" s="146" t="s">
        <v>313</v>
      </c>
      <c r="F184" s="147" t="s">
        <v>5671</v>
      </c>
      <c r="I184" s="148"/>
      <c r="L184" s="33"/>
      <c r="M184" s="149"/>
      <c r="T184" s="54"/>
      <c r="AT184" s="18" t="s">
        <v>313</v>
      </c>
      <c r="AU184" s="18" t="s">
        <v>88</v>
      </c>
    </row>
    <row r="185" spans="2:65" s="1" customFormat="1" ht="24.2" customHeight="1">
      <c r="B185" s="33"/>
      <c r="C185" s="179" t="s">
        <v>614</v>
      </c>
      <c r="D185" s="179" t="s">
        <v>341</v>
      </c>
      <c r="E185" s="180" t="s">
        <v>5672</v>
      </c>
      <c r="F185" s="181" t="s">
        <v>5671</v>
      </c>
      <c r="G185" s="182" t="s">
        <v>5668</v>
      </c>
      <c r="H185" s="183">
        <v>4800</v>
      </c>
      <c r="I185" s="184"/>
      <c r="J185" s="185">
        <f>ROUND(I185*H185,2)</f>
        <v>0</v>
      </c>
      <c r="K185" s="181" t="s">
        <v>721</v>
      </c>
      <c r="L185" s="186"/>
      <c r="M185" s="187" t="s">
        <v>42</v>
      </c>
      <c r="N185" s="188" t="s">
        <v>50</v>
      </c>
      <c r="P185" s="142">
        <f>O185*H185</f>
        <v>0</v>
      </c>
      <c r="Q185" s="142">
        <v>0</v>
      </c>
      <c r="R185" s="142">
        <f>Q185*H185</f>
        <v>0</v>
      </c>
      <c r="S185" s="142">
        <v>0</v>
      </c>
      <c r="T185" s="143">
        <f>S185*H185</f>
        <v>0</v>
      </c>
      <c r="AR185" s="144" t="s">
        <v>559</v>
      </c>
      <c r="AT185" s="144" t="s">
        <v>341</v>
      </c>
      <c r="AU185" s="144" t="s">
        <v>88</v>
      </c>
      <c r="AY185" s="18" t="s">
        <v>305</v>
      </c>
      <c r="BE185" s="145">
        <f>IF(N185="základní",J185,0)</f>
        <v>0</v>
      </c>
      <c r="BF185" s="145">
        <f>IF(N185="snížená",J185,0)</f>
        <v>0</v>
      </c>
      <c r="BG185" s="145">
        <f>IF(N185="zákl. přenesená",J185,0)</f>
        <v>0</v>
      </c>
      <c r="BH185" s="145">
        <f>IF(N185="sníž. přenesená",J185,0)</f>
        <v>0</v>
      </c>
      <c r="BI185" s="145">
        <f>IF(N185="nulová",J185,0)</f>
        <v>0</v>
      </c>
      <c r="BJ185" s="18" t="s">
        <v>86</v>
      </c>
      <c r="BK185" s="145">
        <f>ROUND(I185*H185,2)</f>
        <v>0</v>
      </c>
      <c r="BL185" s="18" t="s">
        <v>436</v>
      </c>
      <c r="BM185" s="144" t="s">
        <v>880</v>
      </c>
    </row>
    <row r="186" spans="2:65" s="1" customFormat="1" ht="19.5">
      <c r="B186" s="33"/>
      <c r="D186" s="146" t="s">
        <v>313</v>
      </c>
      <c r="F186" s="147" t="s">
        <v>5671</v>
      </c>
      <c r="I186" s="148"/>
      <c r="L186" s="33"/>
      <c r="M186" s="149"/>
      <c r="T186" s="54"/>
      <c r="AT186" s="18" t="s">
        <v>313</v>
      </c>
      <c r="AU186" s="18" t="s">
        <v>88</v>
      </c>
    </row>
    <row r="187" spans="2:65" s="1" customFormat="1" ht="24.2" customHeight="1">
      <c r="B187" s="33"/>
      <c r="C187" s="133" t="s">
        <v>624</v>
      </c>
      <c r="D187" s="133" t="s">
        <v>307</v>
      </c>
      <c r="E187" s="134" t="s">
        <v>5673</v>
      </c>
      <c r="F187" s="135" t="s">
        <v>5674</v>
      </c>
      <c r="G187" s="136" t="s">
        <v>5668</v>
      </c>
      <c r="H187" s="137">
        <v>2</v>
      </c>
      <c r="I187" s="138"/>
      <c r="J187" s="139">
        <f>ROUND(I187*H187,2)</f>
        <v>0</v>
      </c>
      <c r="K187" s="135" t="s">
        <v>721</v>
      </c>
      <c r="L187" s="33"/>
      <c r="M187" s="140" t="s">
        <v>42</v>
      </c>
      <c r="N187" s="141" t="s">
        <v>50</v>
      </c>
      <c r="P187" s="142">
        <f>O187*H187</f>
        <v>0</v>
      </c>
      <c r="Q187" s="142">
        <v>0</v>
      </c>
      <c r="R187" s="142">
        <f>Q187*H187</f>
        <v>0</v>
      </c>
      <c r="S187" s="142">
        <v>0</v>
      </c>
      <c r="T187" s="143">
        <f>S187*H187</f>
        <v>0</v>
      </c>
      <c r="AR187" s="144" t="s">
        <v>436</v>
      </c>
      <c r="AT187" s="144" t="s">
        <v>307</v>
      </c>
      <c r="AU187" s="144" t="s">
        <v>88</v>
      </c>
      <c r="AY187" s="18" t="s">
        <v>305</v>
      </c>
      <c r="BE187" s="145">
        <f>IF(N187="základní",J187,0)</f>
        <v>0</v>
      </c>
      <c r="BF187" s="145">
        <f>IF(N187="snížená",J187,0)</f>
        <v>0</v>
      </c>
      <c r="BG187" s="145">
        <f>IF(N187="zákl. přenesená",J187,0)</f>
        <v>0</v>
      </c>
      <c r="BH187" s="145">
        <f>IF(N187="sníž. přenesená",J187,0)</f>
        <v>0</v>
      </c>
      <c r="BI187" s="145">
        <f>IF(N187="nulová",J187,0)</f>
        <v>0</v>
      </c>
      <c r="BJ187" s="18" t="s">
        <v>86</v>
      </c>
      <c r="BK187" s="145">
        <f>ROUND(I187*H187,2)</f>
        <v>0</v>
      </c>
      <c r="BL187" s="18" t="s">
        <v>436</v>
      </c>
      <c r="BM187" s="144" t="s">
        <v>896</v>
      </c>
    </row>
    <row r="188" spans="2:65" s="1" customFormat="1" ht="19.5">
      <c r="B188" s="33"/>
      <c r="D188" s="146" t="s">
        <v>313</v>
      </c>
      <c r="F188" s="147" t="s">
        <v>5674</v>
      </c>
      <c r="I188" s="148"/>
      <c r="L188" s="33"/>
      <c r="M188" s="149"/>
      <c r="T188" s="54"/>
      <c r="AT188" s="18" t="s">
        <v>313</v>
      </c>
      <c r="AU188" s="18" t="s">
        <v>88</v>
      </c>
    </row>
    <row r="189" spans="2:65" s="1" customFormat="1" ht="24.2" customHeight="1">
      <c r="B189" s="33"/>
      <c r="C189" s="133" t="s">
        <v>630</v>
      </c>
      <c r="D189" s="133" t="s">
        <v>307</v>
      </c>
      <c r="E189" s="134" t="s">
        <v>5675</v>
      </c>
      <c r="F189" s="135" t="s">
        <v>5676</v>
      </c>
      <c r="G189" s="136" t="s">
        <v>350</v>
      </c>
      <c r="H189" s="137">
        <v>181</v>
      </c>
      <c r="I189" s="138"/>
      <c r="J189" s="139">
        <f>ROUND(I189*H189,2)</f>
        <v>0</v>
      </c>
      <c r="K189" s="135" t="s">
        <v>310</v>
      </c>
      <c r="L189" s="33"/>
      <c r="M189" s="140" t="s">
        <v>42</v>
      </c>
      <c r="N189" s="141" t="s">
        <v>50</v>
      </c>
      <c r="P189" s="142">
        <f>O189*H189</f>
        <v>0</v>
      </c>
      <c r="Q189" s="142">
        <v>0</v>
      </c>
      <c r="R189" s="142">
        <f>Q189*H189</f>
        <v>0</v>
      </c>
      <c r="S189" s="142">
        <v>0</v>
      </c>
      <c r="T189" s="143">
        <f>S189*H189</f>
        <v>0</v>
      </c>
      <c r="AR189" s="144" t="s">
        <v>436</v>
      </c>
      <c r="AT189" s="144" t="s">
        <v>307</v>
      </c>
      <c r="AU189" s="144" t="s">
        <v>88</v>
      </c>
      <c r="AY189" s="18" t="s">
        <v>305</v>
      </c>
      <c r="BE189" s="145">
        <f>IF(N189="základní",J189,0)</f>
        <v>0</v>
      </c>
      <c r="BF189" s="145">
        <f>IF(N189="snížená",J189,0)</f>
        <v>0</v>
      </c>
      <c r="BG189" s="145">
        <f>IF(N189="zákl. přenesená",J189,0)</f>
        <v>0</v>
      </c>
      <c r="BH189" s="145">
        <f>IF(N189="sníž. přenesená",J189,0)</f>
        <v>0</v>
      </c>
      <c r="BI189" s="145">
        <f>IF(N189="nulová",J189,0)</f>
        <v>0</v>
      </c>
      <c r="BJ189" s="18" t="s">
        <v>86</v>
      </c>
      <c r="BK189" s="145">
        <f>ROUND(I189*H189,2)</f>
        <v>0</v>
      </c>
      <c r="BL189" s="18" t="s">
        <v>436</v>
      </c>
      <c r="BM189" s="144" t="s">
        <v>914</v>
      </c>
    </row>
    <row r="190" spans="2:65" s="1" customFormat="1" ht="19.5">
      <c r="B190" s="33"/>
      <c r="D190" s="146" t="s">
        <v>313</v>
      </c>
      <c r="F190" s="147" t="s">
        <v>5677</v>
      </c>
      <c r="I190" s="148"/>
      <c r="L190" s="33"/>
      <c r="M190" s="149"/>
      <c r="T190" s="54"/>
      <c r="AT190" s="18" t="s">
        <v>313</v>
      </c>
      <c r="AU190" s="18" t="s">
        <v>88</v>
      </c>
    </row>
    <row r="191" spans="2:65" s="1" customFormat="1" ht="11.25">
      <c r="B191" s="33"/>
      <c r="D191" s="150" t="s">
        <v>315</v>
      </c>
      <c r="F191" s="151" t="s">
        <v>5678</v>
      </c>
      <c r="I191" s="148"/>
      <c r="L191" s="33"/>
      <c r="M191" s="149"/>
      <c r="T191" s="54"/>
      <c r="AT191" s="18" t="s">
        <v>315</v>
      </c>
      <c r="AU191" s="18" t="s">
        <v>88</v>
      </c>
    </row>
    <row r="192" spans="2:65" s="1" customFormat="1" ht="24.2" customHeight="1">
      <c r="B192" s="33"/>
      <c r="C192" s="179" t="s">
        <v>638</v>
      </c>
      <c r="D192" s="179" t="s">
        <v>341</v>
      </c>
      <c r="E192" s="180" t="s">
        <v>5679</v>
      </c>
      <c r="F192" s="181" t="s">
        <v>5680</v>
      </c>
      <c r="G192" s="182" t="s">
        <v>350</v>
      </c>
      <c r="H192" s="183">
        <v>178</v>
      </c>
      <c r="I192" s="184"/>
      <c r="J192" s="185">
        <f>ROUND(I192*H192,2)</f>
        <v>0</v>
      </c>
      <c r="K192" s="181" t="s">
        <v>721</v>
      </c>
      <c r="L192" s="186"/>
      <c r="M192" s="187" t="s">
        <v>42</v>
      </c>
      <c r="N192" s="188" t="s">
        <v>50</v>
      </c>
      <c r="P192" s="142">
        <f>O192*H192</f>
        <v>0</v>
      </c>
      <c r="Q192" s="142">
        <v>0</v>
      </c>
      <c r="R192" s="142">
        <f>Q192*H192</f>
        <v>0</v>
      </c>
      <c r="S192" s="142">
        <v>0</v>
      </c>
      <c r="T192" s="143">
        <f>S192*H192</f>
        <v>0</v>
      </c>
      <c r="AR192" s="144" t="s">
        <v>559</v>
      </c>
      <c r="AT192" s="144" t="s">
        <v>341</v>
      </c>
      <c r="AU192" s="144" t="s">
        <v>88</v>
      </c>
      <c r="AY192" s="18" t="s">
        <v>305</v>
      </c>
      <c r="BE192" s="145">
        <f>IF(N192="základní",J192,0)</f>
        <v>0</v>
      </c>
      <c r="BF192" s="145">
        <f>IF(N192="snížená",J192,0)</f>
        <v>0</v>
      </c>
      <c r="BG192" s="145">
        <f>IF(N192="zákl. přenesená",J192,0)</f>
        <v>0</v>
      </c>
      <c r="BH192" s="145">
        <f>IF(N192="sníž. přenesená",J192,0)</f>
        <v>0</v>
      </c>
      <c r="BI192" s="145">
        <f>IF(N192="nulová",J192,0)</f>
        <v>0</v>
      </c>
      <c r="BJ192" s="18" t="s">
        <v>86</v>
      </c>
      <c r="BK192" s="145">
        <f>ROUND(I192*H192,2)</f>
        <v>0</v>
      </c>
      <c r="BL192" s="18" t="s">
        <v>436</v>
      </c>
      <c r="BM192" s="144" t="s">
        <v>929</v>
      </c>
    </row>
    <row r="193" spans="2:65" s="1" customFormat="1" ht="19.5">
      <c r="B193" s="33"/>
      <c r="D193" s="146" t="s">
        <v>313</v>
      </c>
      <c r="F193" s="147" t="s">
        <v>5680</v>
      </c>
      <c r="I193" s="148"/>
      <c r="L193" s="33"/>
      <c r="M193" s="149"/>
      <c r="T193" s="54"/>
      <c r="AT193" s="18" t="s">
        <v>313</v>
      </c>
      <c r="AU193" s="18" t="s">
        <v>88</v>
      </c>
    </row>
    <row r="194" spans="2:65" s="1" customFormat="1" ht="24.2" customHeight="1">
      <c r="B194" s="33"/>
      <c r="C194" s="179" t="s">
        <v>646</v>
      </c>
      <c r="D194" s="179" t="s">
        <v>341</v>
      </c>
      <c r="E194" s="180" t="s">
        <v>5681</v>
      </c>
      <c r="F194" s="181" t="s">
        <v>5682</v>
      </c>
      <c r="G194" s="182" t="s">
        <v>350</v>
      </c>
      <c r="H194" s="183">
        <v>3</v>
      </c>
      <c r="I194" s="184"/>
      <c r="J194" s="185">
        <f>ROUND(I194*H194,2)</f>
        <v>0</v>
      </c>
      <c r="K194" s="181" t="s">
        <v>721</v>
      </c>
      <c r="L194" s="186"/>
      <c r="M194" s="187" t="s">
        <v>42</v>
      </c>
      <c r="N194" s="188" t="s">
        <v>50</v>
      </c>
      <c r="P194" s="142">
        <f>O194*H194</f>
        <v>0</v>
      </c>
      <c r="Q194" s="142">
        <v>0</v>
      </c>
      <c r="R194" s="142">
        <f>Q194*H194</f>
        <v>0</v>
      </c>
      <c r="S194" s="142">
        <v>0</v>
      </c>
      <c r="T194" s="143">
        <f>S194*H194</f>
        <v>0</v>
      </c>
      <c r="AR194" s="144" t="s">
        <v>559</v>
      </c>
      <c r="AT194" s="144" t="s">
        <v>341</v>
      </c>
      <c r="AU194" s="144" t="s">
        <v>88</v>
      </c>
      <c r="AY194" s="18" t="s">
        <v>305</v>
      </c>
      <c r="BE194" s="145">
        <f>IF(N194="základní",J194,0)</f>
        <v>0</v>
      </c>
      <c r="BF194" s="145">
        <f>IF(N194="snížená",J194,0)</f>
        <v>0</v>
      </c>
      <c r="BG194" s="145">
        <f>IF(N194="zákl. přenesená",J194,0)</f>
        <v>0</v>
      </c>
      <c r="BH194" s="145">
        <f>IF(N194="sníž. přenesená",J194,0)</f>
        <v>0</v>
      </c>
      <c r="BI194" s="145">
        <f>IF(N194="nulová",J194,0)</f>
        <v>0</v>
      </c>
      <c r="BJ194" s="18" t="s">
        <v>86</v>
      </c>
      <c r="BK194" s="145">
        <f>ROUND(I194*H194,2)</f>
        <v>0</v>
      </c>
      <c r="BL194" s="18" t="s">
        <v>436</v>
      </c>
      <c r="BM194" s="144" t="s">
        <v>948</v>
      </c>
    </row>
    <row r="195" spans="2:65" s="1" customFormat="1" ht="19.5">
      <c r="B195" s="33"/>
      <c r="D195" s="146" t="s">
        <v>313</v>
      </c>
      <c r="F195" s="147" t="s">
        <v>5682</v>
      </c>
      <c r="I195" s="148"/>
      <c r="L195" s="33"/>
      <c r="M195" s="149"/>
      <c r="T195" s="54"/>
      <c r="AT195" s="18" t="s">
        <v>313</v>
      </c>
      <c r="AU195" s="18" t="s">
        <v>88</v>
      </c>
    </row>
    <row r="196" spans="2:65" s="1" customFormat="1" ht="24.2" customHeight="1">
      <c r="B196" s="33"/>
      <c r="C196" s="133" t="s">
        <v>651</v>
      </c>
      <c r="D196" s="133" t="s">
        <v>307</v>
      </c>
      <c r="E196" s="134" t="s">
        <v>5683</v>
      </c>
      <c r="F196" s="135" t="s">
        <v>5684</v>
      </c>
      <c r="G196" s="136" t="s">
        <v>350</v>
      </c>
      <c r="H196" s="137">
        <v>26</v>
      </c>
      <c r="I196" s="138"/>
      <c r="J196" s="139">
        <f>ROUND(I196*H196,2)</f>
        <v>0</v>
      </c>
      <c r="K196" s="135" t="s">
        <v>310</v>
      </c>
      <c r="L196" s="33"/>
      <c r="M196" s="140" t="s">
        <v>42</v>
      </c>
      <c r="N196" s="141" t="s">
        <v>50</v>
      </c>
      <c r="P196" s="142">
        <f>O196*H196</f>
        <v>0</v>
      </c>
      <c r="Q196" s="142">
        <v>0</v>
      </c>
      <c r="R196" s="142">
        <f>Q196*H196</f>
        <v>0</v>
      </c>
      <c r="S196" s="142">
        <v>0</v>
      </c>
      <c r="T196" s="143">
        <f>S196*H196</f>
        <v>0</v>
      </c>
      <c r="AR196" s="144" t="s">
        <v>436</v>
      </c>
      <c r="AT196" s="144" t="s">
        <v>307</v>
      </c>
      <c r="AU196" s="144" t="s">
        <v>88</v>
      </c>
      <c r="AY196" s="18" t="s">
        <v>305</v>
      </c>
      <c r="BE196" s="145">
        <f>IF(N196="základní",J196,0)</f>
        <v>0</v>
      </c>
      <c r="BF196" s="145">
        <f>IF(N196="snížená",J196,0)</f>
        <v>0</v>
      </c>
      <c r="BG196" s="145">
        <f>IF(N196="zákl. přenesená",J196,0)</f>
        <v>0</v>
      </c>
      <c r="BH196" s="145">
        <f>IF(N196="sníž. přenesená",J196,0)</f>
        <v>0</v>
      </c>
      <c r="BI196" s="145">
        <f>IF(N196="nulová",J196,0)</f>
        <v>0</v>
      </c>
      <c r="BJ196" s="18" t="s">
        <v>86</v>
      </c>
      <c r="BK196" s="145">
        <f>ROUND(I196*H196,2)</f>
        <v>0</v>
      </c>
      <c r="BL196" s="18" t="s">
        <v>436</v>
      </c>
      <c r="BM196" s="144" t="s">
        <v>971</v>
      </c>
    </row>
    <row r="197" spans="2:65" s="1" customFormat="1" ht="19.5">
      <c r="B197" s="33"/>
      <c r="D197" s="146" t="s">
        <v>313</v>
      </c>
      <c r="F197" s="147" t="s">
        <v>5685</v>
      </c>
      <c r="I197" s="148"/>
      <c r="L197" s="33"/>
      <c r="M197" s="149"/>
      <c r="T197" s="54"/>
      <c r="AT197" s="18" t="s">
        <v>313</v>
      </c>
      <c r="AU197" s="18" t="s">
        <v>88</v>
      </c>
    </row>
    <row r="198" spans="2:65" s="1" customFormat="1" ht="11.25">
      <c r="B198" s="33"/>
      <c r="D198" s="150" t="s">
        <v>315</v>
      </c>
      <c r="F198" s="151" t="s">
        <v>5686</v>
      </c>
      <c r="I198" s="148"/>
      <c r="L198" s="33"/>
      <c r="M198" s="149"/>
      <c r="T198" s="54"/>
      <c r="AT198" s="18" t="s">
        <v>315</v>
      </c>
      <c r="AU198" s="18" t="s">
        <v>88</v>
      </c>
    </row>
    <row r="199" spans="2:65" s="1" customFormat="1" ht="24.2" customHeight="1">
      <c r="B199" s="33"/>
      <c r="C199" s="179" t="s">
        <v>661</v>
      </c>
      <c r="D199" s="179" t="s">
        <v>341</v>
      </c>
      <c r="E199" s="180" t="s">
        <v>5687</v>
      </c>
      <c r="F199" s="181" t="s">
        <v>5688</v>
      </c>
      <c r="G199" s="182" t="s">
        <v>350</v>
      </c>
      <c r="H199" s="183">
        <v>23</v>
      </c>
      <c r="I199" s="184"/>
      <c r="J199" s="185">
        <f>ROUND(I199*H199,2)</f>
        <v>0</v>
      </c>
      <c r="K199" s="181" t="s">
        <v>721</v>
      </c>
      <c r="L199" s="186"/>
      <c r="M199" s="187" t="s">
        <v>42</v>
      </c>
      <c r="N199" s="188" t="s">
        <v>50</v>
      </c>
      <c r="P199" s="142">
        <f>O199*H199</f>
        <v>0</v>
      </c>
      <c r="Q199" s="142">
        <v>0</v>
      </c>
      <c r="R199" s="142">
        <f>Q199*H199</f>
        <v>0</v>
      </c>
      <c r="S199" s="142">
        <v>0</v>
      </c>
      <c r="T199" s="143">
        <f>S199*H199</f>
        <v>0</v>
      </c>
      <c r="AR199" s="144" t="s">
        <v>559</v>
      </c>
      <c r="AT199" s="144" t="s">
        <v>341</v>
      </c>
      <c r="AU199" s="144" t="s">
        <v>88</v>
      </c>
      <c r="AY199" s="18" t="s">
        <v>305</v>
      </c>
      <c r="BE199" s="145">
        <f>IF(N199="základní",J199,0)</f>
        <v>0</v>
      </c>
      <c r="BF199" s="145">
        <f>IF(N199="snížená",J199,0)</f>
        <v>0</v>
      </c>
      <c r="BG199" s="145">
        <f>IF(N199="zákl. přenesená",J199,0)</f>
        <v>0</v>
      </c>
      <c r="BH199" s="145">
        <f>IF(N199="sníž. přenesená",J199,0)</f>
        <v>0</v>
      </c>
      <c r="BI199" s="145">
        <f>IF(N199="nulová",J199,0)</f>
        <v>0</v>
      </c>
      <c r="BJ199" s="18" t="s">
        <v>86</v>
      </c>
      <c r="BK199" s="145">
        <f>ROUND(I199*H199,2)</f>
        <v>0</v>
      </c>
      <c r="BL199" s="18" t="s">
        <v>436</v>
      </c>
      <c r="BM199" s="144" t="s">
        <v>992</v>
      </c>
    </row>
    <row r="200" spans="2:65" s="1" customFormat="1" ht="19.5">
      <c r="B200" s="33"/>
      <c r="D200" s="146" t="s">
        <v>313</v>
      </c>
      <c r="F200" s="147" t="s">
        <v>5688</v>
      </c>
      <c r="I200" s="148"/>
      <c r="L200" s="33"/>
      <c r="M200" s="149"/>
      <c r="T200" s="54"/>
      <c r="AT200" s="18" t="s">
        <v>313</v>
      </c>
      <c r="AU200" s="18" t="s">
        <v>88</v>
      </c>
    </row>
    <row r="201" spans="2:65" s="1" customFormat="1" ht="24.2" customHeight="1">
      <c r="B201" s="33"/>
      <c r="C201" s="179" t="s">
        <v>667</v>
      </c>
      <c r="D201" s="179" t="s">
        <v>341</v>
      </c>
      <c r="E201" s="180" t="s">
        <v>5689</v>
      </c>
      <c r="F201" s="181" t="s">
        <v>5690</v>
      </c>
      <c r="G201" s="182" t="s">
        <v>350</v>
      </c>
      <c r="H201" s="183">
        <v>3</v>
      </c>
      <c r="I201" s="184"/>
      <c r="J201" s="185">
        <f>ROUND(I201*H201,2)</f>
        <v>0</v>
      </c>
      <c r="K201" s="181" t="s">
        <v>721</v>
      </c>
      <c r="L201" s="186"/>
      <c r="M201" s="187" t="s">
        <v>42</v>
      </c>
      <c r="N201" s="188" t="s">
        <v>50</v>
      </c>
      <c r="P201" s="142">
        <f>O201*H201</f>
        <v>0</v>
      </c>
      <c r="Q201" s="142">
        <v>0</v>
      </c>
      <c r="R201" s="142">
        <f>Q201*H201</f>
        <v>0</v>
      </c>
      <c r="S201" s="142">
        <v>0</v>
      </c>
      <c r="T201" s="143">
        <f>S201*H201</f>
        <v>0</v>
      </c>
      <c r="AR201" s="144" t="s">
        <v>559</v>
      </c>
      <c r="AT201" s="144" t="s">
        <v>341</v>
      </c>
      <c r="AU201" s="144" t="s">
        <v>88</v>
      </c>
      <c r="AY201" s="18" t="s">
        <v>305</v>
      </c>
      <c r="BE201" s="145">
        <f>IF(N201="základní",J201,0)</f>
        <v>0</v>
      </c>
      <c r="BF201" s="145">
        <f>IF(N201="snížená",J201,0)</f>
        <v>0</v>
      </c>
      <c r="BG201" s="145">
        <f>IF(N201="zákl. přenesená",J201,0)</f>
        <v>0</v>
      </c>
      <c r="BH201" s="145">
        <f>IF(N201="sníž. přenesená",J201,0)</f>
        <v>0</v>
      </c>
      <c r="BI201" s="145">
        <f>IF(N201="nulová",J201,0)</f>
        <v>0</v>
      </c>
      <c r="BJ201" s="18" t="s">
        <v>86</v>
      </c>
      <c r="BK201" s="145">
        <f>ROUND(I201*H201,2)</f>
        <v>0</v>
      </c>
      <c r="BL201" s="18" t="s">
        <v>436</v>
      </c>
      <c r="BM201" s="144" t="s">
        <v>1008</v>
      </c>
    </row>
    <row r="202" spans="2:65" s="1" customFormat="1" ht="19.5">
      <c r="B202" s="33"/>
      <c r="D202" s="146" t="s">
        <v>313</v>
      </c>
      <c r="F202" s="147" t="s">
        <v>5690</v>
      </c>
      <c r="I202" s="148"/>
      <c r="L202" s="33"/>
      <c r="M202" s="149"/>
      <c r="T202" s="54"/>
      <c r="AT202" s="18" t="s">
        <v>313</v>
      </c>
      <c r="AU202" s="18" t="s">
        <v>88</v>
      </c>
    </row>
    <row r="203" spans="2:65" s="1" customFormat="1" ht="24.2" customHeight="1">
      <c r="B203" s="33"/>
      <c r="C203" s="133" t="s">
        <v>672</v>
      </c>
      <c r="D203" s="133" t="s">
        <v>307</v>
      </c>
      <c r="E203" s="134" t="s">
        <v>5691</v>
      </c>
      <c r="F203" s="135" t="s">
        <v>5692</v>
      </c>
      <c r="G203" s="136" t="s">
        <v>350</v>
      </c>
      <c r="H203" s="137">
        <v>280</v>
      </c>
      <c r="I203" s="138"/>
      <c r="J203" s="139">
        <f>ROUND(I203*H203,2)</f>
        <v>0</v>
      </c>
      <c r="K203" s="135" t="s">
        <v>310</v>
      </c>
      <c r="L203" s="33"/>
      <c r="M203" s="140" t="s">
        <v>42</v>
      </c>
      <c r="N203" s="141" t="s">
        <v>50</v>
      </c>
      <c r="P203" s="142">
        <f>O203*H203</f>
        <v>0</v>
      </c>
      <c r="Q203" s="142">
        <v>0</v>
      </c>
      <c r="R203" s="142">
        <f>Q203*H203</f>
        <v>0</v>
      </c>
      <c r="S203" s="142">
        <v>0</v>
      </c>
      <c r="T203" s="143">
        <f>S203*H203</f>
        <v>0</v>
      </c>
      <c r="AR203" s="144" t="s">
        <v>436</v>
      </c>
      <c r="AT203" s="144" t="s">
        <v>307</v>
      </c>
      <c r="AU203" s="144" t="s">
        <v>88</v>
      </c>
      <c r="AY203" s="18" t="s">
        <v>305</v>
      </c>
      <c r="BE203" s="145">
        <f>IF(N203="základní",J203,0)</f>
        <v>0</v>
      </c>
      <c r="BF203" s="145">
        <f>IF(N203="snížená",J203,0)</f>
        <v>0</v>
      </c>
      <c r="BG203" s="145">
        <f>IF(N203="zákl. přenesená",J203,0)</f>
        <v>0</v>
      </c>
      <c r="BH203" s="145">
        <f>IF(N203="sníž. přenesená",J203,0)</f>
        <v>0</v>
      </c>
      <c r="BI203" s="145">
        <f>IF(N203="nulová",J203,0)</f>
        <v>0</v>
      </c>
      <c r="BJ203" s="18" t="s">
        <v>86</v>
      </c>
      <c r="BK203" s="145">
        <f>ROUND(I203*H203,2)</f>
        <v>0</v>
      </c>
      <c r="BL203" s="18" t="s">
        <v>436</v>
      </c>
      <c r="BM203" s="144" t="s">
        <v>1022</v>
      </c>
    </row>
    <row r="204" spans="2:65" s="1" customFormat="1" ht="19.5">
      <c r="B204" s="33"/>
      <c r="D204" s="146" t="s">
        <v>313</v>
      </c>
      <c r="F204" s="147" t="s">
        <v>5693</v>
      </c>
      <c r="I204" s="148"/>
      <c r="L204" s="33"/>
      <c r="M204" s="149"/>
      <c r="T204" s="54"/>
      <c r="AT204" s="18" t="s">
        <v>313</v>
      </c>
      <c r="AU204" s="18" t="s">
        <v>88</v>
      </c>
    </row>
    <row r="205" spans="2:65" s="1" customFormat="1" ht="11.25">
      <c r="B205" s="33"/>
      <c r="D205" s="150" t="s">
        <v>315</v>
      </c>
      <c r="F205" s="151" t="s">
        <v>5694</v>
      </c>
      <c r="I205" s="148"/>
      <c r="L205" s="33"/>
      <c r="M205" s="149"/>
      <c r="T205" s="54"/>
      <c r="AT205" s="18" t="s">
        <v>315</v>
      </c>
      <c r="AU205" s="18" t="s">
        <v>88</v>
      </c>
    </row>
    <row r="206" spans="2:65" s="1" customFormat="1" ht="24.2" customHeight="1">
      <c r="B206" s="33"/>
      <c r="C206" s="179" t="s">
        <v>679</v>
      </c>
      <c r="D206" s="179" t="s">
        <v>341</v>
      </c>
      <c r="E206" s="180" t="s">
        <v>5695</v>
      </c>
      <c r="F206" s="181" t="s">
        <v>5696</v>
      </c>
      <c r="G206" s="182" t="s">
        <v>350</v>
      </c>
      <c r="H206" s="183">
        <v>272</v>
      </c>
      <c r="I206" s="184"/>
      <c r="J206" s="185">
        <f>ROUND(I206*H206,2)</f>
        <v>0</v>
      </c>
      <c r="K206" s="181" t="s">
        <v>721</v>
      </c>
      <c r="L206" s="186"/>
      <c r="M206" s="187" t="s">
        <v>42</v>
      </c>
      <c r="N206" s="188" t="s">
        <v>50</v>
      </c>
      <c r="P206" s="142">
        <f>O206*H206</f>
        <v>0</v>
      </c>
      <c r="Q206" s="142">
        <v>0</v>
      </c>
      <c r="R206" s="142">
        <f>Q206*H206</f>
        <v>0</v>
      </c>
      <c r="S206" s="142">
        <v>0</v>
      </c>
      <c r="T206" s="143">
        <f>S206*H206</f>
        <v>0</v>
      </c>
      <c r="AR206" s="144" t="s">
        <v>559</v>
      </c>
      <c r="AT206" s="144" t="s">
        <v>341</v>
      </c>
      <c r="AU206" s="144" t="s">
        <v>88</v>
      </c>
      <c r="AY206" s="18" t="s">
        <v>305</v>
      </c>
      <c r="BE206" s="145">
        <f>IF(N206="základní",J206,0)</f>
        <v>0</v>
      </c>
      <c r="BF206" s="145">
        <f>IF(N206="snížená",J206,0)</f>
        <v>0</v>
      </c>
      <c r="BG206" s="145">
        <f>IF(N206="zákl. přenesená",J206,0)</f>
        <v>0</v>
      </c>
      <c r="BH206" s="145">
        <f>IF(N206="sníž. přenesená",J206,0)</f>
        <v>0</v>
      </c>
      <c r="BI206" s="145">
        <f>IF(N206="nulová",J206,0)</f>
        <v>0</v>
      </c>
      <c r="BJ206" s="18" t="s">
        <v>86</v>
      </c>
      <c r="BK206" s="145">
        <f>ROUND(I206*H206,2)</f>
        <v>0</v>
      </c>
      <c r="BL206" s="18" t="s">
        <v>436</v>
      </c>
      <c r="BM206" s="144" t="s">
        <v>1037</v>
      </c>
    </row>
    <row r="207" spans="2:65" s="1" customFormat="1" ht="19.5">
      <c r="B207" s="33"/>
      <c r="D207" s="146" t="s">
        <v>313</v>
      </c>
      <c r="F207" s="147" t="s">
        <v>5696</v>
      </c>
      <c r="I207" s="148"/>
      <c r="L207" s="33"/>
      <c r="M207" s="149"/>
      <c r="T207" s="54"/>
      <c r="AT207" s="18" t="s">
        <v>313</v>
      </c>
      <c r="AU207" s="18" t="s">
        <v>88</v>
      </c>
    </row>
    <row r="208" spans="2:65" s="1" customFormat="1" ht="24.2" customHeight="1">
      <c r="B208" s="33"/>
      <c r="C208" s="179" t="s">
        <v>684</v>
      </c>
      <c r="D208" s="179" t="s">
        <v>341</v>
      </c>
      <c r="E208" s="180" t="s">
        <v>5697</v>
      </c>
      <c r="F208" s="181" t="s">
        <v>5698</v>
      </c>
      <c r="G208" s="182" t="s">
        <v>350</v>
      </c>
      <c r="H208" s="183">
        <v>8</v>
      </c>
      <c r="I208" s="184"/>
      <c r="J208" s="185">
        <f>ROUND(I208*H208,2)</f>
        <v>0</v>
      </c>
      <c r="K208" s="181" t="s">
        <v>721</v>
      </c>
      <c r="L208" s="186"/>
      <c r="M208" s="187" t="s">
        <v>42</v>
      </c>
      <c r="N208" s="188" t="s">
        <v>50</v>
      </c>
      <c r="P208" s="142">
        <f>O208*H208</f>
        <v>0</v>
      </c>
      <c r="Q208" s="142">
        <v>0</v>
      </c>
      <c r="R208" s="142">
        <f>Q208*H208</f>
        <v>0</v>
      </c>
      <c r="S208" s="142">
        <v>0</v>
      </c>
      <c r="T208" s="143">
        <f>S208*H208</f>
        <v>0</v>
      </c>
      <c r="AR208" s="144" t="s">
        <v>559</v>
      </c>
      <c r="AT208" s="144" t="s">
        <v>341</v>
      </c>
      <c r="AU208" s="144" t="s">
        <v>88</v>
      </c>
      <c r="AY208" s="18" t="s">
        <v>305</v>
      </c>
      <c r="BE208" s="145">
        <f>IF(N208="základní",J208,0)</f>
        <v>0</v>
      </c>
      <c r="BF208" s="145">
        <f>IF(N208="snížená",J208,0)</f>
        <v>0</v>
      </c>
      <c r="BG208" s="145">
        <f>IF(N208="zákl. přenesená",J208,0)</f>
        <v>0</v>
      </c>
      <c r="BH208" s="145">
        <f>IF(N208="sníž. přenesená",J208,0)</f>
        <v>0</v>
      </c>
      <c r="BI208" s="145">
        <f>IF(N208="nulová",J208,0)</f>
        <v>0</v>
      </c>
      <c r="BJ208" s="18" t="s">
        <v>86</v>
      </c>
      <c r="BK208" s="145">
        <f>ROUND(I208*H208,2)</f>
        <v>0</v>
      </c>
      <c r="BL208" s="18" t="s">
        <v>436</v>
      </c>
      <c r="BM208" s="144" t="s">
        <v>1053</v>
      </c>
    </row>
    <row r="209" spans="2:65" s="1" customFormat="1" ht="19.5">
      <c r="B209" s="33"/>
      <c r="D209" s="146" t="s">
        <v>313</v>
      </c>
      <c r="F209" s="147" t="s">
        <v>5698</v>
      </c>
      <c r="I209" s="148"/>
      <c r="L209" s="33"/>
      <c r="M209" s="149"/>
      <c r="T209" s="54"/>
      <c r="AT209" s="18" t="s">
        <v>313</v>
      </c>
      <c r="AU209" s="18" t="s">
        <v>88</v>
      </c>
    </row>
    <row r="210" spans="2:65" s="1" customFormat="1" ht="24.2" customHeight="1">
      <c r="B210" s="33"/>
      <c r="C210" s="133" t="s">
        <v>692</v>
      </c>
      <c r="D210" s="133" t="s">
        <v>307</v>
      </c>
      <c r="E210" s="134" t="s">
        <v>5699</v>
      </c>
      <c r="F210" s="135" t="s">
        <v>5700</v>
      </c>
      <c r="G210" s="136" t="s">
        <v>350</v>
      </c>
      <c r="H210" s="137">
        <v>37</v>
      </c>
      <c r="I210" s="138"/>
      <c r="J210" s="139">
        <f>ROUND(I210*H210,2)</f>
        <v>0</v>
      </c>
      <c r="K210" s="135" t="s">
        <v>310</v>
      </c>
      <c r="L210" s="33"/>
      <c r="M210" s="140" t="s">
        <v>42</v>
      </c>
      <c r="N210" s="141" t="s">
        <v>50</v>
      </c>
      <c r="P210" s="142">
        <f>O210*H210</f>
        <v>0</v>
      </c>
      <c r="Q210" s="142">
        <v>0</v>
      </c>
      <c r="R210" s="142">
        <f>Q210*H210</f>
        <v>0</v>
      </c>
      <c r="S210" s="142">
        <v>0</v>
      </c>
      <c r="T210" s="143">
        <f>S210*H210</f>
        <v>0</v>
      </c>
      <c r="AR210" s="144" t="s">
        <v>436</v>
      </c>
      <c r="AT210" s="144" t="s">
        <v>307</v>
      </c>
      <c r="AU210" s="144" t="s">
        <v>88</v>
      </c>
      <c r="AY210" s="18" t="s">
        <v>305</v>
      </c>
      <c r="BE210" s="145">
        <f>IF(N210="základní",J210,0)</f>
        <v>0</v>
      </c>
      <c r="BF210" s="145">
        <f>IF(N210="snížená",J210,0)</f>
        <v>0</v>
      </c>
      <c r="BG210" s="145">
        <f>IF(N210="zákl. přenesená",J210,0)</f>
        <v>0</v>
      </c>
      <c r="BH210" s="145">
        <f>IF(N210="sníž. přenesená",J210,0)</f>
        <v>0</v>
      </c>
      <c r="BI210" s="145">
        <f>IF(N210="nulová",J210,0)</f>
        <v>0</v>
      </c>
      <c r="BJ210" s="18" t="s">
        <v>86</v>
      </c>
      <c r="BK210" s="145">
        <f>ROUND(I210*H210,2)</f>
        <v>0</v>
      </c>
      <c r="BL210" s="18" t="s">
        <v>436</v>
      </c>
      <c r="BM210" s="144" t="s">
        <v>1071</v>
      </c>
    </row>
    <row r="211" spans="2:65" s="1" customFormat="1" ht="19.5">
      <c r="B211" s="33"/>
      <c r="D211" s="146" t="s">
        <v>313</v>
      </c>
      <c r="F211" s="147" t="s">
        <v>5701</v>
      </c>
      <c r="I211" s="148"/>
      <c r="L211" s="33"/>
      <c r="M211" s="149"/>
      <c r="T211" s="54"/>
      <c r="AT211" s="18" t="s">
        <v>313</v>
      </c>
      <c r="AU211" s="18" t="s">
        <v>88</v>
      </c>
    </row>
    <row r="212" spans="2:65" s="1" customFormat="1" ht="11.25">
      <c r="B212" s="33"/>
      <c r="D212" s="150" t="s">
        <v>315</v>
      </c>
      <c r="F212" s="151" t="s">
        <v>5702</v>
      </c>
      <c r="I212" s="148"/>
      <c r="L212" s="33"/>
      <c r="M212" s="149"/>
      <c r="T212" s="54"/>
      <c r="AT212" s="18" t="s">
        <v>315</v>
      </c>
      <c r="AU212" s="18" t="s">
        <v>88</v>
      </c>
    </row>
    <row r="213" spans="2:65" s="1" customFormat="1" ht="24.2" customHeight="1">
      <c r="B213" s="33"/>
      <c r="C213" s="179" t="s">
        <v>697</v>
      </c>
      <c r="D213" s="179" t="s">
        <v>341</v>
      </c>
      <c r="E213" s="180" t="s">
        <v>5703</v>
      </c>
      <c r="F213" s="181" t="s">
        <v>5704</v>
      </c>
      <c r="G213" s="182" t="s">
        <v>350</v>
      </c>
      <c r="H213" s="183">
        <v>37</v>
      </c>
      <c r="I213" s="184"/>
      <c r="J213" s="185">
        <f>ROUND(I213*H213,2)</f>
        <v>0</v>
      </c>
      <c r="K213" s="181" t="s">
        <v>721</v>
      </c>
      <c r="L213" s="186"/>
      <c r="M213" s="187" t="s">
        <v>42</v>
      </c>
      <c r="N213" s="188" t="s">
        <v>50</v>
      </c>
      <c r="P213" s="142">
        <f>O213*H213</f>
        <v>0</v>
      </c>
      <c r="Q213" s="142">
        <v>0</v>
      </c>
      <c r="R213" s="142">
        <f>Q213*H213</f>
        <v>0</v>
      </c>
      <c r="S213" s="142">
        <v>0</v>
      </c>
      <c r="T213" s="143">
        <f>S213*H213</f>
        <v>0</v>
      </c>
      <c r="AR213" s="144" t="s">
        <v>559</v>
      </c>
      <c r="AT213" s="144" t="s">
        <v>341</v>
      </c>
      <c r="AU213" s="144" t="s">
        <v>88</v>
      </c>
      <c r="AY213" s="18" t="s">
        <v>305</v>
      </c>
      <c r="BE213" s="145">
        <f>IF(N213="základní",J213,0)</f>
        <v>0</v>
      </c>
      <c r="BF213" s="145">
        <f>IF(N213="snížená",J213,0)</f>
        <v>0</v>
      </c>
      <c r="BG213" s="145">
        <f>IF(N213="zákl. přenesená",J213,0)</f>
        <v>0</v>
      </c>
      <c r="BH213" s="145">
        <f>IF(N213="sníž. přenesená",J213,0)</f>
        <v>0</v>
      </c>
      <c r="BI213" s="145">
        <f>IF(N213="nulová",J213,0)</f>
        <v>0</v>
      </c>
      <c r="BJ213" s="18" t="s">
        <v>86</v>
      </c>
      <c r="BK213" s="145">
        <f>ROUND(I213*H213,2)</f>
        <v>0</v>
      </c>
      <c r="BL213" s="18" t="s">
        <v>436</v>
      </c>
      <c r="BM213" s="144" t="s">
        <v>1084</v>
      </c>
    </row>
    <row r="214" spans="2:65" s="1" customFormat="1" ht="19.5">
      <c r="B214" s="33"/>
      <c r="D214" s="146" t="s">
        <v>313</v>
      </c>
      <c r="F214" s="147" t="s">
        <v>5704</v>
      </c>
      <c r="I214" s="148"/>
      <c r="L214" s="33"/>
      <c r="M214" s="149"/>
      <c r="T214" s="54"/>
      <c r="AT214" s="18" t="s">
        <v>313</v>
      </c>
      <c r="AU214" s="18" t="s">
        <v>88</v>
      </c>
    </row>
    <row r="215" spans="2:65" s="1" customFormat="1" ht="24.2" customHeight="1">
      <c r="B215" s="33"/>
      <c r="C215" s="133" t="s">
        <v>705</v>
      </c>
      <c r="D215" s="133" t="s">
        <v>307</v>
      </c>
      <c r="E215" s="134" t="s">
        <v>5705</v>
      </c>
      <c r="F215" s="135" t="s">
        <v>5706</v>
      </c>
      <c r="G215" s="136" t="s">
        <v>350</v>
      </c>
      <c r="H215" s="137">
        <v>8</v>
      </c>
      <c r="I215" s="138"/>
      <c r="J215" s="139">
        <f>ROUND(I215*H215,2)</f>
        <v>0</v>
      </c>
      <c r="K215" s="135" t="s">
        <v>310</v>
      </c>
      <c r="L215" s="33"/>
      <c r="M215" s="140" t="s">
        <v>42</v>
      </c>
      <c r="N215" s="141" t="s">
        <v>50</v>
      </c>
      <c r="P215" s="142">
        <f>O215*H215</f>
        <v>0</v>
      </c>
      <c r="Q215" s="142">
        <v>0</v>
      </c>
      <c r="R215" s="142">
        <f>Q215*H215</f>
        <v>0</v>
      </c>
      <c r="S215" s="142">
        <v>0</v>
      </c>
      <c r="T215" s="143">
        <f>S215*H215</f>
        <v>0</v>
      </c>
      <c r="AR215" s="144" t="s">
        <v>436</v>
      </c>
      <c r="AT215" s="144" t="s">
        <v>307</v>
      </c>
      <c r="AU215" s="144" t="s">
        <v>88</v>
      </c>
      <c r="AY215" s="18" t="s">
        <v>305</v>
      </c>
      <c r="BE215" s="145">
        <f>IF(N215="základní",J215,0)</f>
        <v>0</v>
      </c>
      <c r="BF215" s="145">
        <f>IF(N215="snížená",J215,0)</f>
        <v>0</v>
      </c>
      <c r="BG215" s="145">
        <f>IF(N215="zákl. přenesená",J215,0)</f>
        <v>0</v>
      </c>
      <c r="BH215" s="145">
        <f>IF(N215="sníž. přenesená",J215,0)</f>
        <v>0</v>
      </c>
      <c r="BI215" s="145">
        <f>IF(N215="nulová",J215,0)</f>
        <v>0</v>
      </c>
      <c r="BJ215" s="18" t="s">
        <v>86</v>
      </c>
      <c r="BK215" s="145">
        <f>ROUND(I215*H215,2)</f>
        <v>0</v>
      </c>
      <c r="BL215" s="18" t="s">
        <v>436</v>
      </c>
      <c r="BM215" s="144" t="s">
        <v>1106</v>
      </c>
    </row>
    <row r="216" spans="2:65" s="1" customFormat="1" ht="19.5">
      <c r="B216" s="33"/>
      <c r="D216" s="146" t="s">
        <v>313</v>
      </c>
      <c r="F216" s="147" t="s">
        <v>5707</v>
      </c>
      <c r="I216" s="148"/>
      <c r="L216" s="33"/>
      <c r="M216" s="149"/>
      <c r="T216" s="54"/>
      <c r="AT216" s="18" t="s">
        <v>313</v>
      </c>
      <c r="AU216" s="18" t="s">
        <v>88</v>
      </c>
    </row>
    <row r="217" spans="2:65" s="1" customFormat="1" ht="11.25">
      <c r="B217" s="33"/>
      <c r="D217" s="150" t="s">
        <v>315</v>
      </c>
      <c r="F217" s="151" t="s">
        <v>5708</v>
      </c>
      <c r="I217" s="148"/>
      <c r="L217" s="33"/>
      <c r="M217" s="149"/>
      <c r="T217" s="54"/>
      <c r="AT217" s="18" t="s">
        <v>315</v>
      </c>
      <c r="AU217" s="18" t="s">
        <v>88</v>
      </c>
    </row>
    <row r="218" spans="2:65" s="1" customFormat="1" ht="24.2" customHeight="1">
      <c r="B218" s="33"/>
      <c r="C218" s="179" t="s">
        <v>710</v>
      </c>
      <c r="D218" s="179" t="s">
        <v>341</v>
      </c>
      <c r="E218" s="180" t="s">
        <v>5709</v>
      </c>
      <c r="F218" s="181" t="s">
        <v>5710</v>
      </c>
      <c r="G218" s="182" t="s">
        <v>350</v>
      </c>
      <c r="H218" s="183">
        <v>8</v>
      </c>
      <c r="I218" s="184"/>
      <c r="J218" s="185">
        <f>ROUND(I218*H218,2)</f>
        <v>0</v>
      </c>
      <c r="K218" s="181" t="s">
        <v>721</v>
      </c>
      <c r="L218" s="186"/>
      <c r="M218" s="187" t="s">
        <v>42</v>
      </c>
      <c r="N218" s="188" t="s">
        <v>50</v>
      </c>
      <c r="P218" s="142">
        <f>O218*H218</f>
        <v>0</v>
      </c>
      <c r="Q218" s="142">
        <v>0</v>
      </c>
      <c r="R218" s="142">
        <f>Q218*H218</f>
        <v>0</v>
      </c>
      <c r="S218" s="142">
        <v>0</v>
      </c>
      <c r="T218" s="143">
        <f>S218*H218</f>
        <v>0</v>
      </c>
      <c r="AR218" s="144" t="s">
        <v>559</v>
      </c>
      <c r="AT218" s="144" t="s">
        <v>341</v>
      </c>
      <c r="AU218" s="144" t="s">
        <v>88</v>
      </c>
      <c r="AY218" s="18" t="s">
        <v>305</v>
      </c>
      <c r="BE218" s="145">
        <f>IF(N218="základní",J218,0)</f>
        <v>0</v>
      </c>
      <c r="BF218" s="145">
        <f>IF(N218="snížená",J218,0)</f>
        <v>0</v>
      </c>
      <c r="BG218" s="145">
        <f>IF(N218="zákl. přenesená",J218,0)</f>
        <v>0</v>
      </c>
      <c r="BH218" s="145">
        <f>IF(N218="sníž. přenesená",J218,0)</f>
        <v>0</v>
      </c>
      <c r="BI218" s="145">
        <f>IF(N218="nulová",J218,0)</f>
        <v>0</v>
      </c>
      <c r="BJ218" s="18" t="s">
        <v>86</v>
      </c>
      <c r="BK218" s="145">
        <f>ROUND(I218*H218,2)</f>
        <v>0</v>
      </c>
      <c r="BL218" s="18" t="s">
        <v>436</v>
      </c>
      <c r="BM218" s="144" t="s">
        <v>1120</v>
      </c>
    </row>
    <row r="219" spans="2:65" s="1" customFormat="1" ht="19.5">
      <c r="B219" s="33"/>
      <c r="D219" s="146" t="s">
        <v>313</v>
      </c>
      <c r="F219" s="147" t="s">
        <v>5710</v>
      </c>
      <c r="I219" s="148"/>
      <c r="L219" s="33"/>
      <c r="M219" s="149"/>
      <c r="T219" s="54"/>
      <c r="AT219" s="18" t="s">
        <v>313</v>
      </c>
      <c r="AU219" s="18" t="s">
        <v>88</v>
      </c>
    </row>
    <row r="220" spans="2:65" s="1" customFormat="1" ht="24.2" customHeight="1">
      <c r="B220" s="33"/>
      <c r="C220" s="133" t="s">
        <v>718</v>
      </c>
      <c r="D220" s="133" t="s">
        <v>307</v>
      </c>
      <c r="E220" s="134" t="s">
        <v>5711</v>
      </c>
      <c r="F220" s="135" t="s">
        <v>5712</v>
      </c>
      <c r="G220" s="136" t="s">
        <v>350</v>
      </c>
      <c r="H220" s="137">
        <v>29</v>
      </c>
      <c r="I220" s="138"/>
      <c r="J220" s="139">
        <f>ROUND(I220*H220,2)</f>
        <v>0</v>
      </c>
      <c r="K220" s="135" t="s">
        <v>310</v>
      </c>
      <c r="L220" s="33"/>
      <c r="M220" s="140" t="s">
        <v>42</v>
      </c>
      <c r="N220" s="141" t="s">
        <v>50</v>
      </c>
      <c r="P220" s="142">
        <f>O220*H220</f>
        <v>0</v>
      </c>
      <c r="Q220" s="142">
        <v>0</v>
      </c>
      <c r="R220" s="142">
        <f>Q220*H220</f>
        <v>0</v>
      </c>
      <c r="S220" s="142">
        <v>0</v>
      </c>
      <c r="T220" s="143">
        <f>S220*H220</f>
        <v>0</v>
      </c>
      <c r="AR220" s="144" t="s">
        <v>436</v>
      </c>
      <c r="AT220" s="144" t="s">
        <v>307</v>
      </c>
      <c r="AU220" s="144" t="s">
        <v>88</v>
      </c>
      <c r="AY220" s="18" t="s">
        <v>305</v>
      </c>
      <c r="BE220" s="145">
        <f>IF(N220="základní",J220,0)</f>
        <v>0</v>
      </c>
      <c r="BF220" s="145">
        <f>IF(N220="snížená",J220,0)</f>
        <v>0</v>
      </c>
      <c r="BG220" s="145">
        <f>IF(N220="zákl. přenesená",J220,0)</f>
        <v>0</v>
      </c>
      <c r="BH220" s="145">
        <f>IF(N220="sníž. přenesená",J220,0)</f>
        <v>0</v>
      </c>
      <c r="BI220" s="145">
        <f>IF(N220="nulová",J220,0)</f>
        <v>0</v>
      </c>
      <c r="BJ220" s="18" t="s">
        <v>86</v>
      </c>
      <c r="BK220" s="145">
        <f>ROUND(I220*H220,2)</f>
        <v>0</v>
      </c>
      <c r="BL220" s="18" t="s">
        <v>436</v>
      </c>
      <c r="BM220" s="144" t="s">
        <v>1137</v>
      </c>
    </row>
    <row r="221" spans="2:65" s="1" customFormat="1" ht="29.25">
      <c r="B221" s="33"/>
      <c r="D221" s="146" t="s">
        <v>313</v>
      </c>
      <c r="F221" s="147" t="s">
        <v>5713</v>
      </c>
      <c r="I221" s="148"/>
      <c r="L221" s="33"/>
      <c r="M221" s="149"/>
      <c r="T221" s="54"/>
      <c r="AT221" s="18" t="s">
        <v>313</v>
      </c>
      <c r="AU221" s="18" t="s">
        <v>88</v>
      </c>
    </row>
    <row r="222" spans="2:65" s="1" customFormat="1" ht="11.25">
      <c r="B222" s="33"/>
      <c r="D222" s="150" t="s">
        <v>315</v>
      </c>
      <c r="F222" s="151" t="s">
        <v>5714</v>
      </c>
      <c r="I222" s="148"/>
      <c r="L222" s="33"/>
      <c r="M222" s="149"/>
      <c r="T222" s="54"/>
      <c r="AT222" s="18" t="s">
        <v>315</v>
      </c>
      <c r="AU222" s="18" t="s">
        <v>88</v>
      </c>
    </row>
    <row r="223" spans="2:65" s="1" customFormat="1" ht="24.2" customHeight="1">
      <c r="B223" s="33"/>
      <c r="C223" s="179" t="s">
        <v>726</v>
      </c>
      <c r="D223" s="179" t="s">
        <v>341</v>
      </c>
      <c r="E223" s="180" t="s">
        <v>5715</v>
      </c>
      <c r="F223" s="181" t="s">
        <v>5716</v>
      </c>
      <c r="G223" s="182" t="s">
        <v>350</v>
      </c>
      <c r="H223" s="183">
        <v>27</v>
      </c>
      <c r="I223" s="184"/>
      <c r="J223" s="185">
        <f>ROUND(I223*H223,2)</f>
        <v>0</v>
      </c>
      <c r="K223" s="181" t="s">
        <v>721</v>
      </c>
      <c r="L223" s="186"/>
      <c r="M223" s="187" t="s">
        <v>42</v>
      </c>
      <c r="N223" s="188" t="s">
        <v>50</v>
      </c>
      <c r="P223" s="142">
        <f>O223*H223</f>
        <v>0</v>
      </c>
      <c r="Q223" s="142">
        <v>0</v>
      </c>
      <c r="R223" s="142">
        <f>Q223*H223</f>
        <v>0</v>
      </c>
      <c r="S223" s="142">
        <v>0</v>
      </c>
      <c r="T223" s="143">
        <f>S223*H223</f>
        <v>0</v>
      </c>
      <c r="AR223" s="144" t="s">
        <v>559</v>
      </c>
      <c r="AT223" s="144" t="s">
        <v>341</v>
      </c>
      <c r="AU223" s="144" t="s">
        <v>88</v>
      </c>
      <c r="AY223" s="18" t="s">
        <v>305</v>
      </c>
      <c r="BE223" s="145">
        <f>IF(N223="základní",J223,0)</f>
        <v>0</v>
      </c>
      <c r="BF223" s="145">
        <f>IF(N223="snížená",J223,0)</f>
        <v>0</v>
      </c>
      <c r="BG223" s="145">
        <f>IF(N223="zákl. přenesená",J223,0)</f>
        <v>0</v>
      </c>
      <c r="BH223" s="145">
        <f>IF(N223="sníž. přenesená",J223,0)</f>
        <v>0</v>
      </c>
      <c r="BI223" s="145">
        <f>IF(N223="nulová",J223,0)</f>
        <v>0</v>
      </c>
      <c r="BJ223" s="18" t="s">
        <v>86</v>
      </c>
      <c r="BK223" s="145">
        <f>ROUND(I223*H223,2)</f>
        <v>0</v>
      </c>
      <c r="BL223" s="18" t="s">
        <v>436</v>
      </c>
      <c r="BM223" s="144" t="s">
        <v>1152</v>
      </c>
    </row>
    <row r="224" spans="2:65" s="1" customFormat="1" ht="19.5">
      <c r="B224" s="33"/>
      <c r="D224" s="146" t="s">
        <v>313</v>
      </c>
      <c r="F224" s="147" t="s">
        <v>5716</v>
      </c>
      <c r="I224" s="148"/>
      <c r="L224" s="33"/>
      <c r="M224" s="149"/>
      <c r="T224" s="54"/>
      <c r="AT224" s="18" t="s">
        <v>313</v>
      </c>
      <c r="AU224" s="18" t="s">
        <v>88</v>
      </c>
    </row>
    <row r="225" spans="2:65" s="1" customFormat="1" ht="24.2" customHeight="1">
      <c r="B225" s="33"/>
      <c r="C225" s="179" t="s">
        <v>734</v>
      </c>
      <c r="D225" s="179" t="s">
        <v>341</v>
      </c>
      <c r="E225" s="180" t="s">
        <v>5717</v>
      </c>
      <c r="F225" s="181" t="s">
        <v>5718</v>
      </c>
      <c r="G225" s="182" t="s">
        <v>350</v>
      </c>
      <c r="H225" s="183">
        <v>2</v>
      </c>
      <c r="I225" s="184"/>
      <c r="J225" s="185">
        <f>ROUND(I225*H225,2)</f>
        <v>0</v>
      </c>
      <c r="K225" s="181" t="s">
        <v>721</v>
      </c>
      <c r="L225" s="186"/>
      <c r="M225" s="187" t="s">
        <v>42</v>
      </c>
      <c r="N225" s="188" t="s">
        <v>50</v>
      </c>
      <c r="P225" s="142">
        <f>O225*H225</f>
        <v>0</v>
      </c>
      <c r="Q225" s="142">
        <v>0</v>
      </c>
      <c r="R225" s="142">
        <f>Q225*H225</f>
        <v>0</v>
      </c>
      <c r="S225" s="142">
        <v>0</v>
      </c>
      <c r="T225" s="143">
        <f>S225*H225</f>
        <v>0</v>
      </c>
      <c r="AR225" s="144" t="s">
        <v>559</v>
      </c>
      <c r="AT225" s="144" t="s">
        <v>341</v>
      </c>
      <c r="AU225" s="144" t="s">
        <v>88</v>
      </c>
      <c r="AY225" s="18" t="s">
        <v>305</v>
      </c>
      <c r="BE225" s="145">
        <f>IF(N225="základní",J225,0)</f>
        <v>0</v>
      </c>
      <c r="BF225" s="145">
        <f>IF(N225="snížená",J225,0)</f>
        <v>0</v>
      </c>
      <c r="BG225" s="145">
        <f>IF(N225="zákl. přenesená",J225,0)</f>
        <v>0</v>
      </c>
      <c r="BH225" s="145">
        <f>IF(N225="sníž. přenesená",J225,0)</f>
        <v>0</v>
      </c>
      <c r="BI225" s="145">
        <f>IF(N225="nulová",J225,0)</f>
        <v>0</v>
      </c>
      <c r="BJ225" s="18" t="s">
        <v>86</v>
      </c>
      <c r="BK225" s="145">
        <f>ROUND(I225*H225,2)</f>
        <v>0</v>
      </c>
      <c r="BL225" s="18" t="s">
        <v>436</v>
      </c>
      <c r="BM225" s="144" t="s">
        <v>1166</v>
      </c>
    </row>
    <row r="226" spans="2:65" s="1" customFormat="1" ht="19.5">
      <c r="B226" s="33"/>
      <c r="D226" s="146" t="s">
        <v>313</v>
      </c>
      <c r="F226" s="147" t="s">
        <v>5718</v>
      </c>
      <c r="I226" s="148"/>
      <c r="L226" s="33"/>
      <c r="M226" s="149"/>
      <c r="T226" s="54"/>
      <c r="AT226" s="18" t="s">
        <v>313</v>
      </c>
      <c r="AU226" s="18" t="s">
        <v>88</v>
      </c>
    </row>
    <row r="227" spans="2:65" s="1" customFormat="1" ht="24.2" customHeight="1">
      <c r="B227" s="33"/>
      <c r="C227" s="133" t="s">
        <v>742</v>
      </c>
      <c r="D227" s="133" t="s">
        <v>307</v>
      </c>
      <c r="E227" s="134" t="s">
        <v>5719</v>
      </c>
      <c r="F227" s="135" t="s">
        <v>5720</v>
      </c>
      <c r="G227" s="136" t="s">
        <v>350</v>
      </c>
      <c r="H227" s="137">
        <v>219</v>
      </c>
      <c r="I227" s="138"/>
      <c r="J227" s="139">
        <f>ROUND(I227*H227,2)</f>
        <v>0</v>
      </c>
      <c r="K227" s="135" t="s">
        <v>310</v>
      </c>
      <c r="L227" s="33"/>
      <c r="M227" s="140" t="s">
        <v>42</v>
      </c>
      <c r="N227" s="141" t="s">
        <v>50</v>
      </c>
      <c r="P227" s="142">
        <f>O227*H227</f>
        <v>0</v>
      </c>
      <c r="Q227" s="142">
        <v>0</v>
      </c>
      <c r="R227" s="142">
        <f>Q227*H227</f>
        <v>0</v>
      </c>
      <c r="S227" s="142">
        <v>0</v>
      </c>
      <c r="T227" s="143">
        <f>S227*H227</f>
        <v>0</v>
      </c>
      <c r="AR227" s="144" t="s">
        <v>436</v>
      </c>
      <c r="AT227" s="144" t="s">
        <v>307</v>
      </c>
      <c r="AU227" s="144" t="s">
        <v>88</v>
      </c>
      <c r="AY227" s="18" t="s">
        <v>305</v>
      </c>
      <c r="BE227" s="145">
        <f>IF(N227="základní",J227,0)</f>
        <v>0</v>
      </c>
      <c r="BF227" s="145">
        <f>IF(N227="snížená",J227,0)</f>
        <v>0</v>
      </c>
      <c r="BG227" s="145">
        <f>IF(N227="zákl. přenesená",J227,0)</f>
        <v>0</v>
      </c>
      <c r="BH227" s="145">
        <f>IF(N227="sníž. přenesená",J227,0)</f>
        <v>0</v>
      </c>
      <c r="BI227" s="145">
        <f>IF(N227="nulová",J227,0)</f>
        <v>0</v>
      </c>
      <c r="BJ227" s="18" t="s">
        <v>86</v>
      </c>
      <c r="BK227" s="145">
        <f>ROUND(I227*H227,2)</f>
        <v>0</v>
      </c>
      <c r="BL227" s="18" t="s">
        <v>436</v>
      </c>
      <c r="BM227" s="144" t="s">
        <v>1184</v>
      </c>
    </row>
    <row r="228" spans="2:65" s="1" customFormat="1" ht="29.25">
      <c r="B228" s="33"/>
      <c r="D228" s="146" t="s">
        <v>313</v>
      </c>
      <c r="F228" s="147" t="s">
        <v>5721</v>
      </c>
      <c r="I228" s="148"/>
      <c r="L228" s="33"/>
      <c r="M228" s="149"/>
      <c r="T228" s="54"/>
      <c r="AT228" s="18" t="s">
        <v>313</v>
      </c>
      <c r="AU228" s="18" t="s">
        <v>88</v>
      </c>
    </row>
    <row r="229" spans="2:65" s="1" customFormat="1" ht="11.25">
      <c r="B229" s="33"/>
      <c r="D229" s="150" t="s">
        <v>315</v>
      </c>
      <c r="F229" s="151" t="s">
        <v>5722</v>
      </c>
      <c r="I229" s="148"/>
      <c r="L229" s="33"/>
      <c r="M229" s="149"/>
      <c r="T229" s="54"/>
      <c r="AT229" s="18" t="s">
        <v>315</v>
      </c>
      <c r="AU229" s="18" t="s">
        <v>88</v>
      </c>
    </row>
    <row r="230" spans="2:65" s="1" customFormat="1" ht="24.2" customHeight="1">
      <c r="B230" s="33"/>
      <c r="C230" s="179" t="s">
        <v>747</v>
      </c>
      <c r="D230" s="179" t="s">
        <v>341</v>
      </c>
      <c r="E230" s="180" t="s">
        <v>5723</v>
      </c>
      <c r="F230" s="181" t="s">
        <v>5724</v>
      </c>
      <c r="G230" s="182" t="s">
        <v>350</v>
      </c>
      <c r="H230" s="183">
        <v>165</v>
      </c>
      <c r="I230" s="184"/>
      <c r="J230" s="185">
        <f>ROUND(I230*H230,2)</f>
        <v>0</v>
      </c>
      <c r="K230" s="181" t="s">
        <v>721</v>
      </c>
      <c r="L230" s="186"/>
      <c r="M230" s="187" t="s">
        <v>42</v>
      </c>
      <c r="N230" s="188" t="s">
        <v>50</v>
      </c>
      <c r="P230" s="142">
        <f>O230*H230</f>
        <v>0</v>
      </c>
      <c r="Q230" s="142">
        <v>0</v>
      </c>
      <c r="R230" s="142">
        <f>Q230*H230</f>
        <v>0</v>
      </c>
      <c r="S230" s="142">
        <v>0</v>
      </c>
      <c r="T230" s="143">
        <f>S230*H230</f>
        <v>0</v>
      </c>
      <c r="AR230" s="144" t="s">
        <v>559</v>
      </c>
      <c r="AT230" s="144" t="s">
        <v>341</v>
      </c>
      <c r="AU230" s="144" t="s">
        <v>88</v>
      </c>
      <c r="AY230" s="18" t="s">
        <v>305</v>
      </c>
      <c r="BE230" s="145">
        <f>IF(N230="základní",J230,0)</f>
        <v>0</v>
      </c>
      <c r="BF230" s="145">
        <f>IF(N230="snížená",J230,0)</f>
        <v>0</v>
      </c>
      <c r="BG230" s="145">
        <f>IF(N230="zákl. přenesená",J230,0)</f>
        <v>0</v>
      </c>
      <c r="BH230" s="145">
        <f>IF(N230="sníž. přenesená",J230,0)</f>
        <v>0</v>
      </c>
      <c r="BI230" s="145">
        <f>IF(N230="nulová",J230,0)</f>
        <v>0</v>
      </c>
      <c r="BJ230" s="18" t="s">
        <v>86</v>
      </c>
      <c r="BK230" s="145">
        <f>ROUND(I230*H230,2)</f>
        <v>0</v>
      </c>
      <c r="BL230" s="18" t="s">
        <v>436</v>
      </c>
      <c r="BM230" s="144" t="s">
        <v>1197</v>
      </c>
    </row>
    <row r="231" spans="2:65" s="1" customFormat="1" ht="11.25">
      <c r="B231" s="33"/>
      <c r="D231" s="146" t="s">
        <v>313</v>
      </c>
      <c r="F231" s="147" t="s">
        <v>5724</v>
      </c>
      <c r="I231" s="148"/>
      <c r="L231" s="33"/>
      <c r="M231" s="149"/>
      <c r="T231" s="54"/>
      <c r="AT231" s="18" t="s">
        <v>313</v>
      </c>
      <c r="AU231" s="18" t="s">
        <v>88</v>
      </c>
    </row>
    <row r="232" spans="2:65" s="1" customFormat="1" ht="16.5" customHeight="1">
      <c r="B232" s="33"/>
      <c r="C232" s="179" t="s">
        <v>755</v>
      </c>
      <c r="D232" s="179" t="s">
        <v>341</v>
      </c>
      <c r="E232" s="180" t="s">
        <v>5725</v>
      </c>
      <c r="F232" s="181" t="s">
        <v>5726</v>
      </c>
      <c r="G232" s="182" t="s">
        <v>350</v>
      </c>
      <c r="H232" s="183">
        <v>20</v>
      </c>
      <c r="I232" s="184"/>
      <c r="J232" s="185">
        <f>ROUND(I232*H232,2)</f>
        <v>0</v>
      </c>
      <c r="K232" s="181" t="s">
        <v>721</v>
      </c>
      <c r="L232" s="186"/>
      <c r="M232" s="187" t="s">
        <v>42</v>
      </c>
      <c r="N232" s="188" t="s">
        <v>50</v>
      </c>
      <c r="P232" s="142">
        <f>O232*H232</f>
        <v>0</v>
      </c>
      <c r="Q232" s="142">
        <v>0</v>
      </c>
      <c r="R232" s="142">
        <f>Q232*H232</f>
        <v>0</v>
      </c>
      <c r="S232" s="142">
        <v>0</v>
      </c>
      <c r="T232" s="143">
        <f>S232*H232</f>
        <v>0</v>
      </c>
      <c r="AR232" s="144" t="s">
        <v>559</v>
      </c>
      <c r="AT232" s="144" t="s">
        <v>341</v>
      </c>
      <c r="AU232" s="144" t="s">
        <v>88</v>
      </c>
      <c r="AY232" s="18" t="s">
        <v>305</v>
      </c>
      <c r="BE232" s="145">
        <f>IF(N232="základní",J232,0)</f>
        <v>0</v>
      </c>
      <c r="BF232" s="145">
        <f>IF(N232="snížená",J232,0)</f>
        <v>0</v>
      </c>
      <c r="BG232" s="145">
        <f>IF(N232="zákl. přenesená",J232,0)</f>
        <v>0</v>
      </c>
      <c r="BH232" s="145">
        <f>IF(N232="sníž. přenesená",J232,0)</f>
        <v>0</v>
      </c>
      <c r="BI232" s="145">
        <f>IF(N232="nulová",J232,0)</f>
        <v>0</v>
      </c>
      <c r="BJ232" s="18" t="s">
        <v>86</v>
      </c>
      <c r="BK232" s="145">
        <f>ROUND(I232*H232,2)</f>
        <v>0</v>
      </c>
      <c r="BL232" s="18" t="s">
        <v>436</v>
      </c>
      <c r="BM232" s="144" t="s">
        <v>1210</v>
      </c>
    </row>
    <row r="233" spans="2:65" s="1" customFormat="1" ht="11.25">
      <c r="B233" s="33"/>
      <c r="D233" s="146" t="s">
        <v>313</v>
      </c>
      <c r="F233" s="147" t="s">
        <v>5726</v>
      </c>
      <c r="I233" s="148"/>
      <c r="L233" s="33"/>
      <c r="M233" s="149"/>
      <c r="T233" s="54"/>
      <c r="AT233" s="18" t="s">
        <v>313</v>
      </c>
      <c r="AU233" s="18" t="s">
        <v>88</v>
      </c>
    </row>
    <row r="234" spans="2:65" s="1" customFormat="1" ht="16.5" customHeight="1">
      <c r="B234" s="33"/>
      <c r="C234" s="179" t="s">
        <v>760</v>
      </c>
      <c r="D234" s="179" t="s">
        <v>341</v>
      </c>
      <c r="E234" s="180" t="s">
        <v>5727</v>
      </c>
      <c r="F234" s="181" t="s">
        <v>5728</v>
      </c>
      <c r="G234" s="182" t="s">
        <v>350</v>
      </c>
      <c r="H234" s="183">
        <v>26</v>
      </c>
      <c r="I234" s="184"/>
      <c r="J234" s="185">
        <f>ROUND(I234*H234,2)</f>
        <v>0</v>
      </c>
      <c r="K234" s="181" t="s">
        <v>721</v>
      </c>
      <c r="L234" s="186"/>
      <c r="M234" s="187" t="s">
        <v>42</v>
      </c>
      <c r="N234" s="188" t="s">
        <v>50</v>
      </c>
      <c r="P234" s="142">
        <f>O234*H234</f>
        <v>0</v>
      </c>
      <c r="Q234" s="142">
        <v>0</v>
      </c>
      <c r="R234" s="142">
        <f>Q234*H234</f>
        <v>0</v>
      </c>
      <c r="S234" s="142">
        <v>0</v>
      </c>
      <c r="T234" s="143">
        <f>S234*H234</f>
        <v>0</v>
      </c>
      <c r="AR234" s="144" t="s">
        <v>559</v>
      </c>
      <c r="AT234" s="144" t="s">
        <v>341</v>
      </c>
      <c r="AU234" s="144" t="s">
        <v>88</v>
      </c>
      <c r="AY234" s="18" t="s">
        <v>305</v>
      </c>
      <c r="BE234" s="145">
        <f>IF(N234="základní",J234,0)</f>
        <v>0</v>
      </c>
      <c r="BF234" s="145">
        <f>IF(N234="snížená",J234,0)</f>
        <v>0</v>
      </c>
      <c r="BG234" s="145">
        <f>IF(N234="zákl. přenesená",J234,0)</f>
        <v>0</v>
      </c>
      <c r="BH234" s="145">
        <f>IF(N234="sníž. přenesená",J234,0)</f>
        <v>0</v>
      </c>
      <c r="BI234" s="145">
        <f>IF(N234="nulová",J234,0)</f>
        <v>0</v>
      </c>
      <c r="BJ234" s="18" t="s">
        <v>86</v>
      </c>
      <c r="BK234" s="145">
        <f>ROUND(I234*H234,2)</f>
        <v>0</v>
      </c>
      <c r="BL234" s="18" t="s">
        <v>436</v>
      </c>
      <c r="BM234" s="144" t="s">
        <v>1224</v>
      </c>
    </row>
    <row r="235" spans="2:65" s="1" customFormat="1" ht="11.25">
      <c r="B235" s="33"/>
      <c r="D235" s="146" t="s">
        <v>313</v>
      </c>
      <c r="F235" s="147" t="s">
        <v>5728</v>
      </c>
      <c r="I235" s="148"/>
      <c r="L235" s="33"/>
      <c r="M235" s="149"/>
      <c r="T235" s="54"/>
      <c r="AT235" s="18" t="s">
        <v>313</v>
      </c>
      <c r="AU235" s="18" t="s">
        <v>88</v>
      </c>
    </row>
    <row r="236" spans="2:65" s="1" customFormat="1" ht="21.75" customHeight="1">
      <c r="B236" s="33"/>
      <c r="C236" s="179" t="s">
        <v>768</v>
      </c>
      <c r="D236" s="179" t="s">
        <v>341</v>
      </c>
      <c r="E236" s="180" t="s">
        <v>5729</v>
      </c>
      <c r="F236" s="181" t="s">
        <v>5730</v>
      </c>
      <c r="G236" s="182" t="s">
        <v>350</v>
      </c>
      <c r="H236" s="183">
        <v>8</v>
      </c>
      <c r="I236" s="184"/>
      <c r="J236" s="185">
        <f>ROUND(I236*H236,2)</f>
        <v>0</v>
      </c>
      <c r="K236" s="181" t="s">
        <v>721</v>
      </c>
      <c r="L236" s="186"/>
      <c r="M236" s="187" t="s">
        <v>42</v>
      </c>
      <c r="N236" s="188" t="s">
        <v>50</v>
      </c>
      <c r="P236" s="142">
        <f>O236*H236</f>
        <v>0</v>
      </c>
      <c r="Q236" s="142">
        <v>0</v>
      </c>
      <c r="R236" s="142">
        <f>Q236*H236</f>
        <v>0</v>
      </c>
      <c r="S236" s="142">
        <v>0</v>
      </c>
      <c r="T236" s="143">
        <f>S236*H236</f>
        <v>0</v>
      </c>
      <c r="AR236" s="144" t="s">
        <v>559</v>
      </c>
      <c r="AT236" s="144" t="s">
        <v>341</v>
      </c>
      <c r="AU236" s="144" t="s">
        <v>88</v>
      </c>
      <c r="AY236" s="18" t="s">
        <v>305</v>
      </c>
      <c r="BE236" s="145">
        <f>IF(N236="základní",J236,0)</f>
        <v>0</v>
      </c>
      <c r="BF236" s="145">
        <f>IF(N236="snížená",J236,0)</f>
        <v>0</v>
      </c>
      <c r="BG236" s="145">
        <f>IF(N236="zákl. přenesená",J236,0)</f>
        <v>0</v>
      </c>
      <c r="BH236" s="145">
        <f>IF(N236="sníž. přenesená",J236,0)</f>
        <v>0</v>
      </c>
      <c r="BI236" s="145">
        <f>IF(N236="nulová",J236,0)</f>
        <v>0</v>
      </c>
      <c r="BJ236" s="18" t="s">
        <v>86</v>
      </c>
      <c r="BK236" s="145">
        <f>ROUND(I236*H236,2)</f>
        <v>0</v>
      </c>
      <c r="BL236" s="18" t="s">
        <v>436</v>
      </c>
      <c r="BM236" s="144" t="s">
        <v>1242</v>
      </c>
    </row>
    <row r="237" spans="2:65" s="1" customFormat="1" ht="11.25">
      <c r="B237" s="33"/>
      <c r="D237" s="146" t="s">
        <v>313</v>
      </c>
      <c r="F237" s="147" t="s">
        <v>5730</v>
      </c>
      <c r="I237" s="148"/>
      <c r="L237" s="33"/>
      <c r="M237" s="149"/>
      <c r="T237" s="54"/>
      <c r="AT237" s="18" t="s">
        <v>313</v>
      </c>
      <c r="AU237" s="18" t="s">
        <v>88</v>
      </c>
    </row>
    <row r="238" spans="2:65" s="1" customFormat="1" ht="16.5" customHeight="1">
      <c r="B238" s="33"/>
      <c r="C238" s="179" t="s">
        <v>771</v>
      </c>
      <c r="D238" s="179" t="s">
        <v>341</v>
      </c>
      <c r="E238" s="180" t="s">
        <v>5731</v>
      </c>
      <c r="F238" s="181" t="s">
        <v>5732</v>
      </c>
      <c r="G238" s="182" t="s">
        <v>350</v>
      </c>
      <c r="H238" s="183">
        <v>337</v>
      </c>
      <c r="I238" s="184"/>
      <c r="J238" s="185">
        <f>ROUND(I238*H238,2)</f>
        <v>0</v>
      </c>
      <c r="K238" s="181" t="s">
        <v>721</v>
      </c>
      <c r="L238" s="186"/>
      <c r="M238" s="187" t="s">
        <v>42</v>
      </c>
      <c r="N238" s="188" t="s">
        <v>50</v>
      </c>
      <c r="P238" s="142">
        <f>O238*H238</f>
        <v>0</v>
      </c>
      <c r="Q238" s="142">
        <v>0</v>
      </c>
      <c r="R238" s="142">
        <f>Q238*H238</f>
        <v>0</v>
      </c>
      <c r="S238" s="142">
        <v>0</v>
      </c>
      <c r="T238" s="143">
        <f>S238*H238</f>
        <v>0</v>
      </c>
      <c r="AR238" s="144" t="s">
        <v>559</v>
      </c>
      <c r="AT238" s="144" t="s">
        <v>341</v>
      </c>
      <c r="AU238" s="144" t="s">
        <v>88</v>
      </c>
      <c r="AY238" s="18" t="s">
        <v>305</v>
      </c>
      <c r="BE238" s="145">
        <f>IF(N238="základní",J238,0)</f>
        <v>0</v>
      </c>
      <c r="BF238" s="145">
        <f>IF(N238="snížená",J238,0)</f>
        <v>0</v>
      </c>
      <c r="BG238" s="145">
        <f>IF(N238="zákl. přenesená",J238,0)</f>
        <v>0</v>
      </c>
      <c r="BH238" s="145">
        <f>IF(N238="sníž. přenesená",J238,0)</f>
        <v>0</v>
      </c>
      <c r="BI238" s="145">
        <f>IF(N238="nulová",J238,0)</f>
        <v>0</v>
      </c>
      <c r="BJ238" s="18" t="s">
        <v>86</v>
      </c>
      <c r="BK238" s="145">
        <f>ROUND(I238*H238,2)</f>
        <v>0</v>
      </c>
      <c r="BL238" s="18" t="s">
        <v>436</v>
      </c>
      <c r="BM238" s="144" t="s">
        <v>1253</v>
      </c>
    </row>
    <row r="239" spans="2:65" s="1" customFormat="1" ht="11.25">
      <c r="B239" s="33"/>
      <c r="D239" s="146" t="s">
        <v>313</v>
      </c>
      <c r="F239" s="147" t="s">
        <v>5732</v>
      </c>
      <c r="I239" s="148"/>
      <c r="L239" s="33"/>
      <c r="M239" s="149"/>
      <c r="T239" s="54"/>
      <c r="AT239" s="18" t="s">
        <v>313</v>
      </c>
      <c r="AU239" s="18" t="s">
        <v>88</v>
      </c>
    </row>
    <row r="240" spans="2:65" s="1" customFormat="1" ht="16.5" customHeight="1">
      <c r="B240" s="33"/>
      <c r="C240" s="179" t="s">
        <v>781</v>
      </c>
      <c r="D240" s="179" t="s">
        <v>341</v>
      </c>
      <c r="E240" s="180" t="s">
        <v>5733</v>
      </c>
      <c r="F240" s="181" t="s">
        <v>5734</v>
      </c>
      <c r="G240" s="182" t="s">
        <v>350</v>
      </c>
      <c r="H240" s="183">
        <v>369</v>
      </c>
      <c r="I240" s="184"/>
      <c r="J240" s="185">
        <f>ROUND(I240*H240,2)</f>
        <v>0</v>
      </c>
      <c r="K240" s="181" t="s">
        <v>721</v>
      </c>
      <c r="L240" s="186"/>
      <c r="M240" s="187" t="s">
        <v>42</v>
      </c>
      <c r="N240" s="188" t="s">
        <v>50</v>
      </c>
      <c r="P240" s="142">
        <f>O240*H240</f>
        <v>0</v>
      </c>
      <c r="Q240" s="142">
        <v>0</v>
      </c>
      <c r="R240" s="142">
        <f>Q240*H240</f>
        <v>0</v>
      </c>
      <c r="S240" s="142">
        <v>0</v>
      </c>
      <c r="T240" s="143">
        <f>S240*H240</f>
        <v>0</v>
      </c>
      <c r="AR240" s="144" t="s">
        <v>559</v>
      </c>
      <c r="AT240" s="144" t="s">
        <v>341</v>
      </c>
      <c r="AU240" s="144" t="s">
        <v>88</v>
      </c>
      <c r="AY240" s="18" t="s">
        <v>305</v>
      </c>
      <c r="BE240" s="145">
        <f>IF(N240="základní",J240,0)</f>
        <v>0</v>
      </c>
      <c r="BF240" s="145">
        <f>IF(N240="snížená",J240,0)</f>
        <v>0</v>
      </c>
      <c r="BG240" s="145">
        <f>IF(N240="zákl. přenesená",J240,0)</f>
        <v>0</v>
      </c>
      <c r="BH240" s="145">
        <f>IF(N240="sníž. přenesená",J240,0)</f>
        <v>0</v>
      </c>
      <c r="BI240" s="145">
        <f>IF(N240="nulová",J240,0)</f>
        <v>0</v>
      </c>
      <c r="BJ240" s="18" t="s">
        <v>86</v>
      </c>
      <c r="BK240" s="145">
        <f>ROUND(I240*H240,2)</f>
        <v>0</v>
      </c>
      <c r="BL240" s="18" t="s">
        <v>436</v>
      </c>
      <c r="BM240" s="144" t="s">
        <v>1269</v>
      </c>
    </row>
    <row r="241" spans="2:65" s="1" customFormat="1" ht="11.25">
      <c r="B241" s="33"/>
      <c r="D241" s="146" t="s">
        <v>313</v>
      </c>
      <c r="F241" s="147" t="s">
        <v>5734</v>
      </c>
      <c r="I241" s="148"/>
      <c r="L241" s="33"/>
      <c r="M241" s="149"/>
      <c r="T241" s="54"/>
      <c r="AT241" s="18" t="s">
        <v>313</v>
      </c>
      <c r="AU241" s="18" t="s">
        <v>88</v>
      </c>
    </row>
    <row r="242" spans="2:65" s="1" customFormat="1" ht="16.5" customHeight="1">
      <c r="B242" s="33"/>
      <c r="C242" s="179" t="s">
        <v>786</v>
      </c>
      <c r="D242" s="179" t="s">
        <v>341</v>
      </c>
      <c r="E242" s="180" t="s">
        <v>5735</v>
      </c>
      <c r="F242" s="181" t="s">
        <v>5736</v>
      </c>
      <c r="G242" s="182" t="s">
        <v>350</v>
      </c>
      <c r="H242" s="183">
        <v>169</v>
      </c>
      <c r="I242" s="184"/>
      <c r="J242" s="185">
        <f>ROUND(I242*H242,2)</f>
        <v>0</v>
      </c>
      <c r="K242" s="181" t="s">
        <v>721</v>
      </c>
      <c r="L242" s="186"/>
      <c r="M242" s="187" t="s">
        <v>42</v>
      </c>
      <c r="N242" s="188" t="s">
        <v>50</v>
      </c>
      <c r="P242" s="142">
        <f>O242*H242</f>
        <v>0</v>
      </c>
      <c r="Q242" s="142">
        <v>0</v>
      </c>
      <c r="R242" s="142">
        <f>Q242*H242</f>
        <v>0</v>
      </c>
      <c r="S242" s="142">
        <v>0</v>
      </c>
      <c r="T242" s="143">
        <f>S242*H242</f>
        <v>0</v>
      </c>
      <c r="AR242" s="144" t="s">
        <v>559</v>
      </c>
      <c r="AT242" s="144" t="s">
        <v>341</v>
      </c>
      <c r="AU242" s="144" t="s">
        <v>88</v>
      </c>
      <c r="AY242" s="18" t="s">
        <v>305</v>
      </c>
      <c r="BE242" s="145">
        <f>IF(N242="základní",J242,0)</f>
        <v>0</v>
      </c>
      <c r="BF242" s="145">
        <f>IF(N242="snížená",J242,0)</f>
        <v>0</v>
      </c>
      <c r="BG242" s="145">
        <f>IF(N242="zákl. přenesená",J242,0)</f>
        <v>0</v>
      </c>
      <c r="BH242" s="145">
        <f>IF(N242="sníž. přenesená",J242,0)</f>
        <v>0</v>
      </c>
      <c r="BI242" s="145">
        <f>IF(N242="nulová",J242,0)</f>
        <v>0</v>
      </c>
      <c r="BJ242" s="18" t="s">
        <v>86</v>
      </c>
      <c r="BK242" s="145">
        <f>ROUND(I242*H242,2)</f>
        <v>0</v>
      </c>
      <c r="BL242" s="18" t="s">
        <v>436</v>
      </c>
      <c r="BM242" s="144" t="s">
        <v>1280</v>
      </c>
    </row>
    <row r="243" spans="2:65" s="1" customFormat="1" ht="11.25">
      <c r="B243" s="33"/>
      <c r="D243" s="146" t="s">
        <v>313</v>
      </c>
      <c r="F243" s="147" t="s">
        <v>5736</v>
      </c>
      <c r="I243" s="148"/>
      <c r="L243" s="33"/>
      <c r="M243" s="149"/>
      <c r="T243" s="54"/>
      <c r="AT243" s="18" t="s">
        <v>313</v>
      </c>
      <c r="AU243" s="18" t="s">
        <v>88</v>
      </c>
    </row>
    <row r="244" spans="2:65" s="1" customFormat="1" ht="16.5" customHeight="1">
      <c r="B244" s="33"/>
      <c r="C244" s="179" t="s">
        <v>792</v>
      </c>
      <c r="D244" s="179" t="s">
        <v>341</v>
      </c>
      <c r="E244" s="180" t="s">
        <v>5737</v>
      </c>
      <c r="F244" s="181" t="s">
        <v>5738</v>
      </c>
      <c r="G244" s="182" t="s">
        <v>350</v>
      </c>
      <c r="H244" s="183">
        <v>30</v>
      </c>
      <c r="I244" s="184"/>
      <c r="J244" s="185">
        <f>ROUND(I244*H244,2)</f>
        <v>0</v>
      </c>
      <c r="K244" s="181" t="s">
        <v>721</v>
      </c>
      <c r="L244" s="186"/>
      <c r="M244" s="187" t="s">
        <v>42</v>
      </c>
      <c r="N244" s="188" t="s">
        <v>50</v>
      </c>
      <c r="P244" s="142">
        <f>O244*H244</f>
        <v>0</v>
      </c>
      <c r="Q244" s="142">
        <v>0</v>
      </c>
      <c r="R244" s="142">
        <f>Q244*H244</f>
        <v>0</v>
      </c>
      <c r="S244" s="142">
        <v>0</v>
      </c>
      <c r="T244" s="143">
        <f>S244*H244</f>
        <v>0</v>
      </c>
      <c r="AR244" s="144" t="s">
        <v>559</v>
      </c>
      <c r="AT244" s="144" t="s">
        <v>341</v>
      </c>
      <c r="AU244" s="144" t="s">
        <v>88</v>
      </c>
      <c r="AY244" s="18" t="s">
        <v>305</v>
      </c>
      <c r="BE244" s="145">
        <f>IF(N244="základní",J244,0)</f>
        <v>0</v>
      </c>
      <c r="BF244" s="145">
        <f>IF(N244="snížená",J244,0)</f>
        <v>0</v>
      </c>
      <c r="BG244" s="145">
        <f>IF(N244="zákl. přenesená",J244,0)</f>
        <v>0</v>
      </c>
      <c r="BH244" s="145">
        <f>IF(N244="sníž. přenesená",J244,0)</f>
        <v>0</v>
      </c>
      <c r="BI244" s="145">
        <f>IF(N244="nulová",J244,0)</f>
        <v>0</v>
      </c>
      <c r="BJ244" s="18" t="s">
        <v>86</v>
      </c>
      <c r="BK244" s="145">
        <f>ROUND(I244*H244,2)</f>
        <v>0</v>
      </c>
      <c r="BL244" s="18" t="s">
        <v>436</v>
      </c>
      <c r="BM244" s="144" t="s">
        <v>1293</v>
      </c>
    </row>
    <row r="245" spans="2:65" s="1" customFormat="1" ht="11.25">
      <c r="B245" s="33"/>
      <c r="D245" s="146" t="s">
        <v>313</v>
      </c>
      <c r="F245" s="147" t="s">
        <v>5738</v>
      </c>
      <c r="I245" s="148"/>
      <c r="L245" s="33"/>
      <c r="M245" s="149"/>
      <c r="T245" s="54"/>
      <c r="AT245" s="18" t="s">
        <v>313</v>
      </c>
      <c r="AU245" s="18" t="s">
        <v>88</v>
      </c>
    </row>
    <row r="246" spans="2:65" s="1" customFormat="1" ht="16.5" customHeight="1">
      <c r="B246" s="33"/>
      <c r="C246" s="179" t="s">
        <v>800</v>
      </c>
      <c r="D246" s="179" t="s">
        <v>341</v>
      </c>
      <c r="E246" s="180" t="s">
        <v>5739</v>
      </c>
      <c r="F246" s="181" t="s">
        <v>5740</v>
      </c>
      <c r="G246" s="182" t="s">
        <v>350</v>
      </c>
      <c r="H246" s="183">
        <v>7</v>
      </c>
      <c r="I246" s="184"/>
      <c r="J246" s="185">
        <f>ROUND(I246*H246,2)</f>
        <v>0</v>
      </c>
      <c r="K246" s="181" t="s">
        <v>721</v>
      </c>
      <c r="L246" s="186"/>
      <c r="M246" s="187" t="s">
        <v>42</v>
      </c>
      <c r="N246" s="188" t="s">
        <v>50</v>
      </c>
      <c r="P246" s="142">
        <f>O246*H246</f>
        <v>0</v>
      </c>
      <c r="Q246" s="142">
        <v>0</v>
      </c>
      <c r="R246" s="142">
        <f>Q246*H246</f>
        <v>0</v>
      </c>
      <c r="S246" s="142">
        <v>0</v>
      </c>
      <c r="T246" s="143">
        <f>S246*H246</f>
        <v>0</v>
      </c>
      <c r="AR246" s="144" t="s">
        <v>559</v>
      </c>
      <c r="AT246" s="144" t="s">
        <v>341</v>
      </c>
      <c r="AU246" s="144" t="s">
        <v>88</v>
      </c>
      <c r="AY246" s="18" t="s">
        <v>305</v>
      </c>
      <c r="BE246" s="145">
        <f>IF(N246="základní",J246,0)</f>
        <v>0</v>
      </c>
      <c r="BF246" s="145">
        <f>IF(N246="snížená",J246,0)</f>
        <v>0</v>
      </c>
      <c r="BG246" s="145">
        <f>IF(N246="zákl. přenesená",J246,0)</f>
        <v>0</v>
      </c>
      <c r="BH246" s="145">
        <f>IF(N246="sníž. přenesená",J246,0)</f>
        <v>0</v>
      </c>
      <c r="BI246" s="145">
        <f>IF(N246="nulová",J246,0)</f>
        <v>0</v>
      </c>
      <c r="BJ246" s="18" t="s">
        <v>86</v>
      </c>
      <c r="BK246" s="145">
        <f>ROUND(I246*H246,2)</f>
        <v>0</v>
      </c>
      <c r="BL246" s="18" t="s">
        <v>436</v>
      </c>
      <c r="BM246" s="144" t="s">
        <v>1304</v>
      </c>
    </row>
    <row r="247" spans="2:65" s="1" customFormat="1" ht="11.25">
      <c r="B247" s="33"/>
      <c r="D247" s="146" t="s">
        <v>313</v>
      </c>
      <c r="F247" s="147" t="s">
        <v>5740</v>
      </c>
      <c r="I247" s="148"/>
      <c r="L247" s="33"/>
      <c r="M247" s="149"/>
      <c r="T247" s="54"/>
      <c r="AT247" s="18" t="s">
        <v>313</v>
      </c>
      <c r="AU247" s="18" t="s">
        <v>88</v>
      </c>
    </row>
    <row r="248" spans="2:65" s="1" customFormat="1" ht="33" customHeight="1">
      <c r="B248" s="33"/>
      <c r="C248" s="133" t="s">
        <v>804</v>
      </c>
      <c r="D248" s="133" t="s">
        <v>307</v>
      </c>
      <c r="E248" s="134" t="s">
        <v>5741</v>
      </c>
      <c r="F248" s="135" t="s">
        <v>5742</v>
      </c>
      <c r="G248" s="136" t="s">
        <v>350</v>
      </c>
      <c r="H248" s="137">
        <v>1240</v>
      </c>
      <c r="I248" s="138"/>
      <c r="J248" s="139">
        <f>ROUND(I248*H248,2)</f>
        <v>0</v>
      </c>
      <c r="K248" s="135" t="s">
        <v>310</v>
      </c>
      <c r="L248" s="33"/>
      <c r="M248" s="140" t="s">
        <v>42</v>
      </c>
      <c r="N248" s="141" t="s">
        <v>50</v>
      </c>
      <c r="P248" s="142">
        <f>O248*H248</f>
        <v>0</v>
      </c>
      <c r="Q248" s="142">
        <v>0</v>
      </c>
      <c r="R248" s="142">
        <f>Q248*H248</f>
        <v>0</v>
      </c>
      <c r="S248" s="142">
        <v>0</v>
      </c>
      <c r="T248" s="143">
        <f>S248*H248</f>
        <v>0</v>
      </c>
      <c r="AR248" s="144" t="s">
        <v>436</v>
      </c>
      <c r="AT248" s="144" t="s">
        <v>307</v>
      </c>
      <c r="AU248" s="144" t="s">
        <v>88</v>
      </c>
      <c r="AY248" s="18" t="s">
        <v>305</v>
      </c>
      <c r="BE248" s="145">
        <f>IF(N248="základní",J248,0)</f>
        <v>0</v>
      </c>
      <c r="BF248" s="145">
        <f>IF(N248="snížená",J248,0)</f>
        <v>0</v>
      </c>
      <c r="BG248" s="145">
        <f>IF(N248="zákl. přenesená",J248,0)</f>
        <v>0</v>
      </c>
      <c r="BH248" s="145">
        <f>IF(N248="sníž. přenesená",J248,0)</f>
        <v>0</v>
      </c>
      <c r="BI248" s="145">
        <f>IF(N248="nulová",J248,0)</f>
        <v>0</v>
      </c>
      <c r="BJ248" s="18" t="s">
        <v>86</v>
      </c>
      <c r="BK248" s="145">
        <f>ROUND(I248*H248,2)</f>
        <v>0</v>
      </c>
      <c r="BL248" s="18" t="s">
        <v>436</v>
      </c>
      <c r="BM248" s="144" t="s">
        <v>1317</v>
      </c>
    </row>
    <row r="249" spans="2:65" s="1" customFormat="1" ht="29.25">
      <c r="B249" s="33"/>
      <c r="D249" s="146" t="s">
        <v>313</v>
      </c>
      <c r="F249" s="147" t="s">
        <v>5743</v>
      </c>
      <c r="I249" s="148"/>
      <c r="L249" s="33"/>
      <c r="M249" s="149"/>
      <c r="T249" s="54"/>
      <c r="AT249" s="18" t="s">
        <v>313</v>
      </c>
      <c r="AU249" s="18" t="s">
        <v>88</v>
      </c>
    </row>
    <row r="250" spans="2:65" s="1" customFormat="1" ht="11.25">
      <c r="B250" s="33"/>
      <c r="D250" s="150" t="s">
        <v>315</v>
      </c>
      <c r="F250" s="151" t="s">
        <v>5744</v>
      </c>
      <c r="I250" s="148"/>
      <c r="L250" s="33"/>
      <c r="M250" s="149"/>
      <c r="T250" s="54"/>
      <c r="AT250" s="18" t="s">
        <v>315</v>
      </c>
      <c r="AU250" s="18" t="s">
        <v>88</v>
      </c>
    </row>
    <row r="251" spans="2:65" s="1" customFormat="1" ht="24.2" customHeight="1">
      <c r="B251" s="33"/>
      <c r="C251" s="179" t="s">
        <v>812</v>
      </c>
      <c r="D251" s="179" t="s">
        <v>341</v>
      </c>
      <c r="E251" s="180" t="s">
        <v>5745</v>
      </c>
      <c r="F251" s="181" t="s">
        <v>5746</v>
      </c>
      <c r="G251" s="182" t="s">
        <v>350</v>
      </c>
      <c r="H251" s="183">
        <v>1192</v>
      </c>
      <c r="I251" s="184"/>
      <c r="J251" s="185">
        <f>ROUND(I251*H251,2)</f>
        <v>0</v>
      </c>
      <c r="K251" s="181" t="s">
        <v>721</v>
      </c>
      <c r="L251" s="186"/>
      <c r="M251" s="187" t="s">
        <v>42</v>
      </c>
      <c r="N251" s="188" t="s">
        <v>50</v>
      </c>
      <c r="P251" s="142">
        <f>O251*H251</f>
        <v>0</v>
      </c>
      <c r="Q251" s="142">
        <v>0</v>
      </c>
      <c r="R251" s="142">
        <f>Q251*H251</f>
        <v>0</v>
      </c>
      <c r="S251" s="142">
        <v>0</v>
      </c>
      <c r="T251" s="143">
        <f>S251*H251</f>
        <v>0</v>
      </c>
      <c r="AR251" s="144" t="s">
        <v>559</v>
      </c>
      <c r="AT251" s="144" t="s">
        <v>341</v>
      </c>
      <c r="AU251" s="144" t="s">
        <v>88</v>
      </c>
      <c r="AY251" s="18" t="s">
        <v>305</v>
      </c>
      <c r="BE251" s="145">
        <f>IF(N251="základní",J251,0)</f>
        <v>0</v>
      </c>
      <c r="BF251" s="145">
        <f>IF(N251="snížená",J251,0)</f>
        <v>0</v>
      </c>
      <c r="BG251" s="145">
        <f>IF(N251="zákl. přenesená",J251,0)</f>
        <v>0</v>
      </c>
      <c r="BH251" s="145">
        <f>IF(N251="sníž. přenesená",J251,0)</f>
        <v>0</v>
      </c>
      <c r="BI251" s="145">
        <f>IF(N251="nulová",J251,0)</f>
        <v>0</v>
      </c>
      <c r="BJ251" s="18" t="s">
        <v>86</v>
      </c>
      <c r="BK251" s="145">
        <f>ROUND(I251*H251,2)</f>
        <v>0</v>
      </c>
      <c r="BL251" s="18" t="s">
        <v>436</v>
      </c>
      <c r="BM251" s="144" t="s">
        <v>1334</v>
      </c>
    </row>
    <row r="252" spans="2:65" s="1" customFormat="1" ht="19.5">
      <c r="B252" s="33"/>
      <c r="D252" s="146" t="s">
        <v>313</v>
      </c>
      <c r="F252" s="147" t="s">
        <v>5746</v>
      </c>
      <c r="I252" s="148"/>
      <c r="L252" s="33"/>
      <c r="M252" s="149"/>
      <c r="T252" s="54"/>
      <c r="AT252" s="18" t="s">
        <v>313</v>
      </c>
      <c r="AU252" s="18" t="s">
        <v>88</v>
      </c>
    </row>
    <row r="253" spans="2:65" s="1" customFormat="1" ht="24.2" customHeight="1">
      <c r="B253" s="33"/>
      <c r="C253" s="179" t="s">
        <v>820</v>
      </c>
      <c r="D253" s="179" t="s">
        <v>341</v>
      </c>
      <c r="E253" s="180" t="s">
        <v>5747</v>
      </c>
      <c r="F253" s="181" t="s">
        <v>5748</v>
      </c>
      <c r="G253" s="182" t="s">
        <v>350</v>
      </c>
      <c r="H253" s="183">
        <v>48</v>
      </c>
      <c r="I253" s="184"/>
      <c r="J253" s="185">
        <f>ROUND(I253*H253,2)</f>
        <v>0</v>
      </c>
      <c r="K253" s="181" t="s">
        <v>721</v>
      </c>
      <c r="L253" s="186"/>
      <c r="M253" s="187" t="s">
        <v>42</v>
      </c>
      <c r="N253" s="188" t="s">
        <v>50</v>
      </c>
      <c r="P253" s="142">
        <f>O253*H253</f>
        <v>0</v>
      </c>
      <c r="Q253" s="142">
        <v>0</v>
      </c>
      <c r="R253" s="142">
        <f>Q253*H253</f>
        <v>0</v>
      </c>
      <c r="S253" s="142">
        <v>0</v>
      </c>
      <c r="T253" s="143">
        <f>S253*H253</f>
        <v>0</v>
      </c>
      <c r="AR253" s="144" t="s">
        <v>559</v>
      </c>
      <c r="AT253" s="144" t="s">
        <v>341</v>
      </c>
      <c r="AU253" s="144" t="s">
        <v>88</v>
      </c>
      <c r="AY253" s="18" t="s">
        <v>305</v>
      </c>
      <c r="BE253" s="145">
        <f>IF(N253="základní",J253,0)</f>
        <v>0</v>
      </c>
      <c r="BF253" s="145">
        <f>IF(N253="snížená",J253,0)</f>
        <v>0</v>
      </c>
      <c r="BG253" s="145">
        <f>IF(N253="zákl. přenesená",J253,0)</f>
        <v>0</v>
      </c>
      <c r="BH253" s="145">
        <f>IF(N253="sníž. přenesená",J253,0)</f>
        <v>0</v>
      </c>
      <c r="BI253" s="145">
        <f>IF(N253="nulová",J253,0)</f>
        <v>0</v>
      </c>
      <c r="BJ253" s="18" t="s">
        <v>86</v>
      </c>
      <c r="BK253" s="145">
        <f>ROUND(I253*H253,2)</f>
        <v>0</v>
      </c>
      <c r="BL253" s="18" t="s">
        <v>436</v>
      </c>
      <c r="BM253" s="144" t="s">
        <v>1343</v>
      </c>
    </row>
    <row r="254" spans="2:65" s="1" customFormat="1" ht="11.25">
      <c r="B254" s="33"/>
      <c r="D254" s="146" t="s">
        <v>313</v>
      </c>
      <c r="F254" s="147" t="s">
        <v>5748</v>
      </c>
      <c r="I254" s="148"/>
      <c r="L254" s="33"/>
      <c r="M254" s="149"/>
      <c r="T254" s="54"/>
      <c r="AT254" s="18" t="s">
        <v>313</v>
      </c>
      <c r="AU254" s="18" t="s">
        <v>88</v>
      </c>
    </row>
    <row r="255" spans="2:65" s="1" customFormat="1" ht="37.9" customHeight="1">
      <c r="B255" s="33"/>
      <c r="C255" s="133" t="s">
        <v>828</v>
      </c>
      <c r="D255" s="133" t="s">
        <v>307</v>
      </c>
      <c r="E255" s="134" t="s">
        <v>5749</v>
      </c>
      <c r="F255" s="135" t="s">
        <v>5750</v>
      </c>
      <c r="G255" s="136" t="s">
        <v>350</v>
      </c>
      <c r="H255" s="137">
        <v>29</v>
      </c>
      <c r="I255" s="138"/>
      <c r="J255" s="139">
        <f>ROUND(I255*H255,2)</f>
        <v>0</v>
      </c>
      <c r="K255" s="135" t="s">
        <v>310</v>
      </c>
      <c r="L255" s="33"/>
      <c r="M255" s="140" t="s">
        <v>42</v>
      </c>
      <c r="N255" s="141" t="s">
        <v>50</v>
      </c>
      <c r="P255" s="142">
        <f>O255*H255</f>
        <v>0</v>
      </c>
      <c r="Q255" s="142">
        <v>0</v>
      </c>
      <c r="R255" s="142">
        <f>Q255*H255</f>
        <v>0</v>
      </c>
      <c r="S255" s="142">
        <v>0</v>
      </c>
      <c r="T255" s="143">
        <f>S255*H255</f>
        <v>0</v>
      </c>
      <c r="AR255" s="144" t="s">
        <v>436</v>
      </c>
      <c r="AT255" s="144" t="s">
        <v>307</v>
      </c>
      <c r="AU255" s="144" t="s">
        <v>88</v>
      </c>
      <c r="AY255" s="18" t="s">
        <v>305</v>
      </c>
      <c r="BE255" s="145">
        <f>IF(N255="základní",J255,0)</f>
        <v>0</v>
      </c>
      <c r="BF255" s="145">
        <f>IF(N255="snížená",J255,0)</f>
        <v>0</v>
      </c>
      <c r="BG255" s="145">
        <f>IF(N255="zákl. přenesená",J255,0)</f>
        <v>0</v>
      </c>
      <c r="BH255" s="145">
        <f>IF(N255="sníž. přenesená",J255,0)</f>
        <v>0</v>
      </c>
      <c r="BI255" s="145">
        <f>IF(N255="nulová",J255,0)</f>
        <v>0</v>
      </c>
      <c r="BJ255" s="18" t="s">
        <v>86</v>
      </c>
      <c r="BK255" s="145">
        <f>ROUND(I255*H255,2)</f>
        <v>0</v>
      </c>
      <c r="BL255" s="18" t="s">
        <v>436</v>
      </c>
      <c r="BM255" s="144" t="s">
        <v>1355</v>
      </c>
    </row>
    <row r="256" spans="2:65" s="1" customFormat="1" ht="29.25">
      <c r="B256" s="33"/>
      <c r="D256" s="146" t="s">
        <v>313</v>
      </c>
      <c r="F256" s="147" t="s">
        <v>5751</v>
      </c>
      <c r="I256" s="148"/>
      <c r="L256" s="33"/>
      <c r="M256" s="149"/>
      <c r="T256" s="54"/>
      <c r="AT256" s="18" t="s">
        <v>313</v>
      </c>
      <c r="AU256" s="18" t="s">
        <v>88</v>
      </c>
    </row>
    <row r="257" spans="2:65" s="1" customFormat="1" ht="11.25">
      <c r="B257" s="33"/>
      <c r="D257" s="150" t="s">
        <v>315</v>
      </c>
      <c r="F257" s="151" t="s">
        <v>5752</v>
      </c>
      <c r="I257" s="148"/>
      <c r="L257" s="33"/>
      <c r="M257" s="149"/>
      <c r="T257" s="54"/>
      <c r="AT257" s="18" t="s">
        <v>315</v>
      </c>
      <c r="AU257" s="18" t="s">
        <v>88</v>
      </c>
    </row>
    <row r="258" spans="2:65" s="1" customFormat="1" ht="24.2" customHeight="1">
      <c r="B258" s="33"/>
      <c r="C258" s="179" t="s">
        <v>835</v>
      </c>
      <c r="D258" s="179" t="s">
        <v>341</v>
      </c>
      <c r="E258" s="180" t="s">
        <v>5753</v>
      </c>
      <c r="F258" s="181" t="s">
        <v>5754</v>
      </c>
      <c r="G258" s="182" t="s">
        <v>350</v>
      </c>
      <c r="H258" s="183">
        <v>2</v>
      </c>
      <c r="I258" s="184"/>
      <c r="J258" s="185">
        <f>ROUND(I258*H258,2)</f>
        <v>0</v>
      </c>
      <c r="K258" s="181" t="s">
        <v>721</v>
      </c>
      <c r="L258" s="186"/>
      <c r="M258" s="187" t="s">
        <v>42</v>
      </c>
      <c r="N258" s="188" t="s">
        <v>50</v>
      </c>
      <c r="P258" s="142">
        <f>O258*H258</f>
        <v>0</v>
      </c>
      <c r="Q258" s="142">
        <v>0</v>
      </c>
      <c r="R258" s="142">
        <f>Q258*H258</f>
        <v>0</v>
      </c>
      <c r="S258" s="142">
        <v>0</v>
      </c>
      <c r="T258" s="143">
        <f>S258*H258</f>
        <v>0</v>
      </c>
      <c r="AR258" s="144" t="s">
        <v>559</v>
      </c>
      <c r="AT258" s="144" t="s">
        <v>341</v>
      </c>
      <c r="AU258" s="144" t="s">
        <v>88</v>
      </c>
      <c r="AY258" s="18" t="s">
        <v>305</v>
      </c>
      <c r="BE258" s="145">
        <f>IF(N258="základní",J258,0)</f>
        <v>0</v>
      </c>
      <c r="BF258" s="145">
        <f>IF(N258="snížená",J258,0)</f>
        <v>0</v>
      </c>
      <c r="BG258" s="145">
        <f>IF(N258="zákl. přenesená",J258,0)</f>
        <v>0</v>
      </c>
      <c r="BH258" s="145">
        <f>IF(N258="sníž. přenesená",J258,0)</f>
        <v>0</v>
      </c>
      <c r="BI258" s="145">
        <f>IF(N258="nulová",J258,0)</f>
        <v>0</v>
      </c>
      <c r="BJ258" s="18" t="s">
        <v>86</v>
      </c>
      <c r="BK258" s="145">
        <f>ROUND(I258*H258,2)</f>
        <v>0</v>
      </c>
      <c r="BL258" s="18" t="s">
        <v>436</v>
      </c>
      <c r="BM258" s="144" t="s">
        <v>1367</v>
      </c>
    </row>
    <row r="259" spans="2:65" s="1" customFormat="1" ht="19.5">
      <c r="B259" s="33"/>
      <c r="D259" s="146" t="s">
        <v>313</v>
      </c>
      <c r="F259" s="147" t="s">
        <v>5754</v>
      </c>
      <c r="I259" s="148"/>
      <c r="L259" s="33"/>
      <c r="M259" s="149"/>
      <c r="T259" s="54"/>
      <c r="AT259" s="18" t="s">
        <v>313</v>
      </c>
      <c r="AU259" s="18" t="s">
        <v>88</v>
      </c>
    </row>
    <row r="260" spans="2:65" s="1" customFormat="1" ht="24.2" customHeight="1">
      <c r="B260" s="33"/>
      <c r="C260" s="179" t="s">
        <v>842</v>
      </c>
      <c r="D260" s="179" t="s">
        <v>341</v>
      </c>
      <c r="E260" s="180" t="s">
        <v>5755</v>
      </c>
      <c r="F260" s="181" t="s">
        <v>5756</v>
      </c>
      <c r="G260" s="182" t="s">
        <v>350</v>
      </c>
      <c r="H260" s="183">
        <v>27</v>
      </c>
      <c r="I260" s="184"/>
      <c r="J260" s="185">
        <f>ROUND(I260*H260,2)</f>
        <v>0</v>
      </c>
      <c r="K260" s="181" t="s">
        <v>721</v>
      </c>
      <c r="L260" s="186"/>
      <c r="M260" s="187" t="s">
        <v>42</v>
      </c>
      <c r="N260" s="188" t="s">
        <v>50</v>
      </c>
      <c r="P260" s="142">
        <f>O260*H260</f>
        <v>0</v>
      </c>
      <c r="Q260" s="142">
        <v>0</v>
      </c>
      <c r="R260" s="142">
        <f>Q260*H260</f>
        <v>0</v>
      </c>
      <c r="S260" s="142">
        <v>0</v>
      </c>
      <c r="T260" s="143">
        <f>S260*H260</f>
        <v>0</v>
      </c>
      <c r="AR260" s="144" t="s">
        <v>559</v>
      </c>
      <c r="AT260" s="144" t="s">
        <v>341</v>
      </c>
      <c r="AU260" s="144" t="s">
        <v>88</v>
      </c>
      <c r="AY260" s="18" t="s">
        <v>305</v>
      </c>
      <c r="BE260" s="145">
        <f>IF(N260="základní",J260,0)</f>
        <v>0</v>
      </c>
      <c r="BF260" s="145">
        <f>IF(N260="snížená",J260,0)</f>
        <v>0</v>
      </c>
      <c r="BG260" s="145">
        <f>IF(N260="zákl. přenesená",J260,0)</f>
        <v>0</v>
      </c>
      <c r="BH260" s="145">
        <f>IF(N260="sníž. přenesená",J260,0)</f>
        <v>0</v>
      </c>
      <c r="BI260" s="145">
        <f>IF(N260="nulová",J260,0)</f>
        <v>0</v>
      </c>
      <c r="BJ260" s="18" t="s">
        <v>86</v>
      </c>
      <c r="BK260" s="145">
        <f>ROUND(I260*H260,2)</f>
        <v>0</v>
      </c>
      <c r="BL260" s="18" t="s">
        <v>436</v>
      </c>
      <c r="BM260" s="144" t="s">
        <v>1380</v>
      </c>
    </row>
    <row r="261" spans="2:65" s="1" customFormat="1" ht="19.5">
      <c r="B261" s="33"/>
      <c r="D261" s="146" t="s">
        <v>313</v>
      </c>
      <c r="F261" s="147" t="s">
        <v>5756</v>
      </c>
      <c r="I261" s="148"/>
      <c r="L261" s="33"/>
      <c r="M261" s="149"/>
      <c r="T261" s="54"/>
      <c r="AT261" s="18" t="s">
        <v>313</v>
      </c>
      <c r="AU261" s="18" t="s">
        <v>88</v>
      </c>
    </row>
    <row r="262" spans="2:65" s="1" customFormat="1" ht="24.2" customHeight="1">
      <c r="B262" s="33"/>
      <c r="C262" s="133" t="s">
        <v>849</v>
      </c>
      <c r="D262" s="133" t="s">
        <v>307</v>
      </c>
      <c r="E262" s="134" t="s">
        <v>5757</v>
      </c>
      <c r="F262" s="135" t="s">
        <v>5758</v>
      </c>
      <c r="G262" s="136" t="s">
        <v>350</v>
      </c>
      <c r="H262" s="137">
        <v>3</v>
      </c>
      <c r="I262" s="138"/>
      <c r="J262" s="139">
        <f>ROUND(I262*H262,2)</f>
        <v>0</v>
      </c>
      <c r="K262" s="135" t="s">
        <v>310</v>
      </c>
      <c r="L262" s="33"/>
      <c r="M262" s="140" t="s">
        <v>42</v>
      </c>
      <c r="N262" s="141" t="s">
        <v>50</v>
      </c>
      <c r="P262" s="142">
        <f>O262*H262</f>
        <v>0</v>
      </c>
      <c r="Q262" s="142">
        <v>0</v>
      </c>
      <c r="R262" s="142">
        <f>Q262*H262</f>
        <v>0</v>
      </c>
      <c r="S262" s="142">
        <v>0</v>
      </c>
      <c r="T262" s="143">
        <f>S262*H262</f>
        <v>0</v>
      </c>
      <c r="AR262" s="144" t="s">
        <v>436</v>
      </c>
      <c r="AT262" s="144" t="s">
        <v>307</v>
      </c>
      <c r="AU262" s="144" t="s">
        <v>88</v>
      </c>
      <c r="AY262" s="18" t="s">
        <v>305</v>
      </c>
      <c r="BE262" s="145">
        <f>IF(N262="základní",J262,0)</f>
        <v>0</v>
      </c>
      <c r="BF262" s="145">
        <f>IF(N262="snížená",J262,0)</f>
        <v>0</v>
      </c>
      <c r="BG262" s="145">
        <f>IF(N262="zákl. přenesená",J262,0)</f>
        <v>0</v>
      </c>
      <c r="BH262" s="145">
        <f>IF(N262="sníž. přenesená",J262,0)</f>
        <v>0</v>
      </c>
      <c r="BI262" s="145">
        <f>IF(N262="nulová",J262,0)</f>
        <v>0</v>
      </c>
      <c r="BJ262" s="18" t="s">
        <v>86</v>
      </c>
      <c r="BK262" s="145">
        <f>ROUND(I262*H262,2)</f>
        <v>0</v>
      </c>
      <c r="BL262" s="18" t="s">
        <v>436</v>
      </c>
      <c r="BM262" s="144" t="s">
        <v>1392</v>
      </c>
    </row>
    <row r="263" spans="2:65" s="1" customFormat="1" ht="19.5">
      <c r="B263" s="33"/>
      <c r="D263" s="146" t="s">
        <v>313</v>
      </c>
      <c r="F263" s="147" t="s">
        <v>5759</v>
      </c>
      <c r="I263" s="148"/>
      <c r="L263" s="33"/>
      <c r="M263" s="149"/>
      <c r="T263" s="54"/>
      <c r="AT263" s="18" t="s">
        <v>313</v>
      </c>
      <c r="AU263" s="18" t="s">
        <v>88</v>
      </c>
    </row>
    <row r="264" spans="2:65" s="1" customFormat="1" ht="11.25">
      <c r="B264" s="33"/>
      <c r="D264" s="150" t="s">
        <v>315</v>
      </c>
      <c r="F264" s="151" t="s">
        <v>5760</v>
      </c>
      <c r="I264" s="148"/>
      <c r="L264" s="33"/>
      <c r="M264" s="149"/>
      <c r="T264" s="54"/>
      <c r="AT264" s="18" t="s">
        <v>315</v>
      </c>
      <c r="AU264" s="18" t="s">
        <v>88</v>
      </c>
    </row>
    <row r="265" spans="2:65" s="1" customFormat="1" ht="16.5" customHeight="1">
      <c r="B265" s="33"/>
      <c r="C265" s="179" t="s">
        <v>856</v>
      </c>
      <c r="D265" s="179" t="s">
        <v>341</v>
      </c>
      <c r="E265" s="180" t="s">
        <v>5761</v>
      </c>
      <c r="F265" s="181" t="s">
        <v>5762</v>
      </c>
      <c r="G265" s="182" t="s">
        <v>350</v>
      </c>
      <c r="H265" s="183">
        <v>3</v>
      </c>
      <c r="I265" s="184"/>
      <c r="J265" s="185">
        <f>ROUND(I265*H265,2)</f>
        <v>0</v>
      </c>
      <c r="K265" s="181" t="s">
        <v>721</v>
      </c>
      <c r="L265" s="186"/>
      <c r="M265" s="187" t="s">
        <v>42</v>
      </c>
      <c r="N265" s="188" t="s">
        <v>50</v>
      </c>
      <c r="P265" s="142">
        <f>O265*H265</f>
        <v>0</v>
      </c>
      <c r="Q265" s="142">
        <v>0</v>
      </c>
      <c r="R265" s="142">
        <f>Q265*H265</f>
        <v>0</v>
      </c>
      <c r="S265" s="142">
        <v>0</v>
      </c>
      <c r="T265" s="143">
        <f>S265*H265</f>
        <v>0</v>
      </c>
      <c r="AR265" s="144" t="s">
        <v>559</v>
      </c>
      <c r="AT265" s="144" t="s">
        <v>341</v>
      </c>
      <c r="AU265" s="144" t="s">
        <v>88</v>
      </c>
      <c r="AY265" s="18" t="s">
        <v>305</v>
      </c>
      <c r="BE265" s="145">
        <f>IF(N265="základní",J265,0)</f>
        <v>0</v>
      </c>
      <c r="BF265" s="145">
        <f>IF(N265="snížená",J265,0)</f>
        <v>0</v>
      </c>
      <c r="BG265" s="145">
        <f>IF(N265="zákl. přenesená",J265,0)</f>
        <v>0</v>
      </c>
      <c r="BH265" s="145">
        <f>IF(N265="sníž. přenesená",J265,0)</f>
        <v>0</v>
      </c>
      <c r="BI265" s="145">
        <f>IF(N265="nulová",J265,0)</f>
        <v>0</v>
      </c>
      <c r="BJ265" s="18" t="s">
        <v>86</v>
      </c>
      <c r="BK265" s="145">
        <f>ROUND(I265*H265,2)</f>
        <v>0</v>
      </c>
      <c r="BL265" s="18" t="s">
        <v>436</v>
      </c>
      <c r="BM265" s="144" t="s">
        <v>1404</v>
      </c>
    </row>
    <row r="266" spans="2:65" s="1" customFormat="1" ht="11.25">
      <c r="B266" s="33"/>
      <c r="D266" s="146" t="s">
        <v>313</v>
      </c>
      <c r="F266" s="147" t="s">
        <v>5762</v>
      </c>
      <c r="I266" s="148"/>
      <c r="L266" s="33"/>
      <c r="M266" s="149"/>
      <c r="T266" s="54"/>
      <c r="AT266" s="18" t="s">
        <v>313</v>
      </c>
      <c r="AU266" s="18" t="s">
        <v>88</v>
      </c>
    </row>
    <row r="267" spans="2:65" s="1" customFormat="1" ht="37.9" customHeight="1">
      <c r="B267" s="33"/>
      <c r="C267" s="133" t="s">
        <v>864</v>
      </c>
      <c r="D267" s="133" t="s">
        <v>307</v>
      </c>
      <c r="E267" s="134" t="s">
        <v>5763</v>
      </c>
      <c r="F267" s="135" t="s">
        <v>5764</v>
      </c>
      <c r="G267" s="136" t="s">
        <v>350</v>
      </c>
      <c r="H267" s="137">
        <v>18</v>
      </c>
      <c r="I267" s="138"/>
      <c r="J267" s="139">
        <f>ROUND(I267*H267,2)</f>
        <v>0</v>
      </c>
      <c r="K267" s="135" t="s">
        <v>721</v>
      </c>
      <c r="L267" s="33"/>
      <c r="M267" s="140" t="s">
        <v>42</v>
      </c>
      <c r="N267" s="141" t="s">
        <v>50</v>
      </c>
      <c r="P267" s="142">
        <f>O267*H267</f>
        <v>0</v>
      </c>
      <c r="Q267" s="142">
        <v>0</v>
      </c>
      <c r="R267" s="142">
        <f>Q267*H267</f>
        <v>0</v>
      </c>
      <c r="S267" s="142">
        <v>0</v>
      </c>
      <c r="T267" s="143">
        <f>S267*H267</f>
        <v>0</v>
      </c>
      <c r="AR267" s="144" t="s">
        <v>436</v>
      </c>
      <c r="AT267" s="144" t="s">
        <v>307</v>
      </c>
      <c r="AU267" s="144" t="s">
        <v>88</v>
      </c>
      <c r="AY267" s="18" t="s">
        <v>305</v>
      </c>
      <c r="BE267" s="145">
        <f>IF(N267="základní",J267,0)</f>
        <v>0</v>
      </c>
      <c r="BF267" s="145">
        <f>IF(N267="snížená",J267,0)</f>
        <v>0</v>
      </c>
      <c r="BG267" s="145">
        <f>IF(N267="zákl. přenesená",J267,0)</f>
        <v>0</v>
      </c>
      <c r="BH267" s="145">
        <f>IF(N267="sníž. přenesená",J267,0)</f>
        <v>0</v>
      </c>
      <c r="BI267" s="145">
        <f>IF(N267="nulová",J267,0)</f>
        <v>0</v>
      </c>
      <c r="BJ267" s="18" t="s">
        <v>86</v>
      </c>
      <c r="BK267" s="145">
        <f>ROUND(I267*H267,2)</f>
        <v>0</v>
      </c>
      <c r="BL267" s="18" t="s">
        <v>436</v>
      </c>
      <c r="BM267" s="144" t="s">
        <v>1418</v>
      </c>
    </row>
    <row r="268" spans="2:65" s="1" customFormat="1" ht="19.5">
      <c r="B268" s="33"/>
      <c r="D268" s="146" t="s">
        <v>313</v>
      </c>
      <c r="F268" s="147" t="s">
        <v>5764</v>
      </c>
      <c r="I268" s="148"/>
      <c r="L268" s="33"/>
      <c r="M268" s="149"/>
      <c r="T268" s="54"/>
      <c r="AT268" s="18" t="s">
        <v>313</v>
      </c>
      <c r="AU268" s="18" t="s">
        <v>88</v>
      </c>
    </row>
    <row r="269" spans="2:65" s="1" customFormat="1" ht="24.2" customHeight="1">
      <c r="B269" s="33"/>
      <c r="C269" s="179" t="s">
        <v>872</v>
      </c>
      <c r="D269" s="179" t="s">
        <v>341</v>
      </c>
      <c r="E269" s="180" t="s">
        <v>5765</v>
      </c>
      <c r="F269" s="181" t="s">
        <v>5766</v>
      </c>
      <c r="G269" s="182" t="s">
        <v>350</v>
      </c>
      <c r="H269" s="183">
        <v>3</v>
      </c>
      <c r="I269" s="184"/>
      <c r="J269" s="185">
        <f>ROUND(I269*H269,2)</f>
        <v>0</v>
      </c>
      <c r="K269" s="181" t="s">
        <v>721</v>
      </c>
      <c r="L269" s="186"/>
      <c r="M269" s="187" t="s">
        <v>42</v>
      </c>
      <c r="N269" s="188" t="s">
        <v>50</v>
      </c>
      <c r="P269" s="142">
        <f>O269*H269</f>
        <v>0</v>
      </c>
      <c r="Q269" s="142">
        <v>0</v>
      </c>
      <c r="R269" s="142">
        <f>Q269*H269</f>
        <v>0</v>
      </c>
      <c r="S269" s="142">
        <v>0</v>
      </c>
      <c r="T269" s="143">
        <f>S269*H269</f>
        <v>0</v>
      </c>
      <c r="AR269" s="144" t="s">
        <v>559</v>
      </c>
      <c r="AT269" s="144" t="s">
        <v>341</v>
      </c>
      <c r="AU269" s="144" t="s">
        <v>88</v>
      </c>
      <c r="AY269" s="18" t="s">
        <v>305</v>
      </c>
      <c r="BE269" s="145">
        <f>IF(N269="základní",J269,0)</f>
        <v>0</v>
      </c>
      <c r="BF269" s="145">
        <f>IF(N269="snížená",J269,0)</f>
        <v>0</v>
      </c>
      <c r="BG269" s="145">
        <f>IF(N269="zákl. přenesená",J269,0)</f>
        <v>0</v>
      </c>
      <c r="BH269" s="145">
        <f>IF(N269="sníž. přenesená",J269,0)</f>
        <v>0</v>
      </c>
      <c r="BI269" s="145">
        <f>IF(N269="nulová",J269,0)</f>
        <v>0</v>
      </c>
      <c r="BJ269" s="18" t="s">
        <v>86</v>
      </c>
      <c r="BK269" s="145">
        <f>ROUND(I269*H269,2)</f>
        <v>0</v>
      </c>
      <c r="BL269" s="18" t="s">
        <v>436</v>
      </c>
      <c r="BM269" s="144" t="s">
        <v>1431</v>
      </c>
    </row>
    <row r="270" spans="2:65" s="1" customFormat="1" ht="19.5">
      <c r="B270" s="33"/>
      <c r="D270" s="146" t="s">
        <v>313</v>
      </c>
      <c r="F270" s="147" t="s">
        <v>5766</v>
      </c>
      <c r="I270" s="148"/>
      <c r="L270" s="33"/>
      <c r="M270" s="149"/>
      <c r="T270" s="54"/>
      <c r="AT270" s="18" t="s">
        <v>313</v>
      </c>
      <c r="AU270" s="18" t="s">
        <v>88</v>
      </c>
    </row>
    <row r="271" spans="2:65" s="1" customFormat="1" ht="24.2" customHeight="1">
      <c r="B271" s="33"/>
      <c r="C271" s="179" t="s">
        <v>880</v>
      </c>
      <c r="D271" s="179" t="s">
        <v>341</v>
      </c>
      <c r="E271" s="180" t="s">
        <v>5767</v>
      </c>
      <c r="F271" s="181" t="s">
        <v>5768</v>
      </c>
      <c r="G271" s="182" t="s">
        <v>350</v>
      </c>
      <c r="H271" s="183">
        <v>12</v>
      </c>
      <c r="I271" s="184"/>
      <c r="J271" s="185">
        <f>ROUND(I271*H271,2)</f>
        <v>0</v>
      </c>
      <c r="K271" s="181" t="s">
        <v>721</v>
      </c>
      <c r="L271" s="186"/>
      <c r="M271" s="187" t="s">
        <v>42</v>
      </c>
      <c r="N271" s="188" t="s">
        <v>50</v>
      </c>
      <c r="P271" s="142">
        <f>O271*H271</f>
        <v>0</v>
      </c>
      <c r="Q271" s="142">
        <v>0</v>
      </c>
      <c r="R271" s="142">
        <f>Q271*H271</f>
        <v>0</v>
      </c>
      <c r="S271" s="142">
        <v>0</v>
      </c>
      <c r="T271" s="143">
        <f>S271*H271</f>
        <v>0</v>
      </c>
      <c r="AR271" s="144" t="s">
        <v>559</v>
      </c>
      <c r="AT271" s="144" t="s">
        <v>341</v>
      </c>
      <c r="AU271" s="144" t="s">
        <v>88</v>
      </c>
      <c r="AY271" s="18" t="s">
        <v>305</v>
      </c>
      <c r="BE271" s="145">
        <f>IF(N271="základní",J271,0)</f>
        <v>0</v>
      </c>
      <c r="BF271" s="145">
        <f>IF(N271="snížená",J271,0)</f>
        <v>0</v>
      </c>
      <c r="BG271" s="145">
        <f>IF(N271="zákl. přenesená",J271,0)</f>
        <v>0</v>
      </c>
      <c r="BH271" s="145">
        <f>IF(N271="sníž. přenesená",J271,0)</f>
        <v>0</v>
      </c>
      <c r="BI271" s="145">
        <f>IF(N271="nulová",J271,0)</f>
        <v>0</v>
      </c>
      <c r="BJ271" s="18" t="s">
        <v>86</v>
      </c>
      <c r="BK271" s="145">
        <f>ROUND(I271*H271,2)</f>
        <v>0</v>
      </c>
      <c r="BL271" s="18" t="s">
        <v>436</v>
      </c>
      <c r="BM271" s="144" t="s">
        <v>1444</v>
      </c>
    </row>
    <row r="272" spans="2:65" s="1" customFormat="1" ht="19.5">
      <c r="B272" s="33"/>
      <c r="D272" s="146" t="s">
        <v>313</v>
      </c>
      <c r="F272" s="147" t="s">
        <v>5768</v>
      </c>
      <c r="I272" s="148"/>
      <c r="L272" s="33"/>
      <c r="M272" s="149"/>
      <c r="T272" s="54"/>
      <c r="AT272" s="18" t="s">
        <v>313</v>
      </c>
      <c r="AU272" s="18" t="s">
        <v>88</v>
      </c>
    </row>
    <row r="273" spans="2:65" s="1" customFormat="1" ht="24.2" customHeight="1">
      <c r="B273" s="33"/>
      <c r="C273" s="179" t="s">
        <v>888</v>
      </c>
      <c r="D273" s="179" t="s">
        <v>341</v>
      </c>
      <c r="E273" s="180" t="s">
        <v>5769</v>
      </c>
      <c r="F273" s="181" t="s">
        <v>5770</v>
      </c>
      <c r="G273" s="182" t="s">
        <v>350</v>
      </c>
      <c r="H273" s="183">
        <v>3</v>
      </c>
      <c r="I273" s="184"/>
      <c r="J273" s="185">
        <f>ROUND(I273*H273,2)</f>
        <v>0</v>
      </c>
      <c r="K273" s="181" t="s">
        <v>721</v>
      </c>
      <c r="L273" s="186"/>
      <c r="M273" s="187" t="s">
        <v>42</v>
      </c>
      <c r="N273" s="188" t="s">
        <v>50</v>
      </c>
      <c r="P273" s="142">
        <f>O273*H273</f>
        <v>0</v>
      </c>
      <c r="Q273" s="142">
        <v>0</v>
      </c>
      <c r="R273" s="142">
        <f>Q273*H273</f>
        <v>0</v>
      </c>
      <c r="S273" s="142">
        <v>0</v>
      </c>
      <c r="T273" s="143">
        <f>S273*H273</f>
        <v>0</v>
      </c>
      <c r="AR273" s="144" t="s">
        <v>559</v>
      </c>
      <c r="AT273" s="144" t="s">
        <v>341</v>
      </c>
      <c r="AU273" s="144" t="s">
        <v>88</v>
      </c>
      <c r="AY273" s="18" t="s">
        <v>305</v>
      </c>
      <c r="BE273" s="145">
        <f>IF(N273="základní",J273,0)</f>
        <v>0</v>
      </c>
      <c r="BF273" s="145">
        <f>IF(N273="snížená",J273,0)</f>
        <v>0</v>
      </c>
      <c r="BG273" s="145">
        <f>IF(N273="zákl. přenesená",J273,0)</f>
        <v>0</v>
      </c>
      <c r="BH273" s="145">
        <f>IF(N273="sníž. přenesená",J273,0)</f>
        <v>0</v>
      </c>
      <c r="BI273" s="145">
        <f>IF(N273="nulová",J273,0)</f>
        <v>0</v>
      </c>
      <c r="BJ273" s="18" t="s">
        <v>86</v>
      </c>
      <c r="BK273" s="145">
        <f>ROUND(I273*H273,2)</f>
        <v>0</v>
      </c>
      <c r="BL273" s="18" t="s">
        <v>436</v>
      </c>
      <c r="BM273" s="144" t="s">
        <v>1457</v>
      </c>
    </row>
    <row r="274" spans="2:65" s="1" customFormat="1" ht="19.5">
      <c r="B274" s="33"/>
      <c r="D274" s="146" t="s">
        <v>313</v>
      </c>
      <c r="F274" s="147" t="s">
        <v>5770</v>
      </c>
      <c r="I274" s="148"/>
      <c r="L274" s="33"/>
      <c r="M274" s="149"/>
      <c r="T274" s="54"/>
      <c r="AT274" s="18" t="s">
        <v>313</v>
      </c>
      <c r="AU274" s="18" t="s">
        <v>88</v>
      </c>
    </row>
    <row r="275" spans="2:65" s="1" customFormat="1" ht="16.5" customHeight="1">
      <c r="B275" s="33"/>
      <c r="C275" s="133" t="s">
        <v>896</v>
      </c>
      <c r="D275" s="133" t="s">
        <v>307</v>
      </c>
      <c r="E275" s="134" t="s">
        <v>5771</v>
      </c>
      <c r="F275" s="135" t="s">
        <v>5772</v>
      </c>
      <c r="G275" s="136" t="s">
        <v>350</v>
      </c>
      <c r="H275" s="137">
        <v>970</v>
      </c>
      <c r="I275" s="138"/>
      <c r="J275" s="139">
        <f>ROUND(I275*H275,2)</f>
        <v>0</v>
      </c>
      <c r="K275" s="135" t="s">
        <v>721</v>
      </c>
      <c r="L275" s="33"/>
      <c r="M275" s="140" t="s">
        <v>42</v>
      </c>
      <c r="N275" s="141" t="s">
        <v>50</v>
      </c>
      <c r="P275" s="142">
        <f>O275*H275</f>
        <v>0</v>
      </c>
      <c r="Q275" s="142">
        <v>0</v>
      </c>
      <c r="R275" s="142">
        <f>Q275*H275</f>
        <v>0</v>
      </c>
      <c r="S275" s="142">
        <v>0</v>
      </c>
      <c r="T275" s="143">
        <f>S275*H275</f>
        <v>0</v>
      </c>
      <c r="AR275" s="144" t="s">
        <v>436</v>
      </c>
      <c r="AT275" s="144" t="s">
        <v>307</v>
      </c>
      <c r="AU275" s="144" t="s">
        <v>88</v>
      </c>
      <c r="AY275" s="18" t="s">
        <v>305</v>
      </c>
      <c r="BE275" s="145">
        <f>IF(N275="základní",J275,0)</f>
        <v>0</v>
      </c>
      <c r="BF275" s="145">
        <f>IF(N275="snížená",J275,0)</f>
        <v>0</v>
      </c>
      <c r="BG275" s="145">
        <f>IF(N275="zákl. přenesená",J275,0)</f>
        <v>0</v>
      </c>
      <c r="BH275" s="145">
        <f>IF(N275="sníž. přenesená",J275,0)</f>
        <v>0</v>
      </c>
      <c r="BI275" s="145">
        <f>IF(N275="nulová",J275,0)</f>
        <v>0</v>
      </c>
      <c r="BJ275" s="18" t="s">
        <v>86</v>
      </c>
      <c r="BK275" s="145">
        <f>ROUND(I275*H275,2)</f>
        <v>0</v>
      </c>
      <c r="BL275" s="18" t="s">
        <v>436</v>
      </c>
      <c r="BM275" s="144" t="s">
        <v>1479</v>
      </c>
    </row>
    <row r="276" spans="2:65" s="1" customFormat="1" ht="11.25">
      <c r="B276" s="33"/>
      <c r="D276" s="146" t="s">
        <v>313</v>
      </c>
      <c r="F276" s="147" t="s">
        <v>5772</v>
      </c>
      <c r="I276" s="148"/>
      <c r="L276" s="33"/>
      <c r="M276" s="149"/>
      <c r="T276" s="54"/>
      <c r="AT276" s="18" t="s">
        <v>313</v>
      </c>
      <c r="AU276" s="18" t="s">
        <v>88</v>
      </c>
    </row>
    <row r="277" spans="2:65" s="1" customFormat="1" ht="24.2" customHeight="1">
      <c r="B277" s="33"/>
      <c r="C277" s="179" t="s">
        <v>904</v>
      </c>
      <c r="D277" s="179" t="s">
        <v>341</v>
      </c>
      <c r="E277" s="180" t="s">
        <v>5773</v>
      </c>
      <c r="F277" s="181" t="s">
        <v>5774</v>
      </c>
      <c r="G277" s="182" t="s">
        <v>350</v>
      </c>
      <c r="H277" s="183">
        <v>261</v>
      </c>
      <c r="I277" s="184"/>
      <c r="J277" s="185">
        <f>ROUND(I277*H277,2)</f>
        <v>0</v>
      </c>
      <c r="K277" s="181" t="s">
        <v>721</v>
      </c>
      <c r="L277" s="186"/>
      <c r="M277" s="187" t="s">
        <v>42</v>
      </c>
      <c r="N277" s="188" t="s">
        <v>50</v>
      </c>
      <c r="P277" s="142">
        <f>O277*H277</f>
        <v>0</v>
      </c>
      <c r="Q277" s="142">
        <v>0</v>
      </c>
      <c r="R277" s="142">
        <f>Q277*H277</f>
        <v>0</v>
      </c>
      <c r="S277" s="142">
        <v>0</v>
      </c>
      <c r="T277" s="143">
        <f>S277*H277</f>
        <v>0</v>
      </c>
      <c r="AR277" s="144" t="s">
        <v>559</v>
      </c>
      <c r="AT277" s="144" t="s">
        <v>341</v>
      </c>
      <c r="AU277" s="144" t="s">
        <v>88</v>
      </c>
      <c r="AY277" s="18" t="s">
        <v>305</v>
      </c>
      <c r="BE277" s="145">
        <f>IF(N277="základní",J277,0)</f>
        <v>0</v>
      </c>
      <c r="BF277" s="145">
        <f>IF(N277="snížená",J277,0)</f>
        <v>0</v>
      </c>
      <c r="BG277" s="145">
        <f>IF(N277="zákl. přenesená",J277,0)</f>
        <v>0</v>
      </c>
      <c r="BH277" s="145">
        <f>IF(N277="sníž. přenesená",J277,0)</f>
        <v>0</v>
      </c>
      <c r="BI277" s="145">
        <f>IF(N277="nulová",J277,0)</f>
        <v>0</v>
      </c>
      <c r="BJ277" s="18" t="s">
        <v>86</v>
      </c>
      <c r="BK277" s="145">
        <f>ROUND(I277*H277,2)</f>
        <v>0</v>
      </c>
      <c r="BL277" s="18" t="s">
        <v>436</v>
      </c>
      <c r="BM277" s="144" t="s">
        <v>1490</v>
      </c>
    </row>
    <row r="278" spans="2:65" s="1" customFormat="1" ht="11.25">
      <c r="B278" s="33"/>
      <c r="D278" s="146" t="s">
        <v>313</v>
      </c>
      <c r="F278" s="147" t="s">
        <v>5774</v>
      </c>
      <c r="I278" s="148"/>
      <c r="L278" s="33"/>
      <c r="M278" s="149"/>
      <c r="T278" s="54"/>
      <c r="AT278" s="18" t="s">
        <v>313</v>
      </c>
      <c r="AU278" s="18" t="s">
        <v>88</v>
      </c>
    </row>
    <row r="279" spans="2:65" s="1" customFormat="1" ht="24.2" customHeight="1">
      <c r="B279" s="33"/>
      <c r="C279" s="179" t="s">
        <v>914</v>
      </c>
      <c r="D279" s="179" t="s">
        <v>341</v>
      </c>
      <c r="E279" s="180" t="s">
        <v>5775</v>
      </c>
      <c r="F279" s="181" t="s">
        <v>5776</v>
      </c>
      <c r="G279" s="182" t="s">
        <v>350</v>
      </c>
      <c r="H279" s="183">
        <v>60</v>
      </c>
      <c r="I279" s="184"/>
      <c r="J279" s="185">
        <f>ROUND(I279*H279,2)</f>
        <v>0</v>
      </c>
      <c r="K279" s="181" t="s">
        <v>721</v>
      </c>
      <c r="L279" s="186"/>
      <c r="M279" s="187" t="s">
        <v>42</v>
      </c>
      <c r="N279" s="188" t="s">
        <v>50</v>
      </c>
      <c r="P279" s="142">
        <f>O279*H279</f>
        <v>0</v>
      </c>
      <c r="Q279" s="142">
        <v>0</v>
      </c>
      <c r="R279" s="142">
        <f>Q279*H279</f>
        <v>0</v>
      </c>
      <c r="S279" s="142">
        <v>0</v>
      </c>
      <c r="T279" s="143">
        <f>S279*H279</f>
        <v>0</v>
      </c>
      <c r="AR279" s="144" t="s">
        <v>559</v>
      </c>
      <c r="AT279" s="144" t="s">
        <v>341</v>
      </c>
      <c r="AU279" s="144" t="s">
        <v>88</v>
      </c>
      <c r="AY279" s="18" t="s">
        <v>305</v>
      </c>
      <c r="BE279" s="145">
        <f>IF(N279="základní",J279,0)</f>
        <v>0</v>
      </c>
      <c r="BF279" s="145">
        <f>IF(N279="snížená",J279,0)</f>
        <v>0</v>
      </c>
      <c r="BG279" s="145">
        <f>IF(N279="zákl. přenesená",J279,0)</f>
        <v>0</v>
      </c>
      <c r="BH279" s="145">
        <f>IF(N279="sníž. přenesená",J279,0)</f>
        <v>0</v>
      </c>
      <c r="BI279" s="145">
        <f>IF(N279="nulová",J279,0)</f>
        <v>0</v>
      </c>
      <c r="BJ279" s="18" t="s">
        <v>86</v>
      </c>
      <c r="BK279" s="145">
        <f>ROUND(I279*H279,2)</f>
        <v>0</v>
      </c>
      <c r="BL279" s="18" t="s">
        <v>436</v>
      </c>
      <c r="BM279" s="144" t="s">
        <v>1500</v>
      </c>
    </row>
    <row r="280" spans="2:65" s="1" customFormat="1" ht="11.25">
      <c r="B280" s="33"/>
      <c r="D280" s="146" t="s">
        <v>313</v>
      </c>
      <c r="F280" s="147" t="s">
        <v>5776</v>
      </c>
      <c r="I280" s="148"/>
      <c r="L280" s="33"/>
      <c r="M280" s="149"/>
      <c r="T280" s="54"/>
      <c r="AT280" s="18" t="s">
        <v>313</v>
      </c>
      <c r="AU280" s="18" t="s">
        <v>88</v>
      </c>
    </row>
    <row r="281" spans="2:65" s="1" customFormat="1" ht="24.2" customHeight="1">
      <c r="B281" s="33"/>
      <c r="C281" s="179" t="s">
        <v>923</v>
      </c>
      <c r="D281" s="179" t="s">
        <v>341</v>
      </c>
      <c r="E281" s="180" t="s">
        <v>5777</v>
      </c>
      <c r="F281" s="181" t="s">
        <v>5778</v>
      </c>
      <c r="G281" s="182" t="s">
        <v>350</v>
      </c>
      <c r="H281" s="183">
        <v>60</v>
      </c>
      <c r="I281" s="184"/>
      <c r="J281" s="185">
        <f>ROUND(I281*H281,2)</f>
        <v>0</v>
      </c>
      <c r="K281" s="181" t="s">
        <v>721</v>
      </c>
      <c r="L281" s="186"/>
      <c r="M281" s="187" t="s">
        <v>42</v>
      </c>
      <c r="N281" s="188" t="s">
        <v>50</v>
      </c>
      <c r="P281" s="142">
        <f>O281*H281</f>
        <v>0</v>
      </c>
      <c r="Q281" s="142">
        <v>0</v>
      </c>
      <c r="R281" s="142">
        <f>Q281*H281</f>
        <v>0</v>
      </c>
      <c r="S281" s="142">
        <v>0</v>
      </c>
      <c r="T281" s="143">
        <f>S281*H281</f>
        <v>0</v>
      </c>
      <c r="AR281" s="144" t="s">
        <v>559</v>
      </c>
      <c r="AT281" s="144" t="s">
        <v>341</v>
      </c>
      <c r="AU281" s="144" t="s">
        <v>88</v>
      </c>
      <c r="AY281" s="18" t="s">
        <v>305</v>
      </c>
      <c r="BE281" s="145">
        <f>IF(N281="základní",J281,0)</f>
        <v>0</v>
      </c>
      <c r="BF281" s="145">
        <f>IF(N281="snížená",J281,0)</f>
        <v>0</v>
      </c>
      <c r="BG281" s="145">
        <f>IF(N281="zákl. přenesená",J281,0)</f>
        <v>0</v>
      </c>
      <c r="BH281" s="145">
        <f>IF(N281="sníž. přenesená",J281,0)</f>
        <v>0</v>
      </c>
      <c r="BI281" s="145">
        <f>IF(N281="nulová",J281,0)</f>
        <v>0</v>
      </c>
      <c r="BJ281" s="18" t="s">
        <v>86</v>
      </c>
      <c r="BK281" s="145">
        <f>ROUND(I281*H281,2)</f>
        <v>0</v>
      </c>
      <c r="BL281" s="18" t="s">
        <v>436</v>
      </c>
      <c r="BM281" s="144" t="s">
        <v>1510</v>
      </c>
    </row>
    <row r="282" spans="2:65" s="1" customFormat="1" ht="11.25">
      <c r="B282" s="33"/>
      <c r="D282" s="146" t="s">
        <v>313</v>
      </c>
      <c r="F282" s="147" t="s">
        <v>5778</v>
      </c>
      <c r="I282" s="148"/>
      <c r="L282" s="33"/>
      <c r="M282" s="149"/>
      <c r="T282" s="54"/>
      <c r="AT282" s="18" t="s">
        <v>313</v>
      </c>
      <c r="AU282" s="18" t="s">
        <v>88</v>
      </c>
    </row>
    <row r="283" spans="2:65" s="1" customFormat="1" ht="24.2" customHeight="1">
      <c r="B283" s="33"/>
      <c r="C283" s="179" t="s">
        <v>929</v>
      </c>
      <c r="D283" s="179" t="s">
        <v>341</v>
      </c>
      <c r="E283" s="180" t="s">
        <v>5779</v>
      </c>
      <c r="F283" s="181" t="s">
        <v>5780</v>
      </c>
      <c r="G283" s="182" t="s">
        <v>350</v>
      </c>
      <c r="H283" s="183">
        <v>26</v>
      </c>
      <c r="I283" s="184"/>
      <c r="J283" s="185">
        <f>ROUND(I283*H283,2)</f>
        <v>0</v>
      </c>
      <c r="K283" s="181" t="s">
        <v>721</v>
      </c>
      <c r="L283" s="186"/>
      <c r="M283" s="187" t="s">
        <v>42</v>
      </c>
      <c r="N283" s="188" t="s">
        <v>50</v>
      </c>
      <c r="P283" s="142">
        <f>O283*H283</f>
        <v>0</v>
      </c>
      <c r="Q283" s="142">
        <v>0</v>
      </c>
      <c r="R283" s="142">
        <f>Q283*H283</f>
        <v>0</v>
      </c>
      <c r="S283" s="142">
        <v>0</v>
      </c>
      <c r="T283" s="143">
        <f>S283*H283</f>
        <v>0</v>
      </c>
      <c r="AR283" s="144" t="s">
        <v>559</v>
      </c>
      <c r="AT283" s="144" t="s">
        <v>341</v>
      </c>
      <c r="AU283" s="144" t="s">
        <v>88</v>
      </c>
      <c r="AY283" s="18" t="s">
        <v>305</v>
      </c>
      <c r="BE283" s="145">
        <f>IF(N283="základní",J283,0)</f>
        <v>0</v>
      </c>
      <c r="BF283" s="145">
        <f>IF(N283="snížená",J283,0)</f>
        <v>0</v>
      </c>
      <c r="BG283" s="145">
        <f>IF(N283="zákl. přenesená",J283,0)</f>
        <v>0</v>
      </c>
      <c r="BH283" s="145">
        <f>IF(N283="sníž. přenesená",J283,0)</f>
        <v>0</v>
      </c>
      <c r="BI283" s="145">
        <f>IF(N283="nulová",J283,0)</f>
        <v>0</v>
      </c>
      <c r="BJ283" s="18" t="s">
        <v>86</v>
      </c>
      <c r="BK283" s="145">
        <f>ROUND(I283*H283,2)</f>
        <v>0</v>
      </c>
      <c r="BL283" s="18" t="s">
        <v>436</v>
      </c>
      <c r="BM283" s="144" t="s">
        <v>1520</v>
      </c>
    </row>
    <row r="284" spans="2:65" s="1" customFormat="1" ht="11.25">
      <c r="B284" s="33"/>
      <c r="D284" s="146" t="s">
        <v>313</v>
      </c>
      <c r="F284" s="147" t="s">
        <v>5780</v>
      </c>
      <c r="I284" s="148"/>
      <c r="L284" s="33"/>
      <c r="M284" s="149"/>
      <c r="T284" s="54"/>
      <c r="AT284" s="18" t="s">
        <v>313</v>
      </c>
      <c r="AU284" s="18" t="s">
        <v>88</v>
      </c>
    </row>
    <row r="285" spans="2:65" s="1" customFormat="1" ht="24.2" customHeight="1">
      <c r="B285" s="33"/>
      <c r="C285" s="179" t="s">
        <v>938</v>
      </c>
      <c r="D285" s="179" t="s">
        <v>341</v>
      </c>
      <c r="E285" s="180" t="s">
        <v>5781</v>
      </c>
      <c r="F285" s="181" t="s">
        <v>5782</v>
      </c>
      <c r="G285" s="182" t="s">
        <v>350</v>
      </c>
      <c r="H285" s="183">
        <v>28</v>
      </c>
      <c r="I285" s="184"/>
      <c r="J285" s="185">
        <f>ROUND(I285*H285,2)</f>
        <v>0</v>
      </c>
      <c r="K285" s="181" t="s">
        <v>721</v>
      </c>
      <c r="L285" s="186"/>
      <c r="M285" s="187" t="s">
        <v>42</v>
      </c>
      <c r="N285" s="188" t="s">
        <v>50</v>
      </c>
      <c r="P285" s="142">
        <f>O285*H285</f>
        <v>0</v>
      </c>
      <c r="Q285" s="142">
        <v>0</v>
      </c>
      <c r="R285" s="142">
        <f>Q285*H285</f>
        <v>0</v>
      </c>
      <c r="S285" s="142">
        <v>0</v>
      </c>
      <c r="T285" s="143">
        <f>S285*H285</f>
        <v>0</v>
      </c>
      <c r="AR285" s="144" t="s">
        <v>559</v>
      </c>
      <c r="AT285" s="144" t="s">
        <v>341</v>
      </c>
      <c r="AU285" s="144" t="s">
        <v>88</v>
      </c>
      <c r="AY285" s="18" t="s">
        <v>305</v>
      </c>
      <c r="BE285" s="145">
        <f>IF(N285="základní",J285,0)</f>
        <v>0</v>
      </c>
      <c r="BF285" s="145">
        <f>IF(N285="snížená",J285,0)</f>
        <v>0</v>
      </c>
      <c r="BG285" s="145">
        <f>IF(N285="zákl. přenesená",J285,0)</f>
        <v>0</v>
      </c>
      <c r="BH285" s="145">
        <f>IF(N285="sníž. přenesená",J285,0)</f>
        <v>0</v>
      </c>
      <c r="BI285" s="145">
        <f>IF(N285="nulová",J285,0)</f>
        <v>0</v>
      </c>
      <c r="BJ285" s="18" t="s">
        <v>86</v>
      </c>
      <c r="BK285" s="145">
        <f>ROUND(I285*H285,2)</f>
        <v>0</v>
      </c>
      <c r="BL285" s="18" t="s">
        <v>436</v>
      </c>
      <c r="BM285" s="144" t="s">
        <v>1541</v>
      </c>
    </row>
    <row r="286" spans="2:65" s="1" customFormat="1" ht="11.25">
      <c r="B286" s="33"/>
      <c r="D286" s="146" t="s">
        <v>313</v>
      </c>
      <c r="F286" s="147" t="s">
        <v>5782</v>
      </c>
      <c r="I286" s="148"/>
      <c r="L286" s="33"/>
      <c r="M286" s="149"/>
      <c r="T286" s="54"/>
      <c r="AT286" s="18" t="s">
        <v>313</v>
      </c>
      <c r="AU286" s="18" t="s">
        <v>88</v>
      </c>
    </row>
    <row r="287" spans="2:65" s="1" customFormat="1" ht="24.2" customHeight="1">
      <c r="B287" s="33"/>
      <c r="C287" s="179" t="s">
        <v>948</v>
      </c>
      <c r="D287" s="179" t="s">
        <v>341</v>
      </c>
      <c r="E287" s="180" t="s">
        <v>5783</v>
      </c>
      <c r="F287" s="181" t="s">
        <v>5784</v>
      </c>
      <c r="G287" s="182" t="s">
        <v>350</v>
      </c>
      <c r="H287" s="183">
        <v>60</v>
      </c>
      <c r="I287" s="184"/>
      <c r="J287" s="185">
        <f>ROUND(I287*H287,2)</f>
        <v>0</v>
      </c>
      <c r="K287" s="181" t="s">
        <v>721</v>
      </c>
      <c r="L287" s="186"/>
      <c r="M287" s="187" t="s">
        <v>42</v>
      </c>
      <c r="N287" s="188" t="s">
        <v>50</v>
      </c>
      <c r="P287" s="142">
        <f>O287*H287</f>
        <v>0</v>
      </c>
      <c r="Q287" s="142">
        <v>0</v>
      </c>
      <c r="R287" s="142">
        <f>Q287*H287</f>
        <v>0</v>
      </c>
      <c r="S287" s="142">
        <v>0</v>
      </c>
      <c r="T287" s="143">
        <f>S287*H287</f>
        <v>0</v>
      </c>
      <c r="AR287" s="144" t="s">
        <v>559</v>
      </c>
      <c r="AT287" s="144" t="s">
        <v>341</v>
      </c>
      <c r="AU287" s="144" t="s">
        <v>88</v>
      </c>
      <c r="AY287" s="18" t="s">
        <v>305</v>
      </c>
      <c r="BE287" s="145">
        <f>IF(N287="základní",J287,0)</f>
        <v>0</v>
      </c>
      <c r="BF287" s="145">
        <f>IF(N287="snížená",J287,0)</f>
        <v>0</v>
      </c>
      <c r="BG287" s="145">
        <f>IF(N287="zákl. přenesená",J287,0)</f>
        <v>0</v>
      </c>
      <c r="BH287" s="145">
        <f>IF(N287="sníž. přenesená",J287,0)</f>
        <v>0</v>
      </c>
      <c r="BI287" s="145">
        <f>IF(N287="nulová",J287,0)</f>
        <v>0</v>
      </c>
      <c r="BJ287" s="18" t="s">
        <v>86</v>
      </c>
      <c r="BK287" s="145">
        <f>ROUND(I287*H287,2)</f>
        <v>0</v>
      </c>
      <c r="BL287" s="18" t="s">
        <v>436</v>
      </c>
      <c r="BM287" s="144" t="s">
        <v>1549</v>
      </c>
    </row>
    <row r="288" spans="2:65" s="1" customFormat="1" ht="19.5">
      <c r="B288" s="33"/>
      <c r="D288" s="146" t="s">
        <v>313</v>
      </c>
      <c r="F288" s="147" t="s">
        <v>5784</v>
      </c>
      <c r="I288" s="148"/>
      <c r="L288" s="33"/>
      <c r="M288" s="149"/>
      <c r="T288" s="54"/>
      <c r="AT288" s="18" t="s">
        <v>313</v>
      </c>
      <c r="AU288" s="18" t="s">
        <v>88</v>
      </c>
    </row>
    <row r="289" spans="2:65" s="1" customFormat="1" ht="24.2" customHeight="1">
      <c r="B289" s="33"/>
      <c r="C289" s="179" t="s">
        <v>956</v>
      </c>
      <c r="D289" s="179" t="s">
        <v>341</v>
      </c>
      <c r="E289" s="180" t="s">
        <v>5785</v>
      </c>
      <c r="F289" s="181" t="s">
        <v>5786</v>
      </c>
      <c r="G289" s="182" t="s">
        <v>350</v>
      </c>
      <c r="H289" s="183">
        <v>34</v>
      </c>
      <c r="I289" s="184"/>
      <c r="J289" s="185">
        <f>ROUND(I289*H289,2)</f>
        <v>0</v>
      </c>
      <c r="K289" s="181" t="s">
        <v>721</v>
      </c>
      <c r="L289" s="186"/>
      <c r="M289" s="187" t="s">
        <v>42</v>
      </c>
      <c r="N289" s="188" t="s">
        <v>50</v>
      </c>
      <c r="P289" s="142">
        <f>O289*H289</f>
        <v>0</v>
      </c>
      <c r="Q289" s="142">
        <v>0</v>
      </c>
      <c r="R289" s="142">
        <f>Q289*H289</f>
        <v>0</v>
      </c>
      <c r="S289" s="142">
        <v>0</v>
      </c>
      <c r="T289" s="143">
        <f>S289*H289</f>
        <v>0</v>
      </c>
      <c r="AR289" s="144" t="s">
        <v>559</v>
      </c>
      <c r="AT289" s="144" t="s">
        <v>341</v>
      </c>
      <c r="AU289" s="144" t="s">
        <v>88</v>
      </c>
      <c r="AY289" s="18" t="s">
        <v>305</v>
      </c>
      <c r="BE289" s="145">
        <f>IF(N289="základní",J289,0)</f>
        <v>0</v>
      </c>
      <c r="BF289" s="145">
        <f>IF(N289="snížená",J289,0)</f>
        <v>0</v>
      </c>
      <c r="BG289" s="145">
        <f>IF(N289="zákl. přenesená",J289,0)</f>
        <v>0</v>
      </c>
      <c r="BH289" s="145">
        <f>IF(N289="sníž. přenesená",J289,0)</f>
        <v>0</v>
      </c>
      <c r="BI289" s="145">
        <f>IF(N289="nulová",J289,0)</f>
        <v>0</v>
      </c>
      <c r="BJ289" s="18" t="s">
        <v>86</v>
      </c>
      <c r="BK289" s="145">
        <f>ROUND(I289*H289,2)</f>
        <v>0</v>
      </c>
      <c r="BL289" s="18" t="s">
        <v>436</v>
      </c>
      <c r="BM289" s="144" t="s">
        <v>1560</v>
      </c>
    </row>
    <row r="290" spans="2:65" s="1" customFormat="1" ht="11.25">
      <c r="B290" s="33"/>
      <c r="D290" s="146" t="s">
        <v>313</v>
      </c>
      <c r="F290" s="147" t="s">
        <v>5786</v>
      </c>
      <c r="I290" s="148"/>
      <c r="L290" s="33"/>
      <c r="M290" s="149"/>
      <c r="T290" s="54"/>
      <c r="AT290" s="18" t="s">
        <v>313</v>
      </c>
      <c r="AU290" s="18" t="s">
        <v>88</v>
      </c>
    </row>
    <row r="291" spans="2:65" s="1" customFormat="1" ht="21.75" customHeight="1">
      <c r="B291" s="33"/>
      <c r="C291" s="179" t="s">
        <v>971</v>
      </c>
      <c r="D291" s="179" t="s">
        <v>341</v>
      </c>
      <c r="E291" s="180" t="s">
        <v>5787</v>
      </c>
      <c r="F291" s="181" t="s">
        <v>5788</v>
      </c>
      <c r="G291" s="182" t="s">
        <v>350</v>
      </c>
      <c r="H291" s="183">
        <v>44</v>
      </c>
      <c r="I291" s="184"/>
      <c r="J291" s="185">
        <f>ROUND(I291*H291,2)</f>
        <v>0</v>
      </c>
      <c r="K291" s="181" t="s">
        <v>721</v>
      </c>
      <c r="L291" s="186"/>
      <c r="M291" s="187" t="s">
        <v>42</v>
      </c>
      <c r="N291" s="188" t="s">
        <v>50</v>
      </c>
      <c r="P291" s="142">
        <f>O291*H291</f>
        <v>0</v>
      </c>
      <c r="Q291" s="142">
        <v>0</v>
      </c>
      <c r="R291" s="142">
        <f>Q291*H291</f>
        <v>0</v>
      </c>
      <c r="S291" s="142">
        <v>0</v>
      </c>
      <c r="T291" s="143">
        <f>S291*H291</f>
        <v>0</v>
      </c>
      <c r="AR291" s="144" t="s">
        <v>559</v>
      </c>
      <c r="AT291" s="144" t="s">
        <v>341</v>
      </c>
      <c r="AU291" s="144" t="s">
        <v>88</v>
      </c>
      <c r="AY291" s="18" t="s">
        <v>305</v>
      </c>
      <c r="BE291" s="145">
        <f>IF(N291="základní",J291,0)</f>
        <v>0</v>
      </c>
      <c r="BF291" s="145">
        <f>IF(N291="snížená",J291,0)</f>
        <v>0</v>
      </c>
      <c r="BG291" s="145">
        <f>IF(N291="zákl. přenesená",J291,0)</f>
        <v>0</v>
      </c>
      <c r="BH291" s="145">
        <f>IF(N291="sníž. přenesená",J291,0)</f>
        <v>0</v>
      </c>
      <c r="BI291" s="145">
        <f>IF(N291="nulová",J291,0)</f>
        <v>0</v>
      </c>
      <c r="BJ291" s="18" t="s">
        <v>86</v>
      </c>
      <c r="BK291" s="145">
        <f>ROUND(I291*H291,2)</f>
        <v>0</v>
      </c>
      <c r="BL291" s="18" t="s">
        <v>436</v>
      </c>
      <c r="BM291" s="144" t="s">
        <v>1584</v>
      </c>
    </row>
    <row r="292" spans="2:65" s="1" customFormat="1" ht="11.25">
      <c r="B292" s="33"/>
      <c r="D292" s="146" t="s">
        <v>313</v>
      </c>
      <c r="F292" s="147" t="s">
        <v>5788</v>
      </c>
      <c r="I292" s="148"/>
      <c r="L292" s="33"/>
      <c r="M292" s="149"/>
      <c r="T292" s="54"/>
      <c r="AT292" s="18" t="s">
        <v>313</v>
      </c>
      <c r="AU292" s="18" t="s">
        <v>88</v>
      </c>
    </row>
    <row r="293" spans="2:65" s="1" customFormat="1" ht="21.75" customHeight="1">
      <c r="B293" s="33"/>
      <c r="C293" s="179" t="s">
        <v>984</v>
      </c>
      <c r="D293" s="179" t="s">
        <v>341</v>
      </c>
      <c r="E293" s="180" t="s">
        <v>5789</v>
      </c>
      <c r="F293" s="181" t="s">
        <v>5790</v>
      </c>
      <c r="G293" s="182" t="s">
        <v>350</v>
      </c>
      <c r="H293" s="183">
        <v>40</v>
      </c>
      <c r="I293" s="184"/>
      <c r="J293" s="185">
        <f>ROUND(I293*H293,2)</f>
        <v>0</v>
      </c>
      <c r="K293" s="181" t="s">
        <v>721</v>
      </c>
      <c r="L293" s="186"/>
      <c r="M293" s="187" t="s">
        <v>42</v>
      </c>
      <c r="N293" s="188" t="s">
        <v>50</v>
      </c>
      <c r="P293" s="142">
        <f>O293*H293</f>
        <v>0</v>
      </c>
      <c r="Q293" s="142">
        <v>0</v>
      </c>
      <c r="R293" s="142">
        <f>Q293*H293</f>
        <v>0</v>
      </c>
      <c r="S293" s="142">
        <v>0</v>
      </c>
      <c r="T293" s="143">
        <f>S293*H293</f>
        <v>0</v>
      </c>
      <c r="AR293" s="144" t="s">
        <v>559</v>
      </c>
      <c r="AT293" s="144" t="s">
        <v>341</v>
      </c>
      <c r="AU293" s="144" t="s">
        <v>88</v>
      </c>
      <c r="AY293" s="18" t="s">
        <v>305</v>
      </c>
      <c r="BE293" s="145">
        <f>IF(N293="základní",J293,0)</f>
        <v>0</v>
      </c>
      <c r="BF293" s="145">
        <f>IF(N293="snížená",J293,0)</f>
        <v>0</v>
      </c>
      <c r="BG293" s="145">
        <f>IF(N293="zákl. přenesená",J293,0)</f>
        <v>0</v>
      </c>
      <c r="BH293" s="145">
        <f>IF(N293="sníž. přenesená",J293,0)</f>
        <v>0</v>
      </c>
      <c r="BI293" s="145">
        <f>IF(N293="nulová",J293,0)</f>
        <v>0</v>
      </c>
      <c r="BJ293" s="18" t="s">
        <v>86</v>
      </c>
      <c r="BK293" s="145">
        <f>ROUND(I293*H293,2)</f>
        <v>0</v>
      </c>
      <c r="BL293" s="18" t="s">
        <v>436</v>
      </c>
      <c r="BM293" s="144" t="s">
        <v>1593</v>
      </c>
    </row>
    <row r="294" spans="2:65" s="1" customFormat="1" ht="11.25">
      <c r="B294" s="33"/>
      <c r="D294" s="146" t="s">
        <v>313</v>
      </c>
      <c r="F294" s="147" t="s">
        <v>5790</v>
      </c>
      <c r="I294" s="148"/>
      <c r="L294" s="33"/>
      <c r="M294" s="149"/>
      <c r="T294" s="54"/>
      <c r="AT294" s="18" t="s">
        <v>313</v>
      </c>
      <c r="AU294" s="18" t="s">
        <v>88</v>
      </c>
    </row>
    <row r="295" spans="2:65" s="1" customFormat="1" ht="24.2" customHeight="1">
      <c r="B295" s="33"/>
      <c r="C295" s="179" t="s">
        <v>992</v>
      </c>
      <c r="D295" s="179" t="s">
        <v>341</v>
      </c>
      <c r="E295" s="180" t="s">
        <v>5791</v>
      </c>
      <c r="F295" s="181" t="s">
        <v>5792</v>
      </c>
      <c r="G295" s="182" t="s">
        <v>350</v>
      </c>
      <c r="H295" s="183">
        <v>44</v>
      </c>
      <c r="I295" s="184"/>
      <c r="J295" s="185">
        <f>ROUND(I295*H295,2)</f>
        <v>0</v>
      </c>
      <c r="K295" s="181" t="s">
        <v>721</v>
      </c>
      <c r="L295" s="186"/>
      <c r="M295" s="187" t="s">
        <v>42</v>
      </c>
      <c r="N295" s="188" t="s">
        <v>50</v>
      </c>
      <c r="P295" s="142">
        <f>O295*H295</f>
        <v>0</v>
      </c>
      <c r="Q295" s="142">
        <v>0</v>
      </c>
      <c r="R295" s="142">
        <f>Q295*H295</f>
        <v>0</v>
      </c>
      <c r="S295" s="142">
        <v>0</v>
      </c>
      <c r="T295" s="143">
        <f>S295*H295</f>
        <v>0</v>
      </c>
      <c r="AR295" s="144" t="s">
        <v>559</v>
      </c>
      <c r="AT295" s="144" t="s">
        <v>341</v>
      </c>
      <c r="AU295" s="144" t="s">
        <v>88</v>
      </c>
      <c r="AY295" s="18" t="s">
        <v>305</v>
      </c>
      <c r="BE295" s="145">
        <f>IF(N295="základní",J295,0)</f>
        <v>0</v>
      </c>
      <c r="BF295" s="145">
        <f>IF(N295="snížená",J295,0)</f>
        <v>0</v>
      </c>
      <c r="BG295" s="145">
        <f>IF(N295="zákl. přenesená",J295,0)</f>
        <v>0</v>
      </c>
      <c r="BH295" s="145">
        <f>IF(N295="sníž. přenesená",J295,0)</f>
        <v>0</v>
      </c>
      <c r="BI295" s="145">
        <f>IF(N295="nulová",J295,0)</f>
        <v>0</v>
      </c>
      <c r="BJ295" s="18" t="s">
        <v>86</v>
      </c>
      <c r="BK295" s="145">
        <f>ROUND(I295*H295,2)</f>
        <v>0</v>
      </c>
      <c r="BL295" s="18" t="s">
        <v>436</v>
      </c>
      <c r="BM295" s="144" t="s">
        <v>1602</v>
      </c>
    </row>
    <row r="296" spans="2:65" s="1" customFormat="1" ht="11.25">
      <c r="B296" s="33"/>
      <c r="D296" s="146" t="s">
        <v>313</v>
      </c>
      <c r="F296" s="147" t="s">
        <v>5792</v>
      </c>
      <c r="I296" s="148"/>
      <c r="L296" s="33"/>
      <c r="M296" s="149"/>
      <c r="T296" s="54"/>
      <c r="AT296" s="18" t="s">
        <v>313</v>
      </c>
      <c r="AU296" s="18" t="s">
        <v>88</v>
      </c>
    </row>
    <row r="297" spans="2:65" s="1" customFormat="1" ht="21.75" customHeight="1">
      <c r="B297" s="33"/>
      <c r="C297" s="179" t="s">
        <v>1000</v>
      </c>
      <c r="D297" s="179" t="s">
        <v>341</v>
      </c>
      <c r="E297" s="180" t="s">
        <v>5793</v>
      </c>
      <c r="F297" s="181" t="s">
        <v>5794</v>
      </c>
      <c r="G297" s="182" t="s">
        <v>350</v>
      </c>
      <c r="H297" s="183">
        <v>13</v>
      </c>
      <c r="I297" s="184"/>
      <c r="J297" s="185">
        <f>ROUND(I297*H297,2)</f>
        <v>0</v>
      </c>
      <c r="K297" s="181" t="s">
        <v>721</v>
      </c>
      <c r="L297" s="186"/>
      <c r="M297" s="187" t="s">
        <v>42</v>
      </c>
      <c r="N297" s="188" t="s">
        <v>50</v>
      </c>
      <c r="P297" s="142">
        <f>O297*H297</f>
        <v>0</v>
      </c>
      <c r="Q297" s="142">
        <v>0</v>
      </c>
      <c r="R297" s="142">
        <f>Q297*H297</f>
        <v>0</v>
      </c>
      <c r="S297" s="142">
        <v>0</v>
      </c>
      <c r="T297" s="143">
        <f>S297*H297</f>
        <v>0</v>
      </c>
      <c r="AR297" s="144" t="s">
        <v>559</v>
      </c>
      <c r="AT297" s="144" t="s">
        <v>341</v>
      </c>
      <c r="AU297" s="144" t="s">
        <v>88</v>
      </c>
      <c r="AY297" s="18" t="s">
        <v>305</v>
      </c>
      <c r="BE297" s="145">
        <f>IF(N297="základní",J297,0)</f>
        <v>0</v>
      </c>
      <c r="BF297" s="145">
        <f>IF(N297="snížená",J297,0)</f>
        <v>0</v>
      </c>
      <c r="BG297" s="145">
        <f>IF(N297="zákl. přenesená",J297,0)</f>
        <v>0</v>
      </c>
      <c r="BH297" s="145">
        <f>IF(N297="sníž. přenesená",J297,0)</f>
        <v>0</v>
      </c>
      <c r="BI297" s="145">
        <f>IF(N297="nulová",J297,0)</f>
        <v>0</v>
      </c>
      <c r="BJ297" s="18" t="s">
        <v>86</v>
      </c>
      <c r="BK297" s="145">
        <f>ROUND(I297*H297,2)</f>
        <v>0</v>
      </c>
      <c r="BL297" s="18" t="s">
        <v>436</v>
      </c>
      <c r="BM297" s="144" t="s">
        <v>1612</v>
      </c>
    </row>
    <row r="298" spans="2:65" s="1" customFormat="1" ht="11.25">
      <c r="B298" s="33"/>
      <c r="D298" s="146" t="s">
        <v>313</v>
      </c>
      <c r="F298" s="147" t="s">
        <v>5794</v>
      </c>
      <c r="I298" s="148"/>
      <c r="L298" s="33"/>
      <c r="M298" s="149"/>
      <c r="T298" s="54"/>
      <c r="AT298" s="18" t="s">
        <v>313</v>
      </c>
      <c r="AU298" s="18" t="s">
        <v>88</v>
      </c>
    </row>
    <row r="299" spans="2:65" s="1" customFormat="1" ht="21.75" customHeight="1">
      <c r="B299" s="33"/>
      <c r="C299" s="179" t="s">
        <v>1008</v>
      </c>
      <c r="D299" s="179" t="s">
        <v>341</v>
      </c>
      <c r="E299" s="180" t="s">
        <v>5795</v>
      </c>
      <c r="F299" s="181" t="s">
        <v>5796</v>
      </c>
      <c r="G299" s="182" t="s">
        <v>350</v>
      </c>
      <c r="H299" s="183">
        <v>15</v>
      </c>
      <c r="I299" s="184"/>
      <c r="J299" s="185">
        <f>ROUND(I299*H299,2)</f>
        <v>0</v>
      </c>
      <c r="K299" s="181" t="s">
        <v>721</v>
      </c>
      <c r="L299" s="186"/>
      <c r="M299" s="187" t="s">
        <v>42</v>
      </c>
      <c r="N299" s="188" t="s">
        <v>50</v>
      </c>
      <c r="P299" s="142">
        <f>O299*H299</f>
        <v>0</v>
      </c>
      <c r="Q299" s="142">
        <v>0</v>
      </c>
      <c r="R299" s="142">
        <f>Q299*H299</f>
        <v>0</v>
      </c>
      <c r="S299" s="142">
        <v>0</v>
      </c>
      <c r="T299" s="143">
        <f>S299*H299</f>
        <v>0</v>
      </c>
      <c r="AR299" s="144" t="s">
        <v>559</v>
      </c>
      <c r="AT299" s="144" t="s">
        <v>341</v>
      </c>
      <c r="AU299" s="144" t="s">
        <v>88</v>
      </c>
      <c r="AY299" s="18" t="s">
        <v>305</v>
      </c>
      <c r="BE299" s="145">
        <f>IF(N299="základní",J299,0)</f>
        <v>0</v>
      </c>
      <c r="BF299" s="145">
        <f>IF(N299="snížená",J299,0)</f>
        <v>0</v>
      </c>
      <c r="BG299" s="145">
        <f>IF(N299="zákl. přenesená",J299,0)</f>
        <v>0</v>
      </c>
      <c r="BH299" s="145">
        <f>IF(N299="sníž. přenesená",J299,0)</f>
        <v>0</v>
      </c>
      <c r="BI299" s="145">
        <f>IF(N299="nulová",J299,0)</f>
        <v>0</v>
      </c>
      <c r="BJ299" s="18" t="s">
        <v>86</v>
      </c>
      <c r="BK299" s="145">
        <f>ROUND(I299*H299,2)</f>
        <v>0</v>
      </c>
      <c r="BL299" s="18" t="s">
        <v>436</v>
      </c>
      <c r="BM299" s="144" t="s">
        <v>1634</v>
      </c>
    </row>
    <row r="300" spans="2:65" s="1" customFormat="1" ht="11.25">
      <c r="B300" s="33"/>
      <c r="D300" s="146" t="s">
        <v>313</v>
      </c>
      <c r="F300" s="147" t="s">
        <v>5796</v>
      </c>
      <c r="I300" s="148"/>
      <c r="L300" s="33"/>
      <c r="M300" s="149"/>
      <c r="T300" s="54"/>
      <c r="AT300" s="18" t="s">
        <v>313</v>
      </c>
      <c r="AU300" s="18" t="s">
        <v>88</v>
      </c>
    </row>
    <row r="301" spans="2:65" s="1" customFormat="1" ht="24.2" customHeight="1">
      <c r="B301" s="33"/>
      <c r="C301" s="179" t="s">
        <v>1016</v>
      </c>
      <c r="D301" s="179" t="s">
        <v>341</v>
      </c>
      <c r="E301" s="180" t="s">
        <v>5797</v>
      </c>
      <c r="F301" s="181" t="s">
        <v>5798</v>
      </c>
      <c r="G301" s="182" t="s">
        <v>350</v>
      </c>
      <c r="H301" s="183">
        <v>1</v>
      </c>
      <c r="I301" s="184"/>
      <c r="J301" s="185">
        <f>ROUND(I301*H301,2)</f>
        <v>0</v>
      </c>
      <c r="K301" s="181" t="s">
        <v>721</v>
      </c>
      <c r="L301" s="186"/>
      <c r="M301" s="187" t="s">
        <v>42</v>
      </c>
      <c r="N301" s="188" t="s">
        <v>50</v>
      </c>
      <c r="P301" s="142">
        <f>O301*H301</f>
        <v>0</v>
      </c>
      <c r="Q301" s="142">
        <v>0</v>
      </c>
      <c r="R301" s="142">
        <f>Q301*H301</f>
        <v>0</v>
      </c>
      <c r="S301" s="142">
        <v>0</v>
      </c>
      <c r="T301" s="143">
        <f>S301*H301</f>
        <v>0</v>
      </c>
      <c r="AR301" s="144" t="s">
        <v>559</v>
      </c>
      <c r="AT301" s="144" t="s">
        <v>341</v>
      </c>
      <c r="AU301" s="144" t="s">
        <v>88</v>
      </c>
      <c r="AY301" s="18" t="s">
        <v>305</v>
      </c>
      <c r="BE301" s="145">
        <f>IF(N301="základní",J301,0)</f>
        <v>0</v>
      </c>
      <c r="BF301" s="145">
        <f>IF(N301="snížená",J301,0)</f>
        <v>0</v>
      </c>
      <c r="BG301" s="145">
        <f>IF(N301="zákl. přenesená",J301,0)</f>
        <v>0</v>
      </c>
      <c r="BH301" s="145">
        <f>IF(N301="sníž. přenesená",J301,0)</f>
        <v>0</v>
      </c>
      <c r="BI301" s="145">
        <f>IF(N301="nulová",J301,0)</f>
        <v>0</v>
      </c>
      <c r="BJ301" s="18" t="s">
        <v>86</v>
      </c>
      <c r="BK301" s="145">
        <f>ROUND(I301*H301,2)</f>
        <v>0</v>
      </c>
      <c r="BL301" s="18" t="s">
        <v>436</v>
      </c>
      <c r="BM301" s="144" t="s">
        <v>1649</v>
      </c>
    </row>
    <row r="302" spans="2:65" s="1" customFormat="1" ht="11.25">
      <c r="B302" s="33"/>
      <c r="D302" s="146" t="s">
        <v>313</v>
      </c>
      <c r="F302" s="147" t="s">
        <v>5798</v>
      </c>
      <c r="I302" s="148"/>
      <c r="L302" s="33"/>
      <c r="M302" s="149"/>
      <c r="T302" s="54"/>
      <c r="AT302" s="18" t="s">
        <v>313</v>
      </c>
      <c r="AU302" s="18" t="s">
        <v>88</v>
      </c>
    </row>
    <row r="303" spans="2:65" s="1" customFormat="1" ht="24.2" customHeight="1">
      <c r="B303" s="33"/>
      <c r="C303" s="179" t="s">
        <v>1022</v>
      </c>
      <c r="D303" s="179" t="s">
        <v>341</v>
      </c>
      <c r="E303" s="180" t="s">
        <v>5799</v>
      </c>
      <c r="F303" s="181" t="s">
        <v>5800</v>
      </c>
      <c r="G303" s="182" t="s">
        <v>350</v>
      </c>
      <c r="H303" s="183">
        <v>15</v>
      </c>
      <c r="I303" s="184"/>
      <c r="J303" s="185">
        <f>ROUND(I303*H303,2)</f>
        <v>0</v>
      </c>
      <c r="K303" s="181" t="s">
        <v>721</v>
      </c>
      <c r="L303" s="186"/>
      <c r="M303" s="187" t="s">
        <v>42</v>
      </c>
      <c r="N303" s="188" t="s">
        <v>50</v>
      </c>
      <c r="P303" s="142">
        <f>O303*H303</f>
        <v>0</v>
      </c>
      <c r="Q303" s="142">
        <v>0</v>
      </c>
      <c r="R303" s="142">
        <f>Q303*H303</f>
        <v>0</v>
      </c>
      <c r="S303" s="142">
        <v>0</v>
      </c>
      <c r="T303" s="143">
        <f>S303*H303</f>
        <v>0</v>
      </c>
      <c r="AR303" s="144" t="s">
        <v>559</v>
      </c>
      <c r="AT303" s="144" t="s">
        <v>341</v>
      </c>
      <c r="AU303" s="144" t="s">
        <v>88</v>
      </c>
      <c r="AY303" s="18" t="s">
        <v>305</v>
      </c>
      <c r="BE303" s="145">
        <f>IF(N303="základní",J303,0)</f>
        <v>0</v>
      </c>
      <c r="BF303" s="145">
        <f>IF(N303="snížená",J303,0)</f>
        <v>0</v>
      </c>
      <c r="BG303" s="145">
        <f>IF(N303="zákl. přenesená",J303,0)</f>
        <v>0</v>
      </c>
      <c r="BH303" s="145">
        <f>IF(N303="sníž. přenesená",J303,0)</f>
        <v>0</v>
      </c>
      <c r="BI303" s="145">
        <f>IF(N303="nulová",J303,0)</f>
        <v>0</v>
      </c>
      <c r="BJ303" s="18" t="s">
        <v>86</v>
      </c>
      <c r="BK303" s="145">
        <f>ROUND(I303*H303,2)</f>
        <v>0</v>
      </c>
      <c r="BL303" s="18" t="s">
        <v>436</v>
      </c>
      <c r="BM303" s="144" t="s">
        <v>1663</v>
      </c>
    </row>
    <row r="304" spans="2:65" s="1" customFormat="1" ht="11.25">
      <c r="B304" s="33"/>
      <c r="D304" s="146" t="s">
        <v>313</v>
      </c>
      <c r="F304" s="147" t="s">
        <v>5800</v>
      </c>
      <c r="I304" s="148"/>
      <c r="L304" s="33"/>
      <c r="M304" s="149"/>
      <c r="T304" s="54"/>
      <c r="AT304" s="18" t="s">
        <v>313</v>
      </c>
      <c r="AU304" s="18" t="s">
        <v>88</v>
      </c>
    </row>
    <row r="305" spans="2:65" s="1" customFormat="1" ht="24.2" customHeight="1">
      <c r="B305" s="33"/>
      <c r="C305" s="179" t="s">
        <v>1030</v>
      </c>
      <c r="D305" s="179" t="s">
        <v>341</v>
      </c>
      <c r="E305" s="180" t="s">
        <v>5801</v>
      </c>
      <c r="F305" s="181" t="s">
        <v>5802</v>
      </c>
      <c r="G305" s="182" t="s">
        <v>350</v>
      </c>
      <c r="H305" s="183">
        <v>11</v>
      </c>
      <c r="I305" s="184"/>
      <c r="J305" s="185">
        <f>ROUND(I305*H305,2)</f>
        <v>0</v>
      </c>
      <c r="K305" s="181" t="s">
        <v>721</v>
      </c>
      <c r="L305" s="186"/>
      <c r="M305" s="187" t="s">
        <v>42</v>
      </c>
      <c r="N305" s="188" t="s">
        <v>50</v>
      </c>
      <c r="P305" s="142">
        <f>O305*H305</f>
        <v>0</v>
      </c>
      <c r="Q305" s="142">
        <v>0</v>
      </c>
      <c r="R305" s="142">
        <f>Q305*H305</f>
        <v>0</v>
      </c>
      <c r="S305" s="142">
        <v>0</v>
      </c>
      <c r="T305" s="143">
        <f>S305*H305</f>
        <v>0</v>
      </c>
      <c r="AR305" s="144" t="s">
        <v>559</v>
      </c>
      <c r="AT305" s="144" t="s">
        <v>341</v>
      </c>
      <c r="AU305" s="144" t="s">
        <v>88</v>
      </c>
      <c r="AY305" s="18" t="s">
        <v>305</v>
      </c>
      <c r="BE305" s="145">
        <f>IF(N305="základní",J305,0)</f>
        <v>0</v>
      </c>
      <c r="BF305" s="145">
        <f>IF(N305="snížená",J305,0)</f>
        <v>0</v>
      </c>
      <c r="BG305" s="145">
        <f>IF(N305="zákl. přenesená",J305,0)</f>
        <v>0</v>
      </c>
      <c r="BH305" s="145">
        <f>IF(N305="sníž. přenesená",J305,0)</f>
        <v>0</v>
      </c>
      <c r="BI305" s="145">
        <f>IF(N305="nulová",J305,0)</f>
        <v>0</v>
      </c>
      <c r="BJ305" s="18" t="s">
        <v>86</v>
      </c>
      <c r="BK305" s="145">
        <f>ROUND(I305*H305,2)</f>
        <v>0</v>
      </c>
      <c r="BL305" s="18" t="s">
        <v>436</v>
      </c>
      <c r="BM305" s="144" t="s">
        <v>1677</v>
      </c>
    </row>
    <row r="306" spans="2:65" s="1" customFormat="1" ht="19.5">
      <c r="B306" s="33"/>
      <c r="D306" s="146" t="s">
        <v>313</v>
      </c>
      <c r="F306" s="147" t="s">
        <v>5802</v>
      </c>
      <c r="I306" s="148"/>
      <c r="L306" s="33"/>
      <c r="M306" s="149"/>
      <c r="T306" s="54"/>
      <c r="AT306" s="18" t="s">
        <v>313</v>
      </c>
      <c r="AU306" s="18" t="s">
        <v>88</v>
      </c>
    </row>
    <row r="307" spans="2:65" s="1" customFormat="1" ht="24.2" customHeight="1">
      <c r="B307" s="33"/>
      <c r="C307" s="179" t="s">
        <v>1037</v>
      </c>
      <c r="D307" s="179" t="s">
        <v>341</v>
      </c>
      <c r="E307" s="180" t="s">
        <v>5803</v>
      </c>
      <c r="F307" s="181" t="s">
        <v>5804</v>
      </c>
      <c r="G307" s="182" t="s">
        <v>350</v>
      </c>
      <c r="H307" s="183">
        <v>4</v>
      </c>
      <c r="I307" s="184"/>
      <c r="J307" s="185">
        <f>ROUND(I307*H307,2)</f>
        <v>0</v>
      </c>
      <c r="K307" s="181" t="s">
        <v>721</v>
      </c>
      <c r="L307" s="186"/>
      <c r="M307" s="187" t="s">
        <v>42</v>
      </c>
      <c r="N307" s="188" t="s">
        <v>50</v>
      </c>
      <c r="P307" s="142">
        <f>O307*H307</f>
        <v>0</v>
      </c>
      <c r="Q307" s="142">
        <v>0</v>
      </c>
      <c r="R307" s="142">
        <f>Q307*H307</f>
        <v>0</v>
      </c>
      <c r="S307" s="142">
        <v>0</v>
      </c>
      <c r="T307" s="143">
        <f>S307*H307</f>
        <v>0</v>
      </c>
      <c r="AR307" s="144" t="s">
        <v>559</v>
      </c>
      <c r="AT307" s="144" t="s">
        <v>341</v>
      </c>
      <c r="AU307" s="144" t="s">
        <v>88</v>
      </c>
      <c r="AY307" s="18" t="s">
        <v>305</v>
      </c>
      <c r="BE307" s="145">
        <f>IF(N307="základní",J307,0)</f>
        <v>0</v>
      </c>
      <c r="BF307" s="145">
        <f>IF(N307="snížená",J307,0)</f>
        <v>0</v>
      </c>
      <c r="BG307" s="145">
        <f>IF(N307="zákl. přenesená",J307,0)</f>
        <v>0</v>
      </c>
      <c r="BH307" s="145">
        <f>IF(N307="sníž. přenesená",J307,0)</f>
        <v>0</v>
      </c>
      <c r="BI307" s="145">
        <f>IF(N307="nulová",J307,0)</f>
        <v>0</v>
      </c>
      <c r="BJ307" s="18" t="s">
        <v>86</v>
      </c>
      <c r="BK307" s="145">
        <f>ROUND(I307*H307,2)</f>
        <v>0</v>
      </c>
      <c r="BL307" s="18" t="s">
        <v>436</v>
      </c>
      <c r="BM307" s="144" t="s">
        <v>1688</v>
      </c>
    </row>
    <row r="308" spans="2:65" s="1" customFormat="1" ht="11.25">
      <c r="B308" s="33"/>
      <c r="D308" s="146" t="s">
        <v>313</v>
      </c>
      <c r="F308" s="147" t="s">
        <v>5804</v>
      </c>
      <c r="I308" s="148"/>
      <c r="L308" s="33"/>
      <c r="M308" s="149"/>
      <c r="T308" s="54"/>
      <c r="AT308" s="18" t="s">
        <v>313</v>
      </c>
      <c r="AU308" s="18" t="s">
        <v>88</v>
      </c>
    </row>
    <row r="309" spans="2:65" s="1" customFormat="1" ht="24.2" customHeight="1">
      <c r="B309" s="33"/>
      <c r="C309" s="179" t="s">
        <v>1043</v>
      </c>
      <c r="D309" s="179" t="s">
        <v>341</v>
      </c>
      <c r="E309" s="180" t="s">
        <v>5805</v>
      </c>
      <c r="F309" s="181" t="s">
        <v>5806</v>
      </c>
      <c r="G309" s="182" t="s">
        <v>350</v>
      </c>
      <c r="H309" s="183">
        <v>1</v>
      </c>
      <c r="I309" s="184"/>
      <c r="J309" s="185">
        <f>ROUND(I309*H309,2)</f>
        <v>0</v>
      </c>
      <c r="K309" s="181" t="s">
        <v>721</v>
      </c>
      <c r="L309" s="186"/>
      <c r="M309" s="187" t="s">
        <v>42</v>
      </c>
      <c r="N309" s="188" t="s">
        <v>50</v>
      </c>
      <c r="P309" s="142">
        <f>O309*H309</f>
        <v>0</v>
      </c>
      <c r="Q309" s="142">
        <v>0</v>
      </c>
      <c r="R309" s="142">
        <f>Q309*H309</f>
        <v>0</v>
      </c>
      <c r="S309" s="142">
        <v>0</v>
      </c>
      <c r="T309" s="143">
        <f>S309*H309</f>
        <v>0</v>
      </c>
      <c r="AR309" s="144" t="s">
        <v>559</v>
      </c>
      <c r="AT309" s="144" t="s">
        <v>341</v>
      </c>
      <c r="AU309" s="144" t="s">
        <v>88</v>
      </c>
      <c r="AY309" s="18" t="s">
        <v>305</v>
      </c>
      <c r="BE309" s="145">
        <f>IF(N309="základní",J309,0)</f>
        <v>0</v>
      </c>
      <c r="BF309" s="145">
        <f>IF(N309="snížená",J309,0)</f>
        <v>0</v>
      </c>
      <c r="BG309" s="145">
        <f>IF(N309="zákl. přenesená",J309,0)</f>
        <v>0</v>
      </c>
      <c r="BH309" s="145">
        <f>IF(N309="sníž. přenesená",J309,0)</f>
        <v>0</v>
      </c>
      <c r="BI309" s="145">
        <f>IF(N309="nulová",J309,0)</f>
        <v>0</v>
      </c>
      <c r="BJ309" s="18" t="s">
        <v>86</v>
      </c>
      <c r="BK309" s="145">
        <f>ROUND(I309*H309,2)</f>
        <v>0</v>
      </c>
      <c r="BL309" s="18" t="s">
        <v>436</v>
      </c>
      <c r="BM309" s="144" t="s">
        <v>1701</v>
      </c>
    </row>
    <row r="310" spans="2:65" s="1" customFormat="1" ht="11.25">
      <c r="B310" s="33"/>
      <c r="D310" s="146" t="s">
        <v>313</v>
      </c>
      <c r="F310" s="147" t="s">
        <v>5806</v>
      </c>
      <c r="I310" s="148"/>
      <c r="L310" s="33"/>
      <c r="M310" s="149"/>
      <c r="T310" s="54"/>
      <c r="AT310" s="18" t="s">
        <v>313</v>
      </c>
      <c r="AU310" s="18" t="s">
        <v>88</v>
      </c>
    </row>
    <row r="311" spans="2:65" s="1" customFormat="1" ht="24.2" customHeight="1">
      <c r="B311" s="33"/>
      <c r="C311" s="179" t="s">
        <v>1053</v>
      </c>
      <c r="D311" s="179" t="s">
        <v>341</v>
      </c>
      <c r="E311" s="180" t="s">
        <v>5807</v>
      </c>
      <c r="F311" s="181" t="s">
        <v>5808</v>
      </c>
      <c r="G311" s="182" t="s">
        <v>350</v>
      </c>
      <c r="H311" s="183">
        <v>6</v>
      </c>
      <c r="I311" s="184"/>
      <c r="J311" s="185">
        <f>ROUND(I311*H311,2)</f>
        <v>0</v>
      </c>
      <c r="K311" s="181" t="s">
        <v>721</v>
      </c>
      <c r="L311" s="186"/>
      <c r="M311" s="187" t="s">
        <v>42</v>
      </c>
      <c r="N311" s="188" t="s">
        <v>50</v>
      </c>
      <c r="P311" s="142">
        <f>O311*H311</f>
        <v>0</v>
      </c>
      <c r="Q311" s="142">
        <v>0</v>
      </c>
      <c r="R311" s="142">
        <f>Q311*H311</f>
        <v>0</v>
      </c>
      <c r="S311" s="142">
        <v>0</v>
      </c>
      <c r="T311" s="143">
        <f>S311*H311</f>
        <v>0</v>
      </c>
      <c r="AR311" s="144" t="s">
        <v>559</v>
      </c>
      <c r="AT311" s="144" t="s">
        <v>341</v>
      </c>
      <c r="AU311" s="144" t="s">
        <v>88</v>
      </c>
      <c r="AY311" s="18" t="s">
        <v>305</v>
      </c>
      <c r="BE311" s="145">
        <f>IF(N311="základní",J311,0)</f>
        <v>0</v>
      </c>
      <c r="BF311" s="145">
        <f>IF(N311="snížená",J311,0)</f>
        <v>0</v>
      </c>
      <c r="BG311" s="145">
        <f>IF(N311="zákl. přenesená",J311,0)</f>
        <v>0</v>
      </c>
      <c r="BH311" s="145">
        <f>IF(N311="sníž. přenesená",J311,0)</f>
        <v>0</v>
      </c>
      <c r="BI311" s="145">
        <f>IF(N311="nulová",J311,0)</f>
        <v>0</v>
      </c>
      <c r="BJ311" s="18" t="s">
        <v>86</v>
      </c>
      <c r="BK311" s="145">
        <f>ROUND(I311*H311,2)</f>
        <v>0</v>
      </c>
      <c r="BL311" s="18" t="s">
        <v>436</v>
      </c>
      <c r="BM311" s="144" t="s">
        <v>1717</v>
      </c>
    </row>
    <row r="312" spans="2:65" s="1" customFormat="1" ht="11.25">
      <c r="B312" s="33"/>
      <c r="D312" s="146" t="s">
        <v>313</v>
      </c>
      <c r="F312" s="147" t="s">
        <v>5808</v>
      </c>
      <c r="I312" s="148"/>
      <c r="L312" s="33"/>
      <c r="M312" s="149"/>
      <c r="T312" s="54"/>
      <c r="AT312" s="18" t="s">
        <v>313</v>
      </c>
      <c r="AU312" s="18" t="s">
        <v>88</v>
      </c>
    </row>
    <row r="313" spans="2:65" s="1" customFormat="1" ht="16.5" customHeight="1">
      <c r="B313" s="33"/>
      <c r="C313" s="179" t="s">
        <v>1063</v>
      </c>
      <c r="D313" s="179" t="s">
        <v>341</v>
      </c>
      <c r="E313" s="180" t="s">
        <v>5809</v>
      </c>
      <c r="F313" s="181" t="s">
        <v>5810</v>
      </c>
      <c r="G313" s="182" t="s">
        <v>350</v>
      </c>
      <c r="H313" s="183">
        <v>5</v>
      </c>
      <c r="I313" s="184"/>
      <c r="J313" s="185">
        <f>ROUND(I313*H313,2)</f>
        <v>0</v>
      </c>
      <c r="K313" s="181" t="s">
        <v>721</v>
      </c>
      <c r="L313" s="186"/>
      <c r="M313" s="187" t="s">
        <v>42</v>
      </c>
      <c r="N313" s="188" t="s">
        <v>50</v>
      </c>
      <c r="P313" s="142">
        <f>O313*H313</f>
        <v>0</v>
      </c>
      <c r="Q313" s="142">
        <v>0</v>
      </c>
      <c r="R313" s="142">
        <f>Q313*H313</f>
        <v>0</v>
      </c>
      <c r="S313" s="142">
        <v>0</v>
      </c>
      <c r="T313" s="143">
        <f>S313*H313</f>
        <v>0</v>
      </c>
      <c r="AR313" s="144" t="s">
        <v>559</v>
      </c>
      <c r="AT313" s="144" t="s">
        <v>341</v>
      </c>
      <c r="AU313" s="144" t="s">
        <v>88</v>
      </c>
      <c r="AY313" s="18" t="s">
        <v>305</v>
      </c>
      <c r="BE313" s="145">
        <f>IF(N313="základní",J313,0)</f>
        <v>0</v>
      </c>
      <c r="BF313" s="145">
        <f>IF(N313="snížená",J313,0)</f>
        <v>0</v>
      </c>
      <c r="BG313" s="145">
        <f>IF(N313="zákl. přenesená",J313,0)</f>
        <v>0</v>
      </c>
      <c r="BH313" s="145">
        <f>IF(N313="sníž. přenesená",J313,0)</f>
        <v>0</v>
      </c>
      <c r="BI313" s="145">
        <f>IF(N313="nulová",J313,0)</f>
        <v>0</v>
      </c>
      <c r="BJ313" s="18" t="s">
        <v>86</v>
      </c>
      <c r="BK313" s="145">
        <f>ROUND(I313*H313,2)</f>
        <v>0</v>
      </c>
      <c r="BL313" s="18" t="s">
        <v>436</v>
      </c>
      <c r="BM313" s="144" t="s">
        <v>1730</v>
      </c>
    </row>
    <row r="314" spans="2:65" s="1" customFormat="1" ht="11.25">
      <c r="B314" s="33"/>
      <c r="D314" s="146" t="s">
        <v>313</v>
      </c>
      <c r="F314" s="147" t="s">
        <v>5810</v>
      </c>
      <c r="I314" s="148"/>
      <c r="L314" s="33"/>
      <c r="M314" s="149"/>
      <c r="T314" s="54"/>
      <c r="AT314" s="18" t="s">
        <v>313</v>
      </c>
      <c r="AU314" s="18" t="s">
        <v>88</v>
      </c>
    </row>
    <row r="315" spans="2:65" s="1" customFormat="1" ht="21.75" customHeight="1">
      <c r="B315" s="33"/>
      <c r="C315" s="179" t="s">
        <v>1071</v>
      </c>
      <c r="D315" s="179" t="s">
        <v>341</v>
      </c>
      <c r="E315" s="180" t="s">
        <v>5811</v>
      </c>
      <c r="F315" s="181" t="s">
        <v>5812</v>
      </c>
      <c r="G315" s="182" t="s">
        <v>350</v>
      </c>
      <c r="H315" s="183">
        <v>16</v>
      </c>
      <c r="I315" s="184"/>
      <c r="J315" s="185">
        <f>ROUND(I315*H315,2)</f>
        <v>0</v>
      </c>
      <c r="K315" s="181" t="s">
        <v>721</v>
      </c>
      <c r="L315" s="186"/>
      <c r="M315" s="187" t="s">
        <v>42</v>
      </c>
      <c r="N315" s="188" t="s">
        <v>50</v>
      </c>
      <c r="P315" s="142">
        <f>O315*H315</f>
        <v>0</v>
      </c>
      <c r="Q315" s="142">
        <v>0</v>
      </c>
      <c r="R315" s="142">
        <f>Q315*H315</f>
        <v>0</v>
      </c>
      <c r="S315" s="142">
        <v>0</v>
      </c>
      <c r="T315" s="143">
        <f>S315*H315</f>
        <v>0</v>
      </c>
      <c r="AR315" s="144" t="s">
        <v>559</v>
      </c>
      <c r="AT315" s="144" t="s">
        <v>341</v>
      </c>
      <c r="AU315" s="144" t="s">
        <v>88</v>
      </c>
      <c r="AY315" s="18" t="s">
        <v>305</v>
      </c>
      <c r="BE315" s="145">
        <f>IF(N315="základní",J315,0)</f>
        <v>0</v>
      </c>
      <c r="BF315" s="145">
        <f>IF(N315="snížená",J315,0)</f>
        <v>0</v>
      </c>
      <c r="BG315" s="145">
        <f>IF(N315="zákl. přenesená",J315,0)</f>
        <v>0</v>
      </c>
      <c r="BH315" s="145">
        <f>IF(N315="sníž. přenesená",J315,0)</f>
        <v>0</v>
      </c>
      <c r="BI315" s="145">
        <f>IF(N315="nulová",J315,0)</f>
        <v>0</v>
      </c>
      <c r="BJ315" s="18" t="s">
        <v>86</v>
      </c>
      <c r="BK315" s="145">
        <f>ROUND(I315*H315,2)</f>
        <v>0</v>
      </c>
      <c r="BL315" s="18" t="s">
        <v>436</v>
      </c>
      <c r="BM315" s="144" t="s">
        <v>1742</v>
      </c>
    </row>
    <row r="316" spans="2:65" s="1" customFormat="1" ht="11.25">
      <c r="B316" s="33"/>
      <c r="D316" s="146" t="s">
        <v>313</v>
      </c>
      <c r="F316" s="147" t="s">
        <v>5812</v>
      </c>
      <c r="I316" s="148"/>
      <c r="L316" s="33"/>
      <c r="M316" s="149"/>
      <c r="T316" s="54"/>
      <c r="AT316" s="18" t="s">
        <v>313</v>
      </c>
      <c r="AU316" s="18" t="s">
        <v>88</v>
      </c>
    </row>
    <row r="317" spans="2:65" s="1" customFormat="1" ht="21.75" customHeight="1">
      <c r="B317" s="33"/>
      <c r="C317" s="179" t="s">
        <v>1078</v>
      </c>
      <c r="D317" s="179" t="s">
        <v>341</v>
      </c>
      <c r="E317" s="180" t="s">
        <v>5813</v>
      </c>
      <c r="F317" s="181" t="s">
        <v>5814</v>
      </c>
      <c r="G317" s="182" t="s">
        <v>350</v>
      </c>
      <c r="H317" s="183">
        <v>7</v>
      </c>
      <c r="I317" s="184"/>
      <c r="J317" s="185">
        <f>ROUND(I317*H317,2)</f>
        <v>0</v>
      </c>
      <c r="K317" s="181" t="s">
        <v>721</v>
      </c>
      <c r="L317" s="186"/>
      <c r="M317" s="187" t="s">
        <v>42</v>
      </c>
      <c r="N317" s="188" t="s">
        <v>50</v>
      </c>
      <c r="P317" s="142">
        <f>O317*H317</f>
        <v>0</v>
      </c>
      <c r="Q317" s="142">
        <v>0</v>
      </c>
      <c r="R317" s="142">
        <f>Q317*H317</f>
        <v>0</v>
      </c>
      <c r="S317" s="142">
        <v>0</v>
      </c>
      <c r="T317" s="143">
        <f>S317*H317</f>
        <v>0</v>
      </c>
      <c r="AR317" s="144" t="s">
        <v>559</v>
      </c>
      <c r="AT317" s="144" t="s">
        <v>341</v>
      </c>
      <c r="AU317" s="144" t="s">
        <v>88</v>
      </c>
      <c r="AY317" s="18" t="s">
        <v>305</v>
      </c>
      <c r="BE317" s="145">
        <f>IF(N317="základní",J317,0)</f>
        <v>0</v>
      </c>
      <c r="BF317" s="145">
        <f>IF(N317="snížená",J317,0)</f>
        <v>0</v>
      </c>
      <c r="BG317" s="145">
        <f>IF(N317="zákl. přenesená",J317,0)</f>
        <v>0</v>
      </c>
      <c r="BH317" s="145">
        <f>IF(N317="sníž. přenesená",J317,0)</f>
        <v>0</v>
      </c>
      <c r="BI317" s="145">
        <f>IF(N317="nulová",J317,0)</f>
        <v>0</v>
      </c>
      <c r="BJ317" s="18" t="s">
        <v>86</v>
      </c>
      <c r="BK317" s="145">
        <f>ROUND(I317*H317,2)</f>
        <v>0</v>
      </c>
      <c r="BL317" s="18" t="s">
        <v>436</v>
      </c>
      <c r="BM317" s="144" t="s">
        <v>1755</v>
      </c>
    </row>
    <row r="318" spans="2:65" s="1" customFormat="1" ht="11.25">
      <c r="B318" s="33"/>
      <c r="D318" s="146" t="s">
        <v>313</v>
      </c>
      <c r="F318" s="147" t="s">
        <v>5814</v>
      </c>
      <c r="I318" s="148"/>
      <c r="L318" s="33"/>
      <c r="M318" s="149"/>
      <c r="T318" s="54"/>
      <c r="AT318" s="18" t="s">
        <v>313</v>
      </c>
      <c r="AU318" s="18" t="s">
        <v>88</v>
      </c>
    </row>
    <row r="319" spans="2:65" s="1" customFormat="1" ht="21.75" customHeight="1">
      <c r="B319" s="33"/>
      <c r="C319" s="179" t="s">
        <v>1084</v>
      </c>
      <c r="D319" s="179" t="s">
        <v>341</v>
      </c>
      <c r="E319" s="180" t="s">
        <v>5815</v>
      </c>
      <c r="F319" s="181" t="s">
        <v>5816</v>
      </c>
      <c r="G319" s="182" t="s">
        <v>350</v>
      </c>
      <c r="H319" s="183">
        <v>22</v>
      </c>
      <c r="I319" s="184"/>
      <c r="J319" s="185">
        <f>ROUND(I319*H319,2)</f>
        <v>0</v>
      </c>
      <c r="K319" s="181" t="s">
        <v>721</v>
      </c>
      <c r="L319" s="186"/>
      <c r="M319" s="187" t="s">
        <v>42</v>
      </c>
      <c r="N319" s="188" t="s">
        <v>50</v>
      </c>
      <c r="P319" s="142">
        <f>O319*H319</f>
        <v>0</v>
      </c>
      <c r="Q319" s="142">
        <v>0</v>
      </c>
      <c r="R319" s="142">
        <f>Q319*H319</f>
        <v>0</v>
      </c>
      <c r="S319" s="142">
        <v>0</v>
      </c>
      <c r="T319" s="143">
        <f>S319*H319</f>
        <v>0</v>
      </c>
      <c r="AR319" s="144" t="s">
        <v>559</v>
      </c>
      <c r="AT319" s="144" t="s">
        <v>341</v>
      </c>
      <c r="AU319" s="144" t="s">
        <v>88</v>
      </c>
      <c r="AY319" s="18" t="s">
        <v>305</v>
      </c>
      <c r="BE319" s="145">
        <f>IF(N319="základní",J319,0)</f>
        <v>0</v>
      </c>
      <c r="BF319" s="145">
        <f>IF(N319="snížená",J319,0)</f>
        <v>0</v>
      </c>
      <c r="BG319" s="145">
        <f>IF(N319="zákl. přenesená",J319,0)</f>
        <v>0</v>
      </c>
      <c r="BH319" s="145">
        <f>IF(N319="sníž. přenesená",J319,0)</f>
        <v>0</v>
      </c>
      <c r="BI319" s="145">
        <f>IF(N319="nulová",J319,0)</f>
        <v>0</v>
      </c>
      <c r="BJ319" s="18" t="s">
        <v>86</v>
      </c>
      <c r="BK319" s="145">
        <f>ROUND(I319*H319,2)</f>
        <v>0</v>
      </c>
      <c r="BL319" s="18" t="s">
        <v>436</v>
      </c>
      <c r="BM319" s="144" t="s">
        <v>1773</v>
      </c>
    </row>
    <row r="320" spans="2:65" s="1" customFormat="1" ht="11.25">
      <c r="B320" s="33"/>
      <c r="D320" s="146" t="s">
        <v>313</v>
      </c>
      <c r="F320" s="147" t="s">
        <v>5816</v>
      </c>
      <c r="I320" s="148"/>
      <c r="L320" s="33"/>
      <c r="M320" s="149"/>
      <c r="T320" s="54"/>
      <c r="AT320" s="18" t="s">
        <v>313</v>
      </c>
      <c r="AU320" s="18" t="s">
        <v>88</v>
      </c>
    </row>
    <row r="321" spans="2:65" s="1" customFormat="1" ht="24.2" customHeight="1">
      <c r="B321" s="33"/>
      <c r="C321" s="179" t="s">
        <v>1096</v>
      </c>
      <c r="D321" s="179" t="s">
        <v>341</v>
      </c>
      <c r="E321" s="180" t="s">
        <v>5817</v>
      </c>
      <c r="F321" s="181" t="s">
        <v>5818</v>
      </c>
      <c r="G321" s="182" t="s">
        <v>350</v>
      </c>
      <c r="H321" s="183">
        <v>45</v>
      </c>
      <c r="I321" s="184"/>
      <c r="J321" s="185">
        <f>ROUND(I321*H321,2)</f>
        <v>0</v>
      </c>
      <c r="K321" s="181" t="s">
        <v>721</v>
      </c>
      <c r="L321" s="186"/>
      <c r="M321" s="187" t="s">
        <v>42</v>
      </c>
      <c r="N321" s="188" t="s">
        <v>50</v>
      </c>
      <c r="P321" s="142">
        <f>O321*H321</f>
        <v>0</v>
      </c>
      <c r="Q321" s="142">
        <v>0</v>
      </c>
      <c r="R321" s="142">
        <f>Q321*H321</f>
        <v>0</v>
      </c>
      <c r="S321" s="142">
        <v>0</v>
      </c>
      <c r="T321" s="143">
        <f>S321*H321</f>
        <v>0</v>
      </c>
      <c r="AR321" s="144" t="s">
        <v>559</v>
      </c>
      <c r="AT321" s="144" t="s">
        <v>341</v>
      </c>
      <c r="AU321" s="144" t="s">
        <v>88</v>
      </c>
      <c r="AY321" s="18" t="s">
        <v>305</v>
      </c>
      <c r="BE321" s="145">
        <f>IF(N321="základní",J321,0)</f>
        <v>0</v>
      </c>
      <c r="BF321" s="145">
        <f>IF(N321="snížená",J321,0)</f>
        <v>0</v>
      </c>
      <c r="BG321" s="145">
        <f>IF(N321="zákl. přenesená",J321,0)</f>
        <v>0</v>
      </c>
      <c r="BH321" s="145">
        <f>IF(N321="sníž. přenesená",J321,0)</f>
        <v>0</v>
      </c>
      <c r="BI321" s="145">
        <f>IF(N321="nulová",J321,0)</f>
        <v>0</v>
      </c>
      <c r="BJ321" s="18" t="s">
        <v>86</v>
      </c>
      <c r="BK321" s="145">
        <f>ROUND(I321*H321,2)</f>
        <v>0</v>
      </c>
      <c r="BL321" s="18" t="s">
        <v>436</v>
      </c>
      <c r="BM321" s="144" t="s">
        <v>1783</v>
      </c>
    </row>
    <row r="322" spans="2:65" s="1" customFormat="1" ht="11.25">
      <c r="B322" s="33"/>
      <c r="D322" s="146" t="s">
        <v>313</v>
      </c>
      <c r="F322" s="147" t="s">
        <v>5818</v>
      </c>
      <c r="I322" s="148"/>
      <c r="L322" s="33"/>
      <c r="M322" s="149"/>
      <c r="T322" s="54"/>
      <c r="AT322" s="18" t="s">
        <v>313</v>
      </c>
      <c r="AU322" s="18" t="s">
        <v>88</v>
      </c>
    </row>
    <row r="323" spans="2:65" s="1" customFormat="1" ht="24.2" customHeight="1">
      <c r="B323" s="33"/>
      <c r="C323" s="179" t="s">
        <v>1106</v>
      </c>
      <c r="D323" s="179" t="s">
        <v>341</v>
      </c>
      <c r="E323" s="180" t="s">
        <v>5819</v>
      </c>
      <c r="F323" s="181" t="s">
        <v>5820</v>
      </c>
      <c r="G323" s="182" t="s">
        <v>350</v>
      </c>
      <c r="H323" s="183">
        <v>9</v>
      </c>
      <c r="I323" s="184"/>
      <c r="J323" s="185">
        <f>ROUND(I323*H323,2)</f>
        <v>0</v>
      </c>
      <c r="K323" s="181" t="s">
        <v>721</v>
      </c>
      <c r="L323" s="186"/>
      <c r="M323" s="187" t="s">
        <v>42</v>
      </c>
      <c r="N323" s="188" t="s">
        <v>50</v>
      </c>
      <c r="P323" s="142">
        <f>O323*H323</f>
        <v>0</v>
      </c>
      <c r="Q323" s="142">
        <v>0</v>
      </c>
      <c r="R323" s="142">
        <f>Q323*H323</f>
        <v>0</v>
      </c>
      <c r="S323" s="142">
        <v>0</v>
      </c>
      <c r="T323" s="143">
        <f>S323*H323</f>
        <v>0</v>
      </c>
      <c r="AR323" s="144" t="s">
        <v>559</v>
      </c>
      <c r="AT323" s="144" t="s">
        <v>341</v>
      </c>
      <c r="AU323" s="144" t="s">
        <v>88</v>
      </c>
      <c r="AY323" s="18" t="s">
        <v>305</v>
      </c>
      <c r="BE323" s="145">
        <f>IF(N323="základní",J323,0)</f>
        <v>0</v>
      </c>
      <c r="BF323" s="145">
        <f>IF(N323="snížená",J323,0)</f>
        <v>0</v>
      </c>
      <c r="BG323" s="145">
        <f>IF(N323="zákl. přenesená",J323,0)</f>
        <v>0</v>
      </c>
      <c r="BH323" s="145">
        <f>IF(N323="sníž. přenesená",J323,0)</f>
        <v>0</v>
      </c>
      <c r="BI323" s="145">
        <f>IF(N323="nulová",J323,0)</f>
        <v>0</v>
      </c>
      <c r="BJ323" s="18" t="s">
        <v>86</v>
      </c>
      <c r="BK323" s="145">
        <f>ROUND(I323*H323,2)</f>
        <v>0</v>
      </c>
      <c r="BL323" s="18" t="s">
        <v>436</v>
      </c>
      <c r="BM323" s="144" t="s">
        <v>1791</v>
      </c>
    </row>
    <row r="324" spans="2:65" s="1" customFormat="1" ht="11.25">
      <c r="B324" s="33"/>
      <c r="D324" s="146" t="s">
        <v>313</v>
      </c>
      <c r="F324" s="147" t="s">
        <v>5820</v>
      </c>
      <c r="I324" s="148"/>
      <c r="L324" s="33"/>
      <c r="M324" s="149"/>
      <c r="T324" s="54"/>
      <c r="AT324" s="18" t="s">
        <v>313</v>
      </c>
      <c r="AU324" s="18" t="s">
        <v>88</v>
      </c>
    </row>
    <row r="325" spans="2:65" s="1" customFormat="1" ht="21.75" customHeight="1">
      <c r="B325" s="33"/>
      <c r="C325" s="179" t="s">
        <v>1113</v>
      </c>
      <c r="D325" s="179" t="s">
        <v>341</v>
      </c>
      <c r="E325" s="180" t="s">
        <v>5821</v>
      </c>
      <c r="F325" s="181" t="s">
        <v>5822</v>
      </c>
      <c r="G325" s="182" t="s">
        <v>350</v>
      </c>
      <c r="H325" s="183">
        <v>1</v>
      </c>
      <c r="I325" s="184"/>
      <c r="J325" s="185">
        <f>ROUND(I325*H325,2)</f>
        <v>0</v>
      </c>
      <c r="K325" s="181" t="s">
        <v>721</v>
      </c>
      <c r="L325" s="186"/>
      <c r="M325" s="187" t="s">
        <v>42</v>
      </c>
      <c r="N325" s="188" t="s">
        <v>50</v>
      </c>
      <c r="P325" s="142">
        <f>O325*H325</f>
        <v>0</v>
      </c>
      <c r="Q325" s="142">
        <v>0</v>
      </c>
      <c r="R325" s="142">
        <f>Q325*H325</f>
        <v>0</v>
      </c>
      <c r="S325" s="142">
        <v>0</v>
      </c>
      <c r="T325" s="143">
        <f>S325*H325</f>
        <v>0</v>
      </c>
      <c r="AR325" s="144" t="s">
        <v>559</v>
      </c>
      <c r="AT325" s="144" t="s">
        <v>341</v>
      </c>
      <c r="AU325" s="144" t="s">
        <v>88</v>
      </c>
      <c r="AY325" s="18" t="s">
        <v>305</v>
      </c>
      <c r="BE325" s="145">
        <f>IF(N325="základní",J325,0)</f>
        <v>0</v>
      </c>
      <c r="BF325" s="145">
        <f>IF(N325="snížená",J325,0)</f>
        <v>0</v>
      </c>
      <c r="BG325" s="145">
        <f>IF(N325="zákl. přenesená",J325,0)</f>
        <v>0</v>
      </c>
      <c r="BH325" s="145">
        <f>IF(N325="sníž. přenesená",J325,0)</f>
        <v>0</v>
      </c>
      <c r="BI325" s="145">
        <f>IF(N325="nulová",J325,0)</f>
        <v>0</v>
      </c>
      <c r="BJ325" s="18" t="s">
        <v>86</v>
      </c>
      <c r="BK325" s="145">
        <f>ROUND(I325*H325,2)</f>
        <v>0</v>
      </c>
      <c r="BL325" s="18" t="s">
        <v>436</v>
      </c>
      <c r="BM325" s="144" t="s">
        <v>1799</v>
      </c>
    </row>
    <row r="326" spans="2:65" s="1" customFormat="1" ht="11.25">
      <c r="B326" s="33"/>
      <c r="D326" s="146" t="s">
        <v>313</v>
      </c>
      <c r="F326" s="147" t="s">
        <v>5822</v>
      </c>
      <c r="I326" s="148"/>
      <c r="L326" s="33"/>
      <c r="M326" s="149"/>
      <c r="T326" s="54"/>
      <c r="AT326" s="18" t="s">
        <v>313</v>
      </c>
      <c r="AU326" s="18" t="s">
        <v>88</v>
      </c>
    </row>
    <row r="327" spans="2:65" s="1" customFormat="1" ht="24.2" customHeight="1">
      <c r="B327" s="33"/>
      <c r="C327" s="179" t="s">
        <v>1120</v>
      </c>
      <c r="D327" s="179" t="s">
        <v>341</v>
      </c>
      <c r="E327" s="180" t="s">
        <v>5823</v>
      </c>
      <c r="F327" s="181" t="s">
        <v>5824</v>
      </c>
      <c r="G327" s="182" t="s">
        <v>350</v>
      </c>
      <c r="H327" s="183">
        <v>18</v>
      </c>
      <c r="I327" s="184"/>
      <c r="J327" s="185">
        <f>ROUND(I327*H327,2)</f>
        <v>0</v>
      </c>
      <c r="K327" s="181" t="s">
        <v>721</v>
      </c>
      <c r="L327" s="186"/>
      <c r="M327" s="187" t="s">
        <v>42</v>
      </c>
      <c r="N327" s="188" t="s">
        <v>50</v>
      </c>
      <c r="P327" s="142">
        <f>O327*H327</f>
        <v>0</v>
      </c>
      <c r="Q327" s="142">
        <v>0</v>
      </c>
      <c r="R327" s="142">
        <f>Q327*H327</f>
        <v>0</v>
      </c>
      <c r="S327" s="142">
        <v>0</v>
      </c>
      <c r="T327" s="143">
        <f>S327*H327</f>
        <v>0</v>
      </c>
      <c r="AR327" s="144" t="s">
        <v>559</v>
      </c>
      <c r="AT327" s="144" t="s">
        <v>341</v>
      </c>
      <c r="AU327" s="144" t="s">
        <v>88</v>
      </c>
      <c r="AY327" s="18" t="s">
        <v>305</v>
      </c>
      <c r="BE327" s="145">
        <f>IF(N327="základní",J327,0)</f>
        <v>0</v>
      </c>
      <c r="BF327" s="145">
        <f>IF(N327="snížená",J327,0)</f>
        <v>0</v>
      </c>
      <c r="BG327" s="145">
        <f>IF(N327="zákl. přenesená",J327,0)</f>
        <v>0</v>
      </c>
      <c r="BH327" s="145">
        <f>IF(N327="sníž. přenesená",J327,0)</f>
        <v>0</v>
      </c>
      <c r="BI327" s="145">
        <f>IF(N327="nulová",J327,0)</f>
        <v>0</v>
      </c>
      <c r="BJ327" s="18" t="s">
        <v>86</v>
      </c>
      <c r="BK327" s="145">
        <f>ROUND(I327*H327,2)</f>
        <v>0</v>
      </c>
      <c r="BL327" s="18" t="s">
        <v>436</v>
      </c>
      <c r="BM327" s="144" t="s">
        <v>1807</v>
      </c>
    </row>
    <row r="328" spans="2:65" s="1" customFormat="1" ht="11.25">
      <c r="B328" s="33"/>
      <c r="D328" s="146" t="s">
        <v>313</v>
      </c>
      <c r="F328" s="147" t="s">
        <v>5824</v>
      </c>
      <c r="I328" s="148"/>
      <c r="L328" s="33"/>
      <c r="M328" s="149"/>
      <c r="T328" s="54"/>
      <c r="AT328" s="18" t="s">
        <v>313</v>
      </c>
      <c r="AU328" s="18" t="s">
        <v>88</v>
      </c>
    </row>
    <row r="329" spans="2:65" s="1" customFormat="1" ht="24.2" customHeight="1">
      <c r="B329" s="33"/>
      <c r="C329" s="179" t="s">
        <v>1128</v>
      </c>
      <c r="D329" s="179" t="s">
        <v>341</v>
      </c>
      <c r="E329" s="180" t="s">
        <v>5825</v>
      </c>
      <c r="F329" s="181" t="s">
        <v>5826</v>
      </c>
      <c r="G329" s="182" t="s">
        <v>350</v>
      </c>
      <c r="H329" s="183">
        <v>1</v>
      </c>
      <c r="I329" s="184"/>
      <c r="J329" s="185">
        <f>ROUND(I329*H329,2)</f>
        <v>0</v>
      </c>
      <c r="K329" s="181" t="s">
        <v>721</v>
      </c>
      <c r="L329" s="186"/>
      <c r="M329" s="187" t="s">
        <v>42</v>
      </c>
      <c r="N329" s="188" t="s">
        <v>50</v>
      </c>
      <c r="P329" s="142">
        <f>O329*H329</f>
        <v>0</v>
      </c>
      <c r="Q329" s="142">
        <v>0</v>
      </c>
      <c r="R329" s="142">
        <f>Q329*H329</f>
        <v>0</v>
      </c>
      <c r="S329" s="142">
        <v>0</v>
      </c>
      <c r="T329" s="143">
        <f>S329*H329</f>
        <v>0</v>
      </c>
      <c r="AR329" s="144" t="s">
        <v>559</v>
      </c>
      <c r="AT329" s="144" t="s">
        <v>341</v>
      </c>
      <c r="AU329" s="144" t="s">
        <v>88</v>
      </c>
      <c r="AY329" s="18" t="s">
        <v>305</v>
      </c>
      <c r="BE329" s="145">
        <f>IF(N329="základní",J329,0)</f>
        <v>0</v>
      </c>
      <c r="BF329" s="145">
        <f>IF(N329="snížená",J329,0)</f>
        <v>0</v>
      </c>
      <c r="BG329" s="145">
        <f>IF(N329="zákl. přenesená",J329,0)</f>
        <v>0</v>
      </c>
      <c r="BH329" s="145">
        <f>IF(N329="sníž. přenesená",J329,0)</f>
        <v>0</v>
      </c>
      <c r="BI329" s="145">
        <f>IF(N329="nulová",J329,0)</f>
        <v>0</v>
      </c>
      <c r="BJ329" s="18" t="s">
        <v>86</v>
      </c>
      <c r="BK329" s="145">
        <f>ROUND(I329*H329,2)</f>
        <v>0</v>
      </c>
      <c r="BL329" s="18" t="s">
        <v>436</v>
      </c>
      <c r="BM329" s="144" t="s">
        <v>1815</v>
      </c>
    </row>
    <row r="330" spans="2:65" s="1" customFormat="1" ht="11.25">
      <c r="B330" s="33"/>
      <c r="D330" s="146" t="s">
        <v>313</v>
      </c>
      <c r="F330" s="147" t="s">
        <v>5826</v>
      </c>
      <c r="I330" s="148"/>
      <c r="L330" s="33"/>
      <c r="M330" s="149"/>
      <c r="T330" s="54"/>
      <c r="AT330" s="18" t="s">
        <v>313</v>
      </c>
      <c r="AU330" s="18" t="s">
        <v>88</v>
      </c>
    </row>
    <row r="331" spans="2:65" s="1" customFormat="1" ht="24.2" customHeight="1">
      <c r="B331" s="33"/>
      <c r="C331" s="179" t="s">
        <v>1137</v>
      </c>
      <c r="D331" s="179" t="s">
        <v>341</v>
      </c>
      <c r="E331" s="180" t="s">
        <v>5827</v>
      </c>
      <c r="F331" s="181" t="s">
        <v>5828</v>
      </c>
      <c r="G331" s="182" t="s">
        <v>350</v>
      </c>
      <c r="H331" s="183">
        <v>2</v>
      </c>
      <c r="I331" s="184"/>
      <c r="J331" s="185">
        <f>ROUND(I331*H331,2)</f>
        <v>0</v>
      </c>
      <c r="K331" s="181" t="s">
        <v>721</v>
      </c>
      <c r="L331" s="186"/>
      <c r="M331" s="187" t="s">
        <v>42</v>
      </c>
      <c r="N331" s="188" t="s">
        <v>50</v>
      </c>
      <c r="P331" s="142">
        <f>O331*H331</f>
        <v>0</v>
      </c>
      <c r="Q331" s="142">
        <v>0</v>
      </c>
      <c r="R331" s="142">
        <f>Q331*H331</f>
        <v>0</v>
      </c>
      <c r="S331" s="142">
        <v>0</v>
      </c>
      <c r="T331" s="143">
        <f>S331*H331</f>
        <v>0</v>
      </c>
      <c r="AR331" s="144" t="s">
        <v>559</v>
      </c>
      <c r="AT331" s="144" t="s">
        <v>341</v>
      </c>
      <c r="AU331" s="144" t="s">
        <v>88</v>
      </c>
      <c r="AY331" s="18" t="s">
        <v>305</v>
      </c>
      <c r="BE331" s="145">
        <f>IF(N331="základní",J331,0)</f>
        <v>0</v>
      </c>
      <c r="BF331" s="145">
        <f>IF(N331="snížená",J331,0)</f>
        <v>0</v>
      </c>
      <c r="BG331" s="145">
        <f>IF(N331="zákl. přenesená",J331,0)</f>
        <v>0</v>
      </c>
      <c r="BH331" s="145">
        <f>IF(N331="sníž. přenesená",J331,0)</f>
        <v>0</v>
      </c>
      <c r="BI331" s="145">
        <f>IF(N331="nulová",J331,0)</f>
        <v>0</v>
      </c>
      <c r="BJ331" s="18" t="s">
        <v>86</v>
      </c>
      <c r="BK331" s="145">
        <f>ROUND(I331*H331,2)</f>
        <v>0</v>
      </c>
      <c r="BL331" s="18" t="s">
        <v>436</v>
      </c>
      <c r="BM331" s="144" t="s">
        <v>1825</v>
      </c>
    </row>
    <row r="332" spans="2:65" s="1" customFormat="1" ht="19.5">
      <c r="B332" s="33"/>
      <c r="D332" s="146" t="s">
        <v>313</v>
      </c>
      <c r="F332" s="147" t="s">
        <v>5828</v>
      </c>
      <c r="I332" s="148"/>
      <c r="L332" s="33"/>
      <c r="M332" s="149"/>
      <c r="T332" s="54"/>
      <c r="AT332" s="18" t="s">
        <v>313</v>
      </c>
      <c r="AU332" s="18" t="s">
        <v>88</v>
      </c>
    </row>
    <row r="333" spans="2:65" s="1" customFormat="1" ht="24.2" customHeight="1">
      <c r="B333" s="33"/>
      <c r="C333" s="179" t="s">
        <v>1145</v>
      </c>
      <c r="D333" s="179" t="s">
        <v>341</v>
      </c>
      <c r="E333" s="180" t="s">
        <v>5829</v>
      </c>
      <c r="F333" s="181" t="s">
        <v>5830</v>
      </c>
      <c r="G333" s="182" t="s">
        <v>350</v>
      </c>
      <c r="H333" s="183">
        <v>3</v>
      </c>
      <c r="I333" s="184"/>
      <c r="J333" s="185">
        <f>ROUND(I333*H333,2)</f>
        <v>0</v>
      </c>
      <c r="K333" s="181" t="s">
        <v>721</v>
      </c>
      <c r="L333" s="186"/>
      <c r="M333" s="187" t="s">
        <v>42</v>
      </c>
      <c r="N333" s="188" t="s">
        <v>50</v>
      </c>
      <c r="P333" s="142">
        <f>O333*H333</f>
        <v>0</v>
      </c>
      <c r="Q333" s="142">
        <v>0</v>
      </c>
      <c r="R333" s="142">
        <f>Q333*H333</f>
        <v>0</v>
      </c>
      <c r="S333" s="142">
        <v>0</v>
      </c>
      <c r="T333" s="143">
        <f>S333*H333</f>
        <v>0</v>
      </c>
      <c r="AR333" s="144" t="s">
        <v>559</v>
      </c>
      <c r="AT333" s="144" t="s">
        <v>341</v>
      </c>
      <c r="AU333" s="144" t="s">
        <v>88</v>
      </c>
      <c r="AY333" s="18" t="s">
        <v>305</v>
      </c>
      <c r="BE333" s="145">
        <f>IF(N333="základní",J333,0)</f>
        <v>0</v>
      </c>
      <c r="BF333" s="145">
        <f>IF(N333="snížená",J333,0)</f>
        <v>0</v>
      </c>
      <c r="BG333" s="145">
        <f>IF(N333="zákl. přenesená",J333,0)</f>
        <v>0</v>
      </c>
      <c r="BH333" s="145">
        <f>IF(N333="sníž. přenesená",J333,0)</f>
        <v>0</v>
      </c>
      <c r="BI333" s="145">
        <f>IF(N333="nulová",J333,0)</f>
        <v>0</v>
      </c>
      <c r="BJ333" s="18" t="s">
        <v>86</v>
      </c>
      <c r="BK333" s="145">
        <f>ROUND(I333*H333,2)</f>
        <v>0</v>
      </c>
      <c r="BL333" s="18" t="s">
        <v>436</v>
      </c>
      <c r="BM333" s="144" t="s">
        <v>1833</v>
      </c>
    </row>
    <row r="334" spans="2:65" s="1" customFormat="1" ht="19.5">
      <c r="B334" s="33"/>
      <c r="D334" s="146" t="s">
        <v>313</v>
      </c>
      <c r="F334" s="147" t="s">
        <v>5830</v>
      </c>
      <c r="I334" s="148"/>
      <c r="L334" s="33"/>
      <c r="M334" s="149"/>
      <c r="T334" s="54"/>
      <c r="AT334" s="18" t="s">
        <v>313</v>
      </c>
      <c r="AU334" s="18" t="s">
        <v>88</v>
      </c>
    </row>
    <row r="335" spans="2:65" s="1" customFormat="1" ht="24.2" customHeight="1">
      <c r="B335" s="33"/>
      <c r="C335" s="179" t="s">
        <v>1152</v>
      </c>
      <c r="D335" s="179" t="s">
        <v>341</v>
      </c>
      <c r="E335" s="180" t="s">
        <v>5831</v>
      </c>
      <c r="F335" s="181" t="s">
        <v>5832</v>
      </c>
      <c r="G335" s="182" t="s">
        <v>350</v>
      </c>
      <c r="H335" s="183">
        <v>35</v>
      </c>
      <c r="I335" s="184"/>
      <c r="J335" s="185">
        <f>ROUND(I335*H335,2)</f>
        <v>0</v>
      </c>
      <c r="K335" s="181" t="s">
        <v>721</v>
      </c>
      <c r="L335" s="186"/>
      <c r="M335" s="187" t="s">
        <v>42</v>
      </c>
      <c r="N335" s="188" t="s">
        <v>50</v>
      </c>
      <c r="P335" s="142">
        <f>O335*H335</f>
        <v>0</v>
      </c>
      <c r="Q335" s="142">
        <v>0</v>
      </c>
      <c r="R335" s="142">
        <f>Q335*H335</f>
        <v>0</v>
      </c>
      <c r="S335" s="142">
        <v>0</v>
      </c>
      <c r="T335" s="143">
        <f>S335*H335</f>
        <v>0</v>
      </c>
      <c r="AR335" s="144" t="s">
        <v>559</v>
      </c>
      <c r="AT335" s="144" t="s">
        <v>341</v>
      </c>
      <c r="AU335" s="144" t="s">
        <v>88</v>
      </c>
      <c r="AY335" s="18" t="s">
        <v>305</v>
      </c>
      <c r="BE335" s="145">
        <f>IF(N335="základní",J335,0)</f>
        <v>0</v>
      </c>
      <c r="BF335" s="145">
        <f>IF(N335="snížená",J335,0)</f>
        <v>0</v>
      </c>
      <c r="BG335" s="145">
        <f>IF(N335="zákl. přenesená",J335,0)</f>
        <v>0</v>
      </c>
      <c r="BH335" s="145">
        <f>IF(N335="sníž. přenesená",J335,0)</f>
        <v>0</v>
      </c>
      <c r="BI335" s="145">
        <f>IF(N335="nulová",J335,0)</f>
        <v>0</v>
      </c>
      <c r="BJ335" s="18" t="s">
        <v>86</v>
      </c>
      <c r="BK335" s="145">
        <f>ROUND(I335*H335,2)</f>
        <v>0</v>
      </c>
      <c r="BL335" s="18" t="s">
        <v>436</v>
      </c>
      <c r="BM335" s="144" t="s">
        <v>1841</v>
      </c>
    </row>
    <row r="336" spans="2:65" s="1" customFormat="1" ht="19.5">
      <c r="B336" s="33"/>
      <c r="D336" s="146" t="s">
        <v>313</v>
      </c>
      <c r="F336" s="147" t="s">
        <v>5832</v>
      </c>
      <c r="I336" s="148"/>
      <c r="L336" s="33"/>
      <c r="M336" s="149"/>
      <c r="T336" s="54"/>
      <c r="AT336" s="18" t="s">
        <v>313</v>
      </c>
      <c r="AU336" s="18" t="s">
        <v>88</v>
      </c>
    </row>
    <row r="337" spans="2:65" s="1" customFormat="1" ht="24.2" customHeight="1">
      <c r="B337" s="33"/>
      <c r="C337" s="179" t="s">
        <v>1158</v>
      </c>
      <c r="D337" s="179" t="s">
        <v>341</v>
      </c>
      <c r="E337" s="180" t="s">
        <v>5833</v>
      </c>
      <c r="F337" s="181" t="s">
        <v>5834</v>
      </c>
      <c r="G337" s="182" t="s">
        <v>350</v>
      </c>
      <c r="H337" s="183">
        <v>0</v>
      </c>
      <c r="I337" s="184"/>
      <c r="J337" s="185">
        <f>ROUND(I337*H337,2)</f>
        <v>0</v>
      </c>
      <c r="K337" s="181" t="s">
        <v>721</v>
      </c>
      <c r="L337" s="186"/>
      <c r="M337" s="187" t="s">
        <v>42</v>
      </c>
      <c r="N337" s="188" t="s">
        <v>50</v>
      </c>
      <c r="P337" s="142">
        <f>O337*H337</f>
        <v>0</v>
      </c>
      <c r="Q337" s="142">
        <v>0</v>
      </c>
      <c r="R337" s="142">
        <f>Q337*H337</f>
        <v>0</v>
      </c>
      <c r="S337" s="142">
        <v>0</v>
      </c>
      <c r="T337" s="143">
        <f>S337*H337</f>
        <v>0</v>
      </c>
      <c r="AR337" s="144" t="s">
        <v>559</v>
      </c>
      <c r="AT337" s="144" t="s">
        <v>341</v>
      </c>
      <c r="AU337" s="144" t="s">
        <v>88</v>
      </c>
      <c r="AY337" s="18" t="s">
        <v>305</v>
      </c>
      <c r="BE337" s="145">
        <f>IF(N337="základní",J337,0)</f>
        <v>0</v>
      </c>
      <c r="BF337" s="145">
        <f>IF(N337="snížená",J337,0)</f>
        <v>0</v>
      </c>
      <c r="BG337" s="145">
        <f>IF(N337="zákl. přenesená",J337,0)</f>
        <v>0</v>
      </c>
      <c r="BH337" s="145">
        <f>IF(N337="sníž. přenesená",J337,0)</f>
        <v>0</v>
      </c>
      <c r="BI337" s="145">
        <f>IF(N337="nulová",J337,0)</f>
        <v>0</v>
      </c>
      <c r="BJ337" s="18" t="s">
        <v>86</v>
      </c>
      <c r="BK337" s="145">
        <f>ROUND(I337*H337,2)</f>
        <v>0</v>
      </c>
      <c r="BL337" s="18" t="s">
        <v>436</v>
      </c>
      <c r="BM337" s="144" t="s">
        <v>1849</v>
      </c>
    </row>
    <row r="338" spans="2:65" s="1" customFormat="1" ht="19.5">
      <c r="B338" s="33"/>
      <c r="D338" s="146" t="s">
        <v>313</v>
      </c>
      <c r="F338" s="147" t="s">
        <v>5834</v>
      </c>
      <c r="I338" s="148"/>
      <c r="L338" s="33"/>
      <c r="M338" s="149"/>
      <c r="T338" s="54"/>
      <c r="AT338" s="18" t="s">
        <v>313</v>
      </c>
      <c r="AU338" s="18" t="s">
        <v>88</v>
      </c>
    </row>
    <row r="339" spans="2:65" s="1" customFormat="1" ht="24.2" customHeight="1">
      <c r="B339" s="33"/>
      <c r="C339" s="179" t="s">
        <v>1166</v>
      </c>
      <c r="D339" s="179" t="s">
        <v>341</v>
      </c>
      <c r="E339" s="180" t="s">
        <v>5835</v>
      </c>
      <c r="F339" s="181" t="s">
        <v>5836</v>
      </c>
      <c r="G339" s="182" t="s">
        <v>350</v>
      </c>
      <c r="H339" s="183">
        <v>31</v>
      </c>
      <c r="I339" s="184"/>
      <c r="J339" s="185">
        <f>ROUND(I339*H339,2)</f>
        <v>0</v>
      </c>
      <c r="K339" s="181" t="s">
        <v>721</v>
      </c>
      <c r="L339" s="186"/>
      <c r="M339" s="187" t="s">
        <v>42</v>
      </c>
      <c r="N339" s="188" t="s">
        <v>50</v>
      </c>
      <c r="P339" s="142">
        <f>O339*H339</f>
        <v>0</v>
      </c>
      <c r="Q339" s="142">
        <v>0</v>
      </c>
      <c r="R339" s="142">
        <f>Q339*H339</f>
        <v>0</v>
      </c>
      <c r="S339" s="142">
        <v>0</v>
      </c>
      <c r="T339" s="143">
        <f>S339*H339</f>
        <v>0</v>
      </c>
      <c r="AR339" s="144" t="s">
        <v>559</v>
      </c>
      <c r="AT339" s="144" t="s">
        <v>341</v>
      </c>
      <c r="AU339" s="144" t="s">
        <v>88</v>
      </c>
      <c r="AY339" s="18" t="s">
        <v>305</v>
      </c>
      <c r="BE339" s="145">
        <f>IF(N339="základní",J339,0)</f>
        <v>0</v>
      </c>
      <c r="BF339" s="145">
        <f>IF(N339="snížená",J339,0)</f>
        <v>0</v>
      </c>
      <c r="BG339" s="145">
        <f>IF(N339="zákl. přenesená",J339,0)</f>
        <v>0</v>
      </c>
      <c r="BH339" s="145">
        <f>IF(N339="sníž. přenesená",J339,0)</f>
        <v>0</v>
      </c>
      <c r="BI339" s="145">
        <f>IF(N339="nulová",J339,0)</f>
        <v>0</v>
      </c>
      <c r="BJ339" s="18" t="s">
        <v>86</v>
      </c>
      <c r="BK339" s="145">
        <f>ROUND(I339*H339,2)</f>
        <v>0</v>
      </c>
      <c r="BL339" s="18" t="s">
        <v>436</v>
      </c>
      <c r="BM339" s="144" t="s">
        <v>1857</v>
      </c>
    </row>
    <row r="340" spans="2:65" s="1" customFormat="1" ht="19.5">
      <c r="B340" s="33"/>
      <c r="D340" s="146" t="s">
        <v>313</v>
      </c>
      <c r="F340" s="147" t="s">
        <v>5836</v>
      </c>
      <c r="I340" s="148"/>
      <c r="L340" s="33"/>
      <c r="M340" s="149"/>
      <c r="T340" s="54"/>
      <c r="AT340" s="18" t="s">
        <v>313</v>
      </c>
      <c r="AU340" s="18" t="s">
        <v>88</v>
      </c>
    </row>
    <row r="341" spans="2:65" s="1" customFormat="1" ht="24.2" customHeight="1">
      <c r="B341" s="33"/>
      <c r="C341" s="179" t="s">
        <v>1174</v>
      </c>
      <c r="D341" s="179" t="s">
        <v>341</v>
      </c>
      <c r="E341" s="180" t="s">
        <v>5837</v>
      </c>
      <c r="F341" s="181" t="s">
        <v>5838</v>
      </c>
      <c r="G341" s="182" t="s">
        <v>350</v>
      </c>
      <c r="H341" s="183">
        <v>63</v>
      </c>
      <c r="I341" s="184"/>
      <c r="J341" s="185">
        <f>ROUND(I341*H341,2)</f>
        <v>0</v>
      </c>
      <c r="K341" s="181" t="s">
        <v>721</v>
      </c>
      <c r="L341" s="186"/>
      <c r="M341" s="187" t="s">
        <v>42</v>
      </c>
      <c r="N341" s="188" t="s">
        <v>50</v>
      </c>
      <c r="P341" s="142">
        <f>O341*H341</f>
        <v>0</v>
      </c>
      <c r="Q341" s="142">
        <v>0</v>
      </c>
      <c r="R341" s="142">
        <f>Q341*H341</f>
        <v>0</v>
      </c>
      <c r="S341" s="142">
        <v>0</v>
      </c>
      <c r="T341" s="143">
        <f>S341*H341</f>
        <v>0</v>
      </c>
      <c r="AR341" s="144" t="s">
        <v>559</v>
      </c>
      <c r="AT341" s="144" t="s">
        <v>341</v>
      </c>
      <c r="AU341" s="144" t="s">
        <v>88</v>
      </c>
      <c r="AY341" s="18" t="s">
        <v>305</v>
      </c>
      <c r="BE341" s="145">
        <f>IF(N341="základní",J341,0)</f>
        <v>0</v>
      </c>
      <c r="BF341" s="145">
        <f>IF(N341="snížená",J341,0)</f>
        <v>0</v>
      </c>
      <c r="BG341" s="145">
        <f>IF(N341="zákl. přenesená",J341,0)</f>
        <v>0</v>
      </c>
      <c r="BH341" s="145">
        <f>IF(N341="sníž. přenesená",J341,0)</f>
        <v>0</v>
      </c>
      <c r="BI341" s="145">
        <f>IF(N341="nulová",J341,0)</f>
        <v>0</v>
      </c>
      <c r="BJ341" s="18" t="s">
        <v>86</v>
      </c>
      <c r="BK341" s="145">
        <f>ROUND(I341*H341,2)</f>
        <v>0</v>
      </c>
      <c r="BL341" s="18" t="s">
        <v>436</v>
      </c>
      <c r="BM341" s="144" t="s">
        <v>1865</v>
      </c>
    </row>
    <row r="342" spans="2:65" s="1" customFormat="1" ht="19.5">
      <c r="B342" s="33"/>
      <c r="D342" s="146" t="s">
        <v>313</v>
      </c>
      <c r="F342" s="147" t="s">
        <v>5838</v>
      </c>
      <c r="I342" s="148"/>
      <c r="L342" s="33"/>
      <c r="M342" s="149"/>
      <c r="T342" s="54"/>
      <c r="AT342" s="18" t="s">
        <v>313</v>
      </c>
      <c r="AU342" s="18" t="s">
        <v>88</v>
      </c>
    </row>
    <row r="343" spans="2:65" s="1" customFormat="1" ht="24.2" customHeight="1">
      <c r="B343" s="33"/>
      <c r="C343" s="179" t="s">
        <v>1184</v>
      </c>
      <c r="D343" s="179" t="s">
        <v>341</v>
      </c>
      <c r="E343" s="180" t="s">
        <v>5839</v>
      </c>
      <c r="F343" s="181" t="s">
        <v>5840</v>
      </c>
      <c r="G343" s="182" t="s">
        <v>350</v>
      </c>
      <c r="H343" s="183">
        <v>12</v>
      </c>
      <c r="I343" s="184"/>
      <c r="J343" s="185">
        <f>ROUND(I343*H343,2)</f>
        <v>0</v>
      </c>
      <c r="K343" s="181" t="s">
        <v>721</v>
      </c>
      <c r="L343" s="186"/>
      <c r="M343" s="187" t="s">
        <v>42</v>
      </c>
      <c r="N343" s="188" t="s">
        <v>50</v>
      </c>
      <c r="P343" s="142">
        <f>O343*H343</f>
        <v>0</v>
      </c>
      <c r="Q343" s="142">
        <v>0</v>
      </c>
      <c r="R343" s="142">
        <f>Q343*H343</f>
        <v>0</v>
      </c>
      <c r="S343" s="142">
        <v>0</v>
      </c>
      <c r="T343" s="143">
        <f>S343*H343</f>
        <v>0</v>
      </c>
      <c r="AR343" s="144" t="s">
        <v>559</v>
      </c>
      <c r="AT343" s="144" t="s">
        <v>341</v>
      </c>
      <c r="AU343" s="144" t="s">
        <v>88</v>
      </c>
      <c r="AY343" s="18" t="s">
        <v>305</v>
      </c>
      <c r="BE343" s="145">
        <f>IF(N343="základní",J343,0)</f>
        <v>0</v>
      </c>
      <c r="BF343" s="145">
        <f>IF(N343="snížená",J343,0)</f>
        <v>0</v>
      </c>
      <c r="BG343" s="145">
        <f>IF(N343="zákl. přenesená",J343,0)</f>
        <v>0</v>
      </c>
      <c r="BH343" s="145">
        <f>IF(N343="sníž. přenesená",J343,0)</f>
        <v>0</v>
      </c>
      <c r="BI343" s="145">
        <f>IF(N343="nulová",J343,0)</f>
        <v>0</v>
      </c>
      <c r="BJ343" s="18" t="s">
        <v>86</v>
      </c>
      <c r="BK343" s="145">
        <f>ROUND(I343*H343,2)</f>
        <v>0</v>
      </c>
      <c r="BL343" s="18" t="s">
        <v>436</v>
      </c>
      <c r="BM343" s="144" t="s">
        <v>1873</v>
      </c>
    </row>
    <row r="344" spans="2:65" s="1" customFormat="1" ht="19.5">
      <c r="B344" s="33"/>
      <c r="D344" s="146" t="s">
        <v>313</v>
      </c>
      <c r="F344" s="147" t="s">
        <v>5840</v>
      </c>
      <c r="I344" s="148"/>
      <c r="L344" s="33"/>
      <c r="M344" s="149"/>
      <c r="T344" s="54"/>
      <c r="AT344" s="18" t="s">
        <v>313</v>
      </c>
      <c r="AU344" s="18" t="s">
        <v>88</v>
      </c>
    </row>
    <row r="345" spans="2:65" s="1" customFormat="1" ht="24.2" customHeight="1">
      <c r="B345" s="33"/>
      <c r="C345" s="179" t="s">
        <v>1192</v>
      </c>
      <c r="D345" s="179" t="s">
        <v>341</v>
      </c>
      <c r="E345" s="180" t="s">
        <v>5841</v>
      </c>
      <c r="F345" s="181" t="s">
        <v>5842</v>
      </c>
      <c r="G345" s="182" t="s">
        <v>350</v>
      </c>
      <c r="H345" s="183">
        <v>6</v>
      </c>
      <c r="I345" s="184"/>
      <c r="J345" s="185">
        <f>ROUND(I345*H345,2)</f>
        <v>0</v>
      </c>
      <c r="K345" s="181" t="s">
        <v>721</v>
      </c>
      <c r="L345" s="186"/>
      <c r="M345" s="187" t="s">
        <v>42</v>
      </c>
      <c r="N345" s="188" t="s">
        <v>50</v>
      </c>
      <c r="P345" s="142">
        <f>O345*H345</f>
        <v>0</v>
      </c>
      <c r="Q345" s="142">
        <v>0</v>
      </c>
      <c r="R345" s="142">
        <f>Q345*H345</f>
        <v>0</v>
      </c>
      <c r="S345" s="142">
        <v>0</v>
      </c>
      <c r="T345" s="143">
        <f>S345*H345</f>
        <v>0</v>
      </c>
      <c r="AR345" s="144" t="s">
        <v>559</v>
      </c>
      <c r="AT345" s="144" t="s">
        <v>341</v>
      </c>
      <c r="AU345" s="144" t="s">
        <v>88</v>
      </c>
      <c r="AY345" s="18" t="s">
        <v>305</v>
      </c>
      <c r="BE345" s="145">
        <f>IF(N345="základní",J345,0)</f>
        <v>0</v>
      </c>
      <c r="BF345" s="145">
        <f>IF(N345="snížená",J345,0)</f>
        <v>0</v>
      </c>
      <c r="BG345" s="145">
        <f>IF(N345="zákl. přenesená",J345,0)</f>
        <v>0</v>
      </c>
      <c r="BH345" s="145">
        <f>IF(N345="sníž. přenesená",J345,0)</f>
        <v>0</v>
      </c>
      <c r="BI345" s="145">
        <f>IF(N345="nulová",J345,0)</f>
        <v>0</v>
      </c>
      <c r="BJ345" s="18" t="s">
        <v>86</v>
      </c>
      <c r="BK345" s="145">
        <f>ROUND(I345*H345,2)</f>
        <v>0</v>
      </c>
      <c r="BL345" s="18" t="s">
        <v>436</v>
      </c>
      <c r="BM345" s="144" t="s">
        <v>1881</v>
      </c>
    </row>
    <row r="346" spans="2:65" s="1" customFormat="1" ht="19.5">
      <c r="B346" s="33"/>
      <c r="D346" s="146" t="s">
        <v>313</v>
      </c>
      <c r="F346" s="147" t="s">
        <v>5842</v>
      </c>
      <c r="I346" s="148"/>
      <c r="L346" s="33"/>
      <c r="M346" s="149"/>
      <c r="T346" s="54"/>
      <c r="AT346" s="18" t="s">
        <v>313</v>
      </c>
      <c r="AU346" s="18" t="s">
        <v>88</v>
      </c>
    </row>
    <row r="347" spans="2:65" s="1" customFormat="1" ht="24.2" customHeight="1">
      <c r="B347" s="33"/>
      <c r="C347" s="179" t="s">
        <v>1197</v>
      </c>
      <c r="D347" s="179" t="s">
        <v>341</v>
      </c>
      <c r="E347" s="180" t="s">
        <v>5843</v>
      </c>
      <c r="F347" s="181" t="s">
        <v>5844</v>
      </c>
      <c r="G347" s="182" t="s">
        <v>350</v>
      </c>
      <c r="H347" s="183">
        <v>39</v>
      </c>
      <c r="I347" s="184"/>
      <c r="J347" s="185">
        <f>ROUND(I347*H347,2)</f>
        <v>0</v>
      </c>
      <c r="K347" s="181" t="s">
        <v>721</v>
      </c>
      <c r="L347" s="186"/>
      <c r="M347" s="187" t="s">
        <v>42</v>
      </c>
      <c r="N347" s="188" t="s">
        <v>50</v>
      </c>
      <c r="P347" s="142">
        <f>O347*H347</f>
        <v>0</v>
      </c>
      <c r="Q347" s="142">
        <v>0</v>
      </c>
      <c r="R347" s="142">
        <f>Q347*H347</f>
        <v>0</v>
      </c>
      <c r="S347" s="142">
        <v>0</v>
      </c>
      <c r="T347" s="143">
        <f>S347*H347</f>
        <v>0</v>
      </c>
      <c r="AR347" s="144" t="s">
        <v>559</v>
      </c>
      <c r="AT347" s="144" t="s">
        <v>341</v>
      </c>
      <c r="AU347" s="144" t="s">
        <v>88</v>
      </c>
      <c r="AY347" s="18" t="s">
        <v>305</v>
      </c>
      <c r="BE347" s="145">
        <f>IF(N347="základní",J347,0)</f>
        <v>0</v>
      </c>
      <c r="BF347" s="145">
        <f>IF(N347="snížená",J347,0)</f>
        <v>0</v>
      </c>
      <c r="BG347" s="145">
        <f>IF(N347="zákl. přenesená",J347,0)</f>
        <v>0</v>
      </c>
      <c r="BH347" s="145">
        <f>IF(N347="sníž. přenesená",J347,0)</f>
        <v>0</v>
      </c>
      <c r="BI347" s="145">
        <f>IF(N347="nulová",J347,0)</f>
        <v>0</v>
      </c>
      <c r="BJ347" s="18" t="s">
        <v>86</v>
      </c>
      <c r="BK347" s="145">
        <f>ROUND(I347*H347,2)</f>
        <v>0</v>
      </c>
      <c r="BL347" s="18" t="s">
        <v>436</v>
      </c>
      <c r="BM347" s="144" t="s">
        <v>1889</v>
      </c>
    </row>
    <row r="348" spans="2:65" s="1" customFormat="1" ht="19.5">
      <c r="B348" s="33"/>
      <c r="D348" s="146" t="s">
        <v>313</v>
      </c>
      <c r="F348" s="147" t="s">
        <v>5844</v>
      </c>
      <c r="I348" s="148"/>
      <c r="L348" s="33"/>
      <c r="M348" s="149"/>
      <c r="T348" s="54"/>
      <c r="AT348" s="18" t="s">
        <v>313</v>
      </c>
      <c r="AU348" s="18" t="s">
        <v>88</v>
      </c>
    </row>
    <row r="349" spans="2:65" s="1" customFormat="1" ht="24.2" customHeight="1">
      <c r="B349" s="33"/>
      <c r="C349" s="179" t="s">
        <v>1205</v>
      </c>
      <c r="D349" s="179" t="s">
        <v>341</v>
      </c>
      <c r="E349" s="180" t="s">
        <v>5845</v>
      </c>
      <c r="F349" s="181" t="s">
        <v>5846</v>
      </c>
      <c r="G349" s="182" t="s">
        <v>350</v>
      </c>
      <c r="H349" s="183">
        <v>6</v>
      </c>
      <c r="I349" s="184"/>
      <c r="J349" s="185">
        <f>ROUND(I349*H349,2)</f>
        <v>0</v>
      </c>
      <c r="K349" s="181" t="s">
        <v>721</v>
      </c>
      <c r="L349" s="186"/>
      <c r="M349" s="187" t="s">
        <v>42</v>
      </c>
      <c r="N349" s="188" t="s">
        <v>50</v>
      </c>
      <c r="P349" s="142">
        <f>O349*H349</f>
        <v>0</v>
      </c>
      <c r="Q349" s="142">
        <v>0</v>
      </c>
      <c r="R349" s="142">
        <f>Q349*H349</f>
        <v>0</v>
      </c>
      <c r="S349" s="142">
        <v>0</v>
      </c>
      <c r="T349" s="143">
        <f>S349*H349</f>
        <v>0</v>
      </c>
      <c r="AR349" s="144" t="s">
        <v>559</v>
      </c>
      <c r="AT349" s="144" t="s">
        <v>341</v>
      </c>
      <c r="AU349" s="144" t="s">
        <v>88</v>
      </c>
      <c r="AY349" s="18" t="s">
        <v>305</v>
      </c>
      <c r="BE349" s="145">
        <f>IF(N349="základní",J349,0)</f>
        <v>0</v>
      </c>
      <c r="BF349" s="145">
        <f>IF(N349="snížená",J349,0)</f>
        <v>0</v>
      </c>
      <c r="BG349" s="145">
        <f>IF(N349="zákl. přenesená",J349,0)</f>
        <v>0</v>
      </c>
      <c r="BH349" s="145">
        <f>IF(N349="sníž. přenesená",J349,0)</f>
        <v>0</v>
      </c>
      <c r="BI349" s="145">
        <f>IF(N349="nulová",J349,0)</f>
        <v>0</v>
      </c>
      <c r="BJ349" s="18" t="s">
        <v>86</v>
      </c>
      <c r="BK349" s="145">
        <f>ROUND(I349*H349,2)</f>
        <v>0</v>
      </c>
      <c r="BL349" s="18" t="s">
        <v>436</v>
      </c>
      <c r="BM349" s="144" t="s">
        <v>1897</v>
      </c>
    </row>
    <row r="350" spans="2:65" s="1" customFormat="1" ht="19.5">
      <c r="B350" s="33"/>
      <c r="D350" s="146" t="s">
        <v>313</v>
      </c>
      <c r="F350" s="147" t="s">
        <v>5846</v>
      </c>
      <c r="I350" s="148"/>
      <c r="L350" s="33"/>
      <c r="M350" s="149"/>
      <c r="T350" s="54"/>
      <c r="AT350" s="18" t="s">
        <v>313</v>
      </c>
      <c r="AU350" s="18" t="s">
        <v>88</v>
      </c>
    </row>
    <row r="351" spans="2:65" s="1" customFormat="1" ht="16.5" customHeight="1">
      <c r="B351" s="33"/>
      <c r="C351" s="133" t="s">
        <v>1210</v>
      </c>
      <c r="D351" s="133" t="s">
        <v>307</v>
      </c>
      <c r="E351" s="134" t="s">
        <v>5847</v>
      </c>
      <c r="F351" s="135" t="s">
        <v>5848</v>
      </c>
      <c r="G351" s="136" t="s">
        <v>350</v>
      </c>
      <c r="H351" s="137">
        <v>44</v>
      </c>
      <c r="I351" s="138"/>
      <c r="J351" s="139">
        <f>ROUND(I351*H351,2)</f>
        <v>0</v>
      </c>
      <c r="K351" s="135" t="s">
        <v>721</v>
      </c>
      <c r="L351" s="33"/>
      <c r="M351" s="140" t="s">
        <v>42</v>
      </c>
      <c r="N351" s="141" t="s">
        <v>50</v>
      </c>
      <c r="P351" s="142">
        <f>O351*H351</f>
        <v>0</v>
      </c>
      <c r="Q351" s="142">
        <v>0</v>
      </c>
      <c r="R351" s="142">
        <f>Q351*H351</f>
        <v>0</v>
      </c>
      <c r="S351" s="142">
        <v>0</v>
      </c>
      <c r="T351" s="143">
        <f>S351*H351</f>
        <v>0</v>
      </c>
      <c r="AR351" s="144" t="s">
        <v>436</v>
      </c>
      <c r="AT351" s="144" t="s">
        <v>307</v>
      </c>
      <c r="AU351" s="144" t="s">
        <v>88</v>
      </c>
      <c r="AY351" s="18" t="s">
        <v>305</v>
      </c>
      <c r="BE351" s="145">
        <f>IF(N351="základní",J351,0)</f>
        <v>0</v>
      </c>
      <c r="BF351" s="145">
        <f>IF(N351="snížená",J351,0)</f>
        <v>0</v>
      </c>
      <c r="BG351" s="145">
        <f>IF(N351="zákl. přenesená",J351,0)</f>
        <v>0</v>
      </c>
      <c r="BH351" s="145">
        <f>IF(N351="sníž. přenesená",J351,0)</f>
        <v>0</v>
      </c>
      <c r="BI351" s="145">
        <f>IF(N351="nulová",J351,0)</f>
        <v>0</v>
      </c>
      <c r="BJ351" s="18" t="s">
        <v>86</v>
      </c>
      <c r="BK351" s="145">
        <f>ROUND(I351*H351,2)</f>
        <v>0</v>
      </c>
      <c r="BL351" s="18" t="s">
        <v>436</v>
      </c>
      <c r="BM351" s="144" t="s">
        <v>1905</v>
      </c>
    </row>
    <row r="352" spans="2:65" s="1" customFormat="1" ht="11.25">
      <c r="B352" s="33"/>
      <c r="D352" s="146" t="s">
        <v>313</v>
      </c>
      <c r="F352" s="147" t="s">
        <v>5848</v>
      </c>
      <c r="I352" s="148"/>
      <c r="L352" s="33"/>
      <c r="M352" s="149"/>
      <c r="T352" s="54"/>
      <c r="AT352" s="18" t="s">
        <v>313</v>
      </c>
      <c r="AU352" s="18" t="s">
        <v>88</v>
      </c>
    </row>
    <row r="353" spans="2:65" s="1" customFormat="1" ht="21.75" customHeight="1">
      <c r="B353" s="33"/>
      <c r="C353" s="179" t="s">
        <v>1218</v>
      </c>
      <c r="D353" s="179" t="s">
        <v>341</v>
      </c>
      <c r="E353" s="180" t="s">
        <v>5849</v>
      </c>
      <c r="F353" s="181" t="s">
        <v>5850</v>
      </c>
      <c r="G353" s="182" t="s">
        <v>350</v>
      </c>
      <c r="H353" s="183">
        <v>1</v>
      </c>
      <c r="I353" s="184"/>
      <c r="J353" s="185">
        <f>ROUND(I353*H353,2)</f>
        <v>0</v>
      </c>
      <c r="K353" s="181" t="s">
        <v>721</v>
      </c>
      <c r="L353" s="186"/>
      <c r="M353" s="187" t="s">
        <v>42</v>
      </c>
      <c r="N353" s="188" t="s">
        <v>50</v>
      </c>
      <c r="P353" s="142">
        <f>O353*H353</f>
        <v>0</v>
      </c>
      <c r="Q353" s="142">
        <v>0</v>
      </c>
      <c r="R353" s="142">
        <f>Q353*H353</f>
        <v>0</v>
      </c>
      <c r="S353" s="142">
        <v>0</v>
      </c>
      <c r="T353" s="143">
        <f>S353*H353</f>
        <v>0</v>
      </c>
      <c r="AR353" s="144" t="s">
        <v>559</v>
      </c>
      <c r="AT353" s="144" t="s">
        <v>341</v>
      </c>
      <c r="AU353" s="144" t="s">
        <v>88</v>
      </c>
      <c r="AY353" s="18" t="s">
        <v>305</v>
      </c>
      <c r="BE353" s="145">
        <f>IF(N353="základní",J353,0)</f>
        <v>0</v>
      </c>
      <c r="BF353" s="145">
        <f>IF(N353="snížená",J353,0)</f>
        <v>0</v>
      </c>
      <c r="BG353" s="145">
        <f>IF(N353="zákl. přenesená",J353,0)</f>
        <v>0</v>
      </c>
      <c r="BH353" s="145">
        <f>IF(N353="sníž. přenesená",J353,0)</f>
        <v>0</v>
      </c>
      <c r="BI353" s="145">
        <f>IF(N353="nulová",J353,0)</f>
        <v>0</v>
      </c>
      <c r="BJ353" s="18" t="s">
        <v>86</v>
      </c>
      <c r="BK353" s="145">
        <f>ROUND(I353*H353,2)</f>
        <v>0</v>
      </c>
      <c r="BL353" s="18" t="s">
        <v>436</v>
      </c>
      <c r="BM353" s="144" t="s">
        <v>1913</v>
      </c>
    </row>
    <row r="354" spans="2:65" s="1" customFormat="1" ht="11.25">
      <c r="B354" s="33"/>
      <c r="D354" s="146" t="s">
        <v>313</v>
      </c>
      <c r="F354" s="147" t="s">
        <v>5850</v>
      </c>
      <c r="I354" s="148"/>
      <c r="L354" s="33"/>
      <c r="M354" s="149"/>
      <c r="T354" s="54"/>
      <c r="AT354" s="18" t="s">
        <v>313</v>
      </c>
      <c r="AU354" s="18" t="s">
        <v>88</v>
      </c>
    </row>
    <row r="355" spans="2:65" s="1" customFormat="1" ht="21.75" customHeight="1">
      <c r="B355" s="33"/>
      <c r="C355" s="179" t="s">
        <v>1224</v>
      </c>
      <c r="D355" s="179" t="s">
        <v>341</v>
      </c>
      <c r="E355" s="180" t="s">
        <v>5851</v>
      </c>
      <c r="F355" s="181" t="s">
        <v>5852</v>
      </c>
      <c r="G355" s="182" t="s">
        <v>350</v>
      </c>
      <c r="H355" s="183">
        <v>13</v>
      </c>
      <c r="I355" s="184"/>
      <c r="J355" s="185">
        <f>ROUND(I355*H355,2)</f>
        <v>0</v>
      </c>
      <c r="K355" s="181" t="s">
        <v>721</v>
      </c>
      <c r="L355" s="186"/>
      <c r="M355" s="187" t="s">
        <v>42</v>
      </c>
      <c r="N355" s="188" t="s">
        <v>50</v>
      </c>
      <c r="P355" s="142">
        <f>O355*H355</f>
        <v>0</v>
      </c>
      <c r="Q355" s="142">
        <v>0</v>
      </c>
      <c r="R355" s="142">
        <f>Q355*H355</f>
        <v>0</v>
      </c>
      <c r="S355" s="142">
        <v>0</v>
      </c>
      <c r="T355" s="143">
        <f>S355*H355</f>
        <v>0</v>
      </c>
      <c r="AR355" s="144" t="s">
        <v>559</v>
      </c>
      <c r="AT355" s="144" t="s">
        <v>341</v>
      </c>
      <c r="AU355" s="144" t="s">
        <v>88</v>
      </c>
      <c r="AY355" s="18" t="s">
        <v>305</v>
      </c>
      <c r="BE355" s="145">
        <f>IF(N355="základní",J355,0)</f>
        <v>0</v>
      </c>
      <c r="BF355" s="145">
        <f>IF(N355="snížená",J355,0)</f>
        <v>0</v>
      </c>
      <c r="BG355" s="145">
        <f>IF(N355="zákl. přenesená",J355,0)</f>
        <v>0</v>
      </c>
      <c r="BH355" s="145">
        <f>IF(N355="sníž. přenesená",J355,0)</f>
        <v>0</v>
      </c>
      <c r="BI355" s="145">
        <f>IF(N355="nulová",J355,0)</f>
        <v>0</v>
      </c>
      <c r="BJ355" s="18" t="s">
        <v>86</v>
      </c>
      <c r="BK355" s="145">
        <f>ROUND(I355*H355,2)</f>
        <v>0</v>
      </c>
      <c r="BL355" s="18" t="s">
        <v>436</v>
      </c>
      <c r="BM355" s="144" t="s">
        <v>1921</v>
      </c>
    </row>
    <row r="356" spans="2:65" s="1" customFormat="1" ht="11.25">
      <c r="B356" s="33"/>
      <c r="D356" s="146" t="s">
        <v>313</v>
      </c>
      <c r="F356" s="147" t="s">
        <v>5852</v>
      </c>
      <c r="I356" s="148"/>
      <c r="L356" s="33"/>
      <c r="M356" s="149"/>
      <c r="T356" s="54"/>
      <c r="AT356" s="18" t="s">
        <v>313</v>
      </c>
      <c r="AU356" s="18" t="s">
        <v>88</v>
      </c>
    </row>
    <row r="357" spans="2:65" s="1" customFormat="1" ht="21.75" customHeight="1">
      <c r="B357" s="33"/>
      <c r="C357" s="179" t="s">
        <v>1232</v>
      </c>
      <c r="D357" s="179" t="s">
        <v>341</v>
      </c>
      <c r="E357" s="180" t="s">
        <v>5853</v>
      </c>
      <c r="F357" s="181" t="s">
        <v>5854</v>
      </c>
      <c r="G357" s="182" t="s">
        <v>350</v>
      </c>
      <c r="H357" s="183">
        <v>24</v>
      </c>
      <c r="I357" s="184"/>
      <c r="J357" s="185">
        <f>ROUND(I357*H357,2)</f>
        <v>0</v>
      </c>
      <c r="K357" s="181" t="s">
        <v>721</v>
      </c>
      <c r="L357" s="186"/>
      <c r="M357" s="187" t="s">
        <v>42</v>
      </c>
      <c r="N357" s="188" t="s">
        <v>50</v>
      </c>
      <c r="P357" s="142">
        <f>O357*H357</f>
        <v>0</v>
      </c>
      <c r="Q357" s="142">
        <v>0</v>
      </c>
      <c r="R357" s="142">
        <f>Q357*H357</f>
        <v>0</v>
      </c>
      <c r="S357" s="142">
        <v>0</v>
      </c>
      <c r="T357" s="143">
        <f>S357*H357</f>
        <v>0</v>
      </c>
      <c r="AR357" s="144" t="s">
        <v>559</v>
      </c>
      <c r="AT357" s="144" t="s">
        <v>341</v>
      </c>
      <c r="AU357" s="144" t="s">
        <v>88</v>
      </c>
      <c r="AY357" s="18" t="s">
        <v>305</v>
      </c>
      <c r="BE357" s="145">
        <f>IF(N357="základní",J357,0)</f>
        <v>0</v>
      </c>
      <c r="BF357" s="145">
        <f>IF(N357="snížená",J357,0)</f>
        <v>0</v>
      </c>
      <c r="BG357" s="145">
        <f>IF(N357="zákl. přenesená",J357,0)</f>
        <v>0</v>
      </c>
      <c r="BH357" s="145">
        <f>IF(N357="sníž. přenesená",J357,0)</f>
        <v>0</v>
      </c>
      <c r="BI357" s="145">
        <f>IF(N357="nulová",J357,0)</f>
        <v>0</v>
      </c>
      <c r="BJ357" s="18" t="s">
        <v>86</v>
      </c>
      <c r="BK357" s="145">
        <f>ROUND(I357*H357,2)</f>
        <v>0</v>
      </c>
      <c r="BL357" s="18" t="s">
        <v>436</v>
      </c>
      <c r="BM357" s="144" t="s">
        <v>1929</v>
      </c>
    </row>
    <row r="358" spans="2:65" s="1" customFormat="1" ht="11.25">
      <c r="B358" s="33"/>
      <c r="D358" s="146" t="s">
        <v>313</v>
      </c>
      <c r="F358" s="147" t="s">
        <v>5854</v>
      </c>
      <c r="I358" s="148"/>
      <c r="L358" s="33"/>
      <c r="M358" s="149"/>
      <c r="T358" s="54"/>
      <c r="AT358" s="18" t="s">
        <v>313</v>
      </c>
      <c r="AU358" s="18" t="s">
        <v>88</v>
      </c>
    </row>
    <row r="359" spans="2:65" s="1" customFormat="1" ht="16.5" customHeight="1">
      <c r="B359" s="33"/>
      <c r="C359" s="179" t="s">
        <v>1242</v>
      </c>
      <c r="D359" s="179" t="s">
        <v>341</v>
      </c>
      <c r="E359" s="180" t="s">
        <v>5855</v>
      </c>
      <c r="F359" s="181" t="s">
        <v>5856</v>
      </c>
      <c r="G359" s="182" t="s">
        <v>350</v>
      </c>
      <c r="H359" s="183">
        <v>6</v>
      </c>
      <c r="I359" s="184"/>
      <c r="J359" s="185">
        <f>ROUND(I359*H359,2)</f>
        <v>0</v>
      </c>
      <c r="K359" s="181" t="s">
        <v>721</v>
      </c>
      <c r="L359" s="186"/>
      <c r="M359" s="187" t="s">
        <v>42</v>
      </c>
      <c r="N359" s="188" t="s">
        <v>50</v>
      </c>
      <c r="P359" s="142">
        <f>O359*H359</f>
        <v>0</v>
      </c>
      <c r="Q359" s="142">
        <v>0</v>
      </c>
      <c r="R359" s="142">
        <f>Q359*H359</f>
        <v>0</v>
      </c>
      <c r="S359" s="142">
        <v>0</v>
      </c>
      <c r="T359" s="143">
        <f>S359*H359</f>
        <v>0</v>
      </c>
      <c r="AR359" s="144" t="s">
        <v>559</v>
      </c>
      <c r="AT359" s="144" t="s">
        <v>341</v>
      </c>
      <c r="AU359" s="144" t="s">
        <v>88</v>
      </c>
      <c r="AY359" s="18" t="s">
        <v>305</v>
      </c>
      <c r="BE359" s="145">
        <f>IF(N359="základní",J359,0)</f>
        <v>0</v>
      </c>
      <c r="BF359" s="145">
        <f>IF(N359="snížená",J359,0)</f>
        <v>0</v>
      </c>
      <c r="BG359" s="145">
        <f>IF(N359="zákl. přenesená",J359,0)</f>
        <v>0</v>
      </c>
      <c r="BH359" s="145">
        <f>IF(N359="sníž. přenesená",J359,0)</f>
        <v>0</v>
      </c>
      <c r="BI359" s="145">
        <f>IF(N359="nulová",J359,0)</f>
        <v>0</v>
      </c>
      <c r="BJ359" s="18" t="s">
        <v>86</v>
      </c>
      <c r="BK359" s="145">
        <f>ROUND(I359*H359,2)</f>
        <v>0</v>
      </c>
      <c r="BL359" s="18" t="s">
        <v>436</v>
      </c>
      <c r="BM359" s="144" t="s">
        <v>1937</v>
      </c>
    </row>
    <row r="360" spans="2:65" s="1" customFormat="1" ht="11.25">
      <c r="B360" s="33"/>
      <c r="D360" s="146" t="s">
        <v>313</v>
      </c>
      <c r="F360" s="147" t="s">
        <v>5856</v>
      </c>
      <c r="I360" s="148"/>
      <c r="L360" s="33"/>
      <c r="M360" s="149"/>
      <c r="T360" s="54"/>
      <c r="AT360" s="18" t="s">
        <v>313</v>
      </c>
      <c r="AU360" s="18" t="s">
        <v>88</v>
      </c>
    </row>
    <row r="361" spans="2:65" s="1" customFormat="1" ht="24.2" customHeight="1">
      <c r="B361" s="33"/>
      <c r="C361" s="133" t="s">
        <v>1245</v>
      </c>
      <c r="D361" s="133" t="s">
        <v>307</v>
      </c>
      <c r="E361" s="134" t="s">
        <v>5857</v>
      </c>
      <c r="F361" s="135" t="s">
        <v>5858</v>
      </c>
      <c r="G361" s="136" t="s">
        <v>199</v>
      </c>
      <c r="H361" s="137">
        <v>5</v>
      </c>
      <c r="I361" s="138"/>
      <c r="J361" s="139">
        <f>ROUND(I361*H361,2)</f>
        <v>0</v>
      </c>
      <c r="K361" s="135" t="s">
        <v>721</v>
      </c>
      <c r="L361" s="33"/>
      <c r="M361" s="140" t="s">
        <v>42</v>
      </c>
      <c r="N361" s="141" t="s">
        <v>50</v>
      </c>
      <c r="P361" s="142">
        <f>O361*H361</f>
        <v>0</v>
      </c>
      <c r="Q361" s="142">
        <v>0</v>
      </c>
      <c r="R361" s="142">
        <f>Q361*H361</f>
        <v>0</v>
      </c>
      <c r="S361" s="142">
        <v>0</v>
      </c>
      <c r="T361" s="143">
        <f>S361*H361</f>
        <v>0</v>
      </c>
      <c r="AR361" s="144" t="s">
        <v>436</v>
      </c>
      <c r="AT361" s="144" t="s">
        <v>307</v>
      </c>
      <c r="AU361" s="144" t="s">
        <v>88</v>
      </c>
      <c r="AY361" s="18" t="s">
        <v>305</v>
      </c>
      <c r="BE361" s="145">
        <f>IF(N361="základní",J361,0)</f>
        <v>0</v>
      </c>
      <c r="BF361" s="145">
        <f>IF(N361="snížená",J361,0)</f>
        <v>0</v>
      </c>
      <c r="BG361" s="145">
        <f>IF(N361="zákl. přenesená",J361,0)</f>
        <v>0</v>
      </c>
      <c r="BH361" s="145">
        <f>IF(N361="sníž. přenesená",J361,0)</f>
        <v>0</v>
      </c>
      <c r="BI361" s="145">
        <f>IF(N361="nulová",J361,0)</f>
        <v>0</v>
      </c>
      <c r="BJ361" s="18" t="s">
        <v>86</v>
      </c>
      <c r="BK361" s="145">
        <f>ROUND(I361*H361,2)</f>
        <v>0</v>
      </c>
      <c r="BL361" s="18" t="s">
        <v>436</v>
      </c>
      <c r="BM361" s="144" t="s">
        <v>1945</v>
      </c>
    </row>
    <row r="362" spans="2:65" s="1" customFormat="1" ht="19.5">
      <c r="B362" s="33"/>
      <c r="D362" s="146" t="s">
        <v>313</v>
      </c>
      <c r="F362" s="147" t="s">
        <v>5858</v>
      </c>
      <c r="I362" s="148"/>
      <c r="L362" s="33"/>
      <c r="M362" s="149"/>
      <c r="T362" s="54"/>
      <c r="AT362" s="18" t="s">
        <v>313</v>
      </c>
      <c r="AU362" s="18" t="s">
        <v>88</v>
      </c>
    </row>
    <row r="363" spans="2:65" s="1" customFormat="1" ht="49.15" customHeight="1">
      <c r="B363" s="33"/>
      <c r="C363" s="179" t="s">
        <v>1253</v>
      </c>
      <c r="D363" s="179" t="s">
        <v>341</v>
      </c>
      <c r="E363" s="180" t="s">
        <v>5859</v>
      </c>
      <c r="F363" s="181" t="s">
        <v>5860</v>
      </c>
      <c r="G363" s="182" t="s">
        <v>199</v>
      </c>
      <c r="H363" s="183">
        <v>5</v>
      </c>
      <c r="I363" s="184"/>
      <c r="J363" s="185">
        <f>ROUND(I363*H363,2)</f>
        <v>0</v>
      </c>
      <c r="K363" s="181" t="s">
        <v>721</v>
      </c>
      <c r="L363" s="186"/>
      <c r="M363" s="187" t="s">
        <v>42</v>
      </c>
      <c r="N363" s="188" t="s">
        <v>50</v>
      </c>
      <c r="P363" s="142">
        <f>O363*H363</f>
        <v>0</v>
      </c>
      <c r="Q363" s="142">
        <v>0</v>
      </c>
      <c r="R363" s="142">
        <f>Q363*H363</f>
        <v>0</v>
      </c>
      <c r="S363" s="142">
        <v>0</v>
      </c>
      <c r="T363" s="143">
        <f>S363*H363</f>
        <v>0</v>
      </c>
      <c r="AR363" s="144" t="s">
        <v>559</v>
      </c>
      <c r="AT363" s="144" t="s">
        <v>341</v>
      </c>
      <c r="AU363" s="144" t="s">
        <v>88</v>
      </c>
      <c r="AY363" s="18" t="s">
        <v>305</v>
      </c>
      <c r="BE363" s="145">
        <f>IF(N363="základní",J363,0)</f>
        <v>0</v>
      </c>
      <c r="BF363" s="145">
        <f>IF(N363="snížená",J363,0)</f>
        <v>0</v>
      </c>
      <c r="BG363" s="145">
        <f>IF(N363="zákl. přenesená",J363,0)</f>
        <v>0</v>
      </c>
      <c r="BH363" s="145">
        <f>IF(N363="sníž. přenesená",J363,0)</f>
        <v>0</v>
      </c>
      <c r="BI363" s="145">
        <f>IF(N363="nulová",J363,0)</f>
        <v>0</v>
      </c>
      <c r="BJ363" s="18" t="s">
        <v>86</v>
      </c>
      <c r="BK363" s="145">
        <f>ROUND(I363*H363,2)</f>
        <v>0</v>
      </c>
      <c r="BL363" s="18" t="s">
        <v>436</v>
      </c>
      <c r="BM363" s="144" t="s">
        <v>1953</v>
      </c>
    </row>
    <row r="364" spans="2:65" s="1" customFormat="1" ht="29.25">
      <c r="B364" s="33"/>
      <c r="D364" s="146" t="s">
        <v>313</v>
      </c>
      <c r="F364" s="147" t="s">
        <v>5860</v>
      </c>
      <c r="I364" s="148"/>
      <c r="L364" s="33"/>
      <c r="M364" s="149"/>
      <c r="T364" s="54"/>
      <c r="AT364" s="18" t="s">
        <v>313</v>
      </c>
      <c r="AU364" s="18" t="s">
        <v>88</v>
      </c>
    </row>
    <row r="365" spans="2:65" s="1" customFormat="1" ht="33" customHeight="1">
      <c r="B365" s="33"/>
      <c r="C365" s="133" t="s">
        <v>1258</v>
      </c>
      <c r="D365" s="133" t="s">
        <v>307</v>
      </c>
      <c r="E365" s="134" t="s">
        <v>5861</v>
      </c>
      <c r="F365" s="135" t="s">
        <v>5862</v>
      </c>
      <c r="G365" s="136" t="s">
        <v>402</v>
      </c>
      <c r="H365" s="137">
        <v>26650</v>
      </c>
      <c r="I365" s="138"/>
      <c r="J365" s="139">
        <f>ROUND(I365*H365,2)</f>
        <v>0</v>
      </c>
      <c r="K365" s="135" t="s">
        <v>310</v>
      </c>
      <c r="L365" s="33"/>
      <c r="M365" s="140" t="s">
        <v>42</v>
      </c>
      <c r="N365" s="141" t="s">
        <v>50</v>
      </c>
      <c r="P365" s="142">
        <f>O365*H365</f>
        <v>0</v>
      </c>
      <c r="Q365" s="142">
        <v>0</v>
      </c>
      <c r="R365" s="142">
        <f>Q365*H365</f>
        <v>0</v>
      </c>
      <c r="S365" s="142">
        <v>0</v>
      </c>
      <c r="T365" s="143">
        <f>S365*H365</f>
        <v>0</v>
      </c>
      <c r="AR365" s="144" t="s">
        <v>436</v>
      </c>
      <c r="AT365" s="144" t="s">
        <v>307</v>
      </c>
      <c r="AU365" s="144" t="s">
        <v>88</v>
      </c>
      <c r="AY365" s="18" t="s">
        <v>305</v>
      </c>
      <c r="BE365" s="145">
        <f>IF(N365="základní",J365,0)</f>
        <v>0</v>
      </c>
      <c r="BF365" s="145">
        <f>IF(N365="snížená",J365,0)</f>
        <v>0</v>
      </c>
      <c r="BG365" s="145">
        <f>IF(N365="zákl. přenesená",J365,0)</f>
        <v>0</v>
      </c>
      <c r="BH365" s="145">
        <f>IF(N365="sníž. přenesená",J365,0)</f>
        <v>0</v>
      </c>
      <c r="BI365" s="145">
        <f>IF(N365="nulová",J365,0)</f>
        <v>0</v>
      </c>
      <c r="BJ365" s="18" t="s">
        <v>86</v>
      </c>
      <c r="BK365" s="145">
        <f>ROUND(I365*H365,2)</f>
        <v>0</v>
      </c>
      <c r="BL365" s="18" t="s">
        <v>436</v>
      </c>
      <c r="BM365" s="144" t="s">
        <v>1963</v>
      </c>
    </row>
    <row r="366" spans="2:65" s="1" customFormat="1" ht="29.25">
      <c r="B366" s="33"/>
      <c r="D366" s="146" t="s">
        <v>313</v>
      </c>
      <c r="F366" s="147" t="s">
        <v>5863</v>
      </c>
      <c r="I366" s="148"/>
      <c r="L366" s="33"/>
      <c r="M366" s="149"/>
      <c r="T366" s="54"/>
      <c r="AT366" s="18" t="s">
        <v>313</v>
      </c>
      <c r="AU366" s="18" t="s">
        <v>88</v>
      </c>
    </row>
    <row r="367" spans="2:65" s="1" customFormat="1" ht="11.25">
      <c r="B367" s="33"/>
      <c r="D367" s="150" t="s">
        <v>315</v>
      </c>
      <c r="F367" s="151" t="s">
        <v>5864</v>
      </c>
      <c r="I367" s="148"/>
      <c r="L367" s="33"/>
      <c r="M367" s="149"/>
      <c r="T367" s="54"/>
      <c r="AT367" s="18" t="s">
        <v>315</v>
      </c>
      <c r="AU367" s="18" t="s">
        <v>88</v>
      </c>
    </row>
    <row r="368" spans="2:65" s="1" customFormat="1" ht="24.2" customHeight="1">
      <c r="B368" s="33"/>
      <c r="C368" s="179" t="s">
        <v>1269</v>
      </c>
      <c r="D368" s="179" t="s">
        <v>341</v>
      </c>
      <c r="E368" s="180" t="s">
        <v>5865</v>
      </c>
      <c r="F368" s="181" t="s">
        <v>5866</v>
      </c>
      <c r="G368" s="182" t="s">
        <v>402</v>
      </c>
      <c r="H368" s="183">
        <v>1000</v>
      </c>
      <c r="I368" s="184"/>
      <c r="J368" s="185">
        <f>ROUND(I368*H368,2)</f>
        <v>0</v>
      </c>
      <c r="K368" s="181" t="s">
        <v>310</v>
      </c>
      <c r="L368" s="186"/>
      <c r="M368" s="187" t="s">
        <v>42</v>
      </c>
      <c r="N368" s="188" t="s">
        <v>50</v>
      </c>
      <c r="P368" s="142">
        <f>O368*H368</f>
        <v>0</v>
      </c>
      <c r="Q368" s="142">
        <v>1.2E-4</v>
      </c>
      <c r="R368" s="142">
        <f>Q368*H368</f>
        <v>0.12000000000000001</v>
      </c>
      <c r="S368" s="142">
        <v>0</v>
      </c>
      <c r="T368" s="143">
        <f>S368*H368</f>
        <v>0</v>
      </c>
      <c r="AR368" s="144" t="s">
        <v>559</v>
      </c>
      <c r="AT368" s="144" t="s">
        <v>341</v>
      </c>
      <c r="AU368" s="144" t="s">
        <v>88</v>
      </c>
      <c r="AY368" s="18" t="s">
        <v>305</v>
      </c>
      <c r="BE368" s="145">
        <f>IF(N368="základní",J368,0)</f>
        <v>0</v>
      </c>
      <c r="BF368" s="145">
        <f>IF(N368="snížená",J368,0)</f>
        <v>0</v>
      </c>
      <c r="BG368" s="145">
        <f>IF(N368="zákl. přenesená",J368,0)</f>
        <v>0</v>
      </c>
      <c r="BH368" s="145">
        <f>IF(N368="sníž. přenesená",J368,0)</f>
        <v>0</v>
      </c>
      <c r="BI368" s="145">
        <f>IF(N368="nulová",J368,0)</f>
        <v>0</v>
      </c>
      <c r="BJ368" s="18" t="s">
        <v>86</v>
      </c>
      <c r="BK368" s="145">
        <f>ROUND(I368*H368,2)</f>
        <v>0</v>
      </c>
      <c r="BL368" s="18" t="s">
        <v>436</v>
      </c>
      <c r="BM368" s="144" t="s">
        <v>1971</v>
      </c>
    </row>
    <row r="369" spans="2:65" s="1" customFormat="1" ht="19.5">
      <c r="B369" s="33"/>
      <c r="D369" s="146" t="s">
        <v>313</v>
      </c>
      <c r="F369" s="147" t="s">
        <v>5866</v>
      </c>
      <c r="I369" s="148"/>
      <c r="L369" s="33"/>
      <c r="M369" s="149"/>
      <c r="T369" s="54"/>
      <c r="AT369" s="18" t="s">
        <v>313</v>
      </c>
      <c r="AU369" s="18" t="s">
        <v>88</v>
      </c>
    </row>
    <row r="370" spans="2:65" s="1" customFormat="1" ht="33" customHeight="1">
      <c r="B370" s="33"/>
      <c r="C370" s="179" t="s">
        <v>1274</v>
      </c>
      <c r="D370" s="179" t="s">
        <v>341</v>
      </c>
      <c r="E370" s="180" t="s">
        <v>5867</v>
      </c>
      <c r="F370" s="181" t="s">
        <v>5868</v>
      </c>
      <c r="G370" s="182" t="s">
        <v>402</v>
      </c>
      <c r="H370" s="183">
        <v>7600</v>
      </c>
      <c r="I370" s="184"/>
      <c r="J370" s="185">
        <f>ROUND(I370*H370,2)</f>
        <v>0</v>
      </c>
      <c r="K370" s="181" t="s">
        <v>721</v>
      </c>
      <c r="L370" s="186"/>
      <c r="M370" s="187" t="s">
        <v>42</v>
      </c>
      <c r="N370" s="188" t="s">
        <v>50</v>
      </c>
      <c r="P370" s="142">
        <f>O370*H370</f>
        <v>0</v>
      </c>
      <c r="Q370" s="142">
        <v>0</v>
      </c>
      <c r="R370" s="142">
        <f>Q370*H370</f>
        <v>0</v>
      </c>
      <c r="S370" s="142">
        <v>0</v>
      </c>
      <c r="T370" s="143">
        <f>S370*H370</f>
        <v>0</v>
      </c>
      <c r="AR370" s="144" t="s">
        <v>559</v>
      </c>
      <c r="AT370" s="144" t="s">
        <v>341</v>
      </c>
      <c r="AU370" s="144" t="s">
        <v>88</v>
      </c>
      <c r="AY370" s="18" t="s">
        <v>305</v>
      </c>
      <c r="BE370" s="145">
        <f>IF(N370="základní",J370,0)</f>
        <v>0</v>
      </c>
      <c r="BF370" s="145">
        <f>IF(N370="snížená",J370,0)</f>
        <v>0</v>
      </c>
      <c r="BG370" s="145">
        <f>IF(N370="zákl. přenesená",J370,0)</f>
        <v>0</v>
      </c>
      <c r="BH370" s="145">
        <f>IF(N370="sníž. přenesená",J370,0)</f>
        <v>0</v>
      </c>
      <c r="BI370" s="145">
        <f>IF(N370="nulová",J370,0)</f>
        <v>0</v>
      </c>
      <c r="BJ370" s="18" t="s">
        <v>86</v>
      </c>
      <c r="BK370" s="145">
        <f>ROUND(I370*H370,2)</f>
        <v>0</v>
      </c>
      <c r="BL370" s="18" t="s">
        <v>436</v>
      </c>
      <c r="BM370" s="144" t="s">
        <v>1979</v>
      </c>
    </row>
    <row r="371" spans="2:65" s="1" customFormat="1" ht="19.5">
      <c r="B371" s="33"/>
      <c r="D371" s="146" t="s">
        <v>313</v>
      </c>
      <c r="F371" s="147" t="s">
        <v>5868</v>
      </c>
      <c r="I371" s="148"/>
      <c r="L371" s="33"/>
      <c r="M371" s="149"/>
      <c r="T371" s="54"/>
      <c r="AT371" s="18" t="s">
        <v>313</v>
      </c>
      <c r="AU371" s="18" t="s">
        <v>88</v>
      </c>
    </row>
    <row r="372" spans="2:65" s="1" customFormat="1" ht="24.2" customHeight="1">
      <c r="B372" s="33"/>
      <c r="C372" s="179" t="s">
        <v>1280</v>
      </c>
      <c r="D372" s="179" t="s">
        <v>341</v>
      </c>
      <c r="E372" s="180" t="s">
        <v>5869</v>
      </c>
      <c r="F372" s="181" t="s">
        <v>5870</v>
      </c>
      <c r="G372" s="182" t="s">
        <v>402</v>
      </c>
      <c r="H372" s="183">
        <v>8250</v>
      </c>
      <c r="I372" s="184"/>
      <c r="J372" s="185">
        <f>ROUND(I372*H372,2)</f>
        <v>0</v>
      </c>
      <c r="K372" s="181" t="s">
        <v>310</v>
      </c>
      <c r="L372" s="186"/>
      <c r="M372" s="187" t="s">
        <v>42</v>
      </c>
      <c r="N372" s="188" t="s">
        <v>50</v>
      </c>
      <c r="P372" s="142">
        <f>O372*H372</f>
        <v>0</v>
      </c>
      <c r="Q372" s="142">
        <v>1.7000000000000001E-4</v>
      </c>
      <c r="R372" s="142">
        <f>Q372*H372</f>
        <v>1.4025000000000001</v>
      </c>
      <c r="S372" s="142">
        <v>0</v>
      </c>
      <c r="T372" s="143">
        <f>S372*H372</f>
        <v>0</v>
      </c>
      <c r="AR372" s="144" t="s">
        <v>559</v>
      </c>
      <c r="AT372" s="144" t="s">
        <v>341</v>
      </c>
      <c r="AU372" s="144" t="s">
        <v>88</v>
      </c>
      <c r="AY372" s="18" t="s">
        <v>305</v>
      </c>
      <c r="BE372" s="145">
        <f>IF(N372="základní",J372,0)</f>
        <v>0</v>
      </c>
      <c r="BF372" s="145">
        <f>IF(N372="snížená",J372,0)</f>
        <v>0</v>
      </c>
      <c r="BG372" s="145">
        <f>IF(N372="zákl. přenesená",J372,0)</f>
        <v>0</v>
      </c>
      <c r="BH372" s="145">
        <f>IF(N372="sníž. přenesená",J372,0)</f>
        <v>0</v>
      </c>
      <c r="BI372" s="145">
        <f>IF(N372="nulová",J372,0)</f>
        <v>0</v>
      </c>
      <c r="BJ372" s="18" t="s">
        <v>86</v>
      </c>
      <c r="BK372" s="145">
        <f>ROUND(I372*H372,2)</f>
        <v>0</v>
      </c>
      <c r="BL372" s="18" t="s">
        <v>436</v>
      </c>
      <c r="BM372" s="144" t="s">
        <v>1987</v>
      </c>
    </row>
    <row r="373" spans="2:65" s="1" customFormat="1" ht="19.5">
      <c r="B373" s="33"/>
      <c r="D373" s="146" t="s">
        <v>313</v>
      </c>
      <c r="F373" s="147" t="s">
        <v>5870</v>
      </c>
      <c r="I373" s="148"/>
      <c r="L373" s="33"/>
      <c r="M373" s="149"/>
      <c r="T373" s="54"/>
      <c r="AT373" s="18" t="s">
        <v>313</v>
      </c>
      <c r="AU373" s="18" t="s">
        <v>88</v>
      </c>
    </row>
    <row r="374" spans="2:65" s="1" customFormat="1" ht="24.2" customHeight="1">
      <c r="B374" s="33"/>
      <c r="C374" s="179" t="s">
        <v>1285</v>
      </c>
      <c r="D374" s="179" t="s">
        <v>341</v>
      </c>
      <c r="E374" s="180" t="s">
        <v>5871</v>
      </c>
      <c r="F374" s="181" t="s">
        <v>5872</v>
      </c>
      <c r="G374" s="182" t="s">
        <v>402</v>
      </c>
      <c r="H374" s="183">
        <v>2500</v>
      </c>
      <c r="I374" s="184"/>
      <c r="J374" s="185">
        <f>ROUND(I374*H374,2)</f>
        <v>0</v>
      </c>
      <c r="K374" s="181" t="s">
        <v>310</v>
      </c>
      <c r="L374" s="186"/>
      <c r="M374" s="187" t="s">
        <v>42</v>
      </c>
      <c r="N374" s="188" t="s">
        <v>50</v>
      </c>
      <c r="P374" s="142">
        <f>O374*H374</f>
        <v>0</v>
      </c>
      <c r="Q374" s="142">
        <v>2.3000000000000001E-4</v>
      </c>
      <c r="R374" s="142">
        <f>Q374*H374</f>
        <v>0.57500000000000007</v>
      </c>
      <c r="S374" s="142">
        <v>0</v>
      </c>
      <c r="T374" s="143">
        <f>S374*H374</f>
        <v>0</v>
      </c>
      <c r="AR374" s="144" t="s">
        <v>559</v>
      </c>
      <c r="AT374" s="144" t="s">
        <v>341</v>
      </c>
      <c r="AU374" s="144" t="s">
        <v>88</v>
      </c>
      <c r="AY374" s="18" t="s">
        <v>305</v>
      </c>
      <c r="BE374" s="145">
        <f>IF(N374="základní",J374,0)</f>
        <v>0</v>
      </c>
      <c r="BF374" s="145">
        <f>IF(N374="snížená",J374,0)</f>
        <v>0</v>
      </c>
      <c r="BG374" s="145">
        <f>IF(N374="zákl. přenesená",J374,0)</f>
        <v>0</v>
      </c>
      <c r="BH374" s="145">
        <f>IF(N374="sníž. přenesená",J374,0)</f>
        <v>0</v>
      </c>
      <c r="BI374" s="145">
        <f>IF(N374="nulová",J374,0)</f>
        <v>0</v>
      </c>
      <c r="BJ374" s="18" t="s">
        <v>86</v>
      </c>
      <c r="BK374" s="145">
        <f>ROUND(I374*H374,2)</f>
        <v>0</v>
      </c>
      <c r="BL374" s="18" t="s">
        <v>436</v>
      </c>
      <c r="BM374" s="144" t="s">
        <v>1995</v>
      </c>
    </row>
    <row r="375" spans="2:65" s="1" customFormat="1" ht="19.5">
      <c r="B375" s="33"/>
      <c r="D375" s="146" t="s">
        <v>313</v>
      </c>
      <c r="F375" s="147" t="s">
        <v>5872</v>
      </c>
      <c r="I375" s="148"/>
      <c r="L375" s="33"/>
      <c r="M375" s="149"/>
      <c r="T375" s="54"/>
      <c r="AT375" s="18" t="s">
        <v>313</v>
      </c>
      <c r="AU375" s="18" t="s">
        <v>88</v>
      </c>
    </row>
    <row r="376" spans="2:65" s="1" customFormat="1" ht="24.2" customHeight="1">
      <c r="B376" s="33"/>
      <c r="C376" s="179" t="s">
        <v>1293</v>
      </c>
      <c r="D376" s="179" t="s">
        <v>341</v>
      </c>
      <c r="E376" s="180" t="s">
        <v>5873</v>
      </c>
      <c r="F376" s="181" t="s">
        <v>5874</v>
      </c>
      <c r="G376" s="182" t="s">
        <v>402</v>
      </c>
      <c r="H376" s="183">
        <v>100</v>
      </c>
      <c r="I376" s="184"/>
      <c r="J376" s="185">
        <f>ROUND(I376*H376,2)</f>
        <v>0</v>
      </c>
      <c r="K376" s="181" t="s">
        <v>310</v>
      </c>
      <c r="L376" s="186"/>
      <c r="M376" s="187" t="s">
        <v>42</v>
      </c>
      <c r="N376" s="188" t="s">
        <v>50</v>
      </c>
      <c r="P376" s="142">
        <f>O376*H376</f>
        <v>0</v>
      </c>
      <c r="Q376" s="142">
        <v>3.5E-4</v>
      </c>
      <c r="R376" s="142">
        <f>Q376*H376</f>
        <v>3.4999999999999996E-2</v>
      </c>
      <c r="S376" s="142">
        <v>0</v>
      </c>
      <c r="T376" s="143">
        <f>S376*H376</f>
        <v>0</v>
      </c>
      <c r="AR376" s="144" t="s">
        <v>559</v>
      </c>
      <c r="AT376" s="144" t="s">
        <v>341</v>
      </c>
      <c r="AU376" s="144" t="s">
        <v>88</v>
      </c>
      <c r="AY376" s="18" t="s">
        <v>305</v>
      </c>
      <c r="BE376" s="145">
        <f>IF(N376="základní",J376,0)</f>
        <v>0</v>
      </c>
      <c r="BF376" s="145">
        <f>IF(N376="snížená",J376,0)</f>
        <v>0</v>
      </c>
      <c r="BG376" s="145">
        <f>IF(N376="zákl. přenesená",J376,0)</f>
        <v>0</v>
      </c>
      <c r="BH376" s="145">
        <f>IF(N376="sníž. přenesená",J376,0)</f>
        <v>0</v>
      </c>
      <c r="BI376" s="145">
        <f>IF(N376="nulová",J376,0)</f>
        <v>0</v>
      </c>
      <c r="BJ376" s="18" t="s">
        <v>86</v>
      </c>
      <c r="BK376" s="145">
        <f>ROUND(I376*H376,2)</f>
        <v>0</v>
      </c>
      <c r="BL376" s="18" t="s">
        <v>436</v>
      </c>
      <c r="BM376" s="144" t="s">
        <v>2003</v>
      </c>
    </row>
    <row r="377" spans="2:65" s="1" customFormat="1" ht="19.5">
      <c r="B377" s="33"/>
      <c r="D377" s="146" t="s">
        <v>313</v>
      </c>
      <c r="F377" s="147" t="s">
        <v>5874</v>
      </c>
      <c r="I377" s="148"/>
      <c r="L377" s="33"/>
      <c r="M377" s="149"/>
      <c r="T377" s="54"/>
      <c r="AT377" s="18" t="s">
        <v>313</v>
      </c>
      <c r="AU377" s="18" t="s">
        <v>88</v>
      </c>
    </row>
    <row r="378" spans="2:65" s="1" customFormat="1" ht="33" customHeight="1">
      <c r="B378" s="33"/>
      <c r="C378" s="179" t="s">
        <v>1296</v>
      </c>
      <c r="D378" s="179" t="s">
        <v>341</v>
      </c>
      <c r="E378" s="180" t="s">
        <v>5875</v>
      </c>
      <c r="F378" s="181" t="s">
        <v>5876</v>
      </c>
      <c r="G378" s="182" t="s">
        <v>402</v>
      </c>
      <c r="H378" s="183">
        <v>100</v>
      </c>
      <c r="I378" s="184"/>
      <c r="J378" s="185">
        <f>ROUND(I378*H378,2)</f>
        <v>0</v>
      </c>
      <c r="K378" s="181" t="s">
        <v>721</v>
      </c>
      <c r="L378" s="186"/>
      <c r="M378" s="187" t="s">
        <v>42</v>
      </c>
      <c r="N378" s="188" t="s">
        <v>50</v>
      </c>
      <c r="P378" s="142">
        <f>O378*H378</f>
        <v>0</v>
      </c>
      <c r="Q378" s="142">
        <v>0</v>
      </c>
      <c r="R378" s="142">
        <f>Q378*H378</f>
        <v>0</v>
      </c>
      <c r="S378" s="142">
        <v>0</v>
      </c>
      <c r="T378" s="143">
        <f>S378*H378</f>
        <v>0</v>
      </c>
      <c r="AR378" s="144" t="s">
        <v>559</v>
      </c>
      <c r="AT378" s="144" t="s">
        <v>341</v>
      </c>
      <c r="AU378" s="144" t="s">
        <v>88</v>
      </c>
      <c r="AY378" s="18" t="s">
        <v>305</v>
      </c>
      <c r="BE378" s="145">
        <f>IF(N378="základní",J378,0)</f>
        <v>0</v>
      </c>
      <c r="BF378" s="145">
        <f>IF(N378="snížená",J378,0)</f>
        <v>0</v>
      </c>
      <c r="BG378" s="145">
        <f>IF(N378="zákl. přenesená",J378,0)</f>
        <v>0</v>
      </c>
      <c r="BH378" s="145">
        <f>IF(N378="sníž. přenesená",J378,0)</f>
        <v>0</v>
      </c>
      <c r="BI378" s="145">
        <f>IF(N378="nulová",J378,0)</f>
        <v>0</v>
      </c>
      <c r="BJ378" s="18" t="s">
        <v>86</v>
      </c>
      <c r="BK378" s="145">
        <f>ROUND(I378*H378,2)</f>
        <v>0</v>
      </c>
      <c r="BL378" s="18" t="s">
        <v>436</v>
      </c>
      <c r="BM378" s="144" t="s">
        <v>2011</v>
      </c>
    </row>
    <row r="379" spans="2:65" s="1" customFormat="1" ht="19.5">
      <c r="B379" s="33"/>
      <c r="D379" s="146" t="s">
        <v>313</v>
      </c>
      <c r="F379" s="147" t="s">
        <v>5876</v>
      </c>
      <c r="I379" s="148"/>
      <c r="L379" s="33"/>
      <c r="M379" s="149"/>
      <c r="T379" s="54"/>
      <c r="AT379" s="18" t="s">
        <v>313</v>
      </c>
      <c r="AU379" s="18" t="s">
        <v>88</v>
      </c>
    </row>
    <row r="380" spans="2:65" s="1" customFormat="1" ht="24.2" customHeight="1">
      <c r="B380" s="33"/>
      <c r="C380" s="179" t="s">
        <v>1304</v>
      </c>
      <c r="D380" s="179" t="s">
        <v>341</v>
      </c>
      <c r="E380" s="180" t="s">
        <v>5877</v>
      </c>
      <c r="F380" s="181" t="s">
        <v>5878</v>
      </c>
      <c r="G380" s="182" t="s">
        <v>402</v>
      </c>
      <c r="H380" s="183">
        <v>100</v>
      </c>
      <c r="I380" s="184"/>
      <c r="J380" s="185">
        <f>ROUND(I380*H380,2)</f>
        <v>0</v>
      </c>
      <c r="K380" s="181" t="s">
        <v>310</v>
      </c>
      <c r="L380" s="186"/>
      <c r="M380" s="187" t="s">
        <v>42</v>
      </c>
      <c r="N380" s="188" t="s">
        <v>50</v>
      </c>
      <c r="P380" s="142">
        <f>O380*H380</f>
        <v>0</v>
      </c>
      <c r="Q380" s="142">
        <v>1.6000000000000001E-4</v>
      </c>
      <c r="R380" s="142">
        <f>Q380*H380</f>
        <v>1.6E-2</v>
      </c>
      <c r="S380" s="142">
        <v>0</v>
      </c>
      <c r="T380" s="143">
        <f>S380*H380</f>
        <v>0</v>
      </c>
      <c r="AR380" s="144" t="s">
        <v>559</v>
      </c>
      <c r="AT380" s="144" t="s">
        <v>341</v>
      </c>
      <c r="AU380" s="144" t="s">
        <v>88</v>
      </c>
      <c r="AY380" s="18" t="s">
        <v>305</v>
      </c>
      <c r="BE380" s="145">
        <f>IF(N380="základní",J380,0)</f>
        <v>0</v>
      </c>
      <c r="BF380" s="145">
        <f>IF(N380="snížená",J380,0)</f>
        <v>0</v>
      </c>
      <c r="BG380" s="145">
        <f>IF(N380="zákl. přenesená",J380,0)</f>
        <v>0</v>
      </c>
      <c r="BH380" s="145">
        <f>IF(N380="sníž. přenesená",J380,0)</f>
        <v>0</v>
      </c>
      <c r="BI380" s="145">
        <f>IF(N380="nulová",J380,0)</f>
        <v>0</v>
      </c>
      <c r="BJ380" s="18" t="s">
        <v>86</v>
      </c>
      <c r="BK380" s="145">
        <f>ROUND(I380*H380,2)</f>
        <v>0</v>
      </c>
      <c r="BL380" s="18" t="s">
        <v>436</v>
      </c>
      <c r="BM380" s="144" t="s">
        <v>2019</v>
      </c>
    </row>
    <row r="381" spans="2:65" s="1" customFormat="1" ht="19.5">
      <c r="B381" s="33"/>
      <c r="D381" s="146" t="s">
        <v>313</v>
      </c>
      <c r="F381" s="147" t="s">
        <v>5878</v>
      </c>
      <c r="I381" s="148"/>
      <c r="L381" s="33"/>
      <c r="M381" s="149"/>
      <c r="T381" s="54"/>
      <c r="AT381" s="18" t="s">
        <v>313</v>
      </c>
      <c r="AU381" s="18" t="s">
        <v>88</v>
      </c>
    </row>
    <row r="382" spans="2:65" s="1" customFormat="1" ht="33" customHeight="1">
      <c r="B382" s="33"/>
      <c r="C382" s="179" t="s">
        <v>1309</v>
      </c>
      <c r="D382" s="179" t="s">
        <v>341</v>
      </c>
      <c r="E382" s="180" t="s">
        <v>5879</v>
      </c>
      <c r="F382" s="181" t="s">
        <v>5880</v>
      </c>
      <c r="G382" s="182" t="s">
        <v>402</v>
      </c>
      <c r="H382" s="183">
        <v>700</v>
      </c>
      <c r="I382" s="184"/>
      <c r="J382" s="185">
        <f>ROUND(I382*H382,2)</f>
        <v>0</v>
      </c>
      <c r="K382" s="181" t="s">
        <v>721</v>
      </c>
      <c r="L382" s="186"/>
      <c r="M382" s="187" t="s">
        <v>42</v>
      </c>
      <c r="N382" s="188" t="s">
        <v>50</v>
      </c>
      <c r="P382" s="142">
        <f>O382*H382</f>
        <v>0</v>
      </c>
      <c r="Q382" s="142">
        <v>0</v>
      </c>
      <c r="R382" s="142">
        <f>Q382*H382</f>
        <v>0</v>
      </c>
      <c r="S382" s="142">
        <v>0</v>
      </c>
      <c r="T382" s="143">
        <f>S382*H382</f>
        <v>0</v>
      </c>
      <c r="AR382" s="144" t="s">
        <v>559</v>
      </c>
      <c r="AT382" s="144" t="s">
        <v>341</v>
      </c>
      <c r="AU382" s="144" t="s">
        <v>88</v>
      </c>
      <c r="AY382" s="18" t="s">
        <v>305</v>
      </c>
      <c r="BE382" s="145">
        <f>IF(N382="základní",J382,0)</f>
        <v>0</v>
      </c>
      <c r="BF382" s="145">
        <f>IF(N382="snížená",J382,0)</f>
        <v>0</v>
      </c>
      <c r="BG382" s="145">
        <f>IF(N382="zákl. přenesená",J382,0)</f>
        <v>0</v>
      </c>
      <c r="BH382" s="145">
        <f>IF(N382="sníž. přenesená",J382,0)</f>
        <v>0</v>
      </c>
      <c r="BI382" s="145">
        <f>IF(N382="nulová",J382,0)</f>
        <v>0</v>
      </c>
      <c r="BJ382" s="18" t="s">
        <v>86</v>
      </c>
      <c r="BK382" s="145">
        <f>ROUND(I382*H382,2)</f>
        <v>0</v>
      </c>
      <c r="BL382" s="18" t="s">
        <v>436</v>
      </c>
      <c r="BM382" s="144" t="s">
        <v>2027</v>
      </c>
    </row>
    <row r="383" spans="2:65" s="1" customFormat="1" ht="19.5">
      <c r="B383" s="33"/>
      <c r="D383" s="146" t="s">
        <v>313</v>
      </c>
      <c r="F383" s="147" t="s">
        <v>5880</v>
      </c>
      <c r="I383" s="148"/>
      <c r="L383" s="33"/>
      <c r="M383" s="149"/>
      <c r="T383" s="54"/>
      <c r="AT383" s="18" t="s">
        <v>313</v>
      </c>
      <c r="AU383" s="18" t="s">
        <v>88</v>
      </c>
    </row>
    <row r="384" spans="2:65" s="1" customFormat="1" ht="24.2" customHeight="1">
      <c r="B384" s="33"/>
      <c r="C384" s="179" t="s">
        <v>1317</v>
      </c>
      <c r="D384" s="179" t="s">
        <v>341</v>
      </c>
      <c r="E384" s="180" t="s">
        <v>5881</v>
      </c>
      <c r="F384" s="181" t="s">
        <v>5882</v>
      </c>
      <c r="G384" s="182" t="s">
        <v>402</v>
      </c>
      <c r="H384" s="183">
        <v>400</v>
      </c>
      <c r="I384" s="184"/>
      <c r="J384" s="185">
        <f>ROUND(I384*H384,2)</f>
        <v>0</v>
      </c>
      <c r="K384" s="181" t="s">
        <v>310</v>
      </c>
      <c r="L384" s="186"/>
      <c r="M384" s="187" t="s">
        <v>42</v>
      </c>
      <c r="N384" s="188" t="s">
        <v>50</v>
      </c>
      <c r="P384" s="142">
        <f>O384*H384</f>
        <v>0</v>
      </c>
      <c r="Q384" s="142">
        <v>2.5000000000000001E-4</v>
      </c>
      <c r="R384" s="142">
        <f>Q384*H384</f>
        <v>0.1</v>
      </c>
      <c r="S384" s="142">
        <v>0</v>
      </c>
      <c r="T384" s="143">
        <f>S384*H384</f>
        <v>0</v>
      </c>
      <c r="AR384" s="144" t="s">
        <v>559</v>
      </c>
      <c r="AT384" s="144" t="s">
        <v>341</v>
      </c>
      <c r="AU384" s="144" t="s">
        <v>88</v>
      </c>
      <c r="AY384" s="18" t="s">
        <v>305</v>
      </c>
      <c r="BE384" s="145">
        <f>IF(N384="základní",J384,0)</f>
        <v>0</v>
      </c>
      <c r="BF384" s="145">
        <f>IF(N384="snížená",J384,0)</f>
        <v>0</v>
      </c>
      <c r="BG384" s="145">
        <f>IF(N384="zákl. přenesená",J384,0)</f>
        <v>0</v>
      </c>
      <c r="BH384" s="145">
        <f>IF(N384="sníž. přenesená",J384,0)</f>
        <v>0</v>
      </c>
      <c r="BI384" s="145">
        <f>IF(N384="nulová",J384,0)</f>
        <v>0</v>
      </c>
      <c r="BJ384" s="18" t="s">
        <v>86</v>
      </c>
      <c r="BK384" s="145">
        <f>ROUND(I384*H384,2)</f>
        <v>0</v>
      </c>
      <c r="BL384" s="18" t="s">
        <v>436</v>
      </c>
      <c r="BM384" s="144" t="s">
        <v>2035</v>
      </c>
    </row>
    <row r="385" spans="2:65" s="1" customFormat="1" ht="19.5">
      <c r="B385" s="33"/>
      <c r="D385" s="146" t="s">
        <v>313</v>
      </c>
      <c r="F385" s="147" t="s">
        <v>5882</v>
      </c>
      <c r="I385" s="148"/>
      <c r="L385" s="33"/>
      <c r="M385" s="149"/>
      <c r="T385" s="54"/>
      <c r="AT385" s="18" t="s">
        <v>313</v>
      </c>
      <c r="AU385" s="18" t="s">
        <v>88</v>
      </c>
    </row>
    <row r="386" spans="2:65" s="1" customFormat="1" ht="24.2" customHeight="1">
      <c r="B386" s="33"/>
      <c r="C386" s="179" t="s">
        <v>1322</v>
      </c>
      <c r="D386" s="179" t="s">
        <v>341</v>
      </c>
      <c r="E386" s="180" t="s">
        <v>5883</v>
      </c>
      <c r="F386" s="181" t="s">
        <v>5884</v>
      </c>
      <c r="G386" s="182" t="s">
        <v>402</v>
      </c>
      <c r="H386" s="183">
        <v>300</v>
      </c>
      <c r="I386" s="184"/>
      <c r="J386" s="185">
        <f>ROUND(I386*H386,2)</f>
        <v>0</v>
      </c>
      <c r="K386" s="181" t="s">
        <v>310</v>
      </c>
      <c r="L386" s="186"/>
      <c r="M386" s="187" t="s">
        <v>42</v>
      </c>
      <c r="N386" s="188" t="s">
        <v>50</v>
      </c>
      <c r="P386" s="142">
        <f>O386*H386</f>
        <v>0</v>
      </c>
      <c r="Q386" s="142">
        <v>5.2999999999999998E-4</v>
      </c>
      <c r="R386" s="142">
        <f>Q386*H386</f>
        <v>0.159</v>
      </c>
      <c r="S386" s="142">
        <v>0</v>
      </c>
      <c r="T386" s="143">
        <f>S386*H386</f>
        <v>0</v>
      </c>
      <c r="AR386" s="144" t="s">
        <v>559</v>
      </c>
      <c r="AT386" s="144" t="s">
        <v>341</v>
      </c>
      <c r="AU386" s="144" t="s">
        <v>88</v>
      </c>
      <c r="AY386" s="18" t="s">
        <v>305</v>
      </c>
      <c r="BE386" s="145">
        <f>IF(N386="základní",J386,0)</f>
        <v>0</v>
      </c>
      <c r="BF386" s="145">
        <f>IF(N386="snížená",J386,0)</f>
        <v>0</v>
      </c>
      <c r="BG386" s="145">
        <f>IF(N386="zákl. přenesená",J386,0)</f>
        <v>0</v>
      </c>
      <c r="BH386" s="145">
        <f>IF(N386="sníž. přenesená",J386,0)</f>
        <v>0</v>
      </c>
      <c r="BI386" s="145">
        <f>IF(N386="nulová",J386,0)</f>
        <v>0</v>
      </c>
      <c r="BJ386" s="18" t="s">
        <v>86</v>
      </c>
      <c r="BK386" s="145">
        <f>ROUND(I386*H386,2)</f>
        <v>0</v>
      </c>
      <c r="BL386" s="18" t="s">
        <v>436</v>
      </c>
      <c r="BM386" s="144" t="s">
        <v>2045</v>
      </c>
    </row>
    <row r="387" spans="2:65" s="1" customFormat="1" ht="19.5">
      <c r="B387" s="33"/>
      <c r="D387" s="146" t="s">
        <v>313</v>
      </c>
      <c r="F387" s="147" t="s">
        <v>5884</v>
      </c>
      <c r="I387" s="148"/>
      <c r="L387" s="33"/>
      <c r="M387" s="149"/>
      <c r="T387" s="54"/>
      <c r="AT387" s="18" t="s">
        <v>313</v>
      </c>
      <c r="AU387" s="18" t="s">
        <v>88</v>
      </c>
    </row>
    <row r="388" spans="2:65" s="1" customFormat="1" ht="33" customHeight="1">
      <c r="B388" s="33"/>
      <c r="C388" s="179" t="s">
        <v>1334</v>
      </c>
      <c r="D388" s="179" t="s">
        <v>341</v>
      </c>
      <c r="E388" s="180" t="s">
        <v>5885</v>
      </c>
      <c r="F388" s="181" t="s">
        <v>5886</v>
      </c>
      <c r="G388" s="182" t="s">
        <v>402</v>
      </c>
      <c r="H388" s="183">
        <v>100</v>
      </c>
      <c r="I388" s="184"/>
      <c r="J388" s="185">
        <f>ROUND(I388*H388,2)</f>
        <v>0</v>
      </c>
      <c r="K388" s="181" t="s">
        <v>721</v>
      </c>
      <c r="L388" s="186"/>
      <c r="M388" s="187" t="s">
        <v>42</v>
      </c>
      <c r="N388" s="188" t="s">
        <v>50</v>
      </c>
      <c r="P388" s="142">
        <f>O388*H388</f>
        <v>0</v>
      </c>
      <c r="Q388" s="142">
        <v>0</v>
      </c>
      <c r="R388" s="142">
        <f>Q388*H388</f>
        <v>0</v>
      </c>
      <c r="S388" s="142">
        <v>0</v>
      </c>
      <c r="T388" s="143">
        <f>S388*H388</f>
        <v>0</v>
      </c>
      <c r="AR388" s="144" t="s">
        <v>559</v>
      </c>
      <c r="AT388" s="144" t="s">
        <v>341</v>
      </c>
      <c r="AU388" s="144" t="s">
        <v>88</v>
      </c>
      <c r="AY388" s="18" t="s">
        <v>305</v>
      </c>
      <c r="BE388" s="145">
        <f>IF(N388="základní",J388,0)</f>
        <v>0</v>
      </c>
      <c r="BF388" s="145">
        <f>IF(N388="snížená",J388,0)</f>
        <v>0</v>
      </c>
      <c r="BG388" s="145">
        <f>IF(N388="zákl. přenesená",J388,0)</f>
        <v>0</v>
      </c>
      <c r="BH388" s="145">
        <f>IF(N388="sníž. přenesená",J388,0)</f>
        <v>0</v>
      </c>
      <c r="BI388" s="145">
        <f>IF(N388="nulová",J388,0)</f>
        <v>0</v>
      </c>
      <c r="BJ388" s="18" t="s">
        <v>86</v>
      </c>
      <c r="BK388" s="145">
        <f>ROUND(I388*H388,2)</f>
        <v>0</v>
      </c>
      <c r="BL388" s="18" t="s">
        <v>436</v>
      </c>
      <c r="BM388" s="144" t="s">
        <v>2053</v>
      </c>
    </row>
    <row r="389" spans="2:65" s="1" customFormat="1" ht="19.5">
      <c r="B389" s="33"/>
      <c r="D389" s="146" t="s">
        <v>313</v>
      </c>
      <c r="F389" s="147" t="s">
        <v>5886</v>
      </c>
      <c r="I389" s="148"/>
      <c r="L389" s="33"/>
      <c r="M389" s="149"/>
      <c r="T389" s="54"/>
      <c r="AT389" s="18" t="s">
        <v>313</v>
      </c>
      <c r="AU389" s="18" t="s">
        <v>88</v>
      </c>
    </row>
    <row r="390" spans="2:65" s="1" customFormat="1" ht="33" customHeight="1">
      <c r="B390" s="33"/>
      <c r="C390" s="179" t="s">
        <v>1339</v>
      </c>
      <c r="D390" s="179" t="s">
        <v>341</v>
      </c>
      <c r="E390" s="180" t="s">
        <v>5887</v>
      </c>
      <c r="F390" s="181" t="s">
        <v>5888</v>
      </c>
      <c r="G390" s="182" t="s">
        <v>402</v>
      </c>
      <c r="H390" s="183">
        <v>100</v>
      </c>
      <c r="I390" s="184"/>
      <c r="J390" s="185">
        <f>ROUND(I390*H390,2)</f>
        <v>0</v>
      </c>
      <c r="K390" s="181" t="s">
        <v>721</v>
      </c>
      <c r="L390" s="186"/>
      <c r="M390" s="187" t="s">
        <v>42</v>
      </c>
      <c r="N390" s="188" t="s">
        <v>50</v>
      </c>
      <c r="P390" s="142">
        <f>O390*H390</f>
        <v>0</v>
      </c>
      <c r="Q390" s="142">
        <v>0</v>
      </c>
      <c r="R390" s="142">
        <f>Q390*H390</f>
        <v>0</v>
      </c>
      <c r="S390" s="142">
        <v>0</v>
      </c>
      <c r="T390" s="143">
        <f>S390*H390</f>
        <v>0</v>
      </c>
      <c r="AR390" s="144" t="s">
        <v>559</v>
      </c>
      <c r="AT390" s="144" t="s">
        <v>341</v>
      </c>
      <c r="AU390" s="144" t="s">
        <v>88</v>
      </c>
      <c r="AY390" s="18" t="s">
        <v>305</v>
      </c>
      <c r="BE390" s="145">
        <f>IF(N390="základní",J390,0)</f>
        <v>0</v>
      </c>
      <c r="BF390" s="145">
        <f>IF(N390="snížená",J390,0)</f>
        <v>0</v>
      </c>
      <c r="BG390" s="145">
        <f>IF(N390="zákl. přenesená",J390,0)</f>
        <v>0</v>
      </c>
      <c r="BH390" s="145">
        <f>IF(N390="sníž. přenesená",J390,0)</f>
        <v>0</v>
      </c>
      <c r="BI390" s="145">
        <f>IF(N390="nulová",J390,0)</f>
        <v>0</v>
      </c>
      <c r="BJ390" s="18" t="s">
        <v>86</v>
      </c>
      <c r="BK390" s="145">
        <f>ROUND(I390*H390,2)</f>
        <v>0</v>
      </c>
      <c r="BL390" s="18" t="s">
        <v>436</v>
      </c>
      <c r="BM390" s="144" t="s">
        <v>2061</v>
      </c>
    </row>
    <row r="391" spans="2:65" s="1" customFormat="1" ht="19.5">
      <c r="B391" s="33"/>
      <c r="D391" s="146" t="s">
        <v>313</v>
      </c>
      <c r="F391" s="147" t="s">
        <v>5888</v>
      </c>
      <c r="I391" s="148"/>
      <c r="L391" s="33"/>
      <c r="M391" s="149"/>
      <c r="T391" s="54"/>
      <c r="AT391" s="18" t="s">
        <v>313</v>
      </c>
      <c r="AU391" s="18" t="s">
        <v>88</v>
      </c>
    </row>
    <row r="392" spans="2:65" s="1" customFormat="1" ht="24.2" customHeight="1">
      <c r="B392" s="33"/>
      <c r="C392" s="179" t="s">
        <v>1343</v>
      </c>
      <c r="D392" s="179" t="s">
        <v>341</v>
      </c>
      <c r="E392" s="180" t="s">
        <v>5889</v>
      </c>
      <c r="F392" s="181" t="s">
        <v>5890</v>
      </c>
      <c r="G392" s="182" t="s">
        <v>402</v>
      </c>
      <c r="H392" s="183">
        <v>100</v>
      </c>
      <c r="I392" s="184"/>
      <c r="J392" s="185">
        <f>ROUND(I392*H392,2)</f>
        <v>0</v>
      </c>
      <c r="K392" s="181" t="s">
        <v>721</v>
      </c>
      <c r="L392" s="186"/>
      <c r="M392" s="187" t="s">
        <v>42</v>
      </c>
      <c r="N392" s="188" t="s">
        <v>50</v>
      </c>
      <c r="P392" s="142">
        <f>O392*H392</f>
        <v>0</v>
      </c>
      <c r="Q392" s="142">
        <v>0</v>
      </c>
      <c r="R392" s="142">
        <f>Q392*H392</f>
        <v>0</v>
      </c>
      <c r="S392" s="142">
        <v>0</v>
      </c>
      <c r="T392" s="143">
        <f>S392*H392</f>
        <v>0</v>
      </c>
      <c r="AR392" s="144" t="s">
        <v>559</v>
      </c>
      <c r="AT392" s="144" t="s">
        <v>341</v>
      </c>
      <c r="AU392" s="144" t="s">
        <v>88</v>
      </c>
      <c r="AY392" s="18" t="s">
        <v>305</v>
      </c>
      <c r="BE392" s="145">
        <f>IF(N392="základní",J392,0)</f>
        <v>0</v>
      </c>
      <c r="BF392" s="145">
        <f>IF(N392="snížená",J392,0)</f>
        <v>0</v>
      </c>
      <c r="BG392" s="145">
        <f>IF(N392="zákl. přenesená",J392,0)</f>
        <v>0</v>
      </c>
      <c r="BH392" s="145">
        <f>IF(N392="sníž. přenesená",J392,0)</f>
        <v>0</v>
      </c>
      <c r="BI392" s="145">
        <f>IF(N392="nulová",J392,0)</f>
        <v>0</v>
      </c>
      <c r="BJ392" s="18" t="s">
        <v>86</v>
      </c>
      <c r="BK392" s="145">
        <f>ROUND(I392*H392,2)</f>
        <v>0</v>
      </c>
      <c r="BL392" s="18" t="s">
        <v>436</v>
      </c>
      <c r="BM392" s="144" t="s">
        <v>2069</v>
      </c>
    </row>
    <row r="393" spans="2:65" s="1" customFormat="1" ht="19.5">
      <c r="B393" s="33"/>
      <c r="D393" s="146" t="s">
        <v>313</v>
      </c>
      <c r="F393" s="147" t="s">
        <v>5890</v>
      </c>
      <c r="I393" s="148"/>
      <c r="L393" s="33"/>
      <c r="M393" s="149"/>
      <c r="T393" s="54"/>
      <c r="AT393" s="18" t="s">
        <v>313</v>
      </c>
      <c r="AU393" s="18" t="s">
        <v>88</v>
      </c>
    </row>
    <row r="394" spans="2:65" s="1" customFormat="1" ht="24.2" customHeight="1">
      <c r="B394" s="33"/>
      <c r="C394" s="179" t="s">
        <v>1348</v>
      </c>
      <c r="D394" s="179" t="s">
        <v>341</v>
      </c>
      <c r="E394" s="180" t="s">
        <v>5891</v>
      </c>
      <c r="F394" s="181" t="s">
        <v>5892</v>
      </c>
      <c r="G394" s="182" t="s">
        <v>402</v>
      </c>
      <c r="H394" s="183">
        <v>200</v>
      </c>
      <c r="I394" s="184"/>
      <c r="J394" s="185">
        <f>ROUND(I394*H394,2)</f>
        <v>0</v>
      </c>
      <c r="K394" s="181" t="s">
        <v>721</v>
      </c>
      <c r="L394" s="186"/>
      <c r="M394" s="187" t="s">
        <v>42</v>
      </c>
      <c r="N394" s="188" t="s">
        <v>50</v>
      </c>
      <c r="P394" s="142">
        <f>O394*H394</f>
        <v>0</v>
      </c>
      <c r="Q394" s="142">
        <v>0</v>
      </c>
      <c r="R394" s="142">
        <f>Q394*H394</f>
        <v>0</v>
      </c>
      <c r="S394" s="142">
        <v>0</v>
      </c>
      <c r="T394" s="143">
        <f>S394*H394</f>
        <v>0</v>
      </c>
      <c r="AR394" s="144" t="s">
        <v>559</v>
      </c>
      <c r="AT394" s="144" t="s">
        <v>341</v>
      </c>
      <c r="AU394" s="144" t="s">
        <v>88</v>
      </c>
      <c r="AY394" s="18" t="s">
        <v>305</v>
      </c>
      <c r="BE394" s="145">
        <f>IF(N394="základní",J394,0)</f>
        <v>0</v>
      </c>
      <c r="BF394" s="145">
        <f>IF(N394="snížená",J394,0)</f>
        <v>0</v>
      </c>
      <c r="BG394" s="145">
        <f>IF(N394="zákl. přenesená",J394,0)</f>
        <v>0</v>
      </c>
      <c r="BH394" s="145">
        <f>IF(N394="sníž. přenesená",J394,0)</f>
        <v>0</v>
      </c>
      <c r="BI394" s="145">
        <f>IF(N394="nulová",J394,0)</f>
        <v>0</v>
      </c>
      <c r="BJ394" s="18" t="s">
        <v>86</v>
      </c>
      <c r="BK394" s="145">
        <f>ROUND(I394*H394,2)</f>
        <v>0</v>
      </c>
      <c r="BL394" s="18" t="s">
        <v>436</v>
      </c>
      <c r="BM394" s="144" t="s">
        <v>2077</v>
      </c>
    </row>
    <row r="395" spans="2:65" s="1" customFormat="1" ht="19.5">
      <c r="B395" s="33"/>
      <c r="D395" s="146" t="s">
        <v>313</v>
      </c>
      <c r="F395" s="147" t="s">
        <v>5892</v>
      </c>
      <c r="I395" s="148"/>
      <c r="L395" s="33"/>
      <c r="M395" s="149"/>
      <c r="T395" s="54"/>
      <c r="AT395" s="18" t="s">
        <v>313</v>
      </c>
      <c r="AU395" s="18" t="s">
        <v>88</v>
      </c>
    </row>
    <row r="396" spans="2:65" s="1" customFormat="1" ht="37.9" customHeight="1">
      <c r="B396" s="33"/>
      <c r="C396" s="179" t="s">
        <v>1355</v>
      </c>
      <c r="D396" s="179" t="s">
        <v>341</v>
      </c>
      <c r="E396" s="180" t="s">
        <v>5893</v>
      </c>
      <c r="F396" s="181" t="s">
        <v>5894</v>
      </c>
      <c r="G396" s="182" t="s">
        <v>402</v>
      </c>
      <c r="H396" s="183">
        <v>800</v>
      </c>
      <c r="I396" s="184"/>
      <c r="J396" s="185">
        <f>ROUND(I396*H396,2)</f>
        <v>0</v>
      </c>
      <c r="K396" s="181" t="s">
        <v>721</v>
      </c>
      <c r="L396" s="186"/>
      <c r="M396" s="187" t="s">
        <v>42</v>
      </c>
      <c r="N396" s="188" t="s">
        <v>50</v>
      </c>
      <c r="P396" s="142">
        <f>O396*H396</f>
        <v>0</v>
      </c>
      <c r="Q396" s="142">
        <v>0</v>
      </c>
      <c r="R396" s="142">
        <f>Q396*H396</f>
        <v>0</v>
      </c>
      <c r="S396" s="142">
        <v>0</v>
      </c>
      <c r="T396" s="143">
        <f>S396*H396</f>
        <v>0</v>
      </c>
      <c r="AR396" s="144" t="s">
        <v>559</v>
      </c>
      <c r="AT396" s="144" t="s">
        <v>341</v>
      </c>
      <c r="AU396" s="144" t="s">
        <v>88</v>
      </c>
      <c r="AY396" s="18" t="s">
        <v>305</v>
      </c>
      <c r="BE396" s="145">
        <f>IF(N396="základní",J396,0)</f>
        <v>0</v>
      </c>
      <c r="BF396" s="145">
        <f>IF(N396="snížená",J396,0)</f>
        <v>0</v>
      </c>
      <c r="BG396" s="145">
        <f>IF(N396="zákl. přenesená",J396,0)</f>
        <v>0</v>
      </c>
      <c r="BH396" s="145">
        <f>IF(N396="sníž. přenesená",J396,0)</f>
        <v>0</v>
      </c>
      <c r="BI396" s="145">
        <f>IF(N396="nulová",J396,0)</f>
        <v>0</v>
      </c>
      <c r="BJ396" s="18" t="s">
        <v>86</v>
      </c>
      <c r="BK396" s="145">
        <f>ROUND(I396*H396,2)</f>
        <v>0</v>
      </c>
      <c r="BL396" s="18" t="s">
        <v>436</v>
      </c>
      <c r="BM396" s="144" t="s">
        <v>2087</v>
      </c>
    </row>
    <row r="397" spans="2:65" s="1" customFormat="1" ht="19.5">
      <c r="B397" s="33"/>
      <c r="D397" s="146" t="s">
        <v>313</v>
      </c>
      <c r="F397" s="147" t="s">
        <v>5894</v>
      </c>
      <c r="I397" s="148"/>
      <c r="L397" s="33"/>
      <c r="M397" s="149"/>
      <c r="T397" s="54"/>
      <c r="AT397" s="18" t="s">
        <v>313</v>
      </c>
      <c r="AU397" s="18" t="s">
        <v>88</v>
      </c>
    </row>
    <row r="398" spans="2:65" s="1" customFormat="1" ht="37.9" customHeight="1">
      <c r="B398" s="33"/>
      <c r="C398" s="179" t="s">
        <v>1359</v>
      </c>
      <c r="D398" s="179" t="s">
        <v>341</v>
      </c>
      <c r="E398" s="180" t="s">
        <v>5895</v>
      </c>
      <c r="F398" s="181" t="s">
        <v>5896</v>
      </c>
      <c r="G398" s="182" t="s">
        <v>402</v>
      </c>
      <c r="H398" s="183">
        <v>1200</v>
      </c>
      <c r="I398" s="184"/>
      <c r="J398" s="185">
        <f>ROUND(I398*H398,2)</f>
        <v>0</v>
      </c>
      <c r="K398" s="181" t="s">
        <v>721</v>
      </c>
      <c r="L398" s="186"/>
      <c r="M398" s="187" t="s">
        <v>42</v>
      </c>
      <c r="N398" s="188" t="s">
        <v>50</v>
      </c>
      <c r="P398" s="142">
        <f>O398*H398</f>
        <v>0</v>
      </c>
      <c r="Q398" s="142">
        <v>0</v>
      </c>
      <c r="R398" s="142">
        <f>Q398*H398</f>
        <v>0</v>
      </c>
      <c r="S398" s="142">
        <v>0</v>
      </c>
      <c r="T398" s="143">
        <f>S398*H398</f>
        <v>0</v>
      </c>
      <c r="AR398" s="144" t="s">
        <v>559</v>
      </c>
      <c r="AT398" s="144" t="s">
        <v>341</v>
      </c>
      <c r="AU398" s="144" t="s">
        <v>88</v>
      </c>
      <c r="AY398" s="18" t="s">
        <v>305</v>
      </c>
      <c r="BE398" s="145">
        <f>IF(N398="základní",J398,0)</f>
        <v>0</v>
      </c>
      <c r="BF398" s="145">
        <f>IF(N398="snížená",J398,0)</f>
        <v>0</v>
      </c>
      <c r="BG398" s="145">
        <f>IF(N398="zákl. přenesená",J398,0)</f>
        <v>0</v>
      </c>
      <c r="BH398" s="145">
        <f>IF(N398="sníž. přenesená",J398,0)</f>
        <v>0</v>
      </c>
      <c r="BI398" s="145">
        <f>IF(N398="nulová",J398,0)</f>
        <v>0</v>
      </c>
      <c r="BJ398" s="18" t="s">
        <v>86</v>
      </c>
      <c r="BK398" s="145">
        <f>ROUND(I398*H398,2)</f>
        <v>0</v>
      </c>
      <c r="BL398" s="18" t="s">
        <v>436</v>
      </c>
      <c r="BM398" s="144" t="s">
        <v>2095</v>
      </c>
    </row>
    <row r="399" spans="2:65" s="1" customFormat="1" ht="19.5">
      <c r="B399" s="33"/>
      <c r="D399" s="146" t="s">
        <v>313</v>
      </c>
      <c r="F399" s="147" t="s">
        <v>5896</v>
      </c>
      <c r="I399" s="148"/>
      <c r="L399" s="33"/>
      <c r="M399" s="149"/>
      <c r="T399" s="54"/>
      <c r="AT399" s="18" t="s">
        <v>313</v>
      </c>
      <c r="AU399" s="18" t="s">
        <v>88</v>
      </c>
    </row>
    <row r="400" spans="2:65" s="1" customFormat="1" ht="37.9" customHeight="1">
      <c r="B400" s="33"/>
      <c r="C400" s="179" t="s">
        <v>1367</v>
      </c>
      <c r="D400" s="179" t="s">
        <v>341</v>
      </c>
      <c r="E400" s="180" t="s">
        <v>5897</v>
      </c>
      <c r="F400" s="181" t="s">
        <v>5898</v>
      </c>
      <c r="G400" s="182" t="s">
        <v>402</v>
      </c>
      <c r="H400" s="183">
        <v>200</v>
      </c>
      <c r="I400" s="184"/>
      <c r="J400" s="185">
        <f>ROUND(I400*H400,2)</f>
        <v>0</v>
      </c>
      <c r="K400" s="181" t="s">
        <v>721</v>
      </c>
      <c r="L400" s="186"/>
      <c r="M400" s="187" t="s">
        <v>42</v>
      </c>
      <c r="N400" s="188" t="s">
        <v>50</v>
      </c>
      <c r="P400" s="142">
        <f>O400*H400</f>
        <v>0</v>
      </c>
      <c r="Q400" s="142">
        <v>0</v>
      </c>
      <c r="R400" s="142">
        <f>Q400*H400</f>
        <v>0</v>
      </c>
      <c r="S400" s="142">
        <v>0</v>
      </c>
      <c r="T400" s="143">
        <f>S400*H400</f>
        <v>0</v>
      </c>
      <c r="AR400" s="144" t="s">
        <v>559</v>
      </c>
      <c r="AT400" s="144" t="s">
        <v>341</v>
      </c>
      <c r="AU400" s="144" t="s">
        <v>88</v>
      </c>
      <c r="AY400" s="18" t="s">
        <v>305</v>
      </c>
      <c r="BE400" s="145">
        <f>IF(N400="základní",J400,0)</f>
        <v>0</v>
      </c>
      <c r="BF400" s="145">
        <f>IF(N400="snížená",J400,0)</f>
        <v>0</v>
      </c>
      <c r="BG400" s="145">
        <f>IF(N400="zákl. přenesená",J400,0)</f>
        <v>0</v>
      </c>
      <c r="BH400" s="145">
        <f>IF(N400="sníž. přenesená",J400,0)</f>
        <v>0</v>
      </c>
      <c r="BI400" s="145">
        <f>IF(N400="nulová",J400,0)</f>
        <v>0</v>
      </c>
      <c r="BJ400" s="18" t="s">
        <v>86</v>
      </c>
      <c r="BK400" s="145">
        <f>ROUND(I400*H400,2)</f>
        <v>0</v>
      </c>
      <c r="BL400" s="18" t="s">
        <v>436</v>
      </c>
      <c r="BM400" s="144" t="s">
        <v>2103</v>
      </c>
    </row>
    <row r="401" spans="2:65" s="1" customFormat="1" ht="19.5">
      <c r="B401" s="33"/>
      <c r="D401" s="146" t="s">
        <v>313</v>
      </c>
      <c r="F401" s="147" t="s">
        <v>5898</v>
      </c>
      <c r="I401" s="148"/>
      <c r="L401" s="33"/>
      <c r="M401" s="149"/>
      <c r="T401" s="54"/>
      <c r="AT401" s="18" t="s">
        <v>313</v>
      </c>
      <c r="AU401" s="18" t="s">
        <v>88</v>
      </c>
    </row>
    <row r="402" spans="2:65" s="1" customFormat="1" ht="37.9" customHeight="1">
      <c r="B402" s="33"/>
      <c r="C402" s="179" t="s">
        <v>1372</v>
      </c>
      <c r="D402" s="179" t="s">
        <v>341</v>
      </c>
      <c r="E402" s="180" t="s">
        <v>5899</v>
      </c>
      <c r="F402" s="181" t="s">
        <v>5900</v>
      </c>
      <c r="G402" s="182" t="s">
        <v>402</v>
      </c>
      <c r="H402" s="183">
        <v>100</v>
      </c>
      <c r="I402" s="184"/>
      <c r="J402" s="185">
        <f>ROUND(I402*H402,2)</f>
        <v>0</v>
      </c>
      <c r="K402" s="181" t="s">
        <v>721</v>
      </c>
      <c r="L402" s="186"/>
      <c r="M402" s="187" t="s">
        <v>42</v>
      </c>
      <c r="N402" s="188" t="s">
        <v>50</v>
      </c>
      <c r="P402" s="142">
        <f>O402*H402</f>
        <v>0</v>
      </c>
      <c r="Q402" s="142">
        <v>0</v>
      </c>
      <c r="R402" s="142">
        <f>Q402*H402</f>
        <v>0</v>
      </c>
      <c r="S402" s="142">
        <v>0</v>
      </c>
      <c r="T402" s="143">
        <f>S402*H402</f>
        <v>0</v>
      </c>
      <c r="AR402" s="144" t="s">
        <v>559</v>
      </c>
      <c r="AT402" s="144" t="s">
        <v>341</v>
      </c>
      <c r="AU402" s="144" t="s">
        <v>88</v>
      </c>
      <c r="AY402" s="18" t="s">
        <v>305</v>
      </c>
      <c r="BE402" s="145">
        <f>IF(N402="základní",J402,0)</f>
        <v>0</v>
      </c>
      <c r="BF402" s="145">
        <f>IF(N402="snížená",J402,0)</f>
        <v>0</v>
      </c>
      <c r="BG402" s="145">
        <f>IF(N402="zákl. přenesená",J402,0)</f>
        <v>0</v>
      </c>
      <c r="BH402" s="145">
        <f>IF(N402="sníž. přenesená",J402,0)</f>
        <v>0</v>
      </c>
      <c r="BI402" s="145">
        <f>IF(N402="nulová",J402,0)</f>
        <v>0</v>
      </c>
      <c r="BJ402" s="18" t="s">
        <v>86</v>
      </c>
      <c r="BK402" s="145">
        <f>ROUND(I402*H402,2)</f>
        <v>0</v>
      </c>
      <c r="BL402" s="18" t="s">
        <v>436</v>
      </c>
      <c r="BM402" s="144" t="s">
        <v>2111</v>
      </c>
    </row>
    <row r="403" spans="2:65" s="1" customFormat="1" ht="19.5">
      <c r="B403" s="33"/>
      <c r="D403" s="146" t="s">
        <v>313</v>
      </c>
      <c r="F403" s="147" t="s">
        <v>5900</v>
      </c>
      <c r="I403" s="148"/>
      <c r="L403" s="33"/>
      <c r="M403" s="149"/>
      <c r="T403" s="54"/>
      <c r="AT403" s="18" t="s">
        <v>313</v>
      </c>
      <c r="AU403" s="18" t="s">
        <v>88</v>
      </c>
    </row>
    <row r="404" spans="2:65" s="1" customFormat="1" ht="37.9" customHeight="1">
      <c r="B404" s="33"/>
      <c r="C404" s="179" t="s">
        <v>1380</v>
      </c>
      <c r="D404" s="179" t="s">
        <v>341</v>
      </c>
      <c r="E404" s="180" t="s">
        <v>5901</v>
      </c>
      <c r="F404" s="181" t="s">
        <v>5902</v>
      </c>
      <c r="G404" s="182" t="s">
        <v>402</v>
      </c>
      <c r="H404" s="183">
        <v>100</v>
      </c>
      <c r="I404" s="184"/>
      <c r="J404" s="185">
        <f>ROUND(I404*H404,2)</f>
        <v>0</v>
      </c>
      <c r="K404" s="181" t="s">
        <v>721</v>
      </c>
      <c r="L404" s="186"/>
      <c r="M404" s="187" t="s">
        <v>42</v>
      </c>
      <c r="N404" s="188" t="s">
        <v>50</v>
      </c>
      <c r="P404" s="142">
        <f>O404*H404</f>
        <v>0</v>
      </c>
      <c r="Q404" s="142">
        <v>0</v>
      </c>
      <c r="R404" s="142">
        <f>Q404*H404</f>
        <v>0</v>
      </c>
      <c r="S404" s="142">
        <v>0</v>
      </c>
      <c r="T404" s="143">
        <f>S404*H404</f>
        <v>0</v>
      </c>
      <c r="AR404" s="144" t="s">
        <v>559</v>
      </c>
      <c r="AT404" s="144" t="s">
        <v>341</v>
      </c>
      <c r="AU404" s="144" t="s">
        <v>88</v>
      </c>
      <c r="AY404" s="18" t="s">
        <v>305</v>
      </c>
      <c r="BE404" s="145">
        <f>IF(N404="základní",J404,0)</f>
        <v>0</v>
      </c>
      <c r="BF404" s="145">
        <f>IF(N404="snížená",J404,0)</f>
        <v>0</v>
      </c>
      <c r="BG404" s="145">
        <f>IF(N404="zákl. přenesená",J404,0)</f>
        <v>0</v>
      </c>
      <c r="BH404" s="145">
        <f>IF(N404="sníž. přenesená",J404,0)</f>
        <v>0</v>
      </c>
      <c r="BI404" s="145">
        <f>IF(N404="nulová",J404,0)</f>
        <v>0</v>
      </c>
      <c r="BJ404" s="18" t="s">
        <v>86</v>
      </c>
      <c r="BK404" s="145">
        <f>ROUND(I404*H404,2)</f>
        <v>0</v>
      </c>
      <c r="BL404" s="18" t="s">
        <v>436</v>
      </c>
      <c r="BM404" s="144" t="s">
        <v>2119</v>
      </c>
    </row>
    <row r="405" spans="2:65" s="1" customFormat="1" ht="19.5">
      <c r="B405" s="33"/>
      <c r="D405" s="146" t="s">
        <v>313</v>
      </c>
      <c r="F405" s="147" t="s">
        <v>5902</v>
      </c>
      <c r="I405" s="148"/>
      <c r="L405" s="33"/>
      <c r="M405" s="149"/>
      <c r="T405" s="54"/>
      <c r="AT405" s="18" t="s">
        <v>313</v>
      </c>
      <c r="AU405" s="18" t="s">
        <v>88</v>
      </c>
    </row>
    <row r="406" spans="2:65" s="1" customFormat="1" ht="24.2" customHeight="1">
      <c r="B406" s="33"/>
      <c r="C406" s="179" t="s">
        <v>1385</v>
      </c>
      <c r="D406" s="179" t="s">
        <v>341</v>
      </c>
      <c r="E406" s="180" t="s">
        <v>5903</v>
      </c>
      <c r="F406" s="181" t="s">
        <v>5904</v>
      </c>
      <c r="G406" s="182" t="s">
        <v>402</v>
      </c>
      <c r="H406" s="183">
        <v>2400</v>
      </c>
      <c r="I406" s="184"/>
      <c r="J406" s="185">
        <f>ROUND(I406*H406,2)</f>
        <v>0</v>
      </c>
      <c r="K406" s="181" t="s">
        <v>721</v>
      </c>
      <c r="L406" s="186"/>
      <c r="M406" s="187" t="s">
        <v>42</v>
      </c>
      <c r="N406" s="188" t="s">
        <v>50</v>
      </c>
      <c r="P406" s="142">
        <f>O406*H406</f>
        <v>0</v>
      </c>
      <c r="Q406" s="142">
        <v>0</v>
      </c>
      <c r="R406" s="142">
        <f>Q406*H406</f>
        <v>0</v>
      </c>
      <c r="S406" s="142">
        <v>0</v>
      </c>
      <c r="T406" s="143">
        <f>S406*H406</f>
        <v>0</v>
      </c>
      <c r="AR406" s="144" t="s">
        <v>559</v>
      </c>
      <c r="AT406" s="144" t="s">
        <v>341</v>
      </c>
      <c r="AU406" s="144" t="s">
        <v>88</v>
      </c>
      <c r="AY406" s="18" t="s">
        <v>305</v>
      </c>
      <c r="BE406" s="145">
        <f>IF(N406="základní",J406,0)</f>
        <v>0</v>
      </c>
      <c r="BF406" s="145">
        <f>IF(N406="snížená",J406,0)</f>
        <v>0</v>
      </c>
      <c r="BG406" s="145">
        <f>IF(N406="zákl. přenesená",J406,0)</f>
        <v>0</v>
      </c>
      <c r="BH406" s="145">
        <f>IF(N406="sníž. přenesená",J406,0)</f>
        <v>0</v>
      </c>
      <c r="BI406" s="145">
        <f>IF(N406="nulová",J406,0)</f>
        <v>0</v>
      </c>
      <c r="BJ406" s="18" t="s">
        <v>86</v>
      </c>
      <c r="BK406" s="145">
        <f>ROUND(I406*H406,2)</f>
        <v>0</v>
      </c>
      <c r="BL406" s="18" t="s">
        <v>436</v>
      </c>
      <c r="BM406" s="144" t="s">
        <v>2127</v>
      </c>
    </row>
    <row r="407" spans="2:65" s="1" customFormat="1" ht="19.5">
      <c r="B407" s="33"/>
      <c r="D407" s="146" t="s">
        <v>313</v>
      </c>
      <c r="F407" s="147" t="s">
        <v>5904</v>
      </c>
      <c r="I407" s="148"/>
      <c r="L407" s="33"/>
      <c r="M407" s="149"/>
      <c r="T407" s="54"/>
      <c r="AT407" s="18" t="s">
        <v>313</v>
      </c>
      <c r="AU407" s="18" t="s">
        <v>88</v>
      </c>
    </row>
    <row r="408" spans="2:65" s="1" customFormat="1" ht="44.25" customHeight="1">
      <c r="B408" s="33"/>
      <c r="C408" s="179" t="s">
        <v>1392</v>
      </c>
      <c r="D408" s="179" t="s">
        <v>341</v>
      </c>
      <c r="E408" s="180" t="s">
        <v>5905</v>
      </c>
      <c r="F408" s="181" t="s">
        <v>5906</v>
      </c>
      <c r="G408" s="182" t="s">
        <v>402</v>
      </c>
      <c r="H408" s="183">
        <v>300</v>
      </c>
      <c r="I408" s="184"/>
      <c r="J408" s="185">
        <f>ROUND(I408*H408,2)</f>
        <v>0</v>
      </c>
      <c r="K408" s="181" t="s">
        <v>721</v>
      </c>
      <c r="L408" s="186"/>
      <c r="M408" s="187" t="s">
        <v>42</v>
      </c>
      <c r="N408" s="188" t="s">
        <v>50</v>
      </c>
      <c r="P408" s="142">
        <f>O408*H408</f>
        <v>0</v>
      </c>
      <c r="Q408" s="142">
        <v>0</v>
      </c>
      <c r="R408" s="142">
        <f>Q408*H408</f>
        <v>0</v>
      </c>
      <c r="S408" s="142">
        <v>0</v>
      </c>
      <c r="T408" s="143">
        <f>S408*H408</f>
        <v>0</v>
      </c>
      <c r="AR408" s="144" t="s">
        <v>559</v>
      </c>
      <c r="AT408" s="144" t="s">
        <v>341</v>
      </c>
      <c r="AU408" s="144" t="s">
        <v>88</v>
      </c>
      <c r="AY408" s="18" t="s">
        <v>305</v>
      </c>
      <c r="BE408" s="145">
        <f>IF(N408="základní",J408,0)</f>
        <v>0</v>
      </c>
      <c r="BF408" s="145">
        <f>IF(N408="snížená",J408,0)</f>
        <v>0</v>
      </c>
      <c r="BG408" s="145">
        <f>IF(N408="zákl. přenesená",J408,0)</f>
        <v>0</v>
      </c>
      <c r="BH408" s="145">
        <f>IF(N408="sníž. přenesená",J408,0)</f>
        <v>0</v>
      </c>
      <c r="BI408" s="145">
        <f>IF(N408="nulová",J408,0)</f>
        <v>0</v>
      </c>
      <c r="BJ408" s="18" t="s">
        <v>86</v>
      </c>
      <c r="BK408" s="145">
        <f>ROUND(I408*H408,2)</f>
        <v>0</v>
      </c>
      <c r="BL408" s="18" t="s">
        <v>436</v>
      </c>
      <c r="BM408" s="144" t="s">
        <v>2135</v>
      </c>
    </row>
    <row r="409" spans="2:65" s="1" customFormat="1" ht="29.25">
      <c r="B409" s="33"/>
      <c r="D409" s="146" t="s">
        <v>313</v>
      </c>
      <c r="F409" s="147" t="s">
        <v>5906</v>
      </c>
      <c r="I409" s="148"/>
      <c r="L409" s="33"/>
      <c r="M409" s="149"/>
      <c r="T409" s="54"/>
      <c r="AT409" s="18" t="s">
        <v>313</v>
      </c>
      <c r="AU409" s="18" t="s">
        <v>88</v>
      </c>
    </row>
    <row r="410" spans="2:65" s="1" customFormat="1" ht="24.2" customHeight="1">
      <c r="B410" s="33"/>
      <c r="C410" s="133" t="s">
        <v>1397</v>
      </c>
      <c r="D410" s="133" t="s">
        <v>307</v>
      </c>
      <c r="E410" s="134" t="s">
        <v>5907</v>
      </c>
      <c r="F410" s="135" t="s">
        <v>5908</v>
      </c>
      <c r="G410" s="136" t="s">
        <v>402</v>
      </c>
      <c r="H410" s="137">
        <v>50</v>
      </c>
      <c r="I410" s="138"/>
      <c r="J410" s="139">
        <f>ROUND(I410*H410,2)</f>
        <v>0</v>
      </c>
      <c r="K410" s="135" t="s">
        <v>310</v>
      </c>
      <c r="L410" s="33"/>
      <c r="M410" s="140" t="s">
        <v>42</v>
      </c>
      <c r="N410" s="141" t="s">
        <v>50</v>
      </c>
      <c r="P410" s="142">
        <f>O410*H410</f>
        <v>0</v>
      </c>
      <c r="Q410" s="142">
        <v>0</v>
      </c>
      <c r="R410" s="142">
        <f>Q410*H410</f>
        <v>0</v>
      </c>
      <c r="S410" s="142">
        <v>0</v>
      </c>
      <c r="T410" s="143">
        <f>S410*H410</f>
        <v>0</v>
      </c>
      <c r="AR410" s="144" t="s">
        <v>436</v>
      </c>
      <c r="AT410" s="144" t="s">
        <v>307</v>
      </c>
      <c r="AU410" s="144" t="s">
        <v>88</v>
      </c>
      <c r="AY410" s="18" t="s">
        <v>305</v>
      </c>
      <c r="BE410" s="145">
        <f>IF(N410="základní",J410,0)</f>
        <v>0</v>
      </c>
      <c r="BF410" s="145">
        <f>IF(N410="snížená",J410,0)</f>
        <v>0</v>
      </c>
      <c r="BG410" s="145">
        <f>IF(N410="zákl. přenesená",J410,0)</f>
        <v>0</v>
      </c>
      <c r="BH410" s="145">
        <f>IF(N410="sníž. přenesená",J410,0)</f>
        <v>0</v>
      </c>
      <c r="BI410" s="145">
        <f>IF(N410="nulová",J410,0)</f>
        <v>0</v>
      </c>
      <c r="BJ410" s="18" t="s">
        <v>86</v>
      </c>
      <c r="BK410" s="145">
        <f>ROUND(I410*H410,2)</f>
        <v>0</v>
      </c>
      <c r="BL410" s="18" t="s">
        <v>436</v>
      </c>
      <c r="BM410" s="144" t="s">
        <v>2143</v>
      </c>
    </row>
    <row r="411" spans="2:65" s="1" customFormat="1" ht="29.25">
      <c r="B411" s="33"/>
      <c r="D411" s="146" t="s">
        <v>313</v>
      </c>
      <c r="F411" s="147" t="s">
        <v>5909</v>
      </c>
      <c r="I411" s="148"/>
      <c r="L411" s="33"/>
      <c r="M411" s="149"/>
      <c r="T411" s="54"/>
      <c r="AT411" s="18" t="s">
        <v>313</v>
      </c>
      <c r="AU411" s="18" t="s">
        <v>88</v>
      </c>
    </row>
    <row r="412" spans="2:65" s="1" customFormat="1" ht="11.25">
      <c r="B412" s="33"/>
      <c r="D412" s="150" t="s">
        <v>315</v>
      </c>
      <c r="F412" s="151" t="s">
        <v>5910</v>
      </c>
      <c r="I412" s="148"/>
      <c r="L412" s="33"/>
      <c r="M412" s="149"/>
      <c r="T412" s="54"/>
      <c r="AT412" s="18" t="s">
        <v>315</v>
      </c>
      <c r="AU412" s="18" t="s">
        <v>88</v>
      </c>
    </row>
    <row r="413" spans="2:65" s="1" customFormat="1" ht="37.9" customHeight="1">
      <c r="B413" s="33"/>
      <c r="C413" s="179" t="s">
        <v>1404</v>
      </c>
      <c r="D413" s="179" t="s">
        <v>341</v>
      </c>
      <c r="E413" s="180" t="s">
        <v>5911</v>
      </c>
      <c r="F413" s="181" t="s">
        <v>5912</v>
      </c>
      <c r="G413" s="182" t="s">
        <v>402</v>
      </c>
      <c r="H413" s="183">
        <v>50</v>
      </c>
      <c r="I413" s="184"/>
      <c r="J413" s="185">
        <f>ROUND(I413*H413,2)</f>
        <v>0</v>
      </c>
      <c r="K413" s="181" t="s">
        <v>721</v>
      </c>
      <c r="L413" s="186"/>
      <c r="M413" s="187" t="s">
        <v>42</v>
      </c>
      <c r="N413" s="188" t="s">
        <v>50</v>
      </c>
      <c r="P413" s="142">
        <f>O413*H413</f>
        <v>0</v>
      </c>
      <c r="Q413" s="142">
        <v>0</v>
      </c>
      <c r="R413" s="142">
        <f>Q413*H413</f>
        <v>0</v>
      </c>
      <c r="S413" s="142">
        <v>0</v>
      </c>
      <c r="T413" s="143">
        <f>S413*H413</f>
        <v>0</v>
      </c>
      <c r="AR413" s="144" t="s">
        <v>559</v>
      </c>
      <c r="AT413" s="144" t="s">
        <v>341</v>
      </c>
      <c r="AU413" s="144" t="s">
        <v>88</v>
      </c>
      <c r="AY413" s="18" t="s">
        <v>305</v>
      </c>
      <c r="BE413" s="145">
        <f>IF(N413="základní",J413,0)</f>
        <v>0</v>
      </c>
      <c r="BF413" s="145">
        <f>IF(N413="snížená",J413,0)</f>
        <v>0</v>
      </c>
      <c r="BG413" s="145">
        <f>IF(N413="zákl. přenesená",J413,0)</f>
        <v>0</v>
      </c>
      <c r="BH413" s="145">
        <f>IF(N413="sníž. přenesená",J413,0)</f>
        <v>0</v>
      </c>
      <c r="BI413" s="145">
        <f>IF(N413="nulová",J413,0)</f>
        <v>0</v>
      </c>
      <c r="BJ413" s="18" t="s">
        <v>86</v>
      </c>
      <c r="BK413" s="145">
        <f>ROUND(I413*H413,2)</f>
        <v>0</v>
      </c>
      <c r="BL413" s="18" t="s">
        <v>436</v>
      </c>
      <c r="BM413" s="144" t="s">
        <v>2151</v>
      </c>
    </row>
    <row r="414" spans="2:65" s="1" customFormat="1" ht="19.5">
      <c r="B414" s="33"/>
      <c r="D414" s="146" t="s">
        <v>313</v>
      </c>
      <c r="F414" s="147" t="s">
        <v>5912</v>
      </c>
      <c r="I414" s="148"/>
      <c r="L414" s="33"/>
      <c r="M414" s="149"/>
      <c r="T414" s="54"/>
      <c r="AT414" s="18" t="s">
        <v>313</v>
      </c>
      <c r="AU414" s="18" t="s">
        <v>88</v>
      </c>
    </row>
    <row r="415" spans="2:65" s="1" customFormat="1" ht="33" customHeight="1">
      <c r="B415" s="33"/>
      <c r="C415" s="133" t="s">
        <v>1412</v>
      </c>
      <c r="D415" s="133" t="s">
        <v>307</v>
      </c>
      <c r="E415" s="134" t="s">
        <v>5913</v>
      </c>
      <c r="F415" s="135" t="s">
        <v>5914</v>
      </c>
      <c r="G415" s="136" t="s">
        <v>402</v>
      </c>
      <c r="H415" s="137">
        <v>830</v>
      </c>
      <c r="I415" s="138"/>
      <c r="J415" s="139">
        <f>ROUND(I415*H415,2)</f>
        <v>0</v>
      </c>
      <c r="K415" s="135" t="s">
        <v>310</v>
      </c>
      <c r="L415" s="33"/>
      <c r="M415" s="140" t="s">
        <v>42</v>
      </c>
      <c r="N415" s="141" t="s">
        <v>50</v>
      </c>
      <c r="P415" s="142">
        <f>O415*H415</f>
        <v>0</v>
      </c>
      <c r="Q415" s="142">
        <v>0</v>
      </c>
      <c r="R415" s="142">
        <f>Q415*H415</f>
        <v>0</v>
      </c>
      <c r="S415" s="142">
        <v>0</v>
      </c>
      <c r="T415" s="143">
        <f>S415*H415</f>
        <v>0</v>
      </c>
      <c r="AR415" s="144" t="s">
        <v>436</v>
      </c>
      <c r="AT415" s="144" t="s">
        <v>307</v>
      </c>
      <c r="AU415" s="144" t="s">
        <v>88</v>
      </c>
      <c r="AY415" s="18" t="s">
        <v>305</v>
      </c>
      <c r="BE415" s="145">
        <f>IF(N415="základní",J415,0)</f>
        <v>0</v>
      </c>
      <c r="BF415" s="145">
        <f>IF(N415="snížená",J415,0)</f>
        <v>0</v>
      </c>
      <c r="BG415" s="145">
        <f>IF(N415="zákl. přenesená",J415,0)</f>
        <v>0</v>
      </c>
      <c r="BH415" s="145">
        <f>IF(N415="sníž. přenesená",J415,0)</f>
        <v>0</v>
      </c>
      <c r="BI415" s="145">
        <f>IF(N415="nulová",J415,0)</f>
        <v>0</v>
      </c>
      <c r="BJ415" s="18" t="s">
        <v>86</v>
      </c>
      <c r="BK415" s="145">
        <f>ROUND(I415*H415,2)</f>
        <v>0</v>
      </c>
      <c r="BL415" s="18" t="s">
        <v>436</v>
      </c>
      <c r="BM415" s="144" t="s">
        <v>2161</v>
      </c>
    </row>
    <row r="416" spans="2:65" s="1" customFormat="1" ht="39">
      <c r="B416" s="33"/>
      <c r="D416" s="146" t="s">
        <v>313</v>
      </c>
      <c r="F416" s="147" t="s">
        <v>5915</v>
      </c>
      <c r="I416" s="148"/>
      <c r="L416" s="33"/>
      <c r="M416" s="149"/>
      <c r="T416" s="54"/>
      <c r="AT416" s="18" t="s">
        <v>313</v>
      </c>
      <c r="AU416" s="18" t="s">
        <v>88</v>
      </c>
    </row>
    <row r="417" spans="2:65" s="1" customFormat="1" ht="11.25">
      <c r="B417" s="33"/>
      <c r="D417" s="150" t="s">
        <v>315</v>
      </c>
      <c r="F417" s="151" t="s">
        <v>5916</v>
      </c>
      <c r="I417" s="148"/>
      <c r="L417" s="33"/>
      <c r="M417" s="149"/>
      <c r="T417" s="54"/>
      <c r="AT417" s="18" t="s">
        <v>315</v>
      </c>
      <c r="AU417" s="18" t="s">
        <v>88</v>
      </c>
    </row>
    <row r="418" spans="2:65" s="1" customFormat="1" ht="16.5" customHeight="1">
      <c r="B418" s="33"/>
      <c r="C418" s="179" t="s">
        <v>1418</v>
      </c>
      <c r="D418" s="179" t="s">
        <v>341</v>
      </c>
      <c r="E418" s="180" t="s">
        <v>5917</v>
      </c>
      <c r="F418" s="181" t="s">
        <v>5918</v>
      </c>
      <c r="G418" s="182" t="s">
        <v>402</v>
      </c>
      <c r="H418" s="183">
        <v>500</v>
      </c>
      <c r="I418" s="184"/>
      <c r="J418" s="185">
        <f>ROUND(I418*H418,2)</f>
        <v>0</v>
      </c>
      <c r="K418" s="181" t="s">
        <v>721</v>
      </c>
      <c r="L418" s="186"/>
      <c r="M418" s="187" t="s">
        <v>42</v>
      </c>
      <c r="N418" s="188" t="s">
        <v>50</v>
      </c>
      <c r="P418" s="142">
        <f>O418*H418</f>
        <v>0</v>
      </c>
      <c r="Q418" s="142">
        <v>0</v>
      </c>
      <c r="R418" s="142">
        <f>Q418*H418</f>
        <v>0</v>
      </c>
      <c r="S418" s="142">
        <v>0</v>
      </c>
      <c r="T418" s="143">
        <f>S418*H418</f>
        <v>0</v>
      </c>
      <c r="AR418" s="144" t="s">
        <v>559</v>
      </c>
      <c r="AT418" s="144" t="s">
        <v>341</v>
      </c>
      <c r="AU418" s="144" t="s">
        <v>88</v>
      </c>
      <c r="AY418" s="18" t="s">
        <v>305</v>
      </c>
      <c r="BE418" s="145">
        <f>IF(N418="základní",J418,0)</f>
        <v>0</v>
      </c>
      <c r="BF418" s="145">
        <f>IF(N418="snížená",J418,0)</f>
        <v>0</v>
      </c>
      <c r="BG418" s="145">
        <f>IF(N418="zákl. přenesená",J418,0)</f>
        <v>0</v>
      </c>
      <c r="BH418" s="145">
        <f>IF(N418="sníž. přenesená",J418,0)</f>
        <v>0</v>
      </c>
      <c r="BI418" s="145">
        <f>IF(N418="nulová",J418,0)</f>
        <v>0</v>
      </c>
      <c r="BJ418" s="18" t="s">
        <v>86</v>
      </c>
      <c r="BK418" s="145">
        <f>ROUND(I418*H418,2)</f>
        <v>0</v>
      </c>
      <c r="BL418" s="18" t="s">
        <v>436</v>
      </c>
      <c r="BM418" s="144" t="s">
        <v>2169</v>
      </c>
    </row>
    <row r="419" spans="2:65" s="1" customFormat="1" ht="11.25">
      <c r="B419" s="33"/>
      <c r="D419" s="146" t="s">
        <v>313</v>
      </c>
      <c r="F419" s="147" t="s">
        <v>5918</v>
      </c>
      <c r="I419" s="148"/>
      <c r="L419" s="33"/>
      <c r="M419" s="149"/>
      <c r="T419" s="54"/>
      <c r="AT419" s="18" t="s">
        <v>313</v>
      </c>
      <c r="AU419" s="18" t="s">
        <v>88</v>
      </c>
    </row>
    <row r="420" spans="2:65" s="1" customFormat="1" ht="16.5" customHeight="1">
      <c r="B420" s="33"/>
      <c r="C420" s="179" t="s">
        <v>1423</v>
      </c>
      <c r="D420" s="179" t="s">
        <v>341</v>
      </c>
      <c r="E420" s="180" t="s">
        <v>5919</v>
      </c>
      <c r="F420" s="181" t="s">
        <v>5920</v>
      </c>
      <c r="G420" s="182" t="s">
        <v>402</v>
      </c>
      <c r="H420" s="183">
        <v>165</v>
      </c>
      <c r="I420" s="184"/>
      <c r="J420" s="185">
        <f>ROUND(I420*H420,2)</f>
        <v>0</v>
      </c>
      <c r="K420" s="181" t="s">
        <v>721</v>
      </c>
      <c r="L420" s="186"/>
      <c r="M420" s="187" t="s">
        <v>42</v>
      </c>
      <c r="N420" s="188" t="s">
        <v>50</v>
      </c>
      <c r="P420" s="142">
        <f>O420*H420</f>
        <v>0</v>
      </c>
      <c r="Q420" s="142">
        <v>0</v>
      </c>
      <c r="R420" s="142">
        <f>Q420*H420</f>
        <v>0</v>
      </c>
      <c r="S420" s="142">
        <v>0</v>
      </c>
      <c r="T420" s="143">
        <f>S420*H420</f>
        <v>0</v>
      </c>
      <c r="AR420" s="144" t="s">
        <v>559</v>
      </c>
      <c r="AT420" s="144" t="s">
        <v>341</v>
      </c>
      <c r="AU420" s="144" t="s">
        <v>88</v>
      </c>
      <c r="AY420" s="18" t="s">
        <v>305</v>
      </c>
      <c r="BE420" s="145">
        <f>IF(N420="základní",J420,0)</f>
        <v>0</v>
      </c>
      <c r="BF420" s="145">
        <f>IF(N420="snížená",J420,0)</f>
        <v>0</v>
      </c>
      <c r="BG420" s="145">
        <f>IF(N420="zákl. přenesená",J420,0)</f>
        <v>0</v>
      </c>
      <c r="BH420" s="145">
        <f>IF(N420="sníž. přenesená",J420,0)</f>
        <v>0</v>
      </c>
      <c r="BI420" s="145">
        <f>IF(N420="nulová",J420,0)</f>
        <v>0</v>
      </c>
      <c r="BJ420" s="18" t="s">
        <v>86</v>
      </c>
      <c r="BK420" s="145">
        <f>ROUND(I420*H420,2)</f>
        <v>0</v>
      </c>
      <c r="BL420" s="18" t="s">
        <v>436</v>
      </c>
      <c r="BM420" s="144" t="s">
        <v>2177</v>
      </c>
    </row>
    <row r="421" spans="2:65" s="1" customFormat="1" ht="11.25">
      <c r="B421" s="33"/>
      <c r="D421" s="146" t="s">
        <v>313</v>
      </c>
      <c r="F421" s="147" t="s">
        <v>5920</v>
      </c>
      <c r="I421" s="148"/>
      <c r="L421" s="33"/>
      <c r="M421" s="149"/>
      <c r="T421" s="54"/>
      <c r="AT421" s="18" t="s">
        <v>313</v>
      </c>
      <c r="AU421" s="18" t="s">
        <v>88</v>
      </c>
    </row>
    <row r="422" spans="2:65" s="1" customFormat="1" ht="16.5" customHeight="1">
      <c r="B422" s="33"/>
      <c r="C422" s="179" t="s">
        <v>1431</v>
      </c>
      <c r="D422" s="179" t="s">
        <v>341</v>
      </c>
      <c r="E422" s="180" t="s">
        <v>5921</v>
      </c>
      <c r="F422" s="181" t="s">
        <v>5922</v>
      </c>
      <c r="G422" s="182" t="s">
        <v>402</v>
      </c>
      <c r="H422" s="183">
        <v>165</v>
      </c>
      <c r="I422" s="184"/>
      <c r="J422" s="185">
        <f>ROUND(I422*H422,2)</f>
        <v>0</v>
      </c>
      <c r="K422" s="181" t="s">
        <v>721</v>
      </c>
      <c r="L422" s="186"/>
      <c r="M422" s="187" t="s">
        <v>42</v>
      </c>
      <c r="N422" s="188" t="s">
        <v>50</v>
      </c>
      <c r="P422" s="142">
        <f>O422*H422</f>
        <v>0</v>
      </c>
      <c r="Q422" s="142">
        <v>0</v>
      </c>
      <c r="R422" s="142">
        <f>Q422*H422</f>
        <v>0</v>
      </c>
      <c r="S422" s="142">
        <v>0</v>
      </c>
      <c r="T422" s="143">
        <f>S422*H422</f>
        <v>0</v>
      </c>
      <c r="AR422" s="144" t="s">
        <v>559</v>
      </c>
      <c r="AT422" s="144" t="s">
        <v>341</v>
      </c>
      <c r="AU422" s="144" t="s">
        <v>88</v>
      </c>
      <c r="AY422" s="18" t="s">
        <v>305</v>
      </c>
      <c r="BE422" s="145">
        <f>IF(N422="základní",J422,0)</f>
        <v>0</v>
      </c>
      <c r="BF422" s="145">
        <f>IF(N422="snížená",J422,0)</f>
        <v>0</v>
      </c>
      <c r="BG422" s="145">
        <f>IF(N422="zákl. přenesená",J422,0)</f>
        <v>0</v>
      </c>
      <c r="BH422" s="145">
        <f>IF(N422="sníž. přenesená",J422,0)</f>
        <v>0</v>
      </c>
      <c r="BI422" s="145">
        <f>IF(N422="nulová",J422,0)</f>
        <v>0</v>
      </c>
      <c r="BJ422" s="18" t="s">
        <v>86</v>
      </c>
      <c r="BK422" s="145">
        <f>ROUND(I422*H422,2)</f>
        <v>0</v>
      </c>
      <c r="BL422" s="18" t="s">
        <v>436</v>
      </c>
      <c r="BM422" s="144" t="s">
        <v>2185</v>
      </c>
    </row>
    <row r="423" spans="2:65" s="1" customFormat="1" ht="11.25">
      <c r="B423" s="33"/>
      <c r="D423" s="146" t="s">
        <v>313</v>
      </c>
      <c r="F423" s="147" t="s">
        <v>5922</v>
      </c>
      <c r="I423" s="148"/>
      <c r="L423" s="33"/>
      <c r="M423" s="149"/>
      <c r="T423" s="54"/>
      <c r="AT423" s="18" t="s">
        <v>313</v>
      </c>
      <c r="AU423" s="18" t="s">
        <v>88</v>
      </c>
    </row>
    <row r="424" spans="2:65" s="1" customFormat="1" ht="24.2" customHeight="1">
      <c r="B424" s="33"/>
      <c r="C424" s="179" t="s">
        <v>1436</v>
      </c>
      <c r="D424" s="179" t="s">
        <v>341</v>
      </c>
      <c r="E424" s="180" t="s">
        <v>5923</v>
      </c>
      <c r="F424" s="181" t="s">
        <v>5924</v>
      </c>
      <c r="G424" s="182" t="s">
        <v>5668</v>
      </c>
      <c r="H424" s="183">
        <v>2102</v>
      </c>
      <c r="I424" s="184"/>
      <c r="J424" s="185">
        <f>ROUND(I424*H424,2)</f>
        <v>0</v>
      </c>
      <c r="K424" s="181" t="s">
        <v>721</v>
      </c>
      <c r="L424" s="186"/>
      <c r="M424" s="187" t="s">
        <v>42</v>
      </c>
      <c r="N424" s="188" t="s">
        <v>50</v>
      </c>
      <c r="P424" s="142">
        <f>O424*H424</f>
        <v>0</v>
      </c>
      <c r="Q424" s="142">
        <v>0</v>
      </c>
      <c r="R424" s="142">
        <f>Q424*H424</f>
        <v>0</v>
      </c>
      <c r="S424" s="142">
        <v>0</v>
      </c>
      <c r="T424" s="143">
        <f>S424*H424</f>
        <v>0</v>
      </c>
      <c r="AR424" s="144" t="s">
        <v>559</v>
      </c>
      <c r="AT424" s="144" t="s">
        <v>341</v>
      </c>
      <c r="AU424" s="144" t="s">
        <v>88</v>
      </c>
      <c r="AY424" s="18" t="s">
        <v>305</v>
      </c>
      <c r="BE424" s="145">
        <f>IF(N424="základní",J424,0)</f>
        <v>0</v>
      </c>
      <c r="BF424" s="145">
        <f>IF(N424="snížená",J424,0)</f>
        <v>0</v>
      </c>
      <c r="BG424" s="145">
        <f>IF(N424="zákl. přenesená",J424,0)</f>
        <v>0</v>
      </c>
      <c r="BH424" s="145">
        <f>IF(N424="sníž. přenesená",J424,0)</f>
        <v>0</v>
      </c>
      <c r="BI424" s="145">
        <f>IF(N424="nulová",J424,0)</f>
        <v>0</v>
      </c>
      <c r="BJ424" s="18" t="s">
        <v>86</v>
      </c>
      <c r="BK424" s="145">
        <f>ROUND(I424*H424,2)</f>
        <v>0</v>
      </c>
      <c r="BL424" s="18" t="s">
        <v>436</v>
      </c>
      <c r="BM424" s="144" t="s">
        <v>2193</v>
      </c>
    </row>
    <row r="425" spans="2:65" s="1" customFormat="1" ht="19.5">
      <c r="B425" s="33"/>
      <c r="D425" s="146" t="s">
        <v>313</v>
      </c>
      <c r="F425" s="147" t="s">
        <v>5924</v>
      </c>
      <c r="I425" s="148"/>
      <c r="L425" s="33"/>
      <c r="M425" s="149"/>
      <c r="T425" s="54"/>
      <c r="AT425" s="18" t="s">
        <v>313</v>
      </c>
      <c r="AU425" s="18" t="s">
        <v>88</v>
      </c>
    </row>
    <row r="426" spans="2:65" s="1" customFormat="1" ht="24.2" customHeight="1">
      <c r="B426" s="33"/>
      <c r="C426" s="179" t="s">
        <v>1444</v>
      </c>
      <c r="D426" s="179" t="s">
        <v>341</v>
      </c>
      <c r="E426" s="180" t="s">
        <v>5925</v>
      </c>
      <c r="F426" s="181" t="s">
        <v>5926</v>
      </c>
      <c r="G426" s="182" t="s">
        <v>5668</v>
      </c>
      <c r="H426" s="183">
        <v>1</v>
      </c>
      <c r="I426" s="184"/>
      <c r="J426" s="185">
        <f>ROUND(I426*H426,2)</f>
        <v>0</v>
      </c>
      <c r="K426" s="181" t="s">
        <v>721</v>
      </c>
      <c r="L426" s="186"/>
      <c r="M426" s="187" t="s">
        <v>42</v>
      </c>
      <c r="N426" s="188" t="s">
        <v>50</v>
      </c>
      <c r="P426" s="142">
        <f>O426*H426</f>
        <v>0</v>
      </c>
      <c r="Q426" s="142">
        <v>0</v>
      </c>
      <c r="R426" s="142">
        <f>Q426*H426</f>
        <v>0</v>
      </c>
      <c r="S426" s="142">
        <v>0</v>
      </c>
      <c r="T426" s="143">
        <f>S426*H426</f>
        <v>0</v>
      </c>
      <c r="AR426" s="144" t="s">
        <v>559</v>
      </c>
      <c r="AT426" s="144" t="s">
        <v>341</v>
      </c>
      <c r="AU426" s="144" t="s">
        <v>88</v>
      </c>
      <c r="AY426" s="18" t="s">
        <v>305</v>
      </c>
      <c r="BE426" s="145">
        <f>IF(N426="základní",J426,0)</f>
        <v>0</v>
      </c>
      <c r="BF426" s="145">
        <f>IF(N426="snížená",J426,0)</f>
        <v>0</v>
      </c>
      <c r="BG426" s="145">
        <f>IF(N426="zákl. přenesená",J426,0)</f>
        <v>0</v>
      </c>
      <c r="BH426" s="145">
        <f>IF(N426="sníž. přenesená",J426,0)</f>
        <v>0</v>
      </c>
      <c r="BI426" s="145">
        <f>IF(N426="nulová",J426,0)</f>
        <v>0</v>
      </c>
      <c r="BJ426" s="18" t="s">
        <v>86</v>
      </c>
      <c r="BK426" s="145">
        <f>ROUND(I426*H426,2)</f>
        <v>0</v>
      </c>
      <c r="BL426" s="18" t="s">
        <v>436</v>
      </c>
      <c r="BM426" s="144" t="s">
        <v>2201</v>
      </c>
    </row>
    <row r="427" spans="2:65" s="1" customFormat="1" ht="19.5">
      <c r="B427" s="33"/>
      <c r="D427" s="146" t="s">
        <v>313</v>
      </c>
      <c r="F427" s="147" t="s">
        <v>5926</v>
      </c>
      <c r="I427" s="148"/>
      <c r="L427" s="33"/>
      <c r="M427" s="149"/>
      <c r="T427" s="54"/>
      <c r="AT427" s="18" t="s">
        <v>313</v>
      </c>
      <c r="AU427" s="18" t="s">
        <v>88</v>
      </c>
    </row>
    <row r="428" spans="2:65" s="11" customFormat="1" ht="22.9" customHeight="1">
      <c r="B428" s="121"/>
      <c r="D428" s="122" t="s">
        <v>78</v>
      </c>
      <c r="E428" s="131" t="s">
        <v>149</v>
      </c>
      <c r="F428" s="131" t="s">
        <v>5927</v>
      </c>
      <c r="I428" s="124"/>
      <c r="J428" s="132">
        <f>BK428</f>
        <v>0</v>
      </c>
      <c r="L428" s="121"/>
      <c r="M428" s="126"/>
      <c r="P428" s="127">
        <f>SUM(P429:P446)</f>
        <v>0</v>
      </c>
      <c r="R428" s="127">
        <f>SUM(R429:R446)</f>
        <v>0.17</v>
      </c>
      <c r="T428" s="128">
        <f>SUM(T429:T446)</f>
        <v>0</v>
      </c>
      <c r="AR428" s="122" t="s">
        <v>86</v>
      </c>
      <c r="AT428" s="129" t="s">
        <v>78</v>
      </c>
      <c r="AU428" s="129" t="s">
        <v>86</v>
      </c>
      <c r="AY428" s="122" t="s">
        <v>305</v>
      </c>
      <c r="BK428" s="130">
        <f>SUM(BK429:BK446)</f>
        <v>0</v>
      </c>
    </row>
    <row r="429" spans="2:65" s="1" customFormat="1" ht="24.2" customHeight="1">
      <c r="B429" s="33"/>
      <c r="C429" s="133" t="s">
        <v>1449</v>
      </c>
      <c r="D429" s="133" t="s">
        <v>307</v>
      </c>
      <c r="E429" s="134" t="s">
        <v>5617</v>
      </c>
      <c r="F429" s="135" t="s">
        <v>5618</v>
      </c>
      <c r="G429" s="136" t="s">
        <v>402</v>
      </c>
      <c r="H429" s="137">
        <v>240</v>
      </c>
      <c r="I429" s="138"/>
      <c r="J429" s="139">
        <f>ROUND(I429*H429,2)</f>
        <v>0</v>
      </c>
      <c r="K429" s="135" t="s">
        <v>310</v>
      </c>
      <c r="L429" s="33"/>
      <c r="M429" s="140" t="s">
        <v>42</v>
      </c>
      <c r="N429" s="141" t="s">
        <v>50</v>
      </c>
      <c r="P429" s="142">
        <f>O429*H429</f>
        <v>0</v>
      </c>
      <c r="Q429" s="142">
        <v>0</v>
      </c>
      <c r="R429" s="142">
        <f>Q429*H429</f>
        <v>0</v>
      </c>
      <c r="S429" s="142">
        <v>0</v>
      </c>
      <c r="T429" s="143">
        <f>S429*H429</f>
        <v>0</v>
      </c>
      <c r="AR429" s="144" t="s">
        <v>436</v>
      </c>
      <c r="AT429" s="144" t="s">
        <v>307</v>
      </c>
      <c r="AU429" s="144" t="s">
        <v>88</v>
      </c>
      <c r="AY429" s="18" t="s">
        <v>305</v>
      </c>
      <c r="BE429" s="145">
        <f>IF(N429="základní",J429,0)</f>
        <v>0</v>
      </c>
      <c r="BF429" s="145">
        <f>IF(N429="snížená",J429,0)</f>
        <v>0</v>
      </c>
      <c r="BG429" s="145">
        <f>IF(N429="zákl. přenesená",J429,0)</f>
        <v>0</v>
      </c>
      <c r="BH429" s="145">
        <f>IF(N429="sníž. přenesená",J429,0)</f>
        <v>0</v>
      </c>
      <c r="BI429" s="145">
        <f>IF(N429="nulová",J429,0)</f>
        <v>0</v>
      </c>
      <c r="BJ429" s="18" t="s">
        <v>86</v>
      </c>
      <c r="BK429" s="145">
        <f>ROUND(I429*H429,2)</f>
        <v>0</v>
      </c>
      <c r="BL429" s="18" t="s">
        <v>436</v>
      </c>
      <c r="BM429" s="144" t="s">
        <v>2213</v>
      </c>
    </row>
    <row r="430" spans="2:65" s="1" customFormat="1" ht="29.25">
      <c r="B430" s="33"/>
      <c r="D430" s="146" t="s">
        <v>313</v>
      </c>
      <c r="F430" s="147" t="s">
        <v>5619</v>
      </c>
      <c r="I430" s="148"/>
      <c r="L430" s="33"/>
      <c r="M430" s="149"/>
      <c r="T430" s="54"/>
      <c r="AT430" s="18" t="s">
        <v>313</v>
      </c>
      <c r="AU430" s="18" t="s">
        <v>88</v>
      </c>
    </row>
    <row r="431" spans="2:65" s="1" customFormat="1" ht="11.25">
      <c r="B431" s="33"/>
      <c r="D431" s="150" t="s">
        <v>315</v>
      </c>
      <c r="F431" s="151" t="s">
        <v>5620</v>
      </c>
      <c r="I431" s="148"/>
      <c r="L431" s="33"/>
      <c r="M431" s="149"/>
      <c r="T431" s="54"/>
      <c r="AT431" s="18" t="s">
        <v>315</v>
      </c>
      <c r="AU431" s="18" t="s">
        <v>88</v>
      </c>
    </row>
    <row r="432" spans="2:65" s="1" customFormat="1" ht="16.5" customHeight="1">
      <c r="B432" s="33"/>
      <c r="C432" s="179" t="s">
        <v>1457</v>
      </c>
      <c r="D432" s="179" t="s">
        <v>341</v>
      </c>
      <c r="E432" s="180" t="s">
        <v>5621</v>
      </c>
      <c r="F432" s="181" t="s">
        <v>5622</v>
      </c>
      <c r="G432" s="182" t="s">
        <v>402</v>
      </c>
      <c r="H432" s="183">
        <v>240</v>
      </c>
      <c r="I432" s="184"/>
      <c r="J432" s="185">
        <f>ROUND(I432*H432,2)</f>
        <v>0</v>
      </c>
      <c r="K432" s="181" t="s">
        <v>721</v>
      </c>
      <c r="L432" s="186"/>
      <c r="M432" s="187" t="s">
        <v>42</v>
      </c>
      <c r="N432" s="188" t="s">
        <v>50</v>
      </c>
      <c r="P432" s="142">
        <f>O432*H432</f>
        <v>0</v>
      </c>
      <c r="Q432" s="142">
        <v>0</v>
      </c>
      <c r="R432" s="142">
        <f>Q432*H432</f>
        <v>0</v>
      </c>
      <c r="S432" s="142">
        <v>0</v>
      </c>
      <c r="T432" s="143">
        <f>S432*H432</f>
        <v>0</v>
      </c>
      <c r="AR432" s="144" t="s">
        <v>559</v>
      </c>
      <c r="AT432" s="144" t="s">
        <v>341</v>
      </c>
      <c r="AU432" s="144" t="s">
        <v>88</v>
      </c>
      <c r="AY432" s="18" t="s">
        <v>305</v>
      </c>
      <c r="BE432" s="145">
        <f>IF(N432="základní",J432,0)</f>
        <v>0</v>
      </c>
      <c r="BF432" s="145">
        <f>IF(N432="snížená",J432,0)</f>
        <v>0</v>
      </c>
      <c r="BG432" s="145">
        <f>IF(N432="zákl. přenesená",J432,0)</f>
        <v>0</v>
      </c>
      <c r="BH432" s="145">
        <f>IF(N432="sníž. přenesená",J432,0)</f>
        <v>0</v>
      </c>
      <c r="BI432" s="145">
        <f>IF(N432="nulová",J432,0)</f>
        <v>0</v>
      </c>
      <c r="BJ432" s="18" t="s">
        <v>86</v>
      </c>
      <c r="BK432" s="145">
        <f>ROUND(I432*H432,2)</f>
        <v>0</v>
      </c>
      <c r="BL432" s="18" t="s">
        <v>436</v>
      </c>
      <c r="BM432" s="144" t="s">
        <v>2221</v>
      </c>
    </row>
    <row r="433" spans="2:65" s="1" customFormat="1" ht="11.25">
      <c r="B433" s="33"/>
      <c r="D433" s="146" t="s">
        <v>313</v>
      </c>
      <c r="F433" s="147" t="s">
        <v>5622</v>
      </c>
      <c r="I433" s="148"/>
      <c r="L433" s="33"/>
      <c r="M433" s="149"/>
      <c r="T433" s="54"/>
      <c r="AT433" s="18" t="s">
        <v>313</v>
      </c>
      <c r="AU433" s="18" t="s">
        <v>88</v>
      </c>
    </row>
    <row r="434" spans="2:65" s="1" customFormat="1" ht="24.2" customHeight="1">
      <c r="B434" s="33"/>
      <c r="C434" s="179" t="s">
        <v>1474</v>
      </c>
      <c r="D434" s="179" t="s">
        <v>341</v>
      </c>
      <c r="E434" s="180" t="s">
        <v>5646</v>
      </c>
      <c r="F434" s="181" t="s">
        <v>5647</v>
      </c>
      <c r="G434" s="182" t="s">
        <v>350</v>
      </c>
      <c r="H434" s="183">
        <v>60</v>
      </c>
      <c r="I434" s="184"/>
      <c r="J434" s="185">
        <f>ROUND(I434*H434,2)</f>
        <v>0</v>
      </c>
      <c r="K434" s="181" t="s">
        <v>721</v>
      </c>
      <c r="L434" s="186"/>
      <c r="M434" s="187" t="s">
        <v>42</v>
      </c>
      <c r="N434" s="188" t="s">
        <v>50</v>
      </c>
      <c r="P434" s="142">
        <f>O434*H434</f>
        <v>0</v>
      </c>
      <c r="Q434" s="142">
        <v>0</v>
      </c>
      <c r="R434" s="142">
        <f>Q434*H434</f>
        <v>0</v>
      </c>
      <c r="S434" s="142">
        <v>0</v>
      </c>
      <c r="T434" s="143">
        <f>S434*H434</f>
        <v>0</v>
      </c>
      <c r="AR434" s="144" t="s">
        <v>559</v>
      </c>
      <c r="AT434" s="144" t="s">
        <v>341</v>
      </c>
      <c r="AU434" s="144" t="s">
        <v>88</v>
      </c>
      <c r="AY434" s="18" t="s">
        <v>305</v>
      </c>
      <c r="BE434" s="145">
        <f>IF(N434="základní",J434,0)</f>
        <v>0</v>
      </c>
      <c r="BF434" s="145">
        <f>IF(N434="snížená",J434,0)</f>
        <v>0</v>
      </c>
      <c r="BG434" s="145">
        <f>IF(N434="zákl. přenesená",J434,0)</f>
        <v>0</v>
      </c>
      <c r="BH434" s="145">
        <f>IF(N434="sníž. přenesená",J434,0)</f>
        <v>0</v>
      </c>
      <c r="BI434" s="145">
        <f>IF(N434="nulová",J434,0)</f>
        <v>0</v>
      </c>
      <c r="BJ434" s="18" t="s">
        <v>86</v>
      </c>
      <c r="BK434" s="145">
        <f>ROUND(I434*H434,2)</f>
        <v>0</v>
      </c>
      <c r="BL434" s="18" t="s">
        <v>436</v>
      </c>
      <c r="BM434" s="144" t="s">
        <v>2229</v>
      </c>
    </row>
    <row r="435" spans="2:65" s="1" customFormat="1" ht="11.25">
      <c r="B435" s="33"/>
      <c r="D435" s="146" t="s">
        <v>313</v>
      </c>
      <c r="F435" s="147" t="s">
        <v>5647</v>
      </c>
      <c r="I435" s="148"/>
      <c r="L435" s="33"/>
      <c r="M435" s="149"/>
      <c r="T435" s="54"/>
      <c r="AT435" s="18" t="s">
        <v>313</v>
      </c>
      <c r="AU435" s="18" t="s">
        <v>88</v>
      </c>
    </row>
    <row r="436" spans="2:65" s="1" customFormat="1" ht="24.2" customHeight="1">
      <c r="B436" s="33"/>
      <c r="C436" s="133" t="s">
        <v>1479</v>
      </c>
      <c r="D436" s="133" t="s">
        <v>307</v>
      </c>
      <c r="E436" s="134" t="s">
        <v>5928</v>
      </c>
      <c r="F436" s="135" t="s">
        <v>5929</v>
      </c>
      <c r="G436" s="136" t="s">
        <v>350</v>
      </c>
      <c r="H436" s="137">
        <v>60</v>
      </c>
      <c r="I436" s="138"/>
      <c r="J436" s="139">
        <f>ROUND(I436*H436,2)</f>
        <v>0</v>
      </c>
      <c r="K436" s="135" t="s">
        <v>721</v>
      </c>
      <c r="L436" s="33"/>
      <c r="M436" s="140" t="s">
        <v>42</v>
      </c>
      <c r="N436" s="141" t="s">
        <v>50</v>
      </c>
      <c r="P436" s="142">
        <f>O436*H436</f>
        <v>0</v>
      </c>
      <c r="Q436" s="142">
        <v>0</v>
      </c>
      <c r="R436" s="142">
        <f>Q436*H436</f>
        <v>0</v>
      </c>
      <c r="S436" s="142">
        <v>0</v>
      </c>
      <c r="T436" s="143">
        <f>S436*H436</f>
        <v>0</v>
      </c>
      <c r="AR436" s="144" t="s">
        <v>436</v>
      </c>
      <c r="AT436" s="144" t="s">
        <v>307</v>
      </c>
      <c r="AU436" s="144" t="s">
        <v>88</v>
      </c>
      <c r="AY436" s="18" t="s">
        <v>305</v>
      </c>
      <c r="BE436" s="145">
        <f>IF(N436="základní",J436,0)</f>
        <v>0</v>
      </c>
      <c r="BF436" s="145">
        <f>IF(N436="snížená",J436,0)</f>
        <v>0</v>
      </c>
      <c r="BG436" s="145">
        <f>IF(N436="zákl. přenesená",J436,0)</f>
        <v>0</v>
      </c>
      <c r="BH436" s="145">
        <f>IF(N436="sníž. přenesená",J436,0)</f>
        <v>0</v>
      </c>
      <c r="BI436" s="145">
        <f>IF(N436="nulová",J436,0)</f>
        <v>0</v>
      </c>
      <c r="BJ436" s="18" t="s">
        <v>86</v>
      </c>
      <c r="BK436" s="145">
        <f>ROUND(I436*H436,2)</f>
        <v>0</v>
      </c>
      <c r="BL436" s="18" t="s">
        <v>436</v>
      </c>
      <c r="BM436" s="144" t="s">
        <v>2237</v>
      </c>
    </row>
    <row r="437" spans="2:65" s="1" customFormat="1" ht="19.5">
      <c r="B437" s="33"/>
      <c r="D437" s="146" t="s">
        <v>313</v>
      </c>
      <c r="F437" s="147" t="s">
        <v>5929</v>
      </c>
      <c r="I437" s="148"/>
      <c r="L437" s="33"/>
      <c r="M437" s="149"/>
      <c r="T437" s="54"/>
      <c r="AT437" s="18" t="s">
        <v>313</v>
      </c>
      <c r="AU437" s="18" t="s">
        <v>88</v>
      </c>
    </row>
    <row r="438" spans="2:65" s="1" customFormat="1" ht="24.2" customHeight="1">
      <c r="B438" s="33"/>
      <c r="C438" s="179" t="s">
        <v>1485</v>
      </c>
      <c r="D438" s="179" t="s">
        <v>341</v>
      </c>
      <c r="E438" s="180" t="s">
        <v>5930</v>
      </c>
      <c r="F438" s="181" t="s">
        <v>5931</v>
      </c>
      <c r="G438" s="182" t="s">
        <v>350</v>
      </c>
      <c r="H438" s="183">
        <v>60</v>
      </c>
      <c r="I438" s="184"/>
      <c r="J438" s="185">
        <f>ROUND(I438*H438,2)</f>
        <v>0</v>
      </c>
      <c r="K438" s="181" t="s">
        <v>721</v>
      </c>
      <c r="L438" s="186"/>
      <c r="M438" s="187" t="s">
        <v>42</v>
      </c>
      <c r="N438" s="188" t="s">
        <v>50</v>
      </c>
      <c r="P438" s="142">
        <f>O438*H438</f>
        <v>0</v>
      </c>
      <c r="Q438" s="142">
        <v>0</v>
      </c>
      <c r="R438" s="142">
        <f>Q438*H438</f>
        <v>0</v>
      </c>
      <c r="S438" s="142">
        <v>0</v>
      </c>
      <c r="T438" s="143">
        <f>S438*H438</f>
        <v>0</v>
      </c>
      <c r="AR438" s="144" t="s">
        <v>559</v>
      </c>
      <c r="AT438" s="144" t="s">
        <v>341</v>
      </c>
      <c r="AU438" s="144" t="s">
        <v>88</v>
      </c>
      <c r="AY438" s="18" t="s">
        <v>305</v>
      </c>
      <c r="BE438" s="145">
        <f>IF(N438="základní",J438,0)</f>
        <v>0</v>
      </c>
      <c r="BF438" s="145">
        <f>IF(N438="snížená",J438,0)</f>
        <v>0</v>
      </c>
      <c r="BG438" s="145">
        <f>IF(N438="zákl. přenesená",J438,0)</f>
        <v>0</v>
      </c>
      <c r="BH438" s="145">
        <f>IF(N438="sníž. přenesená",J438,0)</f>
        <v>0</v>
      </c>
      <c r="BI438" s="145">
        <f>IF(N438="nulová",J438,0)</f>
        <v>0</v>
      </c>
      <c r="BJ438" s="18" t="s">
        <v>86</v>
      </c>
      <c r="BK438" s="145">
        <f>ROUND(I438*H438,2)</f>
        <v>0</v>
      </c>
      <c r="BL438" s="18" t="s">
        <v>436</v>
      </c>
      <c r="BM438" s="144" t="s">
        <v>2245</v>
      </c>
    </row>
    <row r="439" spans="2:65" s="1" customFormat="1" ht="19.5">
      <c r="B439" s="33"/>
      <c r="D439" s="146" t="s">
        <v>313</v>
      </c>
      <c r="F439" s="147" t="s">
        <v>5931</v>
      </c>
      <c r="I439" s="148"/>
      <c r="L439" s="33"/>
      <c r="M439" s="149"/>
      <c r="T439" s="54"/>
      <c r="AT439" s="18" t="s">
        <v>313</v>
      </c>
      <c r="AU439" s="18" t="s">
        <v>88</v>
      </c>
    </row>
    <row r="440" spans="2:65" s="1" customFormat="1" ht="33" customHeight="1">
      <c r="B440" s="33"/>
      <c r="C440" s="133" t="s">
        <v>1490</v>
      </c>
      <c r="D440" s="133" t="s">
        <v>307</v>
      </c>
      <c r="E440" s="134" t="s">
        <v>5861</v>
      </c>
      <c r="F440" s="135" t="s">
        <v>5862</v>
      </c>
      <c r="G440" s="136" t="s">
        <v>402</v>
      </c>
      <c r="H440" s="137">
        <v>1300</v>
      </c>
      <c r="I440" s="138"/>
      <c r="J440" s="139">
        <f>ROUND(I440*H440,2)</f>
        <v>0</v>
      </c>
      <c r="K440" s="135" t="s">
        <v>310</v>
      </c>
      <c r="L440" s="33"/>
      <c r="M440" s="140" t="s">
        <v>42</v>
      </c>
      <c r="N440" s="141" t="s">
        <v>50</v>
      </c>
      <c r="P440" s="142">
        <f>O440*H440</f>
        <v>0</v>
      </c>
      <c r="Q440" s="142">
        <v>0</v>
      </c>
      <c r="R440" s="142">
        <f>Q440*H440</f>
        <v>0</v>
      </c>
      <c r="S440" s="142">
        <v>0</v>
      </c>
      <c r="T440" s="143">
        <f>S440*H440</f>
        <v>0</v>
      </c>
      <c r="AR440" s="144" t="s">
        <v>436</v>
      </c>
      <c r="AT440" s="144" t="s">
        <v>307</v>
      </c>
      <c r="AU440" s="144" t="s">
        <v>88</v>
      </c>
      <c r="AY440" s="18" t="s">
        <v>305</v>
      </c>
      <c r="BE440" s="145">
        <f>IF(N440="základní",J440,0)</f>
        <v>0</v>
      </c>
      <c r="BF440" s="145">
        <f>IF(N440="snížená",J440,0)</f>
        <v>0</v>
      </c>
      <c r="BG440" s="145">
        <f>IF(N440="zákl. přenesená",J440,0)</f>
        <v>0</v>
      </c>
      <c r="BH440" s="145">
        <f>IF(N440="sníž. přenesená",J440,0)</f>
        <v>0</v>
      </c>
      <c r="BI440" s="145">
        <f>IF(N440="nulová",J440,0)</f>
        <v>0</v>
      </c>
      <c r="BJ440" s="18" t="s">
        <v>86</v>
      </c>
      <c r="BK440" s="145">
        <f>ROUND(I440*H440,2)</f>
        <v>0</v>
      </c>
      <c r="BL440" s="18" t="s">
        <v>436</v>
      </c>
      <c r="BM440" s="144" t="s">
        <v>2253</v>
      </c>
    </row>
    <row r="441" spans="2:65" s="1" customFormat="1" ht="29.25">
      <c r="B441" s="33"/>
      <c r="D441" s="146" t="s">
        <v>313</v>
      </c>
      <c r="F441" s="147" t="s">
        <v>5863</v>
      </c>
      <c r="I441" s="148"/>
      <c r="L441" s="33"/>
      <c r="M441" s="149"/>
      <c r="T441" s="54"/>
      <c r="AT441" s="18" t="s">
        <v>313</v>
      </c>
      <c r="AU441" s="18" t="s">
        <v>88</v>
      </c>
    </row>
    <row r="442" spans="2:65" s="1" customFormat="1" ht="11.25">
      <c r="B442" s="33"/>
      <c r="D442" s="150" t="s">
        <v>315</v>
      </c>
      <c r="F442" s="151" t="s">
        <v>5864</v>
      </c>
      <c r="I442" s="148"/>
      <c r="L442" s="33"/>
      <c r="M442" s="149"/>
      <c r="T442" s="54"/>
      <c r="AT442" s="18" t="s">
        <v>315</v>
      </c>
      <c r="AU442" s="18" t="s">
        <v>88</v>
      </c>
    </row>
    <row r="443" spans="2:65" s="1" customFormat="1" ht="24.2" customHeight="1">
      <c r="B443" s="33"/>
      <c r="C443" s="179" t="s">
        <v>1495</v>
      </c>
      <c r="D443" s="179" t="s">
        <v>341</v>
      </c>
      <c r="E443" s="180" t="s">
        <v>5869</v>
      </c>
      <c r="F443" s="181" t="s">
        <v>5870</v>
      </c>
      <c r="G443" s="182" t="s">
        <v>402</v>
      </c>
      <c r="H443" s="183">
        <v>1000</v>
      </c>
      <c r="I443" s="184"/>
      <c r="J443" s="185">
        <f>ROUND(I443*H443,2)</f>
        <v>0</v>
      </c>
      <c r="K443" s="181" t="s">
        <v>310</v>
      </c>
      <c r="L443" s="186"/>
      <c r="M443" s="187" t="s">
        <v>42</v>
      </c>
      <c r="N443" s="188" t="s">
        <v>50</v>
      </c>
      <c r="P443" s="142">
        <f>O443*H443</f>
        <v>0</v>
      </c>
      <c r="Q443" s="142">
        <v>1.7000000000000001E-4</v>
      </c>
      <c r="R443" s="142">
        <f>Q443*H443</f>
        <v>0.17</v>
      </c>
      <c r="S443" s="142">
        <v>0</v>
      </c>
      <c r="T443" s="143">
        <f>S443*H443</f>
        <v>0</v>
      </c>
      <c r="AR443" s="144" t="s">
        <v>559</v>
      </c>
      <c r="AT443" s="144" t="s">
        <v>341</v>
      </c>
      <c r="AU443" s="144" t="s">
        <v>88</v>
      </c>
      <c r="AY443" s="18" t="s">
        <v>305</v>
      </c>
      <c r="BE443" s="145">
        <f>IF(N443="základní",J443,0)</f>
        <v>0</v>
      </c>
      <c r="BF443" s="145">
        <f>IF(N443="snížená",J443,0)</f>
        <v>0</v>
      </c>
      <c r="BG443" s="145">
        <f>IF(N443="zákl. přenesená",J443,0)</f>
        <v>0</v>
      </c>
      <c r="BH443" s="145">
        <f>IF(N443="sníž. přenesená",J443,0)</f>
        <v>0</v>
      </c>
      <c r="BI443" s="145">
        <f>IF(N443="nulová",J443,0)</f>
        <v>0</v>
      </c>
      <c r="BJ443" s="18" t="s">
        <v>86</v>
      </c>
      <c r="BK443" s="145">
        <f>ROUND(I443*H443,2)</f>
        <v>0</v>
      </c>
      <c r="BL443" s="18" t="s">
        <v>436</v>
      </c>
      <c r="BM443" s="144" t="s">
        <v>2261</v>
      </c>
    </row>
    <row r="444" spans="2:65" s="1" customFormat="1" ht="19.5">
      <c r="B444" s="33"/>
      <c r="D444" s="146" t="s">
        <v>313</v>
      </c>
      <c r="F444" s="147" t="s">
        <v>5870</v>
      </c>
      <c r="I444" s="148"/>
      <c r="L444" s="33"/>
      <c r="M444" s="149"/>
      <c r="T444" s="54"/>
      <c r="AT444" s="18" t="s">
        <v>313</v>
      </c>
      <c r="AU444" s="18" t="s">
        <v>88</v>
      </c>
    </row>
    <row r="445" spans="2:65" s="1" customFormat="1" ht="33" customHeight="1">
      <c r="B445" s="33"/>
      <c r="C445" s="179" t="s">
        <v>1500</v>
      </c>
      <c r="D445" s="179" t="s">
        <v>341</v>
      </c>
      <c r="E445" s="180" t="s">
        <v>5879</v>
      </c>
      <c r="F445" s="181" t="s">
        <v>5880</v>
      </c>
      <c r="G445" s="182" t="s">
        <v>402</v>
      </c>
      <c r="H445" s="183">
        <v>300</v>
      </c>
      <c r="I445" s="184"/>
      <c r="J445" s="185">
        <f>ROUND(I445*H445,2)</f>
        <v>0</v>
      </c>
      <c r="K445" s="181" t="s">
        <v>721</v>
      </c>
      <c r="L445" s="186"/>
      <c r="M445" s="187" t="s">
        <v>42</v>
      </c>
      <c r="N445" s="188" t="s">
        <v>50</v>
      </c>
      <c r="P445" s="142">
        <f>O445*H445</f>
        <v>0</v>
      </c>
      <c r="Q445" s="142">
        <v>0</v>
      </c>
      <c r="R445" s="142">
        <f>Q445*H445</f>
        <v>0</v>
      </c>
      <c r="S445" s="142">
        <v>0</v>
      </c>
      <c r="T445" s="143">
        <f>S445*H445</f>
        <v>0</v>
      </c>
      <c r="AR445" s="144" t="s">
        <v>559</v>
      </c>
      <c r="AT445" s="144" t="s">
        <v>341</v>
      </c>
      <c r="AU445" s="144" t="s">
        <v>88</v>
      </c>
      <c r="AY445" s="18" t="s">
        <v>305</v>
      </c>
      <c r="BE445" s="145">
        <f>IF(N445="základní",J445,0)</f>
        <v>0</v>
      </c>
      <c r="BF445" s="145">
        <f>IF(N445="snížená",J445,0)</f>
        <v>0</v>
      </c>
      <c r="BG445" s="145">
        <f>IF(N445="zákl. přenesená",J445,0)</f>
        <v>0</v>
      </c>
      <c r="BH445" s="145">
        <f>IF(N445="sníž. přenesená",J445,0)</f>
        <v>0</v>
      </c>
      <c r="BI445" s="145">
        <f>IF(N445="nulová",J445,0)</f>
        <v>0</v>
      </c>
      <c r="BJ445" s="18" t="s">
        <v>86</v>
      </c>
      <c r="BK445" s="145">
        <f>ROUND(I445*H445,2)</f>
        <v>0</v>
      </c>
      <c r="BL445" s="18" t="s">
        <v>436</v>
      </c>
      <c r="BM445" s="144" t="s">
        <v>2269</v>
      </c>
    </row>
    <row r="446" spans="2:65" s="1" customFormat="1" ht="19.5">
      <c r="B446" s="33"/>
      <c r="D446" s="146" t="s">
        <v>313</v>
      </c>
      <c r="F446" s="147" t="s">
        <v>5880</v>
      </c>
      <c r="I446" s="148"/>
      <c r="L446" s="33"/>
      <c r="M446" s="149"/>
      <c r="T446" s="54"/>
      <c r="AT446" s="18" t="s">
        <v>313</v>
      </c>
      <c r="AU446" s="18" t="s">
        <v>88</v>
      </c>
    </row>
    <row r="447" spans="2:65" s="11" customFormat="1" ht="22.9" customHeight="1">
      <c r="B447" s="121"/>
      <c r="D447" s="122" t="s">
        <v>78</v>
      </c>
      <c r="E447" s="131" t="s">
        <v>155</v>
      </c>
      <c r="F447" s="131" t="s">
        <v>5932</v>
      </c>
      <c r="I447" s="124"/>
      <c r="J447" s="132">
        <f>BK447</f>
        <v>0</v>
      </c>
      <c r="L447" s="121"/>
      <c r="M447" s="126"/>
      <c r="P447" s="127">
        <f>SUM(P448:P503)</f>
        <v>0</v>
      </c>
      <c r="R447" s="127">
        <f>SUM(R448:R503)</f>
        <v>1.6E-2</v>
      </c>
      <c r="T447" s="128">
        <f>SUM(T448:T503)</f>
        <v>0</v>
      </c>
      <c r="AR447" s="122" t="s">
        <v>86</v>
      </c>
      <c r="AT447" s="129" t="s">
        <v>78</v>
      </c>
      <c r="AU447" s="129" t="s">
        <v>86</v>
      </c>
      <c r="AY447" s="122" t="s">
        <v>305</v>
      </c>
      <c r="BK447" s="130">
        <f>SUM(BK448:BK503)</f>
        <v>0</v>
      </c>
    </row>
    <row r="448" spans="2:65" s="1" customFormat="1" ht="49.15" customHeight="1">
      <c r="B448" s="33"/>
      <c r="C448" s="133" t="s">
        <v>1505</v>
      </c>
      <c r="D448" s="133" t="s">
        <v>307</v>
      </c>
      <c r="E448" s="134" t="s">
        <v>5933</v>
      </c>
      <c r="F448" s="135" t="s">
        <v>5934</v>
      </c>
      <c r="G448" s="136" t="s">
        <v>402</v>
      </c>
      <c r="H448" s="137">
        <v>1040</v>
      </c>
      <c r="I448" s="138"/>
      <c r="J448" s="139">
        <f>ROUND(I448*H448,2)</f>
        <v>0</v>
      </c>
      <c r="K448" s="135" t="s">
        <v>721</v>
      </c>
      <c r="L448" s="33"/>
      <c r="M448" s="140" t="s">
        <v>42</v>
      </c>
      <c r="N448" s="141" t="s">
        <v>50</v>
      </c>
      <c r="P448" s="142">
        <f>O448*H448</f>
        <v>0</v>
      </c>
      <c r="Q448" s="142">
        <v>0</v>
      </c>
      <c r="R448" s="142">
        <f>Q448*H448</f>
        <v>0</v>
      </c>
      <c r="S448" s="142">
        <v>0</v>
      </c>
      <c r="T448" s="143">
        <f>S448*H448</f>
        <v>0</v>
      </c>
      <c r="AR448" s="144" t="s">
        <v>436</v>
      </c>
      <c r="AT448" s="144" t="s">
        <v>307</v>
      </c>
      <c r="AU448" s="144" t="s">
        <v>88</v>
      </c>
      <c r="AY448" s="18" t="s">
        <v>305</v>
      </c>
      <c r="BE448" s="145">
        <f>IF(N448="základní",J448,0)</f>
        <v>0</v>
      </c>
      <c r="BF448" s="145">
        <f>IF(N448="snížená",J448,0)</f>
        <v>0</v>
      </c>
      <c r="BG448" s="145">
        <f>IF(N448="zákl. přenesená",J448,0)</f>
        <v>0</v>
      </c>
      <c r="BH448" s="145">
        <f>IF(N448="sníž. přenesená",J448,0)</f>
        <v>0</v>
      </c>
      <c r="BI448" s="145">
        <f>IF(N448="nulová",J448,0)</f>
        <v>0</v>
      </c>
      <c r="BJ448" s="18" t="s">
        <v>86</v>
      </c>
      <c r="BK448" s="145">
        <f>ROUND(I448*H448,2)</f>
        <v>0</v>
      </c>
      <c r="BL448" s="18" t="s">
        <v>436</v>
      </c>
      <c r="BM448" s="144" t="s">
        <v>2277</v>
      </c>
    </row>
    <row r="449" spans="2:65" s="1" customFormat="1" ht="29.25">
      <c r="B449" s="33"/>
      <c r="D449" s="146" t="s">
        <v>313</v>
      </c>
      <c r="F449" s="147" t="s">
        <v>5934</v>
      </c>
      <c r="I449" s="148"/>
      <c r="L449" s="33"/>
      <c r="M449" s="149"/>
      <c r="T449" s="54"/>
      <c r="AT449" s="18" t="s">
        <v>313</v>
      </c>
      <c r="AU449" s="18" t="s">
        <v>88</v>
      </c>
    </row>
    <row r="450" spans="2:65" s="1" customFormat="1" ht="16.5" customHeight="1">
      <c r="B450" s="33"/>
      <c r="C450" s="179" t="s">
        <v>1510</v>
      </c>
      <c r="D450" s="179" t="s">
        <v>341</v>
      </c>
      <c r="E450" s="180" t="s">
        <v>5935</v>
      </c>
      <c r="F450" s="181" t="s">
        <v>5936</v>
      </c>
      <c r="G450" s="182" t="s">
        <v>402</v>
      </c>
      <c r="H450" s="183">
        <v>150</v>
      </c>
      <c r="I450" s="184"/>
      <c r="J450" s="185">
        <f>ROUND(I450*H450,2)</f>
        <v>0</v>
      </c>
      <c r="K450" s="181" t="s">
        <v>721</v>
      </c>
      <c r="L450" s="186"/>
      <c r="M450" s="187" t="s">
        <v>42</v>
      </c>
      <c r="N450" s="188" t="s">
        <v>50</v>
      </c>
      <c r="P450" s="142">
        <f>O450*H450</f>
        <v>0</v>
      </c>
      <c r="Q450" s="142">
        <v>0</v>
      </c>
      <c r="R450" s="142">
        <f>Q450*H450</f>
        <v>0</v>
      </c>
      <c r="S450" s="142">
        <v>0</v>
      </c>
      <c r="T450" s="143">
        <f>S450*H450</f>
        <v>0</v>
      </c>
      <c r="AR450" s="144" t="s">
        <v>559</v>
      </c>
      <c r="AT450" s="144" t="s">
        <v>341</v>
      </c>
      <c r="AU450" s="144" t="s">
        <v>88</v>
      </c>
      <c r="AY450" s="18" t="s">
        <v>305</v>
      </c>
      <c r="BE450" s="145">
        <f>IF(N450="základní",J450,0)</f>
        <v>0</v>
      </c>
      <c r="BF450" s="145">
        <f>IF(N450="snížená",J450,0)</f>
        <v>0</v>
      </c>
      <c r="BG450" s="145">
        <f>IF(N450="zákl. přenesená",J450,0)</f>
        <v>0</v>
      </c>
      <c r="BH450" s="145">
        <f>IF(N450="sníž. přenesená",J450,0)</f>
        <v>0</v>
      </c>
      <c r="BI450" s="145">
        <f>IF(N450="nulová",J450,0)</f>
        <v>0</v>
      </c>
      <c r="BJ450" s="18" t="s">
        <v>86</v>
      </c>
      <c r="BK450" s="145">
        <f>ROUND(I450*H450,2)</f>
        <v>0</v>
      </c>
      <c r="BL450" s="18" t="s">
        <v>436</v>
      </c>
      <c r="BM450" s="144" t="s">
        <v>2285</v>
      </c>
    </row>
    <row r="451" spans="2:65" s="1" customFormat="1" ht="11.25">
      <c r="B451" s="33"/>
      <c r="D451" s="146" t="s">
        <v>313</v>
      </c>
      <c r="F451" s="147" t="s">
        <v>5936</v>
      </c>
      <c r="I451" s="148"/>
      <c r="L451" s="33"/>
      <c r="M451" s="149"/>
      <c r="T451" s="54"/>
      <c r="AT451" s="18" t="s">
        <v>313</v>
      </c>
      <c r="AU451" s="18" t="s">
        <v>88</v>
      </c>
    </row>
    <row r="452" spans="2:65" s="1" customFormat="1" ht="24.2" customHeight="1">
      <c r="B452" s="33"/>
      <c r="C452" s="179" t="s">
        <v>1515</v>
      </c>
      <c r="D452" s="179" t="s">
        <v>341</v>
      </c>
      <c r="E452" s="180" t="s">
        <v>5937</v>
      </c>
      <c r="F452" s="181" t="s">
        <v>5938</v>
      </c>
      <c r="G452" s="182" t="s">
        <v>402</v>
      </c>
      <c r="H452" s="183">
        <v>540</v>
      </c>
      <c r="I452" s="184"/>
      <c r="J452" s="185">
        <f>ROUND(I452*H452,2)</f>
        <v>0</v>
      </c>
      <c r="K452" s="181" t="s">
        <v>721</v>
      </c>
      <c r="L452" s="186"/>
      <c r="M452" s="187" t="s">
        <v>42</v>
      </c>
      <c r="N452" s="188" t="s">
        <v>50</v>
      </c>
      <c r="P452" s="142">
        <f>O452*H452</f>
        <v>0</v>
      </c>
      <c r="Q452" s="142">
        <v>0</v>
      </c>
      <c r="R452" s="142">
        <f>Q452*H452</f>
        <v>0</v>
      </c>
      <c r="S452" s="142">
        <v>0</v>
      </c>
      <c r="T452" s="143">
        <f>S452*H452</f>
        <v>0</v>
      </c>
      <c r="AR452" s="144" t="s">
        <v>559</v>
      </c>
      <c r="AT452" s="144" t="s">
        <v>341</v>
      </c>
      <c r="AU452" s="144" t="s">
        <v>88</v>
      </c>
      <c r="AY452" s="18" t="s">
        <v>305</v>
      </c>
      <c r="BE452" s="145">
        <f>IF(N452="základní",J452,0)</f>
        <v>0</v>
      </c>
      <c r="BF452" s="145">
        <f>IF(N452="snížená",J452,0)</f>
        <v>0</v>
      </c>
      <c r="BG452" s="145">
        <f>IF(N452="zákl. přenesená",J452,0)</f>
        <v>0</v>
      </c>
      <c r="BH452" s="145">
        <f>IF(N452="sníž. přenesená",J452,0)</f>
        <v>0</v>
      </c>
      <c r="BI452" s="145">
        <f>IF(N452="nulová",J452,0)</f>
        <v>0</v>
      </c>
      <c r="BJ452" s="18" t="s">
        <v>86</v>
      </c>
      <c r="BK452" s="145">
        <f>ROUND(I452*H452,2)</f>
        <v>0</v>
      </c>
      <c r="BL452" s="18" t="s">
        <v>436</v>
      </c>
      <c r="BM452" s="144" t="s">
        <v>2293</v>
      </c>
    </row>
    <row r="453" spans="2:65" s="1" customFormat="1" ht="19.5">
      <c r="B453" s="33"/>
      <c r="D453" s="146" t="s">
        <v>313</v>
      </c>
      <c r="F453" s="147" t="s">
        <v>5938</v>
      </c>
      <c r="I453" s="148"/>
      <c r="L453" s="33"/>
      <c r="M453" s="149"/>
      <c r="T453" s="54"/>
      <c r="AT453" s="18" t="s">
        <v>313</v>
      </c>
      <c r="AU453" s="18" t="s">
        <v>88</v>
      </c>
    </row>
    <row r="454" spans="2:65" s="1" customFormat="1" ht="24.2" customHeight="1">
      <c r="B454" s="33"/>
      <c r="C454" s="179" t="s">
        <v>1520</v>
      </c>
      <c r="D454" s="179" t="s">
        <v>341</v>
      </c>
      <c r="E454" s="180" t="s">
        <v>5939</v>
      </c>
      <c r="F454" s="181" t="s">
        <v>5940</v>
      </c>
      <c r="G454" s="182" t="s">
        <v>402</v>
      </c>
      <c r="H454" s="183">
        <v>350</v>
      </c>
      <c r="I454" s="184"/>
      <c r="J454" s="185">
        <f>ROUND(I454*H454,2)</f>
        <v>0</v>
      </c>
      <c r="K454" s="181" t="s">
        <v>721</v>
      </c>
      <c r="L454" s="186"/>
      <c r="M454" s="187" t="s">
        <v>42</v>
      </c>
      <c r="N454" s="188" t="s">
        <v>50</v>
      </c>
      <c r="P454" s="142">
        <f>O454*H454</f>
        <v>0</v>
      </c>
      <c r="Q454" s="142">
        <v>0</v>
      </c>
      <c r="R454" s="142">
        <f>Q454*H454</f>
        <v>0</v>
      </c>
      <c r="S454" s="142">
        <v>0</v>
      </c>
      <c r="T454" s="143">
        <f>S454*H454</f>
        <v>0</v>
      </c>
      <c r="AR454" s="144" t="s">
        <v>559</v>
      </c>
      <c r="AT454" s="144" t="s">
        <v>341</v>
      </c>
      <c r="AU454" s="144" t="s">
        <v>88</v>
      </c>
      <c r="AY454" s="18" t="s">
        <v>305</v>
      </c>
      <c r="BE454" s="145">
        <f>IF(N454="základní",J454,0)</f>
        <v>0</v>
      </c>
      <c r="BF454" s="145">
        <f>IF(N454="snížená",J454,0)</f>
        <v>0</v>
      </c>
      <c r="BG454" s="145">
        <f>IF(N454="zákl. přenesená",J454,0)</f>
        <v>0</v>
      </c>
      <c r="BH454" s="145">
        <f>IF(N454="sníž. přenesená",J454,0)</f>
        <v>0</v>
      </c>
      <c r="BI454" s="145">
        <f>IF(N454="nulová",J454,0)</f>
        <v>0</v>
      </c>
      <c r="BJ454" s="18" t="s">
        <v>86</v>
      </c>
      <c r="BK454" s="145">
        <f>ROUND(I454*H454,2)</f>
        <v>0</v>
      </c>
      <c r="BL454" s="18" t="s">
        <v>436</v>
      </c>
      <c r="BM454" s="144" t="s">
        <v>2301</v>
      </c>
    </row>
    <row r="455" spans="2:65" s="1" customFormat="1" ht="19.5">
      <c r="B455" s="33"/>
      <c r="D455" s="146" t="s">
        <v>313</v>
      </c>
      <c r="F455" s="147" t="s">
        <v>5940</v>
      </c>
      <c r="I455" s="148"/>
      <c r="L455" s="33"/>
      <c r="M455" s="149"/>
      <c r="T455" s="54"/>
      <c r="AT455" s="18" t="s">
        <v>313</v>
      </c>
      <c r="AU455" s="18" t="s">
        <v>88</v>
      </c>
    </row>
    <row r="456" spans="2:65" s="1" customFormat="1" ht="16.5" customHeight="1">
      <c r="B456" s="33"/>
      <c r="C456" s="133" t="s">
        <v>1536</v>
      </c>
      <c r="D456" s="133" t="s">
        <v>307</v>
      </c>
      <c r="E456" s="134" t="s">
        <v>5941</v>
      </c>
      <c r="F456" s="135" t="s">
        <v>5942</v>
      </c>
      <c r="G456" s="136" t="s">
        <v>5668</v>
      </c>
      <c r="H456" s="137">
        <v>73</v>
      </c>
      <c r="I456" s="138"/>
      <c r="J456" s="139">
        <f>ROUND(I456*H456,2)</f>
        <v>0</v>
      </c>
      <c r="K456" s="135" t="s">
        <v>310</v>
      </c>
      <c r="L456" s="33"/>
      <c r="M456" s="140" t="s">
        <v>42</v>
      </c>
      <c r="N456" s="141" t="s">
        <v>50</v>
      </c>
      <c r="P456" s="142">
        <f>O456*H456</f>
        <v>0</v>
      </c>
      <c r="Q456" s="142">
        <v>0</v>
      </c>
      <c r="R456" s="142">
        <f>Q456*H456</f>
        <v>0</v>
      </c>
      <c r="S456" s="142">
        <v>0</v>
      </c>
      <c r="T456" s="143">
        <f>S456*H456</f>
        <v>0</v>
      </c>
      <c r="AR456" s="144" t="s">
        <v>436</v>
      </c>
      <c r="AT456" s="144" t="s">
        <v>307</v>
      </c>
      <c r="AU456" s="144" t="s">
        <v>88</v>
      </c>
      <c r="AY456" s="18" t="s">
        <v>305</v>
      </c>
      <c r="BE456" s="145">
        <f>IF(N456="základní",J456,0)</f>
        <v>0</v>
      </c>
      <c r="BF456" s="145">
        <f>IF(N456="snížená",J456,0)</f>
        <v>0</v>
      </c>
      <c r="BG456" s="145">
        <f>IF(N456="zákl. přenesená",J456,0)</f>
        <v>0</v>
      </c>
      <c r="BH456" s="145">
        <f>IF(N456="sníž. přenesená",J456,0)</f>
        <v>0</v>
      </c>
      <c r="BI456" s="145">
        <f>IF(N456="nulová",J456,0)</f>
        <v>0</v>
      </c>
      <c r="BJ456" s="18" t="s">
        <v>86</v>
      </c>
      <c r="BK456" s="145">
        <f>ROUND(I456*H456,2)</f>
        <v>0</v>
      </c>
      <c r="BL456" s="18" t="s">
        <v>436</v>
      </c>
      <c r="BM456" s="144" t="s">
        <v>2309</v>
      </c>
    </row>
    <row r="457" spans="2:65" s="1" customFormat="1" ht="11.25">
      <c r="B457" s="33"/>
      <c r="D457" s="146" t="s">
        <v>313</v>
      </c>
      <c r="F457" s="147" t="s">
        <v>5943</v>
      </c>
      <c r="I457" s="148"/>
      <c r="L457" s="33"/>
      <c r="M457" s="149"/>
      <c r="T457" s="54"/>
      <c r="AT457" s="18" t="s">
        <v>313</v>
      </c>
      <c r="AU457" s="18" t="s">
        <v>88</v>
      </c>
    </row>
    <row r="458" spans="2:65" s="1" customFormat="1" ht="11.25">
      <c r="B458" s="33"/>
      <c r="D458" s="150" t="s">
        <v>315</v>
      </c>
      <c r="F458" s="151" t="s">
        <v>5944</v>
      </c>
      <c r="I458" s="148"/>
      <c r="L458" s="33"/>
      <c r="M458" s="149"/>
      <c r="T458" s="54"/>
      <c r="AT458" s="18" t="s">
        <v>315</v>
      </c>
      <c r="AU458" s="18" t="s">
        <v>88</v>
      </c>
    </row>
    <row r="459" spans="2:65" s="1" customFormat="1" ht="24.2" customHeight="1">
      <c r="B459" s="33"/>
      <c r="C459" s="179" t="s">
        <v>1541</v>
      </c>
      <c r="D459" s="179" t="s">
        <v>341</v>
      </c>
      <c r="E459" s="180" t="s">
        <v>5945</v>
      </c>
      <c r="F459" s="181" t="s">
        <v>5946</v>
      </c>
      <c r="G459" s="182" t="s">
        <v>5668</v>
      </c>
      <c r="H459" s="183">
        <v>72</v>
      </c>
      <c r="I459" s="184"/>
      <c r="J459" s="185">
        <f>ROUND(I459*H459,2)</f>
        <v>0</v>
      </c>
      <c r="K459" s="181" t="s">
        <v>721</v>
      </c>
      <c r="L459" s="186"/>
      <c r="M459" s="187" t="s">
        <v>42</v>
      </c>
      <c r="N459" s="188" t="s">
        <v>50</v>
      </c>
      <c r="P459" s="142">
        <f>O459*H459</f>
        <v>0</v>
      </c>
      <c r="Q459" s="142">
        <v>0</v>
      </c>
      <c r="R459" s="142">
        <f>Q459*H459</f>
        <v>0</v>
      </c>
      <c r="S459" s="142">
        <v>0</v>
      </c>
      <c r="T459" s="143">
        <f>S459*H459</f>
        <v>0</v>
      </c>
      <c r="AR459" s="144" t="s">
        <v>559</v>
      </c>
      <c r="AT459" s="144" t="s">
        <v>341</v>
      </c>
      <c r="AU459" s="144" t="s">
        <v>88</v>
      </c>
      <c r="AY459" s="18" t="s">
        <v>305</v>
      </c>
      <c r="BE459" s="145">
        <f>IF(N459="základní",J459,0)</f>
        <v>0</v>
      </c>
      <c r="BF459" s="145">
        <f>IF(N459="snížená",J459,0)</f>
        <v>0</v>
      </c>
      <c r="BG459" s="145">
        <f>IF(N459="zákl. přenesená",J459,0)</f>
        <v>0</v>
      </c>
      <c r="BH459" s="145">
        <f>IF(N459="sníž. přenesená",J459,0)</f>
        <v>0</v>
      </c>
      <c r="BI459" s="145">
        <f>IF(N459="nulová",J459,0)</f>
        <v>0</v>
      </c>
      <c r="BJ459" s="18" t="s">
        <v>86</v>
      </c>
      <c r="BK459" s="145">
        <f>ROUND(I459*H459,2)</f>
        <v>0</v>
      </c>
      <c r="BL459" s="18" t="s">
        <v>436</v>
      </c>
      <c r="BM459" s="144" t="s">
        <v>2317</v>
      </c>
    </row>
    <row r="460" spans="2:65" s="1" customFormat="1" ht="19.5">
      <c r="B460" s="33"/>
      <c r="D460" s="146" t="s">
        <v>313</v>
      </c>
      <c r="F460" s="147" t="s">
        <v>5946</v>
      </c>
      <c r="I460" s="148"/>
      <c r="L460" s="33"/>
      <c r="M460" s="149"/>
      <c r="T460" s="54"/>
      <c r="AT460" s="18" t="s">
        <v>313</v>
      </c>
      <c r="AU460" s="18" t="s">
        <v>88</v>
      </c>
    </row>
    <row r="461" spans="2:65" s="1" customFormat="1" ht="24.2" customHeight="1">
      <c r="B461" s="33"/>
      <c r="C461" s="179" t="s">
        <v>1543</v>
      </c>
      <c r="D461" s="179" t="s">
        <v>341</v>
      </c>
      <c r="E461" s="180" t="s">
        <v>5947</v>
      </c>
      <c r="F461" s="181" t="s">
        <v>5948</v>
      </c>
      <c r="G461" s="182" t="s">
        <v>5668</v>
      </c>
      <c r="H461" s="183">
        <v>1</v>
      </c>
      <c r="I461" s="184"/>
      <c r="J461" s="185">
        <f>ROUND(I461*H461,2)</f>
        <v>0</v>
      </c>
      <c r="K461" s="181" t="s">
        <v>721</v>
      </c>
      <c r="L461" s="186"/>
      <c r="M461" s="187" t="s">
        <v>42</v>
      </c>
      <c r="N461" s="188" t="s">
        <v>50</v>
      </c>
      <c r="P461" s="142">
        <f>O461*H461</f>
        <v>0</v>
      </c>
      <c r="Q461" s="142">
        <v>0</v>
      </c>
      <c r="R461" s="142">
        <f>Q461*H461</f>
        <v>0</v>
      </c>
      <c r="S461" s="142">
        <v>0</v>
      </c>
      <c r="T461" s="143">
        <f>S461*H461</f>
        <v>0</v>
      </c>
      <c r="AR461" s="144" t="s">
        <v>559</v>
      </c>
      <c r="AT461" s="144" t="s">
        <v>341</v>
      </c>
      <c r="AU461" s="144" t="s">
        <v>88</v>
      </c>
      <c r="AY461" s="18" t="s">
        <v>305</v>
      </c>
      <c r="BE461" s="145">
        <f>IF(N461="základní",J461,0)</f>
        <v>0</v>
      </c>
      <c r="BF461" s="145">
        <f>IF(N461="snížená",J461,0)</f>
        <v>0</v>
      </c>
      <c r="BG461" s="145">
        <f>IF(N461="zákl. přenesená",J461,0)</f>
        <v>0</v>
      </c>
      <c r="BH461" s="145">
        <f>IF(N461="sníž. přenesená",J461,0)</f>
        <v>0</v>
      </c>
      <c r="BI461" s="145">
        <f>IF(N461="nulová",J461,0)</f>
        <v>0</v>
      </c>
      <c r="BJ461" s="18" t="s">
        <v>86</v>
      </c>
      <c r="BK461" s="145">
        <f>ROUND(I461*H461,2)</f>
        <v>0</v>
      </c>
      <c r="BL461" s="18" t="s">
        <v>436</v>
      </c>
      <c r="BM461" s="144" t="s">
        <v>2325</v>
      </c>
    </row>
    <row r="462" spans="2:65" s="1" customFormat="1" ht="19.5">
      <c r="B462" s="33"/>
      <c r="D462" s="146" t="s">
        <v>313</v>
      </c>
      <c r="F462" s="147" t="s">
        <v>5948</v>
      </c>
      <c r="I462" s="148"/>
      <c r="L462" s="33"/>
      <c r="M462" s="149"/>
      <c r="T462" s="54"/>
      <c r="AT462" s="18" t="s">
        <v>313</v>
      </c>
      <c r="AU462" s="18" t="s">
        <v>88</v>
      </c>
    </row>
    <row r="463" spans="2:65" s="1" customFormat="1" ht="24.2" customHeight="1">
      <c r="B463" s="33"/>
      <c r="C463" s="133" t="s">
        <v>1549</v>
      </c>
      <c r="D463" s="133" t="s">
        <v>307</v>
      </c>
      <c r="E463" s="134" t="s">
        <v>5949</v>
      </c>
      <c r="F463" s="135" t="s">
        <v>5950</v>
      </c>
      <c r="G463" s="136" t="s">
        <v>350</v>
      </c>
      <c r="H463" s="137">
        <v>83</v>
      </c>
      <c r="I463" s="138"/>
      <c r="J463" s="139">
        <f>ROUND(I463*H463,2)</f>
        <v>0</v>
      </c>
      <c r="K463" s="135" t="s">
        <v>721</v>
      </c>
      <c r="L463" s="33"/>
      <c r="M463" s="140" t="s">
        <v>42</v>
      </c>
      <c r="N463" s="141" t="s">
        <v>50</v>
      </c>
      <c r="P463" s="142">
        <f>O463*H463</f>
        <v>0</v>
      </c>
      <c r="Q463" s="142">
        <v>0</v>
      </c>
      <c r="R463" s="142">
        <f>Q463*H463</f>
        <v>0</v>
      </c>
      <c r="S463" s="142">
        <v>0</v>
      </c>
      <c r="T463" s="143">
        <f>S463*H463</f>
        <v>0</v>
      </c>
      <c r="AR463" s="144" t="s">
        <v>436</v>
      </c>
      <c r="AT463" s="144" t="s">
        <v>307</v>
      </c>
      <c r="AU463" s="144" t="s">
        <v>88</v>
      </c>
      <c r="AY463" s="18" t="s">
        <v>305</v>
      </c>
      <c r="BE463" s="145">
        <f>IF(N463="základní",J463,0)</f>
        <v>0</v>
      </c>
      <c r="BF463" s="145">
        <f>IF(N463="snížená",J463,0)</f>
        <v>0</v>
      </c>
      <c r="BG463" s="145">
        <f>IF(N463="zákl. přenesená",J463,0)</f>
        <v>0</v>
      </c>
      <c r="BH463" s="145">
        <f>IF(N463="sníž. přenesená",J463,0)</f>
        <v>0</v>
      </c>
      <c r="BI463" s="145">
        <f>IF(N463="nulová",J463,0)</f>
        <v>0</v>
      </c>
      <c r="BJ463" s="18" t="s">
        <v>86</v>
      </c>
      <c r="BK463" s="145">
        <f>ROUND(I463*H463,2)</f>
        <v>0</v>
      </c>
      <c r="BL463" s="18" t="s">
        <v>436</v>
      </c>
      <c r="BM463" s="144" t="s">
        <v>2333</v>
      </c>
    </row>
    <row r="464" spans="2:65" s="1" customFormat="1" ht="11.25">
      <c r="B464" s="33"/>
      <c r="D464" s="146" t="s">
        <v>313</v>
      </c>
      <c r="F464" s="147" t="s">
        <v>5950</v>
      </c>
      <c r="I464" s="148"/>
      <c r="L464" s="33"/>
      <c r="M464" s="149"/>
      <c r="T464" s="54"/>
      <c r="AT464" s="18" t="s">
        <v>313</v>
      </c>
      <c r="AU464" s="18" t="s">
        <v>88</v>
      </c>
    </row>
    <row r="465" spans="2:65" s="1" customFormat="1" ht="24.2" customHeight="1">
      <c r="B465" s="33"/>
      <c r="C465" s="133" t="s">
        <v>1554</v>
      </c>
      <c r="D465" s="133" t="s">
        <v>307</v>
      </c>
      <c r="E465" s="134" t="s">
        <v>5951</v>
      </c>
      <c r="F465" s="135" t="s">
        <v>5952</v>
      </c>
      <c r="G465" s="136" t="s">
        <v>350</v>
      </c>
      <c r="H465" s="137">
        <v>48</v>
      </c>
      <c r="I465" s="138"/>
      <c r="J465" s="139">
        <f>ROUND(I465*H465,2)</f>
        <v>0</v>
      </c>
      <c r="K465" s="135" t="s">
        <v>721</v>
      </c>
      <c r="L465" s="33"/>
      <c r="M465" s="140" t="s">
        <v>42</v>
      </c>
      <c r="N465" s="141" t="s">
        <v>50</v>
      </c>
      <c r="P465" s="142">
        <f>O465*H465</f>
        <v>0</v>
      </c>
      <c r="Q465" s="142">
        <v>0</v>
      </c>
      <c r="R465" s="142">
        <f>Q465*H465</f>
        <v>0</v>
      </c>
      <c r="S465" s="142">
        <v>0</v>
      </c>
      <c r="T465" s="143">
        <f>S465*H465</f>
        <v>0</v>
      </c>
      <c r="AR465" s="144" t="s">
        <v>436</v>
      </c>
      <c r="AT465" s="144" t="s">
        <v>307</v>
      </c>
      <c r="AU465" s="144" t="s">
        <v>88</v>
      </c>
      <c r="AY465" s="18" t="s">
        <v>305</v>
      </c>
      <c r="BE465" s="145">
        <f>IF(N465="základní",J465,0)</f>
        <v>0</v>
      </c>
      <c r="BF465" s="145">
        <f>IF(N465="snížená",J465,0)</f>
        <v>0</v>
      </c>
      <c r="BG465" s="145">
        <f>IF(N465="zákl. přenesená",J465,0)</f>
        <v>0</v>
      </c>
      <c r="BH465" s="145">
        <f>IF(N465="sníž. přenesená",J465,0)</f>
        <v>0</v>
      </c>
      <c r="BI465" s="145">
        <f>IF(N465="nulová",J465,0)</f>
        <v>0</v>
      </c>
      <c r="BJ465" s="18" t="s">
        <v>86</v>
      </c>
      <c r="BK465" s="145">
        <f>ROUND(I465*H465,2)</f>
        <v>0</v>
      </c>
      <c r="BL465" s="18" t="s">
        <v>436</v>
      </c>
      <c r="BM465" s="144" t="s">
        <v>2341</v>
      </c>
    </row>
    <row r="466" spans="2:65" s="1" customFormat="1" ht="11.25">
      <c r="B466" s="33"/>
      <c r="D466" s="146" t="s">
        <v>313</v>
      </c>
      <c r="F466" s="147" t="s">
        <v>5952</v>
      </c>
      <c r="I466" s="148"/>
      <c r="L466" s="33"/>
      <c r="M466" s="149"/>
      <c r="T466" s="54"/>
      <c r="AT466" s="18" t="s">
        <v>313</v>
      </c>
      <c r="AU466" s="18" t="s">
        <v>88</v>
      </c>
    </row>
    <row r="467" spans="2:65" s="1" customFormat="1" ht="16.5" customHeight="1">
      <c r="B467" s="33"/>
      <c r="C467" s="133" t="s">
        <v>1560</v>
      </c>
      <c r="D467" s="133" t="s">
        <v>307</v>
      </c>
      <c r="E467" s="134" t="s">
        <v>5953</v>
      </c>
      <c r="F467" s="135" t="s">
        <v>5954</v>
      </c>
      <c r="G467" s="136" t="s">
        <v>5668</v>
      </c>
      <c r="H467" s="137">
        <v>20</v>
      </c>
      <c r="I467" s="138"/>
      <c r="J467" s="139">
        <f>ROUND(I467*H467,2)</f>
        <v>0</v>
      </c>
      <c r="K467" s="135" t="s">
        <v>721</v>
      </c>
      <c r="L467" s="33"/>
      <c r="M467" s="140" t="s">
        <v>42</v>
      </c>
      <c r="N467" s="141" t="s">
        <v>50</v>
      </c>
      <c r="P467" s="142">
        <f>O467*H467</f>
        <v>0</v>
      </c>
      <c r="Q467" s="142">
        <v>0</v>
      </c>
      <c r="R467" s="142">
        <f>Q467*H467</f>
        <v>0</v>
      </c>
      <c r="S467" s="142">
        <v>0</v>
      </c>
      <c r="T467" s="143">
        <f>S467*H467</f>
        <v>0</v>
      </c>
      <c r="AR467" s="144" t="s">
        <v>436</v>
      </c>
      <c r="AT467" s="144" t="s">
        <v>307</v>
      </c>
      <c r="AU467" s="144" t="s">
        <v>88</v>
      </c>
      <c r="AY467" s="18" t="s">
        <v>305</v>
      </c>
      <c r="BE467" s="145">
        <f>IF(N467="základní",J467,0)</f>
        <v>0</v>
      </c>
      <c r="BF467" s="145">
        <f>IF(N467="snížená",J467,0)</f>
        <v>0</v>
      </c>
      <c r="BG467" s="145">
        <f>IF(N467="zákl. přenesená",J467,0)</f>
        <v>0</v>
      </c>
      <c r="BH467" s="145">
        <f>IF(N467="sníž. přenesená",J467,0)</f>
        <v>0</v>
      </c>
      <c r="BI467" s="145">
        <f>IF(N467="nulová",J467,0)</f>
        <v>0</v>
      </c>
      <c r="BJ467" s="18" t="s">
        <v>86</v>
      </c>
      <c r="BK467" s="145">
        <f>ROUND(I467*H467,2)</f>
        <v>0</v>
      </c>
      <c r="BL467" s="18" t="s">
        <v>436</v>
      </c>
      <c r="BM467" s="144" t="s">
        <v>2349</v>
      </c>
    </row>
    <row r="468" spans="2:65" s="1" customFormat="1" ht="11.25">
      <c r="B468" s="33"/>
      <c r="D468" s="146" t="s">
        <v>313</v>
      </c>
      <c r="F468" s="147" t="s">
        <v>5954</v>
      </c>
      <c r="I468" s="148"/>
      <c r="L468" s="33"/>
      <c r="M468" s="149"/>
      <c r="T468" s="54"/>
      <c r="AT468" s="18" t="s">
        <v>313</v>
      </c>
      <c r="AU468" s="18" t="s">
        <v>88</v>
      </c>
    </row>
    <row r="469" spans="2:65" s="1" customFormat="1" ht="16.5" customHeight="1">
      <c r="B469" s="33"/>
      <c r="C469" s="133" t="s">
        <v>1566</v>
      </c>
      <c r="D469" s="133" t="s">
        <v>307</v>
      </c>
      <c r="E469" s="134" t="s">
        <v>5955</v>
      </c>
      <c r="F469" s="135" t="s">
        <v>5956</v>
      </c>
      <c r="G469" s="136" t="s">
        <v>402</v>
      </c>
      <c r="H469" s="137">
        <v>650</v>
      </c>
      <c r="I469" s="138"/>
      <c r="J469" s="139">
        <f>ROUND(I469*H469,2)</f>
        <v>0</v>
      </c>
      <c r="K469" s="135" t="s">
        <v>721</v>
      </c>
      <c r="L469" s="33"/>
      <c r="M469" s="140" t="s">
        <v>42</v>
      </c>
      <c r="N469" s="141" t="s">
        <v>50</v>
      </c>
      <c r="P469" s="142">
        <f>O469*H469</f>
        <v>0</v>
      </c>
      <c r="Q469" s="142">
        <v>0</v>
      </c>
      <c r="R469" s="142">
        <f>Q469*H469</f>
        <v>0</v>
      </c>
      <c r="S469" s="142">
        <v>0</v>
      </c>
      <c r="T469" s="143">
        <f>S469*H469</f>
        <v>0</v>
      </c>
      <c r="AR469" s="144" t="s">
        <v>436</v>
      </c>
      <c r="AT469" s="144" t="s">
        <v>307</v>
      </c>
      <c r="AU469" s="144" t="s">
        <v>88</v>
      </c>
      <c r="AY469" s="18" t="s">
        <v>305</v>
      </c>
      <c r="BE469" s="145">
        <f>IF(N469="základní",J469,0)</f>
        <v>0</v>
      </c>
      <c r="BF469" s="145">
        <f>IF(N469="snížená",J469,0)</f>
        <v>0</v>
      </c>
      <c r="BG469" s="145">
        <f>IF(N469="zákl. přenesená",J469,0)</f>
        <v>0</v>
      </c>
      <c r="BH469" s="145">
        <f>IF(N469="sníž. přenesená",J469,0)</f>
        <v>0</v>
      </c>
      <c r="BI469" s="145">
        <f>IF(N469="nulová",J469,0)</f>
        <v>0</v>
      </c>
      <c r="BJ469" s="18" t="s">
        <v>86</v>
      </c>
      <c r="BK469" s="145">
        <f>ROUND(I469*H469,2)</f>
        <v>0</v>
      </c>
      <c r="BL469" s="18" t="s">
        <v>436</v>
      </c>
      <c r="BM469" s="144" t="s">
        <v>2357</v>
      </c>
    </row>
    <row r="470" spans="2:65" s="1" customFormat="1" ht="11.25">
      <c r="B470" s="33"/>
      <c r="D470" s="146" t="s">
        <v>313</v>
      </c>
      <c r="F470" s="147" t="s">
        <v>5956</v>
      </c>
      <c r="I470" s="148"/>
      <c r="L470" s="33"/>
      <c r="M470" s="149"/>
      <c r="T470" s="54"/>
      <c r="AT470" s="18" t="s">
        <v>313</v>
      </c>
      <c r="AU470" s="18" t="s">
        <v>88</v>
      </c>
    </row>
    <row r="471" spans="2:65" s="1" customFormat="1" ht="24.2" customHeight="1">
      <c r="B471" s="33"/>
      <c r="C471" s="179" t="s">
        <v>1584</v>
      </c>
      <c r="D471" s="179" t="s">
        <v>341</v>
      </c>
      <c r="E471" s="180" t="s">
        <v>5957</v>
      </c>
      <c r="F471" s="181" t="s">
        <v>5958</v>
      </c>
      <c r="G471" s="182" t="s">
        <v>402</v>
      </c>
      <c r="H471" s="183">
        <v>50</v>
      </c>
      <c r="I471" s="184"/>
      <c r="J471" s="185">
        <f>ROUND(I471*H471,2)</f>
        <v>0</v>
      </c>
      <c r="K471" s="181" t="s">
        <v>310</v>
      </c>
      <c r="L471" s="186"/>
      <c r="M471" s="187" t="s">
        <v>42</v>
      </c>
      <c r="N471" s="188" t="s">
        <v>50</v>
      </c>
      <c r="P471" s="142">
        <f>O471*H471</f>
        <v>0</v>
      </c>
      <c r="Q471" s="142">
        <v>3.2000000000000003E-4</v>
      </c>
      <c r="R471" s="142">
        <f>Q471*H471</f>
        <v>1.6E-2</v>
      </c>
      <c r="S471" s="142">
        <v>0</v>
      </c>
      <c r="T471" s="143">
        <f>S471*H471</f>
        <v>0</v>
      </c>
      <c r="AR471" s="144" t="s">
        <v>559</v>
      </c>
      <c r="AT471" s="144" t="s">
        <v>341</v>
      </c>
      <c r="AU471" s="144" t="s">
        <v>88</v>
      </c>
      <c r="AY471" s="18" t="s">
        <v>305</v>
      </c>
      <c r="BE471" s="145">
        <f>IF(N471="základní",J471,0)</f>
        <v>0</v>
      </c>
      <c r="BF471" s="145">
        <f>IF(N471="snížená",J471,0)</f>
        <v>0</v>
      </c>
      <c r="BG471" s="145">
        <f>IF(N471="zákl. přenesená",J471,0)</f>
        <v>0</v>
      </c>
      <c r="BH471" s="145">
        <f>IF(N471="sníž. přenesená",J471,0)</f>
        <v>0</v>
      </c>
      <c r="BI471" s="145">
        <f>IF(N471="nulová",J471,0)</f>
        <v>0</v>
      </c>
      <c r="BJ471" s="18" t="s">
        <v>86</v>
      </c>
      <c r="BK471" s="145">
        <f>ROUND(I471*H471,2)</f>
        <v>0</v>
      </c>
      <c r="BL471" s="18" t="s">
        <v>436</v>
      </c>
      <c r="BM471" s="144" t="s">
        <v>2365</v>
      </c>
    </row>
    <row r="472" spans="2:65" s="1" customFormat="1" ht="19.5">
      <c r="B472" s="33"/>
      <c r="D472" s="146" t="s">
        <v>313</v>
      </c>
      <c r="F472" s="147" t="s">
        <v>5958</v>
      </c>
      <c r="I472" s="148"/>
      <c r="L472" s="33"/>
      <c r="M472" s="149"/>
      <c r="T472" s="54"/>
      <c r="AT472" s="18" t="s">
        <v>313</v>
      </c>
      <c r="AU472" s="18" t="s">
        <v>88</v>
      </c>
    </row>
    <row r="473" spans="2:65" s="1" customFormat="1" ht="24.2" customHeight="1">
      <c r="B473" s="33"/>
      <c r="C473" s="179" t="s">
        <v>1588</v>
      </c>
      <c r="D473" s="179" t="s">
        <v>341</v>
      </c>
      <c r="E473" s="180" t="s">
        <v>5959</v>
      </c>
      <c r="F473" s="181" t="s">
        <v>5960</v>
      </c>
      <c r="G473" s="182" t="s">
        <v>402</v>
      </c>
      <c r="H473" s="183">
        <v>200</v>
      </c>
      <c r="I473" s="184"/>
      <c r="J473" s="185">
        <f>ROUND(I473*H473,2)</f>
        <v>0</v>
      </c>
      <c r="K473" s="181" t="s">
        <v>721</v>
      </c>
      <c r="L473" s="186"/>
      <c r="M473" s="187" t="s">
        <v>42</v>
      </c>
      <c r="N473" s="188" t="s">
        <v>50</v>
      </c>
      <c r="P473" s="142">
        <f>O473*H473</f>
        <v>0</v>
      </c>
      <c r="Q473" s="142">
        <v>0</v>
      </c>
      <c r="R473" s="142">
        <f>Q473*H473</f>
        <v>0</v>
      </c>
      <c r="S473" s="142">
        <v>0</v>
      </c>
      <c r="T473" s="143">
        <f>S473*H473</f>
        <v>0</v>
      </c>
      <c r="AR473" s="144" t="s">
        <v>559</v>
      </c>
      <c r="AT473" s="144" t="s">
        <v>341</v>
      </c>
      <c r="AU473" s="144" t="s">
        <v>88</v>
      </c>
      <c r="AY473" s="18" t="s">
        <v>305</v>
      </c>
      <c r="BE473" s="145">
        <f>IF(N473="základní",J473,0)</f>
        <v>0</v>
      </c>
      <c r="BF473" s="145">
        <f>IF(N473="snížená",J473,0)</f>
        <v>0</v>
      </c>
      <c r="BG473" s="145">
        <f>IF(N473="zákl. přenesená",J473,0)</f>
        <v>0</v>
      </c>
      <c r="BH473" s="145">
        <f>IF(N473="sníž. přenesená",J473,0)</f>
        <v>0</v>
      </c>
      <c r="BI473" s="145">
        <f>IF(N473="nulová",J473,0)</f>
        <v>0</v>
      </c>
      <c r="BJ473" s="18" t="s">
        <v>86</v>
      </c>
      <c r="BK473" s="145">
        <f>ROUND(I473*H473,2)</f>
        <v>0</v>
      </c>
      <c r="BL473" s="18" t="s">
        <v>436</v>
      </c>
      <c r="BM473" s="144" t="s">
        <v>2373</v>
      </c>
    </row>
    <row r="474" spans="2:65" s="1" customFormat="1" ht="11.25">
      <c r="B474" s="33"/>
      <c r="D474" s="146" t="s">
        <v>313</v>
      </c>
      <c r="F474" s="147" t="s">
        <v>5960</v>
      </c>
      <c r="I474" s="148"/>
      <c r="L474" s="33"/>
      <c r="M474" s="149"/>
      <c r="T474" s="54"/>
      <c r="AT474" s="18" t="s">
        <v>313</v>
      </c>
      <c r="AU474" s="18" t="s">
        <v>88</v>
      </c>
    </row>
    <row r="475" spans="2:65" s="1" customFormat="1" ht="24.2" customHeight="1">
      <c r="B475" s="33"/>
      <c r="C475" s="179" t="s">
        <v>1593</v>
      </c>
      <c r="D475" s="179" t="s">
        <v>341</v>
      </c>
      <c r="E475" s="180" t="s">
        <v>5961</v>
      </c>
      <c r="F475" s="181" t="s">
        <v>5962</v>
      </c>
      <c r="G475" s="182" t="s">
        <v>402</v>
      </c>
      <c r="H475" s="183">
        <v>100</v>
      </c>
      <c r="I475" s="184"/>
      <c r="J475" s="185">
        <f>ROUND(I475*H475,2)</f>
        <v>0</v>
      </c>
      <c r="K475" s="181" t="s">
        <v>721</v>
      </c>
      <c r="L475" s="186"/>
      <c r="M475" s="187" t="s">
        <v>42</v>
      </c>
      <c r="N475" s="188" t="s">
        <v>50</v>
      </c>
      <c r="P475" s="142">
        <f>O475*H475</f>
        <v>0</v>
      </c>
      <c r="Q475" s="142">
        <v>0</v>
      </c>
      <c r="R475" s="142">
        <f>Q475*H475</f>
        <v>0</v>
      </c>
      <c r="S475" s="142">
        <v>0</v>
      </c>
      <c r="T475" s="143">
        <f>S475*H475</f>
        <v>0</v>
      </c>
      <c r="AR475" s="144" t="s">
        <v>559</v>
      </c>
      <c r="AT475" s="144" t="s">
        <v>341</v>
      </c>
      <c r="AU475" s="144" t="s">
        <v>88</v>
      </c>
      <c r="AY475" s="18" t="s">
        <v>305</v>
      </c>
      <c r="BE475" s="145">
        <f>IF(N475="základní",J475,0)</f>
        <v>0</v>
      </c>
      <c r="BF475" s="145">
        <f>IF(N475="snížená",J475,0)</f>
        <v>0</v>
      </c>
      <c r="BG475" s="145">
        <f>IF(N475="zákl. přenesená",J475,0)</f>
        <v>0</v>
      </c>
      <c r="BH475" s="145">
        <f>IF(N475="sníž. přenesená",J475,0)</f>
        <v>0</v>
      </c>
      <c r="BI475" s="145">
        <f>IF(N475="nulová",J475,0)</f>
        <v>0</v>
      </c>
      <c r="BJ475" s="18" t="s">
        <v>86</v>
      </c>
      <c r="BK475" s="145">
        <f>ROUND(I475*H475,2)</f>
        <v>0</v>
      </c>
      <c r="BL475" s="18" t="s">
        <v>436</v>
      </c>
      <c r="BM475" s="144" t="s">
        <v>2381</v>
      </c>
    </row>
    <row r="476" spans="2:65" s="1" customFormat="1" ht="11.25">
      <c r="B476" s="33"/>
      <c r="D476" s="146" t="s">
        <v>313</v>
      </c>
      <c r="F476" s="147" t="s">
        <v>5962</v>
      </c>
      <c r="I476" s="148"/>
      <c r="L476" s="33"/>
      <c r="M476" s="149"/>
      <c r="T476" s="54"/>
      <c r="AT476" s="18" t="s">
        <v>313</v>
      </c>
      <c r="AU476" s="18" t="s">
        <v>88</v>
      </c>
    </row>
    <row r="477" spans="2:65" s="1" customFormat="1" ht="24.2" customHeight="1">
      <c r="B477" s="33"/>
      <c r="C477" s="179" t="s">
        <v>1596</v>
      </c>
      <c r="D477" s="179" t="s">
        <v>341</v>
      </c>
      <c r="E477" s="180" t="s">
        <v>5963</v>
      </c>
      <c r="F477" s="181" t="s">
        <v>5964</v>
      </c>
      <c r="G477" s="182" t="s">
        <v>402</v>
      </c>
      <c r="H477" s="183">
        <v>300</v>
      </c>
      <c r="I477" s="184"/>
      <c r="J477" s="185">
        <f>ROUND(I477*H477,2)</f>
        <v>0</v>
      </c>
      <c r="K477" s="181" t="s">
        <v>721</v>
      </c>
      <c r="L477" s="186"/>
      <c r="M477" s="187" t="s">
        <v>42</v>
      </c>
      <c r="N477" s="188" t="s">
        <v>50</v>
      </c>
      <c r="P477" s="142">
        <f>O477*H477</f>
        <v>0</v>
      </c>
      <c r="Q477" s="142">
        <v>0</v>
      </c>
      <c r="R477" s="142">
        <f>Q477*H477</f>
        <v>0</v>
      </c>
      <c r="S477" s="142">
        <v>0</v>
      </c>
      <c r="T477" s="143">
        <f>S477*H477</f>
        <v>0</v>
      </c>
      <c r="AR477" s="144" t="s">
        <v>559</v>
      </c>
      <c r="AT477" s="144" t="s">
        <v>341</v>
      </c>
      <c r="AU477" s="144" t="s">
        <v>88</v>
      </c>
      <c r="AY477" s="18" t="s">
        <v>305</v>
      </c>
      <c r="BE477" s="145">
        <f>IF(N477="základní",J477,0)</f>
        <v>0</v>
      </c>
      <c r="BF477" s="145">
        <f>IF(N477="snížená",J477,0)</f>
        <v>0</v>
      </c>
      <c r="BG477" s="145">
        <f>IF(N477="zákl. přenesená",J477,0)</f>
        <v>0</v>
      </c>
      <c r="BH477" s="145">
        <f>IF(N477="sníž. přenesená",J477,0)</f>
        <v>0</v>
      </c>
      <c r="BI477" s="145">
        <f>IF(N477="nulová",J477,0)</f>
        <v>0</v>
      </c>
      <c r="BJ477" s="18" t="s">
        <v>86</v>
      </c>
      <c r="BK477" s="145">
        <f>ROUND(I477*H477,2)</f>
        <v>0</v>
      </c>
      <c r="BL477" s="18" t="s">
        <v>436</v>
      </c>
      <c r="BM477" s="144" t="s">
        <v>2389</v>
      </c>
    </row>
    <row r="478" spans="2:65" s="1" customFormat="1" ht="11.25">
      <c r="B478" s="33"/>
      <c r="D478" s="146" t="s">
        <v>313</v>
      </c>
      <c r="F478" s="147" t="s">
        <v>5964</v>
      </c>
      <c r="I478" s="148"/>
      <c r="L478" s="33"/>
      <c r="M478" s="149"/>
      <c r="T478" s="54"/>
      <c r="AT478" s="18" t="s">
        <v>313</v>
      </c>
      <c r="AU478" s="18" t="s">
        <v>88</v>
      </c>
    </row>
    <row r="479" spans="2:65" s="1" customFormat="1" ht="24.2" customHeight="1">
      <c r="B479" s="33"/>
      <c r="C479" s="133" t="s">
        <v>1602</v>
      </c>
      <c r="D479" s="133" t="s">
        <v>307</v>
      </c>
      <c r="E479" s="134" t="s">
        <v>5965</v>
      </c>
      <c r="F479" s="135" t="s">
        <v>5966</v>
      </c>
      <c r="G479" s="136" t="s">
        <v>350</v>
      </c>
      <c r="H479" s="137">
        <v>2</v>
      </c>
      <c r="I479" s="138"/>
      <c r="J479" s="139">
        <f>ROUND(I479*H479,2)</f>
        <v>0</v>
      </c>
      <c r="K479" s="135" t="s">
        <v>721</v>
      </c>
      <c r="L479" s="33"/>
      <c r="M479" s="140" t="s">
        <v>42</v>
      </c>
      <c r="N479" s="141" t="s">
        <v>50</v>
      </c>
      <c r="P479" s="142">
        <f>O479*H479</f>
        <v>0</v>
      </c>
      <c r="Q479" s="142">
        <v>0</v>
      </c>
      <c r="R479" s="142">
        <f>Q479*H479</f>
        <v>0</v>
      </c>
      <c r="S479" s="142">
        <v>0</v>
      </c>
      <c r="T479" s="143">
        <f>S479*H479</f>
        <v>0</v>
      </c>
      <c r="AR479" s="144" t="s">
        <v>436</v>
      </c>
      <c r="AT479" s="144" t="s">
        <v>307</v>
      </c>
      <c r="AU479" s="144" t="s">
        <v>88</v>
      </c>
      <c r="AY479" s="18" t="s">
        <v>305</v>
      </c>
      <c r="BE479" s="145">
        <f>IF(N479="základní",J479,0)</f>
        <v>0</v>
      </c>
      <c r="BF479" s="145">
        <f>IF(N479="snížená",J479,0)</f>
        <v>0</v>
      </c>
      <c r="BG479" s="145">
        <f>IF(N479="zákl. přenesená",J479,0)</f>
        <v>0</v>
      </c>
      <c r="BH479" s="145">
        <f>IF(N479="sníž. přenesená",J479,0)</f>
        <v>0</v>
      </c>
      <c r="BI479" s="145">
        <f>IF(N479="nulová",J479,0)</f>
        <v>0</v>
      </c>
      <c r="BJ479" s="18" t="s">
        <v>86</v>
      </c>
      <c r="BK479" s="145">
        <f>ROUND(I479*H479,2)</f>
        <v>0</v>
      </c>
      <c r="BL479" s="18" t="s">
        <v>436</v>
      </c>
      <c r="BM479" s="144" t="s">
        <v>2397</v>
      </c>
    </row>
    <row r="480" spans="2:65" s="1" customFormat="1" ht="11.25">
      <c r="B480" s="33"/>
      <c r="D480" s="146" t="s">
        <v>313</v>
      </c>
      <c r="F480" s="147" t="s">
        <v>5966</v>
      </c>
      <c r="I480" s="148"/>
      <c r="L480" s="33"/>
      <c r="M480" s="149"/>
      <c r="T480" s="54"/>
      <c r="AT480" s="18" t="s">
        <v>313</v>
      </c>
      <c r="AU480" s="18" t="s">
        <v>88</v>
      </c>
    </row>
    <row r="481" spans="2:65" s="1" customFormat="1" ht="24.2" customHeight="1">
      <c r="B481" s="33"/>
      <c r="C481" s="179" t="s">
        <v>1606</v>
      </c>
      <c r="D481" s="179" t="s">
        <v>341</v>
      </c>
      <c r="E481" s="180" t="s">
        <v>5967</v>
      </c>
      <c r="F481" s="181" t="s">
        <v>5966</v>
      </c>
      <c r="G481" s="182" t="s">
        <v>350</v>
      </c>
      <c r="H481" s="183">
        <v>2</v>
      </c>
      <c r="I481" s="184"/>
      <c r="J481" s="185">
        <f>ROUND(I481*H481,2)</f>
        <v>0</v>
      </c>
      <c r="K481" s="181" t="s">
        <v>721</v>
      </c>
      <c r="L481" s="186"/>
      <c r="M481" s="187" t="s">
        <v>42</v>
      </c>
      <c r="N481" s="188" t="s">
        <v>50</v>
      </c>
      <c r="P481" s="142">
        <f>O481*H481</f>
        <v>0</v>
      </c>
      <c r="Q481" s="142">
        <v>0</v>
      </c>
      <c r="R481" s="142">
        <f>Q481*H481</f>
        <v>0</v>
      </c>
      <c r="S481" s="142">
        <v>0</v>
      </c>
      <c r="T481" s="143">
        <f>S481*H481</f>
        <v>0</v>
      </c>
      <c r="AR481" s="144" t="s">
        <v>559</v>
      </c>
      <c r="AT481" s="144" t="s">
        <v>341</v>
      </c>
      <c r="AU481" s="144" t="s">
        <v>88</v>
      </c>
      <c r="AY481" s="18" t="s">
        <v>305</v>
      </c>
      <c r="BE481" s="145">
        <f>IF(N481="základní",J481,0)</f>
        <v>0</v>
      </c>
      <c r="BF481" s="145">
        <f>IF(N481="snížená",J481,0)</f>
        <v>0</v>
      </c>
      <c r="BG481" s="145">
        <f>IF(N481="zákl. přenesená",J481,0)</f>
        <v>0</v>
      </c>
      <c r="BH481" s="145">
        <f>IF(N481="sníž. přenesená",J481,0)</f>
        <v>0</v>
      </c>
      <c r="BI481" s="145">
        <f>IF(N481="nulová",J481,0)</f>
        <v>0</v>
      </c>
      <c r="BJ481" s="18" t="s">
        <v>86</v>
      </c>
      <c r="BK481" s="145">
        <f>ROUND(I481*H481,2)</f>
        <v>0</v>
      </c>
      <c r="BL481" s="18" t="s">
        <v>436</v>
      </c>
      <c r="BM481" s="144" t="s">
        <v>2405</v>
      </c>
    </row>
    <row r="482" spans="2:65" s="1" customFormat="1" ht="11.25">
      <c r="B482" s="33"/>
      <c r="D482" s="146" t="s">
        <v>313</v>
      </c>
      <c r="F482" s="147" t="s">
        <v>5966</v>
      </c>
      <c r="I482" s="148"/>
      <c r="L482" s="33"/>
      <c r="M482" s="149"/>
      <c r="T482" s="54"/>
      <c r="AT482" s="18" t="s">
        <v>313</v>
      </c>
      <c r="AU482" s="18" t="s">
        <v>88</v>
      </c>
    </row>
    <row r="483" spans="2:65" s="1" customFormat="1" ht="24.2" customHeight="1">
      <c r="B483" s="33"/>
      <c r="C483" s="133" t="s">
        <v>1612</v>
      </c>
      <c r="D483" s="133" t="s">
        <v>307</v>
      </c>
      <c r="E483" s="134" t="s">
        <v>5968</v>
      </c>
      <c r="F483" s="135" t="s">
        <v>5969</v>
      </c>
      <c r="G483" s="136" t="s">
        <v>350</v>
      </c>
      <c r="H483" s="137">
        <v>2</v>
      </c>
      <c r="I483" s="138"/>
      <c r="J483" s="139">
        <f>ROUND(I483*H483,2)</f>
        <v>0</v>
      </c>
      <c r="K483" s="135" t="s">
        <v>721</v>
      </c>
      <c r="L483" s="33"/>
      <c r="M483" s="140" t="s">
        <v>42</v>
      </c>
      <c r="N483" s="141" t="s">
        <v>50</v>
      </c>
      <c r="P483" s="142">
        <f>O483*H483</f>
        <v>0</v>
      </c>
      <c r="Q483" s="142">
        <v>0</v>
      </c>
      <c r="R483" s="142">
        <f>Q483*H483</f>
        <v>0</v>
      </c>
      <c r="S483" s="142">
        <v>0</v>
      </c>
      <c r="T483" s="143">
        <f>S483*H483</f>
        <v>0</v>
      </c>
      <c r="AR483" s="144" t="s">
        <v>436</v>
      </c>
      <c r="AT483" s="144" t="s">
        <v>307</v>
      </c>
      <c r="AU483" s="144" t="s">
        <v>88</v>
      </c>
      <c r="AY483" s="18" t="s">
        <v>305</v>
      </c>
      <c r="BE483" s="145">
        <f>IF(N483="základní",J483,0)</f>
        <v>0</v>
      </c>
      <c r="BF483" s="145">
        <f>IF(N483="snížená",J483,0)</f>
        <v>0</v>
      </c>
      <c r="BG483" s="145">
        <f>IF(N483="zákl. přenesená",J483,0)</f>
        <v>0</v>
      </c>
      <c r="BH483" s="145">
        <f>IF(N483="sníž. přenesená",J483,0)</f>
        <v>0</v>
      </c>
      <c r="BI483" s="145">
        <f>IF(N483="nulová",J483,0)</f>
        <v>0</v>
      </c>
      <c r="BJ483" s="18" t="s">
        <v>86</v>
      </c>
      <c r="BK483" s="145">
        <f>ROUND(I483*H483,2)</f>
        <v>0</v>
      </c>
      <c r="BL483" s="18" t="s">
        <v>436</v>
      </c>
      <c r="BM483" s="144" t="s">
        <v>2413</v>
      </c>
    </row>
    <row r="484" spans="2:65" s="1" customFormat="1" ht="19.5">
      <c r="B484" s="33"/>
      <c r="D484" s="146" t="s">
        <v>313</v>
      </c>
      <c r="F484" s="147" t="s">
        <v>5969</v>
      </c>
      <c r="I484" s="148"/>
      <c r="L484" s="33"/>
      <c r="M484" s="149"/>
      <c r="T484" s="54"/>
      <c r="AT484" s="18" t="s">
        <v>313</v>
      </c>
      <c r="AU484" s="18" t="s">
        <v>88</v>
      </c>
    </row>
    <row r="485" spans="2:65" s="1" customFormat="1" ht="24.2" customHeight="1">
      <c r="B485" s="33"/>
      <c r="C485" s="179" t="s">
        <v>1618</v>
      </c>
      <c r="D485" s="179" t="s">
        <v>341</v>
      </c>
      <c r="E485" s="180" t="s">
        <v>5970</v>
      </c>
      <c r="F485" s="181" t="s">
        <v>5969</v>
      </c>
      <c r="G485" s="182" t="s">
        <v>350</v>
      </c>
      <c r="H485" s="183">
        <v>2</v>
      </c>
      <c r="I485" s="184"/>
      <c r="J485" s="185">
        <f>ROUND(I485*H485,2)</f>
        <v>0</v>
      </c>
      <c r="K485" s="181" t="s">
        <v>721</v>
      </c>
      <c r="L485" s="186"/>
      <c r="M485" s="187" t="s">
        <v>42</v>
      </c>
      <c r="N485" s="188" t="s">
        <v>50</v>
      </c>
      <c r="P485" s="142">
        <f>O485*H485</f>
        <v>0</v>
      </c>
      <c r="Q485" s="142">
        <v>0</v>
      </c>
      <c r="R485" s="142">
        <f>Q485*H485</f>
        <v>0</v>
      </c>
      <c r="S485" s="142">
        <v>0</v>
      </c>
      <c r="T485" s="143">
        <f>S485*H485</f>
        <v>0</v>
      </c>
      <c r="AR485" s="144" t="s">
        <v>559</v>
      </c>
      <c r="AT485" s="144" t="s">
        <v>341</v>
      </c>
      <c r="AU485" s="144" t="s">
        <v>88</v>
      </c>
      <c r="AY485" s="18" t="s">
        <v>305</v>
      </c>
      <c r="BE485" s="145">
        <f>IF(N485="základní",J485,0)</f>
        <v>0</v>
      </c>
      <c r="BF485" s="145">
        <f>IF(N485="snížená",J485,0)</f>
        <v>0</v>
      </c>
      <c r="BG485" s="145">
        <f>IF(N485="zákl. přenesená",J485,0)</f>
        <v>0</v>
      </c>
      <c r="BH485" s="145">
        <f>IF(N485="sníž. přenesená",J485,0)</f>
        <v>0</v>
      </c>
      <c r="BI485" s="145">
        <f>IF(N485="nulová",J485,0)</f>
        <v>0</v>
      </c>
      <c r="BJ485" s="18" t="s">
        <v>86</v>
      </c>
      <c r="BK485" s="145">
        <f>ROUND(I485*H485,2)</f>
        <v>0</v>
      </c>
      <c r="BL485" s="18" t="s">
        <v>436</v>
      </c>
      <c r="BM485" s="144" t="s">
        <v>2421</v>
      </c>
    </row>
    <row r="486" spans="2:65" s="1" customFormat="1" ht="19.5">
      <c r="B486" s="33"/>
      <c r="D486" s="146" t="s">
        <v>313</v>
      </c>
      <c r="F486" s="147" t="s">
        <v>5969</v>
      </c>
      <c r="I486" s="148"/>
      <c r="L486" s="33"/>
      <c r="M486" s="149"/>
      <c r="T486" s="54"/>
      <c r="AT486" s="18" t="s">
        <v>313</v>
      </c>
      <c r="AU486" s="18" t="s">
        <v>88</v>
      </c>
    </row>
    <row r="487" spans="2:65" s="1" customFormat="1" ht="24.2" customHeight="1">
      <c r="B487" s="33"/>
      <c r="C487" s="133" t="s">
        <v>1634</v>
      </c>
      <c r="D487" s="133" t="s">
        <v>307</v>
      </c>
      <c r="E487" s="134" t="s">
        <v>5757</v>
      </c>
      <c r="F487" s="135" t="s">
        <v>5758</v>
      </c>
      <c r="G487" s="136" t="s">
        <v>350</v>
      </c>
      <c r="H487" s="137">
        <v>1</v>
      </c>
      <c r="I487" s="138"/>
      <c r="J487" s="139">
        <f>ROUND(I487*H487,2)</f>
        <v>0</v>
      </c>
      <c r="K487" s="135" t="s">
        <v>310</v>
      </c>
      <c r="L487" s="33"/>
      <c r="M487" s="140" t="s">
        <v>42</v>
      </c>
      <c r="N487" s="141" t="s">
        <v>50</v>
      </c>
      <c r="P487" s="142">
        <f>O487*H487</f>
        <v>0</v>
      </c>
      <c r="Q487" s="142">
        <v>0</v>
      </c>
      <c r="R487" s="142">
        <f>Q487*H487</f>
        <v>0</v>
      </c>
      <c r="S487" s="142">
        <v>0</v>
      </c>
      <c r="T487" s="143">
        <f>S487*H487</f>
        <v>0</v>
      </c>
      <c r="AR487" s="144" t="s">
        <v>436</v>
      </c>
      <c r="AT487" s="144" t="s">
        <v>307</v>
      </c>
      <c r="AU487" s="144" t="s">
        <v>88</v>
      </c>
      <c r="AY487" s="18" t="s">
        <v>305</v>
      </c>
      <c r="BE487" s="145">
        <f>IF(N487="základní",J487,0)</f>
        <v>0</v>
      </c>
      <c r="BF487" s="145">
        <f>IF(N487="snížená",J487,0)</f>
        <v>0</v>
      </c>
      <c r="BG487" s="145">
        <f>IF(N487="zákl. přenesená",J487,0)</f>
        <v>0</v>
      </c>
      <c r="BH487" s="145">
        <f>IF(N487="sníž. přenesená",J487,0)</f>
        <v>0</v>
      </c>
      <c r="BI487" s="145">
        <f>IF(N487="nulová",J487,0)</f>
        <v>0</v>
      </c>
      <c r="BJ487" s="18" t="s">
        <v>86</v>
      </c>
      <c r="BK487" s="145">
        <f>ROUND(I487*H487,2)</f>
        <v>0</v>
      </c>
      <c r="BL487" s="18" t="s">
        <v>436</v>
      </c>
      <c r="BM487" s="144" t="s">
        <v>2429</v>
      </c>
    </row>
    <row r="488" spans="2:65" s="1" customFormat="1" ht="19.5">
      <c r="B488" s="33"/>
      <c r="D488" s="146" t="s">
        <v>313</v>
      </c>
      <c r="F488" s="147" t="s">
        <v>5759</v>
      </c>
      <c r="I488" s="148"/>
      <c r="L488" s="33"/>
      <c r="M488" s="149"/>
      <c r="T488" s="54"/>
      <c r="AT488" s="18" t="s">
        <v>313</v>
      </c>
      <c r="AU488" s="18" t="s">
        <v>88</v>
      </c>
    </row>
    <row r="489" spans="2:65" s="1" customFormat="1" ht="11.25">
      <c r="B489" s="33"/>
      <c r="D489" s="150" t="s">
        <v>315</v>
      </c>
      <c r="F489" s="151" t="s">
        <v>5760</v>
      </c>
      <c r="I489" s="148"/>
      <c r="L489" s="33"/>
      <c r="M489" s="149"/>
      <c r="T489" s="54"/>
      <c r="AT489" s="18" t="s">
        <v>315</v>
      </c>
      <c r="AU489" s="18" t="s">
        <v>88</v>
      </c>
    </row>
    <row r="490" spans="2:65" s="1" customFormat="1" ht="24.2" customHeight="1">
      <c r="B490" s="33"/>
      <c r="C490" s="179" t="s">
        <v>1642</v>
      </c>
      <c r="D490" s="179" t="s">
        <v>341</v>
      </c>
      <c r="E490" s="180" t="s">
        <v>5971</v>
      </c>
      <c r="F490" s="181" t="s">
        <v>5972</v>
      </c>
      <c r="G490" s="182" t="s">
        <v>350</v>
      </c>
      <c r="H490" s="183">
        <v>1</v>
      </c>
      <c r="I490" s="184"/>
      <c r="J490" s="185">
        <f>ROUND(I490*H490,2)</f>
        <v>0</v>
      </c>
      <c r="K490" s="181" t="s">
        <v>721</v>
      </c>
      <c r="L490" s="186"/>
      <c r="M490" s="187" t="s">
        <v>42</v>
      </c>
      <c r="N490" s="188" t="s">
        <v>50</v>
      </c>
      <c r="P490" s="142">
        <f>O490*H490</f>
        <v>0</v>
      </c>
      <c r="Q490" s="142">
        <v>0</v>
      </c>
      <c r="R490" s="142">
        <f>Q490*H490</f>
        <v>0</v>
      </c>
      <c r="S490" s="142">
        <v>0</v>
      </c>
      <c r="T490" s="143">
        <f>S490*H490</f>
        <v>0</v>
      </c>
      <c r="AR490" s="144" t="s">
        <v>559</v>
      </c>
      <c r="AT490" s="144" t="s">
        <v>341</v>
      </c>
      <c r="AU490" s="144" t="s">
        <v>88</v>
      </c>
      <c r="AY490" s="18" t="s">
        <v>305</v>
      </c>
      <c r="BE490" s="145">
        <f>IF(N490="základní",J490,0)</f>
        <v>0</v>
      </c>
      <c r="BF490" s="145">
        <f>IF(N490="snížená",J490,0)</f>
        <v>0</v>
      </c>
      <c r="BG490" s="145">
        <f>IF(N490="zákl. přenesená",J490,0)</f>
        <v>0</v>
      </c>
      <c r="BH490" s="145">
        <f>IF(N490="sníž. přenesená",J490,0)</f>
        <v>0</v>
      </c>
      <c r="BI490" s="145">
        <f>IF(N490="nulová",J490,0)</f>
        <v>0</v>
      </c>
      <c r="BJ490" s="18" t="s">
        <v>86</v>
      </c>
      <c r="BK490" s="145">
        <f>ROUND(I490*H490,2)</f>
        <v>0</v>
      </c>
      <c r="BL490" s="18" t="s">
        <v>436</v>
      </c>
      <c r="BM490" s="144" t="s">
        <v>2437</v>
      </c>
    </row>
    <row r="491" spans="2:65" s="1" customFormat="1" ht="11.25">
      <c r="B491" s="33"/>
      <c r="D491" s="146" t="s">
        <v>313</v>
      </c>
      <c r="F491" s="147" t="s">
        <v>5972</v>
      </c>
      <c r="I491" s="148"/>
      <c r="L491" s="33"/>
      <c r="M491" s="149"/>
      <c r="T491" s="54"/>
      <c r="AT491" s="18" t="s">
        <v>313</v>
      </c>
      <c r="AU491" s="18" t="s">
        <v>88</v>
      </c>
    </row>
    <row r="492" spans="2:65" s="1" customFormat="1" ht="16.5" customHeight="1">
      <c r="B492" s="33"/>
      <c r="C492" s="179" t="s">
        <v>1649</v>
      </c>
      <c r="D492" s="179" t="s">
        <v>341</v>
      </c>
      <c r="E492" s="180" t="s">
        <v>5973</v>
      </c>
      <c r="F492" s="181" t="s">
        <v>5974</v>
      </c>
      <c r="G492" s="182" t="s">
        <v>350</v>
      </c>
      <c r="H492" s="183">
        <v>5</v>
      </c>
      <c r="I492" s="184"/>
      <c r="J492" s="185">
        <f>ROUND(I492*H492,2)</f>
        <v>0</v>
      </c>
      <c r="K492" s="181" t="s">
        <v>721</v>
      </c>
      <c r="L492" s="186"/>
      <c r="M492" s="187" t="s">
        <v>42</v>
      </c>
      <c r="N492" s="188" t="s">
        <v>50</v>
      </c>
      <c r="P492" s="142">
        <f>O492*H492</f>
        <v>0</v>
      </c>
      <c r="Q492" s="142">
        <v>0</v>
      </c>
      <c r="R492" s="142">
        <f>Q492*H492</f>
        <v>0</v>
      </c>
      <c r="S492" s="142">
        <v>0</v>
      </c>
      <c r="T492" s="143">
        <f>S492*H492</f>
        <v>0</v>
      </c>
      <c r="AR492" s="144" t="s">
        <v>559</v>
      </c>
      <c r="AT492" s="144" t="s">
        <v>341</v>
      </c>
      <c r="AU492" s="144" t="s">
        <v>88</v>
      </c>
      <c r="AY492" s="18" t="s">
        <v>305</v>
      </c>
      <c r="BE492" s="145">
        <f>IF(N492="základní",J492,0)</f>
        <v>0</v>
      </c>
      <c r="BF492" s="145">
        <f>IF(N492="snížená",J492,0)</f>
        <v>0</v>
      </c>
      <c r="BG492" s="145">
        <f>IF(N492="zákl. přenesená",J492,0)</f>
        <v>0</v>
      </c>
      <c r="BH492" s="145">
        <f>IF(N492="sníž. přenesená",J492,0)</f>
        <v>0</v>
      </c>
      <c r="BI492" s="145">
        <f>IF(N492="nulová",J492,0)</f>
        <v>0</v>
      </c>
      <c r="BJ492" s="18" t="s">
        <v>86</v>
      </c>
      <c r="BK492" s="145">
        <f>ROUND(I492*H492,2)</f>
        <v>0</v>
      </c>
      <c r="BL492" s="18" t="s">
        <v>436</v>
      </c>
      <c r="BM492" s="144" t="s">
        <v>2445</v>
      </c>
    </row>
    <row r="493" spans="2:65" s="1" customFormat="1" ht="11.25">
      <c r="B493" s="33"/>
      <c r="D493" s="146" t="s">
        <v>313</v>
      </c>
      <c r="F493" s="147" t="s">
        <v>5974</v>
      </c>
      <c r="I493" s="148"/>
      <c r="L493" s="33"/>
      <c r="M493" s="149"/>
      <c r="T493" s="54"/>
      <c r="AT493" s="18" t="s">
        <v>313</v>
      </c>
      <c r="AU493" s="18" t="s">
        <v>88</v>
      </c>
    </row>
    <row r="494" spans="2:65" s="1" customFormat="1" ht="24.2" customHeight="1">
      <c r="B494" s="33"/>
      <c r="C494" s="133" t="s">
        <v>1656</v>
      </c>
      <c r="D494" s="133" t="s">
        <v>307</v>
      </c>
      <c r="E494" s="134" t="s">
        <v>5975</v>
      </c>
      <c r="F494" s="135" t="s">
        <v>5976</v>
      </c>
      <c r="G494" s="136" t="s">
        <v>2158</v>
      </c>
      <c r="H494" s="137">
        <v>1</v>
      </c>
      <c r="I494" s="138"/>
      <c r="J494" s="139">
        <f>ROUND(I494*H494,2)</f>
        <v>0</v>
      </c>
      <c r="K494" s="135" t="s">
        <v>721</v>
      </c>
      <c r="L494" s="33"/>
      <c r="M494" s="140" t="s">
        <v>42</v>
      </c>
      <c r="N494" s="141" t="s">
        <v>50</v>
      </c>
      <c r="P494" s="142">
        <f>O494*H494</f>
        <v>0</v>
      </c>
      <c r="Q494" s="142">
        <v>0</v>
      </c>
      <c r="R494" s="142">
        <f>Q494*H494</f>
        <v>0</v>
      </c>
      <c r="S494" s="142">
        <v>0</v>
      </c>
      <c r="T494" s="143">
        <f>S494*H494</f>
        <v>0</v>
      </c>
      <c r="AR494" s="144" t="s">
        <v>436</v>
      </c>
      <c r="AT494" s="144" t="s">
        <v>307</v>
      </c>
      <c r="AU494" s="144" t="s">
        <v>88</v>
      </c>
      <c r="AY494" s="18" t="s">
        <v>305</v>
      </c>
      <c r="BE494" s="145">
        <f>IF(N494="základní",J494,0)</f>
        <v>0</v>
      </c>
      <c r="BF494" s="145">
        <f>IF(N494="snížená",J494,0)</f>
        <v>0</v>
      </c>
      <c r="BG494" s="145">
        <f>IF(N494="zákl. přenesená",J494,0)</f>
        <v>0</v>
      </c>
      <c r="BH494" s="145">
        <f>IF(N494="sníž. přenesená",J494,0)</f>
        <v>0</v>
      </c>
      <c r="BI494" s="145">
        <f>IF(N494="nulová",J494,0)</f>
        <v>0</v>
      </c>
      <c r="BJ494" s="18" t="s">
        <v>86</v>
      </c>
      <c r="BK494" s="145">
        <f>ROUND(I494*H494,2)</f>
        <v>0</v>
      </c>
      <c r="BL494" s="18" t="s">
        <v>436</v>
      </c>
      <c r="BM494" s="144" t="s">
        <v>2453</v>
      </c>
    </row>
    <row r="495" spans="2:65" s="1" customFormat="1" ht="19.5">
      <c r="B495" s="33"/>
      <c r="D495" s="146" t="s">
        <v>313</v>
      </c>
      <c r="F495" s="147" t="s">
        <v>5976</v>
      </c>
      <c r="I495" s="148"/>
      <c r="L495" s="33"/>
      <c r="M495" s="149"/>
      <c r="T495" s="54"/>
      <c r="AT495" s="18" t="s">
        <v>313</v>
      </c>
      <c r="AU495" s="18" t="s">
        <v>88</v>
      </c>
    </row>
    <row r="496" spans="2:65" s="1" customFormat="1" ht="24.2" customHeight="1">
      <c r="B496" s="33"/>
      <c r="C496" s="133" t="s">
        <v>1663</v>
      </c>
      <c r="D496" s="133" t="s">
        <v>307</v>
      </c>
      <c r="E496" s="134" t="s">
        <v>5977</v>
      </c>
      <c r="F496" s="135" t="s">
        <v>5978</v>
      </c>
      <c r="G496" s="136" t="s">
        <v>2158</v>
      </c>
      <c r="H496" s="137">
        <v>2</v>
      </c>
      <c r="I496" s="138"/>
      <c r="J496" s="139">
        <f>ROUND(I496*H496,2)</f>
        <v>0</v>
      </c>
      <c r="K496" s="135" t="s">
        <v>721</v>
      </c>
      <c r="L496" s="33"/>
      <c r="M496" s="140" t="s">
        <v>42</v>
      </c>
      <c r="N496" s="141" t="s">
        <v>50</v>
      </c>
      <c r="P496" s="142">
        <f>O496*H496</f>
        <v>0</v>
      </c>
      <c r="Q496" s="142">
        <v>0</v>
      </c>
      <c r="R496" s="142">
        <f>Q496*H496</f>
        <v>0</v>
      </c>
      <c r="S496" s="142">
        <v>0</v>
      </c>
      <c r="T496" s="143">
        <f>S496*H496</f>
        <v>0</v>
      </c>
      <c r="AR496" s="144" t="s">
        <v>436</v>
      </c>
      <c r="AT496" s="144" t="s">
        <v>307</v>
      </c>
      <c r="AU496" s="144" t="s">
        <v>88</v>
      </c>
      <c r="AY496" s="18" t="s">
        <v>305</v>
      </c>
      <c r="BE496" s="145">
        <f>IF(N496="základní",J496,0)</f>
        <v>0</v>
      </c>
      <c r="BF496" s="145">
        <f>IF(N496="snížená",J496,0)</f>
        <v>0</v>
      </c>
      <c r="BG496" s="145">
        <f>IF(N496="zákl. přenesená",J496,0)</f>
        <v>0</v>
      </c>
      <c r="BH496" s="145">
        <f>IF(N496="sníž. přenesená",J496,0)</f>
        <v>0</v>
      </c>
      <c r="BI496" s="145">
        <f>IF(N496="nulová",J496,0)</f>
        <v>0</v>
      </c>
      <c r="BJ496" s="18" t="s">
        <v>86</v>
      </c>
      <c r="BK496" s="145">
        <f>ROUND(I496*H496,2)</f>
        <v>0</v>
      </c>
      <c r="BL496" s="18" t="s">
        <v>436</v>
      </c>
      <c r="BM496" s="144" t="s">
        <v>2461</v>
      </c>
    </row>
    <row r="497" spans="2:65" s="1" customFormat="1" ht="19.5">
      <c r="B497" s="33"/>
      <c r="D497" s="146" t="s">
        <v>313</v>
      </c>
      <c r="F497" s="147" t="s">
        <v>5978</v>
      </c>
      <c r="I497" s="148"/>
      <c r="L497" s="33"/>
      <c r="M497" s="149"/>
      <c r="T497" s="54"/>
      <c r="AT497" s="18" t="s">
        <v>313</v>
      </c>
      <c r="AU497" s="18" t="s">
        <v>88</v>
      </c>
    </row>
    <row r="498" spans="2:65" s="1" customFormat="1" ht="24.2" customHeight="1">
      <c r="B498" s="33"/>
      <c r="C498" s="133" t="s">
        <v>1672</v>
      </c>
      <c r="D498" s="133" t="s">
        <v>307</v>
      </c>
      <c r="E498" s="134" t="s">
        <v>5979</v>
      </c>
      <c r="F498" s="135" t="s">
        <v>5980</v>
      </c>
      <c r="G498" s="136" t="s">
        <v>2158</v>
      </c>
      <c r="H498" s="137">
        <v>60</v>
      </c>
      <c r="I498" s="138"/>
      <c r="J498" s="139">
        <f>ROUND(I498*H498,2)</f>
        <v>0</v>
      </c>
      <c r="K498" s="135" t="s">
        <v>721</v>
      </c>
      <c r="L498" s="33"/>
      <c r="M498" s="140" t="s">
        <v>42</v>
      </c>
      <c r="N498" s="141" t="s">
        <v>50</v>
      </c>
      <c r="P498" s="142">
        <f>O498*H498</f>
        <v>0</v>
      </c>
      <c r="Q498" s="142">
        <v>0</v>
      </c>
      <c r="R498" s="142">
        <f>Q498*H498</f>
        <v>0</v>
      </c>
      <c r="S498" s="142">
        <v>0</v>
      </c>
      <c r="T498" s="143">
        <f>S498*H498</f>
        <v>0</v>
      </c>
      <c r="AR498" s="144" t="s">
        <v>436</v>
      </c>
      <c r="AT498" s="144" t="s">
        <v>307</v>
      </c>
      <c r="AU498" s="144" t="s">
        <v>88</v>
      </c>
      <c r="AY498" s="18" t="s">
        <v>305</v>
      </c>
      <c r="BE498" s="145">
        <f>IF(N498="základní",J498,0)</f>
        <v>0</v>
      </c>
      <c r="BF498" s="145">
        <f>IF(N498="snížená",J498,0)</f>
        <v>0</v>
      </c>
      <c r="BG498" s="145">
        <f>IF(N498="zákl. přenesená",J498,0)</f>
        <v>0</v>
      </c>
      <c r="BH498" s="145">
        <f>IF(N498="sníž. přenesená",J498,0)</f>
        <v>0</v>
      </c>
      <c r="BI498" s="145">
        <f>IF(N498="nulová",J498,0)</f>
        <v>0</v>
      </c>
      <c r="BJ498" s="18" t="s">
        <v>86</v>
      </c>
      <c r="BK498" s="145">
        <f>ROUND(I498*H498,2)</f>
        <v>0</v>
      </c>
      <c r="BL498" s="18" t="s">
        <v>436</v>
      </c>
      <c r="BM498" s="144" t="s">
        <v>2469</v>
      </c>
    </row>
    <row r="499" spans="2:65" s="1" customFormat="1" ht="19.5">
      <c r="B499" s="33"/>
      <c r="D499" s="146" t="s">
        <v>313</v>
      </c>
      <c r="F499" s="147" t="s">
        <v>5980</v>
      </c>
      <c r="I499" s="148"/>
      <c r="L499" s="33"/>
      <c r="M499" s="149"/>
      <c r="T499" s="54"/>
      <c r="AT499" s="18" t="s">
        <v>313</v>
      </c>
      <c r="AU499" s="18" t="s">
        <v>88</v>
      </c>
    </row>
    <row r="500" spans="2:65" s="1" customFormat="1" ht="24.2" customHeight="1">
      <c r="B500" s="33"/>
      <c r="C500" s="133" t="s">
        <v>1677</v>
      </c>
      <c r="D500" s="133" t="s">
        <v>307</v>
      </c>
      <c r="E500" s="134" t="s">
        <v>5981</v>
      </c>
      <c r="F500" s="135" t="s">
        <v>5982</v>
      </c>
      <c r="G500" s="136" t="s">
        <v>5668</v>
      </c>
      <c r="H500" s="137">
        <v>1</v>
      </c>
      <c r="I500" s="138"/>
      <c r="J500" s="139">
        <f>ROUND(I500*H500,2)</f>
        <v>0</v>
      </c>
      <c r="K500" s="135" t="s">
        <v>721</v>
      </c>
      <c r="L500" s="33"/>
      <c r="M500" s="140" t="s">
        <v>42</v>
      </c>
      <c r="N500" s="141" t="s">
        <v>50</v>
      </c>
      <c r="P500" s="142">
        <f>O500*H500</f>
        <v>0</v>
      </c>
      <c r="Q500" s="142">
        <v>0</v>
      </c>
      <c r="R500" s="142">
        <f>Q500*H500</f>
        <v>0</v>
      </c>
      <c r="S500" s="142">
        <v>0</v>
      </c>
      <c r="T500" s="143">
        <f>S500*H500</f>
        <v>0</v>
      </c>
      <c r="AR500" s="144" t="s">
        <v>436</v>
      </c>
      <c r="AT500" s="144" t="s">
        <v>307</v>
      </c>
      <c r="AU500" s="144" t="s">
        <v>88</v>
      </c>
      <c r="AY500" s="18" t="s">
        <v>305</v>
      </c>
      <c r="BE500" s="145">
        <f>IF(N500="základní",J500,0)</f>
        <v>0</v>
      </c>
      <c r="BF500" s="145">
        <f>IF(N500="snížená",J500,0)</f>
        <v>0</v>
      </c>
      <c r="BG500" s="145">
        <f>IF(N500="zákl. přenesená",J500,0)</f>
        <v>0</v>
      </c>
      <c r="BH500" s="145">
        <f>IF(N500="sníž. přenesená",J500,0)</f>
        <v>0</v>
      </c>
      <c r="BI500" s="145">
        <f>IF(N500="nulová",J500,0)</f>
        <v>0</v>
      </c>
      <c r="BJ500" s="18" t="s">
        <v>86</v>
      </c>
      <c r="BK500" s="145">
        <f>ROUND(I500*H500,2)</f>
        <v>0</v>
      </c>
      <c r="BL500" s="18" t="s">
        <v>436</v>
      </c>
      <c r="BM500" s="144" t="s">
        <v>2477</v>
      </c>
    </row>
    <row r="501" spans="2:65" s="1" customFormat="1" ht="11.25">
      <c r="B501" s="33"/>
      <c r="D501" s="146" t="s">
        <v>313</v>
      </c>
      <c r="F501" s="147" t="s">
        <v>5982</v>
      </c>
      <c r="I501" s="148"/>
      <c r="L501" s="33"/>
      <c r="M501" s="149"/>
      <c r="T501" s="54"/>
      <c r="AT501" s="18" t="s">
        <v>313</v>
      </c>
      <c r="AU501" s="18" t="s">
        <v>88</v>
      </c>
    </row>
    <row r="502" spans="2:65" s="1" customFormat="1" ht="24.2" customHeight="1">
      <c r="B502" s="33"/>
      <c r="C502" s="133" t="s">
        <v>1685</v>
      </c>
      <c r="D502" s="133" t="s">
        <v>307</v>
      </c>
      <c r="E502" s="134" t="s">
        <v>5983</v>
      </c>
      <c r="F502" s="135" t="s">
        <v>5984</v>
      </c>
      <c r="G502" s="136" t="s">
        <v>5668</v>
      </c>
      <c r="H502" s="137">
        <v>1</v>
      </c>
      <c r="I502" s="138"/>
      <c r="J502" s="139">
        <f>ROUND(I502*H502,2)</f>
        <v>0</v>
      </c>
      <c r="K502" s="135" t="s">
        <v>721</v>
      </c>
      <c r="L502" s="33"/>
      <c r="M502" s="140" t="s">
        <v>42</v>
      </c>
      <c r="N502" s="141" t="s">
        <v>50</v>
      </c>
      <c r="P502" s="142">
        <f>O502*H502</f>
        <v>0</v>
      </c>
      <c r="Q502" s="142">
        <v>0</v>
      </c>
      <c r="R502" s="142">
        <f>Q502*H502</f>
        <v>0</v>
      </c>
      <c r="S502" s="142">
        <v>0</v>
      </c>
      <c r="T502" s="143">
        <f>S502*H502</f>
        <v>0</v>
      </c>
      <c r="AR502" s="144" t="s">
        <v>436</v>
      </c>
      <c r="AT502" s="144" t="s">
        <v>307</v>
      </c>
      <c r="AU502" s="144" t="s">
        <v>88</v>
      </c>
      <c r="AY502" s="18" t="s">
        <v>305</v>
      </c>
      <c r="BE502" s="145">
        <f>IF(N502="základní",J502,0)</f>
        <v>0</v>
      </c>
      <c r="BF502" s="145">
        <f>IF(N502="snížená",J502,0)</f>
        <v>0</v>
      </c>
      <c r="BG502" s="145">
        <f>IF(N502="zákl. přenesená",J502,0)</f>
        <v>0</v>
      </c>
      <c r="BH502" s="145">
        <f>IF(N502="sníž. přenesená",J502,0)</f>
        <v>0</v>
      </c>
      <c r="BI502" s="145">
        <f>IF(N502="nulová",J502,0)</f>
        <v>0</v>
      </c>
      <c r="BJ502" s="18" t="s">
        <v>86</v>
      </c>
      <c r="BK502" s="145">
        <f>ROUND(I502*H502,2)</f>
        <v>0</v>
      </c>
      <c r="BL502" s="18" t="s">
        <v>436</v>
      </c>
      <c r="BM502" s="144" t="s">
        <v>2485</v>
      </c>
    </row>
    <row r="503" spans="2:65" s="1" customFormat="1" ht="11.25">
      <c r="B503" s="33"/>
      <c r="D503" s="146" t="s">
        <v>313</v>
      </c>
      <c r="F503" s="147" t="s">
        <v>5984</v>
      </c>
      <c r="I503" s="148"/>
      <c r="L503" s="33"/>
      <c r="M503" s="149"/>
      <c r="T503" s="54"/>
      <c r="AT503" s="18" t="s">
        <v>313</v>
      </c>
      <c r="AU503" s="18" t="s">
        <v>88</v>
      </c>
    </row>
    <row r="504" spans="2:65" s="11" customFormat="1" ht="22.9" customHeight="1">
      <c r="B504" s="121"/>
      <c r="D504" s="122" t="s">
        <v>78</v>
      </c>
      <c r="E504" s="131" t="s">
        <v>5985</v>
      </c>
      <c r="F504" s="131" t="s">
        <v>5986</v>
      </c>
      <c r="I504" s="124"/>
      <c r="J504" s="132">
        <f>BK504</f>
        <v>0</v>
      </c>
      <c r="L504" s="121"/>
      <c r="M504" s="126"/>
      <c r="P504" s="127">
        <f>SUM(P505:P529)</f>
        <v>0</v>
      </c>
      <c r="R504" s="127">
        <f>SUM(R505:R529)</f>
        <v>0</v>
      </c>
      <c r="T504" s="128">
        <f>SUM(T505:T529)</f>
        <v>0</v>
      </c>
      <c r="AR504" s="122" t="s">
        <v>86</v>
      </c>
      <c r="AT504" s="129" t="s">
        <v>78</v>
      </c>
      <c r="AU504" s="129" t="s">
        <v>86</v>
      </c>
      <c r="AY504" s="122" t="s">
        <v>305</v>
      </c>
      <c r="BK504" s="130">
        <f>SUM(BK505:BK529)</f>
        <v>0</v>
      </c>
    </row>
    <row r="505" spans="2:65" s="1" customFormat="1" ht="16.5" customHeight="1">
      <c r="B505" s="33"/>
      <c r="C505" s="133" t="s">
        <v>1688</v>
      </c>
      <c r="D505" s="133" t="s">
        <v>307</v>
      </c>
      <c r="E505" s="134" t="s">
        <v>5987</v>
      </c>
      <c r="F505" s="135" t="s">
        <v>5988</v>
      </c>
      <c r="G505" s="136" t="s">
        <v>5668</v>
      </c>
      <c r="H505" s="137">
        <v>260</v>
      </c>
      <c r="I505" s="138"/>
      <c r="J505" s="139">
        <f>ROUND(I505*H505,2)</f>
        <v>0</v>
      </c>
      <c r="K505" s="135" t="s">
        <v>721</v>
      </c>
      <c r="L505" s="33"/>
      <c r="M505" s="140" t="s">
        <v>42</v>
      </c>
      <c r="N505" s="141" t="s">
        <v>50</v>
      </c>
      <c r="P505" s="142">
        <f>O505*H505</f>
        <v>0</v>
      </c>
      <c r="Q505" s="142">
        <v>0</v>
      </c>
      <c r="R505" s="142">
        <f>Q505*H505</f>
        <v>0</v>
      </c>
      <c r="S505" s="142">
        <v>0</v>
      </c>
      <c r="T505" s="143">
        <f>S505*H505</f>
        <v>0</v>
      </c>
      <c r="AR505" s="144" t="s">
        <v>436</v>
      </c>
      <c r="AT505" s="144" t="s">
        <v>307</v>
      </c>
      <c r="AU505" s="144" t="s">
        <v>88</v>
      </c>
      <c r="AY505" s="18" t="s">
        <v>305</v>
      </c>
      <c r="BE505" s="145">
        <f>IF(N505="základní",J505,0)</f>
        <v>0</v>
      </c>
      <c r="BF505" s="145">
        <f>IF(N505="snížená",J505,0)</f>
        <v>0</v>
      </c>
      <c r="BG505" s="145">
        <f>IF(N505="zákl. přenesená",J505,0)</f>
        <v>0</v>
      </c>
      <c r="BH505" s="145">
        <f>IF(N505="sníž. přenesená",J505,0)</f>
        <v>0</v>
      </c>
      <c r="BI505" s="145">
        <f>IF(N505="nulová",J505,0)</f>
        <v>0</v>
      </c>
      <c r="BJ505" s="18" t="s">
        <v>86</v>
      </c>
      <c r="BK505" s="145">
        <f>ROUND(I505*H505,2)</f>
        <v>0</v>
      </c>
      <c r="BL505" s="18" t="s">
        <v>436</v>
      </c>
      <c r="BM505" s="144" t="s">
        <v>2493</v>
      </c>
    </row>
    <row r="506" spans="2:65" s="1" customFormat="1" ht="11.25">
      <c r="B506" s="33"/>
      <c r="D506" s="146" t="s">
        <v>313</v>
      </c>
      <c r="F506" s="147" t="s">
        <v>5988</v>
      </c>
      <c r="I506" s="148"/>
      <c r="L506" s="33"/>
      <c r="M506" s="149"/>
      <c r="T506" s="54"/>
      <c r="AT506" s="18" t="s">
        <v>313</v>
      </c>
      <c r="AU506" s="18" t="s">
        <v>88</v>
      </c>
    </row>
    <row r="507" spans="2:65" s="1" customFormat="1" ht="16.5" customHeight="1">
      <c r="B507" s="33"/>
      <c r="C507" s="179" t="s">
        <v>1696</v>
      </c>
      <c r="D507" s="179" t="s">
        <v>341</v>
      </c>
      <c r="E507" s="180" t="s">
        <v>5989</v>
      </c>
      <c r="F507" s="181" t="s">
        <v>5990</v>
      </c>
      <c r="G507" s="182" t="s">
        <v>5668</v>
      </c>
      <c r="H507" s="183">
        <v>260</v>
      </c>
      <c r="I507" s="184"/>
      <c r="J507" s="185">
        <f>ROUND(I507*H507,2)</f>
        <v>0</v>
      </c>
      <c r="K507" s="181" t="s">
        <v>721</v>
      </c>
      <c r="L507" s="186"/>
      <c r="M507" s="187" t="s">
        <v>42</v>
      </c>
      <c r="N507" s="188" t="s">
        <v>50</v>
      </c>
      <c r="P507" s="142">
        <f>O507*H507</f>
        <v>0</v>
      </c>
      <c r="Q507" s="142">
        <v>0</v>
      </c>
      <c r="R507" s="142">
        <f>Q507*H507</f>
        <v>0</v>
      </c>
      <c r="S507" s="142">
        <v>0</v>
      </c>
      <c r="T507" s="143">
        <f>S507*H507</f>
        <v>0</v>
      </c>
      <c r="AR507" s="144" t="s">
        <v>559</v>
      </c>
      <c r="AT507" s="144" t="s">
        <v>341</v>
      </c>
      <c r="AU507" s="144" t="s">
        <v>88</v>
      </c>
      <c r="AY507" s="18" t="s">
        <v>305</v>
      </c>
      <c r="BE507" s="145">
        <f>IF(N507="základní",J507,0)</f>
        <v>0</v>
      </c>
      <c r="BF507" s="145">
        <f>IF(N507="snížená",J507,0)</f>
        <v>0</v>
      </c>
      <c r="BG507" s="145">
        <f>IF(N507="zákl. přenesená",J507,0)</f>
        <v>0</v>
      </c>
      <c r="BH507" s="145">
        <f>IF(N507="sníž. přenesená",J507,0)</f>
        <v>0</v>
      </c>
      <c r="BI507" s="145">
        <f>IF(N507="nulová",J507,0)</f>
        <v>0</v>
      </c>
      <c r="BJ507" s="18" t="s">
        <v>86</v>
      </c>
      <c r="BK507" s="145">
        <f>ROUND(I507*H507,2)</f>
        <v>0</v>
      </c>
      <c r="BL507" s="18" t="s">
        <v>436</v>
      </c>
      <c r="BM507" s="144" t="s">
        <v>2501</v>
      </c>
    </row>
    <row r="508" spans="2:65" s="1" customFormat="1" ht="11.25">
      <c r="B508" s="33"/>
      <c r="D508" s="146" t="s">
        <v>313</v>
      </c>
      <c r="F508" s="147" t="s">
        <v>5990</v>
      </c>
      <c r="I508" s="148"/>
      <c r="L508" s="33"/>
      <c r="M508" s="149"/>
      <c r="T508" s="54"/>
      <c r="AT508" s="18" t="s">
        <v>313</v>
      </c>
      <c r="AU508" s="18" t="s">
        <v>88</v>
      </c>
    </row>
    <row r="509" spans="2:65" s="1" customFormat="1" ht="24.2" customHeight="1">
      <c r="B509" s="33"/>
      <c r="C509" s="133" t="s">
        <v>1701</v>
      </c>
      <c r="D509" s="133" t="s">
        <v>307</v>
      </c>
      <c r="E509" s="134" t="s">
        <v>5991</v>
      </c>
      <c r="F509" s="135" t="s">
        <v>5992</v>
      </c>
      <c r="G509" s="136" t="s">
        <v>402</v>
      </c>
      <c r="H509" s="137">
        <v>480</v>
      </c>
      <c r="I509" s="138"/>
      <c r="J509" s="139">
        <f>ROUND(I509*H509,2)</f>
        <v>0</v>
      </c>
      <c r="K509" s="135" t="s">
        <v>721</v>
      </c>
      <c r="L509" s="33"/>
      <c r="M509" s="140" t="s">
        <v>42</v>
      </c>
      <c r="N509" s="141" t="s">
        <v>50</v>
      </c>
      <c r="P509" s="142">
        <f>O509*H509</f>
        <v>0</v>
      </c>
      <c r="Q509" s="142">
        <v>0</v>
      </c>
      <c r="R509" s="142">
        <f>Q509*H509</f>
        <v>0</v>
      </c>
      <c r="S509" s="142">
        <v>0</v>
      </c>
      <c r="T509" s="143">
        <f>S509*H509</f>
        <v>0</v>
      </c>
      <c r="AR509" s="144" t="s">
        <v>436</v>
      </c>
      <c r="AT509" s="144" t="s">
        <v>307</v>
      </c>
      <c r="AU509" s="144" t="s">
        <v>88</v>
      </c>
      <c r="AY509" s="18" t="s">
        <v>305</v>
      </c>
      <c r="BE509" s="145">
        <f>IF(N509="základní",J509,0)</f>
        <v>0</v>
      </c>
      <c r="BF509" s="145">
        <f>IF(N509="snížená",J509,0)</f>
        <v>0</v>
      </c>
      <c r="BG509" s="145">
        <f>IF(N509="zákl. přenesená",J509,0)</f>
        <v>0</v>
      </c>
      <c r="BH509" s="145">
        <f>IF(N509="sníž. přenesená",J509,0)</f>
        <v>0</v>
      </c>
      <c r="BI509" s="145">
        <f>IF(N509="nulová",J509,0)</f>
        <v>0</v>
      </c>
      <c r="BJ509" s="18" t="s">
        <v>86</v>
      </c>
      <c r="BK509" s="145">
        <f>ROUND(I509*H509,2)</f>
        <v>0</v>
      </c>
      <c r="BL509" s="18" t="s">
        <v>436</v>
      </c>
      <c r="BM509" s="144" t="s">
        <v>2509</v>
      </c>
    </row>
    <row r="510" spans="2:65" s="1" customFormat="1" ht="19.5">
      <c r="B510" s="33"/>
      <c r="D510" s="146" t="s">
        <v>313</v>
      </c>
      <c r="F510" s="147" t="s">
        <v>5992</v>
      </c>
      <c r="I510" s="148"/>
      <c r="L510" s="33"/>
      <c r="M510" s="149"/>
      <c r="T510" s="54"/>
      <c r="AT510" s="18" t="s">
        <v>313</v>
      </c>
      <c r="AU510" s="18" t="s">
        <v>88</v>
      </c>
    </row>
    <row r="511" spans="2:65" s="1" customFormat="1" ht="16.5" customHeight="1">
      <c r="B511" s="33"/>
      <c r="C511" s="179" t="s">
        <v>1709</v>
      </c>
      <c r="D511" s="179" t="s">
        <v>341</v>
      </c>
      <c r="E511" s="180" t="s">
        <v>5993</v>
      </c>
      <c r="F511" s="181" t="s">
        <v>5994</v>
      </c>
      <c r="G511" s="182" t="s">
        <v>4908</v>
      </c>
      <c r="H511" s="183">
        <v>57</v>
      </c>
      <c r="I511" s="184"/>
      <c r="J511" s="185">
        <f>ROUND(I511*H511,2)</f>
        <v>0</v>
      </c>
      <c r="K511" s="181" t="s">
        <v>721</v>
      </c>
      <c r="L511" s="186"/>
      <c r="M511" s="187" t="s">
        <v>42</v>
      </c>
      <c r="N511" s="188" t="s">
        <v>50</v>
      </c>
      <c r="P511" s="142">
        <f>O511*H511</f>
        <v>0</v>
      </c>
      <c r="Q511" s="142">
        <v>0</v>
      </c>
      <c r="R511" s="142">
        <f>Q511*H511</f>
        <v>0</v>
      </c>
      <c r="S511" s="142">
        <v>0</v>
      </c>
      <c r="T511" s="143">
        <f>S511*H511</f>
        <v>0</v>
      </c>
      <c r="AR511" s="144" t="s">
        <v>559</v>
      </c>
      <c r="AT511" s="144" t="s">
        <v>341</v>
      </c>
      <c r="AU511" s="144" t="s">
        <v>88</v>
      </c>
      <c r="AY511" s="18" t="s">
        <v>305</v>
      </c>
      <c r="BE511" s="145">
        <f>IF(N511="základní",J511,0)</f>
        <v>0</v>
      </c>
      <c r="BF511" s="145">
        <f>IF(N511="snížená",J511,0)</f>
        <v>0</v>
      </c>
      <c r="BG511" s="145">
        <f>IF(N511="zákl. přenesená",J511,0)</f>
        <v>0</v>
      </c>
      <c r="BH511" s="145">
        <f>IF(N511="sníž. přenesená",J511,0)</f>
        <v>0</v>
      </c>
      <c r="BI511" s="145">
        <f>IF(N511="nulová",J511,0)</f>
        <v>0</v>
      </c>
      <c r="BJ511" s="18" t="s">
        <v>86</v>
      </c>
      <c r="BK511" s="145">
        <f>ROUND(I511*H511,2)</f>
        <v>0</v>
      </c>
      <c r="BL511" s="18" t="s">
        <v>436</v>
      </c>
      <c r="BM511" s="144" t="s">
        <v>2519</v>
      </c>
    </row>
    <row r="512" spans="2:65" s="1" customFormat="1" ht="11.25">
      <c r="B512" s="33"/>
      <c r="D512" s="146" t="s">
        <v>313</v>
      </c>
      <c r="F512" s="147" t="s">
        <v>5994</v>
      </c>
      <c r="I512" s="148"/>
      <c r="L512" s="33"/>
      <c r="M512" s="149"/>
      <c r="T512" s="54"/>
      <c r="AT512" s="18" t="s">
        <v>313</v>
      </c>
      <c r="AU512" s="18" t="s">
        <v>88</v>
      </c>
    </row>
    <row r="513" spans="2:65" s="1" customFormat="1" ht="16.5" customHeight="1">
      <c r="B513" s="33"/>
      <c r="C513" s="179" t="s">
        <v>1717</v>
      </c>
      <c r="D513" s="179" t="s">
        <v>341</v>
      </c>
      <c r="E513" s="180" t="s">
        <v>5995</v>
      </c>
      <c r="F513" s="181" t="s">
        <v>5996</v>
      </c>
      <c r="G513" s="182" t="s">
        <v>4908</v>
      </c>
      <c r="H513" s="183">
        <v>26</v>
      </c>
      <c r="I513" s="184"/>
      <c r="J513" s="185">
        <f>ROUND(I513*H513,2)</f>
        <v>0</v>
      </c>
      <c r="K513" s="181" t="s">
        <v>721</v>
      </c>
      <c r="L513" s="186"/>
      <c r="M513" s="187" t="s">
        <v>42</v>
      </c>
      <c r="N513" s="188" t="s">
        <v>50</v>
      </c>
      <c r="P513" s="142">
        <f>O513*H513</f>
        <v>0</v>
      </c>
      <c r="Q513" s="142">
        <v>0</v>
      </c>
      <c r="R513" s="142">
        <f>Q513*H513</f>
        <v>0</v>
      </c>
      <c r="S513" s="142">
        <v>0</v>
      </c>
      <c r="T513" s="143">
        <f>S513*H513</f>
        <v>0</v>
      </c>
      <c r="AR513" s="144" t="s">
        <v>559</v>
      </c>
      <c r="AT513" s="144" t="s">
        <v>341</v>
      </c>
      <c r="AU513" s="144" t="s">
        <v>88</v>
      </c>
      <c r="AY513" s="18" t="s">
        <v>305</v>
      </c>
      <c r="BE513" s="145">
        <f>IF(N513="základní",J513,0)</f>
        <v>0</v>
      </c>
      <c r="BF513" s="145">
        <f>IF(N513="snížená",J513,0)</f>
        <v>0</v>
      </c>
      <c r="BG513" s="145">
        <f>IF(N513="zákl. přenesená",J513,0)</f>
        <v>0</v>
      </c>
      <c r="BH513" s="145">
        <f>IF(N513="sníž. přenesená",J513,0)</f>
        <v>0</v>
      </c>
      <c r="BI513" s="145">
        <f>IF(N513="nulová",J513,0)</f>
        <v>0</v>
      </c>
      <c r="BJ513" s="18" t="s">
        <v>86</v>
      </c>
      <c r="BK513" s="145">
        <f>ROUND(I513*H513,2)</f>
        <v>0</v>
      </c>
      <c r="BL513" s="18" t="s">
        <v>436</v>
      </c>
      <c r="BM513" s="144" t="s">
        <v>2527</v>
      </c>
    </row>
    <row r="514" spans="2:65" s="1" customFormat="1" ht="11.25">
      <c r="B514" s="33"/>
      <c r="D514" s="146" t="s">
        <v>313</v>
      </c>
      <c r="F514" s="147" t="s">
        <v>5996</v>
      </c>
      <c r="I514" s="148"/>
      <c r="L514" s="33"/>
      <c r="M514" s="149"/>
      <c r="T514" s="54"/>
      <c r="AT514" s="18" t="s">
        <v>313</v>
      </c>
      <c r="AU514" s="18" t="s">
        <v>88</v>
      </c>
    </row>
    <row r="515" spans="2:65" s="1" customFormat="1" ht="16.5" customHeight="1">
      <c r="B515" s="33"/>
      <c r="C515" s="179" t="s">
        <v>1722</v>
      </c>
      <c r="D515" s="179" t="s">
        <v>341</v>
      </c>
      <c r="E515" s="180" t="s">
        <v>5997</v>
      </c>
      <c r="F515" s="181" t="s">
        <v>5998</v>
      </c>
      <c r="G515" s="182" t="s">
        <v>5668</v>
      </c>
      <c r="H515" s="183">
        <v>60</v>
      </c>
      <c r="I515" s="184"/>
      <c r="J515" s="185">
        <f>ROUND(I515*H515,2)</f>
        <v>0</v>
      </c>
      <c r="K515" s="181" t="s">
        <v>721</v>
      </c>
      <c r="L515" s="186"/>
      <c r="M515" s="187" t="s">
        <v>42</v>
      </c>
      <c r="N515" s="188" t="s">
        <v>50</v>
      </c>
      <c r="P515" s="142">
        <f>O515*H515</f>
        <v>0</v>
      </c>
      <c r="Q515" s="142">
        <v>0</v>
      </c>
      <c r="R515" s="142">
        <f>Q515*H515</f>
        <v>0</v>
      </c>
      <c r="S515" s="142">
        <v>0</v>
      </c>
      <c r="T515" s="143">
        <f>S515*H515</f>
        <v>0</v>
      </c>
      <c r="AR515" s="144" t="s">
        <v>559</v>
      </c>
      <c r="AT515" s="144" t="s">
        <v>341</v>
      </c>
      <c r="AU515" s="144" t="s">
        <v>88</v>
      </c>
      <c r="AY515" s="18" t="s">
        <v>305</v>
      </c>
      <c r="BE515" s="145">
        <f>IF(N515="základní",J515,0)</f>
        <v>0</v>
      </c>
      <c r="BF515" s="145">
        <f>IF(N515="snížená",J515,0)</f>
        <v>0</v>
      </c>
      <c r="BG515" s="145">
        <f>IF(N515="zákl. přenesená",J515,0)</f>
        <v>0</v>
      </c>
      <c r="BH515" s="145">
        <f>IF(N515="sníž. přenesená",J515,0)</f>
        <v>0</v>
      </c>
      <c r="BI515" s="145">
        <f>IF(N515="nulová",J515,0)</f>
        <v>0</v>
      </c>
      <c r="BJ515" s="18" t="s">
        <v>86</v>
      </c>
      <c r="BK515" s="145">
        <f>ROUND(I515*H515,2)</f>
        <v>0</v>
      </c>
      <c r="BL515" s="18" t="s">
        <v>436</v>
      </c>
      <c r="BM515" s="144" t="s">
        <v>2535</v>
      </c>
    </row>
    <row r="516" spans="2:65" s="1" customFormat="1" ht="11.25">
      <c r="B516" s="33"/>
      <c r="D516" s="146" t="s">
        <v>313</v>
      </c>
      <c r="F516" s="147" t="s">
        <v>5998</v>
      </c>
      <c r="I516" s="148"/>
      <c r="L516" s="33"/>
      <c r="M516" s="149"/>
      <c r="T516" s="54"/>
      <c r="AT516" s="18" t="s">
        <v>313</v>
      </c>
      <c r="AU516" s="18" t="s">
        <v>88</v>
      </c>
    </row>
    <row r="517" spans="2:65" s="1" customFormat="1" ht="16.5" customHeight="1">
      <c r="B517" s="33"/>
      <c r="C517" s="133" t="s">
        <v>1730</v>
      </c>
      <c r="D517" s="133" t="s">
        <v>307</v>
      </c>
      <c r="E517" s="134" t="s">
        <v>5999</v>
      </c>
      <c r="F517" s="135" t="s">
        <v>5942</v>
      </c>
      <c r="G517" s="136" t="s">
        <v>5668</v>
      </c>
      <c r="H517" s="137">
        <v>80</v>
      </c>
      <c r="I517" s="138"/>
      <c r="J517" s="139">
        <f>ROUND(I517*H517,2)</f>
        <v>0</v>
      </c>
      <c r="K517" s="135" t="s">
        <v>310</v>
      </c>
      <c r="L517" s="33"/>
      <c r="M517" s="140" t="s">
        <v>42</v>
      </c>
      <c r="N517" s="141" t="s">
        <v>50</v>
      </c>
      <c r="P517" s="142">
        <f>O517*H517</f>
        <v>0</v>
      </c>
      <c r="Q517" s="142">
        <v>0</v>
      </c>
      <c r="R517" s="142">
        <f>Q517*H517</f>
        <v>0</v>
      </c>
      <c r="S517" s="142">
        <v>0</v>
      </c>
      <c r="T517" s="143">
        <f>S517*H517</f>
        <v>0</v>
      </c>
      <c r="AR517" s="144" t="s">
        <v>436</v>
      </c>
      <c r="AT517" s="144" t="s">
        <v>307</v>
      </c>
      <c r="AU517" s="144" t="s">
        <v>88</v>
      </c>
      <c r="AY517" s="18" t="s">
        <v>305</v>
      </c>
      <c r="BE517" s="145">
        <f>IF(N517="základní",J517,0)</f>
        <v>0</v>
      </c>
      <c r="BF517" s="145">
        <f>IF(N517="snížená",J517,0)</f>
        <v>0</v>
      </c>
      <c r="BG517" s="145">
        <f>IF(N517="zákl. přenesená",J517,0)</f>
        <v>0</v>
      </c>
      <c r="BH517" s="145">
        <f>IF(N517="sníž. přenesená",J517,0)</f>
        <v>0</v>
      </c>
      <c r="BI517" s="145">
        <f>IF(N517="nulová",J517,0)</f>
        <v>0</v>
      </c>
      <c r="BJ517" s="18" t="s">
        <v>86</v>
      </c>
      <c r="BK517" s="145">
        <f>ROUND(I517*H517,2)</f>
        <v>0</v>
      </c>
      <c r="BL517" s="18" t="s">
        <v>436</v>
      </c>
      <c r="BM517" s="144" t="s">
        <v>2543</v>
      </c>
    </row>
    <row r="518" spans="2:65" s="1" customFormat="1" ht="11.25">
      <c r="B518" s="33"/>
      <c r="D518" s="146" t="s">
        <v>313</v>
      </c>
      <c r="F518" s="147" t="s">
        <v>5943</v>
      </c>
      <c r="I518" s="148"/>
      <c r="L518" s="33"/>
      <c r="M518" s="149"/>
      <c r="T518" s="54"/>
      <c r="AT518" s="18" t="s">
        <v>313</v>
      </c>
      <c r="AU518" s="18" t="s">
        <v>88</v>
      </c>
    </row>
    <row r="519" spans="2:65" s="1" customFormat="1" ht="11.25">
      <c r="B519" s="33"/>
      <c r="D519" s="150" t="s">
        <v>315</v>
      </c>
      <c r="F519" s="151" t="s">
        <v>6000</v>
      </c>
      <c r="I519" s="148"/>
      <c r="L519" s="33"/>
      <c r="M519" s="149"/>
      <c r="T519" s="54"/>
      <c r="AT519" s="18" t="s">
        <v>315</v>
      </c>
      <c r="AU519" s="18" t="s">
        <v>88</v>
      </c>
    </row>
    <row r="520" spans="2:65" s="1" customFormat="1" ht="24.2" customHeight="1">
      <c r="B520" s="33"/>
      <c r="C520" s="179" t="s">
        <v>1735</v>
      </c>
      <c r="D520" s="179" t="s">
        <v>341</v>
      </c>
      <c r="E520" s="180" t="s">
        <v>6001</v>
      </c>
      <c r="F520" s="181" t="s">
        <v>6002</v>
      </c>
      <c r="G520" s="182" t="s">
        <v>5668</v>
      </c>
      <c r="H520" s="183">
        <v>80</v>
      </c>
      <c r="I520" s="184"/>
      <c r="J520" s="185">
        <f>ROUND(I520*H520,2)</f>
        <v>0</v>
      </c>
      <c r="K520" s="181" t="s">
        <v>721</v>
      </c>
      <c r="L520" s="186"/>
      <c r="M520" s="187" t="s">
        <v>42</v>
      </c>
      <c r="N520" s="188" t="s">
        <v>50</v>
      </c>
      <c r="P520" s="142">
        <f>O520*H520</f>
        <v>0</v>
      </c>
      <c r="Q520" s="142">
        <v>0</v>
      </c>
      <c r="R520" s="142">
        <f>Q520*H520</f>
        <v>0</v>
      </c>
      <c r="S520" s="142">
        <v>0</v>
      </c>
      <c r="T520" s="143">
        <f>S520*H520</f>
        <v>0</v>
      </c>
      <c r="AR520" s="144" t="s">
        <v>559</v>
      </c>
      <c r="AT520" s="144" t="s">
        <v>341</v>
      </c>
      <c r="AU520" s="144" t="s">
        <v>88</v>
      </c>
      <c r="AY520" s="18" t="s">
        <v>305</v>
      </c>
      <c r="BE520" s="145">
        <f>IF(N520="základní",J520,0)</f>
        <v>0</v>
      </c>
      <c r="BF520" s="145">
        <f>IF(N520="snížená",J520,0)</f>
        <v>0</v>
      </c>
      <c r="BG520" s="145">
        <f>IF(N520="zákl. přenesená",J520,0)</f>
        <v>0</v>
      </c>
      <c r="BH520" s="145">
        <f>IF(N520="sníž. přenesená",J520,0)</f>
        <v>0</v>
      </c>
      <c r="BI520" s="145">
        <f>IF(N520="nulová",J520,0)</f>
        <v>0</v>
      </c>
      <c r="BJ520" s="18" t="s">
        <v>86</v>
      </c>
      <c r="BK520" s="145">
        <f>ROUND(I520*H520,2)</f>
        <v>0</v>
      </c>
      <c r="BL520" s="18" t="s">
        <v>436</v>
      </c>
      <c r="BM520" s="144" t="s">
        <v>2551</v>
      </c>
    </row>
    <row r="521" spans="2:65" s="1" customFormat="1" ht="11.25">
      <c r="B521" s="33"/>
      <c r="D521" s="146" t="s">
        <v>313</v>
      </c>
      <c r="F521" s="147" t="s">
        <v>6002</v>
      </c>
      <c r="I521" s="148"/>
      <c r="L521" s="33"/>
      <c r="M521" s="149"/>
      <c r="T521" s="54"/>
      <c r="AT521" s="18" t="s">
        <v>313</v>
      </c>
      <c r="AU521" s="18" t="s">
        <v>88</v>
      </c>
    </row>
    <row r="522" spans="2:65" s="1" customFormat="1" ht="16.5" customHeight="1">
      <c r="B522" s="33"/>
      <c r="C522" s="133" t="s">
        <v>1742</v>
      </c>
      <c r="D522" s="133" t="s">
        <v>307</v>
      </c>
      <c r="E522" s="134" t="s">
        <v>6003</v>
      </c>
      <c r="F522" s="135" t="s">
        <v>6004</v>
      </c>
      <c r="G522" s="136" t="s">
        <v>5668</v>
      </c>
      <c r="H522" s="137">
        <v>20</v>
      </c>
      <c r="I522" s="138"/>
      <c r="J522" s="139">
        <f>ROUND(I522*H522,2)</f>
        <v>0</v>
      </c>
      <c r="K522" s="135" t="s">
        <v>721</v>
      </c>
      <c r="L522" s="33"/>
      <c r="M522" s="140" t="s">
        <v>42</v>
      </c>
      <c r="N522" s="141" t="s">
        <v>50</v>
      </c>
      <c r="P522" s="142">
        <f>O522*H522</f>
        <v>0</v>
      </c>
      <c r="Q522" s="142">
        <v>0</v>
      </c>
      <c r="R522" s="142">
        <f>Q522*H522</f>
        <v>0</v>
      </c>
      <c r="S522" s="142">
        <v>0</v>
      </c>
      <c r="T522" s="143">
        <f>S522*H522</f>
        <v>0</v>
      </c>
      <c r="AR522" s="144" t="s">
        <v>436</v>
      </c>
      <c r="AT522" s="144" t="s">
        <v>307</v>
      </c>
      <c r="AU522" s="144" t="s">
        <v>88</v>
      </c>
      <c r="AY522" s="18" t="s">
        <v>305</v>
      </c>
      <c r="BE522" s="145">
        <f>IF(N522="základní",J522,0)</f>
        <v>0</v>
      </c>
      <c r="BF522" s="145">
        <f>IF(N522="snížená",J522,0)</f>
        <v>0</v>
      </c>
      <c r="BG522" s="145">
        <f>IF(N522="zákl. přenesená",J522,0)</f>
        <v>0</v>
      </c>
      <c r="BH522" s="145">
        <f>IF(N522="sníž. přenesená",J522,0)</f>
        <v>0</v>
      </c>
      <c r="BI522" s="145">
        <f>IF(N522="nulová",J522,0)</f>
        <v>0</v>
      </c>
      <c r="BJ522" s="18" t="s">
        <v>86</v>
      </c>
      <c r="BK522" s="145">
        <f>ROUND(I522*H522,2)</f>
        <v>0</v>
      </c>
      <c r="BL522" s="18" t="s">
        <v>436</v>
      </c>
      <c r="BM522" s="144" t="s">
        <v>2559</v>
      </c>
    </row>
    <row r="523" spans="2:65" s="1" customFormat="1" ht="11.25">
      <c r="B523" s="33"/>
      <c r="D523" s="146" t="s">
        <v>313</v>
      </c>
      <c r="F523" s="147" t="s">
        <v>6004</v>
      </c>
      <c r="I523" s="148"/>
      <c r="L523" s="33"/>
      <c r="M523" s="149"/>
      <c r="T523" s="54"/>
      <c r="AT523" s="18" t="s">
        <v>313</v>
      </c>
      <c r="AU523" s="18" t="s">
        <v>88</v>
      </c>
    </row>
    <row r="524" spans="2:65" s="1" customFormat="1" ht="37.9" customHeight="1">
      <c r="B524" s="33"/>
      <c r="C524" s="179" t="s">
        <v>1747</v>
      </c>
      <c r="D524" s="179" t="s">
        <v>341</v>
      </c>
      <c r="E524" s="180" t="s">
        <v>6005</v>
      </c>
      <c r="F524" s="181" t="s">
        <v>6006</v>
      </c>
      <c r="G524" s="182" t="s">
        <v>5668</v>
      </c>
      <c r="H524" s="183">
        <v>20</v>
      </c>
      <c r="I524" s="184"/>
      <c r="J524" s="185">
        <f>ROUND(I524*H524,2)</f>
        <v>0</v>
      </c>
      <c r="K524" s="181" t="s">
        <v>721</v>
      </c>
      <c r="L524" s="186"/>
      <c r="M524" s="187" t="s">
        <v>42</v>
      </c>
      <c r="N524" s="188" t="s">
        <v>50</v>
      </c>
      <c r="P524" s="142">
        <f>O524*H524</f>
        <v>0</v>
      </c>
      <c r="Q524" s="142">
        <v>0</v>
      </c>
      <c r="R524" s="142">
        <f>Q524*H524</f>
        <v>0</v>
      </c>
      <c r="S524" s="142">
        <v>0</v>
      </c>
      <c r="T524" s="143">
        <f>S524*H524</f>
        <v>0</v>
      </c>
      <c r="AR524" s="144" t="s">
        <v>559</v>
      </c>
      <c r="AT524" s="144" t="s">
        <v>341</v>
      </c>
      <c r="AU524" s="144" t="s">
        <v>88</v>
      </c>
      <c r="AY524" s="18" t="s">
        <v>305</v>
      </c>
      <c r="BE524" s="145">
        <f>IF(N524="základní",J524,0)</f>
        <v>0</v>
      </c>
      <c r="BF524" s="145">
        <f>IF(N524="snížená",J524,0)</f>
        <v>0</v>
      </c>
      <c r="BG524" s="145">
        <f>IF(N524="zákl. přenesená",J524,0)</f>
        <v>0</v>
      </c>
      <c r="BH524" s="145">
        <f>IF(N524="sníž. přenesená",J524,0)</f>
        <v>0</v>
      </c>
      <c r="BI524" s="145">
        <f>IF(N524="nulová",J524,0)</f>
        <v>0</v>
      </c>
      <c r="BJ524" s="18" t="s">
        <v>86</v>
      </c>
      <c r="BK524" s="145">
        <f>ROUND(I524*H524,2)</f>
        <v>0</v>
      </c>
      <c r="BL524" s="18" t="s">
        <v>436</v>
      </c>
      <c r="BM524" s="144" t="s">
        <v>2567</v>
      </c>
    </row>
    <row r="525" spans="2:65" s="1" customFormat="1" ht="19.5">
      <c r="B525" s="33"/>
      <c r="D525" s="146" t="s">
        <v>313</v>
      </c>
      <c r="F525" s="147" t="s">
        <v>6006</v>
      </c>
      <c r="I525" s="148"/>
      <c r="L525" s="33"/>
      <c r="M525" s="149"/>
      <c r="T525" s="54"/>
      <c r="AT525" s="18" t="s">
        <v>313</v>
      </c>
      <c r="AU525" s="18" t="s">
        <v>88</v>
      </c>
    </row>
    <row r="526" spans="2:65" s="1" customFormat="1" ht="16.5" customHeight="1">
      <c r="B526" s="33"/>
      <c r="C526" s="133" t="s">
        <v>1755</v>
      </c>
      <c r="D526" s="133" t="s">
        <v>307</v>
      </c>
      <c r="E526" s="134" t="s">
        <v>6007</v>
      </c>
      <c r="F526" s="135" t="s">
        <v>6008</v>
      </c>
      <c r="G526" s="136" t="s">
        <v>5668</v>
      </c>
      <c r="H526" s="137">
        <v>1</v>
      </c>
      <c r="I526" s="138"/>
      <c r="J526" s="139">
        <f>ROUND(I526*H526,2)</f>
        <v>0</v>
      </c>
      <c r="K526" s="135" t="s">
        <v>721</v>
      </c>
      <c r="L526" s="33"/>
      <c r="M526" s="140" t="s">
        <v>42</v>
      </c>
      <c r="N526" s="141" t="s">
        <v>50</v>
      </c>
      <c r="P526" s="142">
        <f>O526*H526</f>
        <v>0</v>
      </c>
      <c r="Q526" s="142">
        <v>0</v>
      </c>
      <c r="R526" s="142">
        <f>Q526*H526</f>
        <v>0</v>
      </c>
      <c r="S526" s="142">
        <v>0</v>
      </c>
      <c r="T526" s="143">
        <f>S526*H526</f>
        <v>0</v>
      </c>
      <c r="AR526" s="144" t="s">
        <v>436</v>
      </c>
      <c r="AT526" s="144" t="s">
        <v>307</v>
      </c>
      <c r="AU526" s="144" t="s">
        <v>88</v>
      </c>
      <c r="AY526" s="18" t="s">
        <v>305</v>
      </c>
      <c r="BE526" s="145">
        <f>IF(N526="základní",J526,0)</f>
        <v>0</v>
      </c>
      <c r="BF526" s="145">
        <f>IF(N526="snížená",J526,0)</f>
        <v>0</v>
      </c>
      <c r="BG526" s="145">
        <f>IF(N526="zákl. přenesená",J526,0)</f>
        <v>0</v>
      </c>
      <c r="BH526" s="145">
        <f>IF(N526="sníž. přenesená",J526,0)</f>
        <v>0</v>
      </c>
      <c r="BI526" s="145">
        <f>IF(N526="nulová",J526,0)</f>
        <v>0</v>
      </c>
      <c r="BJ526" s="18" t="s">
        <v>86</v>
      </c>
      <c r="BK526" s="145">
        <f>ROUND(I526*H526,2)</f>
        <v>0</v>
      </c>
      <c r="BL526" s="18" t="s">
        <v>436</v>
      </c>
      <c r="BM526" s="144" t="s">
        <v>2575</v>
      </c>
    </row>
    <row r="527" spans="2:65" s="1" customFormat="1" ht="11.25">
      <c r="B527" s="33"/>
      <c r="D527" s="146" t="s">
        <v>313</v>
      </c>
      <c r="F527" s="147" t="s">
        <v>6008</v>
      </c>
      <c r="I527" s="148"/>
      <c r="L527" s="33"/>
      <c r="M527" s="149"/>
      <c r="T527" s="54"/>
      <c r="AT527" s="18" t="s">
        <v>313</v>
      </c>
      <c r="AU527" s="18" t="s">
        <v>88</v>
      </c>
    </row>
    <row r="528" spans="2:65" s="1" customFormat="1" ht="16.5" customHeight="1">
      <c r="B528" s="33"/>
      <c r="C528" s="133" t="s">
        <v>1763</v>
      </c>
      <c r="D528" s="133" t="s">
        <v>307</v>
      </c>
      <c r="E528" s="134" t="s">
        <v>6009</v>
      </c>
      <c r="F528" s="135" t="s">
        <v>6010</v>
      </c>
      <c r="G528" s="136" t="s">
        <v>5668</v>
      </c>
      <c r="H528" s="137">
        <v>1</v>
      </c>
      <c r="I528" s="138"/>
      <c r="J528" s="139">
        <f>ROUND(I528*H528,2)</f>
        <v>0</v>
      </c>
      <c r="K528" s="135" t="s">
        <v>721</v>
      </c>
      <c r="L528" s="33"/>
      <c r="M528" s="140" t="s">
        <v>42</v>
      </c>
      <c r="N528" s="141" t="s">
        <v>50</v>
      </c>
      <c r="P528" s="142">
        <f>O528*H528</f>
        <v>0</v>
      </c>
      <c r="Q528" s="142">
        <v>0</v>
      </c>
      <c r="R528" s="142">
        <f>Q528*H528</f>
        <v>0</v>
      </c>
      <c r="S528" s="142">
        <v>0</v>
      </c>
      <c r="T528" s="143">
        <f>S528*H528</f>
        <v>0</v>
      </c>
      <c r="AR528" s="144" t="s">
        <v>436</v>
      </c>
      <c r="AT528" s="144" t="s">
        <v>307</v>
      </c>
      <c r="AU528" s="144" t="s">
        <v>88</v>
      </c>
      <c r="AY528" s="18" t="s">
        <v>305</v>
      </c>
      <c r="BE528" s="145">
        <f>IF(N528="základní",J528,0)</f>
        <v>0</v>
      </c>
      <c r="BF528" s="145">
        <f>IF(N528="snížená",J528,0)</f>
        <v>0</v>
      </c>
      <c r="BG528" s="145">
        <f>IF(N528="zákl. přenesená",J528,0)</f>
        <v>0</v>
      </c>
      <c r="BH528" s="145">
        <f>IF(N528="sníž. přenesená",J528,0)</f>
        <v>0</v>
      </c>
      <c r="BI528" s="145">
        <f>IF(N528="nulová",J528,0)</f>
        <v>0</v>
      </c>
      <c r="BJ528" s="18" t="s">
        <v>86</v>
      </c>
      <c r="BK528" s="145">
        <f>ROUND(I528*H528,2)</f>
        <v>0</v>
      </c>
      <c r="BL528" s="18" t="s">
        <v>436</v>
      </c>
      <c r="BM528" s="144" t="s">
        <v>2583</v>
      </c>
    </row>
    <row r="529" spans="2:65" s="1" customFormat="1" ht="11.25">
      <c r="B529" s="33"/>
      <c r="D529" s="146" t="s">
        <v>313</v>
      </c>
      <c r="F529" s="147" t="s">
        <v>6010</v>
      </c>
      <c r="I529" s="148"/>
      <c r="L529" s="33"/>
      <c r="M529" s="149"/>
      <c r="T529" s="54"/>
      <c r="AT529" s="18" t="s">
        <v>313</v>
      </c>
      <c r="AU529" s="18" t="s">
        <v>88</v>
      </c>
    </row>
    <row r="530" spans="2:65" s="11" customFormat="1" ht="22.9" customHeight="1">
      <c r="B530" s="121"/>
      <c r="D530" s="122" t="s">
        <v>78</v>
      </c>
      <c r="E530" s="131" t="s">
        <v>6011</v>
      </c>
      <c r="F530" s="131" t="s">
        <v>182</v>
      </c>
      <c r="I530" s="124"/>
      <c r="J530" s="132">
        <f>BK530</f>
        <v>0</v>
      </c>
      <c r="L530" s="121"/>
      <c r="M530" s="126"/>
      <c r="P530" s="127">
        <f>SUM(P531:P561)</f>
        <v>0</v>
      </c>
      <c r="R530" s="127">
        <f>SUM(R531:R561)</f>
        <v>0</v>
      </c>
      <c r="T530" s="128">
        <f>SUM(T531:T561)</f>
        <v>0</v>
      </c>
      <c r="AR530" s="122" t="s">
        <v>86</v>
      </c>
      <c r="AT530" s="129" t="s">
        <v>78</v>
      </c>
      <c r="AU530" s="129" t="s">
        <v>86</v>
      </c>
      <c r="AY530" s="122" t="s">
        <v>305</v>
      </c>
      <c r="BK530" s="130">
        <f>SUM(BK531:BK561)</f>
        <v>0</v>
      </c>
    </row>
    <row r="531" spans="2:65" s="1" customFormat="1" ht="21.75" customHeight="1">
      <c r="B531" s="33"/>
      <c r="C531" s="133" t="s">
        <v>1773</v>
      </c>
      <c r="D531" s="133" t="s">
        <v>307</v>
      </c>
      <c r="E531" s="134" t="s">
        <v>6012</v>
      </c>
      <c r="F531" s="135" t="s">
        <v>6013</v>
      </c>
      <c r="G531" s="136" t="s">
        <v>5668</v>
      </c>
      <c r="H531" s="137">
        <v>1915</v>
      </c>
      <c r="I531" s="138"/>
      <c r="J531" s="139">
        <f>ROUND(I531*H531,2)</f>
        <v>0</v>
      </c>
      <c r="K531" s="135" t="s">
        <v>721</v>
      </c>
      <c r="L531" s="33"/>
      <c r="M531" s="140" t="s">
        <v>42</v>
      </c>
      <c r="N531" s="141" t="s">
        <v>50</v>
      </c>
      <c r="P531" s="142">
        <f>O531*H531</f>
        <v>0</v>
      </c>
      <c r="Q531" s="142">
        <v>0</v>
      </c>
      <c r="R531" s="142">
        <f>Q531*H531</f>
        <v>0</v>
      </c>
      <c r="S531" s="142">
        <v>0</v>
      </c>
      <c r="T531" s="143">
        <f>S531*H531</f>
        <v>0</v>
      </c>
      <c r="AR531" s="144" t="s">
        <v>436</v>
      </c>
      <c r="AT531" s="144" t="s">
        <v>307</v>
      </c>
      <c r="AU531" s="144" t="s">
        <v>88</v>
      </c>
      <c r="AY531" s="18" t="s">
        <v>305</v>
      </c>
      <c r="BE531" s="145">
        <f>IF(N531="základní",J531,0)</f>
        <v>0</v>
      </c>
      <c r="BF531" s="145">
        <f>IF(N531="snížená",J531,0)</f>
        <v>0</v>
      </c>
      <c r="BG531" s="145">
        <f>IF(N531="zákl. přenesená",J531,0)</f>
        <v>0</v>
      </c>
      <c r="BH531" s="145">
        <f>IF(N531="sníž. přenesená",J531,0)</f>
        <v>0</v>
      </c>
      <c r="BI531" s="145">
        <f>IF(N531="nulová",J531,0)</f>
        <v>0</v>
      </c>
      <c r="BJ531" s="18" t="s">
        <v>86</v>
      </c>
      <c r="BK531" s="145">
        <f>ROUND(I531*H531,2)</f>
        <v>0</v>
      </c>
      <c r="BL531" s="18" t="s">
        <v>436</v>
      </c>
      <c r="BM531" s="144" t="s">
        <v>2591</v>
      </c>
    </row>
    <row r="532" spans="2:65" s="1" customFormat="1" ht="11.25">
      <c r="B532" s="33"/>
      <c r="D532" s="146" t="s">
        <v>313</v>
      </c>
      <c r="F532" s="147" t="s">
        <v>6013</v>
      </c>
      <c r="I532" s="148"/>
      <c r="L532" s="33"/>
      <c r="M532" s="149"/>
      <c r="T532" s="54"/>
      <c r="AT532" s="18" t="s">
        <v>313</v>
      </c>
      <c r="AU532" s="18" t="s">
        <v>88</v>
      </c>
    </row>
    <row r="533" spans="2:65" s="1" customFormat="1" ht="37.9" customHeight="1">
      <c r="B533" s="33"/>
      <c r="C533" s="133" t="s">
        <v>1779</v>
      </c>
      <c r="D533" s="133" t="s">
        <v>307</v>
      </c>
      <c r="E533" s="134" t="s">
        <v>6014</v>
      </c>
      <c r="F533" s="135" t="s">
        <v>6015</v>
      </c>
      <c r="G533" s="136" t="s">
        <v>402</v>
      </c>
      <c r="H533" s="137">
        <v>5840</v>
      </c>
      <c r="I533" s="138"/>
      <c r="J533" s="139">
        <f>ROUND(I533*H533,2)</f>
        <v>0</v>
      </c>
      <c r="K533" s="135" t="s">
        <v>721</v>
      </c>
      <c r="L533" s="33"/>
      <c r="M533" s="140" t="s">
        <v>42</v>
      </c>
      <c r="N533" s="141" t="s">
        <v>50</v>
      </c>
      <c r="P533" s="142">
        <f>O533*H533</f>
        <v>0</v>
      </c>
      <c r="Q533" s="142">
        <v>0</v>
      </c>
      <c r="R533" s="142">
        <f>Q533*H533</f>
        <v>0</v>
      </c>
      <c r="S533" s="142">
        <v>0</v>
      </c>
      <c r="T533" s="143">
        <f>S533*H533</f>
        <v>0</v>
      </c>
      <c r="AR533" s="144" t="s">
        <v>436</v>
      </c>
      <c r="AT533" s="144" t="s">
        <v>307</v>
      </c>
      <c r="AU533" s="144" t="s">
        <v>88</v>
      </c>
      <c r="AY533" s="18" t="s">
        <v>305</v>
      </c>
      <c r="BE533" s="145">
        <f>IF(N533="základní",J533,0)</f>
        <v>0</v>
      </c>
      <c r="BF533" s="145">
        <f>IF(N533="snížená",J533,0)</f>
        <v>0</v>
      </c>
      <c r="BG533" s="145">
        <f>IF(N533="zákl. přenesená",J533,0)</f>
        <v>0</v>
      </c>
      <c r="BH533" s="145">
        <f>IF(N533="sníž. přenesená",J533,0)</f>
        <v>0</v>
      </c>
      <c r="BI533" s="145">
        <f>IF(N533="nulová",J533,0)</f>
        <v>0</v>
      </c>
      <c r="BJ533" s="18" t="s">
        <v>86</v>
      </c>
      <c r="BK533" s="145">
        <f>ROUND(I533*H533,2)</f>
        <v>0</v>
      </c>
      <c r="BL533" s="18" t="s">
        <v>436</v>
      </c>
      <c r="BM533" s="144" t="s">
        <v>2601</v>
      </c>
    </row>
    <row r="534" spans="2:65" s="1" customFormat="1" ht="19.5">
      <c r="B534" s="33"/>
      <c r="D534" s="146" t="s">
        <v>313</v>
      </c>
      <c r="F534" s="147" t="s">
        <v>6015</v>
      </c>
      <c r="I534" s="148"/>
      <c r="L534" s="33"/>
      <c r="M534" s="149"/>
      <c r="T534" s="54"/>
      <c r="AT534" s="18" t="s">
        <v>313</v>
      </c>
      <c r="AU534" s="18" t="s">
        <v>88</v>
      </c>
    </row>
    <row r="535" spans="2:65" s="1" customFormat="1" ht="37.9" customHeight="1">
      <c r="B535" s="33"/>
      <c r="C535" s="133" t="s">
        <v>1783</v>
      </c>
      <c r="D535" s="133" t="s">
        <v>307</v>
      </c>
      <c r="E535" s="134" t="s">
        <v>6016</v>
      </c>
      <c r="F535" s="135" t="s">
        <v>6017</v>
      </c>
      <c r="G535" s="136" t="s">
        <v>199</v>
      </c>
      <c r="H535" s="137">
        <v>5</v>
      </c>
      <c r="I535" s="138"/>
      <c r="J535" s="139">
        <f>ROUND(I535*H535,2)</f>
        <v>0</v>
      </c>
      <c r="K535" s="135" t="s">
        <v>721</v>
      </c>
      <c r="L535" s="33"/>
      <c r="M535" s="140" t="s">
        <v>42</v>
      </c>
      <c r="N535" s="141" t="s">
        <v>50</v>
      </c>
      <c r="P535" s="142">
        <f>O535*H535</f>
        <v>0</v>
      </c>
      <c r="Q535" s="142">
        <v>0</v>
      </c>
      <c r="R535" s="142">
        <f>Q535*H535</f>
        <v>0</v>
      </c>
      <c r="S535" s="142">
        <v>0</v>
      </c>
      <c r="T535" s="143">
        <f>S535*H535</f>
        <v>0</v>
      </c>
      <c r="AR535" s="144" t="s">
        <v>436</v>
      </c>
      <c r="AT535" s="144" t="s">
        <v>307</v>
      </c>
      <c r="AU535" s="144" t="s">
        <v>88</v>
      </c>
      <c r="AY535" s="18" t="s">
        <v>305</v>
      </c>
      <c r="BE535" s="145">
        <f>IF(N535="základní",J535,0)</f>
        <v>0</v>
      </c>
      <c r="BF535" s="145">
        <f>IF(N535="snížená",J535,0)</f>
        <v>0</v>
      </c>
      <c r="BG535" s="145">
        <f>IF(N535="zákl. přenesená",J535,0)</f>
        <v>0</v>
      </c>
      <c r="BH535" s="145">
        <f>IF(N535="sníž. přenesená",J535,0)</f>
        <v>0</v>
      </c>
      <c r="BI535" s="145">
        <f>IF(N535="nulová",J535,0)</f>
        <v>0</v>
      </c>
      <c r="BJ535" s="18" t="s">
        <v>86</v>
      </c>
      <c r="BK535" s="145">
        <f>ROUND(I535*H535,2)</f>
        <v>0</v>
      </c>
      <c r="BL535" s="18" t="s">
        <v>436</v>
      </c>
      <c r="BM535" s="144" t="s">
        <v>2609</v>
      </c>
    </row>
    <row r="536" spans="2:65" s="1" customFormat="1" ht="19.5">
      <c r="B536" s="33"/>
      <c r="D536" s="146" t="s">
        <v>313</v>
      </c>
      <c r="F536" s="147" t="s">
        <v>6017</v>
      </c>
      <c r="I536" s="148"/>
      <c r="L536" s="33"/>
      <c r="M536" s="149"/>
      <c r="T536" s="54"/>
      <c r="AT536" s="18" t="s">
        <v>313</v>
      </c>
      <c r="AU536" s="18" t="s">
        <v>88</v>
      </c>
    </row>
    <row r="537" spans="2:65" s="1" customFormat="1" ht="16.5" customHeight="1">
      <c r="B537" s="33"/>
      <c r="C537" s="133" t="s">
        <v>1787</v>
      </c>
      <c r="D537" s="133" t="s">
        <v>307</v>
      </c>
      <c r="E537" s="134" t="s">
        <v>6018</v>
      </c>
      <c r="F537" s="135" t="s">
        <v>6019</v>
      </c>
      <c r="G537" s="136" t="s">
        <v>402</v>
      </c>
      <c r="H537" s="137">
        <v>5840</v>
      </c>
      <c r="I537" s="138"/>
      <c r="J537" s="139">
        <f>ROUND(I537*H537,2)</f>
        <v>0</v>
      </c>
      <c r="K537" s="135" t="s">
        <v>721</v>
      </c>
      <c r="L537" s="33"/>
      <c r="M537" s="140" t="s">
        <v>42</v>
      </c>
      <c r="N537" s="141" t="s">
        <v>50</v>
      </c>
      <c r="P537" s="142">
        <f>O537*H537</f>
        <v>0</v>
      </c>
      <c r="Q537" s="142">
        <v>0</v>
      </c>
      <c r="R537" s="142">
        <f>Q537*H537</f>
        <v>0</v>
      </c>
      <c r="S537" s="142">
        <v>0</v>
      </c>
      <c r="T537" s="143">
        <f>S537*H537</f>
        <v>0</v>
      </c>
      <c r="AR537" s="144" t="s">
        <v>436</v>
      </c>
      <c r="AT537" s="144" t="s">
        <v>307</v>
      </c>
      <c r="AU537" s="144" t="s">
        <v>88</v>
      </c>
      <c r="AY537" s="18" t="s">
        <v>305</v>
      </c>
      <c r="BE537" s="145">
        <f>IF(N537="základní",J537,0)</f>
        <v>0</v>
      </c>
      <c r="BF537" s="145">
        <f>IF(N537="snížená",J537,0)</f>
        <v>0</v>
      </c>
      <c r="BG537" s="145">
        <f>IF(N537="zákl. přenesená",J537,0)</f>
        <v>0</v>
      </c>
      <c r="BH537" s="145">
        <f>IF(N537="sníž. přenesená",J537,0)</f>
        <v>0</v>
      </c>
      <c r="BI537" s="145">
        <f>IF(N537="nulová",J537,0)</f>
        <v>0</v>
      </c>
      <c r="BJ537" s="18" t="s">
        <v>86</v>
      </c>
      <c r="BK537" s="145">
        <f>ROUND(I537*H537,2)</f>
        <v>0</v>
      </c>
      <c r="BL537" s="18" t="s">
        <v>436</v>
      </c>
      <c r="BM537" s="144" t="s">
        <v>2617</v>
      </c>
    </row>
    <row r="538" spans="2:65" s="1" customFormat="1" ht="11.25">
      <c r="B538" s="33"/>
      <c r="D538" s="146" t="s">
        <v>313</v>
      </c>
      <c r="F538" s="147" t="s">
        <v>6019</v>
      </c>
      <c r="I538" s="148"/>
      <c r="L538" s="33"/>
      <c r="M538" s="149"/>
      <c r="T538" s="54"/>
      <c r="AT538" s="18" t="s">
        <v>313</v>
      </c>
      <c r="AU538" s="18" t="s">
        <v>88</v>
      </c>
    </row>
    <row r="539" spans="2:65" s="1" customFormat="1" ht="16.5" customHeight="1">
      <c r="B539" s="33"/>
      <c r="C539" s="133" t="s">
        <v>1791</v>
      </c>
      <c r="D539" s="133" t="s">
        <v>307</v>
      </c>
      <c r="E539" s="134" t="s">
        <v>6020</v>
      </c>
      <c r="F539" s="135" t="s">
        <v>6021</v>
      </c>
      <c r="G539" s="136" t="s">
        <v>5668</v>
      </c>
      <c r="H539" s="137">
        <v>1</v>
      </c>
      <c r="I539" s="138"/>
      <c r="J539" s="139">
        <f>ROUND(I539*H539,2)</f>
        <v>0</v>
      </c>
      <c r="K539" s="135" t="s">
        <v>721</v>
      </c>
      <c r="L539" s="33"/>
      <c r="M539" s="140" t="s">
        <v>42</v>
      </c>
      <c r="N539" s="141" t="s">
        <v>50</v>
      </c>
      <c r="P539" s="142">
        <f>O539*H539</f>
        <v>0</v>
      </c>
      <c r="Q539" s="142">
        <v>0</v>
      </c>
      <c r="R539" s="142">
        <f>Q539*H539</f>
        <v>0</v>
      </c>
      <c r="S539" s="142">
        <v>0</v>
      </c>
      <c r="T539" s="143">
        <f>S539*H539</f>
        <v>0</v>
      </c>
      <c r="AR539" s="144" t="s">
        <v>436</v>
      </c>
      <c r="AT539" s="144" t="s">
        <v>307</v>
      </c>
      <c r="AU539" s="144" t="s">
        <v>88</v>
      </c>
      <c r="AY539" s="18" t="s">
        <v>305</v>
      </c>
      <c r="BE539" s="145">
        <f>IF(N539="základní",J539,0)</f>
        <v>0</v>
      </c>
      <c r="BF539" s="145">
        <f>IF(N539="snížená",J539,0)</f>
        <v>0</v>
      </c>
      <c r="BG539" s="145">
        <f>IF(N539="zákl. přenesená",J539,0)</f>
        <v>0</v>
      </c>
      <c r="BH539" s="145">
        <f>IF(N539="sníž. přenesená",J539,0)</f>
        <v>0</v>
      </c>
      <c r="BI539" s="145">
        <f>IF(N539="nulová",J539,0)</f>
        <v>0</v>
      </c>
      <c r="BJ539" s="18" t="s">
        <v>86</v>
      </c>
      <c r="BK539" s="145">
        <f>ROUND(I539*H539,2)</f>
        <v>0</v>
      </c>
      <c r="BL539" s="18" t="s">
        <v>436</v>
      </c>
      <c r="BM539" s="144" t="s">
        <v>2625</v>
      </c>
    </row>
    <row r="540" spans="2:65" s="1" customFormat="1" ht="11.25">
      <c r="B540" s="33"/>
      <c r="D540" s="146" t="s">
        <v>313</v>
      </c>
      <c r="F540" s="147" t="s">
        <v>6021</v>
      </c>
      <c r="I540" s="148"/>
      <c r="L540" s="33"/>
      <c r="M540" s="149"/>
      <c r="T540" s="54"/>
      <c r="AT540" s="18" t="s">
        <v>313</v>
      </c>
      <c r="AU540" s="18" t="s">
        <v>88</v>
      </c>
    </row>
    <row r="541" spans="2:65" s="1" customFormat="1" ht="16.5" customHeight="1">
      <c r="B541" s="33"/>
      <c r="C541" s="133" t="s">
        <v>1795</v>
      </c>
      <c r="D541" s="133" t="s">
        <v>307</v>
      </c>
      <c r="E541" s="134" t="s">
        <v>6022</v>
      </c>
      <c r="F541" s="135" t="s">
        <v>6023</v>
      </c>
      <c r="G541" s="136" t="s">
        <v>5668</v>
      </c>
      <c r="H541" s="137">
        <v>1</v>
      </c>
      <c r="I541" s="138"/>
      <c r="J541" s="139">
        <f>ROUND(I541*H541,2)</f>
        <v>0</v>
      </c>
      <c r="K541" s="135" t="s">
        <v>721</v>
      </c>
      <c r="L541" s="33"/>
      <c r="M541" s="140" t="s">
        <v>42</v>
      </c>
      <c r="N541" s="141" t="s">
        <v>50</v>
      </c>
      <c r="P541" s="142">
        <f>O541*H541</f>
        <v>0</v>
      </c>
      <c r="Q541" s="142">
        <v>0</v>
      </c>
      <c r="R541" s="142">
        <f>Q541*H541</f>
        <v>0</v>
      </c>
      <c r="S541" s="142">
        <v>0</v>
      </c>
      <c r="T541" s="143">
        <f>S541*H541</f>
        <v>0</v>
      </c>
      <c r="AR541" s="144" t="s">
        <v>436</v>
      </c>
      <c r="AT541" s="144" t="s">
        <v>307</v>
      </c>
      <c r="AU541" s="144" t="s">
        <v>88</v>
      </c>
      <c r="AY541" s="18" t="s">
        <v>305</v>
      </c>
      <c r="BE541" s="145">
        <f>IF(N541="základní",J541,0)</f>
        <v>0</v>
      </c>
      <c r="BF541" s="145">
        <f>IF(N541="snížená",J541,0)</f>
        <v>0</v>
      </c>
      <c r="BG541" s="145">
        <f>IF(N541="zákl. přenesená",J541,0)</f>
        <v>0</v>
      </c>
      <c r="BH541" s="145">
        <f>IF(N541="sníž. přenesená",J541,0)</f>
        <v>0</v>
      </c>
      <c r="BI541" s="145">
        <f>IF(N541="nulová",J541,0)</f>
        <v>0</v>
      </c>
      <c r="BJ541" s="18" t="s">
        <v>86</v>
      </c>
      <c r="BK541" s="145">
        <f>ROUND(I541*H541,2)</f>
        <v>0</v>
      </c>
      <c r="BL541" s="18" t="s">
        <v>436</v>
      </c>
      <c r="BM541" s="144" t="s">
        <v>2633</v>
      </c>
    </row>
    <row r="542" spans="2:65" s="1" customFormat="1" ht="11.25">
      <c r="B542" s="33"/>
      <c r="D542" s="146" t="s">
        <v>313</v>
      </c>
      <c r="F542" s="147" t="s">
        <v>6023</v>
      </c>
      <c r="I542" s="148"/>
      <c r="L542" s="33"/>
      <c r="M542" s="149"/>
      <c r="T542" s="54"/>
      <c r="AT542" s="18" t="s">
        <v>313</v>
      </c>
      <c r="AU542" s="18" t="s">
        <v>88</v>
      </c>
    </row>
    <row r="543" spans="2:65" s="1" customFormat="1" ht="21.75" customHeight="1">
      <c r="B543" s="33"/>
      <c r="C543" s="133" t="s">
        <v>1799</v>
      </c>
      <c r="D543" s="133" t="s">
        <v>307</v>
      </c>
      <c r="E543" s="134" t="s">
        <v>6024</v>
      </c>
      <c r="F543" s="135" t="s">
        <v>6025</v>
      </c>
      <c r="G543" s="136" t="s">
        <v>5668</v>
      </c>
      <c r="H543" s="137">
        <v>1</v>
      </c>
      <c r="I543" s="138"/>
      <c r="J543" s="139">
        <f>ROUND(I543*H543,2)</f>
        <v>0</v>
      </c>
      <c r="K543" s="135" t="s">
        <v>721</v>
      </c>
      <c r="L543" s="33"/>
      <c r="M543" s="140" t="s">
        <v>42</v>
      </c>
      <c r="N543" s="141" t="s">
        <v>50</v>
      </c>
      <c r="P543" s="142">
        <f>O543*H543</f>
        <v>0</v>
      </c>
      <c r="Q543" s="142">
        <v>0</v>
      </c>
      <c r="R543" s="142">
        <f>Q543*H543</f>
        <v>0</v>
      </c>
      <c r="S543" s="142">
        <v>0</v>
      </c>
      <c r="T543" s="143">
        <f>S543*H543</f>
        <v>0</v>
      </c>
      <c r="AR543" s="144" t="s">
        <v>436</v>
      </c>
      <c r="AT543" s="144" t="s">
        <v>307</v>
      </c>
      <c r="AU543" s="144" t="s">
        <v>88</v>
      </c>
      <c r="AY543" s="18" t="s">
        <v>305</v>
      </c>
      <c r="BE543" s="145">
        <f>IF(N543="základní",J543,0)</f>
        <v>0</v>
      </c>
      <c r="BF543" s="145">
        <f>IF(N543="snížená",J543,0)</f>
        <v>0</v>
      </c>
      <c r="BG543" s="145">
        <f>IF(N543="zákl. přenesená",J543,0)</f>
        <v>0</v>
      </c>
      <c r="BH543" s="145">
        <f>IF(N543="sníž. přenesená",J543,0)</f>
        <v>0</v>
      </c>
      <c r="BI543" s="145">
        <f>IF(N543="nulová",J543,0)</f>
        <v>0</v>
      </c>
      <c r="BJ543" s="18" t="s">
        <v>86</v>
      </c>
      <c r="BK543" s="145">
        <f>ROUND(I543*H543,2)</f>
        <v>0</v>
      </c>
      <c r="BL543" s="18" t="s">
        <v>436</v>
      </c>
      <c r="BM543" s="144" t="s">
        <v>2641</v>
      </c>
    </row>
    <row r="544" spans="2:65" s="1" customFormat="1" ht="11.25">
      <c r="B544" s="33"/>
      <c r="D544" s="146" t="s">
        <v>313</v>
      </c>
      <c r="F544" s="147" t="s">
        <v>6025</v>
      </c>
      <c r="I544" s="148"/>
      <c r="L544" s="33"/>
      <c r="M544" s="149"/>
      <c r="T544" s="54"/>
      <c r="AT544" s="18" t="s">
        <v>313</v>
      </c>
      <c r="AU544" s="18" t="s">
        <v>88</v>
      </c>
    </row>
    <row r="545" spans="2:65" s="1" customFormat="1" ht="24.2" customHeight="1">
      <c r="B545" s="33"/>
      <c r="C545" s="133" t="s">
        <v>1803</v>
      </c>
      <c r="D545" s="133" t="s">
        <v>307</v>
      </c>
      <c r="E545" s="134" t="s">
        <v>6026</v>
      </c>
      <c r="F545" s="135" t="s">
        <v>6027</v>
      </c>
      <c r="G545" s="136" t="s">
        <v>5668</v>
      </c>
      <c r="H545" s="137">
        <v>2</v>
      </c>
      <c r="I545" s="138"/>
      <c r="J545" s="139">
        <f>ROUND(I545*H545,2)</f>
        <v>0</v>
      </c>
      <c r="K545" s="135" t="s">
        <v>721</v>
      </c>
      <c r="L545" s="33"/>
      <c r="M545" s="140" t="s">
        <v>42</v>
      </c>
      <c r="N545" s="141" t="s">
        <v>50</v>
      </c>
      <c r="P545" s="142">
        <f>O545*H545</f>
        <v>0</v>
      </c>
      <c r="Q545" s="142">
        <v>0</v>
      </c>
      <c r="R545" s="142">
        <f>Q545*H545</f>
        <v>0</v>
      </c>
      <c r="S545" s="142">
        <v>0</v>
      </c>
      <c r="T545" s="143">
        <f>S545*H545</f>
        <v>0</v>
      </c>
      <c r="AR545" s="144" t="s">
        <v>436</v>
      </c>
      <c r="AT545" s="144" t="s">
        <v>307</v>
      </c>
      <c r="AU545" s="144" t="s">
        <v>88</v>
      </c>
      <c r="AY545" s="18" t="s">
        <v>305</v>
      </c>
      <c r="BE545" s="145">
        <f>IF(N545="základní",J545,0)</f>
        <v>0</v>
      </c>
      <c r="BF545" s="145">
        <f>IF(N545="snížená",J545,0)</f>
        <v>0</v>
      </c>
      <c r="BG545" s="145">
        <f>IF(N545="zákl. přenesená",J545,0)</f>
        <v>0</v>
      </c>
      <c r="BH545" s="145">
        <f>IF(N545="sníž. přenesená",J545,0)</f>
        <v>0</v>
      </c>
      <c r="BI545" s="145">
        <f>IF(N545="nulová",J545,0)</f>
        <v>0</v>
      </c>
      <c r="BJ545" s="18" t="s">
        <v>86</v>
      </c>
      <c r="BK545" s="145">
        <f>ROUND(I545*H545,2)</f>
        <v>0</v>
      </c>
      <c r="BL545" s="18" t="s">
        <v>436</v>
      </c>
      <c r="BM545" s="144" t="s">
        <v>2649</v>
      </c>
    </row>
    <row r="546" spans="2:65" s="1" customFormat="1" ht="11.25">
      <c r="B546" s="33"/>
      <c r="D546" s="146" t="s">
        <v>313</v>
      </c>
      <c r="F546" s="147" t="s">
        <v>6027</v>
      </c>
      <c r="I546" s="148"/>
      <c r="L546" s="33"/>
      <c r="M546" s="149"/>
      <c r="T546" s="54"/>
      <c r="AT546" s="18" t="s">
        <v>313</v>
      </c>
      <c r="AU546" s="18" t="s">
        <v>88</v>
      </c>
    </row>
    <row r="547" spans="2:65" s="1" customFormat="1" ht="62.65" customHeight="1">
      <c r="B547" s="33"/>
      <c r="C547" s="133" t="s">
        <v>1807</v>
      </c>
      <c r="D547" s="133" t="s">
        <v>307</v>
      </c>
      <c r="E547" s="134" t="s">
        <v>6028</v>
      </c>
      <c r="F547" s="135" t="s">
        <v>6029</v>
      </c>
      <c r="G547" s="136" t="s">
        <v>402</v>
      </c>
      <c r="H547" s="137">
        <v>80</v>
      </c>
      <c r="I547" s="138"/>
      <c r="J547" s="139">
        <f>ROUND(I547*H547,2)</f>
        <v>0</v>
      </c>
      <c r="K547" s="135" t="s">
        <v>721</v>
      </c>
      <c r="L547" s="33"/>
      <c r="M547" s="140" t="s">
        <v>42</v>
      </c>
      <c r="N547" s="141" t="s">
        <v>50</v>
      </c>
      <c r="P547" s="142">
        <f>O547*H547</f>
        <v>0</v>
      </c>
      <c r="Q547" s="142">
        <v>0</v>
      </c>
      <c r="R547" s="142">
        <f>Q547*H547</f>
        <v>0</v>
      </c>
      <c r="S547" s="142">
        <v>0</v>
      </c>
      <c r="T547" s="143">
        <f>S547*H547</f>
        <v>0</v>
      </c>
      <c r="AR547" s="144" t="s">
        <v>436</v>
      </c>
      <c r="AT547" s="144" t="s">
        <v>307</v>
      </c>
      <c r="AU547" s="144" t="s">
        <v>88</v>
      </c>
      <c r="AY547" s="18" t="s">
        <v>305</v>
      </c>
      <c r="BE547" s="145">
        <f>IF(N547="základní",J547,0)</f>
        <v>0</v>
      </c>
      <c r="BF547" s="145">
        <f>IF(N547="snížená",J547,0)</f>
        <v>0</v>
      </c>
      <c r="BG547" s="145">
        <f>IF(N547="zákl. přenesená",J547,0)</f>
        <v>0</v>
      </c>
      <c r="BH547" s="145">
        <f>IF(N547="sníž. přenesená",J547,0)</f>
        <v>0</v>
      </c>
      <c r="BI547" s="145">
        <f>IF(N547="nulová",J547,0)</f>
        <v>0</v>
      </c>
      <c r="BJ547" s="18" t="s">
        <v>86</v>
      </c>
      <c r="BK547" s="145">
        <f>ROUND(I547*H547,2)</f>
        <v>0</v>
      </c>
      <c r="BL547" s="18" t="s">
        <v>436</v>
      </c>
      <c r="BM547" s="144" t="s">
        <v>2657</v>
      </c>
    </row>
    <row r="548" spans="2:65" s="1" customFormat="1" ht="39">
      <c r="B548" s="33"/>
      <c r="D548" s="146" t="s">
        <v>313</v>
      </c>
      <c r="F548" s="147" t="s">
        <v>6029</v>
      </c>
      <c r="I548" s="148"/>
      <c r="L548" s="33"/>
      <c r="M548" s="149"/>
      <c r="T548" s="54"/>
      <c r="AT548" s="18" t="s">
        <v>313</v>
      </c>
      <c r="AU548" s="18" t="s">
        <v>88</v>
      </c>
    </row>
    <row r="549" spans="2:65" s="1" customFormat="1" ht="49.15" customHeight="1">
      <c r="B549" s="33"/>
      <c r="C549" s="133" t="s">
        <v>1811</v>
      </c>
      <c r="D549" s="133" t="s">
        <v>307</v>
      </c>
      <c r="E549" s="134" t="s">
        <v>6030</v>
      </c>
      <c r="F549" s="135" t="s">
        <v>6031</v>
      </c>
      <c r="G549" s="136" t="s">
        <v>402</v>
      </c>
      <c r="H549" s="137">
        <v>80</v>
      </c>
      <c r="I549" s="138"/>
      <c r="J549" s="139">
        <f>ROUND(I549*H549,2)</f>
        <v>0</v>
      </c>
      <c r="K549" s="135" t="s">
        <v>721</v>
      </c>
      <c r="L549" s="33"/>
      <c r="M549" s="140" t="s">
        <v>42</v>
      </c>
      <c r="N549" s="141" t="s">
        <v>50</v>
      </c>
      <c r="P549" s="142">
        <f>O549*H549</f>
        <v>0</v>
      </c>
      <c r="Q549" s="142">
        <v>0</v>
      </c>
      <c r="R549" s="142">
        <f>Q549*H549</f>
        <v>0</v>
      </c>
      <c r="S549" s="142">
        <v>0</v>
      </c>
      <c r="T549" s="143">
        <f>S549*H549</f>
        <v>0</v>
      </c>
      <c r="AR549" s="144" t="s">
        <v>436</v>
      </c>
      <c r="AT549" s="144" t="s">
        <v>307</v>
      </c>
      <c r="AU549" s="144" t="s">
        <v>88</v>
      </c>
      <c r="AY549" s="18" t="s">
        <v>305</v>
      </c>
      <c r="BE549" s="145">
        <f>IF(N549="základní",J549,0)</f>
        <v>0</v>
      </c>
      <c r="BF549" s="145">
        <f>IF(N549="snížená",J549,0)</f>
        <v>0</v>
      </c>
      <c r="BG549" s="145">
        <f>IF(N549="zákl. přenesená",J549,0)</f>
        <v>0</v>
      </c>
      <c r="BH549" s="145">
        <f>IF(N549="sníž. přenesená",J549,0)</f>
        <v>0</v>
      </c>
      <c r="BI549" s="145">
        <f>IF(N549="nulová",J549,0)</f>
        <v>0</v>
      </c>
      <c r="BJ549" s="18" t="s">
        <v>86</v>
      </c>
      <c r="BK549" s="145">
        <f>ROUND(I549*H549,2)</f>
        <v>0</v>
      </c>
      <c r="BL549" s="18" t="s">
        <v>436</v>
      </c>
      <c r="BM549" s="144" t="s">
        <v>2665</v>
      </c>
    </row>
    <row r="550" spans="2:65" s="1" customFormat="1" ht="29.25">
      <c r="B550" s="33"/>
      <c r="D550" s="146" t="s">
        <v>313</v>
      </c>
      <c r="F550" s="147" t="s">
        <v>6031</v>
      </c>
      <c r="I550" s="148"/>
      <c r="L550" s="33"/>
      <c r="M550" s="149"/>
      <c r="T550" s="54"/>
      <c r="AT550" s="18" t="s">
        <v>313</v>
      </c>
      <c r="AU550" s="18" t="s">
        <v>88</v>
      </c>
    </row>
    <row r="551" spans="2:65" s="1" customFormat="1" ht="37.9" customHeight="1">
      <c r="B551" s="33"/>
      <c r="C551" s="133" t="s">
        <v>1815</v>
      </c>
      <c r="D551" s="133" t="s">
        <v>307</v>
      </c>
      <c r="E551" s="134" t="s">
        <v>6032</v>
      </c>
      <c r="F551" s="135" t="s">
        <v>6033</v>
      </c>
      <c r="G551" s="136" t="s">
        <v>402</v>
      </c>
      <c r="H551" s="137">
        <v>160</v>
      </c>
      <c r="I551" s="138"/>
      <c r="J551" s="139">
        <f>ROUND(I551*H551,2)</f>
        <v>0</v>
      </c>
      <c r="K551" s="135" t="s">
        <v>721</v>
      </c>
      <c r="L551" s="33"/>
      <c r="M551" s="140" t="s">
        <v>42</v>
      </c>
      <c r="N551" s="141" t="s">
        <v>50</v>
      </c>
      <c r="P551" s="142">
        <f>O551*H551</f>
        <v>0</v>
      </c>
      <c r="Q551" s="142">
        <v>0</v>
      </c>
      <c r="R551" s="142">
        <f>Q551*H551</f>
        <v>0</v>
      </c>
      <c r="S551" s="142">
        <v>0</v>
      </c>
      <c r="T551" s="143">
        <f>S551*H551</f>
        <v>0</v>
      </c>
      <c r="AR551" s="144" t="s">
        <v>436</v>
      </c>
      <c r="AT551" s="144" t="s">
        <v>307</v>
      </c>
      <c r="AU551" s="144" t="s">
        <v>88</v>
      </c>
      <c r="AY551" s="18" t="s">
        <v>305</v>
      </c>
      <c r="BE551" s="145">
        <f>IF(N551="základní",J551,0)</f>
        <v>0</v>
      </c>
      <c r="BF551" s="145">
        <f>IF(N551="snížená",J551,0)</f>
        <v>0</v>
      </c>
      <c r="BG551" s="145">
        <f>IF(N551="zákl. přenesená",J551,0)</f>
        <v>0</v>
      </c>
      <c r="BH551" s="145">
        <f>IF(N551="sníž. přenesená",J551,0)</f>
        <v>0</v>
      </c>
      <c r="BI551" s="145">
        <f>IF(N551="nulová",J551,0)</f>
        <v>0</v>
      </c>
      <c r="BJ551" s="18" t="s">
        <v>86</v>
      </c>
      <c r="BK551" s="145">
        <f>ROUND(I551*H551,2)</f>
        <v>0</v>
      </c>
      <c r="BL551" s="18" t="s">
        <v>436</v>
      </c>
      <c r="BM551" s="144" t="s">
        <v>2673</v>
      </c>
    </row>
    <row r="552" spans="2:65" s="1" customFormat="1" ht="19.5">
      <c r="B552" s="33"/>
      <c r="D552" s="146" t="s">
        <v>313</v>
      </c>
      <c r="F552" s="147" t="s">
        <v>6033</v>
      </c>
      <c r="I552" s="148"/>
      <c r="L552" s="33"/>
      <c r="M552" s="149"/>
      <c r="T552" s="54"/>
      <c r="AT552" s="18" t="s">
        <v>313</v>
      </c>
      <c r="AU552" s="18" t="s">
        <v>88</v>
      </c>
    </row>
    <row r="553" spans="2:65" s="1" customFormat="1" ht="24.2" customHeight="1">
      <c r="B553" s="33"/>
      <c r="C553" s="179" t="s">
        <v>1819</v>
      </c>
      <c r="D553" s="179" t="s">
        <v>341</v>
      </c>
      <c r="E553" s="180" t="s">
        <v>6034</v>
      </c>
      <c r="F553" s="181" t="s">
        <v>6035</v>
      </c>
      <c r="G553" s="182" t="s">
        <v>402</v>
      </c>
      <c r="H553" s="183">
        <v>80</v>
      </c>
      <c r="I553" s="184"/>
      <c r="J553" s="185">
        <f>ROUND(I553*H553,2)</f>
        <v>0</v>
      </c>
      <c r="K553" s="181" t="s">
        <v>721</v>
      </c>
      <c r="L553" s="186"/>
      <c r="M553" s="187" t="s">
        <v>42</v>
      </c>
      <c r="N553" s="188" t="s">
        <v>50</v>
      </c>
      <c r="P553" s="142">
        <f>O553*H553</f>
        <v>0</v>
      </c>
      <c r="Q553" s="142">
        <v>0</v>
      </c>
      <c r="R553" s="142">
        <f>Q553*H553</f>
        <v>0</v>
      </c>
      <c r="S553" s="142">
        <v>0</v>
      </c>
      <c r="T553" s="143">
        <f>S553*H553</f>
        <v>0</v>
      </c>
      <c r="AR553" s="144" t="s">
        <v>559</v>
      </c>
      <c r="AT553" s="144" t="s">
        <v>341</v>
      </c>
      <c r="AU553" s="144" t="s">
        <v>88</v>
      </c>
      <c r="AY553" s="18" t="s">
        <v>305</v>
      </c>
      <c r="BE553" s="145">
        <f>IF(N553="základní",J553,0)</f>
        <v>0</v>
      </c>
      <c r="BF553" s="145">
        <f>IF(N553="snížená",J553,0)</f>
        <v>0</v>
      </c>
      <c r="BG553" s="145">
        <f>IF(N553="zákl. přenesená",J553,0)</f>
        <v>0</v>
      </c>
      <c r="BH553" s="145">
        <f>IF(N553="sníž. přenesená",J553,0)</f>
        <v>0</v>
      </c>
      <c r="BI553" s="145">
        <f>IF(N553="nulová",J553,0)</f>
        <v>0</v>
      </c>
      <c r="BJ553" s="18" t="s">
        <v>86</v>
      </c>
      <c r="BK553" s="145">
        <f>ROUND(I553*H553,2)</f>
        <v>0</v>
      </c>
      <c r="BL553" s="18" t="s">
        <v>436</v>
      </c>
      <c r="BM553" s="144" t="s">
        <v>2681</v>
      </c>
    </row>
    <row r="554" spans="2:65" s="1" customFormat="1" ht="19.5">
      <c r="B554" s="33"/>
      <c r="D554" s="146" t="s">
        <v>313</v>
      </c>
      <c r="F554" s="147" t="s">
        <v>6035</v>
      </c>
      <c r="I554" s="148"/>
      <c r="L554" s="33"/>
      <c r="M554" s="149"/>
      <c r="T554" s="54"/>
      <c r="AT554" s="18" t="s">
        <v>313</v>
      </c>
      <c r="AU554" s="18" t="s">
        <v>88</v>
      </c>
    </row>
    <row r="555" spans="2:65" s="1" customFormat="1" ht="24.2" customHeight="1">
      <c r="B555" s="33"/>
      <c r="C555" s="179" t="s">
        <v>1825</v>
      </c>
      <c r="D555" s="179" t="s">
        <v>341</v>
      </c>
      <c r="E555" s="180" t="s">
        <v>6036</v>
      </c>
      <c r="F555" s="181" t="s">
        <v>6037</v>
      </c>
      <c r="G555" s="182" t="s">
        <v>402</v>
      </c>
      <c r="H555" s="183">
        <v>80</v>
      </c>
      <c r="I555" s="184"/>
      <c r="J555" s="185">
        <f>ROUND(I555*H555,2)</f>
        <v>0</v>
      </c>
      <c r="K555" s="181" t="s">
        <v>721</v>
      </c>
      <c r="L555" s="186"/>
      <c r="M555" s="187" t="s">
        <v>42</v>
      </c>
      <c r="N555" s="188" t="s">
        <v>50</v>
      </c>
      <c r="P555" s="142">
        <f>O555*H555</f>
        <v>0</v>
      </c>
      <c r="Q555" s="142">
        <v>0</v>
      </c>
      <c r="R555" s="142">
        <f>Q555*H555</f>
        <v>0</v>
      </c>
      <c r="S555" s="142">
        <v>0</v>
      </c>
      <c r="T555" s="143">
        <f>S555*H555</f>
        <v>0</v>
      </c>
      <c r="AR555" s="144" t="s">
        <v>559</v>
      </c>
      <c r="AT555" s="144" t="s">
        <v>341</v>
      </c>
      <c r="AU555" s="144" t="s">
        <v>88</v>
      </c>
      <c r="AY555" s="18" t="s">
        <v>305</v>
      </c>
      <c r="BE555" s="145">
        <f>IF(N555="základní",J555,0)</f>
        <v>0</v>
      </c>
      <c r="BF555" s="145">
        <f>IF(N555="snížená",J555,0)</f>
        <v>0</v>
      </c>
      <c r="BG555" s="145">
        <f>IF(N555="zákl. přenesená",J555,0)</f>
        <v>0</v>
      </c>
      <c r="BH555" s="145">
        <f>IF(N555="sníž. přenesená",J555,0)</f>
        <v>0</v>
      </c>
      <c r="BI555" s="145">
        <f>IF(N555="nulová",J555,0)</f>
        <v>0</v>
      </c>
      <c r="BJ555" s="18" t="s">
        <v>86</v>
      </c>
      <c r="BK555" s="145">
        <f>ROUND(I555*H555,2)</f>
        <v>0</v>
      </c>
      <c r="BL555" s="18" t="s">
        <v>436</v>
      </c>
      <c r="BM555" s="144" t="s">
        <v>2689</v>
      </c>
    </row>
    <row r="556" spans="2:65" s="1" customFormat="1" ht="19.5">
      <c r="B556" s="33"/>
      <c r="D556" s="146" t="s">
        <v>313</v>
      </c>
      <c r="F556" s="147" t="s">
        <v>6037</v>
      </c>
      <c r="I556" s="148"/>
      <c r="L556" s="33"/>
      <c r="M556" s="149"/>
      <c r="T556" s="54"/>
      <c r="AT556" s="18" t="s">
        <v>313</v>
      </c>
      <c r="AU556" s="18" t="s">
        <v>88</v>
      </c>
    </row>
    <row r="557" spans="2:65" s="1" customFormat="1" ht="37.9" customHeight="1">
      <c r="B557" s="33"/>
      <c r="C557" s="133" t="s">
        <v>1829</v>
      </c>
      <c r="D557" s="133" t="s">
        <v>307</v>
      </c>
      <c r="E557" s="134" t="s">
        <v>6038</v>
      </c>
      <c r="F557" s="135" t="s">
        <v>6039</v>
      </c>
      <c r="G557" s="136" t="s">
        <v>402</v>
      </c>
      <c r="H557" s="137">
        <v>80</v>
      </c>
      <c r="I557" s="138"/>
      <c r="J557" s="139">
        <f>ROUND(I557*H557,2)</f>
        <v>0</v>
      </c>
      <c r="K557" s="135" t="s">
        <v>721</v>
      </c>
      <c r="L557" s="33"/>
      <c r="M557" s="140" t="s">
        <v>42</v>
      </c>
      <c r="N557" s="141" t="s">
        <v>50</v>
      </c>
      <c r="P557" s="142">
        <f>O557*H557</f>
        <v>0</v>
      </c>
      <c r="Q557" s="142">
        <v>0</v>
      </c>
      <c r="R557" s="142">
        <f>Q557*H557</f>
        <v>0</v>
      </c>
      <c r="S557" s="142">
        <v>0</v>
      </c>
      <c r="T557" s="143">
        <f>S557*H557</f>
        <v>0</v>
      </c>
      <c r="AR557" s="144" t="s">
        <v>436</v>
      </c>
      <c r="AT557" s="144" t="s">
        <v>307</v>
      </c>
      <c r="AU557" s="144" t="s">
        <v>88</v>
      </c>
      <c r="AY557" s="18" t="s">
        <v>305</v>
      </c>
      <c r="BE557" s="145">
        <f>IF(N557="základní",J557,0)</f>
        <v>0</v>
      </c>
      <c r="BF557" s="145">
        <f>IF(N557="snížená",J557,0)</f>
        <v>0</v>
      </c>
      <c r="BG557" s="145">
        <f>IF(N557="zákl. přenesená",J557,0)</f>
        <v>0</v>
      </c>
      <c r="BH557" s="145">
        <f>IF(N557="sníž. přenesená",J557,0)</f>
        <v>0</v>
      </c>
      <c r="BI557" s="145">
        <f>IF(N557="nulová",J557,0)</f>
        <v>0</v>
      </c>
      <c r="BJ557" s="18" t="s">
        <v>86</v>
      </c>
      <c r="BK557" s="145">
        <f>ROUND(I557*H557,2)</f>
        <v>0</v>
      </c>
      <c r="BL557" s="18" t="s">
        <v>436</v>
      </c>
      <c r="BM557" s="144" t="s">
        <v>2697</v>
      </c>
    </row>
    <row r="558" spans="2:65" s="1" customFormat="1" ht="29.25">
      <c r="B558" s="33"/>
      <c r="D558" s="146" t="s">
        <v>313</v>
      </c>
      <c r="F558" s="147" t="s">
        <v>6039</v>
      </c>
      <c r="I558" s="148"/>
      <c r="L558" s="33"/>
      <c r="M558" s="149"/>
      <c r="T558" s="54"/>
      <c r="AT558" s="18" t="s">
        <v>313</v>
      </c>
      <c r="AU558" s="18" t="s">
        <v>88</v>
      </c>
    </row>
    <row r="559" spans="2:65" s="1" customFormat="1" ht="16.5" customHeight="1">
      <c r="B559" s="33"/>
      <c r="C559" s="133" t="s">
        <v>1833</v>
      </c>
      <c r="D559" s="133" t="s">
        <v>307</v>
      </c>
      <c r="E559" s="134" t="s">
        <v>6040</v>
      </c>
      <c r="F559" s="135" t="s">
        <v>6041</v>
      </c>
      <c r="G559" s="136" t="s">
        <v>5668</v>
      </c>
      <c r="H559" s="137">
        <v>1</v>
      </c>
      <c r="I559" s="138"/>
      <c r="J559" s="139">
        <f>ROUND(I559*H559,2)</f>
        <v>0</v>
      </c>
      <c r="K559" s="135" t="s">
        <v>310</v>
      </c>
      <c r="L559" s="33"/>
      <c r="M559" s="140" t="s">
        <v>42</v>
      </c>
      <c r="N559" s="141" t="s">
        <v>50</v>
      </c>
      <c r="P559" s="142">
        <f>O559*H559</f>
        <v>0</v>
      </c>
      <c r="Q559" s="142">
        <v>0</v>
      </c>
      <c r="R559" s="142">
        <f>Q559*H559</f>
        <v>0</v>
      </c>
      <c r="S559" s="142">
        <v>0</v>
      </c>
      <c r="T559" s="143">
        <f>S559*H559</f>
        <v>0</v>
      </c>
      <c r="AR559" s="144" t="s">
        <v>436</v>
      </c>
      <c r="AT559" s="144" t="s">
        <v>307</v>
      </c>
      <c r="AU559" s="144" t="s">
        <v>88</v>
      </c>
      <c r="AY559" s="18" t="s">
        <v>305</v>
      </c>
      <c r="BE559" s="145">
        <f>IF(N559="základní",J559,0)</f>
        <v>0</v>
      </c>
      <c r="BF559" s="145">
        <f>IF(N559="snížená",J559,0)</f>
        <v>0</v>
      </c>
      <c r="BG559" s="145">
        <f>IF(N559="zákl. přenesená",J559,0)</f>
        <v>0</v>
      </c>
      <c r="BH559" s="145">
        <f>IF(N559="sníž. přenesená",J559,0)</f>
        <v>0</v>
      </c>
      <c r="BI559" s="145">
        <f>IF(N559="nulová",J559,0)</f>
        <v>0</v>
      </c>
      <c r="BJ559" s="18" t="s">
        <v>86</v>
      </c>
      <c r="BK559" s="145">
        <f>ROUND(I559*H559,2)</f>
        <v>0</v>
      </c>
      <c r="BL559" s="18" t="s">
        <v>436</v>
      </c>
      <c r="BM559" s="144" t="s">
        <v>2705</v>
      </c>
    </row>
    <row r="560" spans="2:65" s="1" customFormat="1" ht="11.25">
      <c r="B560" s="33"/>
      <c r="D560" s="146" t="s">
        <v>313</v>
      </c>
      <c r="F560" s="147" t="s">
        <v>6041</v>
      </c>
      <c r="I560" s="148"/>
      <c r="L560" s="33"/>
      <c r="M560" s="149"/>
      <c r="T560" s="54"/>
      <c r="AT560" s="18" t="s">
        <v>313</v>
      </c>
      <c r="AU560" s="18" t="s">
        <v>88</v>
      </c>
    </row>
    <row r="561" spans="2:65" s="1" customFormat="1" ht="11.25">
      <c r="B561" s="33"/>
      <c r="D561" s="150" t="s">
        <v>315</v>
      </c>
      <c r="F561" s="151" t="s">
        <v>6042</v>
      </c>
      <c r="I561" s="148"/>
      <c r="L561" s="33"/>
      <c r="M561" s="149"/>
      <c r="T561" s="54"/>
      <c r="AT561" s="18" t="s">
        <v>315</v>
      </c>
      <c r="AU561" s="18" t="s">
        <v>88</v>
      </c>
    </row>
    <row r="562" spans="2:65" s="11" customFormat="1" ht="25.9" customHeight="1">
      <c r="B562" s="121"/>
      <c r="D562" s="122" t="s">
        <v>78</v>
      </c>
      <c r="E562" s="123" t="s">
        <v>6043</v>
      </c>
      <c r="F562" s="123" t="s">
        <v>6044</v>
      </c>
      <c r="I562" s="124"/>
      <c r="J562" s="125">
        <f>BK562</f>
        <v>0</v>
      </c>
      <c r="L562" s="121"/>
      <c r="M562" s="126"/>
      <c r="P562" s="127">
        <f>P563+P600</f>
        <v>0</v>
      </c>
      <c r="R562" s="127">
        <f>R563+R600</f>
        <v>0</v>
      </c>
      <c r="T562" s="128">
        <f>T563+T600</f>
        <v>0</v>
      </c>
      <c r="AR562" s="122" t="s">
        <v>311</v>
      </c>
      <c r="AT562" s="129" t="s">
        <v>78</v>
      </c>
      <c r="AU562" s="129" t="s">
        <v>79</v>
      </c>
      <c r="AY562" s="122" t="s">
        <v>305</v>
      </c>
      <c r="BK562" s="130">
        <f>BK563+BK600</f>
        <v>0</v>
      </c>
    </row>
    <row r="563" spans="2:65" s="11" customFormat="1" ht="22.9" customHeight="1">
      <c r="B563" s="121"/>
      <c r="D563" s="122" t="s">
        <v>78</v>
      </c>
      <c r="E563" s="131" t="s">
        <v>79</v>
      </c>
      <c r="F563" s="131" t="s">
        <v>194</v>
      </c>
      <c r="I563" s="124"/>
      <c r="J563" s="132">
        <f>BK563</f>
        <v>0</v>
      </c>
      <c r="L563" s="121"/>
      <c r="M563" s="126"/>
      <c r="P563" s="127">
        <f>SUM(P564:P599)</f>
        <v>0</v>
      </c>
      <c r="R563" s="127">
        <f>SUM(R564:R599)</f>
        <v>0</v>
      </c>
      <c r="T563" s="128">
        <f>SUM(T564:T599)</f>
        <v>0</v>
      </c>
      <c r="AR563" s="122" t="s">
        <v>86</v>
      </c>
      <c r="AT563" s="129" t="s">
        <v>78</v>
      </c>
      <c r="AU563" s="129" t="s">
        <v>86</v>
      </c>
      <c r="AY563" s="122" t="s">
        <v>305</v>
      </c>
      <c r="BK563" s="130">
        <f>SUM(BK564:BK599)</f>
        <v>0</v>
      </c>
    </row>
    <row r="564" spans="2:65" s="1" customFormat="1" ht="24.2" customHeight="1">
      <c r="B564" s="33"/>
      <c r="C564" s="133" t="s">
        <v>1837</v>
      </c>
      <c r="D564" s="133" t="s">
        <v>307</v>
      </c>
      <c r="E564" s="134" t="s">
        <v>134</v>
      </c>
      <c r="F564" s="135" t="s">
        <v>6045</v>
      </c>
      <c r="G564" s="136" t="s">
        <v>5668</v>
      </c>
      <c r="H564" s="137">
        <v>1</v>
      </c>
      <c r="I564" s="138"/>
      <c r="J564" s="139">
        <f>ROUND(I564*H564,2)</f>
        <v>0</v>
      </c>
      <c r="K564" s="135" t="s">
        <v>721</v>
      </c>
      <c r="L564" s="33"/>
      <c r="M564" s="140" t="s">
        <v>42</v>
      </c>
      <c r="N564" s="141" t="s">
        <v>50</v>
      </c>
      <c r="P564" s="142">
        <f>O564*H564</f>
        <v>0</v>
      </c>
      <c r="Q564" s="142">
        <v>0</v>
      </c>
      <c r="R564" s="142">
        <f>Q564*H564</f>
        <v>0</v>
      </c>
      <c r="S564" s="142">
        <v>0</v>
      </c>
      <c r="T564" s="143">
        <f>S564*H564</f>
        <v>0</v>
      </c>
      <c r="AR564" s="144" t="s">
        <v>6046</v>
      </c>
      <c r="AT564" s="144" t="s">
        <v>307</v>
      </c>
      <c r="AU564" s="144" t="s">
        <v>88</v>
      </c>
      <c r="AY564" s="18" t="s">
        <v>305</v>
      </c>
      <c r="BE564" s="145">
        <f>IF(N564="základní",J564,0)</f>
        <v>0</v>
      </c>
      <c r="BF564" s="145">
        <f>IF(N564="snížená",J564,0)</f>
        <v>0</v>
      </c>
      <c r="BG564" s="145">
        <f>IF(N564="zákl. přenesená",J564,0)</f>
        <v>0</v>
      </c>
      <c r="BH564" s="145">
        <f>IF(N564="sníž. přenesená",J564,0)</f>
        <v>0</v>
      </c>
      <c r="BI564" s="145">
        <f>IF(N564="nulová",J564,0)</f>
        <v>0</v>
      </c>
      <c r="BJ564" s="18" t="s">
        <v>86</v>
      </c>
      <c r="BK564" s="145">
        <f>ROUND(I564*H564,2)</f>
        <v>0</v>
      </c>
      <c r="BL564" s="18" t="s">
        <v>6046</v>
      </c>
      <c r="BM564" s="144" t="s">
        <v>2713</v>
      </c>
    </row>
    <row r="565" spans="2:65" s="1" customFormat="1" ht="11.25">
      <c r="B565" s="33"/>
      <c r="D565" s="146" t="s">
        <v>313</v>
      </c>
      <c r="F565" s="147" t="s">
        <v>6045</v>
      </c>
      <c r="I565" s="148"/>
      <c r="L565" s="33"/>
      <c r="M565" s="149"/>
      <c r="T565" s="54"/>
      <c r="AT565" s="18" t="s">
        <v>313</v>
      </c>
      <c r="AU565" s="18" t="s">
        <v>88</v>
      </c>
    </row>
    <row r="566" spans="2:65" s="1" customFormat="1" ht="16.5" customHeight="1">
      <c r="B566" s="33"/>
      <c r="C566" s="133" t="s">
        <v>1841</v>
      </c>
      <c r="D566" s="133" t="s">
        <v>307</v>
      </c>
      <c r="E566" s="134" t="s">
        <v>137</v>
      </c>
      <c r="F566" s="135" t="s">
        <v>6047</v>
      </c>
      <c r="G566" s="136" t="s">
        <v>5668</v>
      </c>
      <c r="H566" s="137">
        <v>1</v>
      </c>
      <c r="I566" s="138"/>
      <c r="J566" s="139">
        <f>ROUND(I566*H566,2)</f>
        <v>0</v>
      </c>
      <c r="K566" s="135" t="s">
        <v>721</v>
      </c>
      <c r="L566" s="33"/>
      <c r="M566" s="140" t="s">
        <v>42</v>
      </c>
      <c r="N566" s="141" t="s">
        <v>50</v>
      </c>
      <c r="P566" s="142">
        <f>O566*H566</f>
        <v>0</v>
      </c>
      <c r="Q566" s="142">
        <v>0</v>
      </c>
      <c r="R566" s="142">
        <f>Q566*H566</f>
        <v>0</v>
      </c>
      <c r="S566" s="142">
        <v>0</v>
      </c>
      <c r="T566" s="143">
        <f>S566*H566</f>
        <v>0</v>
      </c>
      <c r="AR566" s="144" t="s">
        <v>6046</v>
      </c>
      <c r="AT566" s="144" t="s">
        <v>307</v>
      </c>
      <c r="AU566" s="144" t="s">
        <v>88</v>
      </c>
      <c r="AY566" s="18" t="s">
        <v>305</v>
      </c>
      <c r="BE566" s="145">
        <f>IF(N566="základní",J566,0)</f>
        <v>0</v>
      </c>
      <c r="BF566" s="145">
        <f>IF(N566="snížená",J566,0)</f>
        <v>0</v>
      </c>
      <c r="BG566" s="145">
        <f>IF(N566="zákl. přenesená",J566,0)</f>
        <v>0</v>
      </c>
      <c r="BH566" s="145">
        <f>IF(N566="sníž. přenesená",J566,0)</f>
        <v>0</v>
      </c>
      <c r="BI566" s="145">
        <f>IF(N566="nulová",J566,0)</f>
        <v>0</v>
      </c>
      <c r="BJ566" s="18" t="s">
        <v>86</v>
      </c>
      <c r="BK566" s="145">
        <f>ROUND(I566*H566,2)</f>
        <v>0</v>
      </c>
      <c r="BL566" s="18" t="s">
        <v>6046</v>
      </c>
      <c r="BM566" s="144" t="s">
        <v>2721</v>
      </c>
    </row>
    <row r="567" spans="2:65" s="1" customFormat="1" ht="11.25">
      <c r="B567" s="33"/>
      <c r="D567" s="146" t="s">
        <v>313</v>
      </c>
      <c r="F567" s="147" t="s">
        <v>6047</v>
      </c>
      <c r="I567" s="148"/>
      <c r="L567" s="33"/>
      <c r="M567" s="149"/>
      <c r="T567" s="54"/>
      <c r="AT567" s="18" t="s">
        <v>313</v>
      </c>
      <c r="AU567" s="18" t="s">
        <v>88</v>
      </c>
    </row>
    <row r="568" spans="2:65" s="1" customFormat="1" ht="16.5" customHeight="1">
      <c r="B568" s="33"/>
      <c r="C568" s="133" t="s">
        <v>1845</v>
      </c>
      <c r="D568" s="133" t="s">
        <v>307</v>
      </c>
      <c r="E568" s="134" t="s">
        <v>140</v>
      </c>
      <c r="F568" s="135" t="s">
        <v>6048</v>
      </c>
      <c r="G568" s="136" t="s">
        <v>5668</v>
      </c>
      <c r="H568" s="137">
        <v>1</v>
      </c>
      <c r="I568" s="138"/>
      <c r="J568" s="139">
        <f>ROUND(I568*H568,2)</f>
        <v>0</v>
      </c>
      <c r="K568" s="135" t="s">
        <v>721</v>
      </c>
      <c r="L568" s="33"/>
      <c r="M568" s="140" t="s">
        <v>42</v>
      </c>
      <c r="N568" s="141" t="s">
        <v>50</v>
      </c>
      <c r="P568" s="142">
        <f>O568*H568</f>
        <v>0</v>
      </c>
      <c r="Q568" s="142">
        <v>0</v>
      </c>
      <c r="R568" s="142">
        <f>Q568*H568</f>
        <v>0</v>
      </c>
      <c r="S568" s="142">
        <v>0</v>
      </c>
      <c r="T568" s="143">
        <f>S568*H568</f>
        <v>0</v>
      </c>
      <c r="AR568" s="144" t="s">
        <v>6046</v>
      </c>
      <c r="AT568" s="144" t="s">
        <v>307</v>
      </c>
      <c r="AU568" s="144" t="s">
        <v>88</v>
      </c>
      <c r="AY568" s="18" t="s">
        <v>305</v>
      </c>
      <c r="BE568" s="145">
        <f>IF(N568="základní",J568,0)</f>
        <v>0</v>
      </c>
      <c r="BF568" s="145">
        <f>IF(N568="snížená",J568,0)</f>
        <v>0</v>
      </c>
      <c r="BG568" s="145">
        <f>IF(N568="zákl. přenesená",J568,0)</f>
        <v>0</v>
      </c>
      <c r="BH568" s="145">
        <f>IF(N568="sníž. přenesená",J568,0)</f>
        <v>0</v>
      </c>
      <c r="BI568" s="145">
        <f>IF(N568="nulová",J568,0)</f>
        <v>0</v>
      </c>
      <c r="BJ568" s="18" t="s">
        <v>86</v>
      </c>
      <c r="BK568" s="145">
        <f>ROUND(I568*H568,2)</f>
        <v>0</v>
      </c>
      <c r="BL568" s="18" t="s">
        <v>6046</v>
      </c>
      <c r="BM568" s="144" t="s">
        <v>2729</v>
      </c>
    </row>
    <row r="569" spans="2:65" s="1" customFormat="1" ht="11.25">
      <c r="B569" s="33"/>
      <c r="D569" s="146" t="s">
        <v>313</v>
      </c>
      <c r="F569" s="147" t="s">
        <v>6048</v>
      </c>
      <c r="I569" s="148"/>
      <c r="L569" s="33"/>
      <c r="M569" s="149"/>
      <c r="T569" s="54"/>
      <c r="AT569" s="18" t="s">
        <v>313</v>
      </c>
      <c r="AU569" s="18" t="s">
        <v>88</v>
      </c>
    </row>
    <row r="570" spans="2:65" s="1" customFormat="1" ht="16.5" customHeight="1">
      <c r="B570" s="33"/>
      <c r="C570" s="133" t="s">
        <v>1849</v>
      </c>
      <c r="D570" s="133" t="s">
        <v>307</v>
      </c>
      <c r="E570" s="134" t="s">
        <v>6049</v>
      </c>
      <c r="F570" s="135" t="s">
        <v>6050</v>
      </c>
      <c r="G570" s="136" t="s">
        <v>5668</v>
      </c>
      <c r="H570" s="137">
        <v>1</v>
      </c>
      <c r="I570" s="138"/>
      <c r="J570" s="139">
        <f>ROUND(I570*H570,2)</f>
        <v>0</v>
      </c>
      <c r="K570" s="135" t="s">
        <v>310</v>
      </c>
      <c r="L570" s="33"/>
      <c r="M570" s="140" t="s">
        <v>42</v>
      </c>
      <c r="N570" s="141" t="s">
        <v>50</v>
      </c>
      <c r="P570" s="142">
        <f>O570*H570</f>
        <v>0</v>
      </c>
      <c r="Q570" s="142">
        <v>0</v>
      </c>
      <c r="R570" s="142">
        <f>Q570*H570</f>
        <v>0</v>
      </c>
      <c r="S570" s="142">
        <v>0</v>
      </c>
      <c r="T570" s="143">
        <f>S570*H570</f>
        <v>0</v>
      </c>
      <c r="AR570" s="144" t="s">
        <v>6046</v>
      </c>
      <c r="AT570" s="144" t="s">
        <v>307</v>
      </c>
      <c r="AU570" s="144" t="s">
        <v>88</v>
      </c>
      <c r="AY570" s="18" t="s">
        <v>305</v>
      </c>
      <c r="BE570" s="145">
        <f>IF(N570="základní",J570,0)</f>
        <v>0</v>
      </c>
      <c r="BF570" s="145">
        <f>IF(N570="snížená",J570,0)</f>
        <v>0</v>
      </c>
      <c r="BG570" s="145">
        <f>IF(N570="zákl. přenesená",J570,0)</f>
        <v>0</v>
      </c>
      <c r="BH570" s="145">
        <f>IF(N570="sníž. přenesená",J570,0)</f>
        <v>0</v>
      </c>
      <c r="BI570" s="145">
        <f>IF(N570="nulová",J570,0)</f>
        <v>0</v>
      </c>
      <c r="BJ570" s="18" t="s">
        <v>86</v>
      </c>
      <c r="BK570" s="145">
        <f>ROUND(I570*H570,2)</f>
        <v>0</v>
      </c>
      <c r="BL570" s="18" t="s">
        <v>6046</v>
      </c>
      <c r="BM570" s="144" t="s">
        <v>2737</v>
      </c>
    </row>
    <row r="571" spans="2:65" s="1" customFormat="1" ht="11.25">
      <c r="B571" s="33"/>
      <c r="D571" s="146" t="s">
        <v>313</v>
      </c>
      <c r="F571" s="147" t="s">
        <v>6050</v>
      </c>
      <c r="I571" s="148"/>
      <c r="L571" s="33"/>
      <c r="M571" s="149"/>
      <c r="T571" s="54"/>
      <c r="AT571" s="18" t="s">
        <v>313</v>
      </c>
      <c r="AU571" s="18" t="s">
        <v>88</v>
      </c>
    </row>
    <row r="572" spans="2:65" s="1" customFormat="1" ht="11.25">
      <c r="B572" s="33"/>
      <c r="D572" s="150" t="s">
        <v>315</v>
      </c>
      <c r="F572" s="151" t="s">
        <v>6051</v>
      </c>
      <c r="I572" s="148"/>
      <c r="L572" s="33"/>
      <c r="M572" s="149"/>
      <c r="T572" s="54"/>
      <c r="AT572" s="18" t="s">
        <v>315</v>
      </c>
      <c r="AU572" s="18" t="s">
        <v>88</v>
      </c>
    </row>
    <row r="573" spans="2:65" s="1" customFormat="1" ht="24.2" customHeight="1">
      <c r="B573" s="33"/>
      <c r="C573" s="133" t="s">
        <v>1853</v>
      </c>
      <c r="D573" s="133" t="s">
        <v>307</v>
      </c>
      <c r="E573" s="134" t="s">
        <v>6052</v>
      </c>
      <c r="F573" s="135" t="s">
        <v>6053</v>
      </c>
      <c r="G573" s="136" t="s">
        <v>5668</v>
      </c>
      <c r="H573" s="137">
        <v>1</v>
      </c>
      <c r="I573" s="138"/>
      <c r="J573" s="139">
        <f>ROUND(I573*H573,2)</f>
        <v>0</v>
      </c>
      <c r="K573" s="135" t="s">
        <v>721</v>
      </c>
      <c r="L573" s="33"/>
      <c r="M573" s="140" t="s">
        <v>42</v>
      </c>
      <c r="N573" s="141" t="s">
        <v>50</v>
      </c>
      <c r="P573" s="142">
        <f>O573*H573</f>
        <v>0</v>
      </c>
      <c r="Q573" s="142">
        <v>0</v>
      </c>
      <c r="R573" s="142">
        <f>Q573*H573</f>
        <v>0</v>
      </c>
      <c r="S573" s="142">
        <v>0</v>
      </c>
      <c r="T573" s="143">
        <f>S573*H573</f>
        <v>0</v>
      </c>
      <c r="AR573" s="144" t="s">
        <v>6046</v>
      </c>
      <c r="AT573" s="144" t="s">
        <v>307</v>
      </c>
      <c r="AU573" s="144" t="s">
        <v>88</v>
      </c>
      <c r="AY573" s="18" t="s">
        <v>305</v>
      </c>
      <c r="BE573" s="145">
        <f>IF(N573="základní",J573,0)</f>
        <v>0</v>
      </c>
      <c r="BF573" s="145">
        <f>IF(N573="snížená",J573,0)</f>
        <v>0</v>
      </c>
      <c r="BG573" s="145">
        <f>IF(N573="zákl. přenesená",J573,0)</f>
        <v>0</v>
      </c>
      <c r="BH573" s="145">
        <f>IF(N573="sníž. přenesená",J573,0)</f>
        <v>0</v>
      </c>
      <c r="BI573" s="145">
        <f>IF(N573="nulová",J573,0)</f>
        <v>0</v>
      </c>
      <c r="BJ573" s="18" t="s">
        <v>86</v>
      </c>
      <c r="BK573" s="145">
        <f>ROUND(I573*H573,2)</f>
        <v>0</v>
      </c>
      <c r="BL573" s="18" t="s">
        <v>6046</v>
      </c>
      <c r="BM573" s="144" t="s">
        <v>2745</v>
      </c>
    </row>
    <row r="574" spans="2:65" s="1" customFormat="1" ht="11.25">
      <c r="B574" s="33"/>
      <c r="D574" s="146" t="s">
        <v>313</v>
      </c>
      <c r="F574" s="147" t="s">
        <v>6053</v>
      </c>
      <c r="I574" s="148"/>
      <c r="L574" s="33"/>
      <c r="M574" s="149"/>
      <c r="T574" s="54"/>
      <c r="AT574" s="18" t="s">
        <v>313</v>
      </c>
      <c r="AU574" s="18" t="s">
        <v>88</v>
      </c>
    </row>
    <row r="575" spans="2:65" s="1" customFormat="1" ht="16.5" customHeight="1">
      <c r="B575" s="33"/>
      <c r="C575" s="133" t="s">
        <v>1857</v>
      </c>
      <c r="D575" s="133" t="s">
        <v>307</v>
      </c>
      <c r="E575" s="134" t="s">
        <v>6054</v>
      </c>
      <c r="F575" s="135" t="s">
        <v>6055</v>
      </c>
      <c r="G575" s="136" t="s">
        <v>5668</v>
      </c>
      <c r="H575" s="137">
        <v>1</v>
      </c>
      <c r="I575" s="138"/>
      <c r="J575" s="139">
        <f>ROUND(I575*H575,2)</f>
        <v>0</v>
      </c>
      <c r="K575" s="135" t="s">
        <v>721</v>
      </c>
      <c r="L575" s="33"/>
      <c r="M575" s="140" t="s">
        <v>42</v>
      </c>
      <c r="N575" s="141" t="s">
        <v>50</v>
      </c>
      <c r="P575" s="142">
        <f>O575*H575</f>
        <v>0</v>
      </c>
      <c r="Q575" s="142">
        <v>0</v>
      </c>
      <c r="R575" s="142">
        <f>Q575*H575</f>
        <v>0</v>
      </c>
      <c r="S575" s="142">
        <v>0</v>
      </c>
      <c r="T575" s="143">
        <f>S575*H575</f>
        <v>0</v>
      </c>
      <c r="AR575" s="144" t="s">
        <v>6046</v>
      </c>
      <c r="AT575" s="144" t="s">
        <v>307</v>
      </c>
      <c r="AU575" s="144" t="s">
        <v>88</v>
      </c>
      <c r="AY575" s="18" t="s">
        <v>305</v>
      </c>
      <c r="BE575" s="145">
        <f>IF(N575="základní",J575,0)</f>
        <v>0</v>
      </c>
      <c r="BF575" s="145">
        <f>IF(N575="snížená",J575,0)</f>
        <v>0</v>
      </c>
      <c r="BG575" s="145">
        <f>IF(N575="zákl. přenesená",J575,0)</f>
        <v>0</v>
      </c>
      <c r="BH575" s="145">
        <f>IF(N575="sníž. přenesená",J575,0)</f>
        <v>0</v>
      </c>
      <c r="BI575" s="145">
        <f>IF(N575="nulová",J575,0)</f>
        <v>0</v>
      </c>
      <c r="BJ575" s="18" t="s">
        <v>86</v>
      </c>
      <c r="BK575" s="145">
        <f>ROUND(I575*H575,2)</f>
        <v>0</v>
      </c>
      <c r="BL575" s="18" t="s">
        <v>6046</v>
      </c>
      <c r="BM575" s="144" t="s">
        <v>2753</v>
      </c>
    </row>
    <row r="576" spans="2:65" s="1" customFormat="1" ht="11.25">
      <c r="B576" s="33"/>
      <c r="D576" s="146" t="s">
        <v>313</v>
      </c>
      <c r="F576" s="147" t="s">
        <v>6055</v>
      </c>
      <c r="I576" s="148"/>
      <c r="L576" s="33"/>
      <c r="M576" s="149"/>
      <c r="T576" s="54"/>
      <c r="AT576" s="18" t="s">
        <v>313</v>
      </c>
      <c r="AU576" s="18" t="s">
        <v>88</v>
      </c>
    </row>
    <row r="577" spans="2:65" s="1" customFormat="1" ht="24.2" customHeight="1">
      <c r="B577" s="33"/>
      <c r="C577" s="133" t="s">
        <v>1861</v>
      </c>
      <c r="D577" s="133" t="s">
        <v>307</v>
      </c>
      <c r="E577" s="134" t="s">
        <v>6056</v>
      </c>
      <c r="F577" s="135" t="s">
        <v>6057</v>
      </c>
      <c r="G577" s="136" t="s">
        <v>5668</v>
      </c>
      <c r="H577" s="137">
        <v>1</v>
      </c>
      <c r="I577" s="138"/>
      <c r="J577" s="139">
        <f>ROUND(I577*H577,2)</f>
        <v>0</v>
      </c>
      <c r="K577" s="135" t="s">
        <v>721</v>
      </c>
      <c r="L577" s="33"/>
      <c r="M577" s="140" t="s">
        <v>42</v>
      </c>
      <c r="N577" s="141" t="s">
        <v>50</v>
      </c>
      <c r="P577" s="142">
        <f>O577*H577</f>
        <v>0</v>
      </c>
      <c r="Q577" s="142">
        <v>0</v>
      </c>
      <c r="R577" s="142">
        <f>Q577*H577</f>
        <v>0</v>
      </c>
      <c r="S577" s="142">
        <v>0</v>
      </c>
      <c r="T577" s="143">
        <f>S577*H577</f>
        <v>0</v>
      </c>
      <c r="AR577" s="144" t="s">
        <v>6046</v>
      </c>
      <c r="AT577" s="144" t="s">
        <v>307</v>
      </c>
      <c r="AU577" s="144" t="s">
        <v>88</v>
      </c>
      <c r="AY577" s="18" t="s">
        <v>305</v>
      </c>
      <c r="BE577" s="145">
        <f>IF(N577="základní",J577,0)</f>
        <v>0</v>
      </c>
      <c r="BF577" s="145">
        <f>IF(N577="snížená",J577,0)</f>
        <v>0</v>
      </c>
      <c r="BG577" s="145">
        <f>IF(N577="zákl. přenesená",J577,0)</f>
        <v>0</v>
      </c>
      <c r="BH577" s="145">
        <f>IF(N577="sníž. přenesená",J577,0)</f>
        <v>0</v>
      </c>
      <c r="BI577" s="145">
        <f>IF(N577="nulová",J577,0)</f>
        <v>0</v>
      </c>
      <c r="BJ577" s="18" t="s">
        <v>86</v>
      </c>
      <c r="BK577" s="145">
        <f>ROUND(I577*H577,2)</f>
        <v>0</v>
      </c>
      <c r="BL577" s="18" t="s">
        <v>6046</v>
      </c>
      <c r="BM577" s="144" t="s">
        <v>2761</v>
      </c>
    </row>
    <row r="578" spans="2:65" s="1" customFormat="1" ht="11.25">
      <c r="B578" s="33"/>
      <c r="D578" s="146" t="s">
        <v>313</v>
      </c>
      <c r="F578" s="147" t="s">
        <v>6057</v>
      </c>
      <c r="I578" s="148"/>
      <c r="L578" s="33"/>
      <c r="M578" s="149"/>
      <c r="T578" s="54"/>
      <c r="AT578" s="18" t="s">
        <v>313</v>
      </c>
      <c r="AU578" s="18" t="s">
        <v>88</v>
      </c>
    </row>
    <row r="579" spans="2:65" s="1" customFormat="1" ht="24.2" customHeight="1">
      <c r="B579" s="33"/>
      <c r="C579" s="133" t="s">
        <v>1865</v>
      </c>
      <c r="D579" s="133" t="s">
        <v>307</v>
      </c>
      <c r="E579" s="134" t="s">
        <v>6058</v>
      </c>
      <c r="F579" s="135" t="s">
        <v>6059</v>
      </c>
      <c r="G579" s="136" t="s">
        <v>5668</v>
      </c>
      <c r="H579" s="137">
        <v>1</v>
      </c>
      <c r="I579" s="138"/>
      <c r="J579" s="139">
        <f>ROUND(I579*H579,2)</f>
        <v>0</v>
      </c>
      <c r="K579" s="135" t="s">
        <v>721</v>
      </c>
      <c r="L579" s="33"/>
      <c r="M579" s="140" t="s">
        <v>42</v>
      </c>
      <c r="N579" s="141" t="s">
        <v>50</v>
      </c>
      <c r="P579" s="142">
        <f>O579*H579</f>
        <v>0</v>
      </c>
      <c r="Q579" s="142">
        <v>0</v>
      </c>
      <c r="R579" s="142">
        <f>Q579*H579</f>
        <v>0</v>
      </c>
      <c r="S579" s="142">
        <v>0</v>
      </c>
      <c r="T579" s="143">
        <f>S579*H579</f>
        <v>0</v>
      </c>
      <c r="AR579" s="144" t="s">
        <v>6046</v>
      </c>
      <c r="AT579" s="144" t="s">
        <v>307</v>
      </c>
      <c r="AU579" s="144" t="s">
        <v>88</v>
      </c>
      <c r="AY579" s="18" t="s">
        <v>305</v>
      </c>
      <c r="BE579" s="145">
        <f>IF(N579="základní",J579,0)</f>
        <v>0</v>
      </c>
      <c r="BF579" s="145">
        <f>IF(N579="snížená",J579,0)</f>
        <v>0</v>
      </c>
      <c r="BG579" s="145">
        <f>IF(N579="zákl. přenesená",J579,0)</f>
        <v>0</v>
      </c>
      <c r="BH579" s="145">
        <f>IF(N579="sníž. přenesená",J579,0)</f>
        <v>0</v>
      </c>
      <c r="BI579" s="145">
        <f>IF(N579="nulová",J579,0)</f>
        <v>0</v>
      </c>
      <c r="BJ579" s="18" t="s">
        <v>86</v>
      </c>
      <c r="BK579" s="145">
        <f>ROUND(I579*H579,2)</f>
        <v>0</v>
      </c>
      <c r="BL579" s="18" t="s">
        <v>6046</v>
      </c>
      <c r="BM579" s="144" t="s">
        <v>2769</v>
      </c>
    </row>
    <row r="580" spans="2:65" s="1" customFormat="1" ht="19.5">
      <c r="B580" s="33"/>
      <c r="D580" s="146" t="s">
        <v>313</v>
      </c>
      <c r="F580" s="147" t="s">
        <v>6059</v>
      </c>
      <c r="I580" s="148"/>
      <c r="L580" s="33"/>
      <c r="M580" s="149"/>
      <c r="T580" s="54"/>
      <c r="AT580" s="18" t="s">
        <v>313</v>
      </c>
      <c r="AU580" s="18" t="s">
        <v>88</v>
      </c>
    </row>
    <row r="581" spans="2:65" s="1" customFormat="1" ht="24.2" customHeight="1">
      <c r="B581" s="33"/>
      <c r="C581" s="133" t="s">
        <v>1869</v>
      </c>
      <c r="D581" s="133" t="s">
        <v>307</v>
      </c>
      <c r="E581" s="134" t="s">
        <v>6060</v>
      </c>
      <c r="F581" s="135" t="s">
        <v>6061</v>
      </c>
      <c r="G581" s="136" t="s">
        <v>5668</v>
      </c>
      <c r="H581" s="137">
        <v>1</v>
      </c>
      <c r="I581" s="138"/>
      <c r="J581" s="139">
        <f>ROUND(I581*H581,2)</f>
        <v>0</v>
      </c>
      <c r="K581" s="135" t="s">
        <v>721</v>
      </c>
      <c r="L581" s="33"/>
      <c r="M581" s="140" t="s">
        <v>42</v>
      </c>
      <c r="N581" s="141" t="s">
        <v>50</v>
      </c>
      <c r="P581" s="142">
        <f>O581*H581</f>
        <v>0</v>
      </c>
      <c r="Q581" s="142">
        <v>0</v>
      </c>
      <c r="R581" s="142">
        <f>Q581*H581</f>
        <v>0</v>
      </c>
      <c r="S581" s="142">
        <v>0</v>
      </c>
      <c r="T581" s="143">
        <f>S581*H581</f>
        <v>0</v>
      </c>
      <c r="AR581" s="144" t="s">
        <v>6046</v>
      </c>
      <c r="AT581" s="144" t="s">
        <v>307</v>
      </c>
      <c r="AU581" s="144" t="s">
        <v>88</v>
      </c>
      <c r="AY581" s="18" t="s">
        <v>305</v>
      </c>
      <c r="BE581" s="145">
        <f>IF(N581="základní",J581,0)</f>
        <v>0</v>
      </c>
      <c r="BF581" s="145">
        <f>IF(N581="snížená",J581,0)</f>
        <v>0</v>
      </c>
      <c r="BG581" s="145">
        <f>IF(N581="zákl. přenesená",J581,0)</f>
        <v>0</v>
      </c>
      <c r="BH581" s="145">
        <f>IF(N581="sníž. přenesená",J581,0)</f>
        <v>0</v>
      </c>
      <c r="BI581" s="145">
        <f>IF(N581="nulová",J581,0)</f>
        <v>0</v>
      </c>
      <c r="BJ581" s="18" t="s">
        <v>86</v>
      </c>
      <c r="BK581" s="145">
        <f>ROUND(I581*H581,2)</f>
        <v>0</v>
      </c>
      <c r="BL581" s="18" t="s">
        <v>6046</v>
      </c>
      <c r="BM581" s="144" t="s">
        <v>2777</v>
      </c>
    </row>
    <row r="582" spans="2:65" s="1" customFormat="1" ht="19.5">
      <c r="B582" s="33"/>
      <c r="D582" s="146" t="s">
        <v>313</v>
      </c>
      <c r="F582" s="147" t="s">
        <v>6061</v>
      </c>
      <c r="I582" s="148"/>
      <c r="L582" s="33"/>
      <c r="M582" s="149"/>
      <c r="T582" s="54"/>
      <c r="AT582" s="18" t="s">
        <v>313</v>
      </c>
      <c r="AU582" s="18" t="s">
        <v>88</v>
      </c>
    </row>
    <row r="583" spans="2:65" s="1" customFormat="1" ht="16.5" customHeight="1">
      <c r="B583" s="33"/>
      <c r="C583" s="133" t="s">
        <v>1873</v>
      </c>
      <c r="D583" s="133" t="s">
        <v>307</v>
      </c>
      <c r="E583" s="134" t="s">
        <v>6062</v>
      </c>
      <c r="F583" s="135" t="s">
        <v>6063</v>
      </c>
      <c r="G583" s="136" t="s">
        <v>5668</v>
      </c>
      <c r="H583" s="137">
        <v>1</v>
      </c>
      <c r="I583" s="138"/>
      <c r="J583" s="139">
        <f>ROUND(I583*H583,2)</f>
        <v>0</v>
      </c>
      <c r="K583" s="135" t="s">
        <v>310</v>
      </c>
      <c r="L583" s="33"/>
      <c r="M583" s="140" t="s">
        <v>42</v>
      </c>
      <c r="N583" s="141" t="s">
        <v>50</v>
      </c>
      <c r="P583" s="142">
        <f>O583*H583</f>
        <v>0</v>
      </c>
      <c r="Q583" s="142">
        <v>0</v>
      </c>
      <c r="R583" s="142">
        <f>Q583*H583</f>
        <v>0</v>
      </c>
      <c r="S583" s="142">
        <v>0</v>
      </c>
      <c r="T583" s="143">
        <f>S583*H583</f>
        <v>0</v>
      </c>
      <c r="AR583" s="144" t="s">
        <v>6046</v>
      </c>
      <c r="AT583" s="144" t="s">
        <v>307</v>
      </c>
      <c r="AU583" s="144" t="s">
        <v>88</v>
      </c>
      <c r="AY583" s="18" t="s">
        <v>305</v>
      </c>
      <c r="BE583" s="145">
        <f>IF(N583="základní",J583,0)</f>
        <v>0</v>
      </c>
      <c r="BF583" s="145">
        <f>IF(N583="snížená",J583,0)</f>
        <v>0</v>
      </c>
      <c r="BG583" s="145">
        <f>IF(N583="zákl. přenesená",J583,0)</f>
        <v>0</v>
      </c>
      <c r="BH583" s="145">
        <f>IF(N583="sníž. přenesená",J583,0)</f>
        <v>0</v>
      </c>
      <c r="BI583" s="145">
        <f>IF(N583="nulová",J583,0)</f>
        <v>0</v>
      </c>
      <c r="BJ583" s="18" t="s">
        <v>86</v>
      </c>
      <c r="BK583" s="145">
        <f>ROUND(I583*H583,2)</f>
        <v>0</v>
      </c>
      <c r="BL583" s="18" t="s">
        <v>6046</v>
      </c>
      <c r="BM583" s="144" t="s">
        <v>2785</v>
      </c>
    </row>
    <row r="584" spans="2:65" s="1" customFormat="1" ht="11.25">
      <c r="B584" s="33"/>
      <c r="D584" s="146" t="s">
        <v>313</v>
      </c>
      <c r="F584" s="147" t="s">
        <v>6063</v>
      </c>
      <c r="I584" s="148"/>
      <c r="L584" s="33"/>
      <c r="M584" s="149"/>
      <c r="T584" s="54"/>
      <c r="AT584" s="18" t="s">
        <v>313</v>
      </c>
      <c r="AU584" s="18" t="s">
        <v>88</v>
      </c>
    </row>
    <row r="585" spans="2:65" s="1" customFormat="1" ht="11.25">
      <c r="B585" s="33"/>
      <c r="D585" s="150" t="s">
        <v>315</v>
      </c>
      <c r="F585" s="151" t="s">
        <v>6064</v>
      </c>
      <c r="I585" s="148"/>
      <c r="L585" s="33"/>
      <c r="M585" s="149"/>
      <c r="T585" s="54"/>
      <c r="AT585" s="18" t="s">
        <v>315</v>
      </c>
      <c r="AU585" s="18" t="s">
        <v>88</v>
      </c>
    </row>
    <row r="586" spans="2:65" s="1" customFormat="1" ht="16.5" customHeight="1">
      <c r="B586" s="33"/>
      <c r="C586" s="133" t="s">
        <v>1877</v>
      </c>
      <c r="D586" s="133" t="s">
        <v>307</v>
      </c>
      <c r="E586" s="134" t="s">
        <v>5567</v>
      </c>
      <c r="F586" s="135" t="s">
        <v>5568</v>
      </c>
      <c r="G586" s="136" t="s">
        <v>5668</v>
      </c>
      <c r="H586" s="137">
        <v>1</v>
      </c>
      <c r="I586" s="138"/>
      <c r="J586" s="139">
        <f>ROUND(I586*H586,2)</f>
        <v>0</v>
      </c>
      <c r="K586" s="135" t="s">
        <v>310</v>
      </c>
      <c r="L586" s="33"/>
      <c r="M586" s="140" t="s">
        <v>42</v>
      </c>
      <c r="N586" s="141" t="s">
        <v>50</v>
      </c>
      <c r="P586" s="142">
        <f>O586*H586</f>
        <v>0</v>
      </c>
      <c r="Q586" s="142">
        <v>0</v>
      </c>
      <c r="R586" s="142">
        <f>Q586*H586</f>
        <v>0</v>
      </c>
      <c r="S586" s="142">
        <v>0</v>
      </c>
      <c r="T586" s="143">
        <f>S586*H586</f>
        <v>0</v>
      </c>
      <c r="AR586" s="144" t="s">
        <v>6046</v>
      </c>
      <c r="AT586" s="144" t="s">
        <v>307</v>
      </c>
      <c r="AU586" s="144" t="s">
        <v>88</v>
      </c>
      <c r="AY586" s="18" t="s">
        <v>305</v>
      </c>
      <c r="BE586" s="145">
        <f>IF(N586="základní",J586,0)</f>
        <v>0</v>
      </c>
      <c r="BF586" s="145">
        <f>IF(N586="snížená",J586,0)</f>
        <v>0</v>
      </c>
      <c r="BG586" s="145">
        <f>IF(N586="zákl. přenesená",J586,0)</f>
        <v>0</v>
      </c>
      <c r="BH586" s="145">
        <f>IF(N586="sníž. přenesená",J586,0)</f>
        <v>0</v>
      </c>
      <c r="BI586" s="145">
        <f>IF(N586="nulová",J586,0)</f>
        <v>0</v>
      </c>
      <c r="BJ586" s="18" t="s">
        <v>86</v>
      </c>
      <c r="BK586" s="145">
        <f>ROUND(I586*H586,2)</f>
        <v>0</v>
      </c>
      <c r="BL586" s="18" t="s">
        <v>6046</v>
      </c>
      <c r="BM586" s="144" t="s">
        <v>2793</v>
      </c>
    </row>
    <row r="587" spans="2:65" s="1" customFormat="1" ht="11.25">
      <c r="B587" s="33"/>
      <c r="D587" s="146" t="s">
        <v>313</v>
      </c>
      <c r="F587" s="147" t="s">
        <v>5568</v>
      </c>
      <c r="I587" s="148"/>
      <c r="L587" s="33"/>
      <c r="M587" s="149"/>
      <c r="T587" s="54"/>
      <c r="AT587" s="18" t="s">
        <v>313</v>
      </c>
      <c r="AU587" s="18" t="s">
        <v>88</v>
      </c>
    </row>
    <row r="588" spans="2:65" s="1" customFormat="1" ht="11.25">
      <c r="B588" s="33"/>
      <c r="D588" s="150" t="s">
        <v>315</v>
      </c>
      <c r="F588" s="151" t="s">
        <v>6065</v>
      </c>
      <c r="I588" s="148"/>
      <c r="L588" s="33"/>
      <c r="M588" s="149"/>
      <c r="T588" s="54"/>
      <c r="AT588" s="18" t="s">
        <v>315</v>
      </c>
      <c r="AU588" s="18" t="s">
        <v>88</v>
      </c>
    </row>
    <row r="589" spans="2:65" s="1" customFormat="1" ht="24.2" customHeight="1">
      <c r="B589" s="33"/>
      <c r="C589" s="133" t="s">
        <v>1881</v>
      </c>
      <c r="D589" s="133" t="s">
        <v>307</v>
      </c>
      <c r="E589" s="134" t="s">
        <v>6066</v>
      </c>
      <c r="F589" s="135" t="s">
        <v>6067</v>
      </c>
      <c r="G589" s="136" t="s">
        <v>350</v>
      </c>
      <c r="H589" s="137">
        <v>1</v>
      </c>
      <c r="I589" s="138"/>
      <c r="J589" s="139">
        <f>ROUND(I589*H589,2)</f>
        <v>0</v>
      </c>
      <c r="K589" s="135" t="s">
        <v>310</v>
      </c>
      <c r="L589" s="33"/>
      <c r="M589" s="140" t="s">
        <v>42</v>
      </c>
      <c r="N589" s="141" t="s">
        <v>50</v>
      </c>
      <c r="P589" s="142">
        <f>O589*H589</f>
        <v>0</v>
      </c>
      <c r="Q589" s="142">
        <v>0</v>
      </c>
      <c r="R589" s="142">
        <f>Q589*H589</f>
        <v>0</v>
      </c>
      <c r="S589" s="142">
        <v>0</v>
      </c>
      <c r="T589" s="143">
        <f>S589*H589</f>
        <v>0</v>
      </c>
      <c r="AR589" s="144" t="s">
        <v>6046</v>
      </c>
      <c r="AT589" s="144" t="s">
        <v>307</v>
      </c>
      <c r="AU589" s="144" t="s">
        <v>88</v>
      </c>
      <c r="AY589" s="18" t="s">
        <v>305</v>
      </c>
      <c r="BE589" s="145">
        <f>IF(N589="základní",J589,0)</f>
        <v>0</v>
      </c>
      <c r="BF589" s="145">
        <f>IF(N589="snížená",J589,0)</f>
        <v>0</v>
      </c>
      <c r="BG589" s="145">
        <f>IF(N589="zákl. přenesená",J589,0)</f>
        <v>0</v>
      </c>
      <c r="BH589" s="145">
        <f>IF(N589="sníž. přenesená",J589,0)</f>
        <v>0</v>
      </c>
      <c r="BI589" s="145">
        <f>IF(N589="nulová",J589,0)</f>
        <v>0</v>
      </c>
      <c r="BJ589" s="18" t="s">
        <v>86</v>
      </c>
      <c r="BK589" s="145">
        <f>ROUND(I589*H589,2)</f>
        <v>0</v>
      </c>
      <c r="BL589" s="18" t="s">
        <v>6046</v>
      </c>
      <c r="BM589" s="144" t="s">
        <v>2801</v>
      </c>
    </row>
    <row r="590" spans="2:65" s="1" customFormat="1" ht="29.25">
      <c r="B590" s="33"/>
      <c r="D590" s="146" t="s">
        <v>313</v>
      </c>
      <c r="F590" s="147" t="s">
        <v>6068</v>
      </c>
      <c r="I590" s="148"/>
      <c r="L590" s="33"/>
      <c r="M590" s="149"/>
      <c r="T590" s="54"/>
      <c r="AT590" s="18" t="s">
        <v>313</v>
      </c>
      <c r="AU590" s="18" t="s">
        <v>88</v>
      </c>
    </row>
    <row r="591" spans="2:65" s="1" customFormat="1" ht="11.25">
      <c r="B591" s="33"/>
      <c r="D591" s="150" t="s">
        <v>315</v>
      </c>
      <c r="F591" s="151" t="s">
        <v>6069</v>
      </c>
      <c r="I591" s="148"/>
      <c r="L591" s="33"/>
      <c r="M591" s="149"/>
      <c r="T591" s="54"/>
      <c r="AT591" s="18" t="s">
        <v>315</v>
      </c>
      <c r="AU591" s="18" t="s">
        <v>88</v>
      </c>
    </row>
    <row r="592" spans="2:65" s="1" customFormat="1" ht="24.2" customHeight="1">
      <c r="B592" s="33"/>
      <c r="C592" s="133" t="s">
        <v>1885</v>
      </c>
      <c r="D592" s="133" t="s">
        <v>307</v>
      </c>
      <c r="E592" s="134" t="s">
        <v>6070</v>
      </c>
      <c r="F592" s="135" t="s">
        <v>6071</v>
      </c>
      <c r="G592" s="136" t="s">
        <v>350</v>
      </c>
      <c r="H592" s="137">
        <v>10</v>
      </c>
      <c r="I592" s="138"/>
      <c r="J592" s="139">
        <f>ROUND(I592*H592,2)</f>
        <v>0</v>
      </c>
      <c r="K592" s="135" t="s">
        <v>310</v>
      </c>
      <c r="L592" s="33"/>
      <c r="M592" s="140" t="s">
        <v>42</v>
      </c>
      <c r="N592" s="141" t="s">
        <v>50</v>
      </c>
      <c r="P592" s="142">
        <f>O592*H592</f>
        <v>0</v>
      </c>
      <c r="Q592" s="142">
        <v>0</v>
      </c>
      <c r="R592" s="142">
        <f>Q592*H592</f>
        <v>0</v>
      </c>
      <c r="S592" s="142">
        <v>0</v>
      </c>
      <c r="T592" s="143">
        <f>S592*H592</f>
        <v>0</v>
      </c>
      <c r="AR592" s="144" t="s">
        <v>6046</v>
      </c>
      <c r="AT592" s="144" t="s">
        <v>307</v>
      </c>
      <c r="AU592" s="144" t="s">
        <v>88</v>
      </c>
      <c r="AY592" s="18" t="s">
        <v>305</v>
      </c>
      <c r="BE592" s="145">
        <f>IF(N592="základní",J592,0)</f>
        <v>0</v>
      </c>
      <c r="BF592" s="145">
        <f>IF(N592="snížená",J592,0)</f>
        <v>0</v>
      </c>
      <c r="BG592" s="145">
        <f>IF(N592="zákl. přenesená",J592,0)</f>
        <v>0</v>
      </c>
      <c r="BH592" s="145">
        <f>IF(N592="sníž. přenesená",J592,0)</f>
        <v>0</v>
      </c>
      <c r="BI592" s="145">
        <f>IF(N592="nulová",J592,0)</f>
        <v>0</v>
      </c>
      <c r="BJ592" s="18" t="s">
        <v>86</v>
      </c>
      <c r="BK592" s="145">
        <f>ROUND(I592*H592,2)</f>
        <v>0</v>
      </c>
      <c r="BL592" s="18" t="s">
        <v>6046</v>
      </c>
      <c r="BM592" s="144" t="s">
        <v>2809</v>
      </c>
    </row>
    <row r="593" spans="2:65" s="1" customFormat="1" ht="39">
      <c r="B593" s="33"/>
      <c r="D593" s="146" t="s">
        <v>313</v>
      </c>
      <c r="F593" s="147" t="s">
        <v>6072</v>
      </c>
      <c r="I593" s="148"/>
      <c r="L593" s="33"/>
      <c r="M593" s="149"/>
      <c r="T593" s="54"/>
      <c r="AT593" s="18" t="s">
        <v>313</v>
      </c>
      <c r="AU593" s="18" t="s">
        <v>88</v>
      </c>
    </row>
    <row r="594" spans="2:65" s="1" customFormat="1" ht="11.25">
      <c r="B594" s="33"/>
      <c r="D594" s="150" t="s">
        <v>315</v>
      </c>
      <c r="F594" s="151" t="s">
        <v>6073</v>
      </c>
      <c r="I594" s="148"/>
      <c r="L594" s="33"/>
      <c r="M594" s="149"/>
      <c r="T594" s="54"/>
      <c r="AT594" s="18" t="s">
        <v>315</v>
      </c>
      <c r="AU594" s="18" t="s">
        <v>88</v>
      </c>
    </row>
    <row r="595" spans="2:65" s="1" customFormat="1" ht="21.75" customHeight="1">
      <c r="B595" s="33"/>
      <c r="C595" s="133" t="s">
        <v>1889</v>
      </c>
      <c r="D595" s="133" t="s">
        <v>307</v>
      </c>
      <c r="E595" s="134" t="s">
        <v>6074</v>
      </c>
      <c r="F595" s="135" t="s">
        <v>6075</v>
      </c>
      <c r="G595" s="136" t="s">
        <v>350</v>
      </c>
      <c r="H595" s="137">
        <v>12</v>
      </c>
      <c r="I595" s="138"/>
      <c r="J595" s="139">
        <f>ROUND(I595*H595,2)</f>
        <v>0</v>
      </c>
      <c r="K595" s="135" t="s">
        <v>310</v>
      </c>
      <c r="L595" s="33"/>
      <c r="M595" s="140" t="s">
        <v>42</v>
      </c>
      <c r="N595" s="141" t="s">
        <v>50</v>
      </c>
      <c r="P595" s="142">
        <f>O595*H595</f>
        <v>0</v>
      </c>
      <c r="Q595" s="142">
        <v>0</v>
      </c>
      <c r="R595" s="142">
        <f>Q595*H595</f>
        <v>0</v>
      </c>
      <c r="S595" s="142">
        <v>0</v>
      </c>
      <c r="T595" s="143">
        <f>S595*H595</f>
        <v>0</v>
      </c>
      <c r="AR595" s="144" t="s">
        <v>6046</v>
      </c>
      <c r="AT595" s="144" t="s">
        <v>307</v>
      </c>
      <c r="AU595" s="144" t="s">
        <v>88</v>
      </c>
      <c r="AY595" s="18" t="s">
        <v>305</v>
      </c>
      <c r="BE595" s="145">
        <f>IF(N595="základní",J595,0)</f>
        <v>0</v>
      </c>
      <c r="BF595" s="145">
        <f>IF(N595="snížená",J595,0)</f>
        <v>0</v>
      </c>
      <c r="BG595" s="145">
        <f>IF(N595="zákl. přenesená",J595,0)</f>
        <v>0</v>
      </c>
      <c r="BH595" s="145">
        <f>IF(N595="sníž. přenesená",J595,0)</f>
        <v>0</v>
      </c>
      <c r="BI595" s="145">
        <f>IF(N595="nulová",J595,0)</f>
        <v>0</v>
      </c>
      <c r="BJ595" s="18" t="s">
        <v>86</v>
      </c>
      <c r="BK595" s="145">
        <f>ROUND(I595*H595,2)</f>
        <v>0</v>
      </c>
      <c r="BL595" s="18" t="s">
        <v>6046</v>
      </c>
      <c r="BM595" s="144" t="s">
        <v>2817</v>
      </c>
    </row>
    <row r="596" spans="2:65" s="1" customFormat="1" ht="19.5">
      <c r="B596" s="33"/>
      <c r="D596" s="146" t="s">
        <v>313</v>
      </c>
      <c r="F596" s="147" t="s">
        <v>6076</v>
      </c>
      <c r="I596" s="148"/>
      <c r="L596" s="33"/>
      <c r="M596" s="149"/>
      <c r="T596" s="54"/>
      <c r="AT596" s="18" t="s">
        <v>313</v>
      </c>
      <c r="AU596" s="18" t="s">
        <v>88</v>
      </c>
    </row>
    <row r="597" spans="2:65" s="1" customFormat="1" ht="11.25">
      <c r="B597" s="33"/>
      <c r="D597" s="150" t="s">
        <v>315</v>
      </c>
      <c r="F597" s="151" t="s">
        <v>6077</v>
      </c>
      <c r="I597" s="148"/>
      <c r="L597" s="33"/>
      <c r="M597" s="149"/>
      <c r="T597" s="54"/>
      <c r="AT597" s="18" t="s">
        <v>315</v>
      </c>
      <c r="AU597" s="18" t="s">
        <v>88</v>
      </c>
    </row>
    <row r="598" spans="2:65" s="1" customFormat="1" ht="21.75" customHeight="1">
      <c r="B598" s="33"/>
      <c r="C598" s="133" t="s">
        <v>1893</v>
      </c>
      <c r="D598" s="133" t="s">
        <v>307</v>
      </c>
      <c r="E598" s="134" t="s">
        <v>6078</v>
      </c>
      <c r="F598" s="135" t="s">
        <v>6079</v>
      </c>
      <c r="G598" s="136" t="s">
        <v>5668</v>
      </c>
      <c r="H598" s="137">
        <v>1</v>
      </c>
      <c r="I598" s="138"/>
      <c r="J598" s="139">
        <f>ROUND(I598*H598,2)</f>
        <v>0</v>
      </c>
      <c r="K598" s="135" t="s">
        <v>721</v>
      </c>
      <c r="L598" s="33"/>
      <c r="M598" s="140" t="s">
        <v>42</v>
      </c>
      <c r="N598" s="141" t="s">
        <v>50</v>
      </c>
      <c r="P598" s="142">
        <f>O598*H598</f>
        <v>0</v>
      </c>
      <c r="Q598" s="142">
        <v>0</v>
      </c>
      <c r="R598" s="142">
        <f>Q598*H598</f>
        <v>0</v>
      </c>
      <c r="S598" s="142">
        <v>0</v>
      </c>
      <c r="T598" s="143">
        <f>S598*H598</f>
        <v>0</v>
      </c>
      <c r="AR598" s="144" t="s">
        <v>6046</v>
      </c>
      <c r="AT598" s="144" t="s">
        <v>307</v>
      </c>
      <c r="AU598" s="144" t="s">
        <v>88</v>
      </c>
      <c r="AY598" s="18" t="s">
        <v>305</v>
      </c>
      <c r="BE598" s="145">
        <f>IF(N598="základní",J598,0)</f>
        <v>0</v>
      </c>
      <c r="BF598" s="145">
        <f>IF(N598="snížená",J598,0)</f>
        <v>0</v>
      </c>
      <c r="BG598" s="145">
        <f>IF(N598="zákl. přenesená",J598,0)</f>
        <v>0</v>
      </c>
      <c r="BH598" s="145">
        <f>IF(N598="sníž. přenesená",J598,0)</f>
        <v>0</v>
      </c>
      <c r="BI598" s="145">
        <f>IF(N598="nulová",J598,0)</f>
        <v>0</v>
      </c>
      <c r="BJ598" s="18" t="s">
        <v>86</v>
      </c>
      <c r="BK598" s="145">
        <f>ROUND(I598*H598,2)</f>
        <v>0</v>
      </c>
      <c r="BL598" s="18" t="s">
        <v>6046</v>
      </c>
      <c r="BM598" s="144" t="s">
        <v>2825</v>
      </c>
    </row>
    <row r="599" spans="2:65" s="1" customFormat="1" ht="11.25">
      <c r="B599" s="33"/>
      <c r="D599" s="146" t="s">
        <v>313</v>
      </c>
      <c r="F599" s="147" t="s">
        <v>6079</v>
      </c>
      <c r="I599" s="148"/>
      <c r="L599" s="33"/>
      <c r="M599" s="149"/>
      <c r="T599" s="54"/>
      <c r="AT599" s="18" t="s">
        <v>313</v>
      </c>
      <c r="AU599" s="18" t="s">
        <v>88</v>
      </c>
    </row>
    <row r="600" spans="2:65" s="11" customFormat="1" ht="22.9" customHeight="1">
      <c r="B600" s="121"/>
      <c r="D600" s="122" t="s">
        <v>78</v>
      </c>
      <c r="E600" s="131" t="s">
        <v>5556</v>
      </c>
      <c r="F600" s="131" t="s">
        <v>5557</v>
      </c>
      <c r="I600" s="124"/>
      <c r="J600" s="132">
        <f>BK600</f>
        <v>0</v>
      </c>
      <c r="L600" s="121"/>
      <c r="M600" s="126"/>
      <c r="P600" s="127">
        <f>SUM(P601:P602)</f>
        <v>0</v>
      </c>
      <c r="R600" s="127">
        <f>SUM(R601:R602)</f>
        <v>0</v>
      </c>
      <c r="T600" s="128">
        <f>SUM(T601:T602)</f>
        <v>0</v>
      </c>
      <c r="AR600" s="122" t="s">
        <v>311</v>
      </c>
      <c r="AT600" s="129" t="s">
        <v>78</v>
      </c>
      <c r="AU600" s="129" t="s">
        <v>86</v>
      </c>
      <c r="AY600" s="122" t="s">
        <v>305</v>
      </c>
      <c r="BK600" s="130">
        <f>SUM(BK601:BK602)</f>
        <v>0</v>
      </c>
    </row>
    <row r="601" spans="2:65" s="1" customFormat="1" ht="16.5" customHeight="1">
      <c r="B601" s="33"/>
      <c r="C601" s="133" t="s">
        <v>1897</v>
      </c>
      <c r="D601" s="133" t="s">
        <v>307</v>
      </c>
      <c r="E601" s="134" t="s">
        <v>6080</v>
      </c>
      <c r="F601" s="135" t="s">
        <v>6081</v>
      </c>
      <c r="G601" s="136" t="s">
        <v>6082</v>
      </c>
      <c r="H601" s="137">
        <v>50</v>
      </c>
      <c r="I601" s="138"/>
      <c r="J601" s="139">
        <f>ROUND(I601*H601,2)</f>
        <v>0</v>
      </c>
      <c r="K601" s="135" t="s">
        <v>721</v>
      </c>
      <c r="L601" s="33"/>
      <c r="M601" s="140" t="s">
        <v>42</v>
      </c>
      <c r="N601" s="141" t="s">
        <v>50</v>
      </c>
      <c r="P601" s="142">
        <f>O601*H601</f>
        <v>0</v>
      </c>
      <c r="Q601" s="142">
        <v>0</v>
      </c>
      <c r="R601" s="142">
        <f>Q601*H601</f>
        <v>0</v>
      </c>
      <c r="S601" s="142">
        <v>0</v>
      </c>
      <c r="T601" s="143">
        <f>S601*H601</f>
        <v>0</v>
      </c>
      <c r="AR601" s="144" t="s">
        <v>3048</v>
      </c>
      <c r="AT601" s="144" t="s">
        <v>307</v>
      </c>
      <c r="AU601" s="144" t="s">
        <v>88</v>
      </c>
      <c r="AY601" s="18" t="s">
        <v>305</v>
      </c>
      <c r="BE601" s="145">
        <f>IF(N601="základní",J601,0)</f>
        <v>0</v>
      </c>
      <c r="BF601" s="145">
        <f>IF(N601="snížená",J601,0)</f>
        <v>0</v>
      </c>
      <c r="BG601" s="145">
        <f>IF(N601="zákl. přenesená",J601,0)</f>
        <v>0</v>
      </c>
      <c r="BH601" s="145">
        <f>IF(N601="sníž. přenesená",J601,0)</f>
        <v>0</v>
      </c>
      <c r="BI601" s="145">
        <f>IF(N601="nulová",J601,0)</f>
        <v>0</v>
      </c>
      <c r="BJ601" s="18" t="s">
        <v>86</v>
      </c>
      <c r="BK601" s="145">
        <f>ROUND(I601*H601,2)</f>
        <v>0</v>
      </c>
      <c r="BL601" s="18" t="s">
        <v>3048</v>
      </c>
      <c r="BM601" s="144" t="s">
        <v>2835</v>
      </c>
    </row>
    <row r="602" spans="2:65" s="1" customFormat="1" ht="11.25">
      <c r="B602" s="33"/>
      <c r="D602" s="146" t="s">
        <v>313</v>
      </c>
      <c r="F602" s="147" t="s">
        <v>6081</v>
      </c>
      <c r="I602" s="148"/>
      <c r="L602" s="33"/>
      <c r="M602" s="194"/>
      <c r="N602" s="195"/>
      <c r="O602" s="195"/>
      <c r="P602" s="195"/>
      <c r="Q602" s="195"/>
      <c r="R602" s="195"/>
      <c r="S602" s="195"/>
      <c r="T602" s="196"/>
      <c r="AT602" s="18" t="s">
        <v>313</v>
      </c>
      <c r="AU602" s="18" t="s">
        <v>88</v>
      </c>
    </row>
    <row r="603" spans="2:65" s="1" customFormat="1" ht="6.95" customHeight="1">
      <c r="B603" s="42"/>
      <c r="C603" s="43"/>
      <c r="D603" s="43"/>
      <c r="E603" s="43"/>
      <c r="F603" s="43"/>
      <c r="G603" s="43"/>
      <c r="H603" s="43"/>
      <c r="I603" s="43"/>
      <c r="J603" s="43"/>
      <c r="K603" s="43"/>
      <c r="L603" s="33"/>
    </row>
  </sheetData>
  <sheetProtection algorithmName="SHA-512" hashValue="KMWBRcy7VOYxlD8rUjSgV8raTUjIql9xCZs4ywE9TQy981uijFoSVbTb93MC6eKX7w18VUnf11bUN6fGURrzZw==" saltValue="GrvSpBSJxBHo8uy7oiR621t36JEMW5HIyia+LtSyZPWKwr1NCFpohPtoJrv5jlaMJveTz9k4ZFYRhQmFmfAvQQ==" spinCount="100000" sheet="1" objects="1" scenarios="1" formatColumns="0" formatRows="0" autoFilter="0"/>
  <autoFilter ref="C100:K602" xr:uid="{00000000-0009-0000-0000-000004000000}"/>
  <mergeCells count="15">
    <mergeCell ref="E87:H87"/>
    <mergeCell ref="E91:H91"/>
    <mergeCell ref="E89:H89"/>
    <mergeCell ref="E93:H93"/>
    <mergeCell ref="L2:V2"/>
    <mergeCell ref="E31:H31"/>
    <mergeCell ref="E52:H52"/>
    <mergeCell ref="E56:H56"/>
    <mergeCell ref="E54:H54"/>
    <mergeCell ref="E58:H58"/>
    <mergeCell ref="E7:H7"/>
    <mergeCell ref="E11:H11"/>
    <mergeCell ref="E9:H9"/>
    <mergeCell ref="E13:H13"/>
    <mergeCell ref="E22:H22"/>
  </mergeCells>
  <hyperlinks>
    <hyperlink ref="F106" r:id="rId1" xr:uid="{00000000-0004-0000-0400-000000000000}"/>
    <hyperlink ref="F136" r:id="rId2" xr:uid="{00000000-0004-0000-0400-000001000000}"/>
    <hyperlink ref="F145" r:id="rId3" xr:uid="{00000000-0004-0000-0400-000002000000}"/>
    <hyperlink ref="F152" r:id="rId4" xr:uid="{00000000-0004-0000-0400-000003000000}"/>
    <hyperlink ref="F155" r:id="rId5" xr:uid="{00000000-0004-0000-0400-000004000000}"/>
    <hyperlink ref="F158" r:id="rId6" xr:uid="{00000000-0004-0000-0400-000005000000}"/>
    <hyperlink ref="F191" r:id="rId7" xr:uid="{00000000-0004-0000-0400-000006000000}"/>
    <hyperlink ref="F198" r:id="rId8" xr:uid="{00000000-0004-0000-0400-000007000000}"/>
    <hyperlink ref="F205" r:id="rId9" xr:uid="{00000000-0004-0000-0400-000008000000}"/>
    <hyperlink ref="F212" r:id="rId10" xr:uid="{00000000-0004-0000-0400-000009000000}"/>
    <hyperlink ref="F217" r:id="rId11" xr:uid="{00000000-0004-0000-0400-00000A000000}"/>
    <hyperlink ref="F222" r:id="rId12" xr:uid="{00000000-0004-0000-0400-00000B000000}"/>
    <hyperlink ref="F229" r:id="rId13" xr:uid="{00000000-0004-0000-0400-00000C000000}"/>
    <hyperlink ref="F250" r:id="rId14" xr:uid="{00000000-0004-0000-0400-00000D000000}"/>
    <hyperlink ref="F257" r:id="rId15" xr:uid="{00000000-0004-0000-0400-00000E000000}"/>
    <hyperlink ref="F264" r:id="rId16" xr:uid="{00000000-0004-0000-0400-00000F000000}"/>
    <hyperlink ref="F367" r:id="rId17" xr:uid="{00000000-0004-0000-0400-000010000000}"/>
    <hyperlink ref="F412" r:id="rId18" xr:uid="{00000000-0004-0000-0400-000011000000}"/>
    <hyperlink ref="F417" r:id="rId19" xr:uid="{00000000-0004-0000-0400-000012000000}"/>
    <hyperlink ref="F431" r:id="rId20" xr:uid="{00000000-0004-0000-0400-000013000000}"/>
    <hyperlink ref="F442" r:id="rId21" xr:uid="{00000000-0004-0000-0400-000014000000}"/>
    <hyperlink ref="F458" r:id="rId22" xr:uid="{00000000-0004-0000-0400-000015000000}"/>
    <hyperlink ref="F489" r:id="rId23" xr:uid="{00000000-0004-0000-0400-000016000000}"/>
    <hyperlink ref="F519" r:id="rId24" xr:uid="{00000000-0004-0000-0400-000017000000}"/>
    <hyperlink ref="F561" r:id="rId25" xr:uid="{00000000-0004-0000-0400-000018000000}"/>
    <hyperlink ref="F572" r:id="rId26" xr:uid="{00000000-0004-0000-0400-000019000000}"/>
    <hyperlink ref="F585" r:id="rId27" xr:uid="{00000000-0004-0000-0400-00001A000000}"/>
    <hyperlink ref="F588" r:id="rId28" xr:uid="{00000000-0004-0000-0400-00001B000000}"/>
    <hyperlink ref="F591" r:id="rId29" xr:uid="{00000000-0004-0000-0400-00001C000000}"/>
    <hyperlink ref="F594" r:id="rId30" xr:uid="{00000000-0004-0000-0400-00001D000000}"/>
    <hyperlink ref="F597" r:id="rId31" xr:uid="{00000000-0004-0000-0400-00001E000000}"/>
  </hyperlinks>
  <pageMargins left="0.39374999999999999" right="0.39374999999999999" top="0.39374999999999999" bottom="0.39374999999999999" header="0" footer="0"/>
  <pageSetup paperSize="9" scale="76" fitToHeight="100" orientation="portrait" blackAndWhite="1" r:id="rId32"/>
  <headerFooter>
    <oddFooter>&amp;CStrana &amp;P z &amp;N</oddFooter>
  </headerFooter>
  <drawing r:id="rId3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BM961"/>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95"/>
      <c r="M2" s="295"/>
      <c r="N2" s="295"/>
      <c r="O2" s="295"/>
      <c r="P2" s="295"/>
      <c r="Q2" s="295"/>
      <c r="R2" s="295"/>
      <c r="S2" s="295"/>
      <c r="T2" s="295"/>
      <c r="U2" s="295"/>
      <c r="V2" s="295"/>
      <c r="AT2" s="18" t="s">
        <v>109</v>
      </c>
    </row>
    <row r="3" spans="2:46" ht="6.95" customHeight="1">
      <c r="B3" s="19"/>
      <c r="C3" s="20"/>
      <c r="D3" s="20"/>
      <c r="E3" s="20"/>
      <c r="F3" s="20"/>
      <c r="G3" s="20"/>
      <c r="H3" s="20"/>
      <c r="I3" s="20"/>
      <c r="J3" s="20"/>
      <c r="K3" s="20"/>
      <c r="L3" s="21"/>
      <c r="AT3" s="18" t="s">
        <v>88</v>
      </c>
    </row>
    <row r="4" spans="2:46" ht="24.95" customHeight="1">
      <c r="B4" s="21"/>
      <c r="D4" s="22" t="s">
        <v>204</v>
      </c>
      <c r="L4" s="21"/>
      <c r="M4" s="92" t="s">
        <v>10</v>
      </c>
      <c r="AT4" s="18" t="s">
        <v>4</v>
      </c>
    </row>
    <row r="5" spans="2:46" ht="6.95" customHeight="1">
      <c r="B5" s="21"/>
      <c r="L5" s="21"/>
    </row>
    <row r="6" spans="2:46" ht="12" customHeight="1">
      <c r="B6" s="21"/>
      <c r="D6" s="28" t="s">
        <v>16</v>
      </c>
      <c r="L6" s="21"/>
    </row>
    <row r="7" spans="2:46" ht="16.5" customHeight="1">
      <c r="B7" s="21"/>
      <c r="E7" s="333" t="str">
        <f>'Rekapitulace stavby'!K6</f>
        <v>Domov pro seniory v Litomyšli</v>
      </c>
      <c r="F7" s="334"/>
      <c r="G7" s="334"/>
      <c r="H7" s="334"/>
      <c r="L7" s="21"/>
    </row>
    <row r="8" spans="2:46" ht="12.75">
      <c r="B8" s="21"/>
      <c r="D8" s="28" t="s">
        <v>217</v>
      </c>
      <c r="L8" s="21"/>
    </row>
    <row r="9" spans="2:46" ht="16.5" customHeight="1">
      <c r="B9" s="21"/>
      <c r="E9" s="333" t="s">
        <v>221</v>
      </c>
      <c r="F9" s="295"/>
      <c r="G9" s="295"/>
      <c r="H9" s="295"/>
      <c r="L9" s="21"/>
    </row>
    <row r="10" spans="2:46" ht="12" customHeight="1">
      <c r="B10" s="21"/>
      <c r="D10" s="28" t="s">
        <v>224</v>
      </c>
      <c r="L10" s="21"/>
    </row>
    <row r="11" spans="2:46" s="1" customFormat="1" ht="16.5" customHeight="1">
      <c r="B11" s="33"/>
      <c r="E11" s="329" t="s">
        <v>227</v>
      </c>
      <c r="F11" s="335"/>
      <c r="G11" s="335"/>
      <c r="H11" s="335"/>
      <c r="L11" s="33"/>
    </row>
    <row r="12" spans="2:46" s="1" customFormat="1" ht="12" customHeight="1">
      <c r="B12" s="33"/>
      <c r="D12" s="28" t="s">
        <v>231</v>
      </c>
      <c r="L12" s="33"/>
    </row>
    <row r="13" spans="2:46" s="1" customFormat="1" ht="16.5" customHeight="1">
      <c r="B13" s="33"/>
      <c r="E13" s="316" t="s">
        <v>6083</v>
      </c>
      <c r="F13" s="335"/>
      <c r="G13" s="335"/>
      <c r="H13" s="335"/>
      <c r="L13" s="33"/>
    </row>
    <row r="14" spans="2:46" s="1" customFormat="1" ht="11.25">
      <c r="B14" s="33"/>
      <c r="L14" s="33"/>
    </row>
    <row r="15" spans="2:46" s="1" customFormat="1" ht="12" customHeight="1">
      <c r="B15" s="33"/>
      <c r="D15" s="28" t="s">
        <v>18</v>
      </c>
      <c r="F15" s="26" t="s">
        <v>42</v>
      </c>
      <c r="I15" s="28" t="s">
        <v>20</v>
      </c>
      <c r="J15" s="26" t="s">
        <v>42</v>
      </c>
      <c r="L15" s="33"/>
    </row>
    <row r="16" spans="2:46" s="1" customFormat="1" ht="12" customHeight="1">
      <c r="B16" s="33"/>
      <c r="D16" s="28" t="s">
        <v>22</v>
      </c>
      <c r="F16" s="26" t="s">
        <v>23</v>
      </c>
      <c r="I16" s="28" t="s">
        <v>24</v>
      </c>
      <c r="J16" s="50" t="str">
        <f>'Rekapitulace stavby'!AN8</f>
        <v>20. 1. 2025</v>
      </c>
      <c r="L16" s="33"/>
    </row>
    <row r="17" spans="2:12" s="1" customFormat="1" ht="10.9" customHeight="1">
      <c r="B17" s="33"/>
      <c r="L17" s="33"/>
    </row>
    <row r="18" spans="2:12" s="1" customFormat="1" ht="12" customHeight="1">
      <c r="B18" s="33"/>
      <c r="D18" s="28" t="s">
        <v>26</v>
      </c>
      <c r="I18" s="28" t="s">
        <v>27</v>
      </c>
      <c r="J18" s="26" t="s">
        <v>42</v>
      </c>
      <c r="L18" s="33"/>
    </row>
    <row r="19" spans="2:12" s="1" customFormat="1" ht="18" customHeight="1">
      <c r="B19" s="33"/>
      <c r="E19" s="26" t="s">
        <v>29</v>
      </c>
      <c r="I19" s="28" t="s">
        <v>30</v>
      </c>
      <c r="J19" s="26" t="s">
        <v>42</v>
      </c>
      <c r="L19" s="33"/>
    </row>
    <row r="20" spans="2:12" s="1" customFormat="1" ht="6.95" customHeight="1">
      <c r="B20" s="33"/>
      <c r="L20" s="33"/>
    </row>
    <row r="21" spans="2:12" s="1" customFormat="1" ht="12" customHeight="1">
      <c r="B21" s="33"/>
      <c r="D21" s="28" t="s">
        <v>32</v>
      </c>
      <c r="I21" s="28" t="s">
        <v>27</v>
      </c>
      <c r="J21" s="29" t="str">
        <f>'Rekapitulace stavby'!AN13</f>
        <v>Vyplň údaj</v>
      </c>
      <c r="L21" s="33"/>
    </row>
    <row r="22" spans="2:12" s="1" customFormat="1" ht="18" customHeight="1">
      <c r="B22" s="33"/>
      <c r="E22" s="336" t="str">
        <f>'Rekapitulace stavby'!E14</f>
        <v>Vyplň údaj</v>
      </c>
      <c r="F22" s="294"/>
      <c r="G22" s="294"/>
      <c r="H22" s="294"/>
      <c r="I22" s="28" t="s">
        <v>30</v>
      </c>
      <c r="J22" s="29" t="str">
        <f>'Rekapitulace stavby'!AN14</f>
        <v>Vyplň údaj</v>
      </c>
      <c r="L22" s="33"/>
    </row>
    <row r="23" spans="2:12" s="1" customFormat="1" ht="6.95" customHeight="1">
      <c r="B23" s="33"/>
      <c r="L23" s="33"/>
    </row>
    <row r="24" spans="2:12" s="1" customFormat="1" ht="12" customHeight="1">
      <c r="B24" s="33"/>
      <c r="D24" s="28" t="s">
        <v>34</v>
      </c>
      <c r="I24" s="28" t="s">
        <v>27</v>
      </c>
      <c r="J24" s="26" t="s">
        <v>42</v>
      </c>
      <c r="L24" s="33"/>
    </row>
    <row r="25" spans="2:12" s="1" customFormat="1" ht="18" customHeight="1">
      <c r="B25" s="33"/>
      <c r="E25" s="26" t="s">
        <v>4955</v>
      </c>
      <c r="I25" s="28" t="s">
        <v>30</v>
      </c>
      <c r="J25" s="26" t="s">
        <v>42</v>
      </c>
      <c r="L25" s="33"/>
    </row>
    <row r="26" spans="2:12" s="1" customFormat="1" ht="6.95" customHeight="1">
      <c r="B26" s="33"/>
      <c r="L26" s="33"/>
    </row>
    <row r="27" spans="2:12" s="1" customFormat="1" ht="12" customHeight="1">
      <c r="B27" s="33"/>
      <c r="D27" s="28" t="s">
        <v>39</v>
      </c>
      <c r="I27" s="28" t="s">
        <v>27</v>
      </c>
      <c r="J27" s="26" t="str">
        <f>IF('Rekapitulace stavby'!AN19="","",'Rekapitulace stavby'!AN19)</f>
        <v>63243393</v>
      </c>
      <c r="L27" s="33"/>
    </row>
    <row r="28" spans="2:12" s="1" customFormat="1" ht="18" customHeight="1">
      <c r="B28" s="33"/>
      <c r="E28" s="26" t="str">
        <f>IF('Rekapitulace stavby'!E20="","",'Rekapitulace stavby'!E20)</f>
        <v>Ing.Štefan Sivák</v>
      </c>
      <c r="I28" s="28" t="s">
        <v>30</v>
      </c>
      <c r="J28" s="26" t="str">
        <f>IF('Rekapitulace stavby'!AN20="","",'Rekapitulace stavby'!AN20)</f>
        <v/>
      </c>
      <c r="L28" s="33"/>
    </row>
    <row r="29" spans="2:12" s="1" customFormat="1" ht="6.95" customHeight="1">
      <c r="B29" s="33"/>
      <c r="L29" s="33"/>
    </row>
    <row r="30" spans="2:12" s="1" customFormat="1" ht="12" customHeight="1">
      <c r="B30" s="33"/>
      <c r="D30" s="28" t="s">
        <v>43</v>
      </c>
      <c r="L30" s="33"/>
    </row>
    <row r="31" spans="2:12" s="7" customFormat="1" ht="16.5" customHeight="1">
      <c r="B31" s="93"/>
      <c r="E31" s="299" t="s">
        <v>42</v>
      </c>
      <c r="F31" s="299"/>
      <c r="G31" s="299"/>
      <c r="H31" s="299"/>
      <c r="L31" s="93"/>
    </row>
    <row r="32" spans="2:12" s="1" customFormat="1" ht="6.95" customHeight="1">
      <c r="B32" s="33"/>
      <c r="L32" s="33"/>
    </row>
    <row r="33" spans="2:12" s="1" customFormat="1" ht="6.95" customHeight="1">
      <c r="B33" s="33"/>
      <c r="D33" s="51"/>
      <c r="E33" s="51"/>
      <c r="F33" s="51"/>
      <c r="G33" s="51"/>
      <c r="H33" s="51"/>
      <c r="I33" s="51"/>
      <c r="J33" s="51"/>
      <c r="K33" s="51"/>
      <c r="L33" s="33"/>
    </row>
    <row r="34" spans="2:12" s="1" customFormat="1" ht="25.35" customHeight="1">
      <c r="B34" s="33"/>
      <c r="D34" s="94" t="s">
        <v>45</v>
      </c>
      <c r="J34" s="64">
        <f>ROUND(J96, 2)</f>
        <v>0</v>
      </c>
      <c r="L34" s="33"/>
    </row>
    <row r="35" spans="2:12" s="1" customFormat="1" ht="6.95" customHeight="1">
      <c r="B35" s="33"/>
      <c r="D35" s="51"/>
      <c r="E35" s="51"/>
      <c r="F35" s="51"/>
      <c r="G35" s="51"/>
      <c r="H35" s="51"/>
      <c r="I35" s="51"/>
      <c r="J35" s="51"/>
      <c r="K35" s="51"/>
      <c r="L35" s="33"/>
    </row>
    <row r="36" spans="2:12" s="1" customFormat="1" ht="14.45" customHeight="1">
      <c r="B36" s="33"/>
      <c r="F36" s="36" t="s">
        <v>47</v>
      </c>
      <c r="I36" s="36" t="s">
        <v>46</v>
      </c>
      <c r="J36" s="36" t="s">
        <v>48</v>
      </c>
      <c r="L36" s="33"/>
    </row>
    <row r="37" spans="2:12" s="1" customFormat="1" ht="14.45" customHeight="1">
      <c r="B37" s="33"/>
      <c r="D37" s="53" t="s">
        <v>49</v>
      </c>
      <c r="E37" s="28" t="s">
        <v>50</v>
      </c>
      <c r="F37" s="83">
        <f>ROUND((SUM(BE96:BE960)),  2)</f>
        <v>0</v>
      </c>
      <c r="I37" s="95">
        <v>0.21</v>
      </c>
      <c r="J37" s="83">
        <f>ROUND(((SUM(BE96:BE960))*I37),  2)</f>
        <v>0</v>
      </c>
      <c r="L37" s="33"/>
    </row>
    <row r="38" spans="2:12" s="1" customFormat="1" ht="14.45" customHeight="1">
      <c r="B38" s="33"/>
      <c r="E38" s="28" t="s">
        <v>51</v>
      </c>
      <c r="F38" s="83">
        <f>ROUND((SUM(BF96:BF960)),  2)</f>
        <v>0</v>
      </c>
      <c r="I38" s="95">
        <v>0.12</v>
      </c>
      <c r="J38" s="83">
        <f>ROUND(((SUM(BF96:BF960))*I38),  2)</f>
        <v>0</v>
      </c>
      <c r="L38" s="33"/>
    </row>
    <row r="39" spans="2:12" s="1" customFormat="1" ht="14.45" hidden="1" customHeight="1">
      <c r="B39" s="33"/>
      <c r="E39" s="28" t="s">
        <v>52</v>
      </c>
      <c r="F39" s="83">
        <f>ROUND((SUM(BG96:BG960)),  2)</f>
        <v>0</v>
      </c>
      <c r="I39" s="95">
        <v>0.21</v>
      </c>
      <c r="J39" s="83">
        <f>0</f>
        <v>0</v>
      </c>
      <c r="L39" s="33"/>
    </row>
    <row r="40" spans="2:12" s="1" customFormat="1" ht="14.45" hidden="1" customHeight="1">
      <c r="B40" s="33"/>
      <c r="E40" s="28" t="s">
        <v>53</v>
      </c>
      <c r="F40" s="83">
        <f>ROUND((SUM(BH96:BH960)),  2)</f>
        <v>0</v>
      </c>
      <c r="I40" s="95">
        <v>0.12</v>
      </c>
      <c r="J40" s="83">
        <f>0</f>
        <v>0</v>
      </c>
      <c r="L40" s="33"/>
    </row>
    <row r="41" spans="2:12" s="1" customFormat="1" ht="14.45" hidden="1" customHeight="1">
      <c r="B41" s="33"/>
      <c r="E41" s="28" t="s">
        <v>54</v>
      </c>
      <c r="F41" s="83">
        <f>ROUND((SUM(BI96:BI960)),  2)</f>
        <v>0</v>
      </c>
      <c r="I41" s="95">
        <v>0</v>
      </c>
      <c r="J41" s="83">
        <f>0</f>
        <v>0</v>
      </c>
      <c r="L41" s="33"/>
    </row>
    <row r="42" spans="2:12" s="1" customFormat="1" ht="6.95" customHeight="1">
      <c r="B42" s="33"/>
      <c r="L42" s="33"/>
    </row>
    <row r="43" spans="2:12" s="1" customFormat="1" ht="25.35" customHeight="1">
      <c r="B43" s="33"/>
      <c r="C43" s="96"/>
      <c r="D43" s="97" t="s">
        <v>55</v>
      </c>
      <c r="E43" s="55"/>
      <c r="F43" s="55"/>
      <c r="G43" s="98" t="s">
        <v>56</v>
      </c>
      <c r="H43" s="99" t="s">
        <v>57</v>
      </c>
      <c r="I43" s="55"/>
      <c r="J43" s="100">
        <f>SUM(J34:J41)</f>
        <v>0</v>
      </c>
      <c r="K43" s="101"/>
      <c r="L43" s="33"/>
    </row>
    <row r="44" spans="2:12" s="1" customFormat="1" ht="14.45" customHeight="1">
      <c r="B44" s="42"/>
      <c r="C44" s="43"/>
      <c r="D44" s="43"/>
      <c r="E44" s="43"/>
      <c r="F44" s="43"/>
      <c r="G44" s="43"/>
      <c r="H44" s="43"/>
      <c r="I44" s="43"/>
      <c r="J44" s="43"/>
      <c r="K44" s="43"/>
      <c r="L44" s="33"/>
    </row>
    <row r="48" spans="2:12" s="1" customFormat="1" ht="6.95" customHeight="1">
      <c r="B48" s="44"/>
      <c r="C48" s="45"/>
      <c r="D48" s="45"/>
      <c r="E48" s="45"/>
      <c r="F48" s="45"/>
      <c r="G48" s="45"/>
      <c r="H48" s="45"/>
      <c r="I48" s="45"/>
      <c r="J48" s="45"/>
      <c r="K48" s="45"/>
      <c r="L48" s="33"/>
    </row>
    <row r="49" spans="2:12" s="1" customFormat="1" ht="24.95" customHeight="1">
      <c r="B49" s="33"/>
      <c r="C49" s="22" t="s">
        <v>246</v>
      </c>
      <c r="L49" s="33"/>
    </row>
    <row r="50" spans="2:12" s="1" customFormat="1" ht="6.95" customHeight="1">
      <c r="B50" s="33"/>
      <c r="L50" s="33"/>
    </row>
    <row r="51" spans="2:12" s="1" customFormat="1" ht="12" customHeight="1">
      <c r="B51" s="33"/>
      <c r="C51" s="28" t="s">
        <v>16</v>
      </c>
      <c r="L51" s="33"/>
    </row>
    <row r="52" spans="2:12" s="1" customFormat="1" ht="16.5" customHeight="1">
      <c r="B52" s="33"/>
      <c r="E52" s="333" t="str">
        <f>E7</f>
        <v>Domov pro seniory v Litomyšli</v>
      </c>
      <c r="F52" s="334"/>
      <c r="G52" s="334"/>
      <c r="H52" s="334"/>
      <c r="L52" s="33"/>
    </row>
    <row r="53" spans="2:12" ht="12" customHeight="1">
      <c r="B53" s="21"/>
      <c r="C53" s="28" t="s">
        <v>217</v>
      </c>
      <c r="L53" s="21"/>
    </row>
    <row r="54" spans="2:12" ht="16.5" customHeight="1">
      <c r="B54" s="21"/>
      <c r="E54" s="333" t="s">
        <v>221</v>
      </c>
      <c r="F54" s="295"/>
      <c r="G54" s="295"/>
      <c r="H54" s="295"/>
      <c r="L54" s="21"/>
    </row>
    <row r="55" spans="2:12" ht="12" customHeight="1">
      <c r="B55" s="21"/>
      <c r="C55" s="28" t="s">
        <v>224</v>
      </c>
      <c r="L55" s="21"/>
    </row>
    <row r="56" spans="2:12" s="1" customFormat="1" ht="16.5" customHeight="1">
      <c r="B56" s="33"/>
      <c r="E56" s="329" t="s">
        <v>227</v>
      </c>
      <c r="F56" s="335"/>
      <c r="G56" s="335"/>
      <c r="H56" s="335"/>
      <c r="L56" s="33"/>
    </row>
    <row r="57" spans="2:12" s="1" customFormat="1" ht="12" customHeight="1">
      <c r="B57" s="33"/>
      <c r="C57" s="28" t="s">
        <v>231</v>
      </c>
      <c r="L57" s="33"/>
    </row>
    <row r="58" spans="2:12" s="1" customFormat="1" ht="16.5" customHeight="1">
      <c r="B58" s="33"/>
      <c r="E58" s="316" t="str">
        <f>E13</f>
        <v>ELK - Slaboproudá elektrotechnika</v>
      </c>
      <c r="F58" s="335"/>
      <c r="G58" s="335"/>
      <c r="H58" s="335"/>
      <c r="L58" s="33"/>
    </row>
    <row r="59" spans="2:12" s="1" customFormat="1" ht="6.95" customHeight="1">
      <c r="B59" s="33"/>
      <c r="L59" s="33"/>
    </row>
    <row r="60" spans="2:12" s="1" customFormat="1" ht="12" customHeight="1">
      <c r="B60" s="33"/>
      <c r="C60" s="28" t="s">
        <v>22</v>
      </c>
      <c r="F60" s="26" t="str">
        <f>F16</f>
        <v>Z.Kopala, 570 01 Litomyšl</v>
      </c>
      <c r="I60" s="28" t="s">
        <v>24</v>
      </c>
      <c r="J60" s="50" t="str">
        <f>IF(J16="","",J16)</f>
        <v>20. 1. 2025</v>
      </c>
      <c r="L60" s="33"/>
    </row>
    <row r="61" spans="2:12" s="1" customFormat="1" ht="6.95" customHeight="1">
      <c r="B61" s="33"/>
      <c r="L61" s="33"/>
    </row>
    <row r="62" spans="2:12" s="1" customFormat="1" ht="15.2" customHeight="1">
      <c r="B62" s="33"/>
      <c r="C62" s="28" t="s">
        <v>26</v>
      </c>
      <c r="F62" s="26" t="str">
        <f>E19</f>
        <v>Město Litomyšl</v>
      </c>
      <c r="I62" s="28" t="s">
        <v>34</v>
      </c>
      <c r="J62" s="31" t="str">
        <f>E25</f>
        <v>Deltaplan Praha s.r.o.</v>
      </c>
      <c r="L62" s="33"/>
    </row>
    <row r="63" spans="2:12" s="1" customFormat="1" ht="15.2" customHeight="1">
      <c r="B63" s="33"/>
      <c r="C63" s="28" t="s">
        <v>32</v>
      </c>
      <c r="F63" s="26" t="str">
        <f>IF(E22="","",E22)</f>
        <v>Vyplň údaj</v>
      </c>
      <c r="I63" s="28" t="s">
        <v>39</v>
      </c>
      <c r="J63" s="31" t="str">
        <f>E28</f>
        <v>Ing.Štefan Sivák</v>
      </c>
      <c r="L63" s="33"/>
    </row>
    <row r="64" spans="2:12" s="1" customFormat="1" ht="10.35" customHeight="1">
      <c r="B64" s="33"/>
      <c r="L64" s="33"/>
    </row>
    <row r="65" spans="2:47" s="1" customFormat="1" ht="29.25" customHeight="1">
      <c r="B65" s="33"/>
      <c r="C65" s="102" t="s">
        <v>247</v>
      </c>
      <c r="D65" s="96"/>
      <c r="E65" s="96"/>
      <c r="F65" s="96"/>
      <c r="G65" s="96"/>
      <c r="H65" s="96"/>
      <c r="I65" s="96"/>
      <c r="J65" s="103" t="s">
        <v>248</v>
      </c>
      <c r="K65" s="96"/>
      <c r="L65" s="33"/>
    </row>
    <row r="66" spans="2:47" s="1" customFormat="1" ht="10.35" customHeight="1">
      <c r="B66" s="33"/>
      <c r="L66" s="33"/>
    </row>
    <row r="67" spans="2:47" s="1" customFormat="1" ht="22.9" customHeight="1">
      <c r="B67" s="33"/>
      <c r="C67" s="104" t="s">
        <v>77</v>
      </c>
      <c r="J67" s="64">
        <f>J96</f>
        <v>0</v>
      </c>
      <c r="L67" s="33"/>
      <c r="AU67" s="18" t="s">
        <v>249</v>
      </c>
    </row>
    <row r="68" spans="2:47" s="8" customFormat="1" ht="24.95" customHeight="1">
      <c r="B68" s="105"/>
      <c r="D68" s="106" t="s">
        <v>6084</v>
      </c>
      <c r="E68" s="107"/>
      <c r="F68" s="107"/>
      <c r="G68" s="107"/>
      <c r="H68" s="107"/>
      <c r="I68" s="107"/>
      <c r="J68" s="108">
        <f>J97</f>
        <v>0</v>
      </c>
      <c r="L68" s="105"/>
    </row>
    <row r="69" spans="2:47" s="8" customFormat="1" ht="24.95" customHeight="1">
      <c r="B69" s="105"/>
      <c r="D69" s="106" t="s">
        <v>6085</v>
      </c>
      <c r="E69" s="107"/>
      <c r="F69" s="107"/>
      <c r="G69" s="107"/>
      <c r="H69" s="107"/>
      <c r="I69" s="107"/>
      <c r="J69" s="108">
        <f>J310</f>
        <v>0</v>
      </c>
      <c r="L69" s="105"/>
    </row>
    <row r="70" spans="2:47" s="8" customFormat="1" ht="24.95" customHeight="1">
      <c r="B70" s="105"/>
      <c r="D70" s="106" t="s">
        <v>6086</v>
      </c>
      <c r="E70" s="107"/>
      <c r="F70" s="107"/>
      <c r="G70" s="107"/>
      <c r="H70" s="107"/>
      <c r="I70" s="107"/>
      <c r="J70" s="108">
        <f>J490</f>
        <v>0</v>
      </c>
      <c r="L70" s="105"/>
    </row>
    <row r="71" spans="2:47" s="8" customFormat="1" ht="24.95" customHeight="1">
      <c r="B71" s="105"/>
      <c r="D71" s="106" t="s">
        <v>6087</v>
      </c>
      <c r="E71" s="107"/>
      <c r="F71" s="107"/>
      <c r="G71" s="107"/>
      <c r="H71" s="107"/>
      <c r="I71" s="107"/>
      <c r="J71" s="108">
        <f>J600</f>
        <v>0</v>
      </c>
      <c r="L71" s="105"/>
    </row>
    <row r="72" spans="2:47" s="8" customFormat="1" ht="24.95" customHeight="1">
      <c r="B72" s="105"/>
      <c r="D72" s="106" t="s">
        <v>6088</v>
      </c>
      <c r="E72" s="107"/>
      <c r="F72" s="107"/>
      <c r="G72" s="107"/>
      <c r="H72" s="107"/>
      <c r="I72" s="107"/>
      <c r="J72" s="108">
        <f>J767</f>
        <v>0</v>
      </c>
      <c r="L72" s="105"/>
    </row>
    <row r="73" spans="2:47" s="1" customFormat="1" ht="21.75" customHeight="1">
      <c r="B73" s="33"/>
      <c r="L73" s="33"/>
    </row>
    <row r="74" spans="2:47" s="1" customFormat="1" ht="6.95" customHeight="1">
      <c r="B74" s="42"/>
      <c r="C74" s="43"/>
      <c r="D74" s="43"/>
      <c r="E74" s="43"/>
      <c r="F74" s="43"/>
      <c r="G74" s="43"/>
      <c r="H74" s="43"/>
      <c r="I74" s="43"/>
      <c r="J74" s="43"/>
      <c r="K74" s="43"/>
      <c r="L74" s="33"/>
    </row>
    <row r="78" spans="2:47" s="1" customFormat="1" ht="6.95" customHeight="1">
      <c r="B78" s="44"/>
      <c r="C78" s="45"/>
      <c r="D78" s="45"/>
      <c r="E78" s="45"/>
      <c r="F78" s="45"/>
      <c r="G78" s="45"/>
      <c r="H78" s="45"/>
      <c r="I78" s="45"/>
      <c r="J78" s="45"/>
      <c r="K78" s="45"/>
      <c r="L78" s="33"/>
    </row>
    <row r="79" spans="2:47" s="1" customFormat="1" ht="24.95" customHeight="1">
      <c r="B79" s="33"/>
      <c r="C79" s="22" t="s">
        <v>290</v>
      </c>
      <c r="L79" s="33"/>
    </row>
    <row r="80" spans="2:47" s="1" customFormat="1" ht="6.95" customHeight="1">
      <c r="B80" s="33"/>
      <c r="L80" s="33"/>
    </row>
    <row r="81" spans="2:63" s="1" customFormat="1" ht="12" customHeight="1">
      <c r="B81" s="33"/>
      <c r="C81" s="28" t="s">
        <v>16</v>
      </c>
      <c r="L81" s="33"/>
    </row>
    <row r="82" spans="2:63" s="1" customFormat="1" ht="16.5" customHeight="1">
      <c r="B82" s="33"/>
      <c r="E82" s="333" t="str">
        <f>E7</f>
        <v>Domov pro seniory v Litomyšli</v>
      </c>
      <c r="F82" s="334"/>
      <c r="G82" s="334"/>
      <c r="H82" s="334"/>
      <c r="L82" s="33"/>
    </row>
    <row r="83" spans="2:63" ht="12" customHeight="1">
      <c r="B83" s="21"/>
      <c r="C83" s="28" t="s">
        <v>217</v>
      </c>
      <c r="L83" s="21"/>
    </row>
    <row r="84" spans="2:63" ht="16.5" customHeight="1">
      <c r="B84" s="21"/>
      <c r="E84" s="333" t="s">
        <v>221</v>
      </c>
      <c r="F84" s="295"/>
      <c r="G84" s="295"/>
      <c r="H84" s="295"/>
      <c r="L84" s="21"/>
    </row>
    <row r="85" spans="2:63" ht="12" customHeight="1">
      <c r="B85" s="21"/>
      <c r="C85" s="28" t="s">
        <v>224</v>
      </c>
      <c r="L85" s="21"/>
    </row>
    <row r="86" spans="2:63" s="1" customFormat="1" ht="16.5" customHeight="1">
      <c r="B86" s="33"/>
      <c r="E86" s="329" t="s">
        <v>227</v>
      </c>
      <c r="F86" s="335"/>
      <c r="G86" s="335"/>
      <c r="H86" s="335"/>
      <c r="L86" s="33"/>
    </row>
    <row r="87" spans="2:63" s="1" customFormat="1" ht="12" customHeight="1">
      <c r="B87" s="33"/>
      <c r="C87" s="28" t="s">
        <v>231</v>
      </c>
      <c r="L87" s="33"/>
    </row>
    <row r="88" spans="2:63" s="1" customFormat="1" ht="16.5" customHeight="1">
      <c r="B88" s="33"/>
      <c r="E88" s="316" t="str">
        <f>E13</f>
        <v>ELK - Slaboproudá elektrotechnika</v>
      </c>
      <c r="F88" s="335"/>
      <c r="G88" s="335"/>
      <c r="H88" s="335"/>
      <c r="L88" s="33"/>
    </row>
    <row r="89" spans="2:63" s="1" customFormat="1" ht="6.95" customHeight="1">
      <c r="B89" s="33"/>
      <c r="L89" s="33"/>
    </row>
    <row r="90" spans="2:63" s="1" customFormat="1" ht="12" customHeight="1">
      <c r="B90" s="33"/>
      <c r="C90" s="28" t="s">
        <v>22</v>
      </c>
      <c r="F90" s="26" t="str">
        <f>F16</f>
        <v>Z.Kopala, 570 01 Litomyšl</v>
      </c>
      <c r="I90" s="28" t="s">
        <v>24</v>
      </c>
      <c r="J90" s="50" t="str">
        <f>IF(J16="","",J16)</f>
        <v>20. 1. 2025</v>
      </c>
      <c r="L90" s="33"/>
    </row>
    <row r="91" spans="2:63" s="1" customFormat="1" ht="6.95" customHeight="1">
      <c r="B91" s="33"/>
      <c r="L91" s="33"/>
    </row>
    <row r="92" spans="2:63" s="1" customFormat="1" ht="15.2" customHeight="1">
      <c r="B92" s="33"/>
      <c r="C92" s="28" t="s">
        <v>26</v>
      </c>
      <c r="F92" s="26" t="str">
        <f>E19</f>
        <v>Město Litomyšl</v>
      </c>
      <c r="I92" s="28" t="s">
        <v>34</v>
      </c>
      <c r="J92" s="31" t="str">
        <f>E25</f>
        <v>Deltaplan Praha s.r.o.</v>
      </c>
      <c r="L92" s="33"/>
    </row>
    <row r="93" spans="2:63" s="1" customFormat="1" ht="15.2" customHeight="1">
      <c r="B93" s="33"/>
      <c r="C93" s="28" t="s">
        <v>32</v>
      </c>
      <c r="F93" s="26" t="str">
        <f>IF(E22="","",E22)</f>
        <v>Vyplň údaj</v>
      </c>
      <c r="I93" s="28" t="s">
        <v>39</v>
      </c>
      <c r="J93" s="31" t="str">
        <f>E28</f>
        <v>Ing.Štefan Sivák</v>
      </c>
      <c r="L93" s="33"/>
    </row>
    <row r="94" spans="2:63" s="1" customFormat="1" ht="10.35" customHeight="1">
      <c r="B94" s="33"/>
      <c r="L94" s="33"/>
    </row>
    <row r="95" spans="2:63" s="10" customFormat="1" ht="29.25" customHeight="1">
      <c r="B95" s="113"/>
      <c r="C95" s="114" t="s">
        <v>291</v>
      </c>
      <c r="D95" s="115" t="s">
        <v>64</v>
      </c>
      <c r="E95" s="115" t="s">
        <v>60</v>
      </c>
      <c r="F95" s="115" t="s">
        <v>61</v>
      </c>
      <c r="G95" s="115" t="s">
        <v>292</v>
      </c>
      <c r="H95" s="115" t="s">
        <v>293</v>
      </c>
      <c r="I95" s="115" t="s">
        <v>294</v>
      </c>
      <c r="J95" s="115" t="s">
        <v>248</v>
      </c>
      <c r="K95" s="116" t="s">
        <v>295</v>
      </c>
      <c r="L95" s="113"/>
      <c r="M95" s="57" t="s">
        <v>42</v>
      </c>
      <c r="N95" s="58" t="s">
        <v>49</v>
      </c>
      <c r="O95" s="58" t="s">
        <v>296</v>
      </c>
      <c r="P95" s="58" t="s">
        <v>297</v>
      </c>
      <c r="Q95" s="58" t="s">
        <v>298</v>
      </c>
      <c r="R95" s="58" t="s">
        <v>299</v>
      </c>
      <c r="S95" s="58" t="s">
        <v>300</v>
      </c>
      <c r="T95" s="59" t="s">
        <v>301</v>
      </c>
    </row>
    <row r="96" spans="2:63" s="1" customFormat="1" ht="22.9" customHeight="1">
      <c r="B96" s="33"/>
      <c r="C96" s="62" t="s">
        <v>302</v>
      </c>
      <c r="J96" s="117">
        <f>BK96</f>
        <v>0</v>
      </c>
      <c r="L96" s="33"/>
      <c r="M96" s="60"/>
      <c r="N96" s="51"/>
      <c r="O96" s="51"/>
      <c r="P96" s="118">
        <f>P97+P310+P490+P600+P767</f>
        <v>0</v>
      </c>
      <c r="Q96" s="51"/>
      <c r="R96" s="118">
        <f>R97+R310+R490+R600+R767</f>
        <v>0</v>
      </c>
      <c r="S96" s="51"/>
      <c r="T96" s="119">
        <f>T97+T310+T490+T600+T767</f>
        <v>0</v>
      </c>
      <c r="AT96" s="18" t="s">
        <v>78</v>
      </c>
      <c r="AU96" s="18" t="s">
        <v>249</v>
      </c>
      <c r="BK96" s="120">
        <f>BK97+BK310+BK490+BK600+BK767</f>
        <v>0</v>
      </c>
    </row>
    <row r="97" spans="2:65" s="11" customFormat="1" ht="25.9" customHeight="1">
      <c r="B97" s="121"/>
      <c r="D97" s="122" t="s">
        <v>78</v>
      </c>
      <c r="E97" s="123" t="s">
        <v>6089</v>
      </c>
      <c r="F97" s="123" t="s">
        <v>6090</v>
      </c>
      <c r="I97" s="124"/>
      <c r="J97" s="125">
        <f>BK97</f>
        <v>0</v>
      </c>
      <c r="L97" s="121"/>
      <c r="M97" s="126"/>
      <c r="P97" s="127">
        <f>SUM(P98:P309)</f>
        <v>0</v>
      </c>
      <c r="R97" s="127">
        <f>SUM(R98:R309)</f>
        <v>0</v>
      </c>
      <c r="T97" s="128">
        <f>SUM(T98:T309)</f>
        <v>0</v>
      </c>
      <c r="AR97" s="122" t="s">
        <v>86</v>
      </c>
      <c r="AT97" s="129" t="s">
        <v>78</v>
      </c>
      <c r="AU97" s="129" t="s">
        <v>79</v>
      </c>
      <c r="AY97" s="122" t="s">
        <v>305</v>
      </c>
      <c r="BK97" s="130">
        <f>SUM(BK98:BK309)</f>
        <v>0</v>
      </c>
    </row>
    <row r="98" spans="2:65" s="1" customFormat="1" ht="24.2" customHeight="1">
      <c r="B98" s="33"/>
      <c r="C98" s="133" t="s">
        <v>86</v>
      </c>
      <c r="D98" s="133" t="s">
        <v>307</v>
      </c>
      <c r="E98" s="134" t="s">
        <v>6091</v>
      </c>
      <c r="F98" s="135" t="s">
        <v>6092</v>
      </c>
      <c r="G98" s="136" t="s">
        <v>5668</v>
      </c>
      <c r="H98" s="137">
        <v>1</v>
      </c>
      <c r="I98" s="138"/>
      <c r="J98" s="139">
        <f>ROUND(I98*H98,2)</f>
        <v>0</v>
      </c>
      <c r="K98" s="135" t="s">
        <v>721</v>
      </c>
      <c r="L98" s="33"/>
      <c r="M98" s="140" t="s">
        <v>42</v>
      </c>
      <c r="N98" s="141" t="s">
        <v>50</v>
      </c>
      <c r="P98" s="142">
        <f>O98*H98</f>
        <v>0</v>
      </c>
      <c r="Q98" s="142">
        <v>0</v>
      </c>
      <c r="R98" s="142">
        <f>Q98*H98</f>
        <v>0</v>
      </c>
      <c r="S98" s="142">
        <v>0</v>
      </c>
      <c r="T98" s="143">
        <f>S98*H98</f>
        <v>0</v>
      </c>
      <c r="AR98" s="144" t="s">
        <v>311</v>
      </c>
      <c r="AT98" s="144" t="s">
        <v>307</v>
      </c>
      <c r="AU98" s="144" t="s">
        <v>86</v>
      </c>
      <c r="AY98" s="18" t="s">
        <v>305</v>
      </c>
      <c r="BE98" s="145">
        <f>IF(N98="základní",J98,0)</f>
        <v>0</v>
      </c>
      <c r="BF98" s="145">
        <f>IF(N98="snížená",J98,0)</f>
        <v>0</v>
      </c>
      <c r="BG98" s="145">
        <f>IF(N98="zákl. přenesená",J98,0)</f>
        <v>0</v>
      </c>
      <c r="BH98" s="145">
        <f>IF(N98="sníž. přenesená",J98,0)</f>
        <v>0</v>
      </c>
      <c r="BI98" s="145">
        <f>IF(N98="nulová",J98,0)</f>
        <v>0</v>
      </c>
      <c r="BJ98" s="18" t="s">
        <v>86</v>
      </c>
      <c r="BK98" s="145">
        <f>ROUND(I98*H98,2)</f>
        <v>0</v>
      </c>
      <c r="BL98" s="18" t="s">
        <v>311</v>
      </c>
      <c r="BM98" s="144" t="s">
        <v>88</v>
      </c>
    </row>
    <row r="99" spans="2:65" s="1" customFormat="1" ht="11.25">
      <c r="B99" s="33"/>
      <c r="D99" s="146" t="s">
        <v>313</v>
      </c>
      <c r="F99" s="147" t="s">
        <v>6092</v>
      </c>
      <c r="I99" s="148"/>
      <c r="L99" s="33"/>
      <c r="M99" s="149"/>
      <c r="T99" s="54"/>
      <c r="AT99" s="18" t="s">
        <v>313</v>
      </c>
      <c r="AU99" s="18" t="s">
        <v>86</v>
      </c>
    </row>
    <row r="100" spans="2:65" s="1" customFormat="1" ht="16.5" customHeight="1">
      <c r="B100" s="33"/>
      <c r="C100" s="133" t="s">
        <v>88</v>
      </c>
      <c r="D100" s="133" t="s">
        <v>307</v>
      </c>
      <c r="E100" s="134" t="s">
        <v>6093</v>
      </c>
      <c r="F100" s="135" t="s">
        <v>6094</v>
      </c>
      <c r="G100" s="136" t="s">
        <v>6095</v>
      </c>
      <c r="H100" s="137">
        <v>1</v>
      </c>
      <c r="I100" s="138"/>
      <c r="J100" s="139">
        <f>ROUND(I100*H100,2)</f>
        <v>0</v>
      </c>
      <c r="K100" s="135" t="s">
        <v>310</v>
      </c>
      <c r="L100" s="33"/>
      <c r="M100" s="140" t="s">
        <v>42</v>
      </c>
      <c r="N100" s="141" t="s">
        <v>50</v>
      </c>
      <c r="P100" s="142">
        <f>O100*H100</f>
        <v>0</v>
      </c>
      <c r="Q100" s="142">
        <v>0</v>
      </c>
      <c r="R100" s="142">
        <f>Q100*H100</f>
        <v>0</v>
      </c>
      <c r="S100" s="142">
        <v>0</v>
      </c>
      <c r="T100" s="143">
        <f>S100*H100</f>
        <v>0</v>
      </c>
      <c r="AR100" s="144" t="s">
        <v>311</v>
      </c>
      <c r="AT100" s="144" t="s">
        <v>307</v>
      </c>
      <c r="AU100" s="144" t="s">
        <v>86</v>
      </c>
      <c r="AY100" s="18" t="s">
        <v>305</v>
      </c>
      <c r="BE100" s="145">
        <f>IF(N100="základní",J100,0)</f>
        <v>0</v>
      </c>
      <c r="BF100" s="145">
        <f>IF(N100="snížená",J100,0)</f>
        <v>0</v>
      </c>
      <c r="BG100" s="145">
        <f>IF(N100="zákl. přenesená",J100,0)</f>
        <v>0</v>
      </c>
      <c r="BH100" s="145">
        <f>IF(N100="sníž. přenesená",J100,0)</f>
        <v>0</v>
      </c>
      <c r="BI100" s="145">
        <f>IF(N100="nulová",J100,0)</f>
        <v>0</v>
      </c>
      <c r="BJ100" s="18" t="s">
        <v>86</v>
      </c>
      <c r="BK100" s="145">
        <f>ROUND(I100*H100,2)</f>
        <v>0</v>
      </c>
      <c r="BL100" s="18" t="s">
        <v>311</v>
      </c>
      <c r="BM100" s="144" t="s">
        <v>311</v>
      </c>
    </row>
    <row r="101" spans="2:65" s="1" customFormat="1" ht="11.25">
      <c r="B101" s="33"/>
      <c r="D101" s="146" t="s">
        <v>313</v>
      </c>
      <c r="F101" s="147" t="s">
        <v>6094</v>
      </c>
      <c r="I101" s="148"/>
      <c r="L101" s="33"/>
      <c r="M101" s="149"/>
      <c r="T101" s="54"/>
      <c r="AT101" s="18" t="s">
        <v>313</v>
      </c>
      <c r="AU101" s="18" t="s">
        <v>86</v>
      </c>
    </row>
    <row r="102" spans="2:65" s="1" customFormat="1" ht="11.25">
      <c r="B102" s="33"/>
      <c r="D102" s="150" t="s">
        <v>315</v>
      </c>
      <c r="F102" s="151" t="s">
        <v>6096</v>
      </c>
      <c r="I102" s="148"/>
      <c r="L102" s="33"/>
      <c r="M102" s="149"/>
      <c r="T102" s="54"/>
      <c r="AT102" s="18" t="s">
        <v>315</v>
      </c>
      <c r="AU102" s="18" t="s">
        <v>86</v>
      </c>
    </row>
    <row r="103" spans="2:65" s="1" customFormat="1" ht="55.5" customHeight="1">
      <c r="B103" s="33"/>
      <c r="C103" s="133" t="s">
        <v>96</v>
      </c>
      <c r="D103" s="133" t="s">
        <v>307</v>
      </c>
      <c r="E103" s="134" t="s">
        <v>6097</v>
      </c>
      <c r="F103" s="135" t="s">
        <v>6098</v>
      </c>
      <c r="G103" s="136" t="s">
        <v>5668</v>
      </c>
      <c r="H103" s="137">
        <v>1</v>
      </c>
      <c r="I103" s="138"/>
      <c r="J103" s="139">
        <f>ROUND(I103*H103,2)</f>
        <v>0</v>
      </c>
      <c r="K103" s="135" t="s">
        <v>721</v>
      </c>
      <c r="L103" s="33"/>
      <c r="M103" s="140" t="s">
        <v>42</v>
      </c>
      <c r="N103" s="141" t="s">
        <v>50</v>
      </c>
      <c r="P103" s="142">
        <f>O103*H103</f>
        <v>0</v>
      </c>
      <c r="Q103" s="142">
        <v>0</v>
      </c>
      <c r="R103" s="142">
        <f>Q103*H103</f>
        <v>0</v>
      </c>
      <c r="S103" s="142">
        <v>0</v>
      </c>
      <c r="T103" s="143">
        <f>S103*H103</f>
        <v>0</v>
      </c>
      <c r="AR103" s="144" t="s">
        <v>311</v>
      </c>
      <c r="AT103" s="144" t="s">
        <v>307</v>
      </c>
      <c r="AU103" s="144" t="s">
        <v>86</v>
      </c>
      <c r="AY103" s="18" t="s">
        <v>305</v>
      </c>
      <c r="BE103" s="145">
        <f>IF(N103="základní",J103,0)</f>
        <v>0</v>
      </c>
      <c r="BF103" s="145">
        <f>IF(N103="snížená",J103,0)</f>
        <v>0</v>
      </c>
      <c r="BG103" s="145">
        <f>IF(N103="zákl. přenesená",J103,0)</f>
        <v>0</v>
      </c>
      <c r="BH103" s="145">
        <f>IF(N103="sníž. přenesená",J103,0)</f>
        <v>0</v>
      </c>
      <c r="BI103" s="145">
        <f>IF(N103="nulová",J103,0)</f>
        <v>0</v>
      </c>
      <c r="BJ103" s="18" t="s">
        <v>86</v>
      </c>
      <c r="BK103" s="145">
        <f>ROUND(I103*H103,2)</f>
        <v>0</v>
      </c>
      <c r="BL103" s="18" t="s">
        <v>311</v>
      </c>
      <c r="BM103" s="144" t="s">
        <v>347</v>
      </c>
    </row>
    <row r="104" spans="2:65" s="1" customFormat="1" ht="39">
      <c r="B104" s="33"/>
      <c r="D104" s="146" t="s">
        <v>313</v>
      </c>
      <c r="F104" s="147" t="s">
        <v>6098</v>
      </c>
      <c r="I104" s="148"/>
      <c r="L104" s="33"/>
      <c r="M104" s="149"/>
      <c r="T104" s="54"/>
      <c r="AT104" s="18" t="s">
        <v>313</v>
      </c>
      <c r="AU104" s="18" t="s">
        <v>86</v>
      </c>
    </row>
    <row r="105" spans="2:65" s="1" customFormat="1" ht="19.5">
      <c r="B105" s="33"/>
      <c r="D105" s="146" t="s">
        <v>1012</v>
      </c>
      <c r="F105" s="189" t="s">
        <v>6099</v>
      </c>
      <c r="I105" s="148"/>
      <c r="L105" s="33"/>
      <c r="M105" s="149"/>
      <c r="T105" s="54"/>
      <c r="AT105" s="18" t="s">
        <v>1012</v>
      </c>
      <c r="AU105" s="18" t="s">
        <v>86</v>
      </c>
    </row>
    <row r="106" spans="2:65" s="1" customFormat="1" ht="16.5" customHeight="1">
      <c r="B106" s="33"/>
      <c r="C106" s="133" t="s">
        <v>311</v>
      </c>
      <c r="D106" s="133" t="s">
        <v>307</v>
      </c>
      <c r="E106" s="134" t="s">
        <v>6100</v>
      </c>
      <c r="F106" s="135" t="s">
        <v>6101</v>
      </c>
      <c r="G106" s="136" t="s">
        <v>5668</v>
      </c>
      <c r="H106" s="137">
        <v>4</v>
      </c>
      <c r="I106" s="138"/>
      <c r="J106" s="139">
        <f>ROUND(I106*H106,2)</f>
        <v>0</v>
      </c>
      <c r="K106" s="135" t="s">
        <v>310</v>
      </c>
      <c r="L106" s="33"/>
      <c r="M106" s="140" t="s">
        <v>42</v>
      </c>
      <c r="N106" s="141" t="s">
        <v>50</v>
      </c>
      <c r="P106" s="142">
        <f>O106*H106</f>
        <v>0</v>
      </c>
      <c r="Q106" s="142">
        <v>0</v>
      </c>
      <c r="R106" s="142">
        <f>Q106*H106</f>
        <v>0</v>
      </c>
      <c r="S106" s="142">
        <v>0</v>
      </c>
      <c r="T106" s="143">
        <f>S106*H106</f>
        <v>0</v>
      </c>
      <c r="AR106" s="144" t="s">
        <v>311</v>
      </c>
      <c r="AT106" s="144" t="s">
        <v>307</v>
      </c>
      <c r="AU106" s="144" t="s">
        <v>86</v>
      </c>
      <c r="AY106" s="18" t="s">
        <v>305</v>
      </c>
      <c r="BE106" s="145">
        <f>IF(N106="základní",J106,0)</f>
        <v>0</v>
      </c>
      <c r="BF106" s="145">
        <f>IF(N106="snížená",J106,0)</f>
        <v>0</v>
      </c>
      <c r="BG106" s="145">
        <f>IF(N106="zákl. přenesená",J106,0)</f>
        <v>0</v>
      </c>
      <c r="BH106" s="145">
        <f>IF(N106="sníž. přenesená",J106,0)</f>
        <v>0</v>
      </c>
      <c r="BI106" s="145">
        <f>IF(N106="nulová",J106,0)</f>
        <v>0</v>
      </c>
      <c r="BJ106" s="18" t="s">
        <v>86</v>
      </c>
      <c r="BK106" s="145">
        <f>ROUND(I106*H106,2)</f>
        <v>0</v>
      </c>
      <c r="BL106" s="18" t="s">
        <v>311</v>
      </c>
      <c r="BM106" s="144" t="s">
        <v>344</v>
      </c>
    </row>
    <row r="107" spans="2:65" s="1" customFormat="1" ht="11.25">
      <c r="B107" s="33"/>
      <c r="D107" s="146" t="s">
        <v>313</v>
      </c>
      <c r="F107" s="147" t="s">
        <v>6101</v>
      </c>
      <c r="I107" s="148"/>
      <c r="L107" s="33"/>
      <c r="M107" s="149"/>
      <c r="T107" s="54"/>
      <c r="AT107" s="18" t="s">
        <v>313</v>
      </c>
      <c r="AU107" s="18" t="s">
        <v>86</v>
      </c>
    </row>
    <row r="108" spans="2:65" s="1" customFormat="1" ht="11.25">
      <c r="B108" s="33"/>
      <c r="D108" s="150" t="s">
        <v>315</v>
      </c>
      <c r="F108" s="151" t="s">
        <v>6102</v>
      </c>
      <c r="I108" s="148"/>
      <c r="L108" s="33"/>
      <c r="M108" s="149"/>
      <c r="T108" s="54"/>
      <c r="AT108" s="18" t="s">
        <v>315</v>
      </c>
      <c r="AU108" s="18" t="s">
        <v>86</v>
      </c>
    </row>
    <row r="109" spans="2:65" s="1" customFormat="1" ht="24.2" customHeight="1">
      <c r="B109" s="33"/>
      <c r="C109" s="133" t="s">
        <v>340</v>
      </c>
      <c r="D109" s="133" t="s">
        <v>307</v>
      </c>
      <c r="E109" s="134" t="s">
        <v>6103</v>
      </c>
      <c r="F109" s="135" t="s">
        <v>6104</v>
      </c>
      <c r="G109" s="136" t="s">
        <v>5668</v>
      </c>
      <c r="H109" s="137">
        <v>2</v>
      </c>
      <c r="I109" s="138"/>
      <c r="J109" s="139">
        <f>ROUND(I109*H109,2)</f>
        <v>0</v>
      </c>
      <c r="K109" s="135" t="s">
        <v>721</v>
      </c>
      <c r="L109" s="33"/>
      <c r="M109" s="140" t="s">
        <v>42</v>
      </c>
      <c r="N109" s="141" t="s">
        <v>50</v>
      </c>
      <c r="P109" s="142">
        <f>O109*H109</f>
        <v>0</v>
      </c>
      <c r="Q109" s="142">
        <v>0</v>
      </c>
      <c r="R109" s="142">
        <f>Q109*H109</f>
        <v>0</v>
      </c>
      <c r="S109" s="142">
        <v>0</v>
      </c>
      <c r="T109" s="143">
        <f>S109*H109</f>
        <v>0</v>
      </c>
      <c r="AR109" s="144" t="s">
        <v>311</v>
      </c>
      <c r="AT109" s="144" t="s">
        <v>307</v>
      </c>
      <c r="AU109" s="144" t="s">
        <v>86</v>
      </c>
      <c r="AY109" s="18" t="s">
        <v>305</v>
      </c>
      <c r="BE109" s="145">
        <f>IF(N109="základní",J109,0)</f>
        <v>0</v>
      </c>
      <c r="BF109" s="145">
        <f>IF(N109="snížená",J109,0)</f>
        <v>0</v>
      </c>
      <c r="BG109" s="145">
        <f>IF(N109="zákl. přenesená",J109,0)</f>
        <v>0</v>
      </c>
      <c r="BH109" s="145">
        <f>IF(N109="sníž. přenesená",J109,0)</f>
        <v>0</v>
      </c>
      <c r="BI109" s="145">
        <f>IF(N109="nulová",J109,0)</f>
        <v>0</v>
      </c>
      <c r="BJ109" s="18" t="s">
        <v>86</v>
      </c>
      <c r="BK109" s="145">
        <f>ROUND(I109*H109,2)</f>
        <v>0</v>
      </c>
      <c r="BL109" s="18" t="s">
        <v>311</v>
      </c>
      <c r="BM109" s="144" t="s">
        <v>386</v>
      </c>
    </row>
    <row r="110" spans="2:65" s="1" customFormat="1" ht="11.25">
      <c r="B110" s="33"/>
      <c r="D110" s="146" t="s">
        <v>313</v>
      </c>
      <c r="F110" s="147" t="s">
        <v>6104</v>
      </c>
      <c r="I110" s="148"/>
      <c r="L110" s="33"/>
      <c r="M110" s="149"/>
      <c r="T110" s="54"/>
      <c r="AT110" s="18" t="s">
        <v>313</v>
      </c>
      <c r="AU110" s="18" t="s">
        <v>86</v>
      </c>
    </row>
    <row r="111" spans="2:65" s="1" customFormat="1" ht="19.5">
      <c r="B111" s="33"/>
      <c r="D111" s="146" t="s">
        <v>1012</v>
      </c>
      <c r="F111" s="189" t="s">
        <v>6105</v>
      </c>
      <c r="I111" s="148"/>
      <c r="L111" s="33"/>
      <c r="M111" s="149"/>
      <c r="T111" s="54"/>
      <c r="AT111" s="18" t="s">
        <v>1012</v>
      </c>
      <c r="AU111" s="18" t="s">
        <v>86</v>
      </c>
    </row>
    <row r="112" spans="2:65" s="1" customFormat="1" ht="24.2" customHeight="1">
      <c r="B112" s="33"/>
      <c r="C112" s="133" t="s">
        <v>347</v>
      </c>
      <c r="D112" s="133" t="s">
        <v>307</v>
      </c>
      <c r="E112" s="134" t="s">
        <v>6106</v>
      </c>
      <c r="F112" s="135" t="s">
        <v>6107</v>
      </c>
      <c r="G112" s="136" t="s">
        <v>5668</v>
      </c>
      <c r="H112" s="137">
        <v>1</v>
      </c>
      <c r="I112" s="138"/>
      <c r="J112" s="139">
        <f>ROUND(I112*H112,2)</f>
        <v>0</v>
      </c>
      <c r="K112" s="135" t="s">
        <v>721</v>
      </c>
      <c r="L112" s="33"/>
      <c r="M112" s="140" t="s">
        <v>42</v>
      </c>
      <c r="N112" s="141" t="s">
        <v>50</v>
      </c>
      <c r="P112" s="142">
        <f>O112*H112</f>
        <v>0</v>
      </c>
      <c r="Q112" s="142">
        <v>0</v>
      </c>
      <c r="R112" s="142">
        <f>Q112*H112</f>
        <v>0</v>
      </c>
      <c r="S112" s="142">
        <v>0</v>
      </c>
      <c r="T112" s="143">
        <f>S112*H112</f>
        <v>0</v>
      </c>
      <c r="AR112" s="144" t="s">
        <v>311</v>
      </c>
      <c r="AT112" s="144" t="s">
        <v>307</v>
      </c>
      <c r="AU112" s="144" t="s">
        <v>86</v>
      </c>
      <c r="AY112" s="18" t="s">
        <v>305</v>
      </c>
      <c r="BE112" s="145">
        <f>IF(N112="základní",J112,0)</f>
        <v>0</v>
      </c>
      <c r="BF112" s="145">
        <f>IF(N112="snížená",J112,0)</f>
        <v>0</v>
      </c>
      <c r="BG112" s="145">
        <f>IF(N112="zákl. přenesená",J112,0)</f>
        <v>0</v>
      </c>
      <c r="BH112" s="145">
        <f>IF(N112="sníž. přenesená",J112,0)</f>
        <v>0</v>
      </c>
      <c r="BI112" s="145">
        <f>IF(N112="nulová",J112,0)</f>
        <v>0</v>
      </c>
      <c r="BJ112" s="18" t="s">
        <v>86</v>
      </c>
      <c r="BK112" s="145">
        <f>ROUND(I112*H112,2)</f>
        <v>0</v>
      </c>
      <c r="BL112" s="18" t="s">
        <v>311</v>
      </c>
      <c r="BM112" s="144" t="s">
        <v>8</v>
      </c>
    </row>
    <row r="113" spans="2:65" s="1" customFormat="1" ht="11.25">
      <c r="B113" s="33"/>
      <c r="D113" s="146" t="s">
        <v>313</v>
      </c>
      <c r="F113" s="147" t="s">
        <v>6107</v>
      </c>
      <c r="I113" s="148"/>
      <c r="L113" s="33"/>
      <c r="M113" s="149"/>
      <c r="T113" s="54"/>
      <c r="AT113" s="18" t="s">
        <v>313</v>
      </c>
      <c r="AU113" s="18" t="s">
        <v>86</v>
      </c>
    </row>
    <row r="114" spans="2:65" s="1" customFormat="1" ht="19.5">
      <c r="B114" s="33"/>
      <c r="D114" s="146" t="s">
        <v>1012</v>
      </c>
      <c r="F114" s="189" t="s">
        <v>6108</v>
      </c>
      <c r="I114" s="148"/>
      <c r="L114" s="33"/>
      <c r="M114" s="149"/>
      <c r="T114" s="54"/>
      <c r="AT114" s="18" t="s">
        <v>1012</v>
      </c>
      <c r="AU114" s="18" t="s">
        <v>86</v>
      </c>
    </row>
    <row r="115" spans="2:65" s="1" customFormat="1" ht="24.2" customHeight="1">
      <c r="B115" s="33"/>
      <c r="C115" s="133" t="s">
        <v>357</v>
      </c>
      <c r="D115" s="133" t="s">
        <v>307</v>
      </c>
      <c r="E115" s="134" t="s">
        <v>6109</v>
      </c>
      <c r="F115" s="135" t="s">
        <v>6110</v>
      </c>
      <c r="G115" s="136" t="s">
        <v>5668</v>
      </c>
      <c r="H115" s="137">
        <v>1</v>
      </c>
      <c r="I115" s="138"/>
      <c r="J115" s="139">
        <f>ROUND(I115*H115,2)</f>
        <v>0</v>
      </c>
      <c r="K115" s="135" t="s">
        <v>721</v>
      </c>
      <c r="L115" s="33"/>
      <c r="M115" s="140" t="s">
        <v>42</v>
      </c>
      <c r="N115" s="141" t="s">
        <v>50</v>
      </c>
      <c r="P115" s="142">
        <f>O115*H115</f>
        <v>0</v>
      </c>
      <c r="Q115" s="142">
        <v>0</v>
      </c>
      <c r="R115" s="142">
        <f>Q115*H115</f>
        <v>0</v>
      </c>
      <c r="S115" s="142">
        <v>0</v>
      </c>
      <c r="T115" s="143">
        <f>S115*H115</f>
        <v>0</v>
      </c>
      <c r="AR115" s="144" t="s">
        <v>311</v>
      </c>
      <c r="AT115" s="144" t="s">
        <v>307</v>
      </c>
      <c r="AU115" s="144" t="s">
        <v>86</v>
      </c>
      <c r="AY115" s="18" t="s">
        <v>305</v>
      </c>
      <c r="BE115" s="145">
        <f>IF(N115="základní",J115,0)</f>
        <v>0</v>
      </c>
      <c r="BF115" s="145">
        <f>IF(N115="snížená",J115,0)</f>
        <v>0</v>
      </c>
      <c r="BG115" s="145">
        <f>IF(N115="zákl. přenesená",J115,0)</f>
        <v>0</v>
      </c>
      <c r="BH115" s="145">
        <f>IF(N115="sníž. přenesená",J115,0)</f>
        <v>0</v>
      </c>
      <c r="BI115" s="145">
        <f>IF(N115="nulová",J115,0)</f>
        <v>0</v>
      </c>
      <c r="BJ115" s="18" t="s">
        <v>86</v>
      </c>
      <c r="BK115" s="145">
        <f>ROUND(I115*H115,2)</f>
        <v>0</v>
      </c>
      <c r="BL115" s="18" t="s">
        <v>311</v>
      </c>
      <c r="BM115" s="144" t="s">
        <v>418</v>
      </c>
    </row>
    <row r="116" spans="2:65" s="1" customFormat="1" ht="11.25">
      <c r="B116" s="33"/>
      <c r="D116" s="146" t="s">
        <v>313</v>
      </c>
      <c r="F116" s="147" t="s">
        <v>6110</v>
      </c>
      <c r="I116" s="148"/>
      <c r="L116" s="33"/>
      <c r="M116" s="149"/>
      <c r="T116" s="54"/>
      <c r="AT116" s="18" t="s">
        <v>313</v>
      </c>
      <c r="AU116" s="18" t="s">
        <v>86</v>
      </c>
    </row>
    <row r="117" spans="2:65" s="1" customFormat="1" ht="19.5">
      <c r="B117" s="33"/>
      <c r="D117" s="146" t="s">
        <v>1012</v>
      </c>
      <c r="F117" s="189" t="s">
        <v>6111</v>
      </c>
      <c r="I117" s="148"/>
      <c r="L117" s="33"/>
      <c r="M117" s="149"/>
      <c r="T117" s="54"/>
      <c r="AT117" s="18" t="s">
        <v>1012</v>
      </c>
      <c r="AU117" s="18" t="s">
        <v>86</v>
      </c>
    </row>
    <row r="118" spans="2:65" s="1" customFormat="1" ht="16.5" customHeight="1">
      <c r="B118" s="33"/>
      <c r="C118" s="133" t="s">
        <v>344</v>
      </c>
      <c r="D118" s="133" t="s">
        <v>307</v>
      </c>
      <c r="E118" s="134" t="s">
        <v>6112</v>
      </c>
      <c r="F118" s="135" t="s">
        <v>6113</v>
      </c>
      <c r="G118" s="136" t="s">
        <v>5668</v>
      </c>
      <c r="H118" s="137">
        <v>2</v>
      </c>
      <c r="I118" s="138"/>
      <c r="J118" s="139">
        <f>ROUND(I118*H118,2)</f>
        <v>0</v>
      </c>
      <c r="K118" s="135" t="s">
        <v>310</v>
      </c>
      <c r="L118" s="33"/>
      <c r="M118" s="140" t="s">
        <v>42</v>
      </c>
      <c r="N118" s="141" t="s">
        <v>50</v>
      </c>
      <c r="P118" s="142">
        <f>O118*H118</f>
        <v>0</v>
      </c>
      <c r="Q118" s="142">
        <v>0</v>
      </c>
      <c r="R118" s="142">
        <f>Q118*H118</f>
        <v>0</v>
      </c>
      <c r="S118" s="142">
        <v>0</v>
      </c>
      <c r="T118" s="143">
        <f>S118*H118</f>
        <v>0</v>
      </c>
      <c r="AR118" s="144" t="s">
        <v>311</v>
      </c>
      <c r="AT118" s="144" t="s">
        <v>307</v>
      </c>
      <c r="AU118" s="144" t="s">
        <v>86</v>
      </c>
      <c r="AY118" s="18" t="s">
        <v>305</v>
      </c>
      <c r="BE118" s="145">
        <f>IF(N118="základní",J118,0)</f>
        <v>0</v>
      </c>
      <c r="BF118" s="145">
        <f>IF(N118="snížená",J118,0)</f>
        <v>0</v>
      </c>
      <c r="BG118" s="145">
        <f>IF(N118="zákl. přenesená",J118,0)</f>
        <v>0</v>
      </c>
      <c r="BH118" s="145">
        <f>IF(N118="sníž. přenesená",J118,0)</f>
        <v>0</v>
      </c>
      <c r="BI118" s="145">
        <f>IF(N118="nulová",J118,0)</f>
        <v>0</v>
      </c>
      <c r="BJ118" s="18" t="s">
        <v>86</v>
      </c>
      <c r="BK118" s="145">
        <f>ROUND(I118*H118,2)</f>
        <v>0</v>
      </c>
      <c r="BL118" s="18" t="s">
        <v>311</v>
      </c>
      <c r="BM118" s="144" t="s">
        <v>436</v>
      </c>
    </row>
    <row r="119" spans="2:65" s="1" customFormat="1" ht="11.25">
      <c r="B119" s="33"/>
      <c r="D119" s="146" t="s">
        <v>313</v>
      </c>
      <c r="F119" s="147" t="s">
        <v>6113</v>
      </c>
      <c r="I119" s="148"/>
      <c r="L119" s="33"/>
      <c r="M119" s="149"/>
      <c r="T119" s="54"/>
      <c r="AT119" s="18" t="s">
        <v>313</v>
      </c>
      <c r="AU119" s="18" t="s">
        <v>86</v>
      </c>
    </row>
    <row r="120" spans="2:65" s="1" customFormat="1" ht="11.25">
      <c r="B120" s="33"/>
      <c r="D120" s="150" t="s">
        <v>315</v>
      </c>
      <c r="F120" s="151" t="s">
        <v>6114</v>
      </c>
      <c r="I120" s="148"/>
      <c r="L120" s="33"/>
      <c r="M120" s="149"/>
      <c r="T120" s="54"/>
      <c r="AT120" s="18" t="s">
        <v>315</v>
      </c>
      <c r="AU120" s="18" t="s">
        <v>86</v>
      </c>
    </row>
    <row r="121" spans="2:65" s="1" customFormat="1" ht="16.5" customHeight="1">
      <c r="B121" s="33"/>
      <c r="C121" s="133" t="s">
        <v>377</v>
      </c>
      <c r="D121" s="133" t="s">
        <v>307</v>
      </c>
      <c r="E121" s="134" t="s">
        <v>6115</v>
      </c>
      <c r="F121" s="135" t="s">
        <v>6116</v>
      </c>
      <c r="G121" s="136" t="s">
        <v>5668</v>
      </c>
      <c r="H121" s="137">
        <v>2</v>
      </c>
      <c r="I121" s="138"/>
      <c r="J121" s="139">
        <f>ROUND(I121*H121,2)</f>
        <v>0</v>
      </c>
      <c r="K121" s="135" t="s">
        <v>721</v>
      </c>
      <c r="L121" s="33"/>
      <c r="M121" s="140" t="s">
        <v>42</v>
      </c>
      <c r="N121" s="141" t="s">
        <v>50</v>
      </c>
      <c r="P121" s="142">
        <f>O121*H121</f>
        <v>0</v>
      </c>
      <c r="Q121" s="142">
        <v>0</v>
      </c>
      <c r="R121" s="142">
        <f>Q121*H121</f>
        <v>0</v>
      </c>
      <c r="S121" s="142">
        <v>0</v>
      </c>
      <c r="T121" s="143">
        <f>S121*H121</f>
        <v>0</v>
      </c>
      <c r="AR121" s="144" t="s">
        <v>311</v>
      </c>
      <c r="AT121" s="144" t="s">
        <v>307</v>
      </c>
      <c r="AU121" s="144" t="s">
        <v>86</v>
      </c>
      <c r="AY121" s="18" t="s">
        <v>305</v>
      </c>
      <c r="BE121" s="145">
        <f>IF(N121="základní",J121,0)</f>
        <v>0</v>
      </c>
      <c r="BF121" s="145">
        <f>IF(N121="snížená",J121,0)</f>
        <v>0</v>
      </c>
      <c r="BG121" s="145">
        <f>IF(N121="zákl. přenesená",J121,0)</f>
        <v>0</v>
      </c>
      <c r="BH121" s="145">
        <f>IF(N121="sníž. přenesená",J121,0)</f>
        <v>0</v>
      </c>
      <c r="BI121" s="145">
        <f>IF(N121="nulová",J121,0)</f>
        <v>0</v>
      </c>
      <c r="BJ121" s="18" t="s">
        <v>86</v>
      </c>
      <c r="BK121" s="145">
        <f>ROUND(I121*H121,2)</f>
        <v>0</v>
      </c>
      <c r="BL121" s="18" t="s">
        <v>311</v>
      </c>
      <c r="BM121" s="144" t="s">
        <v>450</v>
      </c>
    </row>
    <row r="122" spans="2:65" s="1" customFormat="1" ht="11.25">
      <c r="B122" s="33"/>
      <c r="D122" s="146" t="s">
        <v>313</v>
      </c>
      <c r="F122" s="147" t="s">
        <v>6116</v>
      </c>
      <c r="I122" s="148"/>
      <c r="L122" s="33"/>
      <c r="M122" s="149"/>
      <c r="T122" s="54"/>
      <c r="AT122" s="18" t="s">
        <v>313</v>
      </c>
      <c r="AU122" s="18" t="s">
        <v>86</v>
      </c>
    </row>
    <row r="123" spans="2:65" s="1" customFormat="1" ht="19.5">
      <c r="B123" s="33"/>
      <c r="D123" s="146" t="s">
        <v>1012</v>
      </c>
      <c r="F123" s="189" t="s">
        <v>6117</v>
      </c>
      <c r="I123" s="148"/>
      <c r="L123" s="33"/>
      <c r="M123" s="149"/>
      <c r="T123" s="54"/>
      <c r="AT123" s="18" t="s">
        <v>1012</v>
      </c>
      <c r="AU123" s="18" t="s">
        <v>86</v>
      </c>
    </row>
    <row r="124" spans="2:65" s="1" customFormat="1" ht="16.5" customHeight="1">
      <c r="B124" s="33"/>
      <c r="C124" s="133" t="s">
        <v>386</v>
      </c>
      <c r="D124" s="133" t="s">
        <v>307</v>
      </c>
      <c r="E124" s="134" t="s">
        <v>6118</v>
      </c>
      <c r="F124" s="135" t="s">
        <v>6119</v>
      </c>
      <c r="G124" s="136" t="s">
        <v>5668</v>
      </c>
      <c r="H124" s="137">
        <v>4</v>
      </c>
      <c r="I124" s="138"/>
      <c r="J124" s="139">
        <f>ROUND(I124*H124,2)</f>
        <v>0</v>
      </c>
      <c r="K124" s="135" t="s">
        <v>310</v>
      </c>
      <c r="L124" s="33"/>
      <c r="M124" s="140" t="s">
        <v>42</v>
      </c>
      <c r="N124" s="141" t="s">
        <v>50</v>
      </c>
      <c r="P124" s="142">
        <f>O124*H124</f>
        <v>0</v>
      </c>
      <c r="Q124" s="142">
        <v>0</v>
      </c>
      <c r="R124" s="142">
        <f>Q124*H124</f>
        <v>0</v>
      </c>
      <c r="S124" s="142">
        <v>0</v>
      </c>
      <c r="T124" s="143">
        <f>S124*H124</f>
        <v>0</v>
      </c>
      <c r="AR124" s="144" t="s">
        <v>311</v>
      </c>
      <c r="AT124" s="144" t="s">
        <v>307</v>
      </c>
      <c r="AU124" s="144" t="s">
        <v>86</v>
      </c>
      <c r="AY124" s="18" t="s">
        <v>305</v>
      </c>
      <c r="BE124" s="145">
        <f>IF(N124="základní",J124,0)</f>
        <v>0</v>
      </c>
      <c r="BF124" s="145">
        <f>IF(N124="snížená",J124,0)</f>
        <v>0</v>
      </c>
      <c r="BG124" s="145">
        <f>IF(N124="zákl. přenesená",J124,0)</f>
        <v>0</v>
      </c>
      <c r="BH124" s="145">
        <f>IF(N124="sníž. přenesená",J124,0)</f>
        <v>0</v>
      </c>
      <c r="BI124" s="145">
        <f>IF(N124="nulová",J124,0)</f>
        <v>0</v>
      </c>
      <c r="BJ124" s="18" t="s">
        <v>86</v>
      </c>
      <c r="BK124" s="145">
        <f>ROUND(I124*H124,2)</f>
        <v>0</v>
      </c>
      <c r="BL124" s="18" t="s">
        <v>311</v>
      </c>
      <c r="BM124" s="144" t="s">
        <v>467</v>
      </c>
    </row>
    <row r="125" spans="2:65" s="1" customFormat="1" ht="11.25">
      <c r="B125" s="33"/>
      <c r="D125" s="146" t="s">
        <v>313</v>
      </c>
      <c r="F125" s="147" t="s">
        <v>6119</v>
      </c>
      <c r="I125" s="148"/>
      <c r="L125" s="33"/>
      <c r="M125" s="149"/>
      <c r="T125" s="54"/>
      <c r="AT125" s="18" t="s">
        <v>313</v>
      </c>
      <c r="AU125" s="18" t="s">
        <v>86</v>
      </c>
    </row>
    <row r="126" spans="2:65" s="1" customFormat="1" ht="11.25">
      <c r="B126" s="33"/>
      <c r="D126" s="150" t="s">
        <v>315</v>
      </c>
      <c r="F126" s="151" t="s">
        <v>6120</v>
      </c>
      <c r="I126" s="148"/>
      <c r="L126" s="33"/>
      <c r="M126" s="149"/>
      <c r="T126" s="54"/>
      <c r="AT126" s="18" t="s">
        <v>315</v>
      </c>
      <c r="AU126" s="18" t="s">
        <v>86</v>
      </c>
    </row>
    <row r="127" spans="2:65" s="1" customFormat="1" ht="16.5" customHeight="1">
      <c r="B127" s="33"/>
      <c r="C127" s="133" t="s">
        <v>394</v>
      </c>
      <c r="D127" s="133" t="s">
        <v>307</v>
      </c>
      <c r="E127" s="134" t="s">
        <v>6121</v>
      </c>
      <c r="F127" s="135" t="s">
        <v>6122</v>
      </c>
      <c r="G127" s="136" t="s">
        <v>5668</v>
      </c>
      <c r="H127" s="137">
        <v>2</v>
      </c>
      <c r="I127" s="138"/>
      <c r="J127" s="139">
        <f>ROUND(I127*H127,2)</f>
        <v>0</v>
      </c>
      <c r="K127" s="135" t="s">
        <v>721</v>
      </c>
      <c r="L127" s="33"/>
      <c r="M127" s="140" t="s">
        <v>42</v>
      </c>
      <c r="N127" s="141" t="s">
        <v>50</v>
      </c>
      <c r="P127" s="142">
        <f>O127*H127</f>
        <v>0</v>
      </c>
      <c r="Q127" s="142">
        <v>0</v>
      </c>
      <c r="R127" s="142">
        <f>Q127*H127</f>
        <v>0</v>
      </c>
      <c r="S127" s="142">
        <v>0</v>
      </c>
      <c r="T127" s="143">
        <f>S127*H127</f>
        <v>0</v>
      </c>
      <c r="AR127" s="144" t="s">
        <v>311</v>
      </c>
      <c r="AT127" s="144" t="s">
        <v>307</v>
      </c>
      <c r="AU127" s="144" t="s">
        <v>86</v>
      </c>
      <c r="AY127" s="18" t="s">
        <v>305</v>
      </c>
      <c r="BE127" s="145">
        <f>IF(N127="základní",J127,0)</f>
        <v>0</v>
      </c>
      <c r="BF127" s="145">
        <f>IF(N127="snížená",J127,0)</f>
        <v>0</v>
      </c>
      <c r="BG127" s="145">
        <f>IF(N127="zákl. přenesená",J127,0)</f>
        <v>0</v>
      </c>
      <c r="BH127" s="145">
        <f>IF(N127="sníž. přenesená",J127,0)</f>
        <v>0</v>
      </c>
      <c r="BI127" s="145">
        <f>IF(N127="nulová",J127,0)</f>
        <v>0</v>
      </c>
      <c r="BJ127" s="18" t="s">
        <v>86</v>
      </c>
      <c r="BK127" s="145">
        <f>ROUND(I127*H127,2)</f>
        <v>0</v>
      </c>
      <c r="BL127" s="18" t="s">
        <v>311</v>
      </c>
      <c r="BM127" s="144" t="s">
        <v>482</v>
      </c>
    </row>
    <row r="128" spans="2:65" s="1" customFormat="1" ht="11.25">
      <c r="B128" s="33"/>
      <c r="D128" s="146" t="s">
        <v>313</v>
      </c>
      <c r="F128" s="147" t="s">
        <v>6122</v>
      </c>
      <c r="I128" s="148"/>
      <c r="L128" s="33"/>
      <c r="M128" s="149"/>
      <c r="T128" s="54"/>
      <c r="AT128" s="18" t="s">
        <v>313</v>
      </c>
      <c r="AU128" s="18" t="s">
        <v>86</v>
      </c>
    </row>
    <row r="129" spans="2:65" s="1" customFormat="1" ht="16.5" customHeight="1">
      <c r="B129" s="33"/>
      <c r="C129" s="133" t="s">
        <v>8</v>
      </c>
      <c r="D129" s="133" t="s">
        <v>307</v>
      </c>
      <c r="E129" s="134" t="s">
        <v>6123</v>
      </c>
      <c r="F129" s="135" t="s">
        <v>6124</v>
      </c>
      <c r="G129" s="136" t="s">
        <v>5668</v>
      </c>
      <c r="H129" s="137">
        <v>2</v>
      </c>
      <c r="I129" s="138"/>
      <c r="J129" s="139">
        <f>ROUND(I129*H129,2)</f>
        <v>0</v>
      </c>
      <c r="K129" s="135" t="s">
        <v>721</v>
      </c>
      <c r="L129" s="33"/>
      <c r="M129" s="140" t="s">
        <v>42</v>
      </c>
      <c r="N129" s="141" t="s">
        <v>50</v>
      </c>
      <c r="P129" s="142">
        <f>O129*H129</f>
        <v>0</v>
      </c>
      <c r="Q129" s="142">
        <v>0</v>
      </c>
      <c r="R129" s="142">
        <f>Q129*H129</f>
        <v>0</v>
      </c>
      <c r="S129" s="142">
        <v>0</v>
      </c>
      <c r="T129" s="143">
        <f>S129*H129</f>
        <v>0</v>
      </c>
      <c r="AR129" s="144" t="s">
        <v>311</v>
      </c>
      <c r="AT129" s="144" t="s">
        <v>307</v>
      </c>
      <c r="AU129" s="144" t="s">
        <v>86</v>
      </c>
      <c r="AY129" s="18" t="s">
        <v>305</v>
      </c>
      <c r="BE129" s="145">
        <f>IF(N129="základní",J129,0)</f>
        <v>0</v>
      </c>
      <c r="BF129" s="145">
        <f>IF(N129="snížená",J129,0)</f>
        <v>0</v>
      </c>
      <c r="BG129" s="145">
        <f>IF(N129="zákl. přenesená",J129,0)</f>
        <v>0</v>
      </c>
      <c r="BH129" s="145">
        <f>IF(N129="sníž. přenesená",J129,0)</f>
        <v>0</v>
      </c>
      <c r="BI129" s="145">
        <f>IF(N129="nulová",J129,0)</f>
        <v>0</v>
      </c>
      <c r="BJ129" s="18" t="s">
        <v>86</v>
      </c>
      <c r="BK129" s="145">
        <f>ROUND(I129*H129,2)</f>
        <v>0</v>
      </c>
      <c r="BL129" s="18" t="s">
        <v>311</v>
      </c>
      <c r="BM129" s="144" t="s">
        <v>498</v>
      </c>
    </row>
    <row r="130" spans="2:65" s="1" customFormat="1" ht="11.25">
      <c r="B130" s="33"/>
      <c r="D130" s="146" t="s">
        <v>313</v>
      </c>
      <c r="F130" s="147" t="s">
        <v>6124</v>
      </c>
      <c r="I130" s="148"/>
      <c r="L130" s="33"/>
      <c r="M130" s="149"/>
      <c r="T130" s="54"/>
      <c r="AT130" s="18" t="s">
        <v>313</v>
      </c>
      <c r="AU130" s="18" t="s">
        <v>86</v>
      </c>
    </row>
    <row r="131" spans="2:65" s="1" customFormat="1" ht="16.5" customHeight="1">
      <c r="B131" s="33"/>
      <c r="C131" s="133" t="s">
        <v>410</v>
      </c>
      <c r="D131" s="133" t="s">
        <v>307</v>
      </c>
      <c r="E131" s="134" t="s">
        <v>6125</v>
      </c>
      <c r="F131" s="135" t="s">
        <v>6126</v>
      </c>
      <c r="G131" s="136" t="s">
        <v>5668</v>
      </c>
      <c r="H131" s="137">
        <v>1</v>
      </c>
      <c r="I131" s="138"/>
      <c r="J131" s="139">
        <f>ROUND(I131*H131,2)</f>
        <v>0</v>
      </c>
      <c r="K131" s="135" t="s">
        <v>310</v>
      </c>
      <c r="L131" s="33"/>
      <c r="M131" s="140" t="s">
        <v>42</v>
      </c>
      <c r="N131" s="141" t="s">
        <v>50</v>
      </c>
      <c r="P131" s="142">
        <f>O131*H131</f>
        <v>0</v>
      </c>
      <c r="Q131" s="142">
        <v>0</v>
      </c>
      <c r="R131" s="142">
        <f>Q131*H131</f>
        <v>0</v>
      </c>
      <c r="S131" s="142">
        <v>0</v>
      </c>
      <c r="T131" s="143">
        <f>S131*H131</f>
        <v>0</v>
      </c>
      <c r="AR131" s="144" t="s">
        <v>311</v>
      </c>
      <c r="AT131" s="144" t="s">
        <v>307</v>
      </c>
      <c r="AU131" s="144" t="s">
        <v>86</v>
      </c>
      <c r="AY131" s="18" t="s">
        <v>305</v>
      </c>
      <c r="BE131" s="145">
        <f>IF(N131="základní",J131,0)</f>
        <v>0</v>
      </c>
      <c r="BF131" s="145">
        <f>IF(N131="snížená",J131,0)</f>
        <v>0</v>
      </c>
      <c r="BG131" s="145">
        <f>IF(N131="zákl. přenesená",J131,0)</f>
        <v>0</v>
      </c>
      <c r="BH131" s="145">
        <f>IF(N131="sníž. přenesená",J131,0)</f>
        <v>0</v>
      </c>
      <c r="BI131" s="145">
        <f>IF(N131="nulová",J131,0)</f>
        <v>0</v>
      </c>
      <c r="BJ131" s="18" t="s">
        <v>86</v>
      </c>
      <c r="BK131" s="145">
        <f>ROUND(I131*H131,2)</f>
        <v>0</v>
      </c>
      <c r="BL131" s="18" t="s">
        <v>311</v>
      </c>
      <c r="BM131" s="144" t="s">
        <v>517</v>
      </c>
    </row>
    <row r="132" spans="2:65" s="1" customFormat="1" ht="11.25">
      <c r="B132" s="33"/>
      <c r="D132" s="146" t="s">
        <v>313</v>
      </c>
      <c r="F132" s="147" t="s">
        <v>6126</v>
      </c>
      <c r="I132" s="148"/>
      <c r="L132" s="33"/>
      <c r="M132" s="149"/>
      <c r="T132" s="54"/>
      <c r="AT132" s="18" t="s">
        <v>313</v>
      </c>
      <c r="AU132" s="18" t="s">
        <v>86</v>
      </c>
    </row>
    <row r="133" spans="2:65" s="1" customFormat="1" ht="11.25">
      <c r="B133" s="33"/>
      <c r="D133" s="150" t="s">
        <v>315</v>
      </c>
      <c r="F133" s="151" t="s">
        <v>6127</v>
      </c>
      <c r="I133" s="148"/>
      <c r="L133" s="33"/>
      <c r="M133" s="149"/>
      <c r="T133" s="54"/>
      <c r="AT133" s="18" t="s">
        <v>315</v>
      </c>
      <c r="AU133" s="18" t="s">
        <v>86</v>
      </c>
    </row>
    <row r="134" spans="2:65" s="1" customFormat="1" ht="24.2" customHeight="1">
      <c r="B134" s="33"/>
      <c r="C134" s="133" t="s">
        <v>418</v>
      </c>
      <c r="D134" s="133" t="s">
        <v>307</v>
      </c>
      <c r="E134" s="134" t="s">
        <v>6128</v>
      </c>
      <c r="F134" s="135" t="s">
        <v>6129</v>
      </c>
      <c r="G134" s="136" t="s">
        <v>5668</v>
      </c>
      <c r="H134" s="137">
        <v>1</v>
      </c>
      <c r="I134" s="138"/>
      <c r="J134" s="139">
        <f>ROUND(I134*H134,2)</f>
        <v>0</v>
      </c>
      <c r="K134" s="135" t="s">
        <v>721</v>
      </c>
      <c r="L134" s="33"/>
      <c r="M134" s="140" t="s">
        <v>42</v>
      </c>
      <c r="N134" s="141" t="s">
        <v>50</v>
      </c>
      <c r="P134" s="142">
        <f>O134*H134</f>
        <v>0</v>
      </c>
      <c r="Q134" s="142">
        <v>0</v>
      </c>
      <c r="R134" s="142">
        <f>Q134*H134</f>
        <v>0</v>
      </c>
      <c r="S134" s="142">
        <v>0</v>
      </c>
      <c r="T134" s="143">
        <f>S134*H134</f>
        <v>0</v>
      </c>
      <c r="AR134" s="144" t="s">
        <v>311</v>
      </c>
      <c r="AT134" s="144" t="s">
        <v>307</v>
      </c>
      <c r="AU134" s="144" t="s">
        <v>86</v>
      </c>
      <c r="AY134" s="18" t="s">
        <v>305</v>
      </c>
      <c r="BE134" s="145">
        <f>IF(N134="základní",J134,0)</f>
        <v>0</v>
      </c>
      <c r="BF134" s="145">
        <f>IF(N134="snížená",J134,0)</f>
        <v>0</v>
      </c>
      <c r="BG134" s="145">
        <f>IF(N134="zákl. přenesená",J134,0)</f>
        <v>0</v>
      </c>
      <c r="BH134" s="145">
        <f>IF(N134="sníž. přenesená",J134,0)</f>
        <v>0</v>
      </c>
      <c r="BI134" s="145">
        <f>IF(N134="nulová",J134,0)</f>
        <v>0</v>
      </c>
      <c r="BJ134" s="18" t="s">
        <v>86</v>
      </c>
      <c r="BK134" s="145">
        <f>ROUND(I134*H134,2)</f>
        <v>0</v>
      </c>
      <c r="BL134" s="18" t="s">
        <v>311</v>
      </c>
      <c r="BM134" s="144" t="s">
        <v>533</v>
      </c>
    </row>
    <row r="135" spans="2:65" s="1" customFormat="1" ht="11.25">
      <c r="B135" s="33"/>
      <c r="D135" s="146" t="s">
        <v>313</v>
      </c>
      <c r="F135" s="147" t="s">
        <v>6129</v>
      </c>
      <c r="I135" s="148"/>
      <c r="L135" s="33"/>
      <c r="M135" s="149"/>
      <c r="T135" s="54"/>
      <c r="AT135" s="18" t="s">
        <v>313</v>
      </c>
      <c r="AU135" s="18" t="s">
        <v>86</v>
      </c>
    </row>
    <row r="136" spans="2:65" s="1" customFormat="1" ht="16.5" customHeight="1">
      <c r="B136" s="33"/>
      <c r="C136" s="133" t="s">
        <v>428</v>
      </c>
      <c r="D136" s="133" t="s">
        <v>307</v>
      </c>
      <c r="E136" s="134" t="s">
        <v>6130</v>
      </c>
      <c r="F136" s="135" t="s">
        <v>6131</v>
      </c>
      <c r="G136" s="136" t="s">
        <v>5668</v>
      </c>
      <c r="H136" s="137">
        <v>23</v>
      </c>
      <c r="I136" s="138"/>
      <c r="J136" s="139">
        <f>ROUND(I136*H136,2)</f>
        <v>0</v>
      </c>
      <c r="K136" s="135" t="s">
        <v>310</v>
      </c>
      <c r="L136" s="33"/>
      <c r="M136" s="140" t="s">
        <v>42</v>
      </c>
      <c r="N136" s="141" t="s">
        <v>50</v>
      </c>
      <c r="P136" s="142">
        <f>O136*H136</f>
        <v>0</v>
      </c>
      <c r="Q136" s="142">
        <v>0</v>
      </c>
      <c r="R136" s="142">
        <f>Q136*H136</f>
        <v>0</v>
      </c>
      <c r="S136" s="142">
        <v>0</v>
      </c>
      <c r="T136" s="143">
        <f>S136*H136</f>
        <v>0</v>
      </c>
      <c r="AR136" s="144" t="s">
        <v>311</v>
      </c>
      <c r="AT136" s="144" t="s">
        <v>307</v>
      </c>
      <c r="AU136" s="144" t="s">
        <v>86</v>
      </c>
      <c r="AY136" s="18" t="s">
        <v>305</v>
      </c>
      <c r="BE136" s="145">
        <f>IF(N136="základní",J136,0)</f>
        <v>0</v>
      </c>
      <c r="BF136" s="145">
        <f>IF(N136="snížená",J136,0)</f>
        <v>0</v>
      </c>
      <c r="BG136" s="145">
        <f>IF(N136="zákl. přenesená",J136,0)</f>
        <v>0</v>
      </c>
      <c r="BH136" s="145">
        <f>IF(N136="sníž. přenesená",J136,0)</f>
        <v>0</v>
      </c>
      <c r="BI136" s="145">
        <f>IF(N136="nulová",J136,0)</f>
        <v>0</v>
      </c>
      <c r="BJ136" s="18" t="s">
        <v>86</v>
      </c>
      <c r="BK136" s="145">
        <f>ROUND(I136*H136,2)</f>
        <v>0</v>
      </c>
      <c r="BL136" s="18" t="s">
        <v>311</v>
      </c>
      <c r="BM136" s="144" t="s">
        <v>545</v>
      </c>
    </row>
    <row r="137" spans="2:65" s="1" customFormat="1" ht="11.25">
      <c r="B137" s="33"/>
      <c r="D137" s="146" t="s">
        <v>313</v>
      </c>
      <c r="F137" s="147" t="s">
        <v>6131</v>
      </c>
      <c r="I137" s="148"/>
      <c r="L137" s="33"/>
      <c r="M137" s="149"/>
      <c r="T137" s="54"/>
      <c r="AT137" s="18" t="s">
        <v>313</v>
      </c>
      <c r="AU137" s="18" t="s">
        <v>86</v>
      </c>
    </row>
    <row r="138" spans="2:65" s="1" customFormat="1" ht="11.25">
      <c r="B138" s="33"/>
      <c r="D138" s="150" t="s">
        <v>315</v>
      </c>
      <c r="F138" s="151" t="s">
        <v>6132</v>
      </c>
      <c r="I138" s="148"/>
      <c r="L138" s="33"/>
      <c r="M138" s="149"/>
      <c r="T138" s="54"/>
      <c r="AT138" s="18" t="s">
        <v>315</v>
      </c>
      <c r="AU138" s="18" t="s">
        <v>86</v>
      </c>
    </row>
    <row r="139" spans="2:65" s="1" customFormat="1" ht="76.349999999999994" customHeight="1">
      <c r="B139" s="33"/>
      <c r="C139" s="133" t="s">
        <v>436</v>
      </c>
      <c r="D139" s="133" t="s">
        <v>307</v>
      </c>
      <c r="E139" s="134" t="s">
        <v>6133</v>
      </c>
      <c r="F139" s="135" t="s">
        <v>6134</v>
      </c>
      <c r="G139" s="136" t="s">
        <v>5668</v>
      </c>
      <c r="H139" s="137">
        <v>1</v>
      </c>
      <c r="I139" s="138"/>
      <c r="J139" s="139">
        <f>ROUND(I139*H139,2)</f>
        <v>0</v>
      </c>
      <c r="K139" s="135" t="s">
        <v>721</v>
      </c>
      <c r="L139" s="33"/>
      <c r="M139" s="140" t="s">
        <v>42</v>
      </c>
      <c r="N139" s="141" t="s">
        <v>50</v>
      </c>
      <c r="P139" s="142">
        <f>O139*H139</f>
        <v>0</v>
      </c>
      <c r="Q139" s="142">
        <v>0</v>
      </c>
      <c r="R139" s="142">
        <f>Q139*H139</f>
        <v>0</v>
      </c>
      <c r="S139" s="142">
        <v>0</v>
      </c>
      <c r="T139" s="143">
        <f>S139*H139</f>
        <v>0</v>
      </c>
      <c r="AR139" s="144" t="s">
        <v>311</v>
      </c>
      <c r="AT139" s="144" t="s">
        <v>307</v>
      </c>
      <c r="AU139" s="144" t="s">
        <v>86</v>
      </c>
      <c r="AY139" s="18" t="s">
        <v>305</v>
      </c>
      <c r="BE139" s="145">
        <f>IF(N139="základní",J139,0)</f>
        <v>0</v>
      </c>
      <c r="BF139" s="145">
        <f>IF(N139="snížená",J139,0)</f>
        <v>0</v>
      </c>
      <c r="BG139" s="145">
        <f>IF(N139="zákl. přenesená",J139,0)</f>
        <v>0</v>
      </c>
      <c r="BH139" s="145">
        <f>IF(N139="sníž. přenesená",J139,0)</f>
        <v>0</v>
      </c>
      <c r="BI139" s="145">
        <f>IF(N139="nulová",J139,0)</f>
        <v>0</v>
      </c>
      <c r="BJ139" s="18" t="s">
        <v>86</v>
      </c>
      <c r="BK139" s="145">
        <f>ROUND(I139*H139,2)</f>
        <v>0</v>
      </c>
      <c r="BL139" s="18" t="s">
        <v>311</v>
      </c>
      <c r="BM139" s="144" t="s">
        <v>559</v>
      </c>
    </row>
    <row r="140" spans="2:65" s="1" customFormat="1" ht="58.5">
      <c r="B140" s="33"/>
      <c r="D140" s="146" t="s">
        <v>313</v>
      </c>
      <c r="F140" s="147" t="s">
        <v>6135</v>
      </c>
      <c r="I140" s="148"/>
      <c r="L140" s="33"/>
      <c r="M140" s="149"/>
      <c r="T140" s="54"/>
      <c r="AT140" s="18" t="s">
        <v>313</v>
      </c>
      <c r="AU140" s="18" t="s">
        <v>86</v>
      </c>
    </row>
    <row r="141" spans="2:65" s="1" customFormat="1" ht="66.75" customHeight="1">
      <c r="B141" s="33"/>
      <c r="C141" s="133" t="s">
        <v>444</v>
      </c>
      <c r="D141" s="133" t="s">
        <v>307</v>
      </c>
      <c r="E141" s="134" t="s">
        <v>6136</v>
      </c>
      <c r="F141" s="135" t="s">
        <v>6137</v>
      </c>
      <c r="G141" s="136" t="s">
        <v>5668</v>
      </c>
      <c r="H141" s="137">
        <v>23</v>
      </c>
      <c r="I141" s="138"/>
      <c r="J141" s="139">
        <f>ROUND(I141*H141,2)</f>
        <v>0</v>
      </c>
      <c r="K141" s="135" t="s">
        <v>721</v>
      </c>
      <c r="L141" s="33"/>
      <c r="M141" s="140" t="s">
        <v>42</v>
      </c>
      <c r="N141" s="141" t="s">
        <v>50</v>
      </c>
      <c r="P141" s="142">
        <f>O141*H141</f>
        <v>0</v>
      </c>
      <c r="Q141" s="142">
        <v>0</v>
      </c>
      <c r="R141" s="142">
        <f>Q141*H141</f>
        <v>0</v>
      </c>
      <c r="S141" s="142">
        <v>0</v>
      </c>
      <c r="T141" s="143">
        <f>S141*H141</f>
        <v>0</v>
      </c>
      <c r="AR141" s="144" t="s">
        <v>311</v>
      </c>
      <c r="AT141" s="144" t="s">
        <v>307</v>
      </c>
      <c r="AU141" s="144" t="s">
        <v>86</v>
      </c>
      <c r="AY141" s="18" t="s">
        <v>305</v>
      </c>
      <c r="BE141" s="145">
        <f>IF(N141="základní",J141,0)</f>
        <v>0</v>
      </c>
      <c r="BF141" s="145">
        <f>IF(N141="snížená",J141,0)</f>
        <v>0</v>
      </c>
      <c r="BG141" s="145">
        <f>IF(N141="zákl. přenesená",J141,0)</f>
        <v>0</v>
      </c>
      <c r="BH141" s="145">
        <f>IF(N141="sníž. přenesená",J141,0)</f>
        <v>0</v>
      </c>
      <c r="BI141" s="145">
        <f>IF(N141="nulová",J141,0)</f>
        <v>0</v>
      </c>
      <c r="BJ141" s="18" t="s">
        <v>86</v>
      </c>
      <c r="BK141" s="145">
        <f>ROUND(I141*H141,2)</f>
        <v>0</v>
      </c>
      <c r="BL141" s="18" t="s">
        <v>311</v>
      </c>
      <c r="BM141" s="144" t="s">
        <v>577</v>
      </c>
    </row>
    <row r="142" spans="2:65" s="1" customFormat="1" ht="48.75">
      <c r="B142" s="33"/>
      <c r="D142" s="146" t="s">
        <v>313</v>
      </c>
      <c r="F142" s="147" t="s">
        <v>6138</v>
      </c>
      <c r="I142" s="148"/>
      <c r="L142" s="33"/>
      <c r="M142" s="149"/>
      <c r="T142" s="54"/>
      <c r="AT142" s="18" t="s">
        <v>313</v>
      </c>
      <c r="AU142" s="18" t="s">
        <v>86</v>
      </c>
    </row>
    <row r="143" spans="2:65" s="1" customFormat="1" ht="16.5" customHeight="1">
      <c r="B143" s="33"/>
      <c r="C143" s="133" t="s">
        <v>450</v>
      </c>
      <c r="D143" s="133" t="s">
        <v>307</v>
      </c>
      <c r="E143" s="134" t="s">
        <v>6139</v>
      </c>
      <c r="F143" s="135" t="s">
        <v>6140</v>
      </c>
      <c r="G143" s="136" t="s">
        <v>5668</v>
      </c>
      <c r="H143" s="137">
        <v>1</v>
      </c>
      <c r="I143" s="138"/>
      <c r="J143" s="139">
        <f>ROUND(I143*H143,2)</f>
        <v>0</v>
      </c>
      <c r="K143" s="135" t="s">
        <v>310</v>
      </c>
      <c r="L143" s="33"/>
      <c r="M143" s="140" t="s">
        <v>42</v>
      </c>
      <c r="N143" s="141" t="s">
        <v>50</v>
      </c>
      <c r="P143" s="142">
        <f>O143*H143</f>
        <v>0</v>
      </c>
      <c r="Q143" s="142">
        <v>0</v>
      </c>
      <c r="R143" s="142">
        <f>Q143*H143</f>
        <v>0</v>
      </c>
      <c r="S143" s="142">
        <v>0</v>
      </c>
      <c r="T143" s="143">
        <f>S143*H143</f>
        <v>0</v>
      </c>
      <c r="AR143" s="144" t="s">
        <v>311</v>
      </c>
      <c r="AT143" s="144" t="s">
        <v>307</v>
      </c>
      <c r="AU143" s="144" t="s">
        <v>86</v>
      </c>
      <c r="AY143" s="18" t="s">
        <v>305</v>
      </c>
      <c r="BE143" s="145">
        <f>IF(N143="základní",J143,0)</f>
        <v>0</v>
      </c>
      <c r="BF143" s="145">
        <f>IF(N143="snížená",J143,0)</f>
        <v>0</v>
      </c>
      <c r="BG143" s="145">
        <f>IF(N143="zákl. přenesená",J143,0)</f>
        <v>0</v>
      </c>
      <c r="BH143" s="145">
        <f>IF(N143="sníž. přenesená",J143,0)</f>
        <v>0</v>
      </c>
      <c r="BI143" s="145">
        <f>IF(N143="nulová",J143,0)</f>
        <v>0</v>
      </c>
      <c r="BJ143" s="18" t="s">
        <v>86</v>
      </c>
      <c r="BK143" s="145">
        <f>ROUND(I143*H143,2)</f>
        <v>0</v>
      </c>
      <c r="BL143" s="18" t="s">
        <v>311</v>
      </c>
      <c r="BM143" s="144" t="s">
        <v>593</v>
      </c>
    </row>
    <row r="144" spans="2:65" s="1" customFormat="1" ht="11.25">
      <c r="B144" s="33"/>
      <c r="D144" s="146" t="s">
        <v>313</v>
      </c>
      <c r="F144" s="147" t="s">
        <v>6140</v>
      </c>
      <c r="I144" s="148"/>
      <c r="L144" s="33"/>
      <c r="M144" s="149"/>
      <c r="T144" s="54"/>
      <c r="AT144" s="18" t="s">
        <v>313</v>
      </c>
      <c r="AU144" s="18" t="s">
        <v>86</v>
      </c>
    </row>
    <row r="145" spans="2:65" s="1" customFormat="1" ht="11.25">
      <c r="B145" s="33"/>
      <c r="D145" s="150" t="s">
        <v>315</v>
      </c>
      <c r="F145" s="151" t="s">
        <v>6141</v>
      </c>
      <c r="I145" s="148"/>
      <c r="L145" s="33"/>
      <c r="M145" s="149"/>
      <c r="T145" s="54"/>
      <c r="AT145" s="18" t="s">
        <v>315</v>
      </c>
      <c r="AU145" s="18" t="s">
        <v>86</v>
      </c>
    </row>
    <row r="146" spans="2:65" s="1" customFormat="1" ht="16.5" customHeight="1">
      <c r="B146" s="33"/>
      <c r="C146" s="133" t="s">
        <v>459</v>
      </c>
      <c r="D146" s="133" t="s">
        <v>307</v>
      </c>
      <c r="E146" s="134" t="s">
        <v>6142</v>
      </c>
      <c r="F146" s="135" t="s">
        <v>6143</v>
      </c>
      <c r="G146" s="136" t="s">
        <v>5668</v>
      </c>
      <c r="H146" s="137">
        <v>1</v>
      </c>
      <c r="I146" s="138"/>
      <c r="J146" s="139">
        <f>ROUND(I146*H146,2)</f>
        <v>0</v>
      </c>
      <c r="K146" s="135" t="s">
        <v>721</v>
      </c>
      <c r="L146" s="33"/>
      <c r="M146" s="140" t="s">
        <v>42</v>
      </c>
      <c r="N146" s="141" t="s">
        <v>50</v>
      </c>
      <c r="P146" s="142">
        <f>O146*H146</f>
        <v>0</v>
      </c>
      <c r="Q146" s="142">
        <v>0</v>
      </c>
      <c r="R146" s="142">
        <f>Q146*H146</f>
        <v>0</v>
      </c>
      <c r="S146" s="142">
        <v>0</v>
      </c>
      <c r="T146" s="143">
        <f>S146*H146</f>
        <v>0</v>
      </c>
      <c r="AR146" s="144" t="s">
        <v>311</v>
      </c>
      <c r="AT146" s="144" t="s">
        <v>307</v>
      </c>
      <c r="AU146" s="144" t="s">
        <v>86</v>
      </c>
      <c r="AY146" s="18" t="s">
        <v>305</v>
      </c>
      <c r="BE146" s="145">
        <f>IF(N146="základní",J146,0)</f>
        <v>0</v>
      </c>
      <c r="BF146" s="145">
        <f>IF(N146="snížená",J146,0)</f>
        <v>0</v>
      </c>
      <c r="BG146" s="145">
        <f>IF(N146="zákl. přenesená",J146,0)</f>
        <v>0</v>
      </c>
      <c r="BH146" s="145">
        <f>IF(N146="sníž. přenesená",J146,0)</f>
        <v>0</v>
      </c>
      <c r="BI146" s="145">
        <f>IF(N146="nulová",J146,0)</f>
        <v>0</v>
      </c>
      <c r="BJ146" s="18" t="s">
        <v>86</v>
      </c>
      <c r="BK146" s="145">
        <f>ROUND(I146*H146,2)</f>
        <v>0</v>
      </c>
      <c r="BL146" s="18" t="s">
        <v>311</v>
      </c>
      <c r="BM146" s="144" t="s">
        <v>614</v>
      </c>
    </row>
    <row r="147" spans="2:65" s="1" customFormat="1" ht="11.25">
      <c r="B147" s="33"/>
      <c r="D147" s="146" t="s">
        <v>313</v>
      </c>
      <c r="F147" s="147" t="s">
        <v>6143</v>
      </c>
      <c r="I147" s="148"/>
      <c r="L147" s="33"/>
      <c r="M147" s="149"/>
      <c r="T147" s="54"/>
      <c r="AT147" s="18" t="s">
        <v>313</v>
      </c>
      <c r="AU147" s="18" t="s">
        <v>86</v>
      </c>
    </row>
    <row r="148" spans="2:65" s="1" customFormat="1" ht="16.5" customHeight="1">
      <c r="B148" s="33"/>
      <c r="C148" s="133" t="s">
        <v>467</v>
      </c>
      <c r="D148" s="133" t="s">
        <v>307</v>
      </c>
      <c r="E148" s="134" t="s">
        <v>6144</v>
      </c>
      <c r="F148" s="135" t="s">
        <v>6145</v>
      </c>
      <c r="G148" s="136" t="s">
        <v>5668</v>
      </c>
      <c r="H148" s="137">
        <v>1</v>
      </c>
      <c r="I148" s="138"/>
      <c r="J148" s="139">
        <f>ROUND(I148*H148,2)</f>
        <v>0</v>
      </c>
      <c r="K148" s="135" t="s">
        <v>310</v>
      </c>
      <c r="L148" s="33"/>
      <c r="M148" s="140" t="s">
        <v>42</v>
      </c>
      <c r="N148" s="141" t="s">
        <v>50</v>
      </c>
      <c r="P148" s="142">
        <f>O148*H148</f>
        <v>0</v>
      </c>
      <c r="Q148" s="142">
        <v>0</v>
      </c>
      <c r="R148" s="142">
        <f>Q148*H148</f>
        <v>0</v>
      </c>
      <c r="S148" s="142">
        <v>0</v>
      </c>
      <c r="T148" s="143">
        <f>S148*H148</f>
        <v>0</v>
      </c>
      <c r="AR148" s="144" t="s">
        <v>311</v>
      </c>
      <c r="AT148" s="144" t="s">
        <v>307</v>
      </c>
      <c r="AU148" s="144" t="s">
        <v>86</v>
      </c>
      <c r="AY148" s="18" t="s">
        <v>305</v>
      </c>
      <c r="BE148" s="145">
        <f>IF(N148="základní",J148,0)</f>
        <v>0</v>
      </c>
      <c r="BF148" s="145">
        <f>IF(N148="snížená",J148,0)</f>
        <v>0</v>
      </c>
      <c r="BG148" s="145">
        <f>IF(N148="zákl. přenesená",J148,0)</f>
        <v>0</v>
      </c>
      <c r="BH148" s="145">
        <f>IF(N148="sníž. přenesená",J148,0)</f>
        <v>0</v>
      </c>
      <c r="BI148" s="145">
        <f>IF(N148="nulová",J148,0)</f>
        <v>0</v>
      </c>
      <c r="BJ148" s="18" t="s">
        <v>86</v>
      </c>
      <c r="BK148" s="145">
        <f>ROUND(I148*H148,2)</f>
        <v>0</v>
      </c>
      <c r="BL148" s="18" t="s">
        <v>311</v>
      </c>
      <c r="BM148" s="144" t="s">
        <v>630</v>
      </c>
    </row>
    <row r="149" spans="2:65" s="1" customFormat="1" ht="11.25">
      <c r="B149" s="33"/>
      <c r="D149" s="146" t="s">
        <v>313</v>
      </c>
      <c r="F149" s="147" t="s">
        <v>6145</v>
      </c>
      <c r="I149" s="148"/>
      <c r="L149" s="33"/>
      <c r="M149" s="149"/>
      <c r="T149" s="54"/>
      <c r="AT149" s="18" t="s">
        <v>313</v>
      </c>
      <c r="AU149" s="18" t="s">
        <v>86</v>
      </c>
    </row>
    <row r="150" spans="2:65" s="1" customFormat="1" ht="11.25">
      <c r="B150" s="33"/>
      <c r="D150" s="150" t="s">
        <v>315</v>
      </c>
      <c r="F150" s="151" t="s">
        <v>6146</v>
      </c>
      <c r="I150" s="148"/>
      <c r="L150" s="33"/>
      <c r="M150" s="149"/>
      <c r="T150" s="54"/>
      <c r="AT150" s="18" t="s">
        <v>315</v>
      </c>
      <c r="AU150" s="18" t="s">
        <v>86</v>
      </c>
    </row>
    <row r="151" spans="2:65" s="1" customFormat="1" ht="21.75" customHeight="1">
      <c r="B151" s="33"/>
      <c r="C151" s="133" t="s">
        <v>7</v>
      </c>
      <c r="D151" s="133" t="s">
        <v>307</v>
      </c>
      <c r="E151" s="134" t="s">
        <v>6147</v>
      </c>
      <c r="F151" s="135" t="s">
        <v>6148</v>
      </c>
      <c r="G151" s="136" t="s">
        <v>5668</v>
      </c>
      <c r="H151" s="137">
        <v>1</v>
      </c>
      <c r="I151" s="138"/>
      <c r="J151" s="139">
        <f>ROUND(I151*H151,2)</f>
        <v>0</v>
      </c>
      <c r="K151" s="135" t="s">
        <v>721</v>
      </c>
      <c r="L151" s="33"/>
      <c r="M151" s="140" t="s">
        <v>42</v>
      </c>
      <c r="N151" s="141" t="s">
        <v>50</v>
      </c>
      <c r="P151" s="142">
        <f>O151*H151</f>
        <v>0</v>
      </c>
      <c r="Q151" s="142">
        <v>0</v>
      </c>
      <c r="R151" s="142">
        <f>Q151*H151</f>
        <v>0</v>
      </c>
      <c r="S151" s="142">
        <v>0</v>
      </c>
      <c r="T151" s="143">
        <f>S151*H151</f>
        <v>0</v>
      </c>
      <c r="AR151" s="144" t="s">
        <v>311</v>
      </c>
      <c r="AT151" s="144" t="s">
        <v>307</v>
      </c>
      <c r="AU151" s="144" t="s">
        <v>86</v>
      </c>
      <c r="AY151" s="18" t="s">
        <v>305</v>
      </c>
      <c r="BE151" s="145">
        <f>IF(N151="základní",J151,0)</f>
        <v>0</v>
      </c>
      <c r="BF151" s="145">
        <f>IF(N151="snížená",J151,0)</f>
        <v>0</v>
      </c>
      <c r="BG151" s="145">
        <f>IF(N151="zákl. přenesená",J151,0)</f>
        <v>0</v>
      </c>
      <c r="BH151" s="145">
        <f>IF(N151="sníž. přenesená",J151,0)</f>
        <v>0</v>
      </c>
      <c r="BI151" s="145">
        <f>IF(N151="nulová",J151,0)</f>
        <v>0</v>
      </c>
      <c r="BJ151" s="18" t="s">
        <v>86</v>
      </c>
      <c r="BK151" s="145">
        <f>ROUND(I151*H151,2)</f>
        <v>0</v>
      </c>
      <c r="BL151" s="18" t="s">
        <v>311</v>
      </c>
      <c r="BM151" s="144" t="s">
        <v>646</v>
      </c>
    </row>
    <row r="152" spans="2:65" s="1" customFormat="1" ht="11.25">
      <c r="B152" s="33"/>
      <c r="D152" s="146" t="s">
        <v>313</v>
      </c>
      <c r="F152" s="147" t="s">
        <v>6148</v>
      </c>
      <c r="I152" s="148"/>
      <c r="L152" s="33"/>
      <c r="M152" s="149"/>
      <c r="T152" s="54"/>
      <c r="AT152" s="18" t="s">
        <v>313</v>
      </c>
      <c r="AU152" s="18" t="s">
        <v>86</v>
      </c>
    </row>
    <row r="153" spans="2:65" s="1" customFormat="1" ht="16.5" customHeight="1">
      <c r="B153" s="33"/>
      <c r="C153" s="133" t="s">
        <v>482</v>
      </c>
      <c r="D153" s="133" t="s">
        <v>307</v>
      </c>
      <c r="E153" s="134" t="s">
        <v>6149</v>
      </c>
      <c r="F153" s="135" t="s">
        <v>6150</v>
      </c>
      <c r="G153" s="136" t="s">
        <v>5668</v>
      </c>
      <c r="H153" s="137">
        <v>1</v>
      </c>
      <c r="I153" s="138"/>
      <c r="J153" s="139">
        <f>ROUND(I153*H153,2)</f>
        <v>0</v>
      </c>
      <c r="K153" s="135" t="s">
        <v>310</v>
      </c>
      <c r="L153" s="33"/>
      <c r="M153" s="140" t="s">
        <v>42</v>
      </c>
      <c r="N153" s="141" t="s">
        <v>50</v>
      </c>
      <c r="P153" s="142">
        <f>O153*H153</f>
        <v>0</v>
      </c>
      <c r="Q153" s="142">
        <v>0</v>
      </c>
      <c r="R153" s="142">
        <f>Q153*H153</f>
        <v>0</v>
      </c>
      <c r="S153" s="142">
        <v>0</v>
      </c>
      <c r="T153" s="143">
        <f>S153*H153</f>
        <v>0</v>
      </c>
      <c r="AR153" s="144" t="s">
        <v>311</v>
      </c>
      <c r="AT153" s="144" t="s">
        <v>307</v>
      </c>
      <c r="AU153" s="144" t="s">
        <v>86</v>
      </c>
      <c r="AY153" s="18" t="s">
        <v>305</v>
      </c>
      <c r="BE153" s="145">
        <f>IF(N153="základní",J153,0)</f>
        <v>0</v>
      </c>
      <c r="BF153" s="145">
        <f>IF(N153="snížená",J153,0)</f>
        <v>0</v>
      </c>
      <c r="BG153" s="145">
        <f>IF(N153="zákl. přenesená",J153,0)</f>
        <v>0</v>
      </c>
      <c r="BH153" s="145">
        <f>IF(N153="sníž. přenesená",J153,0)</f>
        <v>0</v>
      </c>
      <c r="BI153" s="145">
        <f>IF(N153="nulová",J153,0)</f>
        <v>0</v>
      </c>
      <c r="BJ153" s="18" t="s">
        <v>86</v>
      </c>
      <c r="BK153" s="145">
        <f>ROUND(I153*H153,2)</f>
        <v>0</v>
      </c>
      <c r="BL153" s="18" t="s">
        <v>311</v>
      </c>
      <c r="BM153" s="144" t="s">
        <v>661</v>
      </c>
    </row>
    <row r="154" spans="2:65" s="1" customFormat="1" ht="11.25">
      <c r="B154" s="33"/>
      <c r="D154" s="146" t="s">
        <v>313</v>
      </c>
      <c r="F154" s="147" t="s">
        <v>6150</v>
      </c>
      <c r="I154" s="148"/>
      <c r="L154" s="33"/>
      <c r="M154" s="149"/>
      <c r="T154" s="54"/>
      <c r="AT154" s="18" t="s">
        <v>313</v>
      </c>
      <c r="AU154" s="18" t="s">
        <v>86</v>
      </c>
    </row>
    <row r="155" spans="2:65" s="1" customFormat="1" ht="11.25">
      <c r="B155" s="33"/>
      <c r="D155" s="150" t="s">
        <v>315</v>
      </c>
      <c r="F155" s="151" t="s">
        <v>6151</v>
      </c>
      <c r="I155" s="148"/>
      <c r="L155" s="33"/>
      <c r="M155" s="149"/>
      <c r="T155" s="54"/>
      <c r="AT155" s="18" t="s">
        <v>315</v>
      </c>
      <c r="AU155" s="18" t="s">
        <v>86</v>
      </c>
    </row>
    <row r="156" spans="2:65" s="1" customFormat="1" ht="16.5" customHeight="1">
      <c r="B156" s="33"/>
      <c r="C156" s="133" t="s">
        <v>490</v>
      </c>
      <c r="D156" s="133" t="s">
        <v>307</v>
      </c>
      <c r="E156" s="134" t="s">
        <v>6152</v>
      </c>
      <c r="F156" s="135" t="s">
        <v>6153</v>
      </c>
      <c r="G156" s="136" t="s">
        <v>5668</v>
      </c>
      <c r="H156" s="137">
        <v>1</v>
      </c>
      <c r="I156" s="138"/>
      <c r="J156" s="139">
        <f>ROUND(I156*H156,2)</f>
        <v>0</v>
      </c>
      <c r="K156" s="135" t="s">
        <v>721</v>
      </c>
      <c r="L156" s="33"/>
      <c r="M156" s="140" t="s">
        <v>42</v>
      </c>
      <c r="N156" s="141" t="s">
        <v>50</v>
      </c>
      <c r="P156" s="142">
        <f>O156*H156</f>
        <v>0</v>
      </c>
      <c r="Q156" s="142">
        <v>0</v>
      </c>
      <c r="R156" s="142">
        <f>Q156*H156</f>
        <v>0</v>
      </c>
      <c r="S156" s="142">
        <v>0</v>
      </c>
      <c r="T156" s="143">
        <f>S156*H156</f>
        <v>0</v>
      </c>
      <c r="AR156" s="144" t="s">
        <v>311</v>
      </c>
      <c r="AT156" s="144" t="s">
        <v>307</v>
      </c>
      <c r="AU156" s="144" t="s">
        <v>86</v>
      </c>
      <c r="AY156" s="18" t="s">
        <v>305</v>
      </c>
      <c r="BE156" s="145">
        <f>IF(N156="základní",J156,0)</f>
        <v>0</v>
      </c>
      <c r="BF156" s="145">
        <f>IF(N156="snížená",J156,0)</f>
        <v>0</v>
      </c>
      <c r="BG156" s="145">
        <f>IF(N156="zákl. přenesená",J156,0)</f>
        <v>0</v>
      </c>
      <c r="BH156" s="145">
        <f>IF(N156="sníž. přenesená",J156,0)</f>
        <v>0</v>
      </c>
      <c r="BI156" s="145">
        <f>IF(N156="nulová",J156,0)</f>
        <v>0</v>
      </c>
      <c r="BJ156" s="18" t="s">
        <v>86</v>
      </c>
      <c r="BK156" s="145">
        <f>ROUND(I156*H156,2)</f>
        <v>0</v>
      </c>
      <c r="BL156" s="18" t="s">
        <v>311</v>
      </c>
      <c r="BM156" s="144" t="s">
        <v>672</v>
      </c>
    </row>
    <row r="157" spans="2:65" s="1" customFormat="1" ht="11.25">
      <c r="B157" s="33"/>
      <c r="D157" s="146" t="s">
        <v>313</v>
      </c>
      <c r="F157" s="147" t="s">
        <v>6153</v>
      </c>
      <c r="I157" s="148"/>
      <c r="L157" s="33"/>
      <c r="M157" s="149"/>
      <c r="T157" s="54"/>
      <c r="AT157" s="18" t="s">
        <v>313</v>
      </c>
      <c r="AU157" s="18" t="s">
        <v>86</v>
      </c>
    </row>
    <row r="158" spans="2:65" s="1" customFormat="1" ht="33" customHeight="1">
      <c r="B158" s="33"/>
      <c r="C158" s="133" t="s">
        <v>498</v>
      </c>
      <c r="D158" s="133" t="s">
        <v>307</v>
      </c>
      <c r="E158" s="134" t="s">
        <v>6154</v>
      </c>
      <c r="F158" s="135" t="s">
        <v>6155</v>
      </c>
      <c r="G158" s="136" t="s">
        <v>5668</v>
      </c>
      <c r="H158" s="137">
        <v>1</v>
      </c>
      <c r="I158" s="138"/>
      <c r="J158" s="139">
        <f>ROUND(I158*H158,2)</f>
        <v>0</v>
      </c>
      <c r="K158" s="135" t="s">
        <v>721</v>
      </c>
      <c r="L158" s="33"/>
      <c r="M158" s="140" t="s">
        <v>42</v>
      </c>
      <c r="N158" s="141" t="s">
        <v>50</v>
      </c>
      <c r="P158" s="142">
        <f>O158*H158</f>
        <v>0</v>
      </c>
      <c r="Q158" s="142">
        <v>0</v>
      </c>
      <c r="R158" s="142">
        <f>Q158*H158</f>
        <v>0</v>
      </c>
      <c r="S158" s="142">
        <v>0</v>
      </c>
      <c r="T158" s="143">
        <f>S158*H158</f>
        <v>0</v>
      </c>
      <c r="AR158" s="144" t="s">
        <v>311</v>
      </c>
      <c r="AT158" s="144" t="s">
        <v>307</v>
      </c>
      <c r="AU158" s="144" t="s">
        <v>86</v>
      </c>
      <c r="AY158" s="18" t="s">
        <v>305</v>
      </c>
      <c r="BE158" s="145">
        <f>IF(N158="základní",J158,0)</f>
        <v>0</v>
      </c>
      <c r="BF158" s="145">
        <f>IF(N158="snížená",J158,0)</f>
        <v>0</v>
      </c>
      <c r="BG158" s="145">
        <f>IF(N158="zákl. přenesená",J158,0)</f>
        <v>0</v>
      </c>
      <c r="BH158" s="145">
        <f>IF(N158="sníž. přenesená",J158,0)</f>
        <v>0</v>
      </c>
      <c r="BI158" s="145">
        <f>IF(N158="nulová",J158,0)</f>
        <v>0</v>
      </c>
      <c r="BJ158" s="18" t="s">
        <v>86</v>
      </c>
      <c r="BK158" s="145">
        <f>ROUND(I158*H158,2)</f>
        <v>0</v>
      </c>
      <c r="BL158" s="18" t="s">
        <v>311</v>
      </c>
      <c r="BM158" s="144" t="s">
        <v>684</v>
      </c>
    </row>
    <row r="159" spans="2:65" s="1" customFormat="1" ht="19.5">
      <c r="B159" s="33"/>
      <c r="D159" s="146" t="s">
        <v>313</v>
      </c>
      <c r="F159" s="147" t="s">
        <v>6155</v>
      </c>
      <c r="I159" s="148"/>
      <c r="L159" s="33"/>
      <c r="M159" s="149"/>
      <c r="T159" s="54"/>
      <c r="AT159" s="18" t="s">
        <v>313</v>
      </c>
      <c r="AU159" s="18" t="s">
        <v>86</v>
      </c>
    </row>
    <row r="160" spans="2:65" s="1" customFormat="1" ht="44.25" customHeight="1">
      <c r="B160" s="33"/>
      <c r="C160" s="133" t="s">
        <v>507</v>
      </c>
      <c r="D160" s="133" t="s">
        <v>307</v>
      </c>
      <c r="E160" s="134" t="s">
        <v>6156</v>
      </c>
      <c r="F160" s="135" t="s">
        <v>6157</v>
      </c>
      <c r="G160" s="136" t="s">
        <v>5668</v>
      </c>
      <c r="H160" s="137">
        <v>1</v>
      </c>
      <c r="I160" s="138"/>
      <c r="J160" s="139">
        <f>ROUND(I160*H160,2)</f>
        <v>0</v>
      </c>
      <c r="K160" s="135" t="s">
        <v>721</v>
      </c>
      <c r="L160" s="33"/>
      <c r="M160" s="140" t="s">
        <v>42</v>
      </c>
      <c r="N160" s="141" t="s">
        <v>50</v>
      </c>
      <c r="P160" s="142">
        <f>O160*H160</f>
        <v>0</v>
      </c>
      <c r="Q160" s="142">
        <v>0</v>
      </c>
      <c r="R160" s="142">
        <f>Q160*H160</f>
        <v>0</v>
      </c>
      <c r="S160" s="142">
        <v>0</v>
      </c>
      <c r="T160" s="143">
        <f>S160*H160</f>
        <v>0</v>
      </c>
      <c r="AR160" s="144" t="s">
        <v>311</v>
      </c>
      <c r="AT160" s="144" t="s">
        <v>307</v>
      </c>
      <c r="AU160" s="144" t="s">
        <v>86</v>
      </c>
      <c r="AY160" s="18" t="s">
        <v>305</v>
      </c>
      <c r="BE160" s="145">
        <f>IF(N160="základní",J160,0)</f>
        <v>0</v>
      </c>
      <c r="BF160" s="145">
        <f>IF(N160="snížená",J160,0)</f>
        <v>0</v>
      </c>
      <c r="BG160" s="145">
        <f>IF(N160="zákl. přenesená",J160,0)</f>
        <v>0</v>
      </c>
      <c r="BH160" s="145">
        <f>IF(N160="sníž. přenesená",J160,0)</f>
        <v>0</v>
      </c>
      <c r="BI160" s="145">
        <f>IF(N160="nulová",J160,0)</f>
        <v>0</v>
      </c>
      <c r="BJ160" s="18" t="s">
        <v>86</v>
      </c>
      <c r="BK160" s="145">
        <f>ROUND(I160*H160,2)</f>
        <v>0</v>
      </c>
      <c r="BL160" s="18" t="s">
        <v>311</v>
      </c>
      <c r="BM160" s="144" t="s">
        <v>697</v>
      </c>
    </row>
    <row r="161" spans="2:65" s="1" customFormat="1" ht="29.25">
      <c r="B161" s="33"/>
      <c r="D161" s="146" t="s">
        <v>313</v>
      </c>
      <c r="F161" s="147" t="s">
        <v>6157</v>
      </c>
      <c r="I161" s="148"/>
      <c r="L161" s="33"/>
      <c r="M161" s="149"/>
      <c r="T161" s="54"/>
      <c r="AT161" s="18" t="s">
        <v>313</v>
      </c>
      <c r="AU161" s="18" t="s">
        <v>86</v>
      </c>
    </row>
    <row r="162" spans="2:65" s="1" customFormat="1" ht="21.75" customHeight="1">
      <c r="B162" s="33"/>
      <c r="C162" s="133" t="s">
        <v>517</v>
      </c>
      <c r="D162" s="133" t="s">
        <v>307</v>
      </c>
      <c r="E162" s="134" t="s">
        <v>6158</v>
      </c>
      <c r="F162" s="135" t="s">
        <v>6159</v>
      </c>
      <c r="G162" s="136" t="s">
        <v>5668</v>
      </c>
      <c r="H162" s="137">
        <v>1</v>
      </c>
      <c r="I162" s="138"/>
      <c r="J162" s="139">
        <f>ROUND(I162*H162,2)</f>
        <v>0</v>
      </c>
      <c r="K162" s="135" t="s">
        <v>721</v>
      </c>
      <c r="L162" s="33"/>
      <c r="M162" s="140" t="s">
        <v>42</v>
      </c>
      <c r="N162" s="141" t="s">
        <v>50</v>
      </c>
      <c r="P162" s="142">
        <f>O162*H162</f>
        <v>0</v>
      </c>
      <c r="Q162" s="142">
        <v>0</v>
      </c>
      <c r="R162" s="142">
        <f>Q162*H162</f>
        <v>0</v>
      </c>
      <c r="S162" s="142">
        <v>0</v>
      </c>
      <c r="T162" s="143">
        <f>S162*H162</f>
        <v>0</v>
      </c>
      <c r="AR162" s="144" t="s">
        <v>311</v>
      </c>
      <c r="AT162" s="144" t="s">
        <v>307</v>
      </c>
      <c r="AU162" s="144" t="s">
        <v>86</v>
      </c>
      <c r="AY162" s="18" t="s">
        <v>305</v>
      </c>
      <c r="BE162" s="145">
        <f>IF(N162="základní",J162,0)</f>
        <v>0</v>
      </c>
      <c r="BF162" s="145">
        <f>IF(N162="snížená",J162,0)</f>
        <v>0</v>
      </c>
      <c r="BG162" s="145">
        <f>IF(N162="zákl. přenesená",J162,0)</f>
        <v>0</v>
      </c>
      <c r="BH162" s="145">
        <f>IF(N162="sníž. přenesená",J162,0)</f>
        <v>0</v>
      </c>
      <c r="BI162" s="145">
        <f>IF(N162="nulová",J162,0)</f>
        <v>0</v>
      </c>
      <c r="BJ162" s="18" t="s">
        <v>86</v>
      </c>
      <c r="BK162" s="145">
        <f>ROUND(I162*H162,2)</f>
        <v>0</v>
      </c>
      <c r="BL162" s="18" t="s">
        <v>311</v>
      </c>
      <c r="BM162" s="144" t="s">
        <v>710</v>
      </c>
    </row>
    <row r="163" spans="2:65" s="1" customFormat="1" ht="11.25">
      <c r="B163" s="33"/>
      <c r="D163" s="146" t="s">
        <v>313</v>
      </c>
      <c r="F163" s="147" t="s">
        <v>6159</v>
      </c>
      <c r="I163" s="148"/>
      <c r="L163" s="33"/>
      <c r="M163" s="149"/>
      <c r="T163" s="54"/>
      <c r="AT163" s="18" t="s">
        <v>313</v>
      </c>
      <c r="AU163" s="18" t="s">
        <v>86</v>
      </c>
    </row>
    <row r="164" spans="2:65" s="1" customFormat="1" ht="16.5" customHeight="1">
      <c r="B164" s="33"/>
      <c r="C164" s="133" t="s">
        <v>525</v>
      </c>
      <c r="D164" s="133" t="s">
        <v>307</v>
      </c>
      <c r="E164" s="134" t="s">
        <v>6160</v>
      </c>
      <c r="F164" s="135" t="s">
        <v>6161</v>
      </c>
      <c r="G164" s="136" t="s">
        <v>5668</v>
      </c>
      <c r="H164" s="137">
        <v>27</v>
      </c>
      <c r="I164" s="138"/>
      <c r="J164" s="139">
        <f>ROUND(I164*H164,2)</f>
        <v>0</v>
      </c>
      <c r="K164" s="135" t="s">
        <v>310</v>
      </c>
      <c r="L164" s="33"/>
      <c r="M164" s="140" t="s">
        <v>42</v>
      </c>
      <c r="N164" s="141" t="s">
        <v>50</v>
      </c>
      <c r="P164" s="142">
        <f>O164*H164</f>
        <v>0</v>
      </c>
      <c r="Q164" s="142">
        <v>0</v>
      </c>
      <c r="R164" s="142">
        <f>Q164*H164</f>
        <v>0</v>
      </c>
      <c r="S164" s="142">
        <v>0</v>
      </c>
      <c r="T164" s="143">
        <f>S164*H164</f>
        <v>0</v>
      </c>
      <c r="AR164" s="144" t="s">
        <v>311</v>
      </c>
      <c r="AT164" s="144" t="s">
        <v>307</v>
      </c>
      <c r="AU164" s="144" t="s">
        <v>86</v>
      </c>
      <c r="AY164" s="18" t="s">
        <v>305</v>
      </c>
      <c r="BE164" s="145">
        <f>IF(N164="základní",J164,0)</f>
        <v>0</v>
      </c>
      <c r="BF164" s="145">
        <f>IF(N164="snížená",J164,0)</f>
        <v>0</v>
      </c>
      <c r="BG164" s="145">
        <f>IF(N164="zákl. přenesená",J164,0)</f>
        <v>0</v>
      </c>
      <c r="BH164" s="145">
        <f>IF(N164="sníž. přenesená",J164,0)</f>
        <v>0</v>
      </c>
      <c r="BI164" s="145">
        <f>IF(N164="nulová",J164,0)</f>
        <v>0</v>
      </c>
      <c r="BJ164" s="18" t="s">
        <v>86</v>
      </c>
      <c r="BK164" s="145">
        <f>ROUND(I164*H164,2)</f>
        <v>0</v>
      </c>
      <c r="BL164" s="18" t="s">
        <v>311</v>
      </c>
      <c r="BM164" s="144" t="s">
        <v>726</v>
      </c>
    </row>
    <row r="165" spans="2:65" s="1" customFormat="1" ht="11.25">
      <c r="B165" s="33"/>
      <c r="D165" s="146" t="s">
        <v>313</v>
      </c>
      <c r="F165" s="147" t="s">
        <v>6161</v>
      </c>
      <c r="I165" s="148"/>
      <c r="L165" s="33"/>
      <c r="M165" s="149"/>
      <c r="T165" s="54"/>
      <c r="AT165" s="18" t="s">
        <v>313</v>
      </c>
      <c r="AU165" s="18" t="s">
        <v>86</v>
      </c>
    </row>
    <row r="166" spans="2:65" s="1" customFormat="1" ht="11.25">
      <c r="B166" s="33"/>
      <c r="D166" s="150" t="s">
        <v>315</v>
      </c>
      <c r="F166" s="151" t="s">
        <v>6162</v>
      </c>
      <c r="I166" s="148"/>
      <c r="L166" s="33"/>
      <c r="M166" s="149"/>
      <c r="T166" s="54"/>
      <c r="AT166" s="18" t="s">
        <v>315</v>
      </c>
      <c r="AU166" s="18" t="s">
        <v>86</v>
      </c>
    </row>
    <row r="167" spans="2:65" s="1" customFormat="1" ht="33" customHeight="1">
      <c r="B167" s="33"/>
      <c r="C167" s="133" t="s">
        <v>533</v>
      </c>
      <c r="D167" s="133" t="s">
        <v>307</v>
      </c>
      <c r="E167" s="134" t="s">
        <v>6163</v>
      </c>
      <c r="F167" s="135" t="s">
        <v>6164</v>
      </c>
      <c r="G167" s="136" t="s">
        <v>5668</v>
      </c>
      <c r="H167" s="137">
        <v>27</v>
      </c>
      <c r="I167" s="138"/>
      <c r="J167" s="139">
        <f>ROUND(I167*H167,2)</f>
        <v>0</v>
      </c>
      <c r="K167" s="135" t="s">
        <v>721</v>
      </c>
      <c r="L167" s="33"/>
      <c r="M167" s="140" t="s">
        <v>42</v>
      </c>
      <c r="N167" s="141" t="s">
        <v>50</v>
      </c>
      <c r="P167" s="142">
        <f>O167*H167</f>
        <v>0</v>
      </c>
      <c r="Q167" s="142">
        <v>0</v>
      </c>
      <c r="R167" s="142">
        <f>Q167*H167</f>
        <v>0</v>
      </c>
      <c r="S167" s="142">
        <v>0</v>
      </c>
      <c r="T167" s="143">
        <f>S167*H167</f>
        <v>0</v>
      </c>
      <c r="AR167" s="144" t="s">
        <v>311</v>
      </c>
      <c r="AT167" s="144" t="s">
        <v>307</v>
      </c>
      <c r="AU167" s="144" t="s">
        <v>86</v>
      </c>
      <c r="AY167" s="18" t="s">
        <v>305</v>
      </c>
      <c r="BE167" s="145">
        <f>IF(N167="základní",J167,0)</f>
        <v>0</v>
      </c>
      <c r="BF167" s="145">
        <f>IF(N167="snížená",J167,0)</f>
        <v>0</v>
      </c>
      <c r="BG167" s="145">
        <f>IF(N167="zákl. přenesená",J167,0)</f>
        <v>0</v>
      </c>
      <c r="BH167" s="145">
        <f>IF(N167="sníž. přenesená",J167,0)</f>
        <v>0</v>
      </c>
      <c r="BI167" s="145">
        <f>IF(N167="nulová",J167,0)</f>
        <v>0</v>
      </c>
      <c r="BJ167" s="18" t="s">
        <v>86</v>
      </c>
      <c r="BK167" s="145">
        <f>ROUND(I167*H167,2)</f>
        <v>0</v>
      </c>
      <c r="BL167" s="18" t="s">
        <v>311</v>
      </c>
      <c r="BM167" s="144" t="s">
        <v>742</v>
      </c>
    </row>
    <row r="168" spans="2:65" s="1" customFormat="1" ht="19.5">
      <c r="B168" s="33"/>
      <c r="D168" s="146" t="s">
        <v>313</v>
      </c>
      <c r="F168" s="147" t="s">
        <v>6164</v>
      </c>
      <c r="I168" s="148"/>
      <c r="L168" s="33"/>
      <c r="M168" s="149"/>
      <c r="T168" s="54"/>
      <c r="AT168" s="18" t="s">
        <v>313</v>
      </c>
      <c r="AU168" s="18" t="s">
        <v>86</v>
      </c>
    </row>
    <row r="169" spans="2:65" s="1" customFormat="1" ht="19.5">
      <c r="B169" s="33"/>
      <c r="D169" s="146" t="s">
        <v>1012</v>
      </c>
      <c r="F169" s="189" t="s">
        <v>6165</v>
      </c>
      <c r="I169" s="148"/>
      <c r="L169" s="33"/>
      <c r="M169" s="149"/>
      <c r="T169" s="54"/>
      <c r="AT169" s="18" t="s">
        <v>1012</v>
      </c>
      <c r="AU169" s="18" t="s">
        <v>86</v>
      </c>
    </row>
    <row r="170" spans="2:65" s="1" customFormat="1" ht="16.5" customHeight="1">
      <c r="B170" s="33"/>
      <c r="C170" s="133" t="s">
        <v>538</v>
      </c>
      <c r="D170" s="133" t="s">
        <v>307</v>
      </c>
      <c r="E170" s="134" t="s">
        <v>6166</v>
      </c>
      <c r="F170" s="135" t="s">
        <v>6167</v>
      </c>
      <c r="G170" s="136" t="s">
        <v>5668</v>
      </c>
      <c r="H170" s="137">
        <v>220</v>
      </c>
      <c r="I170" s="138"/>
      <c r="J170" s="139">
        <f>ROUND(I170*H170,2)</f>
        <v>0</v>
      </c>
      <c r="K170" s="135" t="s">
        <v>310</v>
      </c>
      <c r="L170" s="33"/>
      <c r="M170" s="140" t="s">
        <v>42</v>
      </c>
      <c r="N170" s="141" t="s">
        <v>50</v>
      </c>
      <c r="P170" s="142">
        <f>O170*H170</f>
        <v>0</v>
      </c>
      <c r="Q170" s="142">
        <v>0</v>
      </c>
      <c r="R170" s="142">
        <f>Q170*H170</f>
        <v>0</v>
      </c>
      <c r="S170" s="142">
        <v>0</v>
      </c>
      <c r="T170" s="143">
        <f>S170*H170</f>
        <v>0</v>
      </c>
      <c r="AR170" s="144" t="s">
        <v>311</v>
      </c>
      <c r="AT170" s="144" t="s">
        <v>307</v>
      </c>
      <c r="AU170" s="144" t="s">
        <v>86</v>
      </c>
      <c r="AY170" s="18" t="s">
        <v>305</v>
      </c>
      <c r="BE170" s="145">
        <f>IF(N170="základní",J170,0)</f>
        <v>0</v>
      </c>
      <c r="BF170" s="145">
        <f>IF(N170="snížená",J170,0)</f>
        <v>0</v>
      </c>
      <c r="BG170" s="145">
        <f>IF(N170="zákl. přenesená",J170,0)</f>
        <v>0</v>
      </c>
      <c r="BH170" s="145">
        <f>IF(N170="sníž. přenesená",J170,0)</f>
        <v>0</v>
      </c>
      <c r="BI170" s="145">
        <f>IF(N170="nulová",J170,0)</f>
        <v>0</v>
      </c>
      <c r="BJ170" s="18" t="s">
        <v>86</v>
      </c>
      <c r="BK170" s="145">
        <f>ROUND(I170*H170,2)</f>
        <v>0</v>
      </c>
      <c r="BL170" s="18" t="s">
        <v>311</v>
      </c>
      <c r="BM170" s="144" t="s">
        <v>755</v>
      </c>
    </row>
    <row r="171" spans="2:65" s="1" customFormat="1" ht="11.25">
      <c r="B171" s="33"/>
      <c r="D171" s="146" t="s">
        <v>313</v>
      </c>
      <c r="F171" s="147" t="s">
        <v>6167</v>
      </c>
      <c r="I171" s="148"/>
      <c r="L171" s="33"/>
      <c r="M171" s="149"/>
      <c r="T171" s="54"/>
      <c r="AT171" s="18" t="s">
        <v>313</v>
      </c>
      <c r="AU171" s="18" t="s">
        <v>86</v>
      </c>
    </row>
    <row r="172" spans="2:65" s="1" customFormat="1" ht="11.25">
      <c r="B172" s="33"/>
      <c r="D172" s="150" t="s">
        <v>315</v>
      </c>
      <c r="F172" s="151" t="s">
        <v>6168</v>
      </c>
      <c r="I172" s="148"/>
      <c r="L172" s="33"/>
      <c r="M172" s="149"/>
      <c r="T172" s="54"/>
      <c r="AT172" s="18" t="s">
        <v>315</v>
      </c>
      <c r="AU172" s="18" t="s">
        <v>86</v>
      </c>
    </row>
    <row r="173" spans="2:65" s="1" customFormat="1" ht="16.5" customHeight="1">
      <c r="B173" s="33"/>
      <c r="C173" s="133" t="s">
        <v>545</v>
      </c>
      <c r="D173" s="133" t="s">
        <v>307</v>
      </c>
      <c r="E173" s="134" t="s">
        <v>6169</v>
      </c>
      <c r="F173" s="135" t="s">
        <v>6170</v>
      </c>
      <c r="G173" s="136" t="s">
        <v>5668</v>
      </c>
      <c r="H173" s="137">
        <v>174</v>
      </c>
      <c r="I173" s="138"/>
      <c r="J173" s="139">
        <f>ROUND(I173*H173,2)</f>
        <v>0</v>
      </c>
      <c r="K173" s="135" t="s">
        <v>721</v>
      </c>
      <c r="L173" s="33"/>
      <c r="M173" s="140" t="s">
        <v>42</v>
      </c>
      <c r="N173" s="141" t="s">
        <v>50</v>
      </c>
      <c r="P173" s="142">
        <f>O173*H173</f>
        <v>0</v>
      </c>
      <c r="Q173" s="142">
        <v>0</v>
      </c>
      <c r="R173" s="142">
        <f>Q173*H173</f>
        <v>0</v>
      </c>
      <c r="S173" s="142">
        <v>0</v>
      </c>
      <c r="T173" s="143">
        <f>S173*H173</f>
        <v>0</v>
      </c>
      <c r="AR173" s="144" t="s">
        <v>311</v>
      </c>
      <c r="AT173" s="144" t="s">
        <v>307</v>
      </c>
      <c r="AU173" s="144" t="s">
        <v>86</v>
      </c>
      <c r="AY173" s="18" t="s">
        <v>305</v>
      </c>
      <c r="BE173" s="145">
        <f>IF(N173="základní",J173,0)</f>
        <v>0</v>
      </c>
      <c r="BF173" s="145">
        <f>IF(N173="snížená",J173,0)</f>
        <v>0</v>
      </c>
      <c r="BG173" s="145">
        <f>IF(N173="zákl. přenesená",J173,0)</f>
        <v>0</v>
      </c>
      <c r="BH173" s="145">
        <f>IF(N173="sníž. přenesená",J173,0)</f>
        <v>0</v>
      </c>
      <c r="BI173" s="145">
        <f>IF(N173="nulová",J173,0)</f>
        <v>0</v>
      </c>
      <c r="BJ173" s="18" t="s">
        <v>86</v>
      </c>
      <c r="BK173" s="145">
        <f>ROUND(I173*H173,2)</f>
        <v>0</v>
      </c>
      <c r="BL173" s="18" t="s">
        <v>311</v>
      </c>
      <c r="BM173" s="144" t="s">
        <v>768</v>
      </c>
    </row>
    <row r="174" spans="2:65" s="1" customFormat="1" ht="11.25">
      <c r="B174" s="33"/>
      <c r="D174" s="146" t="s">
        <v>313</v>
      </c>
      <c r="F174" s="147" t="s">
        <v>6170</v>
      </c>
      <c r="I174" s="148"/>
      <c r="L174" s="33"/>
      <c r="M174" s="149"/>
      <c r="T174" s="54"/>
      <c r="AT174" s="18" t="s">
        <v>313</v>
      </c>
      <c r="AU174" s="18" t="s">
        <v>86</v>
      </c>
    </row>
    <row r="175" spans="2:65" s="1" customFormat="1" ht="19.5">
      <c r="B175" s="33"/>
      <c r="D175" s="146" t="s">
        <v>1012</v>
      </c>
      <c r="F175" s="189" t="s">
        <v>6171</v>
      </c>
      <c r="I175" s="148"/>
      <c r="L175" s="33"/>
      <c r="M175" s="149"/>
      <c r="T175" s="54"/>
      <c r="AT175" s="18" t="s">
        <v>1012</v>
      </c>
      <c r="AU175" s="18" t="s">
        <v>86</v>
      </c>
    </row>
    <row r="176" spans="2:65" s="1" customFormat="1" ht="16.5" customHeight="1">
      <c r="B176" s="33"/>
      <c r="C176" s="133" t="s">
        <v>551</v>
      </c>
      <c r="D176" s="133" t="s">
        <v>307</v>
      </c>
      <c r="E176" s="134" t="s">
        <v>6172</v>
      </c>
      <c r="F176" s="135" t="s">
        <v>6173</v>
      </c>
      <c r="G176" s="136" t="s">
        <v>5668</v>
      </c>
      <c r="H176" s="137">
        <v>28</v>
      </c>
      <c r="I176" s="138"/>
      <c r="J176" s="139">
        <f>ROUND(I176*H176,2)</f>
        <v>0</v>
      </c>
      <c r="K176" s="135" t="s">
        <v>721</v>
      </c>
      <c r="L176" s="33"/>
      <c r="M176" s="140" t="s">
        <v>42</v>
      </c>
      <c r="N176" s="141" t="s">
        <v>50</v>
      </c>
      <c r="P176" s="142">
        <f>O176*H176</f>
        <v>0</v>
      </c>
      <c r="Q176" s="142">
        <v>0</v>
      </c>
      <c r="R176" s="142">
        <f>Q176*H176</f>
        <v>0</v>
      </c>
      <c r="S176" s="142">
        <v>0</v>
      </c>
      <c r="T176" s="143">
        <f>S176*H176</f>
        <v>0</v>
      </c>
      <c r="AR176" s="144" t="s">
        <v>311</v>
      </c>
      <c r="AT176" s="144" t="s">
        <v>307</v>
      </c>
      <c r="AU176" s="144" t="s">
        <v>86</v>
      </c>
      <c r="AY176" s="18" t="s">
        <v>305</v>
      </c>
      <c r="BE176" s="145">
        <f>IF(N176="základní",J176,0)</f>
        <v>0</v>
      </c>
      <c r="BF176" s="145">
        <f>IF(N176="snížená",J176,0)</f>
        <v>0</v>
      </c>
      <c r="BG176" s="145">
        <f>IF(N176="zákl. přenesená",J176,0)</f>
        <v>0</v>
      </c>
      <c r="BH176" s="145">
        <f>IF(N176="sníž. přenesená",J176,0)</f>
        <v>0</v>
      </c>
      <c r="BI176" s="145">
        <f>IF(N176="nulová",J176,0)</f>
        <v>0</v>
      </c>
      <c r="BJ176" s="18" t="s">
        <v>86</v>
      </c>
      <c r="BK176" s="145">
        <f>ROUND(I176*H176,2)</f>
        <v>0</v>
      </c>
      <c r="BL176" s="18" t="s">
        <v>311</v>
      </c>
      <c r="BM176" s="144" t="s">
        <v>781</v>
      </c>
    </row>
    <row r="177" spans="2:65" s="1" customFormat="1" ht="11.25">
      <c r="B177" s="33"/>
      <c r="D177" s="146" t="s">
        <v>313</v>
      </c>
      <c r="F177" s="147" t="s">
        <v>6173</v>
      </c>
      <c r="I177" s="148"/>
      <c r="L177" s="33"/>
      <c r="M177" s="149"/>
      <c r="T177" s="54"/>
      <c r="AT177" s="18" t="s">
        <v>313</v>
      </c>
      <c r="AU177" s="18" t="s">
        <v>86</v>
      </c>
    </row>
    <row r="178" spans="2:65" s="1" customFormat="1" ht="19.5">
      <c r="B178" s="33"/>
      <c r="D178" s="146" t="s">
        <v>1012</v>
      </c>
      <c r="F178" s="189" t="s">
        <v>6174</v>
      </c>
      <c r="I178" s="148"/>
      <c r="L178" s="33"/>
      <c r="M178" s="149"/>
      <c r="T178" s="54"/>
      <c r="AT178" s="18" t="s">
        <v>1012</v>
      </c>
      <c r="AU178" s="18" t="s">
        <v>86</v>
      </c>
    </row>
    <row r="179" spans="2:65" s="1" customFormat="1" ht="16.5" customHeight="1">
      <c r="B179" s="33"/>
      <c r="C179" s="133" t="s">
        <v>559</v>
      </c>
      <c r="D179" s="133" t="s">
        <v>307</v>
      </c>
      <c r="E179" s="134" t="s">
        <v>6175</v>
      </c>
      <c r="F179" s="135" t="s">
        <v>6176</v>
      </c>
      <c r="G179" s="136" t="s">
        <v>5668</v>
      </c>
      <c r="H179" s="137">
        <v>18</v>
      </c>
      <c r="I179" s="138"/>
      <c r="J179" s="139">
        <f>ROUND(I179*H179,2)</f>
        <v>0</v>
      </c>
      <c r="K179" s="135" t="s">
        <v>721</v>
      </c>
      <c r="L179" s="33"/>
      <c r="M179" s="140" t="s">
        <v>42</v>
      </c>
      <c r="N179" s="141" t="s">
        <v>50</v>
      </c>
      <c r="P179" s="142">
        <f>O179*H179</f>
        <v>0</v>
      </c>
      <c r="Q179" s="142">
        <v>0</v>
      </c>
      <c r="R179" s="142">
        <f>Q179*H179</f>
        <v>0</v>
      </c>
      <c r="S179" s="142">
        <v>0</v>
      </c>
      <c r="T179" s="143">
        <f>S179*H179</f>
        <v>0</v>
      </c>
      <c r="AR179" s="144" t="s">
        <v>311</v>
      </c>
      <c r="AT179" s="144" t="s">
        <v>307</v>
      </c>
      <c r="AU179" s="144" t="s">
        <v>86</v>
      </c>
      <c r="AY179" s="18" t="s">
        <v>305</v>
      </c>
      <c r="BE179" s="145">
        <f>IF(N179="základní",J179,0)</f>
        <v>0</v>
      </c>
      <c r="BF179" s="145">
        <f>IF(N179="snížená",J179,0)</f>
        <v>0</v>
      </c>
      <c r="BG179" s="145">
        <f>IF(N179="zákl. přenesená",J179,0)</f>
        <v>0</v>
      </c>
      <c r="BH179" s="145">
        <f>IF(N179="sníž. přenesená",J179,0)</f>
        <v>0</v>
      </c>
      <c r="BI179" s="145">
        <f>IF(N179="nulová",J179,0)</f>
        <v>0</v>
      </c>
      <c r="BJ179" s="18" t="s">
        <v>86</v>
      </c>
      <c r="BK179" s="145">
        <f>ROUND(I179*H179,2)</f>
        <v>0</v>
      </c>
      <c r="BL179" s="18" t="s">
        <v>311</v>
      </c>
      <c r="BM179" s="144" t="s">
        <v>792</v>
      </c>
    </row>
    <row r="180" spans="2:65" s="1" customFormat="1" ht="11.25">
      <c r="B180" s="33"/>
      <c r="D180" s="146" t="s">
        <v>313</v>
      </c>
      <c r="F180" s="147" t="s">
        <v>6176</v>
      </c>
      <c r="I180" s="148"/>
      <c r="L180" s="33"/>
      <c r="M180" s="149"/>
      <c r="T180" s="54"/>
      <c r="AT180" s="18" t="s">
        <v>313</v>
      </c>
      <c r="AU180" s="18" t="s">
        <v>86</v>
      </c>
    </row>
    <row r="181" spans="2:65" s="1" customFormat="1" ht="19.5">
      <c r="B181" s="33"/>
      <c r="D181" s="146" t="s">
        <v>1012</v>
      </c>
      <c r="F181" s="189" t="s">
        <v>6177</v>
      </c>
      <c r="I181" s="148"/>
      <c r="L181" s="33"/>
      <c r="M181" s="149"/>
      <c r="T181" s="54"/>
      <c r="AT181" s="18" t="s">
        <v>1012</v>
      </c>
      <c r="AU181" s="18" t="s">
        <v>86</v>
      </c>
    </row>
    <row r="182" spans="2:65" s="1" customFormat="1" ht="16.5" customHeight="1">
      <c r="B182" s="33"/>
      <c r="C182" s="133" t="s">
        <v>569</v>
      </c>
      <c r="D182" s="133" t="s">
        <v>307</v>
      </c>
      <c r="E182" s="134" t="s">
        <v>6178</v>
      </c>
      <c r="F182" s="135" t="s">
        <v>6179</v>
      </c>
      <c r="G182" s="136" t="s">
        <v>5668</v>
      </c>
      <c r="H182" s="137">
        <v>220</v>
      </c>
      <c r="I182" s="138"/>
      <c r="J182" s="139">
        <f>ROUND(I182*H182,2)</f>
        <v>0</v>
      </c>
      <c r="K182" s="135" t="s">
        <v>310</v>
      </c>
      <c r="L182" s="33"/>
      <c r="M182" s="140" t="s">
        <v>42</v>
      </c>
      <c r="N182" s="141" t="s">
        <v>50</v>
      </c>
      <c r="P182" s="142">
        <f>O182*H182</f>
        <v>0</v>
      </c>
      <c r="Q182" s="142">
        <v>0</v>
      </c>
      <c r="R182" s="142">
        <f>Q182*H182</f>
        <v>0</v>
      </c>
      <c r="S182" s="142">
        <v>0</v>
      </c>
      <c r="T182" s="143">
        <f>S182*H182</f>
        <v>0</v>
      </c>
      <c r="AR182" s="144" t="s">
        <v>311</v>
      </c>
      <c r="AT182" s="144" t="s">
        <v>307</v>
      </c>
      <c r="AU182" s="144" t="s">
        <v>86</v>
      </c>
      <c r="AY182" s="18" t="s">
        <v>305</v>
      </c>
      <c r="BE182" s="145">
        <f>IF(N182="základní",J182,0)</f>
        <v>0</v>
      </c>
      <c r="BF182" s="145">
        <f>IF(N182="snížená",J182,0)</f>
        <v>0</v>
      </c>
      <c r="BG182" s="145">
        <f>IF(N182="zákl. přenesená",J182,0)</f>
        <v>0</v>
      </c>
      <c r="BH182" s="145">
        <f>IF(N182="sníž. přenesená",J182,0)</f>
        <v>0</v>
      </c>
      <c r="BI182" s="145">
        <f>IF(N182="nulová",J182,0)</f>
        <v>0</v>
      </c>
      <c r="BJ182" s="18" t="s">
        <v>86</v>
      </c>
      <c r="BK182" s="145">
        <f>ROUND(I182*H182,2)</f>
        <v>0</v>
      </c>
      <c r="BL182" s="18" t="s">
        <v>311</v>
      </c>
      <c r="BM182" s="144" t="s">
        <v>804</v>
      </c>
    </row>
    <row r="183" spans="2:65" s="1" customFormat="1" ht="11.25">
      <c r="B183" s="33"/>
      <c r="D183" s="146" t="s">
        <v>313</v>
      </c>
      <c r="F183" s="147" t="s">
        <v>6179</v>
      </c>
      <c r="I183" s="148"/>
      <c r="L183" s="33"/>
      <c r="M183" s="149"/>
      <c r="T183" s="54"/>
      <c r="AT183" s="18" t="s">
        <v>313</v>
      </c>
      <c r="AU183" s="18" t="s">
        <v>86</v>
      </c>
    </row>
    <row r="184" spans="2:65" s="1" customFormat="1" ht="11.25">
      <c r="B184" s="33"/>
      <c r="D184" s="150" t="s">
        <v>315</v>
      </c>
      <c r="F184" s="151" t="s">
        <v>6180</v>
      </c>
      <c r="I184" s="148"/>
      <c r="L184" s="33"/>
      <c r="M184" s="149"/>
      <c r="T184" s="54"/>
      <c r="AT184" s="18" t="s">
        <v>315</v>
      </c>
      <c r="AU184" s="18" t="s">
        <v>86</v>
      </c>
    </row>
    <row r="185" spans="2:65" s="1" customFormat="1" ht="16.5" customHeight="1">
      <c r="B185" s="33"/>
      <c r="C185" s="133" t="s">
        <v>577</v>
      </c>
      <c r="D185" s="133" t="s">
        <v>307</v>
      </c>
      <c r="E185" s="134" t="s">
        <v>6181</v>
      </c>
      <c r="F185" s="135" t="s">
        <v>6182</v>
      </c>
      <c r="G185" s="136" t="s">
        <v>5668</v>
      </c>
      <c r="H185" s="137">
        <v>220</v>
      </c>
      <c r="I185" s="138"/>
      <c r="J185" s="139">
        <f>ROUND(I185*H185,2)</f>
        <v>0</v>
      </c>
      <c r="K185" s="135" t="s">
        <v>721</v>
      </c>
      <c r="L185" s="33"/>
      <c r="M185" s="140" t="s">
        <v>42</v>
      </c>
      <c r="N185" s="141" t="s">
        <v>50</v>
      </c>
      <c r="P185" s="142">
        <f>O185*H185</f>
        <v>0</v>
      </c>
      <c r="Q185" s="142">
        <v>0</v>
      </c>
      <c r="R185" s="142">
        <f>Q185*H185</f>
        <v>0</v>
      </c>
      <c r="S185" s="142">
        <v>0</v>
      </c>
      <c r="T185" s="143">
        <f>S185*H185</f>
        <v>0</v>
      </c>
      <c r="AR185" s="144" t="s">
        <v>311</v>
      </c>
      <c r="AT185" s="144" t="s">
        <v>307</v>
      </c>
      <c r="AU185" s="144" t="s">
        <v>86</v>
      </c>
      <c r="AY185" s="18" t="s">
        <v>305</v>
      </c>
      <c r="BE185" s="145">
        <f>IF(N185="základní",J185,0)</f>
        <v>0</v>
      </c>
      <c r="BF185" s="145">
        <f>IF(N185="snížená",J185,0)</f>
        <v>0</v>
      </c>
      <c r="BG185" s="145">
        <f>IF(N185="zákl. přenesená",J185,0)</f>
        <v>0</v>
      </c>
      <c r="BH185" s="145">
        <f>IF(N185="sníž. přenesená",J185,0)</f>
        <v>0</v>
      </c>
      <c r="BI185" s="145">
        <f>IF(N185="nulová",J185,0)</f>
        <v>0</v>
      </c>
      <c r="BJ185" s="18" t="s">
        <v>86</v>
      </c>
      <c r="BK185" s="145">
        <f>ROUND(I185*H185,2)</f>
        <v>0</v>
      </c>
      <c r="BL185" s="18" t="s">
        <v>311</v>
      </c>
      <c r="BM185" s="144" t="s">
        <v>820</v>
      </c>
    </row>
    <row r="186" spans="2:65" s="1" customFormat="1" ht="11.25">
      <c r="B186" s="33"/>
      <c r="D186" s="146" t="s">
        <v>313</v>
      </c>
      <c r="F186" s="147" t="s">
        <v>6182</v>
      </c>
      <c r="I186" s="148"/>
      <c r="L186" s="33"/>
      <c r="M186" s="149"/>
      <c r="T186" s="54"/>
      <c r="AT186" s="18" t="s">
        <v>313</v>
      </c>
      <c r="AU186" s="18" t="s">
        <v>86</v>
      </c>
    </row>
    <row r="187" spans="2:65" s="1" customFormat="1" ht="16.5" customHeight="1">
      <c r="B187" s="33"/>
      <c r="C187" s="133" t="s">
        <v>585</v>
      </c>
      <c r="D187" s="133" t="s">
        <v>307</v>
      </c>
      <c r="E187" s="134" t="s">
        <v>6183</v>
      </c>
      <c r="F187" s="135" t="s">
        <v>6184</v>
      </c>
      <c r="G187" s="136" t="s">
        <v>5668</v>
      </c>
      <c r="H187" s="137">
        <v>22</v>
      </c>
      <c r="I187" s="138"/>
      <c r="J187" s="139">
        <f>ROUND(I187*H187,2)</f>
        <v>0</v>
      </c>
      <c r="K187" s="135" t="s">
        <v>721</v>
      </c>
      <c r="L187" s="33"/>
      <c r="M187" s="140" t="s">
        <v>42</v>
      </c>
      <c r="N187" s="141" t="s">
        <v>50</v>
      </c>
      <c r="P187" s="142">
        <f>O187*H187</f>
        <v>0</v>
      </c>
      <c r="Q187" s="142">
        <v>0</v>
      </c>
      <c r="R187" s="142">
        <f>Q187*H187</f>
        <v>0</v>
      </c>
      <c r="S187" s="142">
        <v>0</v>
      </c>
      <c r="T187" s="143">
        <f>S187*H187</f>
        <v>0</v>
      </c>
      <c r="AR187" s="144" t="s">
        <v>311</v>
      </c>
      <c r="AT187" s="144" t="s">
        <v>307</v>
      </c>
      <c r="AU187" s="144" t="s">
        <v>86</v>
      </c>
      <c r="AY187" s="18" t="s">
        <v>305</v>
      </c>
      <c r="BE187" s="145">
        <f>IF(N187="základní",J187,0)</f>
        <v>0</v>
      </c>
      <c r="BF187" s="145">
        <f>IF(N187="snížená",J187,0)</f>
        <v>0</v>
      </c>
      <c r="BG187" s="145">
        <f>IF(N187="zákl. přenesená",J187,0)</f>
        <v>0</v>
      </c>
      <c r="BH187" s="145">
        <f>IF(N187="sníž. přenesená",J187,0)</f>
        <v>0</v>
      </c>
      <c r="BI187" s="145">
        <f>IF(N187="nulová",J187,0)</f>
        <v>0</v>
      </c>
      <c r="BJ187" s="18" t="s">
        <v>86</v>
      </c>
      <c r="BK187" s="145">
        <f>ROUND(I187*H187,2)</f>
        <v>0</v>
      </c>
      <c r="BL187" s="18" t="s">
        <v>311</v>
      </c>
      <c r="BM187" s="144" t="s">
        <v>835</v>
      </c>
    </row>
    <row r="188" spans="2:65" s="1" customFormat="1" ht="11.25">
      <c r="B188" s="33"/>
      <c r="D188" s="146" t="s">
        <v>313</v>
      </c>
      <c r="F188" s="147" t="s">
        <v>6184</v>
      </c>
      <c r="I188" s="148"/>
      <c r="L188" s="33"/>
      <c r="M188" s="149"/>
      <c r="T188" s="54"/>
      <c r="AT188" s="18" t="s">
        <v>313</v>
      </c>
      <c r="AU188" s="18" t="s">
        <v>86</v>
      </c>
    </row>
    <row r="189" spans="2:65" s="1" customFormat="1" ht="24.2" customHeight="1">
      <c r="B189" s="33"/>
      <c r="C189" s="133" t="s">
        <v>593</v>
      </c>
      <c r="D189" s="133" t="s">
        <v>307</v>
      </c>
      <c r="E189" s="134" t="s">
        <v>6185</v>
      </c>
      <c r="F189" s="135" t="s">
        <v>6186</v>
      </c>
      <c r="G189" s="136" t="s">
        <v>5668</v>
      </c>
      <c r="H189" s="137">
        <v>6</v>
      </c>
      <c r="I189" s="138"/>
      <c r="J189" s="139">
        <f>ROUND(I189*H189,2)</f>
        <v>0</v>
      </c>
      <c r="K189" s="135" t="s">
        <v>310</v>
      </c>
      <c r="L189" s="33"/>
      <c r="M189" s="140" t="s">
        <v>42</v>
      </c>
      <c r="N189" s="141" t="s">
        <v>50</v>
      </c>
      <c r="P189" s="142">
        <f>O189*H189</f>
        <v>0</v>
      </c>
      <c r="Q189" s="142">
        <v>0</v>
      </c>
      <c r="R189" s="142">
        <f>Q189*H189</f>
        <v>0</v>
      </c>
      <c r="S189" s="142">
        <v>0</v>
      </c>
      <c r="T189" s="143">
        <f>S189*H189</f>
        <v>0</v>
      </c>
      <c r="AR189" s="144" t="s">
        <v>311</v>
      </c>
      <c r="AT189" s="144" t="s">
        <v>307</v>
      </c>
      <c r="AU189" s="144" t="s">
        <v>86</v>
      </c>
      <c r="AY189" s="18" t="s">
        <v>305</v>
      </c>
      <c r="BE189" s="145">
        <f>IF(N189="základní",J189,0)</f>
        <v>0</v>
      </c>
      <c r="BF189" s="145">
        <f>IF(N189="snížená",J189,0)</f>
        <v>0</v>
      </c>
      <c r="BG189" s="145">
        <f>IF(N189="zákl. přenesená",J189,0)</f>
        <v>0</v>
      </c>
      <c r="BH189" s="145">
        <f>IF(N189="sníž. přenesená",J189,0)</f>
        <v>0</v>
      </c>
      <c r="BI189" s="145">
        <f>IF(N189="nulová",J189,0)</f>
        <v>0</v>
      </c>
      <c r="BJ189" s="18" t="s">
        <v>86</v>
      </c>
      <c r="BK189" s="145">
        <f>ROUND(I189*H189,2)</f>
        <v>0</v>
      </c>
      <c r="BL189" s="18" t="s">
        <v>311</v>
      </c>
      <c r="BM189" s="144" t="s">
        <v>849</v>
      </c>
    </row>
    <row r="190" spans="2:65" s="1" customFormat="1" ht="11.25">
      <c r="B190" s="33"/>
      <c r="D190" s="146" t="s">
        <v>313</v>
      </c>
      <c r="F190" s="147" t="s">
        <v>6186</v>
      </c>
      <c r="I190" s="148"/>
      <c r="L190" s="33"/>
      <c r="M190" s="149"/>
      <c r="T190" s="54"/>
      <c r="AT190" s="18" t="s">
        <v>313</v>
      </c>
      <c r="AU190" s="18" t="s">
        <v>86</v>
      </c>
    </row>
    <row r="191" spans="2:65" s="1" customFormat="1" ht="11.25">
      <c r="B191" s="33"/>
      <c r="D191" s="150" t="s">
        <v>315</v>
      </c>
      <c r="F191" s="151" t="s">
        <v>6187</v>
      </c>
      <c r="I191" s="148"/>
      <c r="L191" s="33"/>
      <c r="M191" s="149"/>
      <c r="T191" s="54"/>
      <c r="AT191" s="18" t="s">
        <v>315</v>
      </c>
      <c r="AU191" s="18" t="s">
        <v>86</v>
      </c>
    </row>
    <row r="192" spans="2:65" s="1" customFormat="1" ht="21.75" customHeight="1">
      <c r="B192" s="33"/>
      <c r="C192" s="133" t="s">
        <v>605</v>
      </c>
      <c r="D192" s="133" t="s">
        <v>307</v>
      </c>
      <c r="E192" s="134" t="s">
        <v>6188</v>
      </c>
      <c r="F192" s="135" t="s">
        <v>6189</v>
      </c>
      <c r="G192" s="136" t="s">
        <v>5668</v>
      </c>
      <c r="H192" s="137">
        <v>6</v>
      </c>
      <c r="I192" s="138"/>
      <c r="J192" s="139">
        <f>ROUND(I192*H192,2)</f>
        <v>0</v>
      </c>
      <c r="K192" s="135" t="s">
        <v>721</v>
      </c>
      <c r="L192" s="33"/>
      <c r="M192" s="140" t="s">
        <v>42</v>
      </c>
      <c r="N192" s="141" t="s">
        <v>50</v>
      </c>
      <c r="P192" s="142">
        <f>O192*H192</f>
        <v>0</v>
      </c>
      <c r="Q192" s="142">
        <v>0</v>
      </c>
      <c r="R192" s="142">
        <f>Q192*H192</f>
        <v>0</v>
      </c>
      <c r="S192" s="142">
        <v>0</v>
      </c>
      <c r="T192" s="143">
        <f>S192*H192</f>
        <v>0</v>
      </c>
      <c r="AR192" s="144" t="s">
        <v>311</v>
      </c>
      <c r="AT192" s="144" t="s">
        <v>307</v>
      </c>
      <c r="AU192" s="144" t="s">
        <v>86</v>
      </c>
      <c r="AY192" s="18" t="s">
        <v>305</v>
      </c>
      <c r="BE192" s="145">
        <f>IF(N192="základní",J192,0)</f>
        <v>0</v>
      </c>
      <c r="BF192" s="145">
        <f>IF(N192="snížená",J192,0)</f>
        <v>0</v>
      </c>
      <c r="BG192" s="145">
        <f>IF(N192="zákl. přenesená",J192,0)</f>
        <v>0</v>
      </c>
      <c r="BH192" s="145">
        <f>IF(N192="sníž. přenesená",J192,0)</f>
        <v>0</v>
      </c>
      <c r="BI192" s="145">
        <f>IF(N192="nulová",J192,0)</f>
        <v>0</v>
      </c>
      <c r="BJ192" s="18" t="s">
        <v>86</v>
      </c>
      <c r="BK192" s="145">
        <f>ROUND(I192*H192,2)</f>
        <v>0</v>
      </c>
      <c r="BL192" s="18" t="s">
        <v>311</v>
      </c>
      <c r="BM192" s="144" t="s">
        <v>864</v>
      </c>
    </row>
    <row r="193" spans="2:65" s="1" customFormat="1" ht="11.25">
      <c r="B193" s="33"/>
      <c r="D193" s="146" t="s">
        <v>313</v>
      </c>
      <c r="F193" s="147" t="s">
        <v>6189</v>
      </c>
      <c r="I193" s="148"/>
      <c r="L193" s="33"/>
      <c r="M193" s="149"/>
      <c r="T193" s="54"/>
      <c r="AT193" s="18" t="s">
        <v>313</v>
      </c>
      <c r="AU193" s="18" t="s">
        <v>86</v>
      </c>
    </row>
    <row r="194" spans="2:65" s="1" customFormat="1" ht="16.5" customHeight="1">
      <c r="B194" s="33"/>
      <c r="C194" s="133" t="s">
        <v>614</v>
      </c>
      <c r="D194" s="133" t="s">
        <v>307</v>
      </c>
      <c r="E194" s="134" t="s">
        <v>6190</v>
      </c>
      <c r="F194" s="135" t="s">
        <v>6191</v>
      </c>
      <c r="G194" s="136" t="s">
        <v>402</v>
      </c>
      <c r="H194" s="137">
        <v>650</v>
      </c>
      <c r="I194" s="138"/>
      <c r="J194" s="139">
        <f>ROUND(I194*H194,2)</f>
        <v>0</v>
      </c>
      <c r="K194" s="135" t="s">
        <v>310</v>
      </c>
      <c r="L194" s="33"/>
      <c r="M194" s="140" t="s">
        <v>42</v>
      </c>
      <c r="N194" s="141" t="s">
        <v>50</v>
      </c>
      <c r="P194" s="142">
        <f>O194*H194</f>
        <v>0</v>
      </c>
      <c r="Q194" s="142">
        <v>0</v>
      </c>
      <c r="R194" s="142">
        <f>Q194*H194</f>
        <v>0</v>
      </c>
      <c r="S194" s="142">
        <v>0</v>
      </c>
      <c r="T194" s="143">
        <f>S194*H194</f>
        <v>0</v>
      </c>
      <c r="AR194" s="144" t="s">
        <v>311</v>
      </c>
      <c r="AT194" s="144" t="s">
        <v>307</v>
      </c>
      <c r="AU194" s="144" t="s">
        <v>86</v>
      </c>
      <c r="AY194" s="18" t="s">
        <v>305</v>
      </c>
      <c r="BE194" s="145">
        <f>IF(N194="základní",J194,0)</f>
        <v>0</v>
      </c>
      <c r="BF194" s="145">
        <f>IF(N194="snížená",J194,0)</f>
        <v>0</v>
      </c>
      <c r="BG194" s="145">
        <f>IF(N194="zákl. přenesená",J194,0)</f>
        <v>0</v>
      </c>
      <c r="BH194" s="145">
        <f>IF(N194="sníž. přenesená",J194,0)</f>
        <v>0</v>
      </c>
      <c r="BI194" s="145">
        <f>IF(N194="nulová",J194,0)</f>
        <v>0</v>
      </c>
      <c r="BJ194" s="18" t="s">
        <v>86</v>
      </c>
      <c r="BK194" s="145">
        <f>ROUND(I194*H194,2)</f>
        <v>0</v>
      </c>
      <c r="BL194" s="18" t="s">
        <v>311</v>
      </c>
      <c r="BM194" s="144" t="s">
        <v>880</v>
      </c>
    </row>
    <row r="195" spans="2:65" s="1" customFormat="1" ht="11.25">
      <c r="B195" s="33"/>
      <c r="D195" s="146" t="s">
        <v>313</v>
      </c>
      <c r="F195" s="147" t="s">
        <v>6191</v>
      </c>
      <c r="I195" s="148"/>
      <c r="L195" s="33"/>
      <c r="M195" s="149"/>
      <c r="T195" s="54"/>
      <c r="AT195" s="18" t="s">
        <v>313</v>
      </c>
      <c r="AU195" s="18" t="s">
        <v>86</v>
      </c>
    </row>
    <row r="196" spans="2:65" s="1" customFormat="1" ht="11.25">
      <c r="B196" s="33"/>
      <c r="D196" s="150" t="s">
        <v>315</v>
      </c>
      <c r="F196" s="151" t="s">
        <v>6192</v>
      </c>
      <c r="I196" s="148"/>
      <c r="L196" s="33"/>
      <c r="M196" s="149"/>
      <c r="T196" s="54"/>
      <c r="AT196" s="18" t="s">
        <v>315</v>
      </c>
      <c r="AU196" s="18" t="s">
        <v>86</v>
      </c>
    </row>
    <row r="197" spans="2:65" s="1" customFormat="1" ht="16.5" customHeight="1">
      <c r="B197" s="33"/>
      <c r="C197" s="133" t="s">
        <v>624</v>
      </c>
      <c r="D197" s="133" t="s">
        <v>307</v>
      </c>
      <c r="E197" s="134" t="s">
        <v>6193</v>
      </c>
      <c r="F197" s="135" t="s">
        <v>6194</v>
      </c>
      <c r="G197" s="136" t="s">
        <v>402</v>
      </c>
      <c r="H197" s="137">
        <v>650</v>
      </c>
      <c r="I197" s="138"/>
      <c r="J197" s="139">
        <f>ROUND(I197*H197,2)</f>
        <v>0</v>
      </c>
      <c r="K197" s="135" t="s">
        <v>721</v>
      </c>
      <c r="L197" s="33"/>
      <c r="M197" s="140" t="s">
        <v>42</v>
      </c>
      <c r="N197" s="141" t="s">
        <v>50</v>
      </c>
      <c r="P197" s="142">
        <f>O197*H197</f>
        <v>0</v>
      </c>
      <c r="Q197" s="142">
        <v>0</v>
      </c>
      <c r="R197" s="142">
        <f>Q197*H197</f>
        <v>0</v>
      </c>
      <c r="S197" s="142">
        <v>0</v>
      </c>
      <c r="T197" s="143">
        <f>S197*H197</f>
        <v>0</v>
      </c>
      <c r="AR197" s="144" t="s">
        <v>311</v>
      </c>
      <c r="AT197" s="144" t="s">
        <v>307</v>
      </c>
      <c r="AU197" s="144" t="s">
        <v>86</v>
      </c>
      <c r="AY197" s="18" t="s">
        <v>305</v>
      </c>
      <c r="BE197" s="145">
        <f>IF(N197="základní",J197,0)</f>
        <v>0</v>
      </c>
      <c r="BF197" s="145">
        <f>IF(N197="snížená",J197,0)</f>
        <v>0</v>
      </c>
      <c r="BG197" s="145">
        <f>IF(N197="zákl. přenesená",J197,0)</f>
        <v>0</v>
      </c>
      <c r="BH197" s="145">
        <f>IF(N197="sníž. přenesená",J197,0)</f>
        <v>0</v>
      </c>
      <c r="BI197" s="145">
        <f>IF(N197="nulová",J197,0)</f>
        <v>0</v>
      </c>
      <c r="BJ197" s="18" t="s">
        <v>86</v>
      </c>
      <c r="BK197" s="145">
        <f>ROUND(I197*H197,2)</f>
        <v>0</v>
      </c>
      <c r="BL197" s="18" t="s">
        <v>311</v>
      </c>
      <c r="BM197" s="144" t="s">
        <v>896</v>
      </c>
    </row>
    <row r="198" spans="2:65" s="1" customFormat="1" ht="11.25">
      <c r="B198" s="33"/>
      <c r="D198" s="146" t="s">
        <v>313</v>
      </c>
      <c r="F198" s="147" t="s">
        <v>6194</v>
      </c>
      <c r="I198" s="148"/>
      <c r="L198" s="33"/>
      <c r="M198" s="149"/>
      <c r="T198" s="54"/>
      <c r="AT198" s="18" t="s">
        <v>313</v>
      </c>
      <c r="AU198" s="18" t="s">
        <v>86</v>
      </c>
    </row>
    <row r="199" spans="2:65" s="1" customFormat="1" ht="16.5" customHeight="1">
      <c r="B199" s="33"/>
      <c r="C199" s="133" t="s">
        <v>630</v>
      </c>
      <c r="D199" s="133" t="s">
        <v>307</v>
      </c>
      <c r="E199" s="134" t="s">
        <v>6195</v>
      </c>
      <c r="F199" s="135" t="s">
        <v>6196</v>
      </c>
      <c r="G199" s="136" t="s">
        <v>5668</v>
      </c>
      <c r="H199" s="137">
        <v>6</v>
      </c>
      <c r="I199" s="138"/>
      <c r="J199" s="139">
        <f>ROUND(I199*H199,2)</f>
        <v>0</v>
      </c>
      <c r="K199" s="135" t="s">
        <v>721</v>
      </c>
      <c r="L199" s="33"/>
      <c r="M199" s="140" t="s">
        <v>42</v>
      </c>
      <c r="N199" s="141" t="s">
        <v>50</v>
      </c>
      <c r="P199" s="142">
        <f>O199*H199</f>
        <v>0</v>
      </c>
      <c r="Q199" s="142">
        <v>0</v>
      </c>
      <c r="R199" s="142">
        <f>Q199*H199</f>
        <v>0</v>
      </c>
      <c r="S199" s="142">
        <v>0</v>
      </c>
      <c r="T199" s="143">
        <f>S199*H199</f>
        <v>0</v>
      </c>
      <c r="AR199" s="144" t="s">
        <v>311</v>
      </c>
      <c r="AT199" s="144" t="s">
        <v>307</v>
      </c>
      <c r="AU199" s="144" t="s">
        <v>86</v>
      </c>
      <c r="AY199" s="18" t="s">
        <v>305</v>
      </c>
      <c r="BE199" s="145">
        <f>IF(N199="základní",J199,0)</f>
        <v>0</v>
      </c>
      <c r="BF199" s="145">
        <f>IF(N199="snížená",J199,0)</f>
        <v>0</v>
      </c>
      <c r="BG199" s="145">
        <f>IF(N199="zákl. přenesená",J199,0)</f>
        <v>0</v>
      </c>
      <c r="BH199" s="145">
        <f>IF(N199="sníž. přenesená",J199,0)</f>
        <v>0</v>
      </c>
      <c r="BI199" s="145">
        <f>IF(N199="nulová",J199,0)</f>
        <v>0</v>
      </c>
      <c r="BJ199" s="18" t="s">
        <v>86</v>
      </c>
      <c r="BK199" s="145">
        <f>ROUND(I199*H199,2)</f>
        <v>0</v>
      </c>
      <c r="BL199" s="18" t="s">
        <v>311</v>
      </c>
      <c r="BM199" s="144" t="s">
        <v>914</v>
      </c>
    </row>
    <row r="200" spans="2:65" s="1" customFormat="1" ht="11.25">
      <c r="B200" s="33"/>
      <c r="D200" s="146" t="s">
        <v>313</v>
      </c>
      <c r="F200" s="147" t="s">
        <v>6196</v>
      </c>
      <c r="I200" s="148"/>
      <c r="L200" s="33"/>
      <c r="M200" s="149"/>
      <c r="T200" s="54"/>
      <c r="AT200" s="18" t="s">
        <v>313</v>
      </c>
      <c r="AU200" s="18" t="s">
        <v>86</v>
      </c>
    </row>
    <row r="201" spans="2:65" s="1" customFormat="1" ht="24.2" customHeight="1">
      <c r="B201" s="33"/>
      <c r="C201" s="133" t="s">
        <v>638</v>
      </c>
      <c r="D201" s="133" t="s">
        <v>307</v>
      </c>
      <c r="E201" s="134" t="s">
        <v>6197</v>
      </c>
      <c r="F201" s="135" t="s">
        <v>6198</v>
      </c>
      <c r="G201" s="136" t="s">
        <v>5668</v>
      </c>
      <c r="H201" s="137">
        <v>1300</v>
      </c>
      <c r="I201" s="138"/>
      <c r="J201" s="139">
        <f>ROUND(I201*H201,2)</f>
        <v>0</v>
      </c>
      <c r="K201" s="135" t="s">
        <v>721</v>
      </c>
      <c r="L201" s="33"/>
      <c r="M201" s="140" t="s">
        <v>42</v>
      </c>
      <c r="N201" s="141" t="s">
        <v>50</v>
      </c>
      <c r="P201" s="142">
        <f>O201*H201</f>
        <v>0</v>
      </c>
      <c r="Q201" s="142">
        <v>0</v>
      </c>
      <c r="R201" s="142">
        <f>Q201*H201</f>
        <v>0</v>
      </c>
      <c r="S201" s="142">
        <v>0</v>
      </c>
      <c r="T201" s="143">
        <f>S201*H201</f>
        <v>0</v>
      </c>
      <c r="AR201" s="144" t="s">
        <v>311</v>
      </c>
      <c r="AT201" s="144" t="s">
        <v>307</v>
      </c>
      <c r="AU201" s="144" t="s">
        <v>86</v>
      </c>
      <c r="AY201" s="18" t="s">
        <v>305</v>
      </c>
      <c r="BE201" s="145">
        <f>IF(N201="základní",J201,0)</f>
        <v>0</v>
      </c>
      <c r="BF201" s="145">
        <f>IF(N201="snížená",J201,0)</f>
        <v>0</v>
      </c>
      <c r="BG201" s="145">
        <f>IF(N201="zákl. přenesená",J201,0)</f>
        <v>0</v>
      </c>
      <c r="BH201" s="145">
        <f>IF(N201="sníž. přenesená",J201,0)</f>
        <v>0</v>
      </c>
      <c r="BI201" s="145">
        <f>IF(N201="nulová",J201,0)</f>
        <v>0</v>
      </c>
      <c r="BJ201" s="18" t="s">
        <v>86</v>
      </c>
      <c r="BK201" s="145">
        <f>ROUND(I201*H201,2)</f>
        <v>0</v>
      </c>
      <c r="BL201" s="18" t="s">
        <v>311</v>
      </c>
      <c r="BM201" s="144" t="s">
        <v>929</v>
      </c>
    </row>
    <row r="202" spans="2:65" s="1" customFormat="1" ht="11.25">
      <c r="B202" s="33"/>
      <c r="D202" s="146" t="s">
        <v>313</v>
      </c>
      <c r="F202" s="147" t="s">
        <v>6198</v>
      </c>
      <c r="I202" s="148"/>
      <c r="L202" s="33"/>
      <c r="M202" s="149"/>
      <c r="T202" s="54"/>
      <c r="AT202" s="18" t="s">
        <v>313</v>
      </c>
      <c r="AU202" s="18" t="s">
        <v>86</v>
      </c>
    </row>
    <row r="203" spans="2:65" s="1" customFormat="1" ht="24.2" customHeight="1">
      <c r="B203" s="33"/>
      <c r="C203" s="133" t="s">
        <v>646</v>
      </c>
      <c r="D203" s="133" t="s">
        <v>307</v>
      </c>
      <c r="E203" s="134" t="s">
        <v>6199</v>
      </c>
      <c r="F203" s="135" t="s">
        <v>6200</v>
      </c>
      <c r="G203" s="136" t="s">
        <v>5668</v>
      </c>
      <c r="H203" s="137">
        <v>5</v>
      </c>
      <c r="I203" s="138"/>
      <c r="J203" s="139">
        <f>ROUND(I203*H203,2)</f>
        <v>0</v>
      </c>
      <c r="K203" s="135" t="s">
        <v>310</v>
      </c>
      <c r="L203" s="33"/>
      <c r="M203" s="140" t="s">
        <v>42</v>
      </c>
      <c r="N203" s="141" t="s">
        <v>50</v>
      </c>
      <c r="P203" s="142">
        <f>O203*H203</f>
        <v>0</v>
      </c>
      <c r="Q203" s="142">
        <v>0</v>
      </c>
      <c r="R203" s="142">
        <f>Q203*H203</f>
        <v>0</v>
      </c>
      <c r="S203" s="142">
        <v>0</v>
      </c>
      <c r="T203" s="143">
        <f>S203*H203</f>
        <v>0</v>
      </c>
      <c r="AR203" s="144" t="s">
        <v>311</v>
      </c>
      <c r="AT203" s="144" t="s">
        <v>307</v>
      </c>
      <c r="AU203" s="144" t="s">
        <v>86</v>
      </c>
      <c r="AY203" s="18" t="s">
        <v>305</v>
      </c>
      <c r="BE203" s="145">
        <f>IF(N203="základní",J203,0)</f>
        <v>0</v>
      </c>
      <c r="BF203" s="145">
        <f>IF(N203="snížená",J203,0)</f>
        <v>0</v>
      </c>
      <c r="BG203" s="145">
        <f>IF(N203="zákl. přenesená",J203,0)</f>
        <v>0</v>
      </c>
      <c r="BH203" s="145">
        <f>IF(N203="sníž. přenesená",J203,0)</f>
        <v>0</v>
      </c>
      <c r="BI203" s="145">
        <f>IF(N203="nulová",J203,0)</f>
        <v>0</v>
      </c>
      <c r="BJ203" s="18" t="s">
        <v>86</v>
      </c>
      <c r="BK203" s="145">
        <f>ROUND(I203*H203,2)</f>
        <v>0</v>
      </c>
      <c r="BL203" s="18" t="s">
        <v>311</v>
      </c>
      <c r="BM203" s="144" t="s">
        <v>948</v>
      </c>
    </row>
    <row r="204" spans="2:65" s="1" customFormat="1" ht="11.25">
      <c r="B204" s="33"/>
      <c r="D204" s="146" t="s">
        <v>313</v>
      </c>
      <c r="F204" s="147" t="s">
        <v>6200</v>
      </c>
      <c r="I204" s="148"/>
      <c r="L204" s="33"/>
      <c r="M204" s="149"/>
      <c r="T204" s="54"/>
      <c r="AT204" s="18" t="s">
        <v>313</v>
      </c>
      <c r="AU204" s="18" t="s">
        <v>86</v>
      </c>
    </row>
    <row r="205" spans="2:65" s="1" customFormat="1" ht="11.25">
      <c r="B205" s="33"/>
      <c r="D205" s="150" t="s">
        <v>315</v>
      </c>
      <c r="F205" s="151" t="s">
        <v>6201</v>
      </c>
      <c r="I205" s="148"/>
      <c r="L205" s="33"/>
      <c r="M205" s="149"/>
      <c r="T205" s="54"/>
      <c r="AT205" s="18" t="s">
        <v>315</v>
      </c>
      <c r="AU205" s="18" t="s">
        <v>86</v>
      </c>
    </row>
    <row r="206" spans="2:65" s="1" customFormat="1" ht="37.9" customHeight="1">
      <c r="B206" s="33"/>
      <c r="C206" s="133" t="s">
        <v>651</v>
      </c>
      <c r="D206" s="133" t="s">
        <v>307</v>
      </c>
      <c r="E206" s="134" t="s">
        <v>6202</v>
      </c>
      <c r="F206" s="135" t="s">
        <v>6203</v>
      </c>
      <c r="G206" s="136" t="s">
        <v>5668</v>
      </c>
      <c r="H206" s="137">
        <v>5</v>
      </c>
      <c r="I206" s="138"/>
      <c r="J206" s="139">
        <f>ROUND(I206*H206,2)</f>
        <v>0</v>
      </c>
      <c r="K206" s="135" t="s">
        <v>721</v>
      </c>
      <c r="L206" s="33"/>
      <c r="M206" s="140" t="s">
        <v>42</v>
      </c>
      <c r="N206" s="141" t="s">
        <v>50</v>
      </c>
      <c r="P206" s="142">
        <f>O206*H206</f>
        <v>0</v>
      </c>
      <c r="Q206" s="142">
        <v>0</v>
      </c>
      <c r="R206" s="142">
        <f>Q206*H206</f>
        <v>0</v>
      </c>
      <c r="S206" s="142">
        <v>0</v>
      </c>
      <c r="T206" s="143">
        <f>S206*H206</f>
        <v>0</v>
      </c>
      <c r="AR206" s="144" t="s">
        <v>311</v>
      </c>
      <c r="AT206" s="144" t="s">
        <v>307</v>
      </c>
      <c r="AU206" s="144" t="s">
        <v>86</v>
      </c>
      <c r="AY206" s="18" t="s">
        <v>305</v>
      </c>
      <c r="BE206" s="145">
        <f>IF(N206="základní",J206,0)</f>
        <v>0</v>
      </c>
      <c r="BF206" s="145">
        <f>IF(N206="snížená",J206,0)</f>
        <v>0</v>
      </c>
      <c r="BG206" s="145">
        <f>IF(N206="zákl. přenesená",J206,0)</f>
        <v>0</v>
      </c>
      <c r="BH206" s="145">
        <f>IF(N206="sníž. přenesená",J206,0)</f>
        <v>0</v>
      </c>
      <c r="BI206" s="145">
        <f>IF(N206="nulová",J206,0)</f>
        <v>0</v>
      </c>
      <c r="BJ206" s="18" t="s">
        <v>86</v>
      </c>
      <c r="BK206" s="145">
        <f>ROUND(I206*H206,2)</f>
        <v>0</v>
      </c>
      <c r="BL206" s="18" t="s">
        <v>311</v>
      </c>
      <c r="BM206" s="144" t="s">
        <v>971</v>
      </c>
    </row>
    <row r="207" spans="2:65" s="1" customFormat="1" ht="29.25">
      <c r="B207" s="33"/>
      <c r="D207" s="146" t="s">
        <v>313</v>
      </c>
      <c r="F207" s="147" t="s">
        <v>6203</v>
      </c>
      <c r="I207" s="148"/>
      <c r="L207" s="33"/>
      <c r="M207" s="149"/>
      <c r="T207" s="54"/>
      <c r="AT207" s="18" t="s">
        <v>313</v>
      </c>
      <c r="AU207" s="18" t="s">
        <v>86</v>
      </c>
    </row>
    <row r="208" spans="2:65" s="1" customFormat="1" ht="19.5">
      <c r="B208" s="33"/>
      <c r="D208" s="146" t="s">
        <v>1012</v>
      </c>
      <c r="F208" s="189" t="s">
        <v>6204</v>
      </c>
      <c r="I208" s="148"/>
      <c r="L208" s="33"/>
      <c r="M208" s="149"/>
      <c r="T208" s="54"/>
      <c r="AT208" s="18" t="s">
        <v>1012</v>
      </c>
      <c r="AU208" s="18" t="s">
        <v>86</v>
      </c>
    </row>
    <row r="209" spans="2:65" s="1" customFormat="1" ht="24.2" customHeight="1">
      <c r="B209" s="33"/>
      <c r="C209" s="133" t="s">
        <v>661</v>
      </c>
      <c r="D209" s="133" t="s">
        <v>307</v>
      </c>
      <c r="E209" s="134" t="s">
        <v>6205</v>
      </c>
      <c r="F209" s="135" t="s">
        <v>6206</v>
      </c>
      <c r="G209" s="136" t="s">
        <v>5668</v>
      </c>
      <c r="H209" s="137">
        <v>12</v>
      </c>
      <c r="I209" s="138"/>
      <c r="J209" s="139">
        <f>ROUND(I209*H209,2)</f>
        <v>0</v>
      </c>
      <c r="K209" s="135" t="s">
        <v>721</v>
      </c>
      <c r="L209" s="33"/>
      <c r="M209" s="140" t="s">
        <v>42</v>
      </c>
      <c r="N209" s="141" t="s">
        <v>50</v>
      </c>
      <c r="P209" s="142">
        <f>O209*H209</f>
        <v>0</v>
      </c>
      <c r="Q209" s="142">
        <v>0</v>
      </c>
      <c r="R209" s="142">
        <f>Q209*H209</f>
        <v>0</v>
      </c>
      <c r="S209" s="142">
        <v>0</v>
      </c>
      <c r="T209" s="143">
        <f>S209*H209</f>
        <v>0</v>
      </c>
      <c r="AR209" s="144" t="s">
        <v>311</v>
      </c>
      <c r="AT209" s="144" t="s">
        <v>307</v>
      </c>
      <c r="AU209" s="144" t="s">
        <v>86</v>
      </c>
      <c r="AY209" s="18" t="s">
        <v>305</v>
      </c>
      <c r="BE209" s="145">
        <f>IF(N209="základní",J209,0)</f>
        <v>0</v>
      </c>
      <c r="BF209" s="145">
        <f>IF(N209="snížená",J209,0)</f>
        <v>0</v>
      </c>
      <c r="BG209" s="145">
        <f>IF(N209="zákl. přenesená",J209,0)</f>
        <v>0</v>
      </c>
      <c r="BH209" s="145">
        <f>IF(N209="sníž. přenesená",J209,0)</f>
        <v>0</v>
      </c>
      <c r="BI209" s="145">
        <f>IF(N209="nulová",J209,0)</f>
        <v>0</v>
      </c>
      <c r="BJ209" s="18" t="s">
        <v>86</v>
      </c>
      <c r="BK209" s="145">
        <f>ROUND(I209*H209,2)</f>
        <v>0</v>
      </c>
      <c r="BL209" s="18" t="s">
        <v>311</v>
      </c>
      <c r="BM209" s="144" t="s">
        <v>992</v>
      </c>
    </row>
    <row r="210" spans="2:65" s="1" customFormat="1" ht="11.25">
      <c r="B210" s="33"/>
      <c r="D210" s="146" t="s">
        <v>313</v>
      </c>
      <c r="F210" s="147" t="s">
        <v>6206</v>
      </c>
      <c r="I210" s="148"/>
      <c r="L210" s="33"/>
      <c r="M210" s="149"/>
      <c r="T210" s="54"/>
      <c r="AT210" s="18" t="s">
        <v>313</v>
      </c>
      <c r="AU210" s="18" t="s">
        <v>86</v>
      </c>
    </row>
    <row r="211" spans="2:65" s="1" customFormat="1" ht="16.5" customHeight="1">
      <c r="B211" s="33"/>
      <c r="C211" s="133" t="s">
        <v>667</v>
      </c>
      <c r="D211" s="133" t="s">
        <v>307</v>
      </c>
      <c r="E211" s="134" t="s">
        <v>6207</v>
      </c>
      <c r="F211" s="135" t="s">
        <v>6208</v>
      </c>
      <c r="G211" s="136" t="s">
        <v>5668</v>
      </c>
      <c r="H211" s="137">
        <v>12</v>
      </c>
      <c r="I211" s="138"/>
      <c r="J211" s="139">
        <f>ROUND(I211*H211,2)</f>
        <v>0</v>
      </c>
      <c r="K211" s="135" t="s">
        <v>721</v>
      </c>
      <c r="L211" s="33"/>
      <c r="M211" s="140" t="s">
        <v>42</v>
      </c>
      <c r="N211" s="141" t="s">
        <v>50</v>
      </c>
      <c r="P211" s="142">
        <f>O211*H211</f>
        <v>0</v>
      </c>
      <c r="Q211" s="142">
        <v>0</v>
      </c>
      <c r="R211" s="142">
        <f>Q211*H211</f>
        <v>0</v>
      </c>
      <c r="S211" s="142">
        <v>0</v>
      </c>
      <c r="T211" s="143">
        <f>S211*H211</f>
        <v>0</v>
      </c>
      <c r="AR211" s="144" t="s">
        <v>311</v>
      </c>
      <c r="AT211" s="144" t="s">
        <v>307</v>
      </c>
      <c r="AU211" s="144" t="s">
        <v>86</v>
      </c>
      <c r="AY211" s="18" t="s">
        <v>305</v>
      </c>
      <c r="BE211" s="145">
        <f>IF(N211="základní",J211,0)</f>
        <v>0</v>
      </c>
      <c r="BF211" s="145">
        <f>IF(N211="snížená",J211,0)</f>
        <v>0</v>
      </c>
      <c r="BG211" s="145">
        <f>IF(N211="zákl. přenesená",J211,0)</f>
        <v>0</v>
      </c>
      <c r="BH211" s="145">
        <f>IF(N211="sníž. přenesená",J211,0)</f>
        <v>0</v>
      </c>
      <c r="BI211" s="145">
        <f>IF(N211="nulová",J211,0)</f>
        <v>0</v>
      </c>
      <c r="BJ211" s="18" t="s">
        <v>86</v>
      </c>
      <c r="BK211" s="145">
        <f>ROUND(I211*H211,2)</f>
        <v>0</v>
      </c>
      <c r="BL211" s="18" t="s">
        <v>311</v>
      </c>
      <c r="BM211" s="144" t="s">
        <v>1008</v>
      </c>
    </row>
    <row r="212" spans="2:65" s="1" customFormat="1" ht="11.25">
      <c r="B212" s="33"/>
      <c r="D212" s="146" t="s">
        <v>313</v>
      </c>
      <c r="F212" s="147" t="s">
        <v>6208</v>
      </c>
      <c r="I212" s="148"/>
      <c r="L212" s="33"/>
      <c r="M212" s="149"/>
      <c r="T212" s="54"/>
      <c r="AT212" s="18" t="s">
        <v>313</v>
      </c>
      <c r="AU212" s="18" t="s">
        <v>86</v>
      </c>
    </row>
    <row r="213" spans="2:65" s="1" customFormat="1" ht="19.5">
      <c r="B213" s="33"/>
      <c r="D213" s="146" t="s">
        <v>1012</v>
      </c>
      <c r="F213" s="189" t="s">
        <v>6209</v>
      </c>
      <c r="I213" s="148"/>
      <c r="L213" s="33"/>
      <c r="M213" s="149"/>
      <c r="T213" s="54"/>
      <c r="AT213" s="18" t="s">
        <v>1012</v>
      </c>
      <c r="AU213" s="18" t="s">
        <v>86</v>
      </c>
    </row>
    <row r="214" spans="2:65" s="1" customFormat="1" ht="21.75" customHeight="1">
      <c r="B214" s="33"/>
      <c r="C214" s="133" t="s">
        <v>672</v>
      </c>
      <c r="D214" s="133" t="s">
        <v>307</v>
      </c>
      <c r="E214" s="134" t="s">
        <v>6210</v>
      </c>
      <c r="F214" s="135" t="s">
        <v>6211</v>
      </c>
      <c r="G214" s="136" t="s">
        <v>5668</v>
      </c>
      <c r="H214" s="137">
        <v>103</v>
      </c>
      <c r="I214" s="138"/>
      <c r="J214" s="139">
        <f>ROUND(I214*H214,2)</f>
        <v>0</v>
      </c>
      <c r="K214" s="135" t="s">
        <v>310</v>
      </c>
      <c r="L214" s="33"/>
      <c r="M214" s="140" t="s">
        <v>42</v>
      </c>
      <c r="N214" s="141" t="s">
        <v>50</v>
      </c>
      <c r="P214" s="142">
        <f>O214*H214</f>
        <v>0</v>
      </c>
      <c r="Q214" s="142">
        <v>0</v>
      </c>
      <c r="R214" s="142">
        <f>Q214*H214</f>
        <v>0</v>
      </c>
      <c r="S214" s="142">
        <v>0</v>
      </c>
      <c r="T214" s="143">
        <f>S214*H214</f>
        <v>0</v>
      </c>
      <c r="AR214" s="144" t="s">
        <v>311</v>
      </c>
      <c r="AT214" s="144" t="s">
        <v>307</v>
      </c>
      <c r="AU214" s="144" t="s">
        <v>86</v>
      </c>
      <c r="AY214" s="18" t="s">
        <v>305</v>
      </c>
      <c r="BE214" s="145">
        <f>IF(N214="základní",J214,0)</f>
        <v>0</v>
      </c>
      <c r="BF214" s="145">
        <f>IF(N214="snížená",J214,0)</f>
        <v>0</v>
      </c>
      <c r="BG214" s="145">
        <f>IF(N214="zákl. přenesená",J214,0)</f>
        <v>0</v>
      </c>
      <c r="BH214" s="145">
        <f>IF(N214="sníž. přenesená",J214,0)</f>
        <v>0</v>
      </c>
      <c r="BI214" s="145">
        <f>IF(N214="nulová",J214,0)</f>
        <v>0</v>
      </c>
      <c r="BJ214" s="18" t="s">
        <v>86</v>
      </c>
      <c r="BK214" s="145">
        <f>ROUND(I214*H214,2)</f>
        <v>0</v>
      </c>
      <c r="BL214" s="18" t="s">
        <v>311</v>
      </c>
      <c r="BM214" s="144" t="s">
        <v>1022</v>
      </c>
    </row>
    <row r="215" spans="2:65" s="1" customFormat="1" ht="11.25">
      <c r="B215" s="33"/>
      <c r="D215" s="146" t="s">
        <v>313</v>
      </c>
      <c r="F215" s="147" t="s">
        <v>6211</v>
      </c>
      <c r="I215" s="148"/>
      <c r="L215" s="33"/>
      <c r="M215" s="149"/>
      <c r="T215" s="54"/>
      <c r="AT215" s="18" t="s">
        <v>313</v>
      </c>
      <c r="AU215" s="18" t="s">
        <v>86</v>
      </c>
    </row>
    <row r="216" spans="2:65" s="1" customFormat="1" ht="11.25">
      <c r="B216" s="33"/>
      <c r="D216" s="150" t="s">
        <v>315</v>
      </c>
      <c r="F216" s="151" t="s">
        <v>6212</v>
      </c>
      <c r="I216" s="148"/>
      <c r="L216" s="33"/>
      <c r="M216" s="149"/>
      <c r="T216" s="54"/>
      <c r="AT216" s="18" t="s">
        <v>315</v>
      </c>
      <c r="AU216" s="18" t="s">
        <v>86</v>
      </c>
    </row>
    <row r="217" spans="2:65" s="1" customFormat="1" ht="16.5" customHeight="1">
      <c r="B217" s="33"/>
      <c r="C217" s="133" t="s">
        <v>679</v>
      </c>
      <c r="D217" s="133" t="s">
        <v>307</v>
      </c>
      <c r="E217" s="134" t="s">
        <v>6213</v>
      </c>
      <c r="F217" s="135" t="s">
        <v>6214</v>
      </c>
      <c r="G217" s="136" t="s">
        <v>5668</v>
      </c>
      <c r="H217" s="137">
        <v>18</v>
      </c>
      <c r="I217" s="138"/>
      <c r="J217" s="139">
        <f>ROUND(I217*H217,2)</f>
        <v>0</v>
      </c>
      <c r="K217" s="135" t="s">
        <v>310</v>
      </c>
      <c r="L217" s="33"/>
      <c r="M217" s="140" t="s">
        <v>42</v>
      </c>
      <c r="N217" s="141" t="s">
        <v>50</v>
      </c>
      <c r="P217" s="142">
        <f>O217*H217</f>
        <v>0</v>
      </c>
      <c r="Q217" s="142">
        <v>0</v>
      </c>
      <c r="R217" s="142">
        <f>Q217*H217</f>
        <v>0</v>
      </c>
      <c r="S217" s="142">
        <v>0</v>
      </c>
      <c r="T217" s="143">
        <f>S217*H217</f>
        <v>0</v>
      </c>
      <c r="AR217" s="144" t="s">
        <v>311</v>
      </c>
      <c r="AT217" s="144" t="s">
        <v>307</v>
      </c>
      <c r="AU217" s="144" t="s">
        <v>86</v>
      </c>
      <c r="AY217" s="18" t="s">
        <v>305</v>
      </c>
      <c r="BE217" s="145">
        <f>IF(N217="základní",J217,0)</f>
        <v>0</v>
      </c>
      <c r="BF217" s="145">
        <f>IF(N217="snížená",J217,0)</f>
        <v>0</v>
      </c>
      <c r="BG217" s="145">
        <f>IF(N217="zákl. přenesená",J217,0)</f>
        <v>0</v>
      </c>
      <c r="BH217" s="145">
        <f>IF(N217="sníž. přenesená",J217,0)</f>
        <v>0</v>
      </c>
      <c r="BI217" s="145">
        <f>IF(N217="nulová",J217,0)</f>
        <v>0</v>
      </c>
      <c r="BJ217" s="18" t="s">
        <v>86</v>
      </c>
      <c r="BK217" s="145">
        <f>ROUND(I217*H217,2)</f>
        <v>0</v>
      </c>
      <c r="BL217" s="18" t="s">
        <v>311</v>
      </c>
      <c r="BM217" s="144" t="s">
        <v>1037</v>
      </c>
    </row>
    <row r="218" spans="2:65" s="1" customFormat="1" ht="11.25">
      <c r="B218" s="33"/>
      <c r="D218" s="146" t="s">
        <v>313</v>
      </c>
      <c r="F218" s="147" t="s">
        <v>6214</v>
      </c>
      <c r="I218" s="148"/>
      <c r="L218" s="33"/>
      <c r="M218" s="149"/>
      <c r="T218" s="54"/>
      <c r="AT218" s="18" t="s">
        <v>313</v>
      </c>
      <c r="AU218" s="18" t="s">
        <v>86</v>
      </c>
    </row>
    <row r="219" spans="2:65" s="1" customFormat="1" ht="11.25">
      <c r="B219" s="33"/>
      <c r="D219" s="150" t="s">
        <v>315</v>
      </c>
      <c r="F219" s="151" t="s">
        <v>6215</v>
      </c>
      <c r="I219" s="148"/>
      <c r="L219" s="33"/>
      <c r="M219" s="149"/>
      <c r="T219" s="54"/>
      <c r="AT219" s="18" t="s">
        <v>315</v>
      </c>
      <c r="AU219" s="18" t="s">
        <v>86</v>
      </c>
    </row>
    <row r="220" spans="2:65" s="1" customFormat="1" ht="49.15" customHeight="1">
      <c r="B220" s="33"/>
      <c r="C220" s="133" t="s">
        <v>684</v>
      </c>
      <c r="D220" s="133" t="s">
        <v>307</v>
      </c>
      <c r="E220" s="134" t="s">
        <v>6216</v>
      </c>
      <c r="F220" s="135" t="s">
        <v>6217</v>
      </c>
      <c r="G220" s="136" t="s">
        <v>5668</v>
      </c>
      <c r="H220" s="137">
        <v>18</v>
      </c>
      <c r="I220" s="138"/>
      <c r="J220" s="139">
        <f>ROUND(I220*H220,2)</f>
        <v>0</v>
      </c>
      <c r="K220" s="135" t="s">
        <v>721</v>
      </c>
      <c r="L220" s="33"/>
      <c r="M220" s="140" t="s">
        <v>42</v>
      </c>
      <c r="N220" s="141" t="s">
        <v>50</v>
      </c>
      <c r="P220" s="142">
        <f>O220*H220</f>
        <v>0</v>
      </c>
      <c r="Q220" s="142">
        <v>0</v>
      </c>
      <c r="R220" s="142">
        <f>Q220*H220</f>
        <v>0</v>
      </c>
      <c r="S220" s="142">
        <v>0</v>
      </c>
      <c r="T220" s="143">
        <f>S220*H220</f>
        <v>0</v>
      </c>
      <c r="AR220" s="144" t="s">
        <v>311</v>
      </c>
      <c r="AT220" s="144" t="s">
        <v>307</v>
      </c>
      <c r="AU220" s="144" t="s">
        <v>86</v>
      </c>
      <c r="AY220" s="18" t="s">
        <v>305</v>
      </c>
      <c r="BE220" s="145">
        <f>IF(N220="základní",J220,0)</f>
        <v>0</v>
      </c>
      <c r="BF220" s="145">
        <f>IF(N220="snížená",J220,0)</f>
        <v>0</v>
      </c>
      <c r="BG220" s="145">
        <f>IF(N220="zákl. přenesená",J220,0)</f>
        <v>0</v>
      </c>
      <c r="BH220" s="145">
        <f>IF(N220="sníž. přenesená",J220,0)</f>
        <v>0</v>
      </c>
      <c r="BI220" s="145">
        <f>IF(N220="nulová",J220,0)</f>
        <v>0</v>
      </c>
      <c r="BJ220" s="18" t="s">
        <v>86</v>
      </c>
      <c r="BK220" s="145">
        <f>ROUND(I220*H220,2)</f>
        <v>0</v>
      </c>
      <c r="BL220" s="18" t="s">
        <v>311</v>
      </c>
      <c r="BM220" s="144" t="s">
        <v>1053</v>
      </c>
    </row>
    <row r="221" spans="2:65" s="1" customFormat="1" ht="29.25">
      <c r="B221" s="33"/>
      <c r="D221" s="146" t="s">
        <v>313</v>
      </c>
      <c r="F221" s="147" t="s">
        <v>6217</v>
      </c>
      <c r="I221" s="148"/>
      <c r="L221" s="33"/>
      <c r="M221" s="149"/>
      <c r="T221" s="54"/>
      <c r="AT221" s="18" t="s">
        <v>313</v>
      </c>
      <c r="AU221" s="18" t="s">
        <v>86</v>
      </c>
    </row>
    <row r="222" spans="2:65" s="1" customFormat="1" ht="44.25" customHeight="1">
      <c r="B222" s="33"/>
      <c r="C222" s="133" t="s">
        <v>692</v>
      </c>
      <c r="D222" s="133" t="s">
        <v>307</v>
      </c>
      <c r="E222" s="134" t="s">
        <v>6218</v>
      </c>
      <c r="F222" s="135" t="s">
        <v>6219</v>
      </c>
      <c r="G222" s="136" t="s">
        <v>5668</v>
      </c>
      <c r="H222" s="137">
        <v>18</v>
      </c>
      <c r="I222" s="138"/>
      <c r="J222" s="139">
        <f>ROUND(I222*H222,2)</f>
        <v>0</v>
      </c>
      <c r="K222" s="135" t="s">
        <v>721</v>
      </c>
      <c r="L222" s="33"/>
      <c r="M222" s="140" t="s">
        <v>42</v>
      </c>
      <c r="N222" s="141" t="s">
        <v>50</v>
      </c>
      <c r="P222" s="142">
        <f>O222*H222</f>
        <v>0</v>
      </c>
      <c r="Q222" s="142">
        <v>0</v>
      </c>
      <c r="R222" s="142">
        <f>Q222*H222</f>
        <v>0</v>
      </c>
      <c r="S222" s="142">
        <v>0</v>
      </c>
      <c r="T222" s="143">
        <f>S222*H222</f>
        <v>0</v>
      </c>
      <c r="AR222" s="144" t="s">
        <v>311</v>
      </c>
      <c r="AT222" s="144" t="s">
        <v>307</v>
      </c>
      <c r="AU222" s="144" t="s">
        <v>86</v>
      </c>
      <c r="AY222" s="18" t="s">
        <v>305</v>
      </c>
      <c r="BE222" s="145">
        <f>IF(N222="základní",J222,0)</f>
        <v>0</v>
      </c>
      <c r="BF222" s="145">
        <f>IF(N222="snížená",J222,0)</f>
        <v>0</v>
      </c>
      <c r="BG222" s="145">
        <f>IF(N222="zákl. přenesená",J222,0)</f>
        <v>0</v>
      </c>
      <c r="BH222" s="145">
        <f>IF(N222="sníž. přenesená",J222,0)</f>
        <v>0</v>
      </c>
      <c r="BI222" s="145">
        <f>IF(N222="nulová",J222,0)</f>
        <v>0</v>
      </c>
      <c r="BJ222" s="18" t="s">
        <v>86</v>
      </c>
      <c r="BK222" s="145">
        <f>ROUND(I222*H222,2)</f>
        <v>0</v>
      </c>
      <c r="BL222" s="18" t="s">
        <v>311</v>
      </c>
      <c r="BM222" s="144" t="s">
        <v>1071</v>
      </c>
    </row>
    <row r="223" spans="2:65" s="1" customFormat="1" ht="29.25">
      <c r="B223" s="33"/>
      <c r="D223" s="146" t="s">
        <v>313</v>
      </c>
      <c r="F223" s="147" t="s">
        <v>6219</v>
      </c>
      <c r="I223" s="148"/>
      <c r="L223" s="33"/>
      <c r="M223" s="149"/>
      <c r="T223" s="54"/>
      <c r="AT223" s="18" t="s">
        <v>313</v>
      </c>
      <c r="AU223" s="18" t="s">
        <v>86</v>
      </c>
    </row>
    <row r="224" spans="2:65" s="1" customFormat="1" ht="16.5" customHeight="1">
      <c r="B224" s="33"/>
      <c r="C224" s="133" t="s">
        <v>697</v>
      </c>
      <c r="D224" s="133" t="s">
        <v>307</v>
      </c>
      <c r="E224" s="134" t="s">
        <v>6220</v>
      </c>
      <c r="F224" s="135" t="s">
        <v>6221</v>
      </c>
      <c r="G224" s="136" t="s">
        <v>5668</v>
      </c>
      <c r="H224" s="137">
        <v>3</v>
      </c>
      <c r="I224" s="138"/>
      <c r="J224" s="139">
        <f>ROUND(I224*H224,2)</f>
        <v>0</v>
      </c>
      <c r="K224" s="135" t="s">
        <v>721</v>
      </c>
      <c r="L224" s="33"/>
      <c r="M224" s="140" t="s">
        <v>42</v>
      </c>
      <c r="N224" s="141" t="s">
        <v>50</v>
      </c>
      <c r="P224" s="142">
        <f>O224*H224</f>
        <v>0</v>
      </c>
      <c r="Q224" s="142">
        <v>0</v>
      </c>
      <c r="R224" s="142">
        <f>Q224*H224</f>
        <v>0</v>
      </c>
      <c r="S224" s="142">
        <v>0</v>
      </c>
      <c r="T224" s="143">
        <f>S224*H224</f>
        <v>0</v>
      </c>
      <c r="AR224" s="144" t="s">
        <v>311</v>
      </c>
      <c r="AT224" s="144" t="s">
        <v>307</v>
      </c>
      <c r="AU224" s="144" t="s">
        <v>86</v>
      </c>
      <c r="AY224" s="18" t="s">
        <v>305</v>
      </c>
      <c r="BE224" s="145">
        <f>IF(N224="základní",J224,0)</f>
        <v>0</v>
      </c>
      <c r="BF224" s="145">
        <f>IF(N224="snížená",J224,0)</f>
        <v>0</v>
      </c>
      <c r="BG224" s="145">
        <f>IF(N224="zákl. přenesená",J224,0)</f>
        <v>0</v>
      </c>
      <c r="BH224" s="145">
        <f>IF(N224="sníž. přenesená",J224,0)</f>
        <v>0</v>
      </c>
      <c r="BI224" s="145">
        <f>IF(N224="nulová",J224,0)</f>
        <v>0</v>
      </c>
      <c r="BJ224" s="18" t="s">
        <v>86</v>
      </c>
      <c r="BK224" s="145">
        <f>ROUND(I224*H224,2)</f>
        <v>0</v>
      </c>
      <c r="BL224" s="18" t="s">
        <v>311</v>
      </c>
      <c r="BM224" s="144" t="s">
        <v>1084</v>
      </c>
    </row>
    <row r="225" spans="2:65" s="1" customFormat="1" ht="11.25">
      <c r="B225" s="33"/>
      <c r="D225" s="146" t="s">
        <v>313</v>
      </c>
      <c r="F225" s="147" t="s">
        <v>6221</v>
      </c>
      <c r="I225" s="148"/>
      <c r="L225" s="33"/>
      <c r="M225" s="149"/>
      <c r="T225" s="54"/>
      <c r="AT225" s="18" t="s">
        <v>313</v>
      </c>
      <c r="AU225" s="18" t="s">
        <v>86</v>
      </c>
    </row>
    <row r="226" spans="2:65" s="1" customFormat="1" ht="16.5" customHeight="1">
      <c r="B226" s="33"/>
      <c r="C226" s="133" t="s">
        <v>705</v>
      </c>
      <c r="D226" s="133" t="s">
        <v>307</v>
      </c>
      <c r="E226" s="134" t="s">
        <v>6222</v>
      </c>
      <c r="F226" s="135" t="s">
        <v>6223</v>
      </c>
      <c r="G226" s="136" t="s">
        <v>5668</v>
      </c>
      <c r="H226" s="137">
        <v>1</v>
      </c>
      <c r="I226" s="138"/>
      <c r="J226" s="139">
        <f>ROUND(I226*H226,2)</f>
        <v>0</v>
      </c>
      <c r="K226" s="135" t="s">
        <v>721</v>
      </c>
      <c r="L226" s="33"/>
      <c r="M226" s="140" t="s">
        <v>42</v>
      </c>
      <c r="N226" s="141" t="s">
        <v>50</v>
      </c>
      <c r="P226" s="142">
        <f>O226*H226</f>
        <v>0</v>
      </c>
      <c r="Q226" s="142">
        <v>0</v>
      </c>
      <c r="R226" s="142">
        <f>Q226*H226</f>
        <v>0</v>
      </c>
      <c r="S226" s="142">
        <v>0</v>
      </c>
      <c r="T226" s="143">
        <f>S226*H226</f>
        <v>0</v>
      </c>
      <c r="AR226" s="144" t="s">
        <v>311</v>
      </c>
      <c r="AT226" s="144" t="s">
        <v>307</v>
      </c>
      <c r="AU226" s="144" t="s">
        <v>86</v>
      </c>
      <c r="AY226" s="18" t="s">
        <v>305</v>
      </c>
      <c r="BE226" s="145">
        <f>IF(N226="základní",J226,0)</f>
        <v>0</v>
      </c>
      <c r="BF226" s="145">
        <f>IF(N226="snížená",J226,0)</f>
        <v>0</v>
      </c>
      <c r="BG226" s="145">
        <f>IF(N226="zákl. přenesená",J226,0)</f>
        <v>0</v>
      </c>
      <c r="BH226" s="145">
        <f>IF(N226="sníž. přenesená",J226,0)</f>
        <v>0</v>
      </c>
      <c r="BI226" s="145">
        <f>IF(N226="nulová",J226,0)</f>
        <v>0</v>
      </c>
      <c r="BJ226" s="18" t="s">
        <v>86</v>
      </c>
      <c r="BK226" s="145">
        <f>ROUND(I226*H226,2)</f>
        <v>0</v>
      </c>
      <c r="BL226" s="18" t="s">
        <v>311</v>
      </c>
      <c r="BM226" s="144" t="s">
        <v>1106</v>
      </c>
    </row>
    <row r="227" spans="2:65" s="1" customFormat="1" ht="11.25">
      <c r="B227" s="33"/>
      <c r="D227" s="146" t="s">
        <v>313</v>
      </c>
      <c r="F227" s="147" t="s">
        <v>6223</v>
      </c>
      <c r="I227" s="148"/>
      <c r="L227" s="33"/>
      <c r="M227" s="149"/>
      <c r="T227" s="54"/>
      <c r="AT227" s="18" t="s">
        <v>313</v>
      </c>
      <c r="AU227" s="18" t="s">
        <v>86</v>
      </c>
    </row>
    <row r="228" spans="2:65" s="1" customFormat="1" ht="16.5" customHeight="1">
      <c r="B228" s="33"/>
      <c r="C228" s="133" t="s">
        <v>710</v>
      </c>
      <c r="D228" s="133" t="s">
        <v>307</v>
      </c>
      <c r="E228" s="134" t="s">
        <v>6224</v>
      </c>
      <c r="F228" s="135" t="s">
        <v>6225</v>
      </c>
      <c r="G228" s="136" t="s">
        <v>5668</v>
      </c>
      <c r="H228" s="137">
        <v>1</v>
      </c>
      <c r="I228" s="138"/>
      <c r="J228" s="139">
        <f>ROUND(I228*H228,2)</f>
        <v>0</v>
      </c>
      <c r="K228" s="135" t="s">
        <v>721</v>
      </c>
      <c r="L228" s="33"/>
      <c r="M228" s="140" t="s">
        <v>42</v>
      </c>
      <c r="N228" s="141" t="s">
        <v>50</v>
      </c>
      <c r="P228" s="142">
        <f>O228*H228</f>
        <v>0</v>
      </c>
      <c r="Q228" s="142">
        <v>0</v>
      </c>
      <c r="R228" s="142">
        <f>Q228*H228</f>
        <v>0</v>
      </c>
      <c r="S228" s="142">
        <v>0</v>
      </c>
      <c r="T228" s="143">
        <f>S228*H228</f>
        <v>0</v>
      </c>
      <c r="AR228" s="144" t="s">
        <v>311</v>
      </c>
      <c r="AT228" s="144" t="s">
        <v>307</v>
      </c>
      <c r="AU228" s="144" t="s">
        <v>86</v>
      </c>
      <c r="AY228" s="18" t="s">
        <v>305</v>
      </c>
      <c r="BE228" s="145">
        <f>IF(N228="základní",J228,0)</f>
        <v>0</v>
      </c>
      <c r="BF228" s="145">
        <f>IF(N228="snížená",J228,0)</f>
        <v>0</v>
      </c>
      <c r="BG228" s="145">
        <f>IF(N228="zákl. přenesená",J228,0)</f>
        <v>0</v>
      </c>
      <c r="BH228" s="145">
        <f>IF(N228="sníž. přenesená",J228,0)</f>
        <v>0</v>
      </c>
      <c r="BI228" s="145">
        <f>IF(N228="nulová",J228,0)</f>
        <v>0</v>
      </c>
      <c r="BJ228" s="18" t="s">
        <v>86</v>
      </c>
      <c r="BK228" s="145">
        <f>ROUND(I228*H228,2)</f>
        <v>0</v>
      </c>
      <c r="BL228" s="18" t="s">
        <v>311</v>
      </c>
      <c r="BM228" s="144" t="s">
        <v>1120</v>
      </c>
    </row>
    <row r="229" spans="2:65" s="1" customFormat="1" ht="11.25">
      <c r="B229" s="33"/>
      <c r="D229" s="146" t="s">
        <v>313</v>
      </c>
      <c r="F229" s="147" t="s">
        <v>6225</v>
      </c>
      <c r="I229" s="148"/>
      <c r="L229" s="33"/>
      <c r="M229" s="149"/>
      <c r="T229" s="54"/>
      <c r="AT229" s="18" t="s">
        <v>313</v>
      </c>
      <c r="AU229" s="18" t="s">
        <v>86</v>
      </c>
    </row>
    <row r="230" spans="2:65" s="1" customFormat="1" ht="16.5" customHeight="1">
      <c r="B230" s="33"/>
      <c r="C230" s="133" t="s">
        <v>718</v>
      </c>
      <c r="D230" s="133" t="s">
        <v>307</v>
      </c>
      <c r="E230" s="134" t="s">
        <v>6226</v>
      </c>
      <c r="F230" s="135" t="s">
        <v>6227</v>
      </c>
      <c r="G230" s="136" t="s">
        <v>5668</v>
      </c>
      <c r="H230" s="137">
        <v>5</v>
      </c>
      <c r="I230" s="138"/>
      <c r="J230" s="139">
        <f>ROUND(I230*H230,2)</f>
        <v>0</v>
      </c>
      <c r="K230" s="135" t="s">
        <v>721</v>
      </c>
      <c r="L230" s="33"/>
      <c r="M230" s="140" t="s">
        <v>42</v>
      </c>
      <c r="N230" s="141" t="s">
        <v>50</v>
      </c>
      <c r="P230" s="142">
        <f>O230*H230</f>
        <v>0</v>
      </c>
      <c r="Q230" s="142">
        <v>0</v>
      </c>
      <c r="R230" s="142">
        <f>Q230*H230</f>
        <v>0</v>
      </c>
      <c r="S230" s="142">
        <v>0</v>
      </c>
      <c r="T230" s="143">
        <f>S230*H230</f>
        <v>0</v>
      </c>
      <c r="AR230" s="144" t="s">
        <v>311</v>
      </c>
      <c r="AT230" s="144" t="s">
        <v>307</v>
      </c>
      <c r="AU230" s="144" t="s">
        <v>86</v>
      </c>
      <c r="AY230" s="18" t="s">
        <v>305</v>
      </c>
      <c r="BE230" s="145">
        <f>IF(N230="základní",J230,0)</f>
        <v>0</v>
      </c>
      <c r="BF230" s="145">
        <f>IF(N230="snížená",J230,0)</f>
        <v>0</v>
      </c>
      <c r="BG230" s="145">
        <f>IF(N230="zákl. přenesená",J230,0)</f>
        <v>0</v>
      </c>
      <c r="BH230" s="145">
        <f>IF(N230="sníž. přenesená",J230,0)</f>
        <v>0</v>
      </c>
      <c r="BI230" s="145">
        <f>IF(N230="nulová",J230,0)</f>
        <v>0</v>
      </c>
      <c r="BJ230" s="18" t="s">
        <v>86</v>
      </c>
      <c r="BK230" s="145">
        <f>ROUND(I230*H230,2)</f>
        <v>0</v>
      </c>
      <c r="BL230" s="18" t="s">
        <v>311</v>
      </c>
      <c r="BM230" s="144" t="s">
        <v>1137</v>
      </c>
    </row>
    <row r="231" spans="2:65" s="1" customFormat="1" ht="11.25">
      <c r="B231" s="33"/>
      <c r="D231" s="146" t="s">
        <v>313</v>
      </c>
      <c r="F231" s="147" t="s">
        <v>6227</v>
      </c>
      <c r="I231" s="148"/>
      <c r="L231" s="33"/>
      <c r="M231" s="149"/>
      <c r="T231" s="54"/>
      <c r="AT231" s="18" t="s">
        <v>313</v>
      </c>
      <c r="AU231" s="18" t="s">
        <v>86</v>
      </c>
    </row>
    <row r="232" spans="2:65" s="1" customFormat="1" ht="16.5" customHeight="1">
      <c r="B232" s="33"/>
      <c r="C232" s="133" t="s">
        <v>726</v>
      </c>
      <c r="D232" s="133" t="s">
        <v>307</v>
      </c>
      <c r="E232" s="134" t="s">
        <v>6228</v>
      </c>
      <c r="F232" s="135" t="s">
        <v>6229</v>
      </c>
      <c r="G232" s="136" t="s">
        <v>402</v>
      </c>
      <c r="H232" s="137">
        <v>7520</v>
      </c>
      <c r="I232" s="138"/>
      <c r="J232" s="139">
        <f>ROUND(I232*H232,2)</f>
        <v>0</v>
      </c>
      <c r="K232" s="135" t="s">
        <v>310</v>
      </c>
      <c r="L232" s="33"/>
      <c r="M232" s="140" t="s">
        <v>42</v>
      </c>
      <c r="N232" s="141" t="s">
        <v>50</v>
      </c>
      <c r="P232" s="142">
        <f>O232*H232</f>
        <v>0</v>
      </c>
      <c r="Q232" s="142">
        <v>0</v>
      </c>
      <c r="R232" s="142">
        <f>Q232*H232</f>
        <v>0</v>
      </c>
      <c r="S232" s="142">
        <v>0</v>
      </c>
      <c r="T232" s="143">
        <f>S232*H232</f>
        <v>0</v>
      </c>
      <c r="AR232" s="144" t="s">
        <v>311</v>
      </c>
      <c r="AT232" s="144" t="s">
        <v>307</v>
      </c>
      <c r="AU232" s="144" t="s">
        <v>86</v>
      </c>
      <c r="AY232" s="18" t="s">
        <v>305</v>
      </c>
      <c r="BE232" s="145">
        <f>IF(N232="základní",J232,0)</f>
        <v>0</v>
      </c>
      <c r="BF232" s="145">
        <f>IF(N232="snížená",J232,0)</f>
        <v>0</v>
      </c>
      <c r="BG232" s="145">
        <f>IF(N232="zákl. přenesená",J232,0)</f>
        <v>0</v>
      </c>
      <c r="BH232" s="145">
        <f>IF(N232="sníž. přenesená",J232,0)</f>
        <v>0</v>
      </c>
      <c r="BI232" s="145">
        <f>IF(N232="nulová",J232,0)</f>
        <v>0</v>
      </c>
      <c r="BJ232" s="18" t="s">
        <v>86</v>
      </c>
      <c r="BK232" s="145">
        <f>ROUND(I232*H232,2)</f>
        <v>0</v>
      </c>
      <c r="BL232" s="18" t="s">
        <v>311</v>
      </c>
      <c r="BM232" s="144" t="s">
        <v>1152</v>
      </c>
    </row>
    <row r="233" spans="2:65" s="1" customFormat="1" ht="11.25">
      <c r="B233" s="33"/>
      <c r="D233" s="146" t="s">
        <v>313</v>
      </c>
      <c r="F233" s="147" t="s">
        <v>6229</v>
      </c>
      <c r="I233" s="148"/>
      <c r="L233" s="33"/>
      <c r="M233" s="149"/>
      <c r="T233" s="54"/>
      <c r="AT233" s="18" t="s">
        <v>313</v>
      </c>
      <c r="AU233" s="18" t="s">
        <v>86</v>
      </c>
    </row>
    <row r="234" spans="2:65" s="1" customFormat="1" ht="11.25">
      <c r="B234" s="33"/>
      <c r="D234" s="150" t="s">
        <v>315</v>
      </c>
      <c r="F234" s="151" t="s">
        <v>6230</v>
      </c>
      <c r="I234" s="148"/>
      <c r="L234" s="33"/>
      <c r="M234" s="149"/>
      <c r="T234" s="54"/>
      <c r="AT234" s="18" t="s">
        <v>315</v>
      </c>
      <c r="AU234" s="18" t="s">
        <v>86</v>
      </c>
    </row>
    <row r="235" spans="2:65" s="1" customFormat="1" ht="37.9" customHeight="1">
      <c r="B235" s="33"/>
      <c r="C235" s="133" t="s">
        <v>734</v>
      </c>
      <c r="D235" s="133" t="s">
        <v>307</v>
      </c>
      <c r="E235" s="134" t="s">
        <v>6231</v>
      </c>
      <c r="F235" s="135" t="s">
        <v>6232</v>
      </c>
      <c r="G235" s="136" t="s">
        <v>402</v>
      </c>
      <c r="H235" s="137">
        <v>3300</v>
      </c>
      <c r="I235" s="138"/>
      <c r="J235" s="139">
        <f>ROUND(I235*H235,2)</f>
        <v>0</v>
      </c>
      <c r="K235" s="135" t="s">
        <v>721</v>
      </c>
      <c r="L235" s="33"/>
      <c r="M235" s="140" t="s">
        <v>42</v>
      </c>
      <c r="N235" s="141" t="s">
        <v>50</v>
      </c>
      <c r="P235" s="142">
        <f>O235*H235</f>
        <v>0</v>
      </c>
      <c r="Q235" s="142">
        <v>0</v>
      </c>
      <c r="R235" s="142">
        <f>Q235*H235</f>
        <v>0</v>
      </c>
      <c r="S235" s="142">
        <v>0</v>
      </c>
      <c r="T235" s="143">
        <f>S235*H235</f>
        <v>0</v>
      </c>
      <c r="AR235" s="144" t="s">
        <v>311</v>
      </c>
      <c r="AT235" s="144" t="s">
        <v>307</v>
      </c>
      <c r="AU235" s="144" t="s">
        <v>86</v>
      </c>
      <c r="AY235" s="18" t="s">
        <v>305</v>
      </c>
      <c r="BE235" s="145">
        <f>IF(N235="základní",J235,0)</f>
        <v>0</v>
      </c>
      <c r="BF235" s="145">
        <f>IF(N235="snížená",J235,0)</f>
        <v>0</v>
      </c>
      <c r="BG235" s="145">
        <f>IF(N235="zákl. přenesená",J235,0)</f>
        <v>0</v>
      </c>
      <c r="BH235" s="145">
        <f>IF(N235="sníž. přenesená",J235,0)</f>
        <v>0</v>
      </c>
      <c r="BI235" s="145">
        <f>IF(N235="nulová",J235,0)</f>
        <v>0</v>
      </c>
      <c r="BJ235" s="18" t="s">
        <v>86</v>
      </c>
      <c r="BK235" s="145">
        <f>ROUND(I235*H235,2)</f>
        <v>0</v>
      </c>
      <c r="BL235" s="18" t="s">
        <v>311</v>
      </c>
      <c r="BM235" s="144" t="s">
        <v>1166</v>
      </c>
    </row>
    <row r="236" spans="2:65" s="1" customFormat="1" ht="19.5">
      <c r="B236" s="33"/>
      <c r="D236" s="146" t="s">
        <v>313</v>
      </c>
      <c r="F236" s="147" t="s">
        <v>6232</v>
      </c>
      <c r="I236" s="148"/>
      <c r="L236" s="33"/>
      <c r="M236" s="149"/>
      <c r="T236" s="54"/>
      <c r="AT236" s="18" t="s">
        <v>313</v>
      </c>
      <c r="AU236" s="18" t="s">
        <v>86</v>
      </c>
    </row>
    <row r="237" spans="2:65" s="1" customFormat="1" ht="49.15" customHeight="1">
      <c r="B237" s="33"/>
      <c r="C237" s="133" t="s">
        <v>742</v>
      </c>
      <c r="D237" s="133" t="s">
        <v>307</v>
      </c>
      <c r="E237" s="134" t="s">
        <v>6233</v>
      </c>
      <c r="F237" s="135" t="s">
        <v>6234</v>
      </c>
      <c r="G237" s="136" t="s">
        <v>402</v>
      </c>
      <c r="H237" s="137">
        <v>250</v>
      </c>
      <c r="I237" s="138"/>
      <c r="J237" s="139">
        <f>ROUND(I237*H237,2)</f>
        <v>0</v>
      </c>
      <c r="K237" s="135" t="s">
        <v>721</v>
      </c>
      <c r="L237" s="33"/>
      <c r="M237" s="140" t="s">
        <v>42</v>
      </c>
      <c r="N237" s="141" t="s">
        <v>50</v>
      </c>
      <c r="P237" s="142">
        <f>O237*H237</f>
        <v>0</v>
      </c>
      <c r="Q237" s="142">
        <v>0</v>
      </c>
      <c r="R237" s="142">
        <f>Q237*H237</f>
        <v>0</v>
      </c>
      <c r="S237" s="142">
        <v>0</v>
      </c>
      <c r="T237" s="143">
        <f>S237*H237</f>
        <v>0</v>
      </c>
      <c r="AR237" s="144" t="s">
        <v>311</v>
      </c>
      <c r="AT237" s="144" t="s">
        <v>307</v>
      </c>
      <c r="AU237" s="144" t="s">
        <v>86</v>
      </c>
      <c r="AY237" s="18" t="s">
        <v>305</v>
      </c>
      <c r="BE237" s="145">
        <f>IF(N237="základní",J237,0)</f>
        <v>0</v>
      </c>
      <c r="BF237" s="145">
        <f>IF(N237="snížená",J237,0)</f>
        <v>0</v>
      </c>
      <c r="BG237" s="145">
        <f>IF(N237="zákl. přenesená",J237,0)</f>
        <v>0</v>
      </c>
      <c r="BH237" s="145">
        <f>IF(N237="sníž. přenesená",J237,0)</f>
        <v>0</v>
      </c>
      <c r="BI237" s="145">
        <f>IF(N237="nulová",J237,0)</f>
        <v>0</v>
      </c>
      <c r="BJ237" s="18" t="s">
        <v>86</v>
      </c>
      <c r="BK237" s="145">
        <f>ROUND(I237*H237,2)</f>
        <v>0</v>
      </c>
      <c r="BL237" s="18" t="s">
        <v>311</v>
      </c>
      <c r="BM237" s="144" t="s">
        <v>1184</v>
      </c>
    </row>
    <row r="238" spans="2:65" s="1" customFormat="1" ht="29.25">
      <c r="B238" s="33"/>
      <c r="D238" s="146" t="s">
        <v>313</v>
      </c>
      <c r="F238" s="147" t="s">
        <v>6234</v>
      </c>
      <c r="I238" s="148"/>
      <c r="L238" s="33"/>
      <c r="M238" s="149"/>
      <c r="T238" s="54"/>
      <c r="AT238" s="18" t="s">
        <v>313</v>
      </c>
      <c r="AU238" s="18" t="s">
        <v>86</v>
      </c>
    </row>
    <row r="239" spans="2:65" s="1" customFormat="1" ht="49.15" customHeight="1">
      <c r="B239" s="33"/>
      <c r="C239" s="133" t="s">
        <v>747</v>
      </c>
      <c r="D239" s="133" t="s">
        <v>307</v>
      </c>
      <c r="E239" s="134" t="s">
        <v>6235</v>
      </c>
      <c r="F239" s="135" t="s">
        <v>6236</v>
      </c>
      <c r="G239" s="136" t="s">
        <v>402</v>
      </c>
      <c r="H239" s="137">
        <v>90</v>
      </c>
      <c r="I239" s="138"/>
      <c r="J239" s="139">
        <f>ROUND(I239*H239,2)</f>
        <v>0</v>
      </c>
      <c r="K239" s="135" t="s">
        <v>721</v>
      </c>
      <c r="L239" s="33"/>
      <c r="M239" s="140" t="s">
        <v>42</v>
      </c>
      <c r="N239" s="141" t="s">
        <v>50</v>
      </c>
      <c r="P239" s="142">
        <f>O239*H239</f>
        <v>0</v>
      </c>
      <c r="Q239" s="142">
        <v>0</v>
      </c>
      <c r="R239" s="142">
        <f>Q239*H239</f>
        <v>0</v>
      </c>
      <c r="S239" s="142">
        <v>0</v>
      </c>
      <c r="T239" s="143">
        <f>S239*H239</f>
        <v>0</v>
      </c>
      <c r="AR239" s="144" t="s">
        <v>311</v>
      </c>
      <c r="AT239" s="144" t="s">
        <v>307</v>
      </c>
      <c r="AU239" s="144" t="s">
        <v>86</v>
      </c>
      <c r="AY239" s="18" t="s">
        <v>305</v>
      </c>
      <c r="BE239" s="145">
        <f>IF(N239="základní",J239,0)</f>
        <v>0</v>
      </c>
      <c r="BF239" s="145">
        <f>IF(N239="snížená",J239,0)</f>
        <v>0</v>
      </c>
      <c r="BG239" s="145">
        <f>IF(N239="zákl. přenesená",J239,0)</f>
        <v>0</v>
      </c>
      <c r="BH239" s="145">
        <f>IF(N239="sníž. přenesená",J239,0)</f>
        <v>0</v>
      </c>
      <c r="BI239" s="145">
        <f>IF(N239="nulová",J239,0)</f>
        <v>0</v>
      </c>
      <c r="BJ239" s="18" t="s">
        <v>86</v>
      </c>
      <c r="BK239" s="145">
        <f>ROUND(I239*H239,2)</f>
        <v>0</v>
      </c>
      <c r="BL239" s="18" t="s">
        <v>311</v>
      </c>
      <c r="BM239" s="144" t="s">
        <v>1197</v>
      </c>
    </row>
    <row r="240" spans="2:65" s="1" customFormat="1" ht="29.25">
      <c r="B240" s="33"/>
      <c r="D240" s="146" t="s">
        <v>313</v>
      </c>
      <c r="F240" s="147" t="s">
        <v>6236</v>
      </c>
      <c r="I240" s="148"/>
      <c r="L240" s="33"/>
      <c r="M240" s="149"/>
      <c r="T240" s="54"/>
      <c r="AT240" s="18" t="s">
        <v>313</v>
      </c>
      <c r="AU240" s="18" t="s">
        <v>86</v>
      </c>
    </row>
    <row r="241" spans="2:65" s="1" customFormat="1" ht="33" customHeight="1">
      <c r="B241" s="33"/>
      <c r="C241" s="133" t="s">
        <v>755</v>
      </c>
      <c r="D241" s="133" t="s">
        <v>307</v>
      </c>
      <c r="E241" s="134" t="s">
        <v>6237</v>
      </c>
      <c r="F241" s="135" t="s">
        <v>6238</v>
      </c>
      <c r="G241" s="136" t="s">
        <v>402</v>
      </c>
      <c r="H241" s="137">
        <v>440</v>
      </c>
      <c r="I241" s="138"/>
      <c r="J241" s="139">
        <f>ROUND(I241*H241,2)</f>
        <v>0</v>
      </c>
      <c r="K241" s="135" t="s">
        <v>721</v>
      </c>
      <c r="L241" s="33"/>
      <c r="M241" s="140" t="s">
        <v>42</v>
      </c>
      <c r="N241" s="141" t="s">
        <v>50</v>
      </c>
      <c r="P241" s="142">
        <f>O241*H241</f>
        <v>0</v>
      </c>
      <c r="Q241" s="142">
        <v>0</v>
      </c>
      <c r="R241" s="142">
        <f>Q241*H241</f>
        <v>0</v>
      </c>
      <c r="S241" s="142">
        <v>0</v>
      </c>
      <c r="T241" s="143">
        <f>S241*H241</f>
        <v>0</v>
      </c>
      <c r="AR241" s="144" t="s">
        <v>311</v>
      </c>
      <c r="AT241" s="144" t="s">
        <v>307</v>
      </c>
      <c r="AU241" s="144" t="s">
        <v>86</v>
      </c>
      <c r="AY241" s="18" t="s">
        <v>305</v>
      </c>
      <c r="BE241" s="145">
        <f>IF(N241="základní",J241,0)</f>
        <v>0</v>
      </c>
      <c r="BF241" s="145">
        <f>IF(N241="snížená",J241,0)</f>
        <v>0</v>
      </c>
      <c r="BG241" s="145">
        <f>IF(N241="zákl. přenesená",J241,0)</f>
        <v>0</v>
      </c>
      <c r="BH241" s="145">
        <f>IF(N241="sníž. přenesená",J241,0)</f>
        <v>0</v>
      </c>
      <c r="BI241" s="145">
        <f>IF(N241="nulová",J241,0)</f>
        <v>0</v>
      </c>
      <c r="BJ241" s="18" t="s">
        <v>86</v>
      </c>
      <c r="BK241" s="145">
        <f>ROUND(I241*H241,2)</f>
        <v>0</v>
      </c>
      <c r="BL241" s="18" t="s">
        <v>311</v>
      </c>
      <c r="BM241" s="144" t="s">
        <v>1210</v>
      </c>
    </row>
    <row r="242" spans="2:65" s="1" customFormat="1" ht="19.5">
      <c r="B242" s="33"/>
      <c r="D242" s="146" t="s">
        <v>313</v>
      </c>
      <c r="F242" s="147" t="s">
        <v>6238</v>
      </c>
      <c r="I242" s="148"/>
      <c r="L242" s="33"/>
      <c r="M242" s="149"/>
      <c r="T242" s="54"/>
      <c r="AT242" s="18" t="s">
        <v>313</v>
      </c>
      <c r="AU242" s="18" t="s">
        <v>86</v>
      </c>
    </row>
    <row r="243" spans="2:65" s="1" customFormat="1" ht="44.25" customHeight="1">
      <c r="B243" s="33"/>
      <c r="C243" s="133" t="s">
        <v>760</v>
      </c>
      <c r="D243" s="133" t="s">
        <v>307</v>
      </c>
      <c r="E243" s="134" t="s">
        <v>6239</v>
      </c>
      <c r="F243" s="135" t="s">
        <v>6240</v>
      </c>
      <c r="G243" s="136" t="s">
        <v>402</v>
      </c>
      <c r="H243" s="137">
        <v>3260</v>
      </c>
      <c r="I243" s="138"/>
      <c r="J243" s="139">
        <f>ROUND(I243*H243,2)</f>
        <v>0</v>
      </c>
      <c r="K243" s="135" t="s">
        <v>721</v>
      </c>
      <c r="L243" s="33"/>
      <c r="M243" s="140" t="s">
        <v>42</v>
      </c>
      <c r="N243" s="141" t="s">
        <v>50</v>
      </c>
      <c r="P243" s="142">
        <f>O243*H243</f>
        <v>0</v>
      </c>
      <c r="Q243" s="142">
        <v>0</v>
      </c>
      <c r="R243" s="142">
        <f>Q243*H243</f>
        <v>0</v>
      </c>
      <c r="S243" s="142">
        <v>0</v>
      </c>
      <c r="T243" s="143">
        <f>S243*H243</f>
        <v>0</v>
      </c>
      <c r="AR243" s="144" t="s">
        <v>311</v>
      </c>
      <c r="AT243" s="144" t="s">
        <v>307</v>
      </c>
      <c r="AU243" s="144" t="s">
        <v>86</v>
      </c>
      <c r="AY243" s="18" t="s">
        <v>305</v>
      </c>
      <c r="BE243" s="145">
        <f>IF(N243="základní",J243,0)</f>
        <v>0</v>
      </c>
      <c r="BF243" s="145">
        <f>IF(N243="snížená",J243,0)</f>
        <v>0</v>
      </c>
      <c r="BG243" s="145">
        <f>IF(N243="zákl. přenesená",J243,0)</f>
        <v>0</v>
      </c>
      <c r="BH243" s="145">
        <f>IF(N243="sníž. přenesená",J243,0)</f>
        <v>0</v>
      </c>
      <c r="BI243" s="145">
        <f>IF(N243="nulová",J243,0)</f>
        <v>0</v>
      </c>
      <c r="BJ243" s="18" t="s">
        <v>86</v>
      </c>
      <c r="BK243" s="145">
        <f>ROUND(I243*H243,2)</f>
        <v>0</v>
      </c>
      <c r="BL243" s="18" t="s">
        <v>311</v>
      </c>
      <c r="BM243" s="144" t="s">
        <v>1224</v>
      </c>
    </row>
    <row r="244" spans="2:65" s="1" customFormat="1" ht="29.25">
      <c r="B244" s="33"/>
      <c r="D244" s="146" t="s">
        <v>313</v>
      </c>
      <c r="F244" s="147" t="s">
        <v>6240</v>
      </c>
      <c r="I244" s="148"/>
      <c r="L244" s="33"/>
      <c r="M244" s="149"/>
      <c r="T244" s="54"/>
      <c r="AT244" s="18" t="s">
        <v>313</v>
      </c>
      <c r="AU244" s="18" t="s">
        <v>86</v>
      </c>
    </row>
    <row r="245" spans="2:65" s="1" customFormat="1" ht="44.25" customHeight="1">
      <c r="B245" s="33"/>
      <c r="C245" s="133" t="s">
        <v>768</v>
      </c>
      <c r="D245" s="133" t="s">
        <v>307</v>
      </c>
      <c r="E245" s="134" t="s">
        <v>6241</v>
      </c>
      <c r="F245" s="135" t="s">
        <v>6242</v>
      </c>
      <c r="G245" s="136" t="s">
        <v>402</v>
      </c>
      <c r="H245" s="137">
        <v>180</v>
      </c>
      <c r="I245" s="138"/>
      <c r="J245" s="139">
        <f>ROUND(I245*H245,2)</f>
        <v>0</v>
      </c>
      <c r="K245" s="135" t="s">
        <v>721</v>
      </c>
      <c r="L245" s="33"/>
      <c r="M245" s="140" t="s">
        <v>42</v>
      </c>
      <c r="N245" s="141" t="s">
        <v>50</v>
      </c>
      <c r="P245" s="142">
        <f>O245*H245</f>
        <v>0</v>
      </c>
      <c r="Q245" s="142">
        <v>0</v>
      </c>
      <c r="R245" s="142">
        <f>Q245*H245</f>
        <v>0</v>
      </c>
      <c r="S245" s="142">
        <v>0</v>
      </c>
      <c r="T245" s="143">
        <f>S245*H245</f>
        <v>0</v>
      </c>
      <c r="AR245" s="144" t="s">
        <v>311</v>
      </c>
      <c r="AT245" s="144" t="s">
        <v>307</v>
      </c>
      <c r="AU245" s="144" t="s">
        <v>86</v>
      </c>
      <c r="AY245" s="18" t="s">
        <v>305</v>
      </c>
      <c r="BE245" s="145">
        <f>IF(N245="základní",J245,0)</f>
        <v>0</v>
      </c>
      <c r="BF245" s="145">
        <f>IF(N245="snížená",J245,0)</f>
        <v>0</v>
      </c>
      <c r="BG245" s="145">
        <f>IF(N245="zákl. přenesená",J245,0)</f>
        <v>0</v>
      </c>
      <c r="BH245" s="145">
        <f>IF(N245="sníž. přenesená",J245,0)</f>
        <v>0</v>
      </c>
      <c r="BI245" s="145">
        <f>IF(N245="nulová",J245,0)</f>
        <v>0</v>
      </c>
      <c r="BJ245" s="18" t="s">
        <v>86</v>
      </c>
      <c r="BK245" s="145">
        <f>ROUND(I245*H245,2)</f>
        <v>0</v>
      </c>
      <c r="BL245" s="18" t="s">
        <v>311</v>
      </c>
      <c r="BM245" s="144" t="s">
        <v>1242</v>
      </c>
    </row>
    <row r="246" spans="2:65" s="1" customFormat="1" ht="29.25">
      <c r="B246" s="33"/>
      <c r="D246" s="146" t="s">
        <v>313</v>
      </c>
      <c r="F246" s="147" t="s">
        <v>6242</v>
      </c>
      <c r="I246" s="148"/>
      <c r="L246" s="33"/>
      <c r="M246" s="149"/>
      <c r="T246" s="54"/>
      <c r="AT246" s="18" t="s">
        <v>313</v>
      </c>
      <c r="AU246" s="18" t="s">
        <v>86</v>
      </c>
    </row>
    <row r="247" spans="2:65" s="1" customFormat="1" ht="24.2" customHeight="1">
      <c r="B247" s="33"/>
      <c r="C247" s="133" t="s">
        <v>771</v>
      </c>
      <c r="D247" s="133" t="s">
        <v>307</v>
      </c>
      <c r="E247" s="134" t="s">
        <v>6243</v>
      </c>
      <c r="F247" s="135" t="s">
        <v>6244</v>
      </c>
      <c r="G247" s="136" t="s">
        <v>402</v>
      </c>
      <c r="H247" s="137">
        <v>1200</v>
      </c>
      <c r="I247" s="138"/>
      <c r="J247" s="139">
        <f>ROUND(I247*H247,2)</f>
        <v>0</v>
      </c>
      <c r="K247" s="135" t="s">
        <v>310</v>
      </c>
      <c r="L247" s="33"/>
      <c r="M247" s="140" t="s">
        <v>42</v>
      </c>
      <c r="N247" s="141" t="s">
        <v>50</v>
      </c>
      <c r="P247" s="142">
        <f>O247*H247</f>
        <v>0</v>
      </c>
      <c r="Q247" s="142">
        <v>0</v>
      </c>
      <c r="R247" s="142">
        <f>Q247*H247</f>
        <v>0</v>
      </c>
      <c r="S247" s="142">
        <v>0</v>
      </c>
      <c r="T247" s="143">
        <f>S247*H247</f>
        <v>0</v>
      </c>
      <c r="AR247" s="144" t="s">
        <v>311</v>
      </c>
      <c r="AT247" s="144" t="s">
        <v>307</v>
      </c>
      <c r="AU247" s="144" t="s">
        <v>86</v>
      </c>
      <c r="AY247" s="18" t="s">
        <v>305</v>
      </c>
      <c r="BE247" s="145">
        <f>IF(N247="základní",J247,0)</f>
        <v>0</v>
      </c>
      <c r="BF247" s="145">
        <f>IF(N247="snížená",J247,0)</f>
        <v>0</v>
      </c>
      <c r="BG247" s="145">
        <f>IF(N247="zákl. přenesená",J247,0)</f>
        <v>0</v>
      </c>
      <c r="BH247" s="145">
        <f>IF(N247="sníž. přenesená",J247,0)</f>
        <v>0</v>
      </c>
      <c r="BI247" s="145">
        <f>IF(N247="nulová",J247,0)</f>
        <v>0</v>
      </c>
      <c r="BJ247" s="18" t="s">
        <v>86</v>
      </c>
      <c r="BK247" s="145">
        <f>ROUND(I247*H247,2)</f>
        <v>0</v>
      </c>
      <c r="BL247" s="18" t="s">
        <v>311</v>
      </c>
      <c r="BM247" s="144" t="s">
        <v>1253</v>
      </c>
    </row>
    <row r="248" spans="2:65" s="1" customFormat="1" ht="19.5">
      <c r="B248" s="33"/>
      <c r="D248" s="146" t="s">
        <v>313</v>
      </c>
      <c r="F248" s="147" t="s">
        <v>6244</v>
      </c>
      <c r="I248" s="148"/>
      <c r="L248" s="33"/>
      <c r="M248" s="149"/>
      <c r="T248" s="54"/>
      <c r="AT248" s="18" t="s">
        <v>313</v>
      </c>
      <c r="AU248" s="18" t="s">
        <v>86</v>
      </c>
    </row>
    <row r="249" spans="2:65" s="1" customFormat="1" ht="11.25">
      <c r="B249" s="33"/>
      <c r="D249" s="150" t="s">
        <v>315</v>
      </c>
      <c r="F249" s="151" t="s">
        <v>6245</v>
      </c>
      <c r="I249" s="148"/>
      <c r="L249" s="33"/>
      <c r="M249" s="149"/>
      <c r="T249" s="54"/>
      <c r="AT249" s="18" t="s">
        <v>315</v>
      </c>
      <c r="AU249" s="18" t="s">
        <v>86</v>
      </c>
    </row>
    <row r="250" spans="2:65" s="1" customFormat="1" ht="24.2" customHeight="1">
      <c r="B250" s="33"/>
      <c r="C250" s="133" t="s">
        <v>781</v>
      </c>
      <c r="D250" s="133" t="s">
        <v>307</v>
      </c>
      <c r="E250" s="134" t="s">
        <v>6246</v>
      </c>
      <c r="F250" s="135" t="s">
        <v>6247</v>
      </c>
      <c r="G250" s="136" t="s">
        <v>402</v>
      </c>
      <c r="H250" s="137">
        <v>600</v>
      </c>
      <c r="I250" s="138"/>
      <c r="J250" s="139">
        <f>ROUND(I250*H250,2)</f>
        <v>0</v>
      </c>
      <c r="K250" s="135" t="s">
        <v>310</v>
      </c>
      <c r="L250" s="33"/>
      <c r="M250" s="140" t="s">
        <v>42</v>
      </c>
      <c r="N250" s="141" t="s">
        <v>50</v>
      </c>
      <c r="P250" s="142">
        <f>O250*H250</f>
        <v>0</v>
      </c>
      <c r="Q250" s="142">
        <v>0</v>
      </c>
      <c r="R250" s="142">
        <f>Q250*H250</f>
        <v>0</v>
      </c>
      <c r="S250" s="142">
        <v>0</v>
      </c>
      <c r="T250" s="143">
        <f>S250*H250</f>
        <v>0</v>
      </c>
      <c r="AR250" s="144" t="s">
        <v>311</v>
      </c>
      <c r="AT250" s="144" t="s">
        <v>307</v>
      </c>
      <c r="AU250" s="144" t="s">
        <v>86</v>
      </c>
      <c r="AY250" s="18" t="s">
        <v>305</v>
      </c>
      <c r="BE250" s="145">
        <f>IF(N250="základní",J250,0)</f>
        <v>0</v>
      </c>
      <c r="BF250" s="145">
        <f>IF(N250="snížená",J250,0)</f>
        <v>0</v>
      </c>
      <c r="BG250" s="145">
        <f>IF(N250="zákl. přenesená",J250,0)</f>
        <v>0</v>
      </c>
      <c r="BH250" s="145">
        <f>IF(N250="sníž. přenesená",J250,0)</f>
        <v>0</v>
      </c>
      <c r="BI250" s="145">
        <f>IF(N250="nulová",J250,0)</f>
        <v>0</v>
      </c>
      <c r="BJ250" s="18" t="s">
        <v>86</v>
      </c>
      <c r="BK250" s="145">
        <f>ROUND(I250*H250,2)</f>
        <v>0</v>
      </c>
      <c r="BL250" s="18" t="s">
        <v>311</v>
      </c>
      <c r="BM250" s="144" t="s">
        <v>1269</v>
      </c>
    </row>
    <row r="251" spans="2:65" s="1" customFormat="1" ht="19.5">
      <c r="B251" s="33"/>
      <c r="D251" s="146" t="s">
        <v>313</v>
      </c>
      <c r="F251" s="147" t="s">
        <v>6247</v>
      </c>
      <c r="I251" s="148"/>
      <c r="L251" s="33"/>
      <c r="M251" s="149"/>
      <c r="T251" s="54"/>
      <c r="AT251" s="18" t="s">
        <v>313</v>
      </c>
      <c r="AU251" s="18" t="s">
        <v>86</v>
      </c>
    </row>
    <row r="252" spans="2:65" s="1" customFormat="1" ht="11.25">
      <c r="B252" s="33"/>
      <c r="D252" s="150" t="s">
        <v>315</v>
      </c>
      <c r="F252" s="151" t="s">
        <v>6248</v>
      </c>
      <c r="I252" s="148"/>
      <c r="L252" s="33"/>
      <c r="M252" s="149"/>
      <c r="T252" s="54"/>
      <c r="AT252" s="18" t="s">
        <v>315</v>
      </c>
      <c r="AU252" s="18" t="s">
        <v>86</v>
      </c>
    </row>
    <row r="253" spans="2:65" s="1" customFormat="1" ht="24.2" customHeight="1">
      <c r="B253" s="33"/>
      <c r="C253" s="133" t="s">
        <v>786</v>
      </c>
      <c r="D253" s="133" t="s">
        <v>307</v>
      </c>
      <c r="E253" s="134" t="s">
        <v>6249</v>
      </c>
      <c r="F253" s="135" t="s">
        <v>6250</v>
      </c>
      <c r="G253" s="136" t="s">
        <v>402</v>
      </c>
      <c r="H253" s="137">
        <v>250</v>
      </c>
      <c r="I253" s="138"/>
      <c r="J253" s="139">
        <f>ROUND(I253*H253,2)</f>
        <v>0</v>
      </c>
      <c r="K253" s="135" t="s">
        <v>721</v>
      </c>
      <c r="L253" s="33"/>
      <c r="M253" s="140" t="s">
        <v>42</v>
      </c>
      <c r="N253" s="141" t="s">
        <v>50</v>
      </c>
      <c r="P253" s="142">
        <f>O253*H253</f>
        <v>0</v>
      </c>
      <c r="Q253" s="142">
        <v>0</v>
      </c>
      <c r="R253" s="142">
        <f>Q253*H253</f>
        <v>0</v>
      </c>
      <c r="S253" s="142">
        <v>0</v>
      </c>
      <c r="T253" s="143">
        <f>S253*H253</f>
        <v>0</v>
      </c>
      <c r="AR253" s="144" t="s">
        <v>311</v>
      </c>
      <c r="AT253" s="144" t="s">
        <v>307</v>
      </c>
      <c r="AU253" s="144" t="s">
        <v>86</v>
      </c>
      <c r="AY253" s="18" t="s">
        <v>305</v>
      </c>
      <c r="BE253" s="145">
        <f>IF(N253="základní",J253,0)</f>
        <v>0</v>
      </c>
      <c r="BF253" s="145">
        <f>IF(N253="snížená",J253,0)</f>
        <v>0</v>
      </c>
      <c r="BG253" s="145">
        <f>IF(N253="zákl. přenesená",J253,0)</f>
        <v>0</v>
      </c>
      <c r="BH253" s="145">
        <f>IF(N253="sníž. přenesená",J253,0)</f>
        <v>0</v>
      </c>
      <c r="BI253" s="145">
        <f>IF(N253="nulová",J253,0)</f>
        <v>0</v>
      </c>
      <c r="BJ253" s="18" t="s">
        <v>86</v>
      </c>
      <c r="BK253" s="145">
        <f>ROUND(I253*H253,2)</f>
        <v>0</v>
      </c>
      <c r="BL253" s="18" t="s">
        <v>311</v>
      </c>
      <c r="BM253" s="144" t="s">
        <v>1280</v>
      </c>
    </row>
    <row r="254" spans="2:65" s="1" customFormat="1" ht="19.5">
      <c r="B254" s="33"/>
      <c r="D254" s="146" t="s">
        <v>313</v>
      </c>
      <c r="F254" s="147" t="s">
        <v>6250</v>
      </c>
      <c r="I254" s="148"/>
      <c r="L254" s="33"/>
      <c r="M254" s="149"/>
      <c r="T254" s="54"/>
      <c r="AT254" s="18" t="s">
        <v>313</v>
      </c>
      <c r="AU254" s="18" t="s">
        <v>86</v>
      </c>
    </row>
    <row r="255" spans="2:65" s="1" customFormat="1" ht="24.2" customHeight="1">
      <c r="B255" s="33"/>
      <c r="C255" s="133" t="s">
        <v>792</v>
      </c>
      <c r="D255" s="133" t="s">
        <v>307</v>
      </c>
      <c r="E255" s="134" t="s">
        <v>6251</v>
      </c>
      <c r="F255" s="135" t="s">
        <v>6252</v>
      </c>
      <c r="G255" s="136" t="s">
        <v>402</v>
      </c>
      <c r="H255" s="137">
        <v>1400</v>
      </c>
      <c r="I255" s="138"/>
      <c r="J255" s="139">
        <f>ROUND(I255*H255,2)</f>
        <v>0</v>
      </c>
      <c r="K255" s="135" t="s">
        <v>721</v>
      </c>
      <c r="L255" s="33"/>
      <c r="M255" s="140" t="s">
        <v>42</v>
      </c>
      <c r="N255" s="141" t="s">
        <v>50</v>
      </c>
      <c r="P255" s="142">
        <f>O255*H255</f>
        <v>0</v>
      </c>
      <c r="Q255" s="142">
        <v>0</v>
      </c>
      <c r="R255" s="142">
        <f>Q255*H255</f>
        <v>0</v>
      </c>
      <c r="S255" s="142">
        <v>0</v>
      </c>
      <c r="T255" s="143">
        <f>S255*H255</f>
        <v>0</v>
      </c>
      <c r="AR255" s="144" t="s">
        <v>311</v>
      </c>
      <c r="AT255" s="144" t="s">
        <v>307</v>
      </c>
      <c r="AU255" s="144" t="s">
        <v>86</v>
      </c>
      <c r="AY255" s="18" t="s">
        <v>305</v>
      </c>
      <c r="BE255" s="145">
        <f>IF(N255="základní",J255,0)</f>
        <v>0</v>
      </c>
      <c r="BF255" s="145">
        <f>IF(N255="snížená",J255,0)</f>
        <v>0</v>
      </c>
      <c r="BG255" s="145">
        <f>IF(N255="zákl. přenesená",J255,0)</f>
        <v>0</v>
      </c>
      <c r="BH255" s="145">
        <f>IF(N255="sníž. přenesená",J255,0)</f>
        <v>0</v>
      </c>
      <c r="BI255" s="145">
        <f>IF(N255="nulová",J255,0)</f>
        <v>0</v>
      </c>
      <c r="BJ255" s="18" t="s">
        <v>86</v>
      </c>
      <c r="BK255" s="145">
        <f>ROUND(I255*H255,2)</f>
        <v>0</v>
      </c>
      <c r="BL255" s="18" t="s">
        <v>311</v>
      </c>
      <c r="BM255" s="144" t="s">
        <v>1293</v>
      </c>
    </row>
    <row r="256" spans="2:65" s="1" customFormat="1" ht="19.5">
      <c r="B256" s="33"/>
      <c r="D256" s="146" t="s">
        <v>313</v>
      </c>
      <c r="F256" s="147" t="s">
        <v>6252</v>
      </c>
      <c r="I256" s="148"/>
      <c r="L256" s="33"/>
      <c r="M256" s="149"/>
      <c r="T256" s="54"/>
      <c r="AT256" s="18" t="s">
        <v>313</v>
      </c>
      <c r="AU256" s="18" t="s">
        <v>86</v>
      </c>
    </row>
    <row r="257" spans="2:65" s="1" customFormat="1" ht="24.2" customHeight="1">
      <c r="B257" s="33"/>
      <c r="C257" s="133" t="s">
        <v>800</v>
      </c>
      <c r="D257" s="133" t="s">
        <v>307</v>
      </c>
      <c r="E257" s="134" t="s">
        <v>6253</v>
      </c>
      <c r="F257" s="135" t="s">
        <v>6254</v>
      </c>
      <c r="G257" s="136" t="s">
        <v>402</v>
      </c>
      <c r="H257" s="137">
        <v>150</v>
      </c>
      <c r="I257" s="138"/>
      <c r="J257" s="139">
        <f>ROUND(I257*H257,2)</f>
        <v>0</v>
      </c>
      <c r="K257" s="135" t="s">
        <v>721</v>
      </c>
      <c r="L257" s="33"/>
      <c r="M257" s="140" t="s">
        <v>42</v>
      </c>
      <c r="N257" s="141" t="s">
        <v>50</v>
      </c>
      <c r="P257" s="142">
        <f>O257*H257</f>
        <v>0</v>
      </c>
      <c r="Q257" s="142">
        <v>0</v>
      </c>
      <c r="R257" s="142">
        <f>Q257*H257</f>
        <v>0</v>
      </c>
      <c r="S257" s="142">
        <v>0</v>
      </c>
      <c r="T257" s="143">
        <f>S257*H257</f>
        <v>0</v>
      </c>
      <c r="AR257" s="144" t="s">
        <v>311</v>
      </c>
      <c r="AT257" s="144" t="s">
        <v>307</v>
      </c>
      <c r="AU257" s="144" t="s">
        <v>86</v>
      </c>
      <c r="AY257" s="18" t="s">
        <v>305</v>
      </c>
      <c r="BE257" s="145">
        <f>IF(N257="základní",J257,0)</f>
        <v>0</v>
      </c>
      <c r="BF257" s="145">
        <f>IF(N257="snížená",J257,0)</f>
        <v>0</v>
      </c>
      <c r="BG257" s="145">
        <f>IF(N257="zákl. přenesená",J257,0)</f>
        <v>0</v>
      </c>
      <c r="BH257" s="145">
        <f>IF(N257="sníž. přenesená",J257,0)</f>
        <v>0</v>
      </c>
      <c r="BI257" s="145">
        <f>IF(N257="nulová",J257,0)</f>
        <v>0</v>
      </c>
      <c r="BJ257" s="18" t="s">
        <v>86</v>
      </c>
      <c r="BK257" s="145">
        <f>ROUND(I257*H257,2)</f>
        <v>0</v>
      </c>
      <c r="BL257" s="18" t="s">
        <v>311</v>
      </c>
      <c r="BM257" s="144" t="s">
        <v>1304</v>
      </c>
    </row>
    <row r="258" spans="2:65" s="1" customFormat="1" ht="19.5">
      <c r="B258" s="33"/>
      <c r="D258" s="146" t="s">
        <v>313</v>
      </c>
      <c r="F258" s="147" t="s">
        <v>6254</v>
      </c>
      <c r="I258" s="148"/>
      <c r="L258" s="33"/>
      <c r="M258" s="149"/>
      <c r="T258" s="54"/>
      <c r="AT258" s="18" t="s">
        <v>313</v>
      </c>
      <c r="AU258" s="18" t="s">
        <v>86</v>
      </c>
    </row>
    <row r="259" spans="2:65" s="1" customFormat="1" ht="16.5" customHeight="1">
      <c r="B259" s="33"/>
      <c r="C259" s="133" t="s">
        <v>804</v>
      </c>
      <c r="D259" s="133" t="s">
        <v>307</v>
      </c>
      <c r="E259" s="134" t="s">
        <v>6255</v>
      </c>
      <c r="F259" s="135" t="s">
        <v>6256</v>
      </c>
      <c r="G259" s="136" t="s">
        <v>402</v>
      </c>
      <c r="H259" s="137">
        <v>2000</v>
      </c>
      <c r="I259" s="138"/>
      <c r="J259" s="139">
        <f>ROUND(I259*H259,2)</f>
        <v>0</v>
      </c>
      <c r="K259" s="135" t="s">
        <v>721</v>
      </c>
      <c r="L259" s="33"/>
      <c r="M259" s="140" t="s">
        <v>42</v>
      </c>
      <c r="N259" s="141" t="s">
        <v>50</v>
      </c>
      <c r="P259" s="142">
        <f>O259*H259</f>
        <v>0</v>
      </c>
      <c r="Q259" s="142">
        <v>0</v>
      </c>
      <c r="R259" s="142">
        <f>Q259*H259</f>
        <v>0</v>
      </c>
      <c r="S259" s="142">
        <v>0</v>
      </c>
      <c r="T259" s="143">
        <f>S259*H259</f>
        <v>0</v>
      </c>
      <c r="AR259" s="144" t="s">
        <v>311</v>
      </c>
      <c r="AT259" s="144" t="s">
        <v>307</v>
      </c>
      <c r="AU259" s="144" t="s">
        <v>86</v>
      </c>
      <c r="AY259" s="18" t="s">
        <v>305</v>
      </c>
      <c r="BE259" s="145">
        <f>IF(N259="základní",J259,0)</f>
        <v>0</v>
      </c>
      <c r="BF259" s="145">
        <f>IF(N259="snížená",J259,0)</f>
        <v>0</v>
      </c>
      <c r="BG259" s="145">
        <f>IF(N259="zákl. přenesená",J259,0)</f>
        <v>0</v>
      </c>
      <c r="BH259" s="145">
        <f>IF(N259="sníž. přenesená",J259,0)</f>
        <v>0</v>
      </c>
      <c r="BI259" s="145">
        <f>IF(N259="nulová",J259,0)</f>
        <v>0</v>
      </c>
      <c r="BJ259" s="18" t="s">
        <v>86</v>
      </c>
      <c r="BK259" s="145">
        <f>ROUND(I259*H259,2)</f>
        <v>0</v>
      </c>
      <c r="BL259" s="18" t="s">
        <v>311</v>
      </c>
      <c r="BM259" s="144" t="s">
        <v>1317</v>
      </c>
    </row>
    <row r="260" spans="2:65" s="1" customFormat="1" ht="11.25">
      <c r="B260" s="33"/>
      <c r="D260" s="146" t="s">
        <v>313</v>
      </c>
      <c r="F260" s="147" t="s">
        <v>6256</v>
      </c>
      <c r="I260" s="148"/>
      <c r="L260" s="33"/>
      <c r="M260" s="149"/>
      <c r="T260" s="54"/>
      <c r="AT260" s="18" t="s">
        <v>313</v>
      </c>
      <c r="AU260" s="18" t="s">
        <v>86</v>
      </c>
    </row>
    <row r="261" spans="2:65" s="1" customFormat="1" ht="16.5" customHeight="1">
      <c r="B261" s="33"/>
      <c r="C261" s="133" t="s">
        <v>812</v>
      </c>
      <c r="D261" s="133" t="s">
        <v>307</v>
      </c>
      <c r="E261" s="134" t="s">
        <v>6257</v>
      </c>
      <c r="F261" s="135" t="s">
        <v>6258</v>
      </c>
      <c r="G261" s="136" t="s">
        <v>402</v>
      </c>
      <c r="H261" s="137">
        <v>2000</v>
      </c>
      <c r="I261" s="138"/>
      <c r="J261" s="139">
        <f>ROUND(I261*H261,2)</f>
        <v>0</v>
      </c>
      <c r="K261" s="135" t="s">
        <v>721</v>
      </c>
      <c r="L261" s="33"/>
      <c r="M261" s="140" t="s">
        <v>42</v>
      </c>
      <c r="N261" s="141" t="s">
        <v>50</v>
      </c>
      <c r="P261" s="142">
        <f>O261*H261</f>
        <v>0</v>
      </c>
      <c r="Q261" s="142">
        <v>0</v>
      </c>
      <c r="R261" s="142">
        <f>Q261*H261</f>
        <v>0</v>
      </c>
      <c r="S261" s="142">
        <v>0</v>
      </c>
      <c r="T261" s="143">
        <f>S261*H261</f>
        <v>0</v>
      </c>
      <c r="AR261" s="144" t="s">
        <v>311</v>
      </c>
      <c r="AT261" s="144" t="s">
        <v>307</v>
      </c>
      <c r="AU261" s="144" t="s">
        <v>86</v>
      </c>
      <c r="AY261" s="18" t="s">
        <v>305</v>
      </c>
      <c r="BE261" s="145">
        <f>IF(N261="základní",J261,0)</f>
        <v>0</v>
      </c>
      <c r="BF261" s="145">
        <f>IF(N261="snížená",J261,0)</f>
        <v>0</v>
      </c>
      <c r="BG261" s="145">
        <f>IF(N261="zákl. přenesená",J261,0)</f>
        <v>0</v>
      </c>
      <c r="BH261" s="145">
        <f>IF(N261="sníž. přenesená",J261,0)</f>
        <v>0</v>
      </c>
      <c r="BI261" s="145">
        <f>IF(N261="nulová",J261,0)</f>
        <v>0</v>
      </c>
      <c r="BJ261" s="18" t="s">
        <v>86</v>
      </c>
      <c r="BK261" s="145">
        <f>ROUND(I261*H261,2)</f>
        <v>0</v>
      </c>
      <c r="BL261" s="18" t="s">
        <v>311</v>
      </c>
      <c r="BM261" s="144" t="s">
        <v>1334</v>
      </c>
    </row>
    <row r="262" spans="2:65" s="1" customFormat="1" ht="11.25">
      <c r="B262" s="33"/>
      <c r="D262" s="146" t="s">
        <v>313</v>
      </c>
      <c r="F262" s="147" t="s">
        <v>6258</v>
      </c>
      <c r="I262" s="148"/>
      <c r="L262" s="33"/>
      <c r="M262" s="149"/>
      <c r="T262" s="54"/>
      <c r="AT262" s="18" t="s">
        <v>313</v>
      </c>
      <c r="AU262" s="18" t="s">
        <v>86</v>
      </c>
    </row>
    <row r="263" spans="2:65" s="1" customFormat="1" ht="21.75" customHeight="1">
      <c r="B263" s="33"/>
      <c r="C263" s="133" t="s">
        <v>820</v>
      </c>
      <c r="D263" s="133" t="s">
        <v>307</v>
      </c>
      <c r="E263" s="134" t="s">
        <v>6259</v>
      </c>
      <c r="F263" s="135" t="s">
        <v>6260</v>
      </c>
      <c r="G263" s="136" t="s">
        <v>5668</v>
      </c>
      <c r="H263" s="137">
        <v>17860</v>
      </c>
      <c r="I263" s="138"/>
      <c r="J263" s="139">
        <f>ROUND(I263*H263,2)</f>
        <v>0</v>
      </c>
      <c r="K263" s="135" t="s">
        <v>310</v>
      </c>
      <c r="L263" s="33"/>
      <c r="M263" s="140" t="s">
        <v>42</v>
      </c>
      <c r="N263" s="141" t="s">
        <v>50</v>
      </c>
      <c r="P263" s="142">
        <f>O263*H263</f>
        <v>0</v>
      </c>
      <c r="Q263" s="142">
        <v>0</v>
      </c>
      <c r="R263" s="142">
        <f>Q263*H263</f>
        <v>0</v>
      </c>
      <c r="S263" s="142">
        <v>0</v>
      </c>
      <c r="T263" s="143">
        <f>S263*H263</f>
        <v>0</v>
      </c>
      <c r="AR263" s="144" t="s">
        <v>311</v>
      </c>
      <c r="AT263" s="144" t="s">
        <v>307</v>
      </c>
      <c r="AU263" s="144" t="s">
        <v>86</v>
      </c>
      <c r="AY263" s="18" t="s">
        <v>305</v>
      </c>
      <c r="BE263" s="145">
        <f>IF(N263="základní",J263,0)</f>
        <v>0</v>
      </c>
      <c r="BF263" s="145">
        <f>IF(N263="snížená",J263,0)</f>
        <v>0</v>
      </c>
      <c r="BG263" s="145">
        <f>IF(N263="zákl. přenesená",J263,0)</f>
        <v>0</v>
      </c>
      <c r="BH263" s="145">
        <f>IF(N263="sníž. přenesená",J263,0)</f>
        <v>0</v>
      </c>
      <c r="BI263" s="145">
        <f>IF(N263="nulová",J263,0)</f>
        <v>0</v>
      </c>
      <c r="BJ263" s="18" t="s">
        <v>86</v>
      </c>
      <c r="BK263" s="145">
        <f>ROUND(I263*H263,2)</f>
        <v>0</v>
      </c>
      <c r="BL263" s="18" t="s">
        <v>311</v>
      </c>
      <c r="BM263" s="144" t="s">
        <v>1343</v>
      </c>
    </row>
    <row r="264" spans="2:65" s="1" customFormat="1" ht="11.25">
      <c r="B264" s="33"/>
      <c r="D264" s="146" t="s">
        <v>313</v>
      </c>
      <c r="F264" s="147" t="s">
        <v>6260</v>
      </c>
      <c r="I264" s="148"/>
      <c r="L264" s="33"/>
      <c r="M264" s="149"/>
      <c r="T264" s="54"/>
      <c r="AT264" s="18" t="s">
        <v>313</v>
      </c>
      <c r="AU264" s="18" t="s">
        <v>86</v>
      </c>
    </row>
    <row r="265" spans="2:65" s="1" customFormat="1" ht="11.25">
      <c r="B265" s="33"/>
      <c r="D265" s="150" t="s">
        <v>315</v>
      </c>
      <c r="F265" s="151" t="s">
        <v>6261</v>
      </c>
      <c r="I265" s="148"/>
      <c r="L265" s="33"/>
      <c r="M265" s="149"/>
      <c r="T265" s="54"/>
      <c r="AT265" s="18" t="s">
        <v>315</v>
      </c>
      <c r="AU265" s="18" t="s">
        <v>86</v>
      </c>
    </row>
    <row r="266" spans="2:65" s="1" customFormat="1" ht="24.2" customHeight="1">
      <c r="B266" s="33"/>
      <c r="C266" s="133" t="s">
        <v>828</v>
      </c>
      <c r="D266" s="133" t="s">
        <v>307</v>
      </c>
      <c r="E266" s="134" t="s">
        <v>6262</v>
      </c>
      <c r="F266" s="135" t="s">
        <v>6263</v>
      </c>
      <c r="G266" s="136" t="s">
        <v>5668</v>
      </c>
      <c r="H266" s="137">
        <v>6300</v>
      </c>
      <c r="I266" s="138"/>
      <c r="J266" s="139">
        <f>ROUND(I266*H266,2)</f>
        <v>0</v>
      </c>
      <c r="K266" s="135" t="s">
        <v>721</v>
      </c>
      <c r="L266" s="33"/>
      <c r="M266" s="140" t="s">
        <v>42</v>
      </c>
      <c r="N266" s="141" t="s">
        <v>50</v>
      </c>
      <c r="P266" s="142">
        <f>O266*H266</f>
        <v>0</v>
      </c>
      <c r="Q266" s="142">
        <v>0</v>
      </c>
      <c r="R266" s="142">
        <f>Q266*H266</f>
        <v>0</v>
      </c>
      <c r="S266" s="142">
        <v>0</v>
      </c>
      <c r="T266" s="143">
        <f>S266*H266</f>
        <v>0</v>
      </c>
      <c r="AR266" s="144" t="s">
        <v>311</v>
      </c>
      <c r="AT266" s="144" t="s">
        <v>307</v>
      </c>
      <c r="AU266" s="144" t="s">
        <v>86</v>
      </c>
      <c r="AY266" s="18" t="s">
        <v>305</v>
      </c>
      <c r="BE266" s="145">
        <f>IF(N266="základní",J266,0)</f>
        <v>0</v>
      </c>
      <c r="BF266" s="145">
        <f>IF(N266="snížená",J266,0)</f>
        <v>0</v>
      </c>
      <c r="BG266" s="145">
        <f>IF(N266="zákl. přenesená",J266,0)</f>
        <v>0</v>
      </c>
      <c r="BH266" s="145">
        <f>IF(N266="sníž. přenesená",J266,0)</f>
        <v>0</v>
      </c>
      <c r="BI266" s="145">
        <f>IF(N266="nulová",J266,0)</f>
        <v>0</v>
      </c>
      <c r="BJ266" s="18" t="s">
        <v>86</v>
      </c>
      <c r="BK266" s="145">
        <f>ROUND(I266*H266,2)</f>
        <v>0</v>
      </c>
      <c r="BL266" s="18" t="s">
        <v>311</v>
      </c>
      <c r="BM266" s="144" t="s">
        <v>1355</v>
      </c>
    </row>
    <row r="267" spans="2:65" s="1" customFormat="1" ht="19.5">
      <c r="B267" s="33"/>
      <c r="D267" s="146" t="s">
        <v>313</v>
      </c>
      <c r="F267" s="147" t="s">
        <v>6263</v>
      </c>
      <c r="I267" s="148"/>
      <c r="L267" s="33"/>
      <c r="M267" s="149"/>
      <c r="T267" s="54"/>
      <c r="AT267" s="18" t="s">
        <v>313</v>
      </c>
      <c r="AU267" s="18" t="s">
        <v>86</v>
      </c>
    </row>
    <row r="268" spans="2:65" s="1" customFormat="1" ht="21.75" customHeight="1">
      <c r="B268" s="33"/>
      <c r="C268" s="133" t="s">
        <v>835</v>
      </c>
      <c r="D268" s="133" t="s">
        <v>307</v>
      </c>
      <c r="E268" s="134" t="s">
        <v>6264</v>
      </c>
      <c r="F268" s="135" t="s">
        <v>6265</v>
      </c>
      <c r="G268" s="136" t="s">
        <v>5668</v>
      </c>
      <c r="H268" s="137">
        <v>750</v>
      </c>
      <c r="I268" s="138"/>
      <c r="J268" s="139">
        <f>ROUND(I268*H268,2)</f>
        <v>0</v>
      </c>
      <c r="K268" s="135" t="s">
        <v>721</v>
      </c>
      <c r="L268" s="33"/>
      <c r="M268" s="140" t="s">
        <v>42</v>
      </c>
      <c r="N268" s="141" t="s">
        <v>50</v>
      </c>
      <c r="P268" s="142">
        <f>O268*H268</f>
        <v>0</v>
      </c>
      <c r="Q268" s="142">
        <v>0</v>
      </c>
      <c r="R268" s="142">
        <f>Q268*H268</f>
        <v>0</v>
      </c>
      <c r="S268" s="142">
        <v>0</v>
      </c>
      <c r="T268" s="143">
        <f>S268*H268</f>
        <v>0</v>
      </c>
      <c r="AR268" s="144" t="s">
        <v>311</v>
      </c>
      <c r="AT268" s="144" t="s">
        <v>307</v>
      </c>
      <c r="AU268" s="144" t="s">
        <v>86</v>
      </c>
      <c r="AY268" s="18" t="s">
        <v>305</v>
      </c>
      <c r="BE268" s="145">
        <f>IF(N268="základní",J268,0)</f>
        <v>0</v>
      </c>
      <c r="BF268" s="145">
        <f>IF(N268="snížená",J268,0)</f>
        <v>0</v>
      </c>
      <c r="BG268" s="145">
        <f>IF(N268="zákl. přenesená",J268,0)</f>
        <v>0</v>
      </c>
      <c r="BH268" s="145">
        <f>IF(N268="sníž. přenesená",J268,0)</f>
        <v>0</v>
      </c>
      <c r="BI268" s="145">
        <f>IF(N268="nulová",J268,0)</f>
        <v>0</v>
      </c>
      <c r="BJ268" s="18" t="s">
        <v>86</v>
      </c>
      <c r="BK268" s="145">
        <f>ROUND(I268*H268,2)</f>
        <v>0</v>
      </c>
      <c r="BL268" s="18" t="s">
        <v>311</v>
      </c>
      <c r="BM268" s="144" t="s">
        <v>1367</v>
      </c>
    </row>
    <row r="269" spans="2:65" s="1" customFormat="1" ht="11.25">
      <c r="B269" s="33"/>
      <c r="D269" s="146" t="s">
        <v>313</v>
      </c>
      <c r="F269" s="147" t="s">
        <v>6265</v>
      </c>
      <c r="I269" s="148"/>
      <c r="L269" s="33"/>
      <c r="M269" s="149"/>
      <c r="T269" s="54"/>
      <c r="AT269" s="18" t="s">
        <v>313</v>
      </c>
      <c r="AU269" s="18" t="s">
        <v>86</v>
      </c>
    </row>
    <row r="270" spans="2:65" s="1" customFormat="1" ht="21.75" customHeight="1">
      <c r="B270" s="33"/>
      <c r="C270" s="133" t="s">
        <v>842</v>
      </c>
      <c r="D270" s="133" t="s">
        <v>307</v>
      </c>
      <c r="E270" s="134" t="s">
        <v>6266</v>
      </c>
      <c r="F270" s="135" t="s">
        <v>6267</v>
      </c>
      <c r="G270" s="136" t="s">
        <v>5668</v>
      </c>
      <c r="H270" s="137">
        <v>270</v>
      </c>
      <c r="I270" s="138"/>
      <c r="J270" s="139">
        <f>ROUND(I270*H270,2)</f>
        <v>0</v>
      </c>
      <c r="K270" s="135" t="s">
        <v>721</v>
      </c>
      <c r="L270" s="33"/>
      <c r="M270" s="140" t="s">
        <v>42</v>
      </c>
      <c r="N270" s="141" t="s">
        <v>50</v>
      </c>
      <c r="P270" s="142">
        <f>O270*H270</f>
        <v>0</v>
      </c>
      <c r="Q270" s="142">
        <v>0</v>
      </c>
      <c r="R270" s="142">
        <f>Q270*H270</f>
        <v>0</v>
      </c>
      <c r="S270" s="142">
        <v>0</v>
      </c>
      <c r="T270" s="143">
        <f>S270*H270</f>
        <v>0</v>
      </c>
      <c r="AR270" s="144" t="s">
        <v>311</v>
      </c>
      <c r="AT270" s="144" t="s">
        <v>307</v>
      </c>
      <c r="AU270" s="144" t="s">
        <v>86</v>
      </c>
      <c r="AY270" s="18" t="s">
        <v>305</v>
      </c>
      <c r="BE270" s="145">
        <f>IF(N270="základní",J270,0)</f>
        <v>0</v>
      </c>
      <c r="BF270" s="145">
        <f>IF(N270="snížená",J270,0)</f>
        <v>0</v>
      </c>
      <c r="BG270" s="145">
        <f>IF(N270="zákl. přenesená",J270,0)</f>
        <v>0</v>
      </c>
      <c r="BH270" s="145">
        <f>IF(N270="sníž. přenesená",J270,0)</f>
        <v>0</v>
      </c>
      <c r="BI270" s="145">
        <f>IF(N270="nulová",J270,0)</f>
        <v>0</v>
      </c>
      <c r="BJ270" s="18" t="s">
        <v>86</v>
      </c>
      <c r="BK270" s="145">
        <f>ROUND(I270*H270,2)</f>
        <v>0</v>
      </c>
      <c r="BL270" s="18" t="s">
        <v>311</v>
      </c>
      <c r="BM270" s="144" t="s">
        <v>1380</v>
      </c>
    </row>
    <row r="271" spans="2:65" s="1" customFormat="1" ht="11.25">
      <c r="B271" s="33"/>
      <c r="D271" s="146" t="s">
        <v>313</v>
      </c>
      <c r="F271" s="147" t="s">
        <v>6267</v>
      </c>
      <c r="I271" s="148"/>
      <c r="L271" s="33"/>
      <c r="M271" s="149"/>
      <c r="T271" s="54"/>
      <c r="AT271" s="18" t="s">
        <v>313</v>
      </c>
      <c r="AU271" s="18" t="s">
        <v>86</v>
      </c>
    </row>
    <row r="272" spans="2:65" s="1" customFormat="1" ht="21.75" customHeight="1">
      <c r="B272" s="33"/>
      <c r="C272" s="133" t="s">
        <v>849</v>
      </c>
      <c r="D272" s="133" t="s">
        <v>307</v>
      </c>
      <c r="E272" s="134" t="s">
        <v>6268</v>
      </c>
      <c r="F272" s="135" t="s">
        <v>6269</v>
      </c>
      <c r="G272" s="136" t="s">
        <v>5668</v>
      </c>
      <c r="H272" s="137">
        <v>10540</v>
      </c>
      <c r="I272" s="138"/>
      <c r="J272" s="139">
        <f>ROUND(I272*H272,2)</f>
        <v>0</v>
      </c>
      <c r="K272" s="135" t="s">
        <v>721</v>
      </c>
      <c r="L272" s="33"/>
      <c r="M272" s="140" t="s">
        <v>42</v>
      </c>
      <c r="N272" s="141" t="s">
        <v>50</v>
      </c>
      <c r="P272" s="142">
        <f>O272*H272</f>
        <v>0</v>
      </c>
      <c r="Q272" s="142">
        <v>0</v>
      </c>
      <c r="R272" s="142">
        <f>Q272*H272</f>
        <v>0</v>
      </c>
      <c r="S272" s="142">
        <v>0</v>
      </c>
      <c r="T272" s="143">
        <f>S272*H272</f>
        <v>0</v>
      </c>
      <c r="AR272" s="144" t="s">
        <v>311</v>
      </c>
      <c r="AT272" s="144" t="s">
        <v>307</v>
      </c>
      <c r="AU272" s="144" t="s">
        <v>86</v>
      </c>
      <c r="AY272" s="18" t="s">
        <v>305</v>
      </c>
      <c r="BE272" s="145">
        <f>IF(N272="základní",J272,0)</f>
        <v>0</v>
      </c>
      <c r="BF272" s="145">
        <f>IF(N272="snížená",J272,0)</f>
        <v>0</v>
      </c>
      <c r="BG272" s="145">
        <f>IF(N272="zákl. přenesená",J272,0)</f>
        <v>0</v>
      </c>
      <c r="BH272" s="145">
        <f>IF(N272="sníž. přenesená",J272,0)</f>
        <v>0</v>
      </c>
      <c r="BI272" s="145">
        <f>IF(N272="nulová",J272,0)</f>
        <v>0</v>
      </c>
      <c r="BJ272" s="18" t="s">
        <v>86</v>
      </c>
      <c r="BK272" s="145">
        <f>ROUND(I272*H272,2)</f>
        <v>0</v>
      </c>
      <c r="BL272" s="18" t="s">
        <v>311</v>
      </c>
      <c r="BM272" s="144" t="s">
        <v>1392</v>
      </c>
    </row>
    <row r="273" spans="2:65" s="1" customFormat="1" ht="11.25">
      <c r="B273" s="33"/>
      <c r="D273" s="146" t="s">
        <v>313</v>
      </c>
      <c r="F273" s="147" t="s">
        <v>6269</v>
      </c>
      <c r="I273" s="148"/>
      <c r="L273" s="33"/>
      <c r="M273" s="149"/>
      <c r="T273" s="54"/>
      <c r="AT273" s="18" t="s">
        <v>313</v>
      </c>
      <c r="AU273" s="18" t="s">
        <v>86</v>
      </c>
    </row>
    <row r="274" spans="2:65" s="1" customFormat="1" ht="37.9" customHeight="1">
      <c r="B274" s="33"/>
      <c r="C274" s="133" t="s">
        <v>856</v>
      </c>
      <c r="D274" s="133" t="s">
        <v>307</v>
      </c>
      <c r="E274" s="134" t="s">
        <v>6270</v>
      </c>
      <c r="F274" s="135" t="s">
        <v>6271</v>
      </c>
      <c r="G274" s="136" t="s">
        <v>5668</v>
      </c>
      <c r="H274" s="137">
        <v>11560</v>
      </c>
      <c r="I274" s="138"/>
      <c r="J274" s="139">
        <f>ROUND(I274*H274,2)</f>
        <v>0</v>
      </c>
      <c r="K274" s="135" t="s">
        <v>721</v>
      </c>
      <c r="L274" s="33"/>
      <c r="M274" s="140" t="s">
        <v>42</v>
      </c>
      <c r="N274" s="141" t="s">
        <v>50</v>
      </c>
      <c r="P274" s="142">
        <f>O274*H274</f>
        <v>0</v>
      </c>
      <c r="Q274" s="142">
        <v>0</v>
      </c>
      <c r="R274" s="142">
        <f>Q274*H274</f>
        <v>0</v>
      </c>
      <c r="S274" s="142">
        <v>0</v>
      </c>
      <c r="T274" s="143">
        <f>S274*H274</f>
        <v>0</v>
      </c>
      <c r="AR274" s="144" t="s">
        <v>311</v>
      </c>
      <c r="AT274" s="144" t="s">
        <v>307</v>
      </c>
      <c r="AU274" s="144" t="s">
        <v>86</v>
      </c>
      <c r="AY274" s="18" t="s">
        <v>305</v>
      </c>
      <c r="BE274" s="145">
        <f>IF(N274="základní",J274,0)</f>
        <v>0</v>
      </c>
      <c r="BF274" s="145">
        <f>IF(N274="snížená",J274,0)</f>
        <v>0</v>
      </c>
      <c r="BG274" s="145">
        <f>IF(N274="zákl. přenesená",J274,0)</f>
        <v>0</v>
      </c>
      <c r="BH274" s="145">
        <f>IF(N274="sníž. přenesená",J274,0)</f>
        <v>0</v>
      </c>
      <c r="BI274" s="145">
        <f>IF(N274="nulová",J274,0)</f>
        <v>0</v>
      </c>
      <c r="BJ274" s="18" t="s">
        <v>86</v>
      </c>
      <c r="BK274" s="145">
        <f>ROUND(I274*H274,2)</f>
        <v>0</v>
      </c>
      <c r="BL274" s="18" t="s">
        <v>311</v>
      </c>
      <c r="BM274" s="144" t="s">
        <v>1404</v>
      </c>
    </row>
    <row r="275" spans="2:65" s="1" customFormat="1" ht="19.5">
      <c r="B275" s="33"/>
      <c r="D275" s="146" t="s">
        <v>313</v>
      </c>
      <c r="F275" s="147" t="s">
        <v>6271</v>
      </c>
      <c r="I275" s="148"/>
      <c r="L275" s="33"/>
      <c r="M275" s="149"/>
      <c r="T275" s="54"/>
      <c r="AT275" s="18" t="s">
        <v>313</v>
      </c>
      <c r="AU275" s="18" t="s">
        <v>86</v>
      </c>
    </row>
    <row r="276" spans="2:65" s="1" customFormat="1" ht="24.2" customHeight="1">
      <c r="B276" s="33"/>
      <c r="C276" s="133" t="s">
        <v>864</v>
      </c>
      <c r="D276" s="133" t="s">
        <v>307</v>
      </c>
      <c r="E276" s="134" t="s">
        <v>6272</v>
      </c>
      <c r="F276" s="135" t="s">
        <v>6273</v>
      </c>
      <c r="G276" s="136" t="s">
        <v>5668</v>
      </c>
      <c r="H276" s="137">
        <v>50</v>
      </c>
      <c r="I276" s="138"/>
      <c r="J276" s="139">
        <f>ROUND(I276*H276,2)</f>
        <v>0</v>
      </c>
      <c r="K276" s="135" t="s">
        <v>310</v>
      </c>
      <c r="L276" s="33"/>
      <c r="M276" s="140" t="s">
        <v>42</v>
      </c>
      <c r="N276" s="141" t="s">
        <v>50</v>
      </c>
      <c r="P276" s="142">
        <f>O276*H276</f>
        <v>0</v>
      </c>
      <c r="Q276" s="142">
        <v>0</v>
      </c>
      <c r="R276" s="142">
        <f>Q276*H276</f>
        <v>0</v>
      </c>
      <c r="S276" s="142">
        <v>0</v>
      </c>
      <c r="T276" s="143">
        <f>S276*H276</f>
        <v>0</v>
      </c>
      <c r="AR276" s="144" t="s">
        <v>311</v>
      </c>
      <c r="AT276" s="144" t="s">
        <v>307</v>
      </c>
      <c r="AU276" s="144" t="s">
        <v>86</v>
      </c>
      <c r="AY276" s="18" t="s">
        <v>305</v>
      </c>
      <c r="BE276" s="145">
        <f>IF(N276="základní",J276,0)</f>
        <v>0</v>
      </c>
      <c r="BF276" s="145">
        <f>IF(N276="snížená",J276,0)</f>
        <v>0</v>
      </c>
      <c r="BG276" s="145">
        <f>IF(N276="zákl. přenesená",J276,0)</f>
        <v>0</v>
      </c>
      <c r="BH276" s="145">
        <f>IF(N276="sníž. přenesená",J276,0)</f>
        <v>0</v>
      </c>
      <c r="BI276" s="145">
        <f>IF(N276="nulová",J276,0)</f>
        <v>0</v>
      </c>
      <c r="BJ276" s="18" t="s">
        <v>86</v>
      </c>
      <c r="BK276" s="145">
        <f>ROUND(I276*H276,2)</f>
        <v>0</v>
      </c>
      <c r="BL276" s="18" t="s">
        <v>311</v>
      </c>
      <c r="BM276" s="144" t="s">
        <v>1418</v>
      </c>
    </row>
    <row r="277" spans="2:65" s="1" customFormat="1" ht="19.5">
      <c r="B277" s="33"/>
      <c r="D277" s="146" t="s">
        <v>313</v>
      </c>
      <c r="F277" s="147" t="s">
        <v>6273</v>
      </c>
      <c r="I277" s="148"/>
      <c r="L277" s="33"/>
      <c r="M277" s="149"/>
      <c r="T277" s="54"/>
      <c r="AT277" s="18" t="s">
        <v>313</v>
      </c>
      <c r="AU277" s="18" t="s">
        <v>86</v>
      </c>
    </row>
    <row r="278" spans="2:65" s="1" customFormat="1" ht="11.25">
      <c r="B278" s="33"/>
      <c r="D278" s="150" t="s">
        <v>315</v>
      </c>
      <c r="F278" s="151" t="s">
        <v>6274</v>
      </c>
      <c r="I278" s="148"/>
      <c r="L278" s="33"/>
      <c r="M278" s="149"/>
      <c r="T278" s="54"/>
      <c r="AT278" s="18" t="s">
        <v>315</v>
      </c>
      <c r="AU278" s="18" t="s">
        <v>86</v>
      </c>
    </row>
    <row r="279" spans="2:65" s="1" customFormat="1" ht="16.5" customHeight="1">
      <c r="B279" s="33"/>
      <c r="C279" s="133" t="s">
        <v>872</v>
      </c>
      <c r="D279" s="133" t="s">
        <v>307</v>
      </c>
      <c r="E279" s="134" t="s">
        <v>6275</v>
      </c>
      <c r="F279" s="135" t="s">
        <v>6276</v>
      </c>
      <c r="G279" s="136" t="s">
        <v>5668</v>
      </c>
      <c r="H279" s="137">
        <v>50</v>
      </c>
      <c r="I279" s="138"/>
      <c r="J279" s="139">
        <f>ROUND(I279*H279,2)</f>
        <v>0</v>
      </c>
      <c r="K279" s="135" t="s">
        <v>721</v>
      </c>
      <c r="L279" s="33"/>
      <c r="M279" s="140" t="s">
        <v>42</v>
      </c>
      <c r="N279" s="141" t="s">
        <v>50</v>
      </c>
      <c r="P279" s="142">
        <f>O279*H279</f>
        <v>0</v>
      </c>
      <c r="Q279" s="142">
        <v>0</v>
      </c>
      <c r="R279" s="142">
        <f>Q279*H279</f>
        <v>0</v>
      </c>
      <c r="S279" s="142">
        <v>0</v>
      </c>
      <c r="T279" s="143">
        <f>S279*H279</f>
        <v>0</v>
      </c>
      <c r="AR279" s="144" t="s">
        <v>311</v>
      </c>
      <c r="AT279" s="144" t="s">
        <v>307</v>
      </c>
      <c r="AU279" s="144" t="s">
        <v>86</v>
      </c>
      <c r="AY279" s="18" t="s">
        <v>305</v>
      </c>
      <c r="BE279" s="145">
        <f>IF(N279="základní",J279,0)</f>
        <v>0</v>
      </c>
      <c r="BF279" s="145">
        <f>IF(N279="snížená",J279,0)</f>
        <v>0</v>
      </c>
      <c r="BG279" s="145">
        <f>IF(N279="zákl. přenesená",J279,0)</f>
        <v>0</v>
      </c>
      <c r="BH279" s="145">
        <f>IF(N279="sníž. přenesená",J279,0)</f>
        <v>0</v>
      </c>
      <c r="BI279" s="145">
        <f>IF(N279="nulová",J279,0)</f>
        <v>0</v>
      </c>
      <c r="BJ279" s="18" t="s">
        <v>86</v>
      </c>
      <c r="BK279" s="145">
        <f>ROUND(I279*H279,2)</f>
        <v>0</v>
      </c>
      <c r="BL279" s="18" t="s">
        <v>311</v>
      </c>
      <c r="BM279" s="144" t="s">
        <v>1431</v>
      </c>
    </row>
    <row r="280" spans="2:65" s="1" customFormat="1" ht="11.25">
      <c r="B280" s="33"/>
      <c r="D280" s="146" t="s">
        <v>313</v>
      </c>
      <c r="F280" s="147" t="s">
        <v>6276</v>
      </c>
      <c r="I280" s="148"/>
      <c r="L280" s="33"/>
      <c r="M280" s="149"/>
      <c r="T280" s="54"/>
      <c r="AT280" s="18" t="s">
        <v>313</v>
      </c>
      <c r="AU280" s="18" t="s">
        <v>86</v>
      </c>
    </row>
    <row r="281" spans="2:65" s="1" customFormat="1" ht="16.5" customHeight="1">
      <c r="B281" s="33"/>
      <c r="C281" s="133" t="s">
        <v>880</v>
      </c>
      <c r="D281" s="133" t="s">
        <v>307</v>
      </c>
      <c r="E281" s="134" t="s">
        <v>6277</v>
      </c>
      <c r="F281" s="135" t="s">
        <v>6278</v>
      </c>
      <c r="G281" s="136" t="s">
        <v>5668</v>
      </c>
      <c r="H281" s="137">
        <v>15</v>
      </c>
      <c r="I281" s="138"/>
      <c r="J281" s="139">
        <f>ROUND(I281*H281,2)</f>
        <v>0</v>
      </c>
      <c r="K281" s="135" t="s">
        <v>310</v>
      </c>
      <c r="L281" s="33"/>
      <c r="M281" s="140" t="s">
        <v>42</v>
      </c>
      <c r="N281" s="141" t="s">
        <v>50</v>
      </c>
      <c r="P281" s="142">
        <f>O281*H281</f>
        <v>0</v>
      </c>
      <c r="Q281" s="142">
        <v>0</v>
      </c>
      <c r="R281" s="142">
        <f>Q281*H281</f>
        <v>0</v>
      </c>
      <c r="S281" s="142">
        <v>0</v>
      </c>
      <c r="T281" s="143">
        <f>S281*H281</f>
        <v>0</v>
      </c>
      <c r="AR281" s="144" t="s">
        <v>311</v>
      </c>
      <c r="AT281" s="144" t="s">
        <v>307</v>
      </c>
      <c r="AU281" s="144" t="s">
        <v>86</v>
      </c>
      <c r="AY281" s="18" t="s">
        <v>305</v>
      </c>
      <c r="BE281" s="145">
        <f>IF(N281="základní",J281,0)</f>
        <v>0</v>
      </c>
      <c r="BF281" s="145">
        <f>IF(N281="snížená",J281,0)</f>
        <v>0</v>
      </c>
      <c r="BG281" s="145">
        <f>IF(N281="zákl. přenesená",J281,0)</f>
        <v>0</v>
      </c>
      <c r="BH281" s="145">
        <f>IF(N281="sníž. přenesená",J281,0)</f>
        <v>0</v>
      </c>
      <c r="BI281" s="145">
        <f>IF(N281="nulová",J281,0)</f>
        <v>0</v>
      </c>
      <c r="BJ281" s="18" t="s">
        <v>86</v>
      </c>
      <c r="BK281" s="145">
        <f>ROUND(I281*H281,2)</f>
        <v>0</v>
      </c>
      <c r="BL281" s="18" t="s">
        <v>311</v>
      </c>
      <c r="BM281" s="144" t="s">
        <v>1444</v>
      </c>
    </row>
    <row r="282" spans="2:65" s="1" customFormat="1" ht="11.25">
      <c r="B282" s="33"/>
      <c r="D282" s="146" t="s">
        <v>313</v>
      </c>
      <c r="F282" s="147" t="s">
        <v>6278</v>
      </c>
      <c r="I282" s="148"/>
      <c r="L282" s="33"/>
      <c r="M282" s="149"/>
      <c r="T282" s="54"/>
      <c r="AT282" s="18" t="s">
        <v>313</v>
      </c>
      <c r="AU282" s="18" t="s">
        <v>86</v>
      </c>
    </row>
    <row r="283" spans="2:65" s="1" customFormat="1" ht="11.25">
      <c r="B283" s="33"/>
      <c r="D283" s="150" t="s">
        <v>315</v>
      </c>
      <c r="F283" s="151" t="s">
        <v>6279</v>
      </c>
      <c r="I283" s="148"/>
      <c r="L283" s="33"/>
      <c r="M283" s="149"/>
      <c r="T283" s="54"/>
      <c r="AT283" s="18" t="s">
        <v>315</v>
      </c>
      <c r="AU283" s="18" t="s">
        <v>86</v>
      </c>
    </row>
    <row r="284" spans="2:65" s="1" customFormat="1" ht="24.2" customHeight="1">
      <c r="B284" s="33"/>
      <c r="C284" s="133" t="s">
        <v>888</v>
      </c>
      <c r="D284" s="133" t="s">
        <v>307</v>
      </c>
      <c r="E284" s="134" t="s">
        <v>6280</v>
      </c>
      <c r="F284" s="135" t="s">
        <v>6281</v>
      </c>
      <c r="G284" s="136" t="s">
        <v>5668</v>
      </c>
      <c r="H284" s="137">
        <v>15</v>
      </c>
      <c r="I284" s="138"/>
      <c r="J284" s="139">
        <f>ROUND(I284*H284,2)</f>
        <v>0</v>
      </c>
      <c r="K284" s="135" t="s">
        <v>721</v>
      </c>
      <c r="L284" s="33"/>
      <c r="M284" s="140" t="s">
        <v>42</v>
      </c>
      <c r="N284" s="141" t="s">
        <v>50</v>
      </c>
      <c r="P284" s="142">
        <f>O284*H284</f>
        <v>0</v>
      </c>
      <c r="Q284" s="142">
        <v>0</v>
      </c>
      <c r="R284" s="142">
        <f>Q284*H284</f>
        <v>0</v>
      </c>
      <c r="S284" s="142">
        <v>0</v>
      </c>
      <c r="T284" s="143">
        <f>S284*H284</f>
        <v>0</v>
      </c>
      <c r="AR284" s="144" t="s">
        <v>311</v>
      </c>
      <c r="AT284" s="144" t="s">
        <v>307</v>
      </c>
      <c r="AU284" s="144" t="s">
        <v>86</v>
      </c>
      <c r="AY284" s="18" t="s">
        <v>305</v>
      </c>
      <c r="BE284" s="145">
        <f>IF(N284="základní",J284,0)</f>
        <v>0</v>
      </c>
      <c r="BF284" s="145">
        <f>IF(N284="snížená",J284,0)</f>
        <v>0</v>
      </c>
      <c r="BG284" s="145">
        <f>IF(N284="zákl. přenesená",J284,0)</f>
        <v>0</v>
      </c>
      <c r="BH284" s="145">
        <f>IF(N284="sníž. přenesená",J284,0)</f>
        <v>0</v>
      </c>
      <c r="BI284" s="145">
        <f>IF(N284="nulová",J284,0)</f>
        <v>0</v>
      </c>
      <c r="BJ284" s="18" t="s">
        <v>86</v>
      </c>
      <c r="BK284" s="145">
        <f>ROUND(I284*H284,2)</f>
        <v>0</v>
      </c>
      <c r="BL284" s="18" t="s">
        <v>311</v>
      </c>
      <c r="BM284" s="144" t="s">
        <v>1457</v>
      </c>
    </row>
    <row r="285" spans="2:65" s="1" customFormat="1" ht="11.25">
      <c r="B285" s="33"/>
      <c r="D285" s="146" t="s">
        <v>313</v>
      </c>
      <c r="F285" s="147" t="s">
        <v>6281</v>
      </c>
      <c r="I285" s="148"/>
      <c r="L285" s="33"/>
      <c r="M285" s="149"/>
      <c r="T285" s="54"/>
      <c r="AT285" s="18" t="s">
        <v>313</v>
      </c>
      <c r="AU285" s="18" t="s">
        <v>86</v>
      </c>
    </row>
    <row r="286" spans="2:65" s="1" customFormat="1" ht="16.5" customHeight="1">
      <c r="B286" s="33"/>
      <c r="C286" s="133" t="s">
        <v>896</v>
      </c>
      <c r="D286" s="133" t="s">
        <v>307</v>
      </c>
      <c r="E286" s="134" t="s">
        <v>6282</v>
      </c>
      <c r="F286" s="135" t="s">
        <v>6283</v>
      </c>
      <c r="G286" s="136" t="s">
        <v>5668</v>
      </c>
      <c r="H286" s="137">
        <v>1</v>
      </c>
      <c r="I286" s="138"/>
      <c r="J286" s="139">
        <f>ROUND(I286*H286,2)</f>
        <v>0</v>
      </c>
      <c r="K286" s="135" t="s">
        <v>310</v>
      </c>
      <c r="L286" s="33"/>
      <c r="M286" s="140" t="s">
        <v>42</v>
      </c>
      <c r="N286" s="141" t="s">
        <v>50</v>
      </c>
      <c r="P286" s="142">
        <f>O286*H286</f>
        <v>0</v>
      </c>
      <c r="Q286" s="142">
        <v>0</v>
      </c>
      <c r="R286" s="142">
        <f>Q286*H286</f>
        <v>0</v>
      </c>
      <c r="S286" s="142">
        <v>0</v>
      </c>
      <c r="T286" s="143">
        <f>S286*H286</f>
        <v>0</v>
      </c>
      <c r="AR286" s="144" t="s">
        <v>311</v>
      </c>
      <c r="AT286" s="144" t="s">
        <v>307</v>
      </c>
      <c r="AU286" s="144" t="s">
        <v>86</v>
      </c>
      <c r="AY286" s="18" t="s">
        <v>305</v>
      </c>
      <c r="BE286" s="145">
        <f>IF(N286="základní",J286,0)</f>
        <v>0</v>
      </c>
      <c r="BF286" s="145">
        <f>IF(N286="snížená",J286,0)</f>
        <v>0</v>
      </c>
      <c r="BG286" s="145">
        <f>IF(N286="zákl. přenesená",J286,0)</f>
        <v>0</v>
      </c>
      <c r="BH286" s="145">
        <f>IF(N286="sníž. přenesená",J286,0)</f>
        <v>0</v>
      </c>
      <c r="BI286" s="145">
        <f>IF(N286="nulová",J286,0)</f>
        <v>0</v>
      </c>
      <c r="BJ286" s="18" t="s">
        <v>86</v>
      </c>
      <c r="BK286" s="145">
        <f>ROUND(I286*H286,2)</f>
        <v>0</v>
      </c>
      <c r="BL286" s="18" t="s">
        <v>311</v>
      </c>
      <c r="BM286" s="144" t="s">
        <v>1479</v>
      </c>
    </row>
    <row r="287" spans="2:65" s="1" customFormat="1" ht="11.25">
      <c r="B287" s="33"/>
      <c r="D287" s="146" t="s">
        <v>313</v>
      </c>
      <c r="F287" s="147" t="s">
        <v>6283</v>
      </c>
      <c r="I287" s="148"/>
      <c r="L287" s="33"/>
      <c r="M287" s="149"/>
      <c r="T287" s="54"/>
      <c r="AT287" s="18" t="s">
        <v>313</v>
      </c>
      <c r="AU287" s="18" t="s">
        <v>86</v>
      </c>
    </row>
    <row r="288" spans="2:65" s="1" customFormat="1" ht="11.25">
      <c r="B288" s="33"/>
      <c r="D288" s="150" t="s">
        <v>315</v>
      </c>
      <c r="F288" s="151" t="s">
        <v>6284</v>
      </c>
      <c r="I288" s="148"/>
      <c r="L288" s="33"/>
      <c r="M288" s="149"/>
      <c r="T288" s="54"/>
      <c r="AT288" s="18" t="s">
        <v>315</v>
      </c>
      <c r="AU288" s="18" t="s">
        <v>86</v>
      </c>
    </row>
    <row r="289" spans="2:65" s="1" customFormat="1" ht="24.2" customHeight="1">
      <c r="B289" s="33"/>
      <c r="C289" s="133" t="s">
        <v>904</v>
      </c>
      <c r="D289" s="133" t="s">
        <v>307</v>
      </c>
      <c r="E289" s="134" t="s">
        <v>6285</v>
      </c>
      <c r="F289" s="135" t="s">
        <v>6286</v>
      </c>
      <c r="G289" s="136" t="s">
        <v>5668</v>
      </c>
      <c r="H289" s="137">
        <v>253</v>
      </c>
      <c r="I289" s="138"/>
      <c r="J289" s="139">
        <f>ROUND(I289*H289,2)</f>
        <v>0</v>
      </c>
      <c r="K289" s="135" t="s">
        <v>310</v>
      </c>
      <c r="L289" s="33"/>
      <c r="M289" s="140" t="s">
        <v>42</v>
      </c>
      <c r="N289" s="141" t="s">
        <v>50</v>
      </c>
      <c r="P289" s="142">
        <f>O289*H289</f>
        <v>0</v>
      </c>
      <c r="Q289" s="142">
        <v>0</v>
      </c>
      <c r="R289" s="142">
        <f>Q289*H289</f>
        <v>0</v>
      </c>
      <c r="S289" s="142">
        <v>0</v>
      </c>
      <c r="T289" s="143">
        <f>S289*H289</f>
        <v>0</v>
      </c>
      <c r="AR289" s="144" t="s">
        <v>311</v>
      </c>
      <c r="AT289" s="144" t="s">
        <v>307</v>
      </c>
      <c r="AU289" s="144" t="s">
        <v>86</v>
      </c>
      <c r="AY289" s="18" t="s">
        <v>305</v>
      </c>
      <c r="BE289" s="145">
        <f>IF(N289="základní",J289,0)</f>
        <v>0</v>
      </c>
      <c r="BF289" s="145">
        <f>IF(N289="snížená",J289,0)</f>
        <v>0</v>
      </c>
      <c r="BG289" s="145">
        <f>IF(N289="zákl. přenesená",J289,0)</f>
        <v>0</v>
      </c>
      <c r="BH289" s="145">
        <f>IF(N289="sníž. přenesená",J289,0)</f>
        <v>0</v>
      </c>
      <c r="BI289" s="145">
        <f>IF(N289="nulová",J289,0)</f>
        <v>0</v>
      </c>
      <c r="BJ289" s="18" t="s">
        <v>86</v>
      </c>
      <c r="BK289" s="145">
        <f>ROUND(I289*H289,2)</f>
        <v>0</v>
      </c>
      <c r="BL289" s="18" t="s">
        <v>311</v>
      </c>
      <c r="BM289" s="144" t="s">
        <v>1490</v>
      </c>
    </row>
    <row r="290" spans="2:65" s="1" customFormat="1" ht="11.25">
      <c r="B290" s="33"/>
      <c r="D290" s="146" t="s">
        <v>313</v>
      </c>
      <c r="F290" s="147" t="s">
        <v>6286</v>
      </c>
      <c r="I290" s="148"/>
      <c r="L290" s="33"/>
      <c r="M290" s="149"/>
      <c r="T290" s="54"/>
      <c r="AT290" s="18" t="s">
        <v>313</v>
      </c>
      <c r="AU290" s="18" t="s">
        <v>86</v>
      </c>
    </row>
    <row r="291" spans="2:65" s="1" customFormat="1" ht="11.25">
      <c r="B291" s="33"/>
      <c r="D291" s="150" t="s">
        <v>315</v>
      </c>
      <c r="F291" s="151" t="s">
        <v>6287</v>
      </c>
      <c r="I291" s="148"/>
      <c r="L291" s="33"/>
      <c r="M291" s="149"/>
      <c r="T291" s="54"/>
      <c r="AT291" s="18" t="s">
        <v>315</v>
      </c>
      <c r="AU291" s="18" t="s">
        <v>86</v>
      </c>
    </row>
    <row r="292" spans="2:65" s="1" customFormat="1" ht="24.2" customHeight="1">
      <c r="B292" s="33"/>
      <c r="C292" s="133" t="s">
        <v>914</v>
      </c>
      <c r="D292" s="133" t="s">
        <v>307</v>
      </c>
      <c r="E292" s="134" t="s">
        <v>6288</v>
      </c>
      <c r="F292" s="135" t="s">
        <v>6289</v>
      </c>
      <c r="G292" s="136" t="s">
        <v>5668</v>
      </c>
      <c r="H292" s="137">
        <v>1</v>
      </c>
      <c r="I292" s="138"/>
      <c r="J292" s="139">
        <f>ROUND(I292*H292,2)</f>
        <v>0</v>
      </c>
      <c r="K292" s="135" t="s">
        <v>721</v>
      </c>
      <c r="L292" s="33"/>
      <c r="M292" s="140" t="s">
        <v>42</v>
      </c>
      <c r="N292" s="141" t="s">
        <v>50</v>
      </c>
      <c r="P292" s="142">
        <f>O292*H292</f>
        <v>0</v>
      </c>
      <c r="Q292" s="142">
        <v>0</v>
      </c>
      <c r="R292" s="142">
        <f>Q292*H292</f>
        <v>0</v>
      </c>
      <c r="S292" s="142">
        <v>0</v>
      </c>
      <c r="T292" s="143">
        <f>S292*H292</f>
        <v>0</v>
      </c>
      <c r="AR292" s="144" t="s">
        <v>311</v>
      </c>
      <c r="AT292" s="144" t="s">
        <v>307</v>
      </c>
      <c r="AU292" s="144" t="s">
        <v>86</v>
      </c>
      <c r="AY292" s="18" t="s">
        <v>305</v>
      </c>
      <c r="BE292" s="145">
        <f>IF(N292="základní",J292,0)</f>
        <v>0</v>
      </c>
      <c r="BF292" s="145">
        <f>IF(N292="snížená",J292,0)</f>
        <v>0</v>
      </c>
      <c r="BG292" s="145">
        <f>IF(N292="zákl. přenesená",J292,0)</f>
        <v>0</v>
      </c>
      <c r="BH292" s="145">
        <f>IF(N292="sníž. přenesená",J292,0)</f>
        <v>0</v>
      </c>
      <c r="BI292" s="145">
        <f>IF(N292="nulová",J292,0)</f>
        <v>0</v>
      </c>
      <c r="BJ292" s="18" t="s">
        <v>86</v>
      </c>
      <c r="BK292" s="145">
        <f>ROUND(I292*H292,2)</f>
        <v>0</v>
      </c>
      <c r="BL292" s="18" t="s">
        <v>311</v>
      </c>
      <c r="BM292" s="144" t="s">
        <v>1500</v>
      </c>
    </row>
    <row r="293" spans="2:65" s="1" customFormat="1" ht="11.25">
      <c r="B293" s="33"/>
      <c r="D293" s="146" t="s">
        <v>313</v>
      </c>
      <c r="F293" s="147" t="s">
        <v>6289</v>
      </c>
      <c r="I293" s="148"/>
      <c r="L293" s="33"/>
      <c r="M293" s="149"/>
      <c r="T293" s="54"/>
      <c r="AT293" s="18" t="s">
        <v>313</v>
      </c>
      <c r="AU293" s="18" t="s">
        <v>86</v>
      </c>
    </row>
    <row r="294" spans="2:65" s="1" customFormat="1" ht="16.5" customHeight="1">
      <c r="B294" s="33"/>
      <c r="C294" s="133" t="s">
        <v>923</v>
      </c>
      <c r="D294" s="133" t="s">
        <v>307</v>
      </c>
      <c r="E294" s="134" t="s">
        <v>6290</v>
      </c>
      <c r="F294" s="135" t="s">
        <v>6291</v>
      </c>
      <c r="G294" s="136" t="s">
        <v>5668</v>
      </c>
      <c r="H294" s="137">
        <v>1</v>
      </c>
      <c r="I294" s="138"/>
      <c r="J294" s="139">
        <f>ROUND(I294*H294,2)</f>
        <v>0</v>
      </c>
      <c r="K294" s="135" t="s">
        <v>310</v>
      </c>
      <c r="L294" s="33"/>
      <c r="M294" s="140" t="s">
        <v>42</v>
      </c>
      <c r="N294" s="141" t="s">
        <v>50</v>
      </c>
      <c r="P294" s="142">
        <f>O294*H294</f>
        <v>0</v>
      </c>
      <c r="Q294" s="142">
        <v>0</v>
      </c>
      <c r="R294" s="142">
        <f>Q294*H294</f>
        <v>0</v>
      </c>
      <c r="S294" s="142">
        <v>0</v>
      </c>
      <c r="T294" s="143">
        <f>S294*H294</f>
        <v>0</v>
      </c>
      <c r="AR294" s="144" t="s">
        <v>311</v>
      </c>
      <c r="AT294" s="144" t="s">
        <v>307</v>
      </c>
      <c r="AU294" s="144" t="s">
        <v>86</v>
      </c>
      <c r="AY294" s="18" t="s">
        <v>305</v>
      </c>
      <c r="BE294" s="145">
        <f>IF(N294="základní",J294,0)</f>
        <v>0</v>
      </c>
      <c r="BF294" s="145">
        <f>IF(N294="snížená",J294,0)</f>
        <v>0</v>
      </c>
      <c r="BG294" s="145">
        <f>IF(N294="zákl. přenesená",J294,0)</f>
        <v>0</v>
      </c>
      <c r="BH294" s="145">
        <f>IF(N294="sníž. přenesená",J294,0)</f>
        <v>0</v>
      </c>
      <c r="BI294" s="145">
        <f>IF(N294="nulová",J294,0)</f>
        <v>0</v>
      </c>
      <c r="BJ294" s="18" t="s">
        <v>86</v>
      </c>
      <c r="BK294" s="145">
        <f>ROUND(I294*H294,2)</f>
        <v>0</v>
      </c>
      <c r="BL294" s="18" t="s">
        <v>311</v>
      </c>
      <c r="BM294" s="144" t="s">
        <v>1510</v>
      </c>
    </row>
    <row r="295" spans="2:65" s="1" customFormat="1" ht="11.25">
      <c r="B295" s="33"/>
      <c r="D295" s="146" t="s">
        <v>313</v>
      </c>
      <c r="F295" s="147" t="s">
        <v>6291</v>
      </c>
      <c r="I295" s="148"/>
      <c r="L295" s="33"/>
      <c r="M295" s="149"/>
      <c r="T295" s="54"/>
      <c r="AT295" s="18" t="s">
        <v>313</v>
      </c>
      <c r="AU295" s="18" t="s">
        <v>86</v>
      </c>
    </row>
    <row r="296" spans="2:65" s="1" customFormat="1" ht="11.25">
      <c r="B296" s="33"/>
      <c r="D296" s="150" t="s">
        <v>315</v>
      </c>
      <c r="F296" s="151" t="s">
        <v>6292</v>
      </c>
      <c r="I296" s="148"/>
      <c r="L296" s="33"/>
      <c r="M296" s="149"/>
      <c r="T296" s="54"/>
      <c r="AT296" s="18" t="s">
        <v>315</v>
      </c>
      <c r="AU296" s="18" t="s">
        <v>86</v>
      </c>
    </row>
    <row r="297" spans="2:65" s="1" customFormat="1" ht="24.2" customHeight="1">
      <c r="B297" s="33"/>
      <c r="C297" s="133" t="s">
        <v>929</v>
      </c>
      <c r="D297" s="133" t="s">
        <v>307</v>
      </c>
      <c r="E297" s="134" t="s">
        <v>6293</v>
      </c>
      <c r="F297" s="135" t="s">
        <v>6294</v>
      </c>
      <c r="G297" s="136" t="s">
        <v>5668</v>
      </c>
      <c r="H297" s="137">
        <v>253</v>
      </c>
      <c r="I297" s="138"/>
      <c r="J297" s="139">
        <f>ROUND(I297*H297,2)</f>
        <v>0</v>
      </c>
      <c r="K297" s="135" t="s">
        <v>310</v>
      </c>
      <c r="L297" s="33"/>
      <c r="M297" s="140" t="s">
        <v>42</v>
      </c>
      <c r="N297" s="141" t="s">
        <v>50</v>
      </c>
      <c r="P297" s="142">
        <f>O297*H297</f>
        <v>0</v>
      </c>
      <c r="Q297" s="142">
        <v>0</v>
      </c>
      <c r="R297" s="142">
        <f>Q297*H297</f>
        <v>0</v>
      </c>
      <c r="S297" s="142">
        <v>0</v>
      </c>
      <c r="T297" s="143">
        <f>S297*H297</f>
        <v>0</v>
      </c>
      <c r="AR297" s="144" t="s">
        <v>311</v>
      </c>
      <c r="AT297" s="144" t="s">
        <v>307</v>
      </c>
      <c r="AU297" s="144" t="s">
        <v>86</v>
      </c>
      <c r="AY297" s="18" t="s">
        <v>305</v>
      </c>
      <c r="BE297" s="145">
        <f>IF(N297="základní",J297,0)</f>
        <v>0</v>
      </c>
      <c r="BF297" s="145">
        <f>IF(N297="snížená",J297,0)</f>
        <v>0</v>
      </c>
      <c r="BG297" s="145">
        <f>IF(N297="zákl. přenesená",J297,0)</f>
        <v>0</v>
      </c>
      <c r="BH297" s="145">
        <f>IF(N297="sníž. přenesená",J297,0)</f>
        <v>0</v>
      </c>
      <c r="BI297" s="145">
        <f>IF(N297="nulová",J297,0)</f>
        <v>0</v>
      </c>
      <c r="BJ297" s="18" t="s">
        <v>86</v>
      </c>
      <c r="BK297" s="145">
        <f>ROUND(I297*H297,2)</f>
        <v>0</v>
      </c>
      <c r="BL297" s="18" t="s">
        <v>311</v>
      </c>
      <c r="BM297" s="144" t="s">
        <v>1520</v>
      </c>
    </row>
    <row r="298" spans="2:65" s="1" customFormat="1" ht="19.5">
      <c r="B298" s="33"/>
      <c r="D298" s="146" t="s">
        <v>313</v>
      </c>
      <c r="F298" s="147" t="s">
        <v>6294</v>
      </c>
      <c r="I298" s="148"/>
      <c r="L298" s="33"/>
      <c r="M298" s="149"/>
      <c r="T298" s="54"/>
      <c r="AT298" s="18" t="s">
        <v>313</v>
      </c>
      <c r="AU298" s="18" t="s">
        <v>86</v>
      </c>
    </row>
    <row r="299" spans="2:65" s="1" customFormat="1" ht="11.25">
      <c r="B299" s="33"/>
      <c r="D299" s="150" t="s">
        <v>315</v>
      </c>
      <c r="F299" s="151" t="s">
        <v>6295</v>
      </c>
      <c r="I299" s="148"/>
      <c r="L299" s="33"/>
      <c r="M299" s="149"/>
      <c r="T299" s="54"/>
      <c r="AT299" s="18" t="s">
        <v>315</v>
      </c>
      <c r="AU299" s="18" t="s">
        <v>86</v>
      </c>
    </row>
    <row r="300" spans="2:65" s="1" customFormat="1" ht="16.5" customHeight="1">
      <c r="B300" s="33"/>
      <c r="C300" s="133" t="s">
        <v>938</v>
      </c>
      <c r="D300" s="133" t="s">
        <v>307</v>
      </c>
      <c r="E300" s="134" t="s">
        <v>6296</v>
      </c>
      <c r="F300" s="135" t="s">
        <v>6297</v>
      </c>
      <c r="G300" s="136" t="s">
        <v>5560</v>
      </c>
      <c r="H300" s="137">
        <v>24</v>
      </c>
      <c r="I300" s="138"/>
      <c r="J300" s="139">
        <f>ROUND(I300*H300,2)</f>
        <v>0</v>
      </c>
      <c r="K300" s="135" t="s">
        <v>721</v>
      </c>
      <c r="L300" s="33"/>
      <c r="M300" s="140" t="s">
        <v>42</v>
      </c>
      <c r="N300" s="141" t="s">
        <v>50</v>
      </c>
      <c r="P300" s="142">
        <f>O300*H300</f>
        <v>0</v>
      </c>
      <c r="Q300" s="142">
        <v>0</v>
      </c>
      <c r="R300" s="142">
        <f>Q300*H300</f>
        <v>0</v>
      </c>
      <c r="S300" s="142">
        <v>0</v>
      </c>
      <c r="T300" s="143">
        <f>S300*H300</f>
        <v>0</v>
      </c>
      <c r="AR300" s="144" t="s">
        <v>311</v>
      </c>
      <c r="AT300" s="144" t="s">
        <v>307</v>
      </c>
      <c r="AU300" s="144" t="s">
        <v>86</v>
      </c>
      <c r="AY300" s="18" t="s">
        <v>305</v>
      </c>
      <c r="BE300" s="145">
        <f>IF(N300="základní",J300,0)</f>
        <v>0</v>
      </c>
      <c r="BF300" s="145">
        <f>IF(N300="snížená",J300,0)</f>
        <v>0</v>
      </c>
      <c r="BG300" s="145">
        <f>IF(N300="zákl. přenesená",J300,0)</f>
        <v>0</v>
      </c>
      <c r="BH300" s="145">
        <f>IF(N300="sníž. přenesená",J300,0)</f>
        <v>0</v>
      </c>
      <c r="BI300" s="145">
        <f>IF(N300="nulová",J300,0)</f>
        <v>0</v>
      </c>
      <c r="BJ300" s="18" t="s">
        <v>86</v>
      </c>
      <c r="BK300" s="145">
        <f>ROUND(I300*H300,2)</f>
        <v>0</v>
      </c>
      <c r="BL300" s="18" t="s">
        <v>311</v>
      </c>
      <c r="BM300" s="144" t="s">
        <v>1541</v>
      </c>
    </row>
    <row r="301" spans="2:65" s="1" customFormat="1" ht="11.25">
      <c r="B301" s="33"/>
      <c r="D301" s="146" t="s">
        <v>313</v>
      </c>
      <c r="F301" s="147" t="s">
        <v>6297</v>
      </c>
      <c r="I301" s="148"/>
      <c r="L301" s="33"/>
      <c r="M301" s="149"/>
      <c r="T301" s="54"/>
      <c r="AT301" s="18" t="s">
        <v>313</v>
      </c>
      <c r="AU301" s="18" t="s">
        <v>86</v>
      </c>
    </row>
    <row r="302" spans="2:65" s="1" customFormat="1" ht="76.349999999999994" customHeight="1">
      <c r="B302" s="33"/>
      <c r="C302" s="133" t="s">
        <v>948</v>
      </c>
      <c r="D302" s="133" t="s">
        <v>307</v>
      </c>
      <c r="E302" s="134" t="s">
        <v>6298</v>
      </c>
      <c r="F302" s="135" t="s">
        <v>6299</v>
      </c>
      <c r="G302" s="136" t="s">
        <v>5668</v>
      </c>
      <c r="H302" s="137">
        <v>1</v>
      </c>
      <c r="I302" s="138"/>
      <c r="J302" s="139">
        <f>ROUND(I302*H302,2)</f>
        <v>0</v>
      </c>
      <c r="K302" s="135" t="s">
        <v>721</v>
      </c>
      <c r="L302" s="33"/>
      <c r="M302" s="140" t="s">
        <v>42</v>
      </c>
      <c r="N302" s="141" t="s">
        <v>50</v>
      </c>
      <c r="P302" s="142">
        <f>O302*H302</f>
        <v>0</v>
      </c>
      <c r="Q302" s="142">
        <v>0</v>
      </c>
      <c r="R302" s="142">
        <f>Q302*H302</f>
        <v>0</v>
      </c>
      <c r="S302" s="142">
        <v>0</v>
      </c>
      <c r="T302" s="143">
        <f>S302*H302</f>
        <v>0</v>
      </c>
      <c r="AR302" s="144" t="s">
        <v>311</v>
      </c>
      <c r="AT302" s="144" t="s">
        <v>307</v>
      </c>
      <c r="AU302" s="144" t="s">
        <v>86</v>
      </c>
      <c r="AY302" s="18" t="s">
        <v>305</v>
      </c>
      <c r="BE302" s="145">
        <f>IF(N302="základní",J302,0)</f>
        <v>0</v>
      </c>
      <c r="BF302" s="145">
        <f>IF(N302="snížená",J302,0)</f>
        <v>0</v>
      </c>
      <c r="BG302" s="145">
        <f>IF(N302="zákl. přenesená",J302,0)</f>
        <v>0</v>
      </c>
      <c r="BH302" s="145">
        <f>IF(N302="sníž. přenesená",J302,0)</f>
        <v>0</v>
      </c>
      <c r="BI302" s="145">
        <f>IF(N302="nulová",J302,0)</f>
        <v>0</v>
      </c>
      <c r="BJ302" s="18" t="s">
        <v>86</v>
      </c>
      <c r="BK302" s="145">
        <f>ROUND(I302*H302,2)</f>
        <v>0</v>
      </c>
      <c r="BL302" s="18" t="s">
        <v>311</v>
      </c>
      <c r="BM302" s="144" t="s">
        <v>1549</v>
      </c>
    </row>
    <row r="303" spans="2:65" s="1" customFormat="1" ht="39">
      <c r="B303" s="33"/>
      <c r="D303" s="146" t="s">
        <v>313</v>
      </c>
      <c r="F303" s="147" t="s">
        <v>6300</v>
      </c>
      <c r="I303" s="148"/>
      <c r="L303" s="33"/>
      <c r="M303" s="149"/>
      <c r="T303" s="54"/>
      <c r="AT303" s="18" t="s">
        <v>313</v>
      </c>
      <c r="AU303" s="18" t="s">
        <v>86</v>
      </c>
    </row>
    <row r="304" spans="2:65" s="1" customFormat="1" ht="66.75" customHeight="1">
      <c r="B304" s="33"/>
      <c r="C304" s="133" t="s">
        <v>956</v>
      </c>
      <c r="D304" s="133" t="s">
        <v>307</v>
      </c>
      <c r="E304" s="134" t="s">
        <v>6301</v>
      </c>
      <c r="F304" s="135" t="s">
        <v>6302</v>
      </c>
      <c r="G304" s="136" t="s">
        <v>5668</v>
      </c>
      <c r="H304" s="137">
        <v>1</v>
      </c>
      <c r="I304" s="138"/>
      <c r="J304" s="139">
        <f>ROUND(I304*H304,2)</f>
        <v>0</v>
      </c>
      <c r="K304" s="135" t="s">
        <v>721</v>
      </c>
      <c r="L304" s="33"/>
      <c r="M304" s="140" t="s">
        <v>42</v>
      </c>
      <c r="N304" s="141" t="s">
        <v>50</v>
      </c>
      <c r="P304" s="142">
        <f>O304*H304</f>
        <v>0</v>
      </c>
      <c r="Q304" s="142">
        <v>0</v>
      </c>
      <c r="R304" s="142">
        <f>Q304*H304</f>
        <v>0</v>
      </c>
      <c r="S304" s="142">
        <v>0</v>
      </c>
      <c r="T304" s="143">
        <f>S304*H304</f>
        <v>0</v>
      </c>
      <c r="AR304" s="144" t="s">
        <v>311</v>
      </c>
      <c r="AT304" s="144" t="s">
        <v>307</v>
      </c>
      <c r="AU304" s="144" t="s">
        <v>86</v>
      </c>
      <c r="AY304" s="18" t="s">
        <v>305</v>
      </c>
      <c r="BE304" s="145">
        <f>IF(N304="základní",J304,0)</f>
        <v>0</v>
      </c>
      <c r="BF304" s="145">
        <f>IF(N304="snížená",J304,0)</f>
        <v>0</v>
      </c>
      <c r="BG304" s="145">
        <f>IF(N304="zákl. přenesená",J304,0)</f>
        <v>0</v>
      </c>
      <c r="BH304" s="145">
        <f>IF(N304="sníž. přenesená",J304,0)</f>
        <v>0</v>
      </c>
      <c r="BI304" s="145">
        <f>IF(N304="nulová",J304,0)</f>
        <v>0</v>
      </c>
      <c r="BJ304" s="18" t="s">
        <v>86</v>
      </c>
      <c r="BK304" s="145">
        <f>ROUND(I304*H304,2)</f>
        <v>0</v>
      </c>
      <c r="BL304" s="18" t="s">
        <v>311</v>
      </c>
      <c r="BM304" s="144" t="s">
        <v>1560</v>
      </c>
    </row>
    <row r="305" spans="2:65" s="1" customFormat="1" ht="48.75">
      <c r="B305" s="33"/>
      <c r="D305" s="146" t="s">
        <v>313</v>
      </c>
      <c r="F305" s="147" t="s">
        <v>6303</v>
      </c>
      <c r="I305" s="148"/>
      <c r="L305" s="33"/>
      <c r="M305" s="149"/>
      <c r="T305" s="54"/>
      <c r="AT305" s="18" t="s">
        <v>313</v>
      </c>
      <c r="AU305" s="18" t="s">
        <v>86</v>
      </c>
    </row>
    <row r="306" spans="2:65" s="1" customFormat="1" ht="24.2" customHeight="1">
      <c r="B306" s="33"/>
      <c r="C306" s="133" t="s">
        <v>971</v>
      </c>
      <c r="D306" s="133" t="s">
        <v>307</v>
      </c>
      <c r="E306" s="134" t="s">
        <v>6304</v>
      </c>
      <c r="F306" s="135" t="s">
        <v>6305</v>
      </c>
      <c r="G306" s="136" t="s">
        <v>5668</v>
      </c>
      <c r="H306" s="137">
        <v>1</v>
      </c>
      <c r="I306" s="138"/>
      <c r="J306" s="139">
        <f>ROUND(I306*H306,2)</f>
        <v>0</v>
      </c>
      <c r="K306" s="135" t="s">
        <v>721</v>
      </c>
      <c r="L306" s="33"/>
      <c r="M306" s="140" t="s">
        <v>42</v>
      </c>
      <c r="N306" s="141" t="s">
        <v>50</v>
      </c>
      <c r="P306" s="142">
        <f>O306*H306</f>
        <v>0</v>
      </c>
      <c r="Q306" s="142">
        <v>0</v>
      </c>
      <c r="R306" s="142">
        <f>Q306*H306</f>
        <v>0</v>
      </c>
      <c r="S306" s="142">
        <v>0</v>
      </c>
      <c r="T306" s="143">
        <f>S306*H306</f>
        <v>0</v>
      </c>
      <c r="AR306" s="144" t="s">
        <v>311</v>
      </c>
      <c r="AT306" s="144" t="s">
        <v>307</v>
      </c>
      <c r="AU306" s="144" t="s">
        <v>86</v>
      </c>
      <c r="AY306" s="18" t="s">
        <v>305</v>
      </c>
      <c r="BE306" s="145">
        <f>IF(N306="základní",J306,0)</f>
        <v>0</v>
      </c>
      <c r="BF306" s="145">
        <f>IF(N306="snížená",J306,0)</f>
        <v>0</v>
      </c>
      <c r="BG306" s="145">
        <f>IF(N306="zákl. přenesená",J306,0)</f>
        <v>0</v>
      </c>
      <c r="BH306" s="145">
        <f>IF(N306="sníž. přenesená",J306,0)</f>
        <v>0</v>
      </c>
      <c r="BI306" s="145">
        <f>IF(N306="nulová",J306,0)</f>
        <v>0</v>
      </c>
      <c r="BJ306" s="18" t="s">
        <v>86</v>
      </c>
      <c r="BK306" s="145">
        <f>ROUND(I306*H306,2)</f>
        <v>0</v>
      </c>
      <c r="BL306" s="18" t="s">
        <v>311</v>
      </c>
      <c r="BM306" s="144" t="s">
        <v>1584</v>
      </c>
    </row>
    <row r="307" spans="2:65" s="1" customFormat="1" ht="19.5">
      <c r="B307" s="33"/>
      <c r="D307" s="146" t="s">
        <v>313</v>
      </c>
      <c r="F307" s="147" t="s">
        <v>6305</v>
      </c>
      <c r="I307" s="148"/>
      <c r="L307" s="33"/>
      <c r="M307" s="149"/>
      <c r="T307" s="54"/>
      <c r="AT307" s="18" t="s">
        <v>313</v>
      </c>
      <c r="AU307" s="18" t="s">
        <v>86</v>
      </c>
    </row>
    <row r="308" spans="2:65" s="1" customFormat="1" ht="24.2" customHeight="1">
      <c r="B308" s="33"/>
      <c r="C308" s="133" t="s">
        <v>984</v>
      </c>
      <c r="D308" s="133" t="s">
        <v>307</v>
      </c>
      <c r="E308" s="134" t="s">
        <v>6306</v>
      </c>
      <c r="F308" s="135" t="s">
        <v>6307</v>
      </c>
      <c r="G308" s="136" t="s">
        <v>5668</v>
      </c>
      <c r="H308" s="137">
        <v>1</v>
      </c>
      <c r="I308" s="138"/>
      <c r="J308" s="139">
        <f>ROUND(I308*H308,2)</f>
        <v>0</v>
      </c>
      <c r="K308" s="135" t="s">
        <v>721</v>
      </c>
      <c r="L308" s="33"/>
      <c r="M308" s="140" t="s">
        <v>42</v>
      </c>
      <c r="N308" s="141" t="s">
        <v>50</v>
      </c>
      <c r="P308" s="142">
        <f>O308*H308</f>
        <v>0</v>
      </c>
      <c r="Q308" s="142">
        <v>0</v>
      </c>
      <c r="R308" s="142">
        <f>Q308*H308</f>
        <v>0</v>
      </c>
      <c r="S308" s="142">
        <v>0</v>
      </c>
      <c r="T308" s="143">
        <f>S308*H308</f>
        <v>0</v>
      </c>
      <c r="AR308" s="144" t="s">
        <v>311</v>
      </c>
      <c r="AT308" s="144" t="s">
        <v>307</v>
      </c>
      <c r="AU308" s="144" t="s">
        <v>86</v>
      </c>
      <c r="AY308" s="18" t="s">
        <v>305</v>
      </c>
      <c r="BE308" s="145">
        <f>IF(N308="základní",J308,0)</f>
        <v>0</v>
      </c>
      <c r="BF308" s="145">
        <f>IF(N308="snížená",J308,0)</f>
        <v>0</v>
      </c>
      <c r="BG308" s="145">
        <f>IF(N308="zákl. přenesená",J308,0)</f>
        <v>0</v>
      </c>
      <c r="BH308" s="145">
        <f>IF(N308="sníž. přenesená",J308,0)</f>
        <v>0</v>
      </c>
      <c r="BI308" s="145">
        <f>IF(N308="nulová",J308,0)</f>
        <v>0</v>
      </c>
      <c r="BJ308" s="18" t="s">
        <v>86</v>
      </c>
      <c r="BK308" s="145">
        <f>ROUND(I308*H308,2)</f>
        <v>0</v>
      </c>
      <c r="BL308" s="18" t="s">
        <v>311</v>
      </c>
      <c r="BM308" s="144" t="s">
        <v>1593</v>
      </c>
    </row>
    <row r="309" spans="2:65" s="1" customFormat="1" ht="11.25">
      <c r="B309" s="33"/>
      <c r="D309" s="146" t="s">
        <v>313</v>
      </c>
      <c r="F309" s="147" t="s">
        <v>6307</v>
      </c>
      <c r="I309" s="148"/>
      <c r="L309" s="33"/>
      <c r="M309" s="149"/>
      <c r="T309" s="54"/>
      <c r="AT309" s="18" t="s">
        <v>313</v>
      </c>
      <c r="AU309" s="18" t="s">
        <v>86</v>
      </c>
    </row>
    <row r="310" spans="2:65" s="11" customFormat="1" ht="25.9" customHeight="1">
      <c r="B310" s="121"/>
      <c r="D310" s="122" t="s">
        <v>78</v>
      </c>
      <c r="E310" s="123" t="s">
        <v>6308</v>
      </c>
      <c r="F310" s="123" t="s">
        <v>6309</v>
      </c>
      <c r="I310" s="124"/>
      <c r="J310" s="125">
        <f>BK310</f>
        <v>0</v>
      </c>
      <c r="L310" s="121"/>
      <c r="M310" s="126"/>
      <c r="P310" s="127">
        <f>SUM(P311:P489)</f>
        <v>0</v>
      </c>
      <c r="R310" s="127">
        <f>SUM(R311:R489)</f>
        <v>0</v>
      </c>
      <c r="T310" s="128">
        <f>SUM(T311:T489)</f>
        <v>0</v>
      </c>
      <c r="AR310" s="122" t="s">
        <v>86</v>
      </c>
      <c r="AT310" s="129" t="s">
        <v>78</v>
      </c>
      <c r="AU310" s="129" t="s">
        <v>79</v>
      </c>
      <c r="AY310" s="122" t="s">
        <v>305</v>
      </c>
      <c r="BK310" s="130">
        <f>SUM(BK311:BK489)</f>
        <v>0</v>
      </c>
    </row>
    <row r="311" spans="2:65" s="1" customFormat="1" ht="16.5" customHeight="1">
      <c r="B311" s="33"/>
      <c r="C311" s="133" t="s">
        <v>992</v>
      </c>
      <c r="D311" s="133" t="s">
        <v>307</v>
      </c>
      <c r="E311" s="134" t="s">
        <v>6310</v>
      </c>
      <c r="F311" s="135" t="s">
        <v>6311</v>
      </c>
      <c r="G311" s="136" t="s">
        <v>5668</v>
      </c>
      <c r="H311" s="137">
        <v>5</v>
      </c>
      <c r="I311" s="138"/>
      <c r="J311" s="139">
        <f>ROUND(I311*H311,2)</f>
        <v>0</v>
      </c>
      <c r="K311" s="135" t="s">
        <v>310</v>
      </c>
      <c r="L311" s="33"/>
      <c r="M311" s="140" t="s">
        <v>42</v>
      </c>
      <c r="N311" s="141" t="s">
        <v>50</v>
      </c>
      <c r="P311" s="142">
        <f>O311*H311</f>
        <v>0</v>
      </c>
      <c r="Q311" s="142">
        <v>0</v>
      </c>
      <c r="R311" s="142">
        <f>Q311*H311</f>
        <v>0</v>
      </c>
      <c r="S311" s="142">
        <v>0</v>
      </c>
      <c r="T311" s="143">
        <f>S311*H311</f>
        <v>0</v>
      </c>
      <c r="AR311" s="144" t="s">
        <v>311</v>
      </c>
      <c r="AT311" s="144" t="s">
        <v>307</v>
      </c>
      <c r="AU311" s="144" t="s">
        <v>86</v>
      </c>
      <c r="AY311" s="18" t="s">
        <v>305</v>
      </c>
      <c r="BE311" s="145">
        <f>IF(N311="základní",J311,0)</f>
        <v>0</v>
      </c>
      <c r="BF311" s="145">
        <f>IF(N311="snížená",J311,0)</f>
        <v>0</v>
      </c>
      <c r="BG311" s="145">
        <f>IF(N311="zákl. přenesená",J311,0)</f>
        <v>0</v>
      </c>
      <c r="BH311" s="145">
        <f>IF(N311="sníž. přenesená",J311,0)</f>
        <v>0</v>
      </c>
      <c r="BI311" s="145">
        <f>IF(N311="nulová",J311,0)</f>
        <v>0</v>
      </c>
      <c r="BJ311" s="18" t="s">
        <v>86</v>
      </c>
      <c r="BK311" s="145">
        <f>ROUND(I311*H311,2)</f>
        <v>0</v>
      </c>
      <c r="BL311" s="18" t="s">
        <v>311</v>
      </c>
      <c r="BM311" s="144" t="s">
        <v>1602</v>
      </c>
    </row>
    <row r="312" spans="2:65" s="1" customFormat="1" ht="11.25">
      <c r="B312" s="33"/>
      <c r="D312" s="146" t="s">
        <v>313</v>
      </c>
      <c r="F312" s="147" t="s">
        <v>6311</v>
      </c>
      <c r="I312" s="148"/>
      <c r="L312" s="33"/>
      <c r="M312" s="149"/>
      <c r="T312" s="54"/>
      <c r="AT312" s="18" t="s">
        <v>313</v>
      </c>
      <c r="AU312" s="18" t="s">
        <v>86</v>
      </c>
    </row>
    <row r="313" spans="2:65" s="1" customFormat="1" ht="11.25">
      <c r="B313" s="33"/>
      <c r="D313" s="150" t="s">
        <v>315</v>
      </c>
      <c r="F313" s="151" t="s">
        <v>6312</v>
      </c>
      <c r="I313" s="148"/>
      <c r="L313" s="33"/>
      <c r="M313" s="149"/>
      <c r="T313" s="54"/>
      <c r="AT313" s="18" t="s">
        <v>315</v>
      </c>
      <c r="AU313" s="18" t="s">
        <v>86</v>
      </c>
    </row>
    <row r="314" spans="2:65" s="1" customFormat="1" ht="76.349999999999994" customHeight="1">
      <c r="B314" s="33"/>
      <c r="C314" s="133" t="s">
        <v>1000</v>
      </c>
      <c r="D314" s="133" t="s">
        <v>307</v>
      </c>
      <c r="E314" s="134" t="s">
        <v>6313</v>
      </c>
      <c r="F314" s="135" t="s">
        <v>6314</v>
      </c>
      <c r="G314" s="136" t="s">
        <v>5668</v>
      </c>
      <c r="H314" s="137">
        <v>1</v>
      </c>
      <c r="I314" s="138"/>
      <c r="J314" s="139">
        <f>ROUND(I314*H314,2)</f>
        <v>0</v>
      </c>
      <c r="K314" s="135" t="s">
        <v>721</v>
      </c>
      <c r="L314" s="33"/>
      <c r="M314" s="140" t="s">
        <v>42</v>
      </c>
      <c r="N314" s="141" t="s">
        <v>50</v>
      </c>
      <c r="P314" s="142">
        <f>O314*H314</f>
        <v>0</v>
      </c>
      <c r="Q314" s="142">
        <v>0</v>
      </c>
      <c r="R314" s="142">
        <f>Q314*H314</f>
        <v>0</v>
      </c>
      <c r="S314" s="142">
        <v>0</v>
      </c>
      <c r="T314" s="143">
        <f>S314*H314</f>
        <v>0</v>
      </c>
      <c r="AR314" s="144" t="s">
        <v>311</v>
      </c>
      <c r="AT314" s="144" t="s">
        <v>307</v>
      </c>
      <c r="AU314" s="144" t="s">
        <v>86</v>
      </c>
      <c r="AY314" s="18" t="s">
        <v>305</v>
      </c>
      <c r="BE314" s="145">
        <f>IF(N314="základní",J314,0)</f>
        <v>0</v>
      </c>
      <c r="BF314" s="145">
        <f>IF(N314="snížená",J314,0)</f>
        <v>0</v>
      </c>
      <c r="BG314" s="145">
        <f>IF(N314="zákl. přenesená",J314,0)</f>
        <v>0</v>
      </c>
      <c r="BH314" s="145">
        <f>IF(N314="sníž. přenesená",J314,0)</f>
        <v>0</v>
      </c>
      <c r="BI314" s="145">
        <f>IF(N314="nulová",J314,0)</f>
        <v>0</v>
      </c>
      <c r="BJ314" s="18" t="s">
        <v>86</v>
      </c>
      <c r="BK314" s="145">
        <f>ROUND(I314*H314,2)</f>
        <v>0</v>
      </c>
      <c r="BL314" s="18" t="s">
        <v>311</v>
      </c>
      <c r="BM314" s="144" t="s">
        <v>1612</v>
      </c>
    </row>
    <row r="315" spans="2:65" s="1" customFormat="1" ht="78">
      <c r="B315" s="33"/>
      <c r="D315" s="146" t="s">
        <v>313</v>
      </c>
      <c r="F315" s="147" t="s">
        <v>6315</v>
      </c>
      <c r="I315" s="148"/>
      <c r="L315" s="33"/>
      <c r="M315" s="149"/>
      <c r="T315" s="54"/>
      <c r="AT315" s="18" t="s">
        <v>313</v>
      </c>
      <c r="AU315" s="18" t="s">
        <v>86</v>
      </c>
    </row>
    <row r="316" spans="2:65" s="1" customFormat="1" ht="76.349999999999994" customHeight="1">
      <c r="B316" s="33"/>
      <c r="C316" s="133" t="s">
        <v>1008</v>
      </c>
      <c r="D316" s="133" t="s">
        <v>307</v>
      </c>
      <c r="E316" s="134" t="s">
        <v>6316</v>
      </c>
      <c r="F316" s="135" t="s">
        <v>6317</v>
      </c>
      <c r="G316" s="136" t="s">
        <v>5668</v>
      </c>
      <c r="H316" s="137">
        <v>4</v>
      </c>
      <c r="I316" s="138"/>
      <c r="J316" s="139">
        <f>ROUND(I316*H316,2)</f>
        <v>0</v>
      </c>
      <c r="K316" s="135" t="s">
        <v>721</v>
      </c>
      <c r="L316" s="33"/>
      <c r="M316" s="140" t="s">
        <v>42</v>
      </c>
      <c r="N316" s="141" t="s">
        <v>50</v>
      </c>
      <c r="P316" s="142">
        <f>O316*H316</f>
        <v>0</v>
      </c>
      <c r="Q316" s="142">
        <v>0</v>
      </c>
      <c r="R316" s="142">
        <f>Q316*H316</f>
        <v>0</v>
      </c>
      <c r="S316" s="142">
        <v>0</v>
      </c>
      <c r="T316" s="143">
        <f>S316*H316</f>
        <v>0</v>
      </c>
      <c r="AR316" s="144" t="s">
        <v>311</v>
      </c>
      <c r="AT316" s="144" t="s">
        <v>307</v>
      </c>
      <c r="AU316" s="144" t="s">
        <v>86</v>
      </c>
      <c r="AY316" s="18" t="s">
        <v>305</v>
      </c>
      <c r="BE316" s="145">
        <f>IF(N316="základní",J316,0)</f>
        <v>0</v>
      </c>
      <c r="BF316" s="145">
        <f>IF(N316="snížená",J316,0)</f>
        <v>0</v>
      </c>
      <c r="BG316" s="145">
        <f>IF(N316="zákl. přenesená",J316,0)</f>
        <v>0</v>
      </c>
      <c r="BH316" s="145">
        <f>IF(N316="sníž. přenesená",J316,0)</f>
        <v>0</v>
      </c>
      <c r="BI316" s="145">
        <f>IF(N316="nulová",J316,0)</f>
        <v>0</v>
      </c>
      <c r="BJ316" s="18" t="s">
        <v>86</v>
      </c>
      <c r="BK316" s="145">
        <f>ROUND(I316*H316,2)</f>
        <v>0</v>
      </c>
      <c r="BL316" s="18" t="s">
        <v>311</v>
      </c>
      <c r="BM316" s="144" t="s">
        <v>1634</v>
      </c>
    </row>
    <row r="317" spans="2:65" s="1" customFormat="1" ht="78">
      <c r="B317" s="33"/>
      <c r="D317" s="146" t="s">
        <v>313</v>
      </c>
      <c r="F317" s="147" t="s">
        <v>6318</v>
      </c>
      <c r="I317" s="148"/>
      <c r="L317" s="33"/>
      <c r="M317" s="149"/>
      <c r="T317" s="54"/>
      <c r="AT317" s="18" t="s">
        <v>313</v>
      </c>
      <c r="AU317" s="18" t="s">
        <v>86</v>
      </c>
    </row>
    <row r="318" spans="2:65" s="1" customFormat="1" ht="16.5" customHeight="1">
      <c r="B318" s="33"/>
      <c r="C318" s="133" t="s">
        <v>1016</v>
      </c>
      <c r="D318" s="133" t="s">
        <v>307</v>
      </c>
      <c r="E318" s="134" t="s">
        <v>6319</v>
      </c>
      <c r="F318" s="135" t="s">
        <v>6320</v>
      </c>
      <c r="G318" s="136" t="s">
        <v>5668</v>
      </c>
      <c r="H318" s="137">
        <v>5</v>
      </c>
      <c r="I318" s="138"/>
      <c r="J318" s="139">
        <f>ROUND(I318*H318,2)</f>
        <v>0</v>
      </c>
      <c r="K318" s="135" t="s">
        <v>721</v>
      </c>
      <c r="L318" s="33"/>
      <c r="M318" s="140" t="s">
        <v>42</v>
      </c>
      <c r="N318" s="141" t="s">
        <v>50</v>
      </c>
      <c r="P318" s="142">
        <f>O318*H318</f>
        <v>0</v>
      </c>
      <c r="Q318" s="142">
        <v>0</v>
      </c>
      <c r="R318" s="142">
        <f>Q318*H318</f>
        <v>0</v>
      </c>
      <c r="S318" s="142">
        <v>0</v>
      </c>
      <c r="T318" s="143">
        <f>S318*H318</f>
        <v>0</v>
      </c>
      <c r="AR318" s="144" t="s">
        <v>311</v>
      </c>
      <c r="AT318" s="144" t="s">
        <v>307</v>
      </c>
      <c r="AU318" s="144" t="s">
        <v>86</v>
      </c>
      <c r="AY318" s="18" t="s">
        <v>305</v>
      </c>
      <c r="BE318" s="145">
        <f>IF(N318="základní",J318,0)</f>
        <v>0</v>
      </c>
      <c r="BF318" s="145">
        <f>IF(N318="snížená",J318,0)</f>
        <v>0</v>
      </c>
      <c r="BG318" s="145">
        <f>IF(N318="zákl. přenesená",J318,0)</f>
        <v>0</v>
      </c>
      <c r="BH318" s="145">
        <f>IF(N318="sníž. přenesená",J318,0)</f>
        <v>0</v>
      </c>
      <c r="BI318" s="145">
        <f>IF(N318="nulová",J318,0)</f>
        <v>0</v>
      </c>
      <c r="BJ318" s="18" t="s">
        <v>86</v>
      </c>
      <c r="BK318" s="145">
        <f>ROUND(I318*H318,2)</f>
        <v>0</v>
      </c>
      <c r="BL318" s="18" t="s">
        <v>311</v>
      </c>
      <c r="BM318" s="144" t="s">
        <v>1649</v>
      </c>
    </row>
    <row r="319" spans="2:65" s="1" customFormat="1" ht="11.25">
      <c r="B319" s="33"/>
      <c r="D319" s="146" t="s">
        <v>313</v>
      </c>
      <c r="F319" s="147" t="s">
        <v>6320</v>
      </c>
      <c r="I319" s="148"/>
      <c r="L319" s="33"/>
      <c r="M319" s="149"/>
      <c r="T319" s="54"/>
      <c r="AT319" s="18" t="s">
        <v>313</v>
      </c>
      <c r="AU319" s="18" t="s">
        <v>86</v>
      </c>
    </row>
    <row r="320" spans="2:65" s="1" customFormat="1" ht="37.9" customHeight="1">
      <c r="B320" s="33"/>
      <c r="C320" s="133" t="s">
        <v>1022</v>
      </c>
      <c r="D320" s="133" t="s">
        <v>307</v>
      </c>
      <c r="E320" s="134" t="s">
        <v>6321</v>
      </c>
      <c r="F320" s="135" t="s">
        <v>6322</v>
      </c>
      <c r="G320" s="136" t="s">
        <v>5668</v>
      </c>
      <c r="H320" s="137">
        <v>5</v>
      </c>
      <c r="I320" s="138"/>
      <c r="J320" s="139">
        <f>ROUND(I320*H320,2)</f>
        <v>0</v>
      </c>
      <c r="K320" s="135" t="s">
        <v>721</v>
      </c>
      <c r="L320" s="33"/>
      <c r="M320" s="140" t="s">
        <v>42</v>
      </c>
      <c r="N320" s="141" t="s">
        <v>50</v>
      </c>
      <c r="P320" s="142">
        <f>O320*H320</f>
        <v>0</v>
      </c>
      <c r="Q320" s="142">
        <v>0</v>
      </c>
      <c r="R320" s="142">
        <f>Q320*H320</f>
        <v>0</v>
      </c>
      <c r="S320" s="142">
        <v>0</v>
      </c>
      <c r="T320" s="143">
        <f>S320*H320</f>
        <v>0</v>
      </c>
      <c r="AR320" s="144" t="s">
        <v>311</v>
      </c>
      <c r="AT320" s="144" t="s">
        <v>307</v>
      </c>
      <c r="AU320" s="144" t="s">
        <v>86</v>
      </c>
      <c r="AY320" s="18" t="s">
        <v>305</v>
      </c>
      <c r="BE320" s="145">
        <f>IF(N320="základní",J320,0)</f>
        <v>0</v>
      </c>
      <c r="BF320" s="145">
        <f>IF(N320="snížená",J320,0)</f>
        <v>0</v>
      </c>
      <c r="BG320" s="145">
        <f>IF(N320="zákl. přenesená",J320,0)</f>
        <v>0</v>
      </c>
      <c r="BH320" s="145">
        <f>IF(N320="sníž. přenesená",J320,0)</f>
        <v>0</v>
      </c>
      <c r="BI320" s="145">
        <f>IF(N320="nulová",J320,0)</f>
        <v>0</v>
      </c>
      <c r="BJ320" s="18" t="s">
        <v>86</v>
      </c>
      <c r="BK320" s="145">
        <f>ROUND(I320*H320,2)</f>
        <v>0</v>
      </c>
      <c r="BL320" s="18" t="s">
        <v>311</v>
      </c>
      <c r="BM320" s="144" t="s">
        <v>1663</v>
      </c>
    </row>
    <row r="321" spans="2:65" s="1" customFormat="1" ht="19.5">
      <c r="B321" s="33"/>
      <c r="D321" s="146" t="s">
        <v>313</v>
      </c>
      <c r="F321" s="147" t="s">
        <v>6323</v>
      </c>
      <c r="I321" s="148"/>
      <c r="L321" s="33"/>
      <c r="M321" s="149"/>
      <c r="T321" s="54"/>
      <c r="AT321" s="18" t="s">
        <v>313</v>
      </c>
      <c r="AU321" s="18" t="s">
        <v>86</v>
      </c>
    </row>
    <row r="322" spans="2:65" s="1" customFormat="1" ht="16.5" customHeight="1">
      <c r="B322" s="33"/>
      <c r="C322" s="133" t="s">
        <v>1030</v>
      </c>
      <c r="D322" s="133" t="s">
        <v>307</v>
      </c>
      <c r="E322" s="134" t="s">
        <v>6324</v>
      </c>
      <c r="F322" s="135" t="s">
        <v>6325</v>
      </c>
      <c r="G322" s="136" t="s">
        <v>5668</v>
      </c>
      <c r="H322" s="137">
        <v>5</v>
      </c>
      <c r="I322" s="138"/>
      <c r="J322" s="139">
        <f>ROUND(I322*H322,2)</f>
        <v>0</v>
      </c>
      <c r="K322" s="135" t="s">
        <v>310</v>
      </c>
      <c r="L322" s="33"/>
      <c r="M322" s="140" t="s">
        <v>42</v>
      </c>
      <c r="N322" s="141" t="s">
        <v>50</v>
      </c>
      <c r="P322" s="142">
        <f>O322*H322</f>
        <v>0</v>
      </c>
      <c r="Q322" s="142">
        <v>0</v>
      </c>
      <c r="R322" s="142">
        <f>Q322*H322</f>
        <v>0</v>
      </c>
      <c r="S322" s="142">
        <v>0</v>
      </c>
      <c r="T322" s="143">
        <f>S322*H322</f>
        <v>0</v>
      </c>
      <c r="AR322" s="144" t="s">
        <v>311</v>
      </c>
      <c r="AT322" s="144" t="s">
        <v>307</v>
      </c>
      <c r="AU322" s="144" t="s">
        <v>86</v>
      </c>
      <c r="AY322" s="18" t="s">
        <v>305</v>
      </c>
      <c r="BE322" s="145">
        <f>IF(N322="základní",J322,0)</f>
        <v>0</v>
      </c>
      <c r="BF322" s="145">
        <f>IF(N322="snížená",J322,0)</f>
        <v>0</v>
      </c>
      <c r="BG322" s="145">
        <f>IF(N322="zákl. přenesená",J322,0)</f>
        <v>0</v>
      </c>
      <c r="BH322" s="145">
        <f>IF(N322="sníž. přenesená",J322,0)</f>
        <v>0</v>
      </c>
      <c r="BI322" s="145">
        <f>IF(N322="nulová",J322,0)</f>
        <v>0</v>
      </c>
      <c r="BJ322" s="18" t="s">
        <v>86</v>
      </c>
      <c r="BK322" s="145">
        <f>ROUND(I322*H322,2)</f>
        <v>0</v>
      </c>
      <c r="BL322" s="18" t="s">
        <v>311</v>
      </c>
      <c r="BM322" s="144" t="s">
        <v>1677</v>
      </c>
    </row>
    <row r="323" spans="2:65" s="1" customFormat="1" ht="11.25">
      <c r="B323" s="33"/>
      <c r="D323" s="146" t="s">
        <v>313</v>
      </c>
      <c r="F323" s="147" t="s">
        <v>6325</v>
      </c>
      <c r="I323" s="148"/>
      <c r="L323" s="33"/>
      <c r="M323" s="149"/>
      <c r="T323" s="54"/>
      <c r="AT323" s="18" t="s">
        <v>313</v>
      </c>
      <c r="AU323" s="18" t="s">
        <v>86</v>
      </c>
    </row>
    <row r="324" spans="2:65" s="1" customFormat="1" ht="11.25">
      <c r="B324" s="33"/>
      <c r="D324" s="150" t="s">
        <v>315</v>
      </c>
      <c r="F324" s="151" t="s">
        <v>6326</v>
      </c>
      <c r="I324" s="148"/>
      <c r="L324" s="33"/>
      <c r="M324" s="149"/>
      <c r="T324" s="54"/>
      <c r="AT324" s="18" t="s">
        <v>315</v>
      </c>
      <c r="AU324" s="18" t="s">
        <v>86</v>
      </c>
    </row>
    <row r="325" spans="2:65" s="1" customFormat="1" ht="24.2" customHeight="1">
      <c r="B325" s="33"/>
      <c r="C325" s="133" t="s">
        <v>1037</v>
      </c>
      <c r="D325" s="133" t="s">
        <v>307</v>
      </c>
      <c r="E325" s="134" t="s">
        <v>6327</v>
      </c>
      <c r="F325" s="135" t="s">
        <v>6328</v>
      </c>
      <c r="G325" s="136" t="s">
        <v>5668</v>
      </c>
      <c r="H325" s="137">
        <v>5</v>
      </c>
      <c r="I325" s="138"/>
      <c r="J325" s="139">
        <f>ROUND(I325*H325,2)</f>
        <v>0</v>
      </c>
      <c r="K325" s="135" t="s">
        <v>721</v>
      </c>
      <c r="L325" s="33"/>
      <c r="M325" s="140" t="s">
        <v>42</v>
      </c>
      <c r="N325" s="141" t="s">
        <v>50</v>
      </c>
      <c r="P325" s="142">
        <f>O325*H325</f>
        <v>0</v>
      </c>
      <c r="Q325" s="142">
        <v>0</v>
      </c>
      <c r="R325" s="142">
        <f>Q325*H325</f>
        <v>0</v>
      </c>
      <c r="S325" s="142">
        <v>0</v>
      </c>
      <c r="T325" s="143">
        <f>S325*H325</f>
        <v>0</v>
      </c>
      <c r="AR325" s="144" t="s">
        <v>311</v>
      </c>
      <c r="AT325" s="144" t="s">
        <v>307</v>
      </c>
      <c r="AU325" s="144" t="s">
        <v>86</v>
      </c>
      <c r="AY325" s="18" t="s">
        <v>305</v>
      </c>
      <c r="BE325" s="145">
        <f>IF(N325="základní",J325,0)</f>
        <v>0</v>
      </c>
      <c r="BF325" s="145">
        <f>IF(N325="snížená",J325,0)</f>
        <v>0</v>
      </c>
      <c r="BG325" s="145">
        <f>IF(N325="zákl. přenesená",J325,0)</f>
        <v>0</v>
      </c>
      <c r="BH325" s="145">
        <f>IF(N325="sníž. přenesená",J325,0)</f>
        <v>0</v>
      </c>
      <c r="BI325" s="145">
        <f>IF(N325="nulová",J325,0)</f>
        <v>0</v>
      </c>
      <c r="BJ325" s="18" t="s">
        <v>86</v>
      </c>
      <c r="BK325" s="145">
        <f>ROUND(I325*H325,2)</f>
        <v>0</v>
      </c>
      <c r="BL325" s="18" t="s">
        <v>311</v>
      </c>
      <c r="BM325" s="144" t="s">
        <v>1688</v>
      </c>
    </row>
    <row r="326" spans="2:65" s="1" customFormat="1" ht="11.25">
      <c r="B326" s="33"/>
      <c r="D326" s="146" t="s">
        <v>313</v>
      </c>
      <c r="F326" s="147" t="s">
        <v>6328</v>
      </c>
      <c r="I326" s="148"/>
      <c r="L326" s="33"/>
      <c r="M326" s="149"/>
      <c r="T326" s="54"/>
      <c r="AT326" s="18" t="s">
        <v>313</v>
      </c>
      <c r="AU326" s="18" t="s">
        <v>86</v>
      </c>
    </row>
    <row r="327" spans="2:65" s="1" customFormat="1" ht="16.5" customHeight="1">
      <c r="B327" s="33"/>
      <c r="C327" s="133" t="s">
        <v>1043</v>
      </c>
      <c r="D327" s="133" t="s">
        <v>307</v>
      </c>
      <c r="E327" s="134" t="s">
        <v>6329</v>
      </c>
      <c r="F327" s="135" t="s">
        <v>6330</v>
      </c>
      <c r="G327" s="136" t="s">
        <v>5668</v>
      </c>
      <c r="H327" s="137">
        <v>14</v>
      </c>
      <c r="I327" s="138"/>
      <c r="J327" s="139">
        <f>ROUND(I327*H327,2)</f>
        <v>0</v>
      </c>
      <c r="K327" s="135" t="s">
        <v>310</v>
      </c>
      <c r="L327" s="33"/>
      <c r="M327" s="140" t="s">
        <v>42</v>
      </c>
      <c r="N327" s="141" t="s">
        <v>50</v>
      </c>
      <c r="P327" s="142">
        <f>O327*H327</f>
        <v>0</v>
      </c>
      <c r="Q327" s="142">
        <v>0</v>
      </c>
      <c r="R327" s="142">
        <f>Q327*H327</f>
        <v>0</v>
      </c>
      <c r="S327" s="142">
        <v>0</v>
      </c>
      <c r="T327" s="143">
        <f>S327*H327</f>
        <v>0</v>
      </c>
      <c r="AR327" s="144" t="s">
        <v>311</v>
      </c>
      <c r="AT327" s="144" t="s">
        <v>307</v>
      </c>
      <c r="AU327" s="144" t="s">
        <v>86</v>
      </c>
      <c r="AY327" s="18" t="s">
        <v>305</v>
      </c>
      <c r="BE327" s="145">
        <f>IF(N327="základní",J327,0)</f>
        <v>0</v>
      </c>
      <c r="BF327" s="145">
        <f>IF(N327="snížená",J327,0)</f>
        <v>0</v>
      </c>
      <c r="BG327" s="145">
        <f>IF(N327="zákl. přenesená",J327,0)</f>
        <v>0</v>
      </c>
      <c r="BH327" s="145">
        <f>IF(N327="sníž. přenesená",J327,0)</f>
        <v>0</v>
      </c>
      <c r="BI327" s="145">
        <f>IF(N327="nulová",J327,0)</f>
        <v>0</v>
      </c>
      <c r="BJ327" s="18" t="s">
        <v>86</v>
      </c>
      <c r="BK327" s="145">
        <f>ROUND(I327*H327,2)</f>
        <v>0</v>
      </c>
      <c r="BL327" s="18" t="s">
        <v>311</v>
      </c>
      <c r="BM327" s="144" t="s">
        <v>1701</v>
      </c>
    </row>
    <row r="328" spans="2:65" s="1" customFormat="1" ht="11.25">
      <c r="B328" s="33"/>
      <c r="D328" s="146" t="s">
        <v>313</v>
      </c>
      <c r="F328" s="147" t="s">
        <v>6330</v>
      </c>
      <c r="I328" s="148"/>
      <c r="L328" s="33"/>
      <c r="M328" s="149"/>
      <c r="T328" s="54"/>
      <c r="AT328" s="18" t="s">
        <v>313</v>
      </c>
      <c r="AU328" s="18" t="s">
        <v>86</v>
      </c>
    </row>
    <row r="329" spans="2:65" s="1" customFormat="1" ht="11.25">
      <c r="B329" s="33"/>
      <c r="D329" s="150" t="s">
        <v>315</v>
      </c>
      <c r="F329" s="151" t="s">
        <v>6331</v>
      </c>
      <c r="I329" s="148"/>
      <c r="L329" s="33"/>
      <c r="M329" s="149"/>
      <c r="T329" s="54"/>
      <c r="AT329" s="18" t="s">
        <v>315</v>
      </c>
      <c r="AU329" s="18" t="s">
        <v>86</v>
      </c>
    </row>
    <row r="330" spans="2:65" s="1" customFormat="1" ht="24.2" customHeight="1">
      <c r="B330" s="33"/>
      <c r="C330" s="133" t="s">
        <v>1053</v>
      </c>
      <c r="D330" s="133" t="s">
        <v>307</v>
      </c>
      <c r="E330" s="134" t="s">
        <v>6332</v>
      </c>
      <c r="F330" s="135" t="s">
        <v>6333</v>
      </c>
      <c r="G330" s="136" t="s">
        <v>5668</v>
      </c>
      <c r="H330" s="137">
        <v>14</v>
      </c>
      <c r="I330" s="138"/>
      <c r="J330" s="139">
        <f>ROUND(I330*H330,2)</f>
        <v>0</v>
      </c>
      <c r="K330" s="135" t="s">
        <v>721</v>
      </c>
      <c r="L330" s="33"/>
      <c r="M330" s="140" t="s">
        <v>42</v>
      </c>
      <c r="N330" s="141" t="s">
        <v>50</v>
      </c>
      <c r="P330" s="142">
        <f>O330*H330</f>
        <v>0</v>
      </c>
      <c r="Q330" s="142">
        <v>0</v>
      </c>
      <c r="R330" s="142">
        <f>Q330*H330</f>
        <v>0</v>
      </c>
      <c r="S330" s="142">
        <v>0</v>
      </c>
      <c r="T330" s="143">
        <f>S330*H330</f>
        <v>0</v>
      </c>
      <c r="AR330" s="144" t="s">
        <v>311</v>
      </c>
      <c r="AT330" s="144" t="s">
        <v>307</v>
      </c>
      <c r="AU330" s="144" t="s">
        <v>86</v>
      </c>
      <c r="AY330" s="18" t="s">
        <v>305</v>
      </c>
      <c r="BE330" s="145">
        <f>IF(N330="základní",J330,0)</f>
        <v>0</v>
      </c>
      <c r="BF330" s="145">
        <f>IF(N330="snížená",J330,0)</f>
        <v>0</v>
      </c>
      <c r="BG330" s="145">
        <f>IF(N330="zákl. přenesená",J330,0)</f>
        <v>0</v>
      </c>
      <c r="BH330" s="145">
        <f>IF(N330="sníž. přenesená",J330,0)</f>
        <v>0</v>
      </c>
      <c r="BI330" s="145">
        <f>IF(N330="nulová",J330,0)</f>
        <v>0</v>
      </c>
      <c r="BJ330" s="18" t="s">
        <v>86</v>
      </c>
      <c r="BK330" s="145">
        <f>ROUND(I330*H330,2)</f>
        <v>0</v>
      </c>
      <c r="BL330" s="18" t="s">
        <v>311</v>
      </c>
      <c r="BM330" s="144" t="s">
        <v>1717</v>
      </c>
    </row>
    <row r="331" spans="2:65" s="1" customFormat="1" ht="11.25">
      <c r="B331" s="33"/>
      <c r="D331" s="146" t="s">
        <v>313</v>
      </c>
      <c r="F331" s="147" t="s">
        <v>6333</v>
      </c>
      <c r="I331" s="148"/>
      <c r="L331" s="33"/>
      <c r="M331" s="149"/>
      <c r="T331" s="54"/>
      <c r="AT331" s="18" t="s">
        <v>313</v>
      </c>
      <c r="AU331" s="18" t="s">
        <v>86</v>
      </c>
    </row>
    <row r="332" spans="2:65" s="1" customFormat="1" ht="21.75" customHeight="1">
      <c r="B332" s="33"/>
      <c r="C332" s="133" t="s">
        <v>1063</v>
      </c>
      <c r="D332" s="133" t="s">
        <v>307</v>
      </c>
      <c r="E332" s="134" t="s">
        <v>6334</v>
      </c>
      <c r="F332" s="135" t="s">
        <v>6335</v>
      </c>
      <c r="G332" s="136" t="s">
        <v>5668</v>
      </c>
      <c r="H332" s="137">
        <v>6</v>
      </c>
      <c r="I332" s="138"/>
      <c r="J332" s="139">
        <f>ROUND(I332*H332,2)</f>
        <v>0</v>
      </c>
      <c r="K332" s="135" t="s">
        <v>310</v>
      </c>
      <c r="L332" s="33"/>
      <c r="M332" s="140" t="s">
        <v>42</v>
      </c>
      <c r="N332" s="141" t="s">
        <v>50</v>
      </c>
      <c r="P332" s="142">
        <f>O332*H332</f>
        <v>0</v>
      </c>
      <c r="Q332" s="142">
        <v>0</v>
      </c>
      <c r="R332" s="142">
        <f>Q332*H332</f>
        <v>0</v>
      </c>
      <c r="S332" s="142">
        <v>0</v>
      </c>
      <c r="T332" s="143">
        <f>S332*H332</f>
        <v>0</v>
      </c>
      <c r="AR332" s="144" t="s">
        <v>311</v>
      </c>
      <c r="AT332" s="144" t="s">
        <v>307</v>
      </c>
      <c r="AU332" s="144" t="s">
        <v>86</v>
      </c>
      <c r="AY332" s="18" t="s">
        <v>305</v>
      </c>
      <c r="BE332" s="145">
        <f>IF(N332="základní",J332,0)</f>
        <v>0</v>
      </c>
      <c r="BF332" s="145">
        <f>IF(N332="snížená",J332,0)</f>
        <v>0</v>
      </c>
      <c r="BG332" s="145">
        <f>IF(N332="zákl. přenesená",J332,0)</f>
        <v>0</v>
      </c>
      <c r="BH332" s="145">
        <f>IF(N332="sníž. přenesená",J332,0)</f>
        <v>0</v>
      </c>
      <c r="BI332" s="145">
        <f>IF(N332="nulová",J332,0)</f>
        <v>0</v>
      </c>
      <c r="BJ332" s="18" t="s">
        <v>86</v>
      </c>
      <c r="BK332" s="145">
        <f>ROUND(I332*H332,2)</f>
        <v>0</v>
      </c>
      <c r="BL332" s="18" t="s">
        <v>311</v>
      </c>
      <c r="BM332" s="144" t="s">
        <v>1730</v>
      </c>
    </row>
    <row r="333" spans="2:65" s="1" customFormat="1" ht="11.25">
      <c r="B333" s="33"/>
      <c r="D333" s="146" t="s">
        <v>313</v>
      </c>
      <c r="F333" s="147" t="s">
        <v>6335</v>
      </c>
      <c r="I333" s="148"/>
      <c r="L333" s="33"/>
      <c r="M333" s="149"/>
      <c r="T333" s="54"/>
      <c r="AT333" s="18" t="s">
        <v>313</v>
      </c>
      <c r="AU333" s="18" t="s">
        <v>86</v>
      </c>
    </row>
    <row r="334" spans="2:65" s="1" customFormat="1" ht="11.25">
      <c r="B334" s="33"/>
      <c r="D334" s="150" t="s">
        <v>315</v>
      </c>
      <c r="F334" s="151" t="s">
        <v>6336</v>
      </c>
      <c r="I334" s="148"/>
      <c r="L334" s="33"/>
      <c r="M334" s="149"/>
      <c r="T334" s="54"/>
      <c r="AT334" s="18" t="s">
        <v>315</v>
      </c>
      <c r="AU334" s="18" t="s">
        <v>86</v>
      </c>
    </row>
    <row r="335" spans="2:65" s="1" customFormat="1" ht="24.2" customHeight="1">
      <c r="B335" s="33"/>
      <c r="C335" s="133" t="s">
        <v>1071</v>
      </c>
      <c r="D335" s="133" t="s">
        <v>307</v>
      </c>
      <c r="E335" s="134" t="s">
        <v>6337</v>
      </c>
      <c r="F335" s="135" t="s">
        <v>6338</v>
      </c>
      <c r="G335" s="136" t="s">
        <v>5668</v>
      </c>
      <c r="H335" s="137">
        <v>6</v>
      </c>
      <c r="I335" s="138"/>
      <c r="J335" s="139">
        <f>ROUND(I335*H335,2)</f>
        <v>0</v>
      </c>
      <c r="K335" s="135" t="s">
        <v>721</v>
      </c>
      <c r="L335" s="33"/>
      <c r="M335" s="140" t="s">
        <v>42</v>
      </c>
      <c r="N335" s="141" t="s">
        <v>50</v>
      </c>
      <c r="P335" s="142">
        <f>O335*H335</f>
        <v>0</v>
      </c>
      <c r="Q335" s="142">
        <v>0</v>
      </c>
      <c r="R335" s="142">
        <f>Q335*H335</f>
        <v>0</v>
      </c>
      <c r="S335" s="142">
        <v>0</v>
      </c>
      <c r="T335" s="143">
        <f>S335*H335</f>
        <v>0</v>
      </c>
      <c r="AR335" s="144" t="s">
        <v>311</v>
      </c>
      <c r="AT335" s="144" t="s">
        <v>307</v>
      </c>
      <c r="AU335" s="144" t="s">
        <v>86</v>
      </c>
      <c r="AY335" s="18" t="s">
        <v>305</v>
      </c>
      <c r="BE335" s="145">
        <f>IF(N335="základní",J335,0)</f>
        <v>0</v>
      </c>
      <c r="BF335" s="145">
        <f>IF(N335="snížená",J335,0)</f>
        <v>0</v>
      </c>
      <c r="BG335" s="145">
        <f>IF(N335="zákl. přenesená",J335,0)</f>
        <v>0</v>
      </c>
      <c r="BH335" s="145">
        <f>IF(N335="sníž. přenesená",J335,0)</f>
        <v>0</v>
      </c>
      <c r="BI335" s="145">
        <f>IF(N335="nulová",J335,0)</f>
        <v>0</v>
      </c>
      <c r="BJ335" s="18" t="s">
        <v>86</v>
      </c>
      <c r="BK335" s="145">
        <f>ROUND(I335*H335,2)</f>
        <v>0</v>
      </c>
      <c r="BL335" s="18" t="s">
        <v>311</v>
      </c>
      <c r="BM335" s="144" t="s">
        <v>1742</v>
      </c>
    </row>
    <row r="336" spans="2:65" s="1" customFormat="1" ht="11.25">
      <c r="B336" s="33"/>
      <c r="D336" s="146" t="s">
        <v>313</v>
      </c>
      <c r="F336" s="147" t="s">
        <v>6338</v>
      </c>
      <c r="I336" s="148"/>
      <c r="L336" s="33"/>
      <c r="M336" s="149"/>
      <c r="T336" s="54"/>
      <c r="AT336" s="18" t="s">
        <v>313</v>
      </c>
      <c r="AU336" s="18" t="s">
        <v>86</v>
      </c>
    </row>
    <row r="337" spans="2:65" s="1" customFormat="1" ht="21.75" customHeight="1">
      <c r="B337" s="33"/>
      <c r="C337" s="133" t="s">
        <v>1078</v>
      </c>
      <c r="D337" s="133" t="s">
        <v>307</v>
      </c>
      <c r="E337" s="134" t="s">
        <v>6339</v>
      </c>
      <c r="F337" s="135" t="s">
        <v>6340</v>
      </c>
      <c r="G337" s="136" t="s">
        <v>5668</v>
      </c>
      <c r="H337" s="137">
        <v>16</v>
      </c>
      <c r="I337" s="138"/>
      <c r="J337" s="139">
        <f>ROUND(I337*H337,2)</f>
        <v>0</v>
      </c>
      <c r="K337" s="135" t="s">
        <v>721</v>
      </c>
      <c r="L337" s="33"/>
      <c r="M337" s="140" t="s">
        <v>42</v>
      </c>
      <c r="N337" s="141" t="s">
        <v>50</v>
      </c>
      <c r="P337" s="142">
        <f>O337*H337</f>
        <v>0</v>
      </c>
      <c r="Q337" s="142">
        <v>0</v>
      </c>
      <c r="R337" s="142">
        <f>Q337*H337</f>
        <v>0</v>
      </c>
      <c r="S337" s="142">
        <v>0</v>
      </c>
      <c r="T337" s="143">
        <f>S337*H337</f>
        <v>0</v>
      </c>
      <c r="AR337" s="144" t="s">
        <v>311</v>
      </c>
      <c r="AT337" s="144" t="s">
        <v>307</v>
      </c>
      <c r="AU337" s="144" t="s">
        <v>86</v>
      </c>
      <c r="AY337" s="18" t="s">
        <v>305</v>
      </c>
      <c r="BE337" s="145">
        <f>IF(N337="základní",J337,0)</f>
        <v>0</v>
      </c>
      <c r="BF337" s="145">
        <f>IF(N337="snížená",J337,0)</f>
        <v>0</v>
      </c>
      <c r="BG337" s="145">
        <f>IF(N337="zákl. přenesená",J337,0)</f>
        <v>0</v>
      </c>
      <c r="BH337" s="145">
        <f>IF(N337="sníž. přenesená",J337,0)</f>
        <v>0</v>
      </c>
      <c r="BI337" s="145">
        <f>IF(N337="nulová",J337,0)</f>
        <v>0</v>
      </c>
      <c r="BJ337" s="18" t="s">
        <v>86</v>
      </c>
      <c r="BK337" s="145">
        <f>ROUND(I337*H337,2)</f>
        <v>0</v>
      </c>
      <c r="BL337" s="18" t="s">
        <v>311</v>
      </c>
      <c r="BM337" s="144" t="s">
        <v>1755</v>
      </c>
    </row>
    <row r="338" spans="2:65" s="1" customFormat="1" ht="11.25">
      <c r="B338" s="33"/>
      <c r="D338" s="146" t="s">
        <v>313</v>
      </c>
      <c r="F338" s="147" t="s">
        <v>6340</v>
      </c>
      <c r="I338" s="148"/>
      <c r="L338" s="33"/>
      <c r="M338" s="149"/>
      <c r="T338" s="54"/>
      <c r="AT338" s="18" t="s">
        <v>313</v>
      </c>
      <c r="AU338" s="18" t="s">
        <v>86</v>
      </c>
    </row>
    <row r="339" spans="2:65" s="1" customFormat="1" ht="24.2" customHeight="1">
      <c r="B339" s="33"/>
      <c r="C339" s="133" t="s">
        <v>1084</v>
      </c>
      <c r="D339" s="133" t="s">
        <v>307</v>
      </c>
      <c r="E339" s="134" t="s">
        <v>6341</v>
      </c>
      <c r="F339" s="135" t="s">
        <v>6342</v>
      </c>
      <c r="G339" s="136" t="s">
        <v>5668</v>
      </c>
      <c r="H339" s="137">
        <v>16</v>
      </c>
      <c r="I339" s="138"/>
      <c r="J339" s="139">
        <f>ROUND(I339*H339,2)</f>
        <v>0</v>
      </c>
      <c r="K339" s="135" t="s">
        <v>721</v>
      </c>
      <c r="L339" s="33"/>
      <c r="M339" s="140" t="s">
        <v>42</v>
      </c>
      <c r="N339" s="141" t="s">
        <v>50</v>
      </c>
      <c r="P339" s="142">
        <f>O339*H339</f>
        <v>0</v>
      </c>
      <c r="Q339" s="142">
        <v>0</v>
      </c>
      <c r="R339" s="142">
        <f>Q339*H339</f>
        <v>0</v>
      </c>
      <c r="S339" s="142">
        <v>0</v>
      </c>
      <c r="T339" s="143">
        <f>S339*H339</f>
        <v>0</v>
      </c>
      <c r="AR339" s="144" t="s">
        <v>311</v>
      </c>
      <c r="AT339" s="144" t="s">
        <v>307</v>
      </c>
      <c r="AU339" s="144" t="s">
        <v>86</v>
      </c>
      <c r="AY339" s="18" t="s">
        <v>305</v>
      </c>
      <c r="BE339" s="145">
        <f>IF(N339="základní",J339,0)</f>
        <v>0</v>
      </c>
      <c r="BF339" s="145">
        <f>IF(N339="snížená",J339,0)</f>
        <v>0</v>
      </c>
      <c r="BG339" s="145">
        <f>IF(N339="zákl. přenesená",J339,0)</f>
        <v>0</v>
      </c>
      <c r="BH339" s="145">
        <f>IF(N339="sníž. přenesená",J339,0)</f>
        <v>0</v>
      </c>
      <c r="BI339" s="145">
        <f>IF(N339="nulová",J339,0)</f>
        <v>0</v>
      </c>
      <c r="BJ339" s="18" t="s">
        <v>86</v>
      </c>
      <c r="BK339" s="145">
        <f>ROUND(I339*H339,2)</f>
        <v>0</v>
      </c>
      <c r="BL339" s="18" t="s">
        <v>311</v>
      </c>
      <c r="BM339" s="144" t="s">
        <v>1773</v>
      </c>
    </row>
    <row r="340" spans="2:65" s="1" customFormat="1" ht="11.25">
      <c r="B340" s="33"/>
      <c r="D340" s="146" t="s">
        <v>313</v>
      </c>
      <c r="F340" s="147" t="s">
        <v>6342</v>
      </c>
      <c r="I340" s="148"/>
      <c r="L340" s="33"/>
      <c r="M340" s="149"/>
      <c r="T340" s="54"/>
      <c r="AT340" s="18" t="s">
        <v>313</v>
      </c>
      <c r="AU340" s="18" t="s">
        <v>86</v>
      </c>
    </row>
    <row r="341" spans="2:65" s="1" customFormat="1" ht="24.2" customHeight="1">
      <c r="B341" s="33"/>
      <c r="C341" s="133" t="s">
        <v>1096</v>
      </c>
      <c r="D341" s="133" t="s">
        <v>307</v>
      </c>
      <c r="E341" s="134" t="s">
        <v>6343</v>
      </c>
      <c r="F341" s="135" t="s">
        <v>6344</v>
      </c>
      <c r="G341" s="136" t="s">
        <v>5668</v>
      </c>
      <c r="H341" s="137">
        <v>267</v>
      </c>
      <c r="I341" s="138"/>
      <c r="J341" s="139">
        <f>ROUND(I341*H341,2)</f>
        <v>0</v>
      </c>
      <c r="K341" s="135" t="s">
        <v>721</v>
      </c>
      <c r="L341" s="33"/>
      <c r="M341" s="140" t="s">
        <v>42</v>
      </c>
      <c r="N341" s="141" t="s">
        <v>50</v>
      </c>
      <c r="P341" s="142">
        <f>O341*H341</f>
        <v>0</v>
      </c>
      <c r="Q341" s="142">
        <v>0</v>
      </c>
      <c r="R341" s="142">
        <f>Q341*H341</f>
        <v>0</v>
      </c>
      <c r="S341" s="142">
        <v>0</v>
      </c>
      <c r="T341" s="143">
        <f>S341*H341</f>
        <v>0</v>
      </c>
      <c r="AR341" s="144" t="s">
        <v>311</v>
      </c>
      <c r="AT341" s="144" t="s">
        <v>307</v>
      </c>
      <c r="AU341" s="144" t="s">
        <v>86</v>
      </c>
      <c r="AY341" s="18" t="s">
        <v>305</v>
      </c>
      <c r="BE341" s="145">
        <f>IF(N341="základní",J341,0)</f>
        <v>0</v>
      </c>
      <c r="BF341" s="145">
        <f>IF(N341="snížená",J341,0)</f>
        <v>0</v>
      </c>
      <c r="BG341" s="145">
        <f>IF(N341="zákl. přenesená",J341,0)</f>
        <v>0</v>
      </c>
      <c r="BH341" s="145">
        <f>IF(N341="sníž. přenesená",J341,0)</f>
        <v>0</v>
      </c>
      <c r="BI341" s="145">
        <f>IF(N341="nulová",J341,0)</f>
        <v>0</v>
      </c>
      <c r="BJ341" s="18" t="s">
        <v>86</v>
      </c>
      <c r="BK341" s="145">
        <f>ROUND(I341*H341,2)</f>
        <v>0</v>
      </c>
      <c r="BL341" s="18" t="s">
        <v>311</v>
      </c>
      <c r="BM341" s="144" t="s">
        <v>1783</v>
      </c>
    </row>
    <row r="342" spans="2:65" s="1" customFormat="1" ht="11.25">
      <c r="B342" s="33"/>
      <c r="D342" s="146" t="s">
        <v>313</v>
      </c>
      <c r="F342" s="147" t="s">
        <v>6344</v>
      </c>
      <c r="I342" s="148"/>
      <c r="L342" s="33"/>
      <c r="M342" s="149"/>
      <c r="T342" s="54"/>
      <c r="AT342" s="18" t="s">
        <v>313</v>
      </c>
      <c r="AU342" s="18" t="s">
        <v>86</v>
      </c>
    </row>
    <row r="343" spans="2:65" s="1" customFormat="1" ht="21.75" customHeight="1">
      <c r="B343" s="33"/>
      <c r="C343" s="133" t="s">
        <v>1106</v>
      </c>
      <c r="D343" s="133" t="s">
        <v>307</v>
      </c>
      <c r="E343" s="134" t="s">
        <v>6345</v>
      </c>
      <c r="F343" s="135" t="s">
        <v>6346</v>
      </c>
      <c r="G343" s="136" t="s">
        <v>5668</v>
      </c>
      <c r="H343" s="137">
        <v>100</v>
      </c>
      <c r="I343" s="138"/>
      <c r="J343" s="139">
        <f>ROUND(I343*H343,2)</f>
        <v>0</v>
      </c>
      <c r="K343" s="135" t="s">
        <v>721</v>
      </c>
      <c r="L343" s="33"/>
      <c r="M343" s="140" t="s">
        <v>42</v>
      </c>
      <c r="N343" s="141" t="s">
        <v>50</v>
      </c>
      <c r="P343" s="142">
        <f>O343*H343</f>
        <v>0</v>
      </c>
      <c r="Q343" s="142">
        <v>0</v>
      </c>
      <c r="R343" s="142">
        <f>Q343*H343</f>
        <v>0</v>
      </c>
      <c r="S343" s="142">
        <v>0</v>
      </c>
      <c r="T343" s="143">
        <f>S343*H343</f>
        <v>0</v>
      </c>
      <c r="AR343" s="144" t="s">
        <v>311</v>
      </c>
      <c r="AT343" s="144" t="s">
        <v>307</v>
      </c>
      <c r="AU343" s="144" t="s">
        <v>86</v>
      </c>
      <c r="AY343" s="18" t="s">
        <v>305</v>
      </c>
      <c r="BE343" s="145">
        <f>IF(N343="základní",J343,0)</f>
        <v>0</v>
      </c>
      <c r="BF343" s="145">
        <f>IF(N343="snížená",J343,0)</f>
        <v>0</v>
      </c>
      <c r="BG343" s="145">
        <f>IF(N343="zákl. přenesená",J343,0)</f>
        <v>0</v>
      </c>
      <c r="BH343" s="145">
        <f>IF(N343="sníž. přenesená",J343,0)</f>
        <v>0</v>
      </c>
      <c r="BI343" s="145">
        <f>IF(N343="nulová",J343,0)</f>
        <v>0</v>
      </c>
      <c r="BJ343" s="18" t="s">
        <v>86</v>
      </c>
      <c r="BK343" s="145">
        <f>ROUND(I343*H343,2)</f>
        <v>0</v>
      </c>
      <c r="BL343" s="18" t="s">
        <v>311</v>
      </c>
      <c r="BM343" s="144" t="s">
        <v>1791</v>
      </c>
    </row>
    <row r="344" spans="2:65" s="1" customFormat="1" ht="11.25">
      <c r="B344" s="33"/>
      <c r="D344" s="146" t="s">
        <v>313</v>
      </c>
      <c r="F344" s="147" t="s">
        <v>6346</v>
      </c>
      <c r="I344" s="148"/>
      <c r="L344" s="33"/>
      <c r="M344" s="149"/>
      <c r="T344" s="54"/>
      <c r="AT344" s="18" t="s">
        <v>313</v>
      </c>
      <c r="AU344" s="18" t="s">
        <v>86</v>
      </c>
    </row>
    <row r="345" spans="2:65" s="1" customFormat="1" ht="21.75" customHeight="1">
      <c r="B345" s="33"/>
      <c r="C345" s="133" t="s">
        <v>1113</v>
      </c>
      <c r="D345" s="133" t="s">
        <v>307</v>
      </c>
      <c r="E345" s="134" t="s">
        <v>6347</v>
      </c>
      <c r="F345" s="135" t="s">
        <v>6348</v>
      </c>
      <c r="G345" s="136" t="s">
        <v>5668</v>
      </c>
      <c r="H345" s="137">
        <v>151</v>
      </c>
      <c r="I345" s="138"/>
      <c r="J345" s="139">
        <f>ROUND(I345*H345,2)</f>
        <v>0</v>
      </c>
      <c r="K345" s="135" t="s">
        <v>721</v>
      </c>
      <c r="L345" s="33"/>
      <c r="M345" s="140" t="s">
        <v>42</v>
      </c>
      <c r="N345" s="141" t="s">
        <v>50</v>
      </c>
      <c r="P345" s="142">
        <f>O345*H345</f>
        <v>0</v>
      </c>
      <c r="Q345" s="142">
        <v>0</v>
      </c>
      <c r="R345" s="142">
        <f>Q345*H345</f>
        <v>0</v>
      </c>
      <c r="S345" s="142">
        <v>0</v>
      </c>
      <c r="T345" s="143">
        <f>S345*H345</f>
        <v>0</v>
      </c>
      <c r="AR345" s="144" t="s">
        <v>311</v>
      </c>
      <c r="AT345" s="144" t="s">
        <v>307</v>
      </c>
      <c r="AU345" s="144" t="s">
        <v>86</v>
      </c>
      <c r="AY345" s="18" t="s">
        <v>305</v>
      </c>
      <c r="BE345" s="145">
        <f>IF(N345="základní",J345,0)</f>
        <v>0</v>
      </c>
      <c r="BF345" s="145">
        <f>IF(N345="snížená",J345,0)</f>
        <v>0</v>
      </c>
      <c r="BG345" s="145">
        <f>IF(N345="zákl. přenesená",J345,0)</f>
        <v>0</v>
      </c>
      <c r="BH345" s="145">
        <f>IF(N345="sníž. přenesená",J345,0)</f>
        <v>0</v>
      </c>
      <c r="BI345" s="145">
        <f>IF(N345="nulová",J345,0)</f>
        <v>0</v>
      </c>
      <c r="BJ345" s="18" t="s">
        <v>86</v>
      </c>
      <c r="BK345" s="145">
        <f>ROUND(I345*H345,2)</f>
        <v>0</v>
      </c>
      <c r="BL345" s="18" t="s">
        <v>311</v>
      </c>
      <c r="BM345" s="144" t="s">
        <v>1799</v>
      </c>
    </row>
    <row r="346" spans="2:65" s="1" customFormat="1" ht="11.25">
      <c r="B346" s="33"/>
      <c r="D346" s="146" t="s">
        <v>313</v>
      </c>
      <c r="F346" s="147" t="s">
        <v>6348</v>
      </c>
      <c r="I346" s="148"/>
      <c r="L346" s="33"/>
      <c r="M346" s="149"/>
      <c r="T346" s="54"/>
      <c r="AT346" s="18" t="s">
        <v>313</v>
      </c>
      <c r="AU346" s="18" t="s">
        <v>86</v>
      </c>
    </row>
    <row r="347" spans="2:65" s="1" customFormat="1" ht="16.5" customHeight="1">
      <c r="B347" s="33"/>
      <c r="C347" s="133" t="s">
        <v>1120</v>
      </c>
      <c r="D347" s="133" t="s">
        <v>307</v>
      </c>
      <c r="E347" s="134" t="s">
        <v>6349</v>
      </c>
      <c r="F347" s="135" t="s">
        <v>6350</v>
      </c>
      <c r="G347" s="136" t="s">
        <v>5668</v>
      </c>
      <c r="H347" s="137">
        <v>139</v>
      </c>
      <c r="I347" s="138"/>
      <c r="J347" s="139">
        <f>ROUND(I347*H347,2)</f>
        <v>0</v>
      </c>
      <c r="K347" s="135" t="s">
        <v>310</v>
      </c>
      <c r="L347" s="33"/>
      <c r="M347" s="140" t="s">
        <v>42</v>
      </c>
      <c r="N347" s="141" t="s">
        <v>50</v>
      </c>
      <c r="P347" s="142">
        <f>O347*H347</f>
        <v>0</v>
      </c>
      <c r="Q347" s="142">
        <v>0</v>
      </c>
      <c r="R347" s="142">
        <f>Q347*H347</f>
        <v>0</v>
      </c>
      <c r="S347" s="142">
        <v>0</v>
      </c>
      <c r="T347" s="143">
        <f>S347*H347</f>
        <v>0</v>
      </c>
      <c r="AR347" s="144" t="s">
        <v>311</v>
      </c>
      <c r="AT347" s="144" t="s">
        <v>307</v>
      </c>
      <c r="AU347" s="144" t="s">
        <v>86</v>
      </c>
      <c r="AY347" s="18" t="s">
        <v>305</v>
      </c>
      <c r="BE347" s="145">
        <f>IF(N347="základní",J347,0)</f>
        <v>0</v>
      </c>
      <c r="BF347" s="145">
        <f>IF(N347="snížená",J347,0)</f>
        <v>0</v>
      </c>
      <c r="BG347" s="145">
        <f>IF(N347="zákl. přenesená",J347,0)</f>
        <v>0</v>
      </c>
      <c r="BH347" s="145">
        <f>IF(N347="sníž. přenesená",J347,0)</f>
        <v>0</v>
      </c>
      <c r="BI347" s="145">
        <f>IF(N347="nulová",J347,0)</f>
        <v>0</v>
      </c>
      <c r="BJ347" s="18" t="s">
        <v>86</v>
      </c>
      <c r="BK347" s="145">
        <f>ROUND(I347*H347,2)</f>
        <v>0</v>
      </c>
      <c r="BL347" s="18" t="s">
        <v>311</v>
      </c>
      <c r="BM347" s="144" t="s">
        <v>1807</v>
      </c>
    </row>
    <row r="348" spans="2:65" s="1" customFormat="1" ht="11.25">
      <c r="B348" s="33"/>
      <c r="D348" s="146" t="s">
        <v>313</v>
      </c>
      <c r="F348" s="147" t="s">
        <v>6350</v>
      </c>
      <c r="I348" s="148"/>
      <c r="L348" s="33"/>
      <c r="M348" s="149"/>
      <c r="T348" s="54"/>
      <c r="AT348" s="18" t="s">
        <v>313</v>
      </c>
      <c r="AU348" s="18" t="s">
        <v>86</v>
      </c>
    </row>
    <row r="349" spans="2:65" s="1" customFormat="1" ht="11.25">
      <c r="B349" s="33"/>
      <c r="D349" s="150" t="s">
        <v>315</v>
      </c>
      <c r="F349" s="151" t="s">
        <v>6351</v>
      </c>
      <c r="I349" s="148"/>
      <c r="L349" s="33"/>
      <c r="M349" s="149"/>
      <c r="T349" s="54"/>
      <c r="AT349" s="18" t="s">
        <v>315</v>
      </c>
      <c r="AU349" s="18" t="s">
        <v>86</v>
      </c>
    </row>
    <row r="350" spans="2:65" s="1" customFormat="1" ht="24.2" customHeight="1">
      <c r="B350" s="33"/>
      <c r="C350" s="133" t="s">
        <v>1128</v>
      </c>
      <c r="D350" s="133" t="s">
        <v>307</v>
      </c>
      <c r="E350" s="134" t="s">
        <v>6352</v>
      </c>
      <c r="F350" s="135" t="s">
        <v>6353</v>
      </c>
      <c r="G350" s="136" t="s">
        <v>5668</v>
      </c>
      <c r="H350" s="137">
        <v>139</v>
      </c>
      <c r="I350" s="138"/>
      <c r="J350" s="139">
        <f>ROUND(I350*H350,2)</f>
        <v>0</v>
      </c>
      <c r="K350" s="135" t="s">
        <v>721</v>
      </c>
      <c r="L350" s="33"/>
      <c r="M350" s="140" t="s">
        <v>42</v>
      </c>
      <c r="N350" s="141" t="s">
        <v>50</v>
      </c>
      <c r="P350" s="142">
        <f>O350*H350</f>
        <v>0</v>
      </c>
      <c r="Q350" s="142">
        <v>0</v>
      </c>
      <c r="R350" s="142">
        <f>Q350*H350</f>
        <v>0</v>
      </c>
      <c r="S350" s="142">
        <v>0</v>
      </c>
      <c r="T350" s="143">
        <f>S350*H350</f>
        <v>0</v>
      </c>
      <c r="AR350" s="144" t="s">
        <v>311</v>
      </c>
      <c r="AT350" s="144" t="s">
        <v>307</v>
      </c>
      <c r="AU350" s="144" t="s">
        <v>86</v>
      </c>
      <c r="AY350" s="18" t="s">
        <v>305</v>
      </c>
      <c r="BE350" s="145">
        <f>IF(N350="základní",J350,0)</f>
        <v>0</v>
      </c>
      <c r="BF350" s="145">
        <f>IF(N350="snížená",J350,0)</f>
        <v>0</v>
      </c>
      <c r="BG350" s="145">
        <f>IF(N350="zákl. přenesená",J350,0)</f>
        <v>0</v>
      </c>
      <c r="BH350" s="145">
        <f>IF(N350="sníž. přenesená",J350,0)</f>
        <v>0</v>
      </c>
      <c r="BI350" s="145">
        <f>IF(N350="nulová",J350,0)</f>
        <v>0</v>
      </c>
      <c r="BJ350" s="18" t="s">
        <v>86</v>
      </c>
      <c r="BK350" s="145">
        <f>ROUND(I350*H350,2)</f>
        <v>0</v>
      </c>
      <c r="BL350" s="18" t="s">
        <v>311</v>
      </c>
      <c r="BM350" s="144" t="s">
        <v>1815</v>
      </c>
    </row>
    <row r="351" spans="2:65" s="1" customFormat="1" ht="19.5">
      <c r="B351" s="33"/>
      <c r="D351" s="146" t="s">
        <v>313</v>
      </c>
      <c r="F351" s="147" t="s">
        <v>6353</v>
      </c>
      <c r="I351" s="148"/>
      <c r="L351" s="33"/>
      <c r="M351" s="149"/>
      <c r="T351" s="54"/>
      <c r="AT351" s="18" t="s">
        <v>313</v>
      </c>
      <c r="AU351" s="18" t="s">
        <v>86</v>
      </c>
    </row>
    <row r="352" spans="2:65" s="1" customFormat="1" ht="16.5" customHeight="1">
      <c r="B352" s="33"/>
      <c r="C352" s="133" t="s">
        <v>1137</v>
      </c>
      <c r="D352" s="133" t="s">
        <v>307</v>
      </c>
      <c r="E352" s="134" t="s">
        <v>6354</v>
      </c>
      <c r="F352" s="135" t="s">
        <v>6355</v>
      </c>
      <c r="G352" s="136" t="s">
        <v>5668</v>
      </c>
      <c r="H352" s="137">
        <v>56</v>
      </c>
      <c r="I352" s="138"/>
      <c r="J352" s="139">
        <f>ROUND(I352*H352,2)</f>
        <v>0</v>
      </c>
      <c r="K352" s="135" t="s">
        <v>310</v>
      </c>
      <c r="L352" s="33"/>
      <c r="M352" s="140" t="s">
        <v>42</v>
      </c>
      <c r="N352" s="141" t="s">
        <v>50</v>
      </c>
      <c r="P352" s="142">
        <f>O352*H352</f>
        <v>0</v>
      </c>
      <c r="Q352" s="142">
        <v>0</v>
      </c>
      <c r="R352" s="142">
        <f>Q352*H352</f>
        <v>0</v>
      </c>
      <c r="S352" s="142">
        <v>0</v>
      </c>
      <c r="T352" s="143">
        <f>S352*H352</f>
        <v>0</v>
      </c>
      <c r="AR352" s="144" t="s">
        <v>311</v>
      </c>
      <c r="AT352" s="144" t="s">
        <v>307</v>
      </c>
      <c r="AU352" s="144" t="s">
        <v>86</v>
      </c>
      <c r="AY352" s="18" t="s">
        <v>305</v>
      </c>
      <c r="BE352" s="145">
        <f>IF(N352="základní",J352,0)</f>
        <v>0</v>
      </c>
      <c r="BF352" s="145">
        <f>IF(N352="snížená",J352,0)</f>
        <v>0</v>
      </c>
      <c r="BG352" s="145">
        <f>IF(N352="zákl. přenesená",J352,0)</f>
        <v>0</v>
      </c>
      <c r="BH352" s="145">
        <f>IF(N352="sníž. přenesená",J352,0)</f>
        <v>0</v>
      </c>
      <c r="BI352" s="145">
        <f>IF(N352="nulová",J352,0)</f>
        <v>0</v>
      </c>
      <c r="BJ352" s="18" t="s">
        <v>86</v>
      </c>
      <c r="BK352" s="145">
        <f>ROUND(I352*H352,2)</f>
        <v>0</v>
      </c>
      <c r="BL352" s="18" t="s">
        <v>311</v>
      </c>
      <c r="BM352" s="144" t="s">
        <v>1825</v>
      </c>
    </row>
    <row r="353" spans="2:65" s="1" customFormat="1" ht="11.25">
      <c r="B353" s="33"/>
      <c r="D353" s="146" t="s">
        <v>313</v>
      </c>
      <c r="F353" s="147" t="s">
        <v>6355</v>
      </c>
      <c r="I353" s="148"/>
      <c r="L353" s="33"/>
      <c r="M353" s="149"/>
      <c r="T353" s="54"/>
      <c r="AT353" s="18" t="s">
        <v>313</v>
      </c>
      <c r="AU353" s="18" t="s">
        <v>86</v>
      </c>
    </row>
    <row r="354" spans="2:65" s="1" customFormat="1" ht="11.25">
      <c r="B354" s="33"/>
      <c r="D354" s="150" t="s">
        <v>315</v>
      </c>
      <c r="F354" s="151" t="s">
        <v>6356</v>
      </c>
      <c r="I354" s="148"/>
      <c r="L354" s="33"/>
      <c r="M354" s="149"/>
      <c r="T354" s="54"/>
      <c r="AT354" s="18" t="s">
        <v>315</v>
      </c>
      <c r="AU354" s="18" t="s">
        <v>86</v>
      </c>
    </row>
    <row r="355" spans="2:65" s="1" customFormat="1" ht="24.2" customHeight="1">
      <c r="B355" s="33"/>
      <c r="C355" s="133" t="s">
        <v>1145</v>
      </c>
      <c r="D355" s="133" t="s">
        <v>307</v>
      </c>
      <c r="E355" s="134" t="s">
        <v>6357</v>
      </c>
      <c r="F355" s="135" t="s">
        <v>6358</v>
      </c>
      <c r="G355" s="136" t="s">
        <v>5668</v>
      </c>
      <c r="H355" s="137">
        <v>56</v>
      </c>
      <c r="I355" s="138"/>
      <c r="J355" s="139">
        <f>ROUND(I355*H355,2)</f>
        <v>0</v>
      </c>
      <c r="K355" s="135" t="s">
        <v>721</v>
      </c>
      <c r="L355" s="33"/>
      <c r="M355" s="140" t="s">
        <v>42</v>
      </c>
      <c r="N355" s="141" t="s">
        <v>50</v>
      </c>
      <c r="P355" s="142">
        <f>O355*H355</f>
        <v>0</v>
      </c>
      <c r="Q355" s="142">
        <v>0</v>
      </c>
      <c r="R355" s="142">
        <f>Q355*H355</f>
        <v>0</v>
      </c>
      <c r="S355" s="142">
        <v>0</v>
      </c>
      <c r="T355" s="143">
        <f>S355*H355</f>
        <v>0</v>
      </c>
      <c r="AR355" s="144" t="s">
        <v>311</v>
      </c>
      <c r="AT355" s="144" t="s">
        <v>307</v>
      </c>
      <c r="AU355" s="144" t="s">
        <v>86</v>
      </c>
      <c r="AY355" s="18" t="s">
        <v>305</v>
      </c>
      <c r="BE355" s="145">
        <f>IF(N355="základní",J355,0)</f>
        <v>0</v>
      </c>
      <c r="BF355" s="145">
        <f>IF(N355="snížená",J355,0)</f>
        <v>0</v>
      </c>
      <c r="BG355" s="145">
        <f>IF(N355="zákl. přenesená",J355,0)</f>
        <v>0</v>
      </c>
      <c r="BH355" s="145">
        <f>IF(N355="sníž. přenesená",J355,0)</f>
        <v>0</v>
      </c>
      <c r="BI355" s="145">
        <f>IF(N355="nulová",J355,0)</f>
        <v>0</v>
      </c>
      <c r="BJ355" s="18" t="s">
        <v>86</v>
      </c>
      <c r="BK355" s="145">
        <f>ROUND(I355*H355,2)</f>
        <v>0</v>
      </c>
      <c r="BL355" s="18" t="s">
        <v>311</v>
      </c>
      <c r="BM355" s="144" t="s">
        <v>1833</v>
      </c>
    </row>
    <row r="356" spans="2:65" s="1" customFormat="1" ht="19.5">
      <c r="B356" s="33"/>
      <c r="D356" s="146" t="s">
        <v>313</v>
      </c>
      <c r="F356" s="147" t="s">
        <v>6358</v>
      </c>
      <c r="I356" s="148"/>
      <c r="L356" s="33"/>
      <c r="M356" s="149"/>
      <c r="T356" s="54"/>
      <c r="AT356" s="18" t="s">
        <v>313</v>
      </c>
      <c r="AU356" s="18" t="s">
        <v>86</v>
      </c>
    </row>
    <row r="357" spans="2:65" s="1" customFormat="1" ht="16.5" customHeight="1">
      <c r="B357" s="33"/>
      <c r="C357" s="133" t="s">
        <v>1152</v>
      </c>
      <c r="D357" s="133" t="s">
        <v>307</v>
      </c>
      <c r="E357" s="134" t="s">
        <v>6359</v>
      </c>
      <c r="F357" s="135" t="s">
        <v>6360</v>
      </c>
      <c r="G357" s="136" t="s">
        <v>5668</v>
      </c>
      <c r="H357" s="137">
        <v>6</v>
      </c>
      <c r="I357" s="138"/>
      <c r="J357" s="139">
        <f>ROUND(I357*H357,2)</f>
        <v>0</v>
      </c>
      <c r="K357" s="135" t="s">
        <v>310</v>
      </c>
      <c r="L357" s="33"/>
      <c r="M357" s="140" t="s">
        <v>42</v>
      </c>
      <c r="N357" s="141" t="s">
        <v>50</v>
      </c>
      <c r="P357" s="142">
        <f>O357*H357</f>
        <v>0</v>
      </c>
      <c r="Q357" s="142">
        <v>0</v>
      </c>
      <c r="R357" s="142">
        <f>Q357*H357</f>
        <v>0</v>
      </c>
      <c r="S357" s="142">
        <v>0</v>
      </c>
      <c r="T357" s="143">
        <f>S357*H357</f>
        <v>0</v>
      </c>
      <c r="AR357" s="144" t="s">
        <v>311</v>
      </c>
      <c r="AT357" s="144" t="s">
        <v>307</v>
      </c>
      <c r="AU357" s="144" t="s">
        <v>86</v>
      </c>
      <c r="AY357" s="18" t="s">
        <v>305</v>
      </c>
      <c r="BE357" s="145">
        <f>IF(N357="základní",J357,0)</f>
        <v>0</v>
      </c>
      <c r="BF357" s="145">
        <f>IF(N357="snížená",J357,0)</f>
        <v>0</v>
      </c>
      <c r="BG357" s="145">
        <f>IF(N357="zákl. přenesená",J357,0)</f>
        <v>0</v>
      </c>
      <c r="BH357" s="145">
        <f>IF(N357="sníž. přenesená",J357,0)</f>
        <v>0</v>
      </c>
      <c r="BI357" s="145">
        <f>IF(N357="nulová",J357,0)</f>
        <v>0</v>
      </c>
      <c r="BJ357" s="18" t="s">
        <v>86</v>
      </c>
      <c r="BK357" s="145">
        <f>ROUND(I357*H357,2)</f>
        <v>0</v>
      </c>
      <c r="BL357" s="18" t="s">
        <v>311</v>
      </c>
      <c r="BM357" s="144" t="s">
        <v>1841</v>
      </c>
    </row>
    <row r="358" spans="2:65" s="1" customFormat="1" ht="11.25">
      <c r="B358" s="33"/>
      <c r="D358" s="146" t="s">
        <v>313</v>
      </c>
      <c r="F358" s="147" t="s">
        <v>6360</v>
      </c>
      <c r="I358" s="148"/>
      <c r="L358" s="33"/>
      <c r="M358" s="149"/>
      <c r="T358" s="54"/>
      <c r="AT358" s="18" t="s">
        <v>313</v>
      </c>
      <c r="AU358" s="18" t="s">
        <v>86</v>
      </c>
    </row>
    <row r="359" spans="2:65" s="1" customFormat="1" ht="11.25">
      <c r="B359" s="33"/>
      <c r="D359" s="150" t="s">
        <v>315</v>
      </c>
      <c r="F359" s="151" t="s">
        <v>6361</v>
      </c>
      <c r="I359" s="148"/>
      <c r="L359" s="33"/>
      <c r="M359" s="149"/>
      <c r="T359" s="54"/>
      <c r="AT359" s="18" t="s">
        <v>315</v>
      </c>
      <c r="AU359" s="18" t="s">
        <v>86</v>
      </c>
    </row>
    <row r="360" spans="2:65" s="1" customFormat="1" ht="44.25" customHeight="1">
      <c r="B360" s="33"/>
      <c r="C360" s="133" t="s">
        <v>1158</v>
      </c>
      <c r="D360" s="133" t="s">
        <v>307</v>
      </c>
      <c r="E360" s="134" t="s">
        <v>6362</v>
      </c>
      <c r="F360" s="135" t="s">
        <v>6363</v>
      </c>
      <c r="G360" s="136" t="s">
        <v>5668</v>
      </c>
      <c r="H360" s="137">
        <v>4</v>
      </c>
      <c r="I360" s="138"/>
      <c r="J360" s="139">
        <f>ROUND(I360*H360,2)</f>
        <v>0</v>
      </c>
      <c r="K360" s="135" t="s">
        <v>721</v>
      </c>
      <c r="L360" s="33"/>
      <c r="M360" s="140" t="s">
        <v>42</v>
      </c>
      <c r="N360" s="141" t="s">
        <v>50</v>
      </c>
      <c r="P360" s="142">
        <f>O360*H360</f>
        <v>0</v>
      </c>
      <c r="Q360" s="142">
        <v>0</v>
      </c>
      <c r="R360" s="142">
        <f>Q360*H360</f>
        <v>0</v>
      </c>
      <c r="S360" s="142">
        <v>0</v>
      </c>
      <c r="T360" s="143">
        <f>S360*H360</f>
        <v>0</v>
      </c>
      <c r="AR360" s="144" t="s">
        <v>311</v>
      </c>
      <c r="AT360" s="144" t="s">
        <v>307</v>
      </c>
      <c r="AU360" s="144" t="s">
        <v>86</v>
      </c>
      <c r="AY360" s="18" t="s">
        <v>305</v>
      </c>
      <c r="BE360" s="145">
        <f>IF(N360="základní",J360,0)</f>
        <v>0</v>
      </c>
      <c r="BF360" s="145">
        <f>IF(N360="snížená",J360,0)</f>
        <v>0</v>
      </c>
      <c r="BG360" s="145">
        <f>IF(N360="zákl. přenesená",J360,0)</f>
        <v>0</v>
      </c>
      <c r="BH360" s="145">
        <f>IF(N360="sníž. přenesená",J360,0)</f>
        <v>0</v>
      </c>
      <c r="BI360" s="145">
        <f>IF(N360="nulová",J360,0)</f>
        <v>0</v>
      </c>
      <c r="BJ360" s="18" t="s">
        <v>86</v>
      </c>
      <c r="BK360" s="145">
        <f>ROUND(I360*H360,2)</f>
        <v>0</v>
      </c>
      <c r="BL360" s="18" t="s">
        <v>311</v>
      </c>
      <c r="BM360" s="144" t="s">
        <v>1849</v>
      </c>
    </row>
    <row r="361" spans="2:65" s="1" customFormat="1" ht="29.25">
      <c r="B361" s="33"/>
      <c r="D361" s="146" t="s">
        <v>313</v>
      </c>
      <c r="F361" s="147" t="s">
        <v>6363</v>
      </c>
      <c r="I361" s="148"/>
      <c r="L361" s="33"/>
      <c r="M361" s="149"/>
      <c r="T361" s="54"/>
      <c r="AT361" s="18" t="s">
        <v>313</v>
      </c>
      <c r="AU361" s="18" t="s">
        <v>86</v>
      </c>
    </row>
    <row r="362" spans="2:65" s="1" customFormat="1" ht="44.25" customHeight="1">
      <c r="B362" s="33"/>
      <c r="C362" s="133" t="s">
        <v>1166</v>
      </c>
      <c r="D362" s="133" t="s">
        <v>307</v>
      </c>
      <c r="E362" s="134" t="s">
        <v>6364</v>
      </c>
      <c r="F362" s="135" t="s">
        <v>6365</v>
      </c>
      <c r="G362" s="136" t="s">
        <v>5668</v>
      </c>
      <c r="H362" s="137">
        <v>2</v>
      </c>
      <c r="I362" s="138"/>
      <c r="J362" s="139">
        <f>ROUND(I362*H362,2)</f>
        <v>0</v>
      </c>
      <c r="K362" s="135" t="s">
        <v>721</v>
      </c>
      <c r="L362" s="33"/>
      <c r="M362" s="140" t="s">
        <v>42</v>
      </c>
      <c r="N362" s="141" t="s">
        <v>50</v>
      </c>
      <c r="P362" s="142">
        <f>O362*H362</f>
        <v>0</v>
      </c>
      <c r="Q362" s="142">
        <v>0</v>
      </c>
      <c r="R362" s="142">
        <f>Q362*H362</f>
        <v>0</v>
      </c>
      <c r="S362" s="142">
        <v>0</v>
      </c>
      <c r="T362" s="143">
        <f>S362*H362</f>
        <v>0</v>
      </c>
      <c r="AR362" s="144" t="s">
        <v>311</v>
      </c>
      <c r="AT362" s="144" t="s">
        <v>307</v>
      </c>
      <c r="AU362" s="144" t="s">
        <v>86</v>
      </c>
      <c r="AY362" s="18" t="s">
        <v>305</v>
      </c>
      <c r="BE362" s="145">
        <f>IF(N362="základní",J362,0)</f>
        <v>0</v>
      </c>
      <c r="BF362" s="145">
        <f>IF(N362="snížená",J362,0)</f>
        <v>0</v>
      </c>
      <c r="BG362" s="145">
        <f>IF(N362="zákl. přenesená",J362,0)</f>
        <v>0</v>
      </c>
      <c r="BH362" s="145">
        <f>IF(N362="sníž. přenesená",J362,0)</f>
        <v>0</v>
      </c>
      <c r="BI362" s="145">
        <f>IF(N362="nulová",J362,0)</f>
        <v>0</v>
      </c>
      <c r="BJ362" s="18" t="s">
        <v>86</v>
      </c>
      <c r="BK362" s="145">
        <f>ROUND(I362*H362,2)</f>
        <v>0</v>
      </c>
      <c r="BL362" s="18" t="s">
        <v>311</v>
      </c>
      <c r="BM362" s="144" t="s">
        <v>1857</v>
      </c>
    </row>
    <row r="363" spans="2:65" s="1" customFormat="1" ht="29.25">
      <c r="B363" s="33"/>
      <c r="D363" s="146" t="s">
        <v>313</v>
      </c>
      <c r="F363" s="147" t="s">
        <v>6365</v>
      </c>
      <c r="I363" s="148"/>
      <c r="L363" s="33"/>
      <c r="M363" s="149"/>
      <c r="T363" s="54"/>
      <c r="AT363" s="18" t="s">
        <v>313</v>
      </c>
      <c r="AU363" s="18" t="s">
        <v>86</v>
      </c>
    </row>
    <row r="364" spans="2:65" s="1" customFormat="1" ht="16.5" customHeight="1">
      <c r="B364" s="33"/>
      <c r="C364" s="133" t="s">
        <v>1174</v>
      </c>
      <c r="D364" s="133" t="s">
        <v>307</v>
      </c>
      <c r="E364" s="134" t="s">
        <v>6366</v>
      </c>
      <c r="F364" s="135" t="s">
        <v>6367</v>
      </c>
      <c r="G364" s="136" t="s">
        <v>5668</v>
      </c>
      <c r="H364" s="137">
        <v>10</v>
      </c>
      <c r="I364" s="138"/>
      <c r="J364" s="139">
        <f>ROUND(I364*H364,2)</f>
        <v>0</v>
      </c>
      <c r="K364" s="135" t="s">
        <v>721</v>
      </c>
      <c r="L364" s="33"/>
      <c r="M364" s="140" t="s">
        <v>42</v>
      </c>
      <c r="N364" s="141" t="s">
        <v>50</v>
      </c>
      <c r="P364" s="142">
        <f>O364*H364</f>
        <v>0</v>
      </c>
      <c r="Q364" s="142">
        <v>0</v>
      </c>
      <c r="R364" s="142">
        <f>Q364*H364</f>
        <v>0</v>
      </c>
      <c r="S364" s="142">
        <v>0</v>
      </c>
      <c r="T364" s="143">
        <f>S364*H364</f>
        <v>0</v>
      </c>
      <c r="AR364" s="144" t="s">
        <v>311</v>
      </c>
      <c r="AT364" s="144" t="s">
        <v>307</v>
      </c>
      <c r="AU364" s="144" t="s">
        <v>86</v>
      </c>
      <c r="AY364" s="18" t="s">
        <v>305</v>
      </c>
      <c r="BE364" s="145">
        <f>IF(N364="základní",J364,0)</f>
        <v>0</v>
      </c>
      <c r="BF364" s="145">
        <f>IF(N364="snížená",J364,0)</f>
        <v>0</v>
      </c>
      <c r="BG364" s="145">
        <f>IF(N364="zákl. přenesená",J364,0)</f>
        <v>0</v>
      </c>
      <c r="BH364" s="145">
        <f>IF(N364="sníž. přenesená",J364,0)</f>
        <v>0</v>
      </c>
      <c r="BI364" s="145">
        <f>IF(N364="nulová",J364,0)</f>
        <v>0</v>
      </c>
      <c r="BJ364" s="18" t="s">
        <v>86</v>
      </c>
      <c r="BK364" s="145">
        <f>ROUND(I364*H364,2)</f>
        <v>0</v>
      </c>
      <c r="BL364" s="18" t="s">
        <v>311</v>
      </c>
      <c r="BM364" s="144" t="s">
        <v>1865</v>
      </c>
    </row>
    <row r="365" spans="2:65" s="1" customFormat="1" ht="11.25">
      <c r="B365" s="33"/>
      <c r="D365" s="146" t="s">
        <v>313</v>
      </c>
      <c r="F365" s="147" t="s">
        <v>6367</v>
      </c>
      <c r="I365" s="148"/>
      <c r="L365" s="33"/>
      <c r="M365" s="149"/>
      <c r="T365" s="54"/>
      <c r="AT365" s="18" t="s">
        <v>313</v>
      </c>
      <c r="AU365" s="18" t="s">
        <v>86</v>
      </c>
    </row>
    <row r="366" spans="2:65" s="1" customFormat="1" ht="16.5" customHeight="1">
      <c r="B366" s="33"/>
      <c r="C366" s="133" t="s">
        <v>1184</v>
      </c>
      <c r="D366" s="133" t="s">
        <v>307</v>
      </c>
      <c r="E366" s="134" t="s">
        <v>6368</v>
      </c>
      <c r="F366" s="135" t="s">
        <v>6369</v>
      </c>
      <c r="G366" s="136" t="s">
        <v>5668</v>
      </c>
      <c r="H366" s="137">
        <v>48</v>
      </c>
      <c r="I366" s="138"/>
      <c r="J366" s="139">
        <f>ROUND(I366*H366,2)</f>
        <v>0</v>
      </c>
      <c r="K366" s="135" t="s">
        <v>310</v>
      </c>
      <c r="L366" s="33"/>
      <c r="M366" s="140" t="s">
        <v>42</v>
      </c>
      <c r="N366" s="141" t="s">
        <v>50</v>
      </c>
      <c r="P366" s="142">
        <f>O366*H366</f>
        <v>0</v>
      </c>
      <c r="Q366" s="142">
        <v>0</v>
      </c>
      <c r="R366" s="142">
        <f>Q366*H366</f>
        <v>0</v>
      </c>
      <c r="S366" s="142">
        <v>0</v>
      </c>
      <c r="T366" s="143">
        <f>S366*H366</f>
        <v>0</v>
      </c>
      <c r="AR366" s="144" t="s">
        <v>311</v>
      </c>
      <c r="AT366" s="144" t="s">
        <v>307</v>
      </c>
      <c r="AU366" s="144" t="s">
        <v>86</v>
      </c>
      <c r="AY366" s="18" t="s">
        <v>305</v>
      </c>
      <c r="BE366" s="145">
        <f>IF(N366="základní",J366,0)</f>
        <v>0</v>
      </c>
      <c r="BF366" s="145">
        <f>IF(N366="snížená",J366,0)</f>
        <v>0</v>
      </c>
      <c r="BG366" s="145">
        <f>IF(N366="zákl. přenesená",J366,0)</f>
        <v>0</v>
      </c>
      <c r="BH366" s="145">
        <f>IF(N366="sníž. přenesená",J366,0)</f>
        <v>0</v>
      </c>
      <c r="BI366" s="145">
        <f>IF(N366="nulová",J366,0)</f>
        <v>0</v>
      </c>
      <c r="BJ366" s="18" t="s">
        <v>86</v>
      </c>
      <c r="BK366" s="145">
        <f>ROUND(I366*H366,2)</f>
        <v>0</v>
      </c>
      <c r="BL366" s="18" t="s">
        <v>311</v>
      </c>
      <c r="BM366" s="144" t="s">
        <v>1873</v>
      </c>
    </row>
    <row r="367" spans="2:65" s="1" customFormat="1" ht="11.25">
      <c r="B367" s="33"/>
      <c r="D367" s="146" t="s">
        <v>313</v>
      </c>
      <c r="F367" s="147" t="s">
        <v>6369</v>
      </c>
      <c r="I367" s="148"/>
      <c r="L367" s="33"/>
      <c r="M367" s="149"/>
      <c r="T367" s="54"/>
      <c r="AT367" s="18" t="s">
        <v>313</v>
      </c>
      <c r="AU367" s="18" t="s">
        <v>86</v>
      </c>
    </row>
    <row r="368" spans="2:65" s="1" customFormat="1" ht="11.25">
      <c r="B368" s="33"/>
      <c r="D368" s="150" t="s">
        <v>315</v>
      </c>
      <c r="F368" s="151" t="s">
        <v>6370</v>
      </c>
      <c r="I368" s="148"/>
      <c r="L368" s="33"/>
      <c r="M368" s="149"/>
      <c r="T368" s="54"/>
      <c r="AT368" s="18" t="s">
        <v>315</v>
      </c>
      <c r="AU368" s="18" t="s">
        <v>86</v>
      </c>
    </row>
    <row r="369" spans="2:65" s="1" customFormat="1" ht="16.5" customHeight="1">
      <c r="B369" s="33"/>
      <c r="C369" s="133" t="s">
        <v>1192</v>
      </c>
      <c r="D369" s="133" t="s">
        <v>307</v>
      </c>
      <c r="E369" s="134" t="s">
        <v>6371</v>
      </c>
      <c r="F369" s="135" t="s">
        <v>6372</v>
      </c>
      <c r="G369" s="136" t="s">
        <v>5668</v>
      </c>
      <c r="H369" s="137">
        <v>48</v>
      </c>
      <c r="I369" s="138"/>
      <c r="J369" s="139">
        <f>ROUND(I369*H369,2)</f>
        <v>0</v>
      </c>
      <c r="K369" s="135" t="s">
        <v>310</v>
      </c>
      <c r="L369" s="33"/>
      <c r="M369" s="140" t="s">
        <v>42</v>
      </c>
      <c r="N369" s="141" t="s">
        <v>50</v>
      </c>
      <c r="P369" s="142">
        <f>O369*H369</f>
        <v>0</v>
      </c>
      <c r="Q369" s="142">
        <v>0</v>
      </c>
      <c r="R369" s="142">
        <f>Q369*H369</f>
        <v>0</v>
      </c>
      <c r="S369" s="142">
        <v>0</v>
      </c>
      <c r="T369" s="143">
        <f>S369*H369</f>
        <v>0</v>
      </c>
      <c r="AR369" s="144" t="s">
        <v>311</v>
      </c>
      <c r="AT369" s="144" t="s">
        <v>307</v>
      </c>
      <c r="AU369" s="144" t="s">
        <v>86</v>
      </c>
      <c r="AY369" s="18" t="s">
        <v>305</v>
      </c>
      <c r="BE369" s="145">
        <f>IF(N369="základní",J369,0)</f>
        <v>0</v>
      </c>
      <c r="BF369" s="145">
        <f>IF(N369="snížená",J369,0)</f>
        <v>0</v>
      </c>
      <c r="BG369" s="145">
        <f>IF(N369="zákl. přenesená",J369,0)</f>
        <v>0</v>
      </c>
      <c r="BH369" s="145">
        <f>IF(N369="sníž. přenesená",J369,0)</f>
        <v>0</v>
      </c>
      <c r="BI369" s="145">
        <f>IF(N369="nulová",J369,0)</f>
        <v>0</v>
      </c>
      <c r="BJ369" s="18" t="s">
        <v>86</v>
      </c>
      <c r="BK369" s="145">
        <f>ROUND(I369*H369,2)</f>
        <v>0</v>
      </c>
      <c r="BL369" s="18" t="s">
        <v>311</v>
      </c>
      <c r="BM369" s="144" t="s">
        <v>1881</v>
      </c>
    </row>
    <row r="370" spans="2:65" s="1" customFormat="1" ht="11.25">
      <c r="B370" s="33"/>
      <c r="D370" s="146" t="s">
        <v>313</v>
      </c>
      <c r="F370" s="147" t="s">
        <v>6372</v>
      </c>
      <c r="I370" s="148"/>
      <c r="L370" s="33"/>
      <c r="M370" s="149"/>
      <c r="T370" s="54"/>
      <c r="AT370" s="18" t="s">
        <v>313</v>
      </c>
      <c r="AU370" s="18" t="s">
        <v>86</v>
      </c>
    </row>
    <row r="371" spans="2:65" s="1" customFormat="1" ht="11.25">
      <c r="B371" s="33"/>
      <c r="D371" s="150" t="s">
        <v>315</v>
      </c>
      <c r="F371" s="151" t="s">
        <v>6373</v>
      </c>
      <c r="I371" s="148"/>
      <c r="L371" s="33"/>
      <c r="M371" s="149"/>
      <c r="T371" s="54"/>
      <c r="AT371" s="18" t="s">
        <v>315</v>
      </c>
      <c r="AU371" s="18" t="s">
        <v>86</v>
      </c>
    </row>
    <row r="372" spans="2:65" s="1" customFormat="1" ht="24.2" customHeight="1">
      <c r="B372" s="33"/>
      <c r="C372" s="133" t="s">
        <v>1197</v>
      </c>
      <c r="D372" s="133" t="s">
        <v>307</v>
      </c>
      <c r="E372" s="134" t="s">
        <v>6374</v>
      </c>
      <c r="F372" s="135" t="s">
        <v>6375</v>
      </c>
      <c r="G372" s="136" t="s">
        <v>5668</v>
      </c>
      <c r="H372" s="137">
        <v>5</v>
      </c>
      <c r="I372" s="138"/>
      <c r="J372" s="139">
        <f>ROUND(I372*H372,2)</f>
        <v>0</v>
      </c>
      <c r="K372" s="135" t="s">
        <v>310</v>
      </c>
      <c r="L372" s="33"/>
      <c r="M372" s="140" t="s">
        <v>42</v>
      </c>
      <c r="N372" s="141" t="s">
        <v>50</v>
      </c>
      <c r="P372" s="142">
        <f>O372*H372</f>
        <v>0</v>
      </c>
      <c r="Q372" s="142">
        <v>0</v>
      </c>
      <c r="R372" s="142">
        <f>Q372*H372</f>
        <v>0</v>
      </c>
      <c r="S372" s="142">
        <v>0</v>
      </c>
      <c r="T372" s="143">
        <f>S372*H372</f>
        <v>0</v>
      </c>
      <c r="AR372" s="144" t="s">
        <v>311</v>
      </c>
      <c r="AT372" s="144" t="s">
        <v>307</v>
      </c>
      <c r="AU372" s="144" t="s">
        <v>86</v>
      </c>
      <c r="AY372" s="18" t="s">
        <v>305</v>
      </c>
      <c r="BE372" s="145">
        <f>IF(N372="základní",J372,0)</f>
        <v>0</v>
      </c>
      <c r="BF372" s="145">
        <f>IF(N372="snížená",J372,0)</f>
        <v>0</v>
      </c>
      <c r="BG372" s="145">
        <f>IF(N372="zákl. přenesená",J372,0)</f>
        <v>0</v>
      </c>
      <c r="BH372" s="145">
        <f>IF(N372="sníž. přenesená",J372,0)</f>
        <v>0</v>
      </c>
      <c r="BI372" s="145">
        <f>IF(N372="nulová",J372,0)</f>
        <v>0</v>
      </c>
      <c r="BJ372" s="18" t="s">
        <v>86</v>
      </c>
      <c r="BK372" s="145">
        <f>ROUND(I372*H372,2)</f>
        <v>0</v>
      </c>
      <c r="BL372" s="18" t="s">
        <v>311</v>
      </c>
      <c r="BM372" s="144" t="s">
        <v>1889</v>
      </c>
    </row>
    <row r="373" spans="2:65" s="1" customFormat="1" ht="11.25">
      <c r="B373" s="33"/>
      <c r="D373" s="146" t="s">
        <v>313</v>
      </c>
      <c r="F373" s="147" t="s">
        <v>6375</v>
      </c>
      <c r="I373" s="148"/>
      <c r="L373" s="33"/>
      <c r="M373" s="149"/>
      <c r="T373" s="54"/>
      <c r="AT373" s="18" t="s">
        <v>313</v>
      </c>
      <c r="AU373" s="18" t="s">
        <v>86</v>
      </c>
    </row>
    <row r="374" spans="2:65" s="1" customFormat="1" ht="11.25">
      <c r="B374" s="33"/>
      <c r="D374" s="150" t="s">
        <v>315</v>
      </c>
      <c r="F374" s="151" t="s">
        <v>6376</v>
      </c>
      <c r="I374" s="148"/>
      <c r="L374" s="33"/>
      <c r="M374" s="149"/>
      <c r="T374" s="54"/>
      <c r="AT374" s="18" t="s">
        <v>315</v>
      </c>
      <c r="AU374" s="18" t="s">
        <v>86</v>
      </c>
    </row>
    <row r="375" spans="2:65" s="1" customFormat="1" ht="55.5" customHeight="1">
      <c r="B375" s="33"/>
      <c r="C375" s="133" t="s">
        <v>1205</v>
      </c>
      <c r="D375" s="133" t="s">
        <v>307</v>
      </c>
      <c r="E375" s="134" t="s">
        <v>6377</v>
      </c>
      <c r="F375" s="135" t="s">
        <v>6378</v>
      </c>
      <c r="G375" s="136" t="s">
        <v>5668</v>
      </c>
      <c r="H375" s="137">
        <v>5</v>
      </c>
      <c r="I375" s="138"/>
      <c r="J375" s="139">
        <f>ROUND(I375*H375,2)</f>
        <v>0</v>
      </c>
      <c r="K375" s="135" t="s">
        <v>721</v>
      </c>
      <c r="L375" s="33"/>
      <c r="M375" s="140" t="s">
        <v>42</v>
      </c>
      <c r="N375" s="141" t="s">
        <v>50</v>
      </c>
      <c r="P375" s="142">
        <f>O375*H375</f>
        <v>0</v>
      </c>
      <c r="Q375" s="142">
        <v>0</v>
      </c>
      <c r="R375" s="142">
        <f>Q375*H375</f>
        <v>0</v>
      </c>
      <c r="S375" s="142">
        <v>0</v>
      </c>
      <c r="T375" s="143">
        <f>S375*H375</f>
        <v>0</v>
      </c>
      <c r="AR375" s="144" t="s">
        <v>311</v>
      </c>
      <c r="AT375" s="144" t="s">
        <v>307</v>
      </c>
      <c r="AU375" s="144" t="s">
        <v>86</v>
      </c>
      <c r="AY375" s="18" t="s">
        <v>305</v>
      </c>
      <c r="BE375" s="145">
        <f>IF(N375="základní",J375,0)</f>
        <v>0</v>
      </c>
      <c r="BF375" s="145">
        <f>IF(N375="snížená",J375,0)</f>
        <v>0</v>
      </c>
      <c r="BG375" s="145">
        <f>IF(N375="zákl. přenesená",J375,0)</f>
        <v>0</v>
      </c>
      <c r="BH375" s="145">
        <f>IF(N375="sníž. přenesená",J375,0)</f>
        <v>0</v>
      </c>
      <c r="BI375" s="145">
        <f>IF(N375="nulová",J375,0)</f>
        <v>0</v>
      </c>
      <c r="BJ375" s="18" t="s">
        <v>86</v>
      </c>
      <c r="BK375" s="145">
        <f>ROUND(I375*H375,2)</f>
        <v>0</v>
      </c>
      <c r="BL375" s="18" t="s">
        <v>311</v>
      </c>
      <c r="BM375" s="144" t="s">
        <v>1897</v>
      </c>
    </row>
    <row r="376" spans="2:65" s="1" customFormat="1" ht="29.25">
      <c r="B376" s="33"/>
      <c r="D376" s="146" t="s">
        <v>313</v>
      </c>
      <c r="F376" s="147" t="s">
        <v>6378</v>
      </c>
      <c r="I376" s="148"/>
      <c r="L376" s="33"/>
      <c r="M376" s="149"/>
      <c r="T376" s="54"/>
      <c r="AT376" s="18" t="s">
        <v>313</v>
      </c>
      <c r="AU376" s="18" t="s">
        <v>86</v>
      </c>
    </row>
    <row r="377" spans="2:65" s="1" customFormat="1" ht="16.5" customHeight="1">
      <c r="B377" s="33"/>
      <c r="C377" s="133" t="s">
        <v>1210</v>
      </c>
      <c r="D377" s="133" t="s">
        <v>307</v>
      </c>
      <c r="E377" s="134" t="s">
        <v>6379</v>
      </c>
      <c r="F377" s="135" t="s">
        <v>6380</v>
      </c>
      <c r="G377" s="136" t="s">
        <v>5668</v>
      </c>
      <c r="H377" s="137">
        <v>35</v>
      </c>
      <c r="I377" s="138"/>
      <c r="J377" s="139">
        <f>ROUND(I377*H377,2)</f>
        <v>0</v>
      </c>
      <c r="K377" s="135" t="s">
        <v>721</v>
      </c>
      <c r="L377" s="33"/>
      <c r="M377" s="140" t="s">
        <v>42</v>
      </c>
      <c r="N377" s="141" t="s">
        <v>50</v>
      </c>
      <c r="P377" s="142">
        <f>O377*H377</f>
        <v>0</v>
      </c>
      <c r="Q377" s="142">
        <v>0</v>
      </c>
      <c r="R377" s="142">
        <f>Q377*H377</f>
        <v>0</v>
      </c>
      <c r="S377" s="142">
        <v>0</v>
      </c>
      <c r="T377" s="143">
        <f>S377*H377</f>
        <v>0</v>
      </c>
      <c r="AR377" s="144" t="s">
        <v>311</v>
      </c>
      <c r="AT377" s="144" t="s">
        <v>307</v>
      </c>
      <c r="AU377" s="144" t="s">
        <v>86</v>
      </c>
      <c r="AY377" s="18" t="s">
        <v>305</v>
      </c>
      <c r="BE377" s="145">
        <f>IF(N377="základní",J377,0)</f>
        <v>0</v>
      </c>
      <c r="BF377" s="145">
        <f>IF(N377="snížená",J377,0)</f>
        <v>0</v>
      </c>
      <c r="BG377" s="145">
        <f>IF(N377="zákl. přenesená",J377,0)</f>
        <v>0</v>
      </c>
      <c r="BH377" s="145">
        <f>IF(N377="sníž. přenesená",J377,0)</f>
        <v>0</v>
      </c>
      <c r="BI377" s="145">
        <f>IF(N377="nulová",J377,0)</f>
        <v>0</v>
      </c>
      <c r="BJ377" s="18" t="s">
        <v>86</v>
      </c>
      <c r="BK377" s="145">
        <f>ROUND(I377*H377,2)</f>
        <v>0</v>
      </c>
      <c r="BL377" s="18" t="s">
        <v>311</v>
      </c>
      <c r="BM377" s="144" t="s">
        <v>1905</v>
      </c>
    </row>
    <row r="378" spans="2:65" s="1" customFormat="1" ht="11.25">
      <c r="B378" s="33"/>
      <c r="D378" s="146" t="s">
        <v>313</v>
      </c>
      <c r="F378" s="147" t="s">
        <v>6380</v>
      </c>
      <c r="I378" s="148"/>
      <c r="L378" s="33"/>
      <c r="M378" s="149"/>
      <c r="T378" s="54"/>
      <c r="AT378" s="18" t="s">
        <v>313</v>
      </c>
      <c r="AU378" s="18" t="s">
        <v>86</v>
      </c>
    </row>
    <row r="379" spans="2:65" s="1" customFormat="1" ht="16.5" customHeight="1">
      <c r="B379" s="33"/>
      <c r="C379" s="133" t="s">
        <v>1218</v>
      </c>
      <c r="D379" s="133" t="s">
        <v>307</v>
      </c>
      <c r="E379" s="134" t="s">
        <v>6381</v>
      </c>
      <c r="F379" s="135" t="s">
        <v>6382</v>
      </c>
      <c r="G379" s="136" t="s">
        <v>5668</v>
      </c>
      <c r="H379" s="137">
        <v>35</v>
      </c>
      <c r="I379" s="138"/>
      <c r="J379" s="139">
        <f>ROUND(I379*H379,2)</f>
        <v>0</v>
      </c>
      <c r="K379" s="135" t="s">
        <v>721</v>
      </c>
      <c r="L379" s="33"/>
      <c r="M379" s="140" t="s">
        <v>42</v>
      </c>
      <c r="N379" s="141" t="s">
        <v>50</v>
      </c>
      <c r="P379" s="142">
        <f>O379*H379</f>
        <v>0</v>
      </c>
      <c r="Q379" s="142">
        <v>0</v>
      </c>
      <c r="R379" s="142">
        <f>Q379*H379</f>
        <v>0</v>
      </c>
      <c r="S379" s="142">
        <v>0</v>
      </c>
      <c r="T379" s="143">
        <f>S379*H379</f>
        <v>0</v>
      </c>
      <c r="AR379" s="144" t="s">
        <v>311</v>
      </c>
      <c r="AT379" s="144" t="s">
        <v>307</v>
      </c>
      <c r="AU379" s="144" t="s">
        <v>86</v>
      </c>
      <c r="AY379" s="18" t="s">
        <v>305</v>
      </c>
      <c r="BE379" s="145">
        <f>IF(N379="základní",J379,0)</f>
        <v>0</v>
      </c>
      <c r="BF379" s="145">
        <f>IF(N379="snížená",J379,0)</f>
        <v>0</v>
      </c>
      <c r="BG379" s="145">
        <f>IF(N379="zákl. přenesená",J379,0)</f>
        <v>0</v>
      </c>
      <c r="BH379" s="145">
        <f>IF(N379="sníž. přenesená",J379,0)</f>
        <v>0</v>
      </c>
      <c r="BI379" s="145">
        <f>IF(N379="nulová",J379,0)</f>
        <v>0</v>
      </c>
      <c r="BJ379" s="18" t="s">
        <v>86</v>
      </c>
      <c r="BK379" s="145">
        <f>ROUND(I379*H379,2)</f>
        <v>0</v>
      </c>
      <c r="BL379" s="18" t="s">
        <v>311</v>
      </c>
      <c r="BM379" s="144" t="s">
        <v>1913</v>
      </c>
    </row>
    <row r="380" spans="2:65" s="1" customFormat="1" ht="11.25">
      <c r="B380" s="33"/>
      <c r="D380" s="146" t="s">
        <v>313</v>
      </c>
      <c r="F380" s="147" t="s">
        <v>6382</v>
      </c>
      <c r="I380" s="148"/>
      <c r="L380" s="33"/>
      <c r="M380" s="149"/>
      <c r="T380" s="54"/>
      <c r="AT380" s="18" t="s">
        <v>313</v>
      </c>
      <c r="AU380" s="18" t="s">
        <v>86</v>
      </c>
    </row>
    <row r="381" spans="2:65" s="1" customFormat="1" ht="66.75" customHeight="1">
      <c r="B381" s="33"/>
      <c r="C381" s="133" t="s">
        <v>1224</v>
      </c>
      <c r="D381" s="133" t="s">
        <v>307</v>
      </c>
      <c r="E381" s="134" t="s">
        <v>6383</v>
      </c>
      <c r="F381" s="135" t="s">
        <v>6384</v>
      </c>
      <c r="G381" s="136" t="s">
        <v>5668</v>
      </c>
      <c r="H381" s="137">
        <v>35</v>
      </c>
      <c r="I381" s="138"/>
      <c r="J381" s="139">
        <f>ROUND(I381*H381,2)</f>
        <v>0</v>
      </c>
      <c r="K381" s="135" t="s">
        <v>721</v>
      </c>
      <c r="L381" s="33"/>
      <c r="M381" s="140" t="s">
        <v>42</v>
      </c>
      <c r="N381" s="141" t="s">
        <v>50</v>
      </c>
      <c r="P381" s="142">
        <f>O381*H381</f>
        <v>0</v>
      </c>
      <c r="Q381" s="142">
        <v>0</v>
      </c>
      <c r="R381" s="142">
        <f>Q381*H381</f>
        <v>0</v>
      </c>
      <c r="S381" s="142">
        <v>0</v>
      </c>
      <c r="T381" s="143">
        <f>S381*H381</f>
        <v>0</v>
      </c>
      <c r="AR381" s="144" t="s">
        <v>311</v>
      </c>
      <c r="AT381" s="144" t="s">
        <v>307</v>
      </c>
      <c r="AU381" s="144" t="s">
        <v>86</v>
      </c>
      <c r="AY381" s="18" t="s">
        <v>305</v>
      </c>
      <c r="BE381" s="145">
        <f>IF(N381="základní",J381,0)</f>
        <v>0</v>
      </c>
      <c r="BF381" s="145">
        <f>IF(N381="snížená",J381,0)</f>
        <v>0</v>
      </c>
      <c r="BG381" s="145">
        <f>IF(N381="zákl. přenesená",J381,0)</f>
        <v>0</v>
      </c>
      <c r="BH381" s="145">
        <f>IF(N381="sníž. přenesená",J381,0)</f>
        <v>0</v>
      </c>
      <c r="BI381" s="145">
        <f>IF(N381="nulová",J381,0)</f>
        <v>0</v>
      </c>
      <c r="BJ381" s="18" t="s">
        <v>86</v>
      </c>
      <c r="BK381" s="145">
        <f>ROUND(I381*H381,2)</f>
        <v>0</v>
      </c>
      <c r="BL381" s="18" t="s">
        <v>311</v>
      </c>
      <c r="BM381" s="144" t="s">
        <v>1921</v>
      </c>
    </row>
    <row r="382" spans="2:65" s="1" customFormat="1" ht="78">
      <c r="B382" s="33"/>
      <c r="D382" s="146" t="s">
        <v>313</v>
      </c>
      <c r="F382" s="147" t="s">
        <v>6385</v>
      </c>
      <c r="I382" s="148"/>
      <c r="L382" s="33"/>
      <c r="M382" s="149"/>
      <c r="T382" s="54"/>
      <c r="AT382" s="18" t="s">
        <v>313</v>
      </c>
      <c r="AU382" s="18" t="s">
        <v>86</v>
      </c>
    </row>
    <row r="383" spans="2:65" s="1" customFormat="1" ht="19.5">
      <c r="B383" s="33"/>
      <c r="D383" s="146" t="s">
        <v>1012</v>
      </c>
      <c r="F383" s="189" t="s">
        <v>6386</v>
      </c>
      <c r="I383" s="148"/>
      <c r="L383" s="33"/>
      <c r="M383" s="149"/>
      <c r="T383" s="54"/>
      <c r="AT383" s="18" t="s">
        <v>1012</v>
      </c>
      <c r="AU383" s="18" t="s">
        <v>86</v>
      </c>
    </row>
    <row r="384" spans="2:65" s="1" customFormat="1" ht="16.5" customHeight="1">
      <c r="B384" s="33"/>
      <c r="C384" s="133" t="s">
        <v>1232</v>
      </c>
      <c r="D384" s="133" t="s">
        <v>307</v>
      </c>
      <c r="E384" s="134" t="s">
        <v>6387</v>
      </c>
      <c r="F384" s="135" t="s">
        <v>6388</v>
      </c>
      <c r="G384" s="136" t="s">
        <v>5668</v>
      </c>
      <c r="H384" s="137">
        <v>2</v>
      </c>
      <c r="I384" s="138"/>
      <c r="J384" s="139">
        <f>ROUND(I384*H384,2)</f>
        <v>0</v>
      </c>
      <c r="K384" s="135" t="s">
        <v>310</v>
      </c>
      <c r="L384" s="33"/>
      <c r="M384" s="140" t="s">
        <v>42</v>
      </c>
      <c r="N384" s="141" t="s">
        <v>50</v>
      </c>
      <c r="P384" s="142">
        <f>O384*H384</f>
        <v>0</v>
      </c>
      <c r="Q384" s="142">
        <v>0</v>
      </c>
      <c r="R384" s="142">
        <f>Q384*H384</f>
        <v>0</v>
      </c>
      <c r="S384" s="142">
        <v>0</v>
      </c>
      <c r="T384" s="143">
        <f>S384*H384</f>
        <v>0</v>
      </c>
      <c r="AR384" s="144" t="s">
        <v>311</v>
      </c>
      <c r="AT384" s="144" t="s">
        <v>307</v>
      </c>
      <c r="AU384" s="144" t="s">
        <v>86</v>
      </c>
      <c r="AY384" s="18" t="s">
        <v>305</v>
      </c>
      <c r="BE384" s="145">
        <f>IF(N384="základní",J384,0)</f>
        <v>0</v>
      </c>
      <c r="BF384" s="145">
        <f>IF(N384="snížená",J384,0)</f>
        <v>0</v>
      </c>
      <c r="BG384" s="145">
        <f>IF(N384="zákl. přenesená",J384,0)</f>
        <v>0</v>
      </c>
      <c r="BH384" s="145">
        <f>IF(N384="sníž. přenesená",J384,0)</f>
        <v>0</v>
      </c>
      <c r="BI384" s="145">
        <f>IF(N384="nulová",J384,0)</f>
        <v>0</v>
      </c>
      <c r="BJ384" s="18" t="s">
        <v>86</v>
      </c>
      <c r="BK384" s="145">
        <f>ROUND(I384*H384,2)</f>
        <v>0</v>
      </c>
      <c r="BL384" s="18" t="s">
        <v>311</v>
      </c>
      <c r="BM384" s="144" t="s">
        <v>1929</v>
      </c>
    </row>
    <row r="385" spans="2:65" s="1" customFormat="1" ht="11.25">
      <c r="B385" s="33"/>
      <c r="D385" s="146" t="s">
        <v>313</v>
      </c>
      <c r="F385" s="147" t="s">
        <v>6388</v>
      </c>
      <c r="I385" s="148"/>
      <c r="L385" s="33"/>
      <c r="M385" s="149"/>
      <c r="T385" s="54"/>
      <c r="AT385" s="18" t="s">
        <v>313</v>
      </c>
      <c r="AU385" s="18" t="s">
        <v>86</v>
      </c>
    </row>
    <row r="386" spans="2:65" s="1" customFormat="1" ht="11.25">
      <c r="B386" s="33"/>
      <c r="D386" s="150" t="s">
        <v>315</v>
      </c>
      <c r="F386" s="151" t="s">
        <v>6389</v>
      </c>
      <c r="I386" s="148"/>
      <c r="L386" s="33"/>
      <c r="M386" s="149"/>
      <c r="T386" s="54"/>
      <c r="AT386" s="18" t="s">
        <v>315</v>
      </c>
      <c r="AU386" s="18" t="s">
        <v>86</v>
      </c>
    </row>
    <row r="387" spans="2:65" s="1" customFormat="1" ht="21.75" customHeight="1">
      <c r="B387" s="33"/>
      <c r="C387" s="133" t="s">
        <v>1242</v>
      </c>
      <c r="D387" s="133" t="s">
        <v>307</v>
      </c>
      <c r="E387" s="134" t="s">
        <v>6390</v>
      </c>
      <c r="F387" s="135" t="s">
        <v>6391</v>
      </c>
      <c r="G387" s="136" t="s">
        <v>5668</v>
      </c>
      <c r="H387" s="137">
        <v>2</v>
      </c>
      <c r="I387" s="138"/>
      <c r="J387" s="139">
        <f>ROUND(I387*H387,2)</f>
        <v>0</v>
      </c>
      <c r="K387" s="135" t="s">
        <v>721</v>
      </c>
      <c r="L387" s="33"/>
      <c r="M387" s="140" t="s">
        <v>42</v>
      </c>
      <c r="N387" s="141" t="s">
        <v>50</v>
      </c>
      <c r="P387" s="142">
        <f>O387*H387</f>
        <v>0</v>
      </c>
      <c r="Q387" s="142">
        <v>0</v>
      </c>
      <c r="R387" s="142">
        <f>Q387*H387</f>
        <v>0</v>
      </c>
      <c r="S387" s="142">
        <v>0</v>
      </c>
      <c r="T387" s="143">
        <f>S387*H387</f>
        <v>0</v>
      </c>
      <c r="AR387" s="144" t="s">
        <v>311</v>
      </c>
      <c r="AT387" s="144" t="s">
        <v>307</v>
      </c>
      <c r="AU387" s="144" t="s">
        <v>86</v>
      </c>
      <c r="AY387" s="18" t="s">
        <v>305</v>
      </c>
      <c r="BE387" s="145">
        <f>IF(N387="základní",J387,0)</f>
        <v>0</v>
      </c>
      <c r="BF387" s="145">
        <f>IF(N387="snížená",J387,0)</f>
        <v>0</v>
      </c>
      <c r="BG387" s="145">
        <f>IF(N387="zákl. přenesená",J387,0)</f>
        <v>0</v>
      </c>
      <c r="BH387" s="145">
        <f>IF(N387="sníž. přenesená",J387,0)</f>
        <v>0</v>
      </c>
      <c r="BI387" s="145">
        <f>IF(N387="nulová",J387,0)</f>
        <v>0</v>
      </c>
      <c r="BJ387" s="18" t="s">
        <v>86</v>
      </c>
      <c r="BK387" s="145">
        <f>ROUND(I387*H387,2)</f>
        <v>0</v>
      </c>
      <c r="BL387" s="18" t="s">
        <v>311</v>
      </c>
      <c r="BM387" s="144" t="s">
        <v>1937</v>
      </c>
    </row>
    <row r="388" spans="2:65" s="1" customFormat="1" ht="11.25">
      <c r="B388" s="33"/>
      <c r="D388" s="146" t="s">
        <v>313</v>
      </c>
      <c r="F388" s="147" t="s">
        <v>6391</v>
      </c>
      <c r="I388" s="148"/>
      <c r="L388" s="33"/>
      <c r="M388" s="149"/>
      <c r="T388" s="54"/>
      <c r="AT388" s="18" t="s">
        <v>313</v>
      </c>
      <c r="AU388" s="18" t="s">
        <v>86</v>
      </c>
    </row>
    <row r="389" spans="2:65" s="1" customFormat="1" ht="16.5" customHeight="1">
      <c r="B389" s="33"/>
      <c r="C389" s="133" t="s">
        <v>1245</v>
      </c>
      <c r="D389" s="133" t="s">
        <v>307</v>
      </c>
      <c r="E389" s="134" t="s">
        <v>6392</v>
      </c>
      <c r="F389" s="135" t="s">
        <v>6393</v>
      </c>
      <c r="G389" s="136" t="s">
        <v>5668</v>
      </c>
      <c r="H389" s="137">
        <v>2</v>
      </c>
      <c r="I389" s="138"/>
      <c r="J389" s="139">
        <f>ROUND(I389*H389,2)</f>
        <v>0</v>
      </c>
      <c r="K389" s="135" t="s">
        <v>310</v>
      </c>
      <c r="L389" s="33"/>
      <c r="M389" s="140" t="s">
        <v>42</v>
      </c>
      <c r="N389" s="141" t="s">
        <v>50</v>
      </c>
      <c r="P389" s="142">
        <f>O389*H389</f>
        <v>0</v>
      </c>
      <c r="Q389" s="142">
        <v>0</v>
      </c>
      <c r="R389" s="142">
        <f>Q389*H389</f>
        <v>0</v>
      </c>
      <c r="S389" s="142">
        <v>0</v>
      </c>
      <c r="T389" s="143">
        <f>S389*H389</f>
        <v>0</v>
      </c>
      <c r="AR389" s="144" t="s">
        <v>311</v>
      </c>
      <c r="AT389" s="144" t="s">
        <v>307</v>
      </c>
      <c r="AU389" s="144" t="s">
        <v>86</v>
      </c>
      <c r="AY389" s="18" t="s">
        <v>305</v>
      </c>
      <c r="BE389" s="145">
        <f>IF(N389="základní",J389,0)</f>
        <v>0</v>
      </c>
      <c r="BF389" s="145">
        <f>IF(N389="snížená",J389,0)</f>
        <v>0</v>
      </c>
      <c r="BG389" s="145">
        <f>IF(N389="zákl. přenesená",J389,0)</f>
        <v>0</v>
      </c>
      <c r="BH389" s="145">
        <f>IF(N389="sníž. přenesená",J389,0)</f>
        <v>0</v>
      </c>
      <c r="BI389" s="145">
        <f>IF(N389="nulová",J389,0)</f>
        <v>0</v>
      </c>
      <c r="BJ389" s="18" t="s">
        <v>86</v>
      </c>
      <c r="BK389" s="145">
        <f>ROUND(I389*H389,2)</f>
        <v>0</v>
      </c>
      <c r="BL389" s="18" t="s">
        <v>311</v>
      </c>
      <c r="BM389" s="144" t="s">
        <v>1945</v>
      </c>
    </row>
    <row r="390" spans="2:65" s="1" customFormat="1" ht="11.25">
      <c r="B390" s="33"/>
      <c r="D390" s="146" t="s">
        <v>313</v>
      </c>
      <c r="F390" s="147" t="s">
        <v>6393</v>
      </c>
      <c r="I390" s="148"/>
      <c r="L390" s="33"/>
      <c r="M390" s="149"/>
      <c r="T390" s="54"/>
      <c r="AT390" s="18" t="s">
        <v>313</v>
      </c>
      <c r="AU390" s="18" t="s">
        <v>86</v>
      </c>
    </row>
    <row r="391" spans="2:65" s="1" customFormat="1" ht="11.25">
      <c r="B391" s="33"/>
      <c r="D391" s="150" t="s">
        <v>315</v>
      </c>
      <c r="F391" s="151" t="s">
        <v>6394</v>
      </c>
      <c r="I391" s="148"/>
      <c r="L391" s="33"/>
      <c r="M391" s="149"/>
      <c r="T391" s="54"/>
      <c r="AT391" s="18" t="s">
        <v>315</v>
      </c>
      <c r="AU391" s="18" t="s">
        <v>86</v>
      </c>
    </row>
    <row r="392" spans="2:65" s="1" customFormat="1" ht="16.5" customHeight="1">
      <c r="B392" s="33"/>
      <c r="C392" s="133" t="s">
        <v>1253</v>
      </c>
      <c r="D392" s="133" t="s">
        <v>307</v>
      </c>
      <c r="E392" s="134" t="s">
        <v>6395</v>
      </c>
      <c r="F392" s="135" t="s">
        <v>6396</v>
      </c>
      <c r="G392" s="136" t="s">
        <v>5668</v>
      </c>
      <c r="H392" s="137">
        <v>2</v>
      </c>
      <c r="I392" s="138"/>
      <c r="J392" s="139">
        <f>ROUND(I392*H392,2)</f>
        <v>0</v>
      </c>
      <c r="K392" s="135" t="s">
        <v>721</v>
      </c>
      <c r="L392" s="33"/>
      <c r="M392" s="140" t="s">
        <v>42</v>
      </c>
      <c r="N392" s="141" t="s">
        <v>50</v>
      </c>
      <c r="P392" s="142">
        <f>O392*H392</f>
        <v>0</v>
      </c>
      <c r="Q392" s="142">
        <v>0</v>
      </c>
      <c r="R392" s="142">
        <f>Q392*H392</f>
        <v>0</v>
      </c>
      <c r="S392" s="142">
        <v>0</v>
      </c>
      <c r="T392" s="143">
        <f>S392*H392</f>
        <v>0</v>
      </c>
      <c r="AR392" s="144" t="s">
        <v>311</v>
      </c>
      <c r="AT392" s="144" t="s">
        <v>307</v>
      </c>
      <c r="AU392" s="144" t="s">
        <v>86</v>
      </c>
      <c r="AY392" s="18" t="s">
        <v>305</v>
      </c>
      <c r="BE392" s="145">
        <f>IF(N392="základní",J392,0)</f>
        <v>0</v>
      </c>
      <c r="BF392" s="145">
        <f>IF(N392="snížená",J392,0)</f>
        <v>0</v>
      </c>
      <c r="BG392" s="145">
        <f>IF(N392="zákl. přenesená",J392,0)</f>
        <v>0</v>
      </c>
      <c r="BH392" s="145">
        <f>IF(N392="sníž. přenesená",J392,0)</f>
        <v>0</v>
      </c>
      <c r="BI392" s="145">
        <f>IF(N392="nulová",J392,0)</f>
        <v>0</v>
      </c>
      <c r="BJ392" s="18" t="s">
        <v>86</v>
      </c>
      <c r="BK392" s="145">
        <f>ROUND(I392*H392,2)</f>
        <v>0</v>
      </c>
      <c r="BL392" s="18" t="s">
        <v>311</v>
      </c>
      <c r="BM392" s="144" t="s">
        <v>1953</v>
      </c>
    </row>
    <row r="393" spans="2:65" s="1" customFormat="1" ht="11.25">
      <c r="B393" s="33"/>
      <c r="D393" s="146" t="s">
        <v>313</v>
      </c>
      <c r="F393" s="147" t="s">
        <v>6396</v>
      </c>
      <c r="I393" s="148"/>
      <c r="L393" s="33"/>
      <c r="M393" s="149"/>
      <c r="T393" s="54"/>
      <c r="AT393" s="18" t="s">
        <v>313</v>
      </c>
      <c r="AU393" s="18" t="s">
        <v>86</v>
      </c>
    </row>
    <row r="394" spans="2:65" s="1" customFormat="1" ht="24.2" customHeight="1">
      <c r="B394" s="33"/>
      <c r="C394" s="133" t="s">
        <v>1258</v>
      </c>
      <c r="D394" s="133" t="s">
        <v>307</v>
      </c>
      <c r="E394" s="134" t="s">
        <v>6397</v>
      </c>
      <c r="F394" s="135" t="s">
        <v>6398</v>
      </c>
      <c r="G394" s="136" t="s">
        <v>5668</v>
      </c>
      <c r="H394" s="137">
        <v>1</v>
      </c>
      <c r="I394" s="138"/>
      <c r="J394" s="139">
        <f>ROUND(I394*H394,2)</f>
        <v>0</v>
      </c>
      <c r="K394" s="135" t="s">
        <v>721</v>
      </c>
      <c r="L394" s="33"/>
      <c r="M394" s="140" t="s">
        <v>42</v>
      </c>
      <c r="N394" s="141" t="s">
        <v>50</v>
      </c>
      <c r="P394" s="142">
        <f>O394*H394</f>
        <v>0</v>
      </c>
      <c r="Q394" s="142">
        <v>0</v>
      </c>
      <c r="R394" s="142">
        <f>Q394*H394</f>
        <v>0</v>
      </c>
      <c r="S394" s="142">
        <v>0</v>
      </c>
      <c r="T394" s="143">
        <f>S394*H394</f>
        <v>0</v>
      </c>
      <c r="AR394" s="144" t="s">
        <v>311</v>
      </c>
      <c r="AT394" s="144" t="s">
        <v>307</v>
      </c>
      <c r="AU394" s="144" t="s">
        <v>86</v>
      </c>
      <c r="AY394" s="18" t="s">
        <v>305</v>
      </c>
      <c r="BE394" s="145">
        <f>IF(N394="základní",J394,0)</f>
        <v>0</v>
      </c>
      <c r="BF394" s="145">
        <f>IF(N394="snížená",J394,0)</f>
        <v>0</v>
      </c>
      <c r="BG394" s="145">
        <f>IF(N394="zákl. přenesená",J394,0)</f>
        <v>0</v>
      </c>
      <c r="BH394" s="145">
        <f>IF(N394="sníž. přenesená",J394,0)</f>
        <v>0</v>
      </c>
      <c r="BI394" s="145">
        <f>IF(N394="nulová",J394,0)</f>
        <v>0</v>
      </c>
      <c r="BJ394" s="18" t="s">
        <v>86</v>
      </c>
      <c r="BK394" s="145">
        <f>ROUND(I394*H394,2)</f>
        <v>0</v>
      </c>
      <c r="BL394" s="18" t="s">
        <v>311</v>
      </c>
      <c r="BM394" s="144" t="s">
        <v>1963</v>
      </c>
    </row>
    <row r="395" spans="2:65" s="1" customFormat="1" ht="19.5">
      <c r="B395" s="33"/>
      <c r="D395" s="146" t="s">
        <v>313</v>
      </c>
      <c r="F395" s="147" t="s">
        <v>6398</v>
      </c>
      <c r="I395" s="148"/>
      <c r="L395" s="33"/>
      <c r="M395" s="149"/>
      <c r="T395" s="54"/>
      <c r="AT395" s="18" t="s">
        <v>313</v>
      </c>
      <c r="AU395" s="18" t="s">
        <v>86</v>
      </c>
    </row>
    <row r="396" spans="2:65" s="1" customFormat="1" ht="66.75" customHeight="1">
      <c r="B396" s="33"/>
      <c r="C396" s="133" t="s">
        <v>1269</v>
      </c>
      <c r="D396" s="133" t="s">
        <v>307</v>
      </c>
      <c r="E396" s="134" t="s">
        <v>6399</v>
      </c>
      <c r="F396" s="135" t="s">
        <v>6400</v>
      </c>
      <c r="G396" s="136" t="s">
        <v>5668</v>
      </c>
      <c r="H396" s="137">
        <v>1</v>
      </c>
      <c r="I396" s="138"/>
      <c r="J396" s="139">
        <f>ROUND(I396*H396,2)</f>
        <v>0</v>
      </c>
      <c r="K396" s="135" t="s">
        <v>721</v>
      </c>
      <c r="L396" s="33"/>
      <c r="M396" s="140" t="s">
        <v>42</v>
      </c>
      <c r="N396" s="141" t="s">
        <v>50</v>
      </c>
      <c r="P396" s="142">
        <f>O396*H396</f>
        <v>0</v>
      </c>
      <c r="Q396" s="142">
        <v>0</v>
      </c>
      <c r="R396" s="142">
        <f>Q396*H396</f>
        <v>0</v>
      </c>
      <c r="S396" s="142">
        <v>0</v>
      </c>
      <c r="T396" s="143">
        <f>S396*H396</f>
        <v>0</v>
      </c>
      <c r="AR396" s="144" t="s">
        <v>311</v>
      </c>
      <c r="AT396" s="144" t="s">
        <v>307</v>
      </c>
      <c r="AU396" s="144" t="s">
        <v>86</v>
      </c>
      <c r="AY396" s="18" t="s">
        <v>305</v>
      </c>
      <c r="BE396" s="145">
        <f>IF(N396="základní",J396,0)</f>
        <v>0</v>
      </c>
      <c r="BF396" s="145">
        <f>IF(N396="snížená",J396,0)</f>
        <v>0</v>
      </c>
      <c r="BG396" s="145">
        <f>IF(N396="zákl. přenesená",J396,0)</f>
        <v>0</v>
      </c>
      <c r="BH396" s="145">
        <f>IF(N396="sníž. přenesená",J396,0)</f>
        <v>0</v>
      </c>
      <c r="BI396" s="145">
        <f>IF(N396="nulová",J396,0)</f>
        <v>0</v>
      </c>
      <c r="BJ396" s="18" t="s">
        <v>86</v>
      </c>
      <c r="BK396" s="145">
        <f>ROUND(I396*H396,2)</f>
        <v>0</v>
      </c>
      <c r="BL396" s="18" t="s">
        <v>311</v>
      </c>
      <c r="BM396" s="144" t="s">
        <v>1971</v>
      </c>
    </row>
    <row r="397" spans="2:65" s="1" customFormat="1" ht="58.5">
      <c r="B397" s="33"/>
      <c r="D397" s="146" t="s">
        <v>313</v>
      </c>
      <c r="F397" s="147" t="s">
        <v>6401</v>
      </c>
      <c r="I397" s="148"/>
      <c r="L397" s="33"/>
      <c r="M397" s="149"/>
      <c r="T397" s="54"/>
      <c r="AT397" s="18" t="s">
        <v>313</v>
      </c>
      <c r="AU397" s="18" t="s">
        <v>86</v>
      </c>
    </row>
    <row r="398" spans="2:65" s="1" customFormat="1" ht="66.75" customHeight="1">
      <c r="B398" s="33"/>
      <c r="C398" s="133" t="s">
        <v>1274</v>
      </c>
      <c r="D398" s="133" t="s">
        <v>307</v>
      </c>
      <c r="E398" s="134" t="s">
        <v>6402</v>
      </c>
      <c r="F398" s="135" t="s">
        <v>6403</v>
      </c>
      <c r="G398" s="136" t="s">
        <v>5668</v>
      </c>
      <c r="H398" s="137">
        <v>22</v>
      </c>
      <c r="I398" s="138"/>
      <c r="J398" s="139">
        <f>ROUND(I398*H398,2)</f>
        <v>0</v>
      </c>
      <c r="K398" s="135" t="s">
        <v>721</v>
      </c>
      <c r="L398" s="33"/>
      <c r="M398" s="140" t="s">
        <v>42</v>
      </c>
      <c r="N398" s="141" t="s">
        <v>50</v>
      </c>
      <c r="P398" s="142">
        <f>O398*H398</f>
        <v>0</v>
      </c>
      <c r="Q398" s="142">
        <v>0</v>
      </c>
      <c r="R398" s="142">
        <f>Q398*H398</f>
        <v>0</v>
      </c>
      <c r="S398" s="142">
        <v>0</v>
      </c>
      <c r="T398" s="143">
        <f>S398*H398</f>
        <v>0</v>
      </c>
      <c r="AR398" s="144" t="s">
        <v>311</v>
      </c>
      <c r="AT398" s="144" t="s">
        <v>307</v>
      </c>
      <c r="AU398" s="144" t="s">
        <v>86</v>
      </c>
      <c r="AY398" s="18" t="s">
        <v>305</v>
      </c>
      <c r="BE398" s="145">
        <f>IF(N398="základní",J398,0)</f>
        <v>0</v>
      </c>
      <c r="BF398" s="145">
        <f>IF(N398="snížená",J398,0)</f>
        <v>0</v>
      </c>
      <c r="BG398" s="145">
        <f>IF(N398="zákl. přenesená",J398,0)</f>
        <v>0</v>
      </c>
      <c r="BH398" s="145">
        <f>IF(N398="sníž. přenesená",J398,0)</f>
        <v>0</v>
      </c>
      <c r="BI398" s="145">
        <f>IF(N398="nulová",J398,0)</f>
        <v>0</v>
      </c>
      <c r="BJ398" s="18" t="s">
        <v>86</v>
      </c>
      <c r="BK398" s="145">
        <f>ROUND(I398*H398,2)</f>
        <v>0</v>
      </c>
      <c r="BL398" s="18" t="s">
        <v>311</v>
      </c>
      <c r="BM398" s="144" t="s">
        <v>1979</v>
      </c>
    </row>
    <row r="399" spans="2:65" s="1" customFormat="1" ht="68.25">
      <c r="B399" s="33"/>
      <c r="D399" s="146" t="s">
        <v>313</v>
      </c>
      <c r="F399" s="147" t="s">
        <v>6404</v>
      </c>
      <c r="I399" s="148"/>
      <c r="L399" s="33"/>
      <c r="M399" s="149"/>
      <c r="T399" s="54"/>
      <c r="AT399" s="18" t="s">
        <v>313</v>
      </c>
      <c r="AU399" s="18" t="s">
        <v>86</v>
      </c>
    </row>
    <row r="400" spans="2:65" s="1" customFormat="1" ht="66.75" customHeight="1">
      <c r="B400" s="33"/>
      <c r="C400" s="133" t="s">
        <v>1280</v>
      </c>
      <c r="D400" s="133" t="s">
        <v>307</v>
      </c>
      <c r="E400" s="134" t="s">
        <v>6405</v>
      </c>
      <c r="F400" s="135" t="s">
        <v>6406</v>
      </c>
      <c r="G400" s="136" t="s">
        <v>5668</v>
      </c>
      <c r="H400" s="137">
        <v>8</v>
      </c>
      <c r="I400" s="138"/>
      <c r="J400" s="139">
        <f>ROUND(I400*H400,2)</f>
        <v>0</v>
      </c>
      <c r="K400" s="135" t="s">
        <v>721</v>
      </c>
      <c r="L400" s="33"/>
      <c r="M400" s="140" t="s">
        <v>42</v>
      </c>
      <c r="N400" s="141" t="s">
        <v>50</v>
      </c>
      <c r="P400" s="142">
        <f>O400*H400</f>
        <v>0</v>
      </c>
      <c r="Q400" s="142">
        <v>0</v>
      </c>
      <c r="R400" s="142">
        <f>Q400*H400</f>
        <v>0</v>
      </c>
      <c r="S400" s="142">
        <v>0</v>
      </c>
      <c r="T400" s="143">
        <f>S400*H400</f>
        <v>0</v>
      </c>
      <c r="AR400" s="144" t="s">
        <v>311</v>
      </c>
      <c r="AT400" s="144" t="s">
        <v>307</v>
      </c>
      <c r="AU400" s="144" t="s">
        <v>86</v>
      </c>
      <c r="AY400" s="18" t="s">
        <v>305</v>
      </c>
      <c r="BE400" s="145">
        <f>IF(N400="základní",J400,0)</f>
        <v>0</v>
      </c>
      <c r="BF400" s="145">
        <f>IF(N400="snížená",J400,0)</f>
        <v>0</v>
      </c>
      <c r="BG400" s="145">
        <f>IF(N400="zákl. přenesená",J400,0)</f>
        <v>0</v>
      </c>
      <c r="BH400" s="145">
        <f>IF(N400="sníž. přenesená",J400,0)</f>
        <v>0</v>
      </c>
      <c r="BI400" s="145">
        <f>IF(N400="nulová",J400,0)</f>
        <v>0</v>
      </c>
      <c r="BJ400" s="18" t="s">
        <v>86</v>
      </c>
      <c r="BK400" s="145">
        <f>ROUND(I400*H400,2)</f>
        <v>0</v>
      </c>
      <c r="BL400" s="18" t="s">
        <v>311</v>
      </c>
      <c r="BM400" s="144" t="s">
        <v>1987</v>
      </c>
    </row>
    <row r="401" spans="2:65" s="1" customFormat="1" ht="58.5">
      <c r="B401" s="33"/>
      <c r="D401" s="146" t="s">
        <v>313</v>
      </c>
      <c r="F401" s="147" t="s">
        <v>6407</v>
      </c>
      <c r="I401" s="148"/>
      <c r="L401" s="33"/>
      <c r="M401" s="149"/>
      <c r="T401" s="54"/>
      <c r="AT401" s="18" t="s">
        <v>313</v>
      </c>
      <c r="AU401" s="18" t="s">
        <v>86</v>
      </c>
    </row>
    <row r="402" spans="2:65" s="1" customFormat="1" ht="66.75" customHeight="1">
      <c r="B402" s="33"/>
      <c r="C402" s="133" t="s">
        <v>1285</v>
      </c>
      <c r="D402" s="133" t="s">
        <v>307</v>
      </c>
      <c r="E402" s="134" t="s">
        <v>6408</v>
      </c>
      <c r="F402" s="135" t="s">
        <v>6409</v>
      </c>
      <c r="G402" s="136" t="s">
        <v>5668</v>
      </c>
      <c r="H402" s="137">
        <v>8</v>
      </c>
      <c r="I402" s="138"/>
      <c r="J402" s="139">
        <f>ROUND(I402*H402,2)</f>
        <v>0</v>
      </c>
      <c r="K402" s="135" t="s">
        <v>721</v>
      </c>
      <c r="L402" s="33"/>
      <c r="M402" s="140" t="s">
        <v>42</v>
      </c>
      <c r="N402" s="141" t="s">
        <v>50</v>
      </c>
      <c r="P402" s="142">
        <f>O402*H402</f>
        <v>0</v>
      </c>
      <c r="Q402" s="142">
        <v>0</v>
      </c>
      <c r="R402" s="142">
        <f>Q402*H402</f>
        <v>0</v>
      </c>
      <c r="S402" s="142">
        <v>0</v>
      </c>
      <c r="T402" s="143">
        <f>S402*H402</f>
        <v>0</v>
      </c>
      <c r="AR402" s="144" t="s">
        <v>311</v>
      </c>
      <c r="AT402" s="144" t="s">
        <v>307</v>
      </c>
      <c r="AU402" s="144" t="s">
        <v>86</v>
      </c>
      <c r="AY402" s="18" t="s">
        <v>305</v>
      </c>
      <c r="BE402" s="145">
        <f>IF(N402="základní",J402,0)</f>
        <v>0</v>
      </c>
      <c r="BF402" s="145">
        <f>IF(N402="snížená",J402,0)</f>
        <v>0</v>
      </c>
      <c r="BG402" s="145">
        <f>IF(N402="zákl. přenesená",J402,0)</f>
        <v>0</v>
      </c>
      <c r="BH402" s="145">
        <f>IF(N402="sníž. přenesená",J402,0)</f>
        <v>0</v>
      </c>
      <c r="BI402" s="145">
        <f>IF(N402="nulová",J402,0)</f>
        <v>0</v>
      </c>
      <c r="BJ402" s="18" t="s">
        <v>86</v>
      </c>
      <c r="BK402" s="145">
        <f>ROUND(I402*H402,2)</f>
        <v>0</v>
      </c>
      <c r="BL402" s="18" t="s">
        <v>311</v>
      </c>
      <c r="BM402" s="144" t="s">
        <v>1995</v>
      </c>
    </row>
    <row r="403" spans="2:65" s="1" customFormat="1" ht="48.75">
      <c r="B403" s="33"/>
      <c r="D403" s="146" t="s">
        <v>313</v>
      </c>
      <c r="F403" s="147" t="s">
        <v>6410</v>
      </c>
      <c r="I403" s="148"/>
      <c r="L403" s="33"/>
      <c r="M403" s="149"/>
      <c r="T403" s="54"/>
      <c r="AT403" s="18" t="s">
        <v>313</v>
      </c>
      <c r="AU403" s="18" t="s">
        <v>86</v>
      </c>
    </row>
    <row r="404" spans="2:65" s="1" customFormat="1" ht="16.5" customHeight="1">
      <c r="B404" s="33"/>
      <c r="C404" s="133" t="s">
        <v>1293</v>
      </c>
      <c r="D404" s="133" t="s">
        <v>307</v>
      </c>
      <c r="E404" s="134" t="s">
        <v>6411</v>
      </c>
      <c r="F404" s="135" t="s">
        <v>6412</v>
      </c>
      <c r="G404" s="136" t="s">
        <v>5668</v>
      </c>
      <c r="H404" s="137">
        <v>6</v>
      </c>
      <c r="I404" s="138"/>
      <c r="J404" s="139">
        <f>ROUND(I404*H404,2)</f>
        <v>0</v>
      </c>
      <c r="K404" s="135" t="s">
        <v>721</v>
      </c>
      <c r="L404" s="33"/>
      <c r="M404" s="140" t="s">
        <v>42</v>
      </c>
      <c r="N404" s="141" t="s">
        <v>50</v>
      </c>
      <c r="P404" s="142">
        <f>O404*H404</f>
        <v>0</v>
      </c>
      <c r="Q404" s="142">
        <v>0</v>
      </c>
      <c r="R404" s="142">
        <f>Q404*H404</f>
        <v>0</v>
      </c>
      <c r="S404" s="142">
        <v>0</v>
      </c>
      <c r="T404" s="143">
        <f>S404*H404</f>
        <v>0</v>
      </c>
      <c r="AR404" s="144" t="s">
        <v>311</v>
      </c>
      <c r="AT404" s="144" t="s">
        <v>307</v>
      </c>
      <c r="AU404" s="144" t="s">
        <v>86</v>
      </c>
      <c r="AY404" s="18" t="s">
        <v>305</v>
      </c>
      <c r="BE404" s="145">
        <f>IF(N404="základní",J404,0)</f>
        <v>0</v>
      </c>
      <c r="BF404" s="145">
        <f>IF(N404="snížená",J404,0)</f>
        <v>0</v>
      </c>
      <c r="BG404" s="145">
        <f>IF(N404="zákl. přenesená",J404,0)</f>
        <v>0</v>
      </c>
      <c r="BH404" s="145">
        <f>IF(N404="sníž. přenesená",J404,0)</f>
        <v>0</v>
      </c>
      <c r="BI404" s="145">
        <f>IF(N404="nulová",J404,0)</f>
        <v>0</v>
      </c>
      <c r="BJ404" s="18" t="s">
        <v>86</v>
      </c>
      <c r="BK404" s="145">
        <f>ROUND(I404*H404,2)</f>
        <v>0</v>
      </c>
      <c r="BL404" s="18" t="s">
        <v>311</v>
      </c>
      <c r="BM404" s="144" t="s">
        <v>2003</v>
      </c>
    </row>
    <row r="405" spans="2:65" s="1" customFormat="1" ht="11.25">
      <c r="B405" s="33"/>
      <c r="D405" s="146" t="s">
        <v>313</v>
      </c>
      <c r="F405" s="147" t="s">
        <v>6412</v>
      </c>
      <c r="I405" s="148"/>
      <c r="L405" s="33"/>
      <c r="M405" s="149"/>
      <c r="T405" s="54"/>
      <c r="AT405" s="18" t="s">
        <v>313</v>
      </c>
      <c r="AU405" s="18" t="s">
        <v>86</v>
      </c>
    </row>
    <row r="406" spans="2:65" s="1" customFormat="1" ht="16.5" customHeight="1">
      <c r="B406" s="33"/>
      <c r="C406" s="133" t="s">
        <v>1296</v>
      </c>
      <c r="D406" s="133" t="s">
        <v>307</v>
      </c>
      <c r="E406" s="134" t="s">
        <v>6413</v>
      </c>
      <c r="F406" s="135" t="s">
        <v>6414</v>
      </c>
      <c r="G406" s="136" t="s">
        <v>5668</v>
      </c>
      <c r="H406" s="137">
        <v>6</v>
      </c>
      <c r="I406" s="138"/>
      <c r="J406" s="139">
        <f>ROUND(I406*H406,2)</f>
        <v>0</v>
      </c>
      <c r="K406" s="135" t="s">
        <v>721</v>
      </c>
      <c r="L406" s="33"/>
      <c r="M406" s="140" t="s">
        <v>42</v>
      </c>
      <c r="N406" s="141" t="s">
        <v>50</v>
      </c>
      <c r="P406" s="142">
        <f>O406*H406</f>
        <v>0</v>
      </c>
      <c r="Q406" s="142">
        <v>0</v>
      </c>
      <c r="R406" s="142">
        <f>Q406*H406</f>
        <v>0</v>
      </c>
      <c r="S406" s="142">
        <v>0</v>
      </c>
      <c r="T406" s="143">
        <f>S406*H406</f>
        <v>0</v>
      </c>
      <c r="AR406" s="144" t="s">
        <v>311</v>
      </c>
      <c r="AT406" s="144" t="s">
        <v>307</v>
      </c>
      <c r="AU406" s="144" t="s">
        <v>86</v>
      </c>
      <c r="AY406" s="18" t="s">
        <v>305</v>
      </c>
      <c r="BE406" s="145">
        <f>IF(N406="základní",J406,0)</f>
        <v>0</v>
      </c>
      <c r="BF406" s="145">
        <f>IF(N406="snížená",J406,0)</f>
        <v>0</v>
      </c>
      <c r="BG406" s="145">
        <f>IF(N406="zákl. přenesená",J406,0)</f>
        <v>0</v>
      </c>
      <c r="BH406" s="145">
        <f>IF(N406="sníž. přenesená",J406,0)</f>
        <v>0</v>
      </c>
      <c r="BI406" s="145">
        <f>IF(N406="nulová",J406,0)</f>
        <v>0</v>
      </c>
      <c r="BJ406" s="18" t="s">
        <v>86</v>
      </c>
      <c r="BK406" s="145">
        <f>ROUND(I406*H406,2)</f>
        <v>0</v>
      </c>
      <c r="BL406" s="18" t="s">
        <v>311</v>
      </c>
      <c r="BM406" s="144" t="s">
        <v>2011</v>
      </c>
    </row>
    <row r="407" spans="2:65" s="1" customFormat="1" ht="11.25">
      <c r="B407" s="33"/>
      <c r="D407" s="146" t="s">
        <v>313</v>
      </c>
      <c r="F407" s="147" t="s">
        <v>6414</v>
      </c>
      <c r="I407" s="148"/>
      <c r="L407" s="33"/>
      <c r="M407" s="149"/>
      <c r="T407" s="54"/>
      <c r="AT407" s="18" t="s">
        <v>313</v>
      </c>
      <c r="AU407" s="18" t="s">
        <v>86</v>
      </c>
    </row>
    <row r="408" spans="2:65" s="1" customFormat="1" ht="76.349999999999994" customHeight="1">
      <c r="B408" s="33"/>
      <c r="C408" s="133" t="s">
        <v>1304</v>
      </c>
      <c r="D408" s="133" t="s">
        <v>307</v>
      </c>
      <c r="E408" s="134" t="s">
        <v>6415</v>
      </c>
      <c r="F408" s="135" t="s">
        <v>6416</v>
      </c>
      <c r="G408" s="136" t="s">
        <v>5668</v>
      </c>
      <c r="H408" s="137">
        <v>6</v>
      </c>
      <c r="I408" s="138"/>
      <c r="J408" s="139">
        <f>ROUND(I408*H408,2)</f>
        <v>0</v>
      </c>
      <c r="K408" s="135" t="s">
        <v>721</v>
      </c>
      <c r="L408" s="33"/>
      <c r="M408" s="140" t="s">
        <v>42</v>
      </c>
      <c r="N408" s="141" t="s">
        <v>50</v>
      </c>
      <c r="P408" s="142">
        <f>O408*H408</f>
        <v>0</v>
      </c>
      <c r="Q408" s="142">
        <v>0</v>
      </c>
      <c r="R408" s="142">
        <f>Q408*H408</f>
        <v>0</v>
      </c>
      <c r="S408" s="142">
        <v>0</v>
      </c>
      <c r="T408" s="143">
        <f>S408*H408</f>
        <v>0</v>
      </c>
      <c r="AR408" s="144" t="s">
        <v>311</v>
      </c>
      <c r="AT408" s="144" t="s">
        <v>307</v>
      </c>
      <c r="AU408" s="144" t="s">
        <v>86</v>
      </c>
      <c r="AY408" s="18" t="s">
        <v>305</v>
      </c>
      <c r="BE408" s="145">
        <f>IF(N408="základní",J408,0)</f>
        <v>0</v>
      </c>
      <c r="BF408" s="145">
        <f>IF(N408="snížená",J408,0)</f>
        <v>0</v>
      </c>
      <c r="BG408" s="145">
        <f>IF(N408="zákl. přenesená",J408,0)</f>
        <v>0</v>
      </c>
      <c r="BH408" s="145">
        <f>IF(N408="sníž. přenesená",J408,0)</f>
        <v>0</v>
      </c>
      <c r="BI408" s="145">
        <f>IF(N408="nulová",J408,0)</f>
        <v>0</v>
      </c>
      <c r="BJ408" s="18" t="s">
        <v>86</v>
      </c>
      <c r="BK408" s="145">
        <f>ROUND(I408*H408,2)</f>
        <v>0</v>
      </c>
      <c r="BL408" s="18" t="s">
        <v>311</v>
      </c>
      <c r="BM408" s="144" t="s">
        <v>2019</v>
      </c>
    </row>
    <row r="409" spans="2:65" s="1" customFormat="1" ht="48.75">
      <c r="B409" s="33"/>
      <c r="D409" s="146" t="s">
        <v>313</v>
      </c>
      <c r="F409" s="147" t="s">
        <v>6417</v>
      </c>
      <c r="I409" s="148"/>
      <c r="L409" s="33"/>
      <c r="M409" s="149"/>
      <c r="T409" s="54"/>
      <c r="AT409" s="18" t="s">
        <v>313</v>
      </c>
      <c r="AU409" s="18" t="s">
        <v>86</v>
      </c>
    </row>
    <row r="410" spans="2:65" s="1" customFormat="1" ht="16.5" customHeight="1">
      <c r="B410" s="33"/>
      <c r="C410" s="133" t="s">
        <v>1309</v>
      </c>
      <c r="D410" s="133" t="s">
        <v>307</v>
      </c>
      <c r="E410" s="134" t="s">
        <v>6418</v>
      </c>
      <c r="F410" s="135" t="s">
        <v>6419</v>
      </c>
      <c r="G410" s="136" t="s">
        <v>5668</v>
      </c>
      <c r="H410" s="137">
        <v>8</v>
      </c>
      <c r="I410" s="138"/>
      <c r="J410" s="139">
        <f>ROUND(I410*H410,2)</f>
        <v>0</v>
      </c>
      <c r="K410" s="135" t="s">
        <v>721</v>
      </c>
      <c r="L410" s="33"/>
      <c r="M410" s="140" t="s">
        <v>42</v>
      </c>
      <c r="N410" s="141" t="s">
        <v>50</v>
      </c>
      <c r="P410" s="142">
        <f>O410*H410</f>
        <v>0</v>
      </c>
      <c r="Q410" s="142">
        <v>0</v>
      </c>
      <c r="R410" s="142">
        <f>Q410*H410</f>
        <v>0</v>
      </c>
      <c r="S410" s="142">
        <v>0</v>
      </c>
      <c r="T410" s="143">
        <f>S410*H410</f>
        <v>0</v>
      </c>
      <c r="AR410" s="144" t="s">
        <v>311</v>
      </c>
      <c r="AT410" s="144" t="s">
        <v>307</v>
      </c>
      <c r="AU410" s="144" t="s">
        <v>86</v>
      </c>
      <c r="AY410" s="18" t="s">
        <v>305</v>
      </c>
      <c r="BE410" s="145">
        <f>IF(N410="základní",J410,0)</f>
        <v>0</v>
      </c>
      <c r="BF410" s="145">
        <f>IF(N410="snížená",J410,0)</f>
        <v>0</v>
      </c>
      <c r="BG410" s="145">
        <f>IF(N410="zákl. přenesená",J410,0)</f>
        <v>0</v>
      </c>
      <c r="BH410" s="145">
        <f>IF(N410="sníž. přenesená",J410,0)</f>
        <v>0</v>
      </c>
      <c r="BI410" s="145">
        <f>IF(N410="nulová",J410,0)</f>
        <v>0</v>
      </c>
      <c r="BJ410" s="18" t="s">
        <v>86</v>
      </c>
      <c r="BK410" s="145">
        <f>ROUND(I410*H410,2)</f>
        <v>0</v>
      </c>
      <c r="BL410" s="18" t="s">
        <v>311</v>
      </c>
      <c r="BM410" s="144" t="s">
        <v>2027</v>
      </c>
    </row>
    <row r="411" spans="2:65" s="1" customFormat="1" ht="11.25">
      <c r="B411" s="33"/>
      <c r="D411" s="146" t="s">
        <v>313</v>
      </c>
      <c r="F411" s="147" t="s">
        <v>6419</v>
      </c>
      <c r="I411" s="148"/>
      <c r="L411" s="33"/>
      <c r="M411" s="149"/>
      <c r="T411" s="54"/>
      <c r="AT411" s="18" t="s">
        <v>313</v>
      </c>
      <c r="AU411" s="18" t="s">
        <v>86</v>
      </c>
    </row>
    <row r="412" spans="2:65" s="1" customFormat="1" ht="16.5" customHeight="1">
      <c r="B412" s="33"/>
      <c r="C412" s="133" t="s">
        <v>1317</v>
      </c>
      <c r="D412" s="133" t="s">
        <v>307</v>
      </c>
      <c r="E412" s="134" t="s">
        <v>6420</v>
      </c>
      <c r="F412" s="135" t="s">
        <v>6421</v>
      </c>
      <c r="G412" s="136" t="s">
        <v>5668</v>
      </c>
      <c r="H412" s="137">
        <v>8</v>
      </c>
      <c r="I412" s="138"/>
      <c r="J412" s="139">
        <f>ROUND(I412*H412,2)</f>
        <v>0</v>
      </c>
      <c r="K412" s="135" t="s">
        <v>721</v>
      </c>
      <c r="L412" s="33"/>
      <c r="M412" s="140" t="s">
        <v>42</v>
      </c>
      <c r="N412" s="141" t="s">
        <v>50</v>
      </c>
      <c r="P412" s="142">
        <f>O412*H412</f>
        <v>0</v>
      </c>
      <c r="Q412" s="142">
        <v>0</v>
      </c>
      <c r="R412" s="142">
        <f>Q412*H412</f>
        <v>0</v>
      </c>
      <c r="S412" s="142">
        <v>0</v>
      </c>
      <c r="T412" s="143">
        <f>S412*H412</f>
        <v>0</v>
      </c>
      <c r="AR412" s="144" t="s">
        <v>311</v>
      </c>
      <c r="AT412" s="144" t="s">
        <v>307</v>
      </c>
      <c r="AU412" s="144" t="s">
        <v>86</v>
      </c>
      <c r="AY412" s="18" t="s">
        <v>305</v>
      </c>
      <c r="BE412" s="145">
        <f>IF(N412="základní",J412,0)</f>
        <v>0</v>
      </c>
      <c r="BF412" s="145">
        <f>IF(N412="snížená",J412,0)</f>
        <v>0</v>
      </c>
      <c r="BG412" s="145">
        <f>IF(N412="zákl. přenesená",J412,0)</f>
        <v>0</v>
      </c>
      <c r="BH412" s="145">
        <f>IF(N412="sníž. přenesená",J412,0)</f>
        <v>0</v>
      </c>
      <c r="BI412" s="145">
        <f>IF(N412="nulová",J412,0)</f>
        <v>0</v>
      </c>
      <c r="BJ412" s="18" t="s">
        <v>86</v>
      </c>
      <c r="BK412" s="145">
        <f>ROUND(I412*H412,2)</f>
        <v>0</v>
      </c>
      <c r="BL412" s="18" t="s">
        <v>311</v>
      </c>
      <c r="BM412" s="144" t="s">
        <v>2035</v>
      </c>
    </row>
    <row r="413" spans="2:65" s="1" customFormat="1" ht="11.25">
      <c r="B413" s="33"/>
      <c r="D413" s="146" t="s">
        <v>313</v>
      </c>
      <c r="F413" s="147" t="s">
        <v>6421</v>
      </c>
      <c r="I413" s="148"/>
      <c r="L413" s="33"/>
      <c r="M413" s="149"/>
      <c r="T413" s="54"/>
      <c r="AT413" s="18" t="s">
        <v>313</v>
      </c>
      <c r="AU413" s="18" t="s">
        <v>86</v>
      </c>
    </row>
    <row r="414" spans="2:65" s="1" customFormat="1" ht="16.5" customHeight="1">
      <c r="B414" s="33"/>
      <c r="C414" s="133" t="s">
        <v>1322</v>
      </c>
      <c r="D414" s="133" t="s">
        <v>307</v>
      </c>
      <c r="E414" s="134" t="s">
        <v>6422</v>
      </c>
      <c r="F414" s="135" t="s">
        <v>6423</v>
      </c>
      <c r="G414" s="136" t="s">
        <v>5668</v>
      </c>
      <c r="H414" s="137">
        <v>1</v>
      </c>
      <c r="I414" s="138"/>
      <c r="J414" s="139">
        <f>ROUND(I414*H414,2)</f>
        <v>0</v>
      </c>
      <c r="K414" s="135" t="s">
        <v>721</v>
      </c>
      <c r="L414" s="33"/>
      <c r="M414" s="140" t="s">
        <v>42</v>
      </c>
      <c r="N414" s="141" t="s">
        <v>50</v>
      </c>
      <c r="P414" s="142">
        <f>O414*H414</f>
        <v>0</v>
      </c>
      <c r="Q414" s="142">
        <v>0</v>
      </c>
      <c r="R414" s="142">
        <f>Q414*H414</f>
        <v>0</v>
      </c>
      <c r="S414" s="142">
        <v>0</v>
      </c>
      <c r="T414" s="143">
        <f>S414*H414</f>
        <v>0</v>
      </c>
      <c r="AR414" s="144" t="s">
        <v>311</v>
      </c>
      <c r="AT414" s="144" t="s">
        <v>307</v>
      </c>
      <c r="AU414" s="144" t="s">
        <v>86</v>
      </c>
      <c r="AY414" s="18" t="s">
        <v>305</v>
      </c>
      <c r="BE414" s="145">
        <f>IF(N414="základní",J414,0)</f>
        <v>0</v>
      </c>
      <c r="BF414" s="145">
        <f>IF(N414="snížená",J414,0)</f>
        <v>0</v>
      </c>
      <c r="BG414" s="145">
        <f>IF(N414="zákl. přenesená",J414,0)</f>
        <v>0</v>
      </c>
      <c r="BH414" s="145">
        <f>IF(N414="sníž. přenesená",J414,0)</f>
        <v>0</v>
      </c>
      <c r="BI414" s="145">
        <f>IF(N414="nulová",J414,0)</f>
        <v>0</v>
      </c>
      <c r="BJ414" s="18" t="s">
        <v>86</v>
      </c>
      <c r="BK414" s="145">
        <f>ROUND(I414*H414,2)</f>
        <v>0</v>
      </c>
      <c r="BL414" s="18" t="s">
        <v>311</v>
      </c>
      <c r="BM414" s="144" t="s">
        <v>2045</v>
      </c>
    </row>
    <row r="415" spans="2:65" s="1" customFormat="1" ht="11.25">
      <c r="B415" s="33"/>
      <c r="D415" s="146" t="s">
        <v>313</v>
      </c>
      <c r="F415" s="147" t="s">
        <v>6423</v>
      </c>
      <c r="I415" s="148"/>
      <c r="L415" s="33"/>
      <c r="M415" s="149"/>
      <c r="T415" s="54"/>
      <c r="AT415" s="18" t="s">
        <v>313</v>
      </c>
      <c r="AU415" s="18" t="s">
        <v>86</v>
      </c>
    </row>
    <row r="416" spans="2:65" s="1" customFormat="1" ht="24.2" customHeight="1">
      <c r="B416" s="33"/>
      <c r="C416" s="133" t="s">
        <v>1334</v>
      </c>
      <c r="D416" s="133" t="s">
        <v>307</v>
      </c>
      <c r="E416" s="134" t="s">
        <v>6424</v>
      </c>
      <c r="F416" s="135" t="s">
        <v>6425</v>
      </c>
      <c r="G416" s="136" t="s">
        <v>5668</v>
      </c>
      <c r="H416" s="137">
        <v>1</v>
      </c>
      <c r="I416" s="138"/>
      <c r="J416" s="139">
        <f>ROUND(I416*H416,2)</f>
        <v>0</v>
      </c>
      <c r="K416" s="135" t="s">
        <v>721</v>
      </c>
      <c r="L416" s="33"/>
      <c r="M416" s="140" t="s">
        <v>42</v>
      </c>
      <c r="N416" s="141" t="s">
        <v>50</v>
      </c>
      <c r="P416" s="142">
        <f>O416*H416</f>
        <v>0</v>
      </c>
      <c r="Q416" s="142">
        <v>0</v>
      </c>
      <c r="R416" s="142">
        <f>Q416*H416</f>
        <v>0</v>
      </c>
      <c r="S416" s="142">
        <v>0</v>
      </c>
      <c r="T416" s="143">
        <f>S416*H416</f>
        <v>0</v>
      </c>
      <c r="AR416" s="144" t="s">
        <v>311</v>
      </c>
      <c r="AT416" s="144" t="s">
        <v>307</v>
      </c>
      <c r="AU416" s="144" t="s">
        <v>86</v>
      </c>
      <c r="AY416" s="18" t="s">
        <v>305</v>
      </c>
      <c r="BE416" s="145">
        <f>IF(N416="základní",J416,0)</f>
        <v>0</v>
      </c>
      <c r="BF416" s="145">
        <f>IF(N416="snížená",J416,0)</f>
        <v>0</v>
      </c>
      <c r="BG416" s="145">
        <f>IF(N416="zákl. přenesená",J416,0)</f>
        <v>0</v>
      </c>
      <c r="BH416" s="145">
        <f>IF(N416="sníž. přenesená",J416,0)</f>
        <v>0</v>
      </c>
      <c r="BI416" s="145">
        <f>IF(N416="nulová",J416,0)</f>
        <v>0</v>
      </c>
      <c r="BJ416" s="18" t="s">
        <v>86</v>
      </c>
      <c r="BK416" s="145">
        <f>ROUND(I416*H416,2)</f>
        <v>0</v>
      </c>
      <c r="BL416" s="18" t="s">
        <v>311</v>
      </c>
      <c r="BM416" s="144" t="s">
        <v>2053</v>
      </c>
    </row>
    <row r="417" spans="2:65" s="1" customFormat="1" ht="19.5">
      <c r="B417" s="33"/>
      <c r="D417" s="146" t="s">
        <v>313</v>
      </c>
      <c r="F417" s="147" t="s">
        <v>6426</v>
      </c>
      <c r="I417" s="148"/>
      <c r="L417" s="33"/>
      <c r="M417" s="149"/>
      <c r="T417" s="54"/>
      <c r="AT417" s="18" t="s">
        <v>313</v>
      </c>
      <c r="AU417" s="18" t="s">
        <v>86</v>
      </c>
    </row>
    <row r="418" spans="2:65" s="1" customFormat="1" ht="16.5" customHeight="1">
      <c r="B418" s="33"/>
      <c r="C418" s="133" t="s">
        <v>1339</v>
      </c>
      <c r="D418" s="133" t="s">
        <v>307</v>
      </c>
      <c r="E418" s="134" t="s">
        <v>6228</v>
      </c>
      <c r="F418" s="135" t="s">
        <v>6229</v>
      </c>
      <c r="G418" s="136" t="s">
        <v>402</v>
      </c>
      <c r="H418" s="137">
        <v>12200</v>
      </c>
      <c r="I418" s="138"/>
      <c r="J418" s="139">
        <f>ROUND(I418*H418,2)</f>
        <v>0</v>
      </c>
      <c r="K418" s="135" t="s">
        <v>310</v>
      </c>
      <c r="L418" s="33"/>
      <c r="M418" s="140" t="s">
        <v>42</v>
      </c>
      <c r="N418" s="141" t="s">
        <v>50</v>
      </c>
      <c r="P418" s="142">
        <f>O418*H418</f>
        <v>0</v>
      </c>
      <c r="Q418" s="142">
        <v>0</v>
      </c>
      <c r="R418" s="142">
        <f>Q418*H418</f>
        <v>0</v>
      </c>
      <c r="S418" s="142">
        <v>0</v>
      </c>
      <c r="T418" s="143">
        <f>S418*H418</f>
        <v>0</v>
      </c>
      <c r="AR418" s="144" t="s">
        <v>311</v>
      </c>
      <c r="AT418" s="144" t="s">
        <v>307</v>
      </c>
      <c r="AU418" s="144" t="s">
        <v>86</v>
      </c>
      <c r="AY418" s="18" t="s">
        <v>305</v>
      </c>
      <c r="BE418" s="145">
        <f>IF(N418="základní",J418,0)</f>
        <v>0</v>
      </c>
      <c r="BF418" s="145">
        <f>IF(N418="snížená",J418,0)</f>
        <v>0</v>
      </c>
      <c r="BG418" s="145">
        <f>IF(N418="zákl. přenesená",J418,0)</f>
        <v>0</v>
      </c>
      <c r="BH418" s="145">
        <f>IF(N418="sníž. přenesená",J418,0)</f>
        <v>0</v>
      </c>
      <c r="BI418" s="145">
        <f>IF(N418="nulová",J418,0)</f>
        <v>0</v>
      </c>
      <c r="BJ418" s="18" t="s">
        <v>86</v>
      </c>
      <c r="BK418" s="145">
        <f>ROUND(I418*H418,2)</f>
        <v>0</v>
      </c>
      <c r="BL418" s="18" t="s">
        <v>311</v>
      </c>
      <c r="BM418" s="144" t="s">
        <v>2061</v>
      </c>
    </row>
    <row r="419" spans="2:65" s="1" customFormat="1" ht="11.25">
      <c r="B419" s="33"/>
      <c r="D419" s="146" t="s">
        <v>313</v>
      </c>
      <c r="F419" s="147" t="s">
        <v>6229</v>
      </c>
      <c r="I419" s="148"/>
      <c r="L419" s="33"/>
      <c r="M419" s="149"/>
      <c r="T419" s="54"/>
      <c r="AT419" s="18" t="s">
        <v>313</v>
      </c>
      <c r="AU419" s="18" t="s">
        <v>86</v>
      </c>
    </row>
    <row r="420" spans="2:65" s="1" customFormat="1" ht="11.25">
      <c r="B420" s="33"/>
      <c r="D420" s="150" t="s">
        <v>315</v>
      </c>
      <c r="F420" s="151" t="s">
        <v>6230</v>
      </c>
      <c r="I420" s="148"/>
      <c r="L420" s="33"/>
      <c r="M420" s="149"/>
      <c r="T420" s="54"/>
      <c r="AT420" s="18" t="s">
        <v>315</v>
      </c>
      <c r="AU420" s="18" t="s">
        <v>86</v>
      </c>
    </row>
    <row r="421" spans="2:65" s="1" customFormat="1" ht="24.2" customHeight="1">
      <c r="B421" s="33"/>
      <c r="C421" s="133" t="s">
        <v>1343</v>
      </c>
      <c r="D421" s="133" t="s">
        <v>307</v>
      </c>
      <c r="E421" s="134" t="s">
        <v>6427</v>
      </c>
      <c r="F421" s="135" t="s">
        <v>6428</v>
      </c>
      <c r="G421" s="136" t="s">
        <v>402</v>
      </c>
      <c r="H421" s="137">
        <v>12000</v>
      </c>
      <c r="I421" s="138"/>
      <c r="J421" s="139">
        <f>ROUND(I421*H421,2)</f>
        <v>0</v>
      </c>
      <c r="K421" s="135" t="s">
        <v>721</v>
      </c>
      <c r="L421" s="33"/>
      <c r="M421" s="140" t="s">
        <v>42</v>
      </c>
      <c r="N421" s="141" t="s">
        <v>50</v>
      </c>
      <c r="P421" s="142">
        <f>O421*H421</f>
        <v>0</v>
      </c>
      <c r="Q421" s="142">
        <v>0</v>
      </c>
      <c r="R421" s="142">
        <f>Q421*H421</f>
        <v>0</v>
      </c>
      <c r="S421" s="142">
        <v>0</v>
      </c>
      <c r="T421" s="143">
        <f>S421*H421</f>
        <v>0</v>
      </c>
      <c r="AR421" s="144" t="s">
        <v>311</v>
      </c>
      <c r="AT421" s="144" t="s">
        <v>307</v>
      </c>
      <c r="AU421" s="144" t="s">
        <v>86</v>
      </c>
      <c r="AY421" s="18" t="s">
        <v>305</v>
      </c>
      <c r="BE421" s="145">
        <f>IF(N421="základní",J421,0)</f>
        <v>0</v>
      </c>
      <c r="BF421" s="145">
        <f>IF(N421="snížená",J421,0)</f>
        <v>0</v>
      </c>
      <c r="BG421" s="145">
        <f>IF(N421="zákl. přenesená",J421,0)</f>
        <v>0</v>
      </c>
      <c r="BH421" s="145">
        <f>IF(N421="sníž. přenesená",J421,0)</f>
        <v>0</v>
      </c>
      <c r="BI421" s="145">
        <f>IF(N421="nulová",J421,0)</f>
        <v>0</v>
      </c>
      <c r="BJ421" s="18" t="s">
        <v>86</v>
      </c>
      <c r="BK421" s="145">
        <f>ROUND(I421*H421,2)</f>
        <v>0</v>
      </c>
      <c r="BL421" s="18" t="s">
        <v>311</v>
      </c>
      <c r="BM421" s="144" t="s">
        <v>2069</v>
      </c>
    </row>
    <row r="422" spans="2:65" s="1" customFormat="1" ht="19.5">
      <c r="B422" s="33"/>
      <c r="D422" s="146" t="s">
        <v>313</v>
      </c>
      <c r="F422" s="147" t="s">
        <v>6428</v>
      </c>
      <c r="I422" s="148"/>
      <c r="L422" s="33"/>
      <c r="M422" s="149"/>
      <c r="T422" s="54"/>
      <c r="AT422" s="18" t="s">
        <v>313</v>
      </c>
      <c r="AU422" s="18" t="s">
        <v>86</v>
      </c>
    </row>
    <row r="423" spans="2:65" s="1" customFormat="1" ht="24.2" customHeight="1">
      <c r="B423" s="33"/>
      <c r="C423" s="133" t="s">
        <v>1348</v>
      </c>
      <c r="D423" s="133" t="s">
        <v>307</v>
      </c>
      <c r="E423" s="134" t="s">
        <v>6429</v>
      </c>
      <c r="F423" s="135" t="s">
        <v>6430</v>
      </c>
      <c r="G423" s="136" t="s">
        <v>402</v>
      </c>
      <c r="H423" s="137">
        <v>200</v>
      </c>
      <c r="I423" s="138"/>
      <c r="J423" s="139">
        <f>ROUND(I423*H423,2)</f>
        <v>0</v>
      </c>
      <c r="K423" s="135" t="s">
        <v>721</v>
      </c>
      <c r="L423" s="33"/>
      <c r="M423" s="140" t="s">
        <v>42</v>
      </c>
      <c r="N423" s="141" t="s">
        <v>50</v>
      </c>
      <c r="P423" s="142">
        <f>O423*H423</f>
        <v>0</v>
      </c>
      <c r="Q423" s="142">
        <v>0</v>
      </c>
      <c r="R423" s="142">
        <f>Q423*H423</f>
        <v>0</v>
      </c>
      <c r="S423" s="142">
        <v>0</v>
      </c>
      <c r="T423" s="143">
        <f>S423*H423</f>
        <v>0</v>
      </c>
      <c r="AR423" s="144" t="s">
        <v>311</v>
      </c>
      <c r="AT423" s="144" t="s">
        <v>307</v>
      </c>
      <c r="AU423" s="144" t="s">
        <v>86</v>
      </c>
      <c r="AY423" s="18" t="s">
        <v>305</v>
      </c>
      <c r="BE423" s="145">
        <f>IF(N423="základní",J423,0)</f>
        <v>0</v>
      </c>
      <c r="BF423" s="145">
        <f>IF(N423="snížená",J423,0)</f>
        <v>0</v>
      </c>
      <c r="BG423" s="145">
        <f>IF(N423="zákl. přenesená",J423,0)</f>
        <v>0</v>
      </c>
      <c r="BH423" s="145">
        <f>IF(N423="sníž. přenesená",J423,0)</f>
        <v>0</v>
      </c>
      <c r="BI423" s="145">
        <f>IF(N423="nulová",J423,0)</f>
        <v>0</v>
      </c>
      <c r="BJ423" s="18" t="s">
        <v>86</v>
      </c>
      <c r="BK423" s="145">
        <f>ROUND(I423*H423,2)</f>
        <v>0</v>
      </c>
      <c r="BL423" s="18" t="s">
        <v>311</v>
      </c>
      <c r="BM423" s="144" t="s">
        <v>2077</v>
      </c>
    </row>
    <row r="424" spans="2:65" s="1" customFormat="1" ht="11.25">
      <c r="B424" s="33"/>
      <c r="D424" s="146" t="s">
        <v>313</v>
      </c>
      <c r="F424" s="147" t="s">
        <v>6430</v>
      </c>
      <c r="I424" s="148"/>
      <c r="L424" s="33"/>
      <c r="M424" s="149"/>
      <c r="T424" s="54"/>
      <c r="AT424" s="18" t="s">
        <v>313</v>
      </c>
      <c r="AU424" s="18" t="s">
        <v>86</v>
      </c>
    </row>
    <row r="425" spans="2:65" s="1" customFormat="1" ht="21.75" customHeight="1">
      <c r="B425" s="33"/>
      <c r="C425" s="133" t="s">
        <v>1355</v>
      </c>
      <c r="D425" s="133" t="s">
        <v>307</v>
      </c>
      <c r="E425" s="134" t="s">
        <v>6431</v>
      </c>
      <c r="F425" s="135" t="s">
        <v>6432</v>
      </c>
      <c r="G425" s="136" t="s">
        <v>5668</v>
      </c>
      <c r="H425" s="137">
        <v>900</v>
      </c>
      <c r="I425" s="138"/>
      <c r="J425" s="139">
        <f>ROUND(I425*H425,2)</f>
        <v>0</v>
      </c>
      <c r="K425" s="135" t="s">
        <v>721</v>
      </c>
      <c r="L425" s="33"/>
      <c r="M425" s="140" t="s">
        <v>42</v>
      </c>
      <c r="N425" s="141" t="s">
        <v>50</v>
      </c>
      <c r="P425" s="142">
        <f>O425*H425</f>
        <v>0</v>
      </c>
      <c r="Q425" s="142">
        <v>0</v>
      </c>
      <c r="R425" s="142">
        <f>Q425*H425</f>
        <v>0</v>
      </c>
      <c r="S425" s="142">
        <v>0</v>
      </c>
      <c r="T425" s="143">
        <f>S425*H425</f>
        <v>0</v>
      </c>
      <c r="AR425" s="144" t="s">
        <v>311</v>
      </c>
      <c r="AT425" s="144" t="s">
        <v>307</v>
      </c>
      <c r="AU425" s="144" t="s">
        <v>86</v>
      </c>
      <c r="AY425" s="18" t="s">
        <v>305</v>
      </c>
      <c r="BE425" s="145">
        <f>IF(N425="základní",J425,0)</f>
        <v>0</v>
      </c>
      <c r="BF425" s="145">
        <f>IF(N425="snížená",J425,0)</f>
        <v>0</v>
      </c>
      <c r="BG425" s="145">
        <f>IF(N425="zákl. přenesená",J425,0)</f>
        <v>0</v>
      </c>
      <c r="BH425" s="145">
        <f>IF(N425="sníž. přenesená",J425,0)</f>
        <v>0</v>
      </c>
      <c r="BI425" s="145">
        <f>IF(N425="nulová",J425,0)</f>
        <v>0</v>
      </c>
      <c r="BJ425" s="18" t="s">
        <v>86</v>
      </c>
      <c r="BK425" s="145">
        <f>ROUND(I425*H425,2)</f>
        <v>0</v>
      </c>
      <c r="BL425" s="18" t="s">
        <v>311</v>
      </c>
      <c r="BM425" s="144" t="s">
        <v>2087</v>
      </c>
    </row>
    <row r="426" spans="2:65" s="1" customFormat="1" ht="11.25">
      <c r="B426" s="33"/>
      <c r="D426" s="146" t="s">
        <v>313</v>
      </c>
      <c r="F426" s="147" t="s">
        <v>6432</v>
      </c>
      <c r="I426" s="148"/>
      <c r="L426" s="33"/>
      <c r="M426" s="149"/>
      <c r="T426" s="54"/>
      <c r="AT426" s="18" t="s">
        <v>313</v>
      </c>
      <c r="AU426" s="18" t="s">
        <v>86</v>
      </c>
    </row>
    <row r="427" spans="2:65" s="1" customFormat="1" ht="16.5" customHeight="1">
      <c r="B427" s="33"/>
      <c r="C427" s="133" t="s">
        <v>1359</v>
      </c>
      <c r="D427" s="133" t="s">
        <v>307</v>
      </c>
      <c r="E427" s="134" t="s">
        <v>6433</v>
      </c>
      <c r="F427" s="135" t="s">
        <v>6434</v>
      </c>
      <c r="G427" s="136" t="s">
        <v>5668</v>
      </c>
      <c r="H427" s="137">
        <v>900</v>
      </c>
      <c r="I427" s="138"/>
      <c r="J427" s="139">
        <f>ROUND(I427*H427,2)</f>
        <v>0</v>
      </c>
      <c r="K427" s="135" t="s">
        <v>721</v>
      </c>
      <c r="L427" s="33"/>
      <c r="M427" s="140" t="s">
        <v>42</v>
      </c>
      <c r="N427" s="141" t="s">
        <v>50</v>
      </c>
      <c r="P427" s="142">
        <f>O427*H427</f>
        <v>0</v>
      </c>
      <c r="Q427" s="142">
        <v>0</v>
      </c>
      <c r="R427" s="142">
        <f>Q427*H427</f>
        <v>0</v>
      </c>
      <c r="S427" s="142">
        <v>0</v>
      </c>
      <c r="T427" s="143">
        <f>S427*H427</f>
        <v>0</v>
      </c>
      <c r="AR427" s="144" t="s">
        <v>311</v>
      </c>
      <c r="AT427" s="144" t="s">
        <v>307</v>
      </c>
      <c r="AU427" s="144" t="s">
        <v>86</v>
      </c>
      <c r="AY427" s="18" t="s">
        <v>305</v>
      </c>
      <c r="BE427" s="145">
        <f>IF(N427="základní",J427,0)</f>
        <v>0</v>
      </c>
      <c r="BF427" s="145">
        <f>IF(N427="snížená",J427,0)</f>
        <v>0</v>
      </c>
      <c r="BG427" s="145">
        <f>IF(N427="zákl. přenesená",J427,0)</f>
        <v>0</v>
      </c>
      <c r="BH427" s="145">
        <f>IF(N427="sníž. přenesená",J427,0)</f>
        <v>0</v>
      </c>
      <c r="BI427" s="145">
        <f>IF(N427="nulová",J427,0)</f>
        <v>0</v>
      </c>
      <c r="BJ427" s="18" t="s">
        <v>86</v>
      </c>
      <c r="BK427" s="145">
        <f>ROUND(I427*H427,2)</f>
        <v>0</v>
      </c>
      <c r="BL427" s="18" t="s">
        <v>311</v>
      </c>
      <c r="BM427" s="144" t="s">
        <v>2095</v>
      </c>
    </row>
    <row r="428" spans="2:65" s="1" customFormat="1" ht="11.25">
      <c r="B428" s="33"/>
      <c r="D428" s="146" t="s">
        <v>313</v>
      </c>
      <c r="F428" s="147" t="s">
        <v>6434</v>
      </c>
      <c r="I428" s="148"/>
      <c r="L428" s="33"/>
      <c r="M428" s="149"/>
      <c r="T428" s="54"/>
      <c r="AT428" s="18" t="s">
        <v>313</v>
      </c>
      <c r="AU428" s="18" t="s">
        <v>86</v>
      </c>
    </row>
    <row r="429" spans="2:65" s="1" customFormat="1" ht="24.2" customHeight="1">
      <c r="B429" s="33"/>
      <c r="C429" s="133" t="s">
        <v>1367</v>
      </c>
      <c r="D429" s="133" t="s">
        <v>307</v>
      </c>
      <c r="E429" s="134" t="s">
        <v>6243</v>
      </c>
      <c r="F429" s="135" t="s">
        <v>6244</v>
      </c>
      <c r="G429" s="136" t="s">
        <v>402</v>
      </c>
      <c r="H429" s="137">
        <v>1450</v>
      </c>
      <c r="I429" s="138"/>
      <c r="J429" s="139">
        <f>ROUND(I429*H429,2)</f>
        <v>0</v>
      </c>
      <c r="K429" s="135" t="s">
        <v>310</v>
      </c>
      <c r="L429" s="33"/>
      <c r="M429" s="140" t="s">
        <v>42</v>
      </c>
      <c r="N429" s="141" t="s">
        <v>50</v>
      </c>
      <c r="P429" s="142">
        <f>O429*H429</f>
        <v>0</v>
      </c>
      <c r="Q429" s="142">
        <v>0</v>
      </c>
      <c r="R429" s="142">
        <f>Q429*H429</f>
        <v>0</v>
      </c>
      <c r="S429" s="142">
        <v>0</v>
      </c>
      <c r="T429" s="143">
        <f>S429*H429</f>
        <v>0</v>
      </c>
      <c r="AR429" s="144" t="s">
        <v>311</v>
      </c>
      <c r="AT429" s="144" t="s">
        <v>307</v>
      </c>
      <c r="AU429" s="144" t="s">
        <v>86</v>
      </c>
      <c r="AY429" s="18" t="s">
        <v>305</v>
      </c>
      <c r="BE429" s="145">
        <f>IF(N429="základní",J429,0)</f>
        <v>0</v>
      </c>
      <c r="BF429" s="145">
        <f>IF(N429="snížená",J429,0)</f>
        <v>0</v>
      </c>
      <c r="BG429" s="145">
        <f>IF(N429="zákl. přenesená",J429,0)</f>
        <v>0</v>
      </c>
      <c r="BH429" s="145">
        <f>IF(N429="sníž. přenesená",J429,0)</f>
        <v>0</v>
      </c>
      <c r="BI429" s="145">
        <f>IF(N429="nulová",J429,0)</f>
        <v>0</v>
      </c>
      <c r="BJ429" s="18" t="s">
        <v>86</v>
      </c>
      <c r="BK429" s="145">
        <f>ROUND(I429*H429,2)</f>
        <v>0</v>
      </c>
      <c r="BL429" s="18" t="s">
        <v>311</v>
      </c>
      <c r="BM429" s="144" t="s">
        <v>2103</v>
      </c>
    </row>
    <row r="430" spans="2:65" s="1" customFormat="1" ht="19.5">
      <c r="B430" s="33"/>
      <c r="D430" s="146" t="s">
        <v>313</v>
      </c>
      <c r="F430" s="147" t="s">
        <v>6244</v>
      </c>
      <c r="I430" s="148"/>
      <c r="L430" s="33"/>
      <c r="M430" s="149"/>
      <c r="T430" s="54"/>
      <c r="AT430" s="18" t="s">
        <v>313</v>
      </c>
      <c r="AU430" s="18" t="s">
        <v>86</v>
      </c>
    </row>
    <row r="431" spans="2:65" s="1" customFormat="1" ht="11.25">
      <c r="B431" s="33"/>
      <c r="D431" s="150" t="s">
        <v>315</v>
      </c>
      <c r="F431" s="151" t="s">
        <v>6245</v>
      </c>
      <c r="I431" s="148"/>
      <c r="L431" s="33"/>
      <c r="M431" s="149"/>
      <c r="T431" s="54"/>
      <c r="AT431" s="18" t="s">
        <v>315</v>
      </c>
      <c r="AU431" s="18" t="s">
        <v>86</v>
      </c>
    </row>
    <row r="432" spans="2:65" s="1" customFormat="1" ht="24.2" customHeight="1">
      <c r="B432" s="33"/>
      <c r="C432" s="133" t="s">
        <v>1372</v>
      </c>
      <c r="D432" s="133" t="s">
        <v>307</v>
      </c>
      <c r="E432" s="134" t="s">
        <v>6435</v>
      </c>
      <c r="F432" s="135" t="s">
        <v>6250</v>
      </c>
      <c r="G432" s="136" t="s">
        <v>402</v>
      </c>
      <c r="H432" s="137">
        <v>1000</v>
      </c>
      <c r="I432" s="138"/>
      <c r="J432" s="139">
        <f>ROUND(I432*H432,2)</f>
        <v>0</v>
      </c>
      <c r="K432" s="135" t="s">
        <v>721</v>
      </c>
      <c r="L432" s="33"/>
      <c r="M432" s="140" t="s">
        <v>42</v>
      </c>
      <c r="N432" s="141" t="s">
        <v>50</v>
      </c>
      <c r="P432" s="142">
        <f>O432*H432</f>
        <v>0</v>
      </c>
      <c r="Q432" s="142">
        <v>0</v>
      </c>
      <c r="R432" s="142">
        <f>Q432*H432</f>
        <v>0</v>
      </c>
      <c r="S432" s="142">
        <v>0</v>
      </c>
      <c r="T432" s="143">
        <f>S432*H432</f>
        <v>0</v>
      </c>
      <c r="AR432" s="144" t="s">
        <v>311</v>
      </c>
      <c r="AT432" s="144" t="s">
        <v>307</v>
      </c>
      <c r="AU432" s="144" t="s">
        <v>86</v>
      </c>
      <c r="AY432" s="18" t="s">
        <v>305</v>
      </c>
      <c r="BE432" s="145">
        <f>IF(N432="základní",J432,0)</f>
        <v>0</v>
      </c>
      <c r="BF432" s="145">
        <f>IF(N432="snížená",J432,0)</f>
        <v>0</v>
      </c>
      <c r="BG432" s="145">
        <f>IF(N432="zákl. přenesená",J432,0)</f>
        <v>0</v>
      </c>
      <c r="BH432" s="145">
        <f>IF(N432="sníž. přenesená",J432,0)</f>
        <v>0</v>
      </c>
      <c r="BI432" s="145">
        <f>IF(N432="nulová",J432,0)</f>
        <v>0</v>
      </c>
      <c r="BJ432" s="18" t="s">
        <v>86</v>
      </c>
      <c r="BK432" s="145">
        <f>ROUND(I432*H432,2)</f>
        <v>0</v>
      </c>
      <c r="BL432" s="18" t="s">
        <v>311</v>
      </c>
      <c r="BM432" s="144" t="s">
        <v>2111</v>
      </c>
    </row>
    <row r="433" spans="2:65" s="1" customFormat="1" ht="19.5">
      <c r="B433" s="33"/>
      <c r="D433" s="146" t="s">
        <v>313</v>
      </c>
      <c r="F433" s="147" t="s">
        <v>6250</v>
      </c>
      <c r="I433" s="148"/>
      <c r="L433" s="33"/>
      <c r="M433" s="149"/>
      <c r="T433" s="54"/>
      <c r="AT433" s="18" t="s">
        <v>313</v>
      </c>
      <c r="AU433" s="18" t="s">
        <v>86</v>
      </c>
    </row>
    <row r="434" spans="2:65" s="1" customFormat="1" ht="24.2" customHeight="1">
      <c r="B434" s="33"/>
      <c r="C434" s="133" t="s">
        <v>1380</v>
      </c>
      <c r="D434" s="133" t="s">
        <v>307</v>
      </c>
      <c r="E434" s="134" t="s">
        <v>6436</v>
      </c>
      <c r="F434" s="135" t="s">
        <v>6252</v>
      </c>
      <c r="G434" s="136" t="s">
        <v>402</v>
      </c>
      <c r="H434" s="137">
        <v>200</v>
      </c>
      <c r="I434" s="138"/>
      <c r="J434" s="139">
        <f>ROUND(I434*H434,2)</f>
        <v>0</v>
      </c>
      <c r="K434" s="135" t="s">
        <v>721</v>
      </c>
      <c r="L434" s="33"/>
      <c r="M434" s="140" t="s">
        <v>42</v>
      </c>
      <c r="N434" s="141" t="s">
        <v>50</v>
      </c>
      <c r="P434" s="142">
        <f>O434*H434</f>
        <v>0</v>
      </c>
      <c r="Q434" s="142">
        <v>0</v>
      </c>
      <c r="R434" s="142">
        <f>Q434*H434</f>
        <v>0</v>
      </c>
      <c r="S434" s="142">
        <v>0</v>
      </c>
      <c r="T434" s="143">
        <f>S434*H434</f>
        <v>0</v>
      </c>
      <c r="AR434" s="144" t="s">
        <v>311</v>
      </c>
      <c r="AT434" s="144" t="s">
        <v>307</v>
      </c>
      <c r="AU434" s="144" t="s">
        <v>86</v>
      </c>
      <c r="AY434" s="18" t="s">
        <v>305</v>
      </c>
      <c r="BE434" s="145">
        <f>IF(N434="základní",J434,0)</f>
        <v>0</v>
      </c>
      <c r="BF434" s="145">
        <f>IF(N434="snížená",J434,0)</f>
        <v>0</v>
      </c>
      <c r="BG434" s="145">
        <f>IF(N434="zákl. přenesená",J434,0)</f>
        <v>0</v>
      </c>
      <c r="BH434" s="145">
        <f>IF(N434="sníž. přenesená",J434,0)</f>
        <v>0</v>
      </c>
      <c r="BI434" s="145">
        <f>IF(N434="nulová",J434,0)</f>
        <v>0</v>
      </c>
      <c r="BJ434" s="18" t="s">
        <v>86</v>
      </c>
      <c r="BK434" s="145">
        <f>ROUND(I434*H434,2)</f>
        <v>0</v>
      </c>
      <c r="BL434" s="18" t="s">
        <v>311</v>
      </c>
      <c r="BM434" s="144" t="s">
        <v>2119</v>
      </c>
    </row>
    <row r="435" spans="2:65" s="1" customFormat="1" ht="19.5">
      <c r="B435" s="33"/>
      <c r="D435" s="146" t="s">
        <v>313</v>
      </c>
      <c r="F435" s="147" t="s">
        <v>6252</v>
      </c>
      <c r="I435" s="148"/>
      <c r="L435" s="33"/>
      <c r="M435" s="149"/>
      <c r="T435" s="54"/>
      <c r="AT435" s="18" t="s">
        <v>313</v>
      </c>
      <c r="AU435" s="18" t="s">
        <v>86</v>
      </c>
    </row>
    <row r="436" spans="2:65" s="1" customFormat="1" ht="24.2" customHeight="1">
      <c r="B436" s="33"/>
      <c r="C436" s="133" t="s">
        <v>1385</v>
      </c>
      <c r="D436" s="133" t="s">
        <v>307</v>
      </c>
      <c r="E436" s="134" t="s">
        <v>6253</v>
      </c>
      <c r="F436" s="135" t="s">
        <v>6254</v>
      </c>
      <c r="G436" s="136" t="s">
        <v>402</v>
      </c>
      <c r="H436" s="137">
        <v>250</v>
      </c>
      <c r="I436" s="138"/>
      <c r="J436" s="139">
        <f>ROUND(I436*H436,2)</f>
        <v>0</v>
      </c>
      <c r="K436" s="135" t="s">
        <v>721</v>
      </c>
      <c r="L436" s="33"/>
      <c r="M436" s="140" t="s">
        <v>42</v>
      </c>
      <c r="N436" s="141" t="s">
        <v>50</v>
      </c>
      <c r="P436" s="142">
        <f>O436*H436</f>
        <v>0</v>
      </c>
      <c r="Q436" s="142">
        <v>0</v>
      </c>
      <c r="R436" s="142">
        <f>Q436*H436</f>
        <v>0</v>
      </c>
      <c r="S436" s="142">
        <v>0</v>
      </c>
      <c r="T436" s="143">
        <f>S436*H436</f>
        <v>0</v>
      </c>
      <c r="AR436" s="144" t="s">
        <v>311</v>
      </c>
      <c r="AT436" s="144" t="s">
        <v>307</v>
      </c>
      <c r="AU436" s="144" t="s">
        <v>86</v>
      </c>
      <c r="AY436" s="18" t="s">
        <v>305</v>
      </c>
      <c r="BE436" s="145">
        <f>IF(N436="základní",J436,0)</f>
        <v>0</v>
      </c>
      <c r="BF436" s="145">
        <f>IF(N436="snížená",J436,0)</f>
        <v>0</v>
      </c>
      <c r="BG436" s="145">
        <f>IF(N436="zákl. přenesená",J436,0)</f>
        <v>0</v>
      </c>
      <c r="BH436" s="145">
        <f>IF(N436="sníž. přenesená",J436,0)</f>
        <v>0</v>
      </c>
      <c r="BI436" s="145">
        <f>IF(N436="nulová",J436,0)</f>
        <v>0</v>
      </c>
      <c r="BJ436" s="18" t="s">
        <v>86</v>
      </c>
      <c r="BK436" s="145">
        <f>ROUND(I436*H436,2)</f>
        <v>0</v>
      </c>
      <c r="BL436" s="18" t="s">
        <v>311</v>
      </c>
      <c r="BM436" s="144" t="s">
        <v>2127</v>
      </c>
    </row>
    <row r="437" spans="2:65" s="1" customFormat="1" ht="19.5">
      <c r="B437" s="33"/>
      <c r="D437" s="146" t="s">
        <v>313</v>
      </c>
      <c r="F437" s="147" t="s">
        <v>6254</v>
      </c>
      <c r="I437" s="148"/>
      <c r="L437" s="33"/>
      <c r="M437" s="149"/>
      <c r="T437" s="54"/>
      <c r="AT437" s="18" t="s">
        <v>313</v>
      </c>
      <c r="AU437" s="18" t="s">
        <v>86</v>
      </c>
    </row>
    <row r="438" spans="2:65" s="1" customFormat="1" ht="16.5" customHeight="1">
      <c r="B438" s="33"/>
      <c r="C438" s="133" t="s">
        <v>1392</v>
      </c>
      <c r="D438" s="133" t="s">
        <v>307</v>
      </c>
      <c r="E438" s="134" t="s">
        <v>6255</v>
      </c>
      <c r="F438" s="135" t="s">
        <v>6256</v>
      </c>
      <c r="G438" s="136" t="s">
        <v>402</v>
      </c>
      <c r="H438" s="137">
        <v>1500</v>
      </c>
      <c r="I438" s="138"/>
      <c r="J438" s="139">
        <f>ROUND(I438*H438,2)</f>
        <v>0</v>
      </c>
      <c r="K438" s="135" t="s">
        <v>721</v>
      </c>
      <c r="L438" s="33"/>
      <c r="M438" s="140" t="s">
        <v>42</v>
      </c>
      <c r="N438" s="141" t="s">
        <v>50</v>
      </c>
      <c r="P438" s="142">
        <f>O438*H438</f>
        <v>0</v>
      </c>
      <c r="Q438" s="142">
        <v>0</v>
      </c>
      <c r="R438" s="142">
        <f>Q438*H438</f>
        <v>0</v>
      </c>
      <c r="S438" s="142">
        <v>0</v>
      </c>
      <c r="T438" s="143">
        <f>S438*H438</f>
        <v>0</v>
      </c>
      <c r="AR438" s="144" t="s">
        <v>311</v>
      </c>
      <c r="AT438" s="144" t="s">
        <v>307</v>
      </c>
      <c r="AU438" s="144" t="s">
        <v>86</v>
      </c>
      <c r="AY438" s="18" t="s">
        <v>305</v>
      </c>
      <c r="BE438" s="145">
        <f>IF(N438="základní",J438,0)</f>
        <v>0</v>
      </c>
      <c r="BF438" s="145">
        <f>IF(N438="snížená",J438,0)</f>
        <v>0</v>
      </c>
      <c r="BG438" s="145">
        <f>IF(N438="zákl. přenesená",J438,0)</f>
        <v>0</v>
      </c>
      <c r="BH438" s="145">
        <f>IF(N438="sníž. přenesená",J438,0)</f>
        <v>0</v>
      </c>
      <c r="BI438" s="145">
        <f>IF(N438="nulová",J438,0)</f>
        <v>0</v>
      </c>
      <c r="BJ438" s="18" t="s">
        <v>86</v>
      </c>
      <c r="BK438" s="145">
        <f>ROUND(I438*H438,2)</f>
        <v>0</v>
      </c>
      <c r="BL438" s="18" t="s">
        <v>311</v>
      </c>
      <c r="BM438" s="144" t="s">
        <v>2135</v>
      </c>
    </row>
    <row r="439" spans="2:65" s="1" customFormat="1" ht="11.25">
      <c r="B439" s="33"/>
      <c r="D439" s="146" t="s">
        <v>313</v>
      </c>
      <c r="F439" s="147" t="s">
        <v>6256</v>
      </c>
      <c r="I439" s="148"/>
      <c r="L439" s="33"/>
      <c r="M439" s="149"/>
      <c r="T439" s="54"/>
      <c r="AT439" s="18" t="s">
        <v>313</v>
      </c>
      <c r="AU439" s="18" t="s">
        <v>86</v>
      </c>
    </row>
    <row r="440" spans="2:65" s="1" customFormat="1" ht="16.5" customHeight="1">
      <c r="B440" s="33"/>
      <c r="C440" s="133" t="s">
        <v>1397</v>
      </c>
      <c r="D440" s="133" t="s">
        <v>307</v>
      </c>
      <c r="E440" s="134" t="s">
        <v>6257</v>
      </c>
      <c r="F440" s="135" t="s">
        <v>6258</v>
      </c>
      <c r="G440" s="136" t="s">
        <v>402</v>
      </c>
      <c r="H440" s="137">
        <v>1500</v>
      </c>
      <c r="I440" s="138"/>
      <c r="J440" s="139">
        <f>ROUND(I440*H440,2)</f>
        <v>0</v>
      </c>
      <c r="K440" s="135" t="s">
        <v>721</v>
      </c>
      <c r="L440" s="33"/>
      <c r="M440" s="140" t="s">
        <v>42</v>
      </c>
      <c r="N440" s="141" t="s">
        <v>50</v>
      </c>
      <c r="P440" s="142">
        <f>O440*H440</f>
        <v>0</v>
      </c>
      <c r="Q440" s="142">
        <v>0</v>
      </c>
      <c r="R440" s="142">
        <f>Q440*H440</f>
        <v>0</v>
      </c>
      <c r="S440" s="142">
        <v>0</v>
      </c>
      <c r="T440" s="143">
        <f>S440*H440</f>
        <v>0</v>
      </c>
      <c r="AR440" s="144" t="s">
        <v>311</v>
      </c>
      <c r="AT440" s="144" t="s">
        <v>307</v>
      </c>
      <c r="AU440" s="144" t="s">
        <v>86</v>
      </c>
      <c r="AY440" s="18" t="s">
        <v>305</v>
      </c>
      <c r="BE440" s="145">
        <f>IF(N440="základní",J440,0)</f>
        <v>0</v>
      </c>
      <c r="BF440" s="145">
        <f>IF(N440="snížená",J440,0)</f>
        <v>0</v>
      </c>
      <c r="BG440" s="145">
        <f>IF(N440="zákl. přenesená",J440,0)</f>
        <v>0</v>
      </c>
      <c r="BH440" s="145">
        <f>IF(N440="sníž. přenesená",J440,0)</f>
        <v>0</v>
      </c>
      <c r="BI440" s="145">
        <f>IF(N440="nulová",J440,0)</f>
        <v>0</v>
      </c>
      <c r="BJ440" s="18" t="s">
        <v>86</v>
      </c>
      <c r="BK440" s="145">
        <f>ROUND(I440*H440,2)</f>
        <v>0</v>
      </c>
      <c r="BL440" s="18" t="s">
        <v>311</v>
      </c>
      <c r="BM440" s="144" t="s">
        <v>2143</v>
      </c>
    </row>
    <row r="441" spans="2:65" s="1" customFormat="1" ht="11.25">
      <c r="B441" s="33"/>
      <c r="D441" s="146" t="s">
        <v>313</v>
      </c>
      <c r="F441" s="147" t="s">
        <v>6258</v>
      </c>
      <c r="I441" s="148"/>
      <c r="L441" s="33"/>
      <c r="M441" s="149"/>
      <c r="T441" s="54"/>
      <c r="AT441" s="18" t="s">
        <v>313</v>
      </c>
      <c r="AU441" s="18" t="s">
        <v>86</v>
      </c>
    </row>
    <row r="442" spans="2:65" s="1" customFormat="1" ht="24.2" customHeight="1">
      <c r="B442" s="33"/>
      <c r="C442" s="133" t="s">
        <v>1404</v>
      </c>
      <c r="D442" s="133" t="s">
        <v>307</v>
      </c>
      <c r="E442" s="134" t="s">
        <v>6437</v>
      </c>
      <c r="F442" s="135" t="s">
        <v>6438</v>
      </c>
      <c r="G442" s="136" t="s">
        <v>402</v>
      </c>
      <c r="H442" s="137">
        <v>21</v>
      </c>
      <c r="I442" s="138"/>
      <c r="J442" s="139">
        <f>ROUND(I442*H442,2)</f>
        <v>0</v>
      </c>
      <c r="K442" s="135" t="s">
        <v>721</v>
      </c>
      <c r="L442" s="33"/>
      <c r="M442" s="140" t="s">
        <v>42</v>
      </c>
      <c r="N442" s="141" t="s">
        <v>50</v>
      </c>
      <c r="P442" s="142">
        <f>O442*H442</f>
        <v>0</v>
      </c>
      <c r="Q442" s="142">
        <v>0</v>
      </c>
      <c r="R442" s="142">
        <f>Q442*H442</f>
        <v>0</v>
      </c>
      <c r="S442" s="142">
        <v>0</v>
      </c>
      <c r="T442" s="143">
        <f>S442*H442</f>
        <v>0</v>
      </c>
      <c r="AR442" s="144" t="s">
        <v>311</v>
      </c>
      <c r="AT442" s="144" t="s">
        <v>307</v>
      </c>
      <c r="AU442" s="144" t="s">
        <v>86</v>
      </c>
      <c r="AY442" s="18" t="s">
        <v>305</v>
      </c>
      <c r="BE442" s="145">
        <f>IF(N442="základní",J442,0)</f>
        <v>0</v>
      </c>
      <c r="BF442" s="145">
        <f>IF(N442="snížená",J442,0)</f>
        <v>0</v>
      </c>
      <c r="BG442" s="145">
        <f>IF(N442="zákl. přenesená",J442,0)</f>
        <v>0</v>
      </c>
      <c r="BH442" s="145">
        <f>IF(N442="sníž. přenesená",J442,0)</f>
        <v>0</v>
      </c>
      <c r="BI442" s="145">
        <f>IF(N442="nulová",J442,0)</f>
        <v>0</v>
      </c>
      <c r="BJ442" s="18" t="s">
        <v>86</v>
      </c>
      <c r="BK442" s="145">
        <f>ROUND(I442*H442,2)</f>
        <v>0</v>
      </c>
      <c r="BL442" s="18" t="s">
        <v>311</v>
      </c>
      <c r="BM442" s="144" t="s">
        <v>2151</v>
      </c>
    </row>
    <row r="443" spans="2:65" s="1" customFormat="1" ht="11.25">
      <c r="B443" s="33"/>
      <c r="D443" s="146" t="s">
        <v>313</v>
      </c>
      <c r="F443" s="147" t="s">
        <v>6438</v>
      </c>
      <c r="I443" s="148"/>
      <c r="L443" s="33"/>
      <c r="M443" s="149"/>
      <c r="T443" s="54"/>
      <c r="AT443" s="18" t="s">
        <v>313</v>
      </c>
      <c r="AU443" s="18" t="s">
        <v>86</v>
      </c>
    </row>
    <row r="444" spans="2:65" s="1" customFormat="1" ht="37.9" customHeight="1">
      <c r="B444" s="33"/>
      <c r="C444" s="133" t="s">
        <v>1412</v>
      </c>
      <c r="D444" s="133" t="s">
        <v>307</v>
      </c>
      <c r="E444" s="134" t="s">
        <v>6439</v>
      </c>
      <c r="F444" s="135" t="s">
        <v>6440</v>
      </c>
      <c r="G444" s="136" t="s">
        <v>402</v>
      </c>
      <c r="H444" s="137">
        <v>21</v>
      </c>
      <c r="I444" s="138"/>
      <c r="J444" s="139">
        <f>ROUND(I444*H444,2)</f>
        <v>0</v>
      </c>
      <c r="K444" s="135" t="s">
        <v>721</v>
      </c>
      <c r="L444" s="33"/>
      <c r="M444" s="140" t="s">
        <v>42</v>
      </c>
      <c r="N444" s="141" t="s">
        <v>50</v>
      </c>
      <c r="P444" s="142">
        <f>O444*H444</f>
        <v>0</v>
      </c>
      <c r="Q444" s="142">
        <v>0</v>
      </c>
      <c r="R444" s="142">
        <f>Q444*H444</f>
        <v>0</v>
      </c>
      <c r="S444" s="142">
        <v>0</v>
      </c>
      <c r="T444" s="143">
        <f>S444*H444</f>
        <v>0</v>
      </c>
      <c r="AR444" s="144" t="s">
        <v>311</v>
      </c>
      <c r="AT444" s="144" t="s">
        <v>307</v>
      </c>
      <c r="AU444" s="144" t="s">
        <v>86</v>
      </c>
      <c r="AY444" s="18" t="s">
        <v>305</v>
      </c>
      <c r="BE444" s="145">
        <f>IF(N444="základní",J444,0)</f>
        <v>0</v>
      </c>
      <c r="BF444" s="145">
        <f>IF(N444="snížená",J444,0)</f>
        <v>0</v>
      </c>
      <c r="BG444" s="145">
        <f>IF(N444="zákl. přenesená",J444,0)</f>
        <v>0</v>
      </c>
      <c r="BH444" s="145">
        <f>IF(N444="sníž. přenesená",J444,0)</f>
        <v>0</v>
      </c>
      <c r="BI444" s="145">
        <f>IF(N444="nulová",J444,0)</f>
        <v>0</v>
      </c>
      <c r="BJ444" s="18" t="s">
        <v>86</v>
      </c>
      <c r="BK444" s="145">
        <f>ROUND(I444*H444,2)</f>
        <v>0</v>
      </c>
      <c r="BL444" s="18" t="s">
        <v>311</v>
      </c>
      <c r="BM444" s="144" t="s">
        <v>2161</v>
      </c>
    </row>
    <row r="445" spans="2:65" s="1" customFormat="1" ht="19.5">
      <c r="B445" s="33"/>
      <c r="D445" s="146" t="s">
        <v>313</v>
      </c>
      <c r="F445" s="147" t="s">
        <v>6440</v>
      </c>
      <c r="I445" s="148"/>
      <c r="L445" s="33"/>
      <c r="M445" s="149"/>
      <c r="T445" s="54"/>
      <c r="AT445" s="18" t="s">
        <v>313</v>
      </c>
      <c r="AU445" s="18" t="s">
        <v>86</v>
      </c>
    </row>
    <row r="446" spans="2:65" s="1" customFormat="1" ht="24.2" customHeight="1">
      <c r="B446" s="33"/>
      <c r="C446" s="133" t="s">
        <v>1418</v>
      </c>
      <c r="D446" s="133" t="s">
        <v>307</v>
      </c>
      <c r="E446" s="134" t="s">
        <v>6441</v>
      </c>
      <c r="F446" s="135" t="s">
        <v>6442</v>
      </c>
      <c r="G446" s="136" t="s">
        <v>402</v>
      </c>
      <c r="H446" s="137">
        <v>9</v>
      </c>
      <c r="I446" s="138"/>
      <c r="J446" s="139">
        <f>ROUND(I446*H446,2)</f>
        <v>0</v>
      </c>
      <c r="K446" s="135" t="s">
        <v>721</v>
      </c>
      <c r="L446" s="33"/>
      <c r="M446" s="140" t="s">
        <v>42</v>
      </c>
      <c r="N446" s="141" t="s">
        <v>50</v>
      </c>
      <c r="P446" s="142">
        <f>O446*H446</f>
        <v>0</v>
      </c>
      <c r="Q446" s="142">
        <v>0</v>
      </c>
      <c r="R446" s="142">
        <f>Q446*H446</f>
        <v>0</v>
      </c>
      <c r="S446" s="142">
        <v>0</v>
      </c>
      <c r="T446" s="143">
        <f>S446*H446</f>
        <v>0</v>
      </c>
      <c r="AR446" s="144" t="s">
        <v>311</v>
      </c>
      <c r="AT446" s="144" t="s">
        <v>307</v>
      </c>
      <c r="AU446" s="144" t="s">
        <v>86</v>
      </c>
      <c r="AY446" s="18" t="s">
        <v>305</v>
      </c>
      <c r="BE446" s="145">
        <f>IF(N446="základní",J446,0)</f>
        <v>0</v>
      </c>
      <c r="BF446" s="145">
        <f>IF(N446="snížená",J446,0)</f>
        <v>0</v>
      </c>
      <c r="BG446" s="145">
        <f>IF(N446="zákl. přenesená",J446,0)</f>
        <v>0</v>
      </c>
      <c r="BH446" s="145">
        <f>IF(N446="sníž. přenesená",J446,0)</f>
        <v>0</v>
      </c>
      <c r="BI446" s="145">
        <f>IF(N446="nulová",J446,0)</f>
        <v>0</v>
      </c>
      <c r="BJ446" s="18" t="s">
        <v>86</v>
      </c>
      <c r="BK446" s="145">
        <f>ROUND(I446*H446,2)</f>
        <v>0</v>
      </c>
      <c r="BL446" s="18" t="s">
        <v>311</v>
      </c>
      <c r="BM446" s="144" t="s">
        <v>2169</v>
      </c>
    </row>
    <row r="447" spans="2:65" s="1" customFormat="1" ht="19.5">
      <c r="B447" s="33"/>
      <c r="D447" s="146" t="s">
        <v>313</v>
      </c>
      <c r="F447" s="147" t="s">
        <v>6442</v>
      </c>
      <c r="I447" s="148"/>
      <c r="L447" s="33"/>
      <c r="M447" s="149"/>
      <c r="T447" s="54"/>
      <c r="AT447" s="18" t="s">
        <v>313</v>
      </c>
      <c r="AU447" s="18" t="s">
        <v>86</v>
      </c>
    </row>
    <row r="448" spans="2:65" s="1" customFormat="1" ht="33" customHeight="1">
      <c r="B448" s="33"/>
      <c r="C448" s="133" t="s">
        <v>1423</v>
      </c>
      <c r="D448" s="133" t="s">
        <v>307</v>
      </c>
      <c r="E448" s="134" t="s">
        <v>6443</v>
      </c>
      <c r="F448" s="135" t="s">
        <v>6444</v>
      </c>
      <c r="G448" s="136" t="s">
        <v>402</v>
      </c>
      <c r="H448" s="137">
        <v>9</v>
      </c>
      <c r="I448" s="138"/>
      <c r="J448" s="139">
        <f>ROUND(I448*H448,2)</f>
        <v>0</v>
      </c>
      <c r="K448" s="135" t="s">
        <v>721</v>
      </c>
      <c r="L448" s="33"/>
      <c r="M448" s="140" t="s">
        <v>42</v>
      </c>
      <c r="N448" s="141" t="s">
        <v>50</v>
      </c>
      <c r="P448" s="142">
        <f>O448*H448</f>
        <v>0</v>
      </c>
      <c r="Q448" s="142">
        <v>0</v>
      </c>
      <c r="R448" s="142">
        <f>Q448*H448</f>
        <v>0</v>
      </c>
      <c r="S448" s="142">
        <v>0</v>
      </c>
      <c r="T448" s="143">
        <f>S448*H448</f>
        <v>0</v>
      </c>
      <c r="AR448" s="144" t="s">
        <v>311</v>
      </c>
      <c r="AT448" s="144" t="s">
        <v>307</v>
      </c>
      <c r="AU448" s="144" t="s">
        <v>86</v>
      </c>
      <c r="AY448" s="18" t="s">
        <v>305</v>
      </c>
      <c r="BE448" s="145">
        <f>IF(N448="základní",J448,0)</f>
        <v>0</v>
      </c>
      <c r="BF448" s="145">
        <f>IF(N448="snížená",J448,0)</f>
        <v>0</v>
      </c>
      <c r="BG448" s="145">
        <f>IF(N448="zákl. přenesená",J448,0)</f>
        <v>0</v>
      </c>
      <c r="BH448" s="145">
        <f>IF(N448="sníž. přenesená",J448,0)</f>
        <v>0</v>
      </c>
      <c r="BI448" s="145">
        <f>IF(N448="nulová",J448,0)</f>
        <v>0</v>
      </c>
      <c r="BJ448" s="18" t="s">
        <v>86</v>
      </c>
      <c r="BK448" s="145">
        <f>ROUND(I448*H448,2)</f>
        <v>0</v>
      </c>
      <c r="BL448" s="18" t="s">
        <v>311</v>
      </c>
      <c r="BM448" s="144" t="s">
        <v>2177</v>
      </c>
    </row>
    <row r="449" spans="2:65" s="1" customFormat="1" ht="19.5">
      <c r="B449" s="33"/>
      <c r="D449" s="146" t="s">
        <v>313</v>
      </c>
      <c r="F449" s="147" t="s">
        <v>6444</v>
      </c>
      <c r="I449" s="148"/>
      <c r="L449" s="33"/>
      <c r="M449" s="149"/>
      <c r="T449" s="54"/>
      <c r="AT449" s="18" t="s">
        <v>313</v>
      </c>
      <c r="AU449" s="18" t="s">
        <v>86</v>
      </c>
    </row>
    <row r="450" spans="2:65" s="1" customFormat="1" ht="24.2" customHeight="1">
      <c r="B450" s="33"/>
      <c r="C450" s="133" t="s">
        <v>1431</v>
      </c>
      <c r="D450" s="133" t="s">
        <v>307</v>
      </c>
      <c r="E450" s="134" t="s">
        <v>6445</v>
      </c>
      <c r="F450" s="135" t="s">
        <v>6446</v>
      </c>
      <c r="G450" s="136" t="s">
        <v>402</v>
      </c>
      <c r="H450" s="137">
        <v>12</v>
      </c>
      <c r="I450" s="138"/>
      <c r="J450" s="139">
        <f>ROUND(I450*H450,2)</f>
        <v>0</v>
      </c>
      <c r="K450" s="135" t="s">
        <v>310</v>
      </c>
      <c r="L450" s="33"/>
      <c r="M450" s="140" t="s">
        <v>42</v>
      </c>
      <c r="N450" s="141" t="s">
        <v>50</v>
      </c>
      <c r="P450" s="142">
        <f>O450*H450</f>
        <v>0</v>
      </c>
      <c r="Q450" s="142">
        <v>0</v>
      </c>
      <c r="R450" s="142">
        <f>Q450*H450</f>
        <v>0</v>
      </c>
      <c r="S450" s="142">
        <v>0</v>
      </c>
      <c r="T450" s="143">
        <f>S450*H450</f>
        <v>0</v>
      </c>
      <c r="AR450" s="144" t="s">
        <v>311</v>
      </c>
      <c r="AT450" s="144" t="s">
        <v>307</v>
      </c>
      <c r="AU450" s="144" t="s">
        <v>86</v>
      </c>
      <c r="AY450" s="18" t="s">
        <v>305</v>
      </c>
      <c r="BE450" s="145">
        <f>IF(N450="základní",J450,0)</f>
        <v>0</v>
      </c>
      <c r="BF450" s="145">
        <f>IF(N450="snížená",J450,0)</f>
        <v>0</v>
      </c>
      <c r="BG450" s="145">
        <f>IF(N450="zákl. přenesená",J450,0)</f>
        <v>0</v>
      </c>
      <c r="BH450" s="145">
        <f>IF(N450="sníž. přenesená",J450,0)</f>
        <v>0</v>
      </c>
      <c r="BI450" s="145">
        <f>IF(N450="nulová",J450,0)</f>
        <v>0</v>
      </c>
      <c r="BJ450" s="18" t="s">
        <v>86</v>
      </c>
      <c r="BK450" s="145">
        <f>ROUND(I450*H450,2)</f>
        <v>0</v>
      </c>
      <c r="BL450" s="18" t="s">
        <v>311</v>
      </c>
      <c r="BM450" s="144" t="s">
        <v>2185</v>
      </c>
    </row>
    <row r="451" spans="2:65" s="1" customFormat="1" ht="19.5">
      <c r="B451" s="33"/>
      <c r="D451" s="146" t="s">
        <v>313</v>
      </c>
      <c r="F451" s="147" t="s">
        <v>6446</v>
      </c>
      <c r="I451" s="148"/>
      <c r="L451" s="33"/>
      <c r="M451" s="149"/>
      <c r="T451" s="54"/>
      <c r="AT451" s="18" t="s">
        <v>313</v>
      </c>
      <c r="AU451" s="18" t="s">
        <v>86</v>
      </c>
    </row>
    <row r="452" spans="2:65" s="1" customFormat="1" ht="11.25">
      <c r="B452" s="33"/>
      <c r="D452" s="150" t="s">
        <v>315</v>
      </c>
      <c r="F452" s="151" t="s">
        <v>6447</v>
      </c>
      <c r="I452" s="148"/>
      <c r="L452" s="33"/>
      <c r="M452" s="149"/>
      <c r="T452" s="54"/>
      <c r="AT452" s="18" t="s">
        <v>315</v>
      </c>
      <c r="AU452" s="18" t="s">
        <v>86</v>
      </c>
    </row>
    <row r="453" spans="2:65" s="1" customFormat="1" ht="33" customHeight="1">
      <c r="B453" s="33"/>
      <c r="C453" s="133" t="s">
        <v>1436</v>
      </c>
      <c r="D453" s="133" t="s">
        <v>307</v>
      </c>
      <c r="E453" s="134" t="s">
        <v>6448</v>
      </c>
      <c r="F453" s="135" t="s">
        <v>6449</v>
      </c>
      <c r="G453" s="136" t="s">
        <v>402</v>
      </c>
      <c r="H453" s="137">
        <v>12</v>
      </c>
      <c r="I453" s="138"/>
      <c r="J453" s="139">
        <f>ROUND(I453*H453,2)</f>
        <v>0</v>
      </c>
      <c r="K453" s="135" t="s">
        <v>721</v>
      </c>
      <c r="L453" s="33"/>
      <c r="M453" s="140" t="s">
        <v>42</v>
      </c>
      <c r="N453" s="141" t="s">
        <v>50</v>
      </c>
      <c r="P453" s="142">
        <f>O453*H453</f>
        <v>0</v>
      </c>
      <c r="Q453" s="142">
        <v>0</v>
      </c>
      <c r="R453" s="142">
        <f>Q453*H453</f>
        <v>0</v>
      </c>
      <c r="S453" s="142">
        <v>0</v>
      </c>
      <c r="T453" s="143">
        <f>S453*H453</f>
        <v>0</v>
      </c>
      <c r="AR453" s="144" t="s">
        <v>311</v>
      </c>
      <c r="AT453" s="144" t="s">
        <v>307</v>
      </c>
      <c r="AU453" s="144" t="s">
        <v>86</v>
      </c>
      <c r="AY453" s="18" t="s">
        <v>305</v>
      </c>
      <c r="BE453" s="145">
        <f>IF(N453="základní",J453,0)</f>
        <v>0</v>
      </c>
      <c r="BF453" s="145">
        <f>IF(N453="snížená",J453,0)</f>
        <v>0</v>
      </c>
      <c r="BG453" s="145">
        <f>IF(N453="zákl. přenesená",J453,0)</f>
        <v>0</v>
      </c>
      <c r="BH453" s="145">
        <f>IF(N453="sníž. přenesená",J453,0)</f>
        <v>0</v>
      </c>
      <c r="BI453" s="145">
        <f>IF(N453="nulová",J453,0)</f>
        <v>0</v>
      </c>
      <c r="BJ453" s="18" t="s">
        <v>86</v>
      </c>
      <c r="BK453" s="145">
        <f>ROUND(I453*H453,2)</f>
        <v>0</v>
      </c>
      <c r="BL453" s="18" t="s">
        <v>311</v>
      </c>
      <c r="BM453" s="144" t="s">
        <v>2193</v>
      </c>
    </row>
    <row r="454" spans="2:65" s="1" customFormat="1" ht="19.5">
      <c r="B454" s="33"/>
      <c r="D454" s="146" t="s">
        <v>313</v>
      </c>
      <c r="F454" s="147" t="s">
        <v>6449</v>
      </c>
      <c r="I454" s="148"/>
      <c r="L454" s="33"/>
      <c r="M454" s="149"/>
      <c r="T454" s="54"/>
      <c r="AT454" s="18" t="s">
        <v>313</v>
      </c>
      <c r="AU454" s="18" t="s">
        <v>86</v>
      </c>
    </row>
    <row r="455" spans="2:65" s="1" customFormat="1" ht="33" customHeight="1">
      <c r="B455" s="33"/>
      <c r="C455" s="133" t="s">
        <v>1444</v>
      </c>
      <c r="D455" s="133" t="s">
        <v>307</v>
      </c>
      <c r="E455" s="134" t="s">
        <v>6450</v>
      </c>
      <c r="F455" s="135" t="s">
        <v>6451</v>
      </c>
      <c r="G455" s="136" t="s">
        <v>5668</v>
      </c>
      <c r="H455" s="137">
        <v>200</v>
      </c>
      <c r="I455" s="138"/>
      <c r="J455" s="139">
        <f>ROUND(I455*H455,2)</f>
        <v>0</v>
      </c>
      <c r="K455" s="135" t="s">
        <v>310</v>
      </c>
      <c r="L455" s="33"/>
      <c r="M455" s="140" t="s">
        <v>42</v>
      </c>
      <c r="N455" s="141" t="s">
        <v>50</v>
      </c>
      <c r="P455" s="142">
        <f>O455*H455</f>
        <v>0</v>
      </c>
      <c r="Q455" s="142">
        <v>0</v>
      </c>
      <c r="R455" s="142">
        <f>Q455*H455</f>
        <v>0</v>
      </c>
      <c r="S455" s="142">
        <v>0</v>
      </c>
      <c r="T455" s="143">
        <f>S455*H455</f>
        <v>0</v>
      </c>
      <c r="AR455" s="144" t="s">
        <v>311</v>
      </c>
      <c r="AT455" s="144" t="s">
        <v>307</v>
      </c>
      <c r="AU455" s="144" t="s">
        <v>86</v>
      </c>
      <c r="AY455" s="18" t="s">
        <v>305</v>
      </c>
      <c r="BE455" s="145">
        <f>IF(N455="základní",J455,0)</f>
        <v>0</v>
      </c>
      <c r="BF455" s="145">
        <f>IF(N455="snížená",J455,0)</f>
        <v>0</v>
      </c>
      <c r="BG455" s="145">
        <f>IF(N455="zákl. přenesená",J455,0)</f>
        <v>0</v>
      </c>
      <c r="BH455" s="145">
        <f>IF(N455="sníž. přenesená",J455,0)</f>
        <v>0</v>
      </c>
      <c r="BI455" s="145">
        <f>IF(N455="nulová",J455,0)</f>
        <v>0</v>
      </c>
      <c r="BJ455" s="18" t="s">
        <v>86</v>
      </c>
      <c r="BK455" s="145">
        <f>ROUND(I455*H455,2)</f>
        <v>0</v>
      </c>
      <c r="BL455" s="18" t="s">
        <v>311</v>
      </c>
      <c r="BM455" s="144" t="s">
        <v>2201</v>
      </c>
    </row>
    <row r="456" spans="2:65" s="1" customFormat="1" ht="19.5">
      <c r="B456" s="33"/>
      <c r="D456" s="146" t="s">
        <v>313</v>
      </c>
      <c r="F456" s="147" t="s">
        <v>6451</v>
      </c>
      <c r="I456" s="148"/>
      <c r="L456" s="33"/>
      <c r="M456" s="149"/>
      <c r="T456" s="54"/>
      <c r="AT456" s="18" t="s">
        <v>313</v>
      </c>
      <c r="AU456" s="18" t="s">
        <v>86</v>
      </c>
    </row>
    <row r="457" spans="2:65" s="1" customFormat="1" ht="11.25">
      <c r="B457" s="33"/>
      <c r="D457" s="150" t="s">
        <v>315</v>
      </c>
      <c r="F457" s="151" t="s">
        <v>6452</v>
      </c>
      <c r="I457" s="148"/>
      <c r="L457" s="33"/>
      <c r="M457" s="149"/>
      <c r="T457" s="54"/>
      <c r="AT457" s="18" t="s">
        <v>315</v>
      </c>
      <c r="AU457" s="18" t="s">
        <v>86</v>
      </c>
    </row>
    <row r="458" spans="2:65" s="1" customFormat="1" ht="16.5" customHeight="1">
      <c r="B458" s="33"/>
      <c r="C458" s="133" t="s">
        <v>1449</v>
      </c>
      <c r="D458" s="133" t="s">
        <v>307</v>
      </c>
      <c r="E458" s="134" t="s">
        <v>6275</v>
      </c>
      <c r="F458" s="135" t="s">
        <v>6276</v>
      </c>
      <c r="G458" s="136" t="s">
        <v>5668</v>
      </c>
      <c r="H458" s="137">
        <v>200</v>
      </c>
      <c r="I458" s="138"/>
      <c r="J458" s="139">
        <f>ROUND(I458*H458,2)</f>
        <v>0</v>
      </c>
      <c r="K458" s="135" t="s">
        <v>721</v>
      </c>
      <c r="L458" s="33"/>
      <c r="M458" s="140" t="s">
        <v>42</v>
      </c>
      <c r="N458" s="141" t="s">
        <v>50</v>
      </c>
      <c r="P458" s="142">
        <f>O458*H458</f>
        <v>0</v>
      </c>
      <c r="Q458" s="142">
        <v>0</v>
      </c>
      <c r="R458" s="142">
        <f>Q458*H458</f>
        <v>0</v>
      </c>
      <c r="S458" s="142">
        <v>0</v>
      </c>
      <c r="T458" s="143">
        <f>S458*H458</f>
        <v>0</v>
      </c>
      <c r="AR458" s="144" t="s">
        <v>311</v>
      </c>
      <c r="AT458" s="144" t="s">
        <v>307</v>
      </c>
      <c r="AU458" s="144" t="s">
        <v>86</v>
      </c>
      <c r="AY458" s="18" t="s">
        <v>305</v>
      </c>
      <c r="BE458" s="145">
        <f>IF(N458="základní",J458,0)</f>
        <v>0</v>
      </c>
      <c r="BF458" s="145">
        <f>IF(N458="snížená",J458,0)</f>
        <v>0</v>
      </c>
      <c r="BG458" s="145">
        <f>IF(N458="zákl. přenesená",J458,0)</f>
        <v>0</v>
      </c>
      <c r="BH458" s="145">
        <f>IF(N458="sníž. přenesená",J458,0)</f>
        <v>0</v>
      </c>
      <c r="BI458" s="145">
        <f>IF(N458="nulová",J458,0)</f>
        <v>0</v>
      </c>
      <c r="BJ458" s="18" t="s">
        <v>86</v>
      </c>
      <c r="BK458" s="145">
        <f>ROUND(I458*H458,2)</f>
        <v>0</v>
      </c>
      <c r="BL458" s="18" t="s">
        <v>311</v>
      </c>
      <c r="BM458" s="144" t="s">
        <v>2213</v>
      </c>
    </row>
    <row r="459" spans="2:65" s="1" customFormat="1" ht="11.25">
      <c r="B459" s="33"/>
      <c r="D459" s="146" t="s">
        <v>313</v>
      </c>
      <c r="F459" s="147" t="s">
        <v>6276</v>
      </c>
      <c r="I459" s="148"/>
      <c r="L459" s="33"/>
      <c r="M459" s="149"/>
      <c r="T459" s="54"/>
      <c r="AT459" s="18" t="s">
        <v>313</v>
      </c>
      <c r="AU459" s="18" t="s">
        <v>86</v>
      </c>
    </row>
    <row r="460" spans="2:65" s="1" customFormat="1" ht="24.2" customHeight="1">
      <c r="B460" s="33"/>
      <c r="C460" s="133" t="s">
        <v>1457</v>
      </c>
      <c r="D460" s="133" t="s">
        <v>307</v>
      </c>
      <c r="E460" s="134" t="s">
        <v>6453</v>
      </c>
      <c r="F460" s="135" t="s">
        <v>6454</v>
      </c>
      <c r="G460" s="136" t="s">
        <v>5668</v>
      </c>
      <c r="H460" s="137">
        <v>20</v>
      </c>
      <c r="I460" s="138"/>
      <c r="J460" s="139">
        <f>ROUND(I460*H460,2)</f>
        <v>0</v>
      </c>
      <c r="K460" s="135" t="s">
        <v>310</v>
      </c>
      <c r="L460" s="33"/>
      <c r="M460" s="140" t="s">
        <v>42</v>
      </c>
      <c r="N460" s="141" t="s">
        <v>50</v>
      </c>
      <c r="P460" s="142">
        <f>O460*H460</f>
        <v>0</v>
      </c>
      <c r="Q460" s="142">
        <v>0</v>
      </c>
      <c r="R460" s="142">
        <f>Q460*H460</f>
        <v>0</v>
      </c>
      <c r="S460" s="142">
        <v>0</v>
      </c>
      <c r="T460" s="143">
        <f>S460*H460</f>
        <v>0</v>
      </c>
      <c r="AR460" s="144" t="s">
        <v>311</v>
      </c>
      <c r="AT460" s="144" t="s">
        <v>307</v>
      </c>
      <c r="AU460" s="144" t="s">
        <v>86</v>
      </c>
      <c r="AY460" s="18" t="s">
        <v>305</v>
      </c>
      <c r="BE460" s="145">
        <f>IF(N460="základní",J460,0)</f>
        <v>0</v>
      </c>
      <c r="BF460" s="145">
        <f>IF(N460="snížená",J460,0)</f>
        <v>0</v>
      </c>
      <c r="BG460" s="145">
        <f>IF(N460="zákl. přenesená",J460,0)</f>
        <v>0</v>
      </c>
      <c r="BH460" s="145">
        <f>IF(N460="sníž. přenesená",J460,0)</f>
        <v>0</v>
      </c>
      <c r="BI460" s="145">
        <f>IF(N460="nulová",J460,0)</f>
        <v>0</v>
      </c>
      <c r="BJ460" s="18" t="s">
        <v>86</v>
      </c>
      <c r="BK460" s="145">
        <f>ROUND(I460*H460,2)</f>
        <v>0</v>
      </c>
      <c r="BL460" s="18" t="s">
        <v>311</v>
      </c>
      <c r="BM460" s="144" t="s">
        <v>2221</v>
      </c>
    </row>
    <row r="461" spans="2:65" s="1" customFormat="1" ht="19.5">
      <c r="B461" s="33"/>
      <c r="D461" s="146" t="s">
        <v>313</v>
      </c>
      <c r="F461" s="147" t="s">
        <v>6454</v>
      </c>
      <c r="I461" s="148"/>
      <c r="L461" s="33"/>
      <c r="M461" s="149"/>
      <c r="T461" s="54"/>
      <c r="AT461" s="18" t="s">
        <v>313</v>
      </c>
      <c r="AU461" s="18" t="s">
        <v>86</v>
      </c>
    </row>
    <row r="462" spans="2:65" s="1" customFormat="1" ht="11.25">
      <c r="B462" s="33"/>
      <c r="D462" s="150" t="s">
        <v>315</v>
      </c>
      <c r="F462" s="151" t="s">
        <v>6455</v>
      </c>
      <c r="I462" s="148"/>
      <c r="L462" s="33"/>
      <c r="M462" s="149"/>
      <c r="T462" s="54"/>
      <c r="AT462" s="18" t="s">
        <v>315</v>
      </c>
      <c r="AU462" s="18" t="s">
        <v>86</v>
      </c>
    </row>
    <row r="463" spans="2:65" s="1" customFormat="1" ht="16.5" customHeight="1">
      <c r="B463" s="33"/>
      <c r="C463" s="133" t="s">
        <v>1474</v>
      </c>
      <c r="D463" s="133" t="s">
        <v>307</v>
      </c>
      <c r="E463" s="134" t="s">
        <v>6456</v>
      </c>
      <c r="F463" s="135" t="s">
        <v>6457</v>
      </c>
      <c r="G463" s="136" t="s">
        <v>5668</v>
      </c>
      <c r="H463" s="137">
        <v>20</v>
      </c>
      <c r="I463" s="138"/>
      <c r="J463" s="139">
        <f>ROUND(I463*H463,2)</f>
        <v>0</v>
      </c>
      <c r="K463" s="135" t="s">
        <v>721</v>
      </c>
      <c r="L463" s="33"/>
      <c r="M463" s="140" t="s">
        <v>42</v>
      </c>
      <c r="N463" s="141" t="s">
        <v>50</v>
      </c>
      <c r="P463" s="142">
        <f>O463*H463</f>
        <v>0</v>
      </c>
      <c r="Q463" s="142">
        <v>0</v>
      </c>
      <c r="R463" s="142">
        <f>Q463*H463</f>
        <v>0</v>
      </c>
      <c r="S463" s="142">
        <v>0</v>
      </c>
      <c r="T463" s="143">
        <f>S463*H463</f>
        <v>0</v>
      </c>
      <c r="AR463" s="144" t="s">
        <v>311</v>
      </c>
      <c r="AT463" s="144" t="s">
        <v>307</v>
      </c>
      <c r="AU463" s="144" t="s">
        <v>86</v>
      </c>
      <c r="AY463" s="18" t="s">
        <v>305</v>
      </c>
      <c r="BE463" s="145">
        <f>IF(N463="základní",J463,0)</f>
        <v>0</v>
      </c>
      <c r="BF463" s="145">
        <f>IF(N463="snížená",J463,0)</f>
        <v>0</v>
      </c>
      <c r="BG463" s="145">
        <f>IF(N463="zákl. přenesená",J463,0)</f>
        <v>0</v>
      </c>
      <c r="BH463" s="145">
        <f>IF(N463="sníž. přenesená",J463,0)</f>
        <v>0</v>
      </c>
      <c r="BI463" s="145">
        <f>IF(N463="nulová",J463,0)</f>
        <v>0</v>
      </c>
      <c r="BJ463" s="18" t="s">
        <v>86</v>
      </c>
      <c r="BK463" s="145">
        <f>ROUND(I463*H463,2)</f>
        <v>0</v>
      </c>
      <c r="BL463" s="18" t="s">
        <v>311</v>
      </c>
      <c r="BM463" s="144" t="s">
        <v>2229</v>
      </c>
    </row>
    <row r="464" spans="2:65" s="1" customFormat="1" ht="11.25">
      <c r="B464" s="33"/>
      <c r="D464" s="146" t="s">
        <v>313</v>
      </c>
      <c r="F464" s="147" t="s">
        <v>6457</v>
      </c>
      <c r="I464" s="148"/>
      <c r="L464" s="33"/>
      <c r="M464" s="149"/>
      <c r="T464" s="54"/>
      <c r="AT464" s="18" t="s">
        <v>313</v>
      </c>
      <c r="AU464" s="18" t="s">
        <v>86</v>
      </c>
    </row>
    <row r="465" spans="2:65" s="1" customFormat="1" ht="16.5" customHeight="1">
      <c r="B465" s="33"/>
      <c r="C465" s="133" t="s">
        <v>1479</v>
      </c>
      <c r="D465" s="133" t="s">
        <v>307</v>
      </c>
      <c r="E465" s="134" t="s">
        <v>6277</v>
      </c>
      <c r="F465" s="135" t="s">
        <v>6278</v>
      </c>
      <c r="G465" s="136" t="s">
        <v>5668</v>
      </c>
      <c r="H465" s="137">
        <v>15</v>
      </c>
      <c r="I465" s="138"/>
      <c r="J465" s="139">
        <f>ROUND(I465*H465,2)</f>
        <v>0</v>
      </c>
      <c r="K465" s="135" t="s">
        <v>310</v>
      </c>
      <c r="L465" s="33"/>
      <c r="M465" s="140" t="s">
        <v>42</v>
      </c>
      <c r="N465" s="141" t="s">
        <v>50</v>
      </c>
      <c r="P465" s="142">
        <f>O465*H465</f>
        <v>0</v>
      </c>
      <c r="Q465" s="142">
        <v>0</v>
      </c>
      <c r="R465" s="142">
        <f>Q465*H465</f>
        <v>0</v>
      </c>
      <c r="S465" s="142">
        <v>0</v>
      </c>
      <c r="T465" s="143">
        <f>S465*H465</f>
        <v>0</v>
      </c>
      <c r="AR465" s="144" t="s">
        <v>311</v>
      </c>
      <c r="AT465" s="144" t="s">
        <v>307</v>
      </c>
      <c r="AU465" s="144" t="s">
        <v>86</v>
      </c>
      <c r="AY465" s="18" t="s">
        <v>305</v>
      </c>
      <c r="BE465" s="145">
        <f>IF(N465="základní",J465,0)</f>
        <v>0</v>
      </c>
      <c r="BF465" s="145">
        <f>IF(N465="snížená",J465,0)</f>
        <v>0</v>
      </c>
      <c r="BG465" s="145">
        <f>IF(N465="zákl. přenesená",J465,0)</f>
        <v>0</v>
      </c>
      <c r="BH465" s="145">
        <f>IF(N465="sníž. přenesená",J465,0)</f>
        <v>0</v>
      </c>
      <c r="BI465" s="145">
        <f>IF(N465="nulová",J465,0)</f>
        <v>0</v>
      </c>
      <c r="BJ465" s="18" t="s">
        <v>86</v>
      </c>
      <c r="BK465" s="145">
        <f>ROUND(I465*H465,2)</f>
        <v>0</v>
      </c>
      <c r="BL465" s="18" t="s">
        <v>311</v>
      </c>
      <c r="BM465" s="144" t="s">
        <v>2237</v>
      </c>
    </row>
    <row r="466" spans="2:65" s="1" customFormat="1" ht="11.25">
      <c r="B466" s="33"/>
      <c r="D466" s="146" t="s">
        <v>313</v>
      </c>
      <c r="F466" s="147" t="s">
        <v>6278</v>
      </c>
      <c r="I466" s="148"/>
      <c r="L466" s="33"/>
      <c r="M466" s="149"/>
      <c r="T466" s="54"/>
      <c r="AT466" s="18" t="s">
        <v>313</v>
      </c>
      <c r="AU466" s="18" t="s">
        <v>86</v>
      </c>
    </row>
    <row r="467" spans="2:65" s="1" customFormat="1" ht="11.25">
      <c r="B467" s="33"/>
      <c r="D467" s="150" t="s">
        <v>315</v>
      </c>
      <c r="F467" s="151" t="s">
        <v>6279</v>
      </c>
      <c r="I467" s="148"/>
      <c r="L467" s="33"/>
      <c r="M467" s="149"/>
      <c r="T467" s="54"/>
      <c r="AT467" s="18" t="s">
        <v>315</v>
      </c>
      <c r="AU467" s="18" t="s">
        <v>86</v>
      </c>
    </row>
    <row r="468" spans="2:65" s="1" customFormat="1" ht="24.2" customHeight="1">
      <c r="B468" s="33"/>
      <c r="C468" s="133" t="s">
        <v>1485</v>
      </c>
      <c r="D468" s="133" t="s">
        <v>307</v>
      </c>
      <c r="E468" s="134" t="s">
        <v>6280</v>
      </c>
      <c r="F468" s="135" t="s">
        <v>6281</v>
      </c>
      <c r="G468" s="136" t="s">
        <v>5668</v>
      </c>
      <c r="H468" s="137">
        <v>15</v>
      </c>
      <c r="I468" s="138"/>
      <c r="J468" s="139">
        <f>ROUND(I468*H468,2)</f>
        <v>0</v>
      </c>
      <c r="K468" s="135" t="s">
        <v>721</v>
      </c>
      <c r="L468" s="33"/>
      <c r="M468" s="140" t="s">
        <v>42</v>
      </c>
      <c r="N468" s="141" t="s">
        <v>50</v>
      </c>
      <c r="P468" s="142">
        <f>O468*H468</f>
        <v>0</v>
      </c>
      <c r="Q468" s="142">
        <v>0</v>
      </c>
      <c r="R468" s="142">
        <f>Q468*H468</f>
        <v>0</v>
      </c>
      <c r="S468" s="142">
        <v>0</v>
      </c>
      <c r="T468" s="143">
        <f>S468*H468</f>
        <v>0</v>
      </c>
      <c r="AR468" s="144" t="s">
        <v>311</v>
      </c>
      <c r="AT468" s="144" t="s">
        <v>307</v>
      </c>
      <c r="AU468" s="144" t="s">
        <v>86</v>
      </c>
      <c r="AY468" s="18" t="s">
        <v>305</v>
      </c>
      <c r="BE468" s="145">
        <f>IF(N468="základní",J468,0)</f>
        <v>0</v>
      </c>
      <c r="BF468" s="145">
        <f>IF(N468="snížená",J468,0)</f>
        <v>0</v>
      </c>
      <c r="BG468" s="145">
        <f>IF(N468="zákl. přenesená",J468,0)</f>
        <v>0</v>
      </c>
      <c r="BH468" s="145">
        <f>IF(N468="sníž. přenesená",J468,0)</f>
        <v>0</v>
      </c>
      <c r="BI468" s="145">
        <f>IF(N468="nulová",J468,0)</f>
        <v>0</v>
      </c>
      <c r="BJ468" s="18" t="s">
        <v>86</v>
      </c>
      <c r="BK468" s="145">
        <f>ROUND(I468*H468,2)</f>
        <v>0</v>
      </c>
      <c r="BL468" s="18" t="s">
        <v>311</v>
      </c>
      <c r="BM468" s="144" t="s">
        <v>2245</v>
      </c>
    </row>
    <row r="469" spans="2:65" s="1" customFormat="1" ht="11.25">
      <c r="B469" s="33"/>
      <c r="D469" s="146" t="s">
        <v>313</v>
      </c>
      <c r="F469" s="147" t="s">
        <v>6281</v>
      </c>
      <c r="I469" s="148"/>
      <c r="L469" s="33"/>
      <c r="M469" s="149"/>
      <c r="T469" s="54"/>
      <c r="AT469" s="18" t="s">
        <v>313</v>
      </c>
      <c r="AU469" s="18" t="s">
        <v>86</v>
      </c>
    </row>
    <row r="470" spans="2:65" s="1" customFormat="1" ht="16.5" customHeight="1">
      <c r="B470" s="33"/>
      <c r="C470" s="133" t="s">
        <v>1490</v>
      </c>
      <c r="D470" s="133" t="s">
        <v>307</v>
      </c>
      <c r="E470" s="134" t="s">
        <v>6458</v>
      </c>
      <c r="F470" s="135" t="s">
        <v>6459</v>
      </c>
      <c r="G470" s="136" t="s">
        <v>5668</v>
      </c>
      <c r="H470" s="137">
        <v>267</v>
      </c>
      <c r="I470" s="138"/>
      <c r="J470" s="139">
        <f>ROUND(I470*H470,2)</f>
        <v>0</v>
      </c>
      <c r="K470" s="135" t="s">
        <v>310</v>
      </c>
      <c r="L470" s="33"/>
      <c r="M470" s="140" t="s">
        <v>42</v>
      </c>
      <c r="N470" s="141" t="s">
        <v>50</v>
      </c>
      <c r="P470" s="142">
        <f>O470*H470</f>
        <v>0</v>
      </c>
      <c r="Q470" s="142">
        <v>0</v>
      </c>
      <c r="R470" s="142">
        <f>Q470*H470</f>
        <v>0</v>
      </c>
      <c r="S470" s="142">
        <v>0</v>
      </c>
      <c r="T470" s="143">
        <f>S470*H470</f>
        <v>0</v>
      </c>
      <c r="AR470" s="144" t="s">
        <v>311</v>
      </c>
      <c r="AT470" s="144" t="s">
        <v>307</v>
      </c>
      <c r="AU470" s="144" t="s">
        <v>86</v>
      </c>
      <c r="AY470" s="18" t="s">
        <v>305</v>
      </c>
      <c r="BE470" s="145">
        <f>IF(N470="základní",J470,0)</f>
        <v>0</v>
      </c>
      <c r="BF470" s="145">
        <f>IF(N470="snížená",J470,0)</f>
        <v>0</v>
      </c>
      <c r="BG470" s="145">
        <f>IF(N470="zákl. přenesená",J470,0)</f>
        <v>0</v>
      </c>
      <c r="BH470" s="145">
        <f>IF(N470="sníž. přenesená",J470,0)</f>
        <v>0</v>
      </c>
      <c r="BI470" s="145">
        <f>IF(N470="nulová",J470,0)</f>
        <v>0</v>
      </c>
      <c r="BJ470" s="18" t="s">
        <v>86</v>
      </c>
      <c r="BK470" s="145">
        <f>ROUND(I470*H470,2)</f>
        <v>0</v>
      </c>
      <c r="BL470" s="18" t="s">
        <v>311</v>
      </c>
      <c r="BM470" s="144" t="s">
        <v>2253</v>
      </c>
    </row>
    <row r="471" spans="2:65" s="1" customFormat="1" ht="11.25">
      <c r="B471" s="33"/>
      <c r="D471" s="146" t="s">
        <v>313</v>
      </c>
      <c r="F471" s="147" t="s">
        <v>6459</v>
      </c>
      <c r="I471" s="148"/>
      <c r="L471" s="33"/>
      <c r="M471" s="149"/>
      <c r="T471" s="54"/>
      <c r="AT471" s="18" t="s">
        <v>313</v>
      </c>
      <c r="AU471" s="18" t="s">
        <v>86</v>
      </c>
    </row>
    <row r="472" spans="2:65" s="1" customFormat="1" ht="11.25">
      <c r="B472" s="33"/>
      <c r="D472" s="150" t="s">
        <v>315</v>
      </c>
      <c r="F472" s="151" t="s">
        <v>6460</v>
      </c>
      <c r="I472" s="148"/>
      <c r="L472" s="33"/>
      <c r="M472" s="149"/>
      <c r="T472" s="54"/>
      <c r="AT472" s="18" t="s">
        <v>315</v>
      </c>
      <c r="AU472" s="18" t="s">
        <v>86</v>
      </c>
    </row>
    <row r="473" spans="2:65" s="1" customFormat="1" ht="16.5" customHeight="1">
      <c r="B473" s="33"/>
      <c r="C473" s="133" t="s">
        <v>1495</v>
      </c>
      <c r="D473" s="133" t="s">
        <v>307</v>
      </c>
      <c r="E473" s="134" t="s">
        <v>6461</v>
      </c>
      <c r="F473" s="135" t="s">
        <v>6462</v>
      </c>
      <c r="G473" s="136" t="s">
        <v>5668</v>
      </c>
      <c r="H473" s="137">
        <v>14</v>
      </c>
      <c r="I473" s="138"/>
      <c r="J473" s="139">
        <f>ROUND(I473*H473,2)</f>
        <v>0</v>
      </c>
      <c r="K473" s="135" t="s">
        <v>310</v>
      </c>
      <c r="L473" s="33"/>
      <c r="M473" s="140" t="s">
        <v>42</v>
      </c>
      <c r="N473" s="141" t="s">
        <v>50</v>
      </c>
      <c r="P473" s="142">
        <f>O473*H473</f>
        <v>0</v>
      </c>
      <c r="Q473" s="142">
        <v>0</v>
      </c>
      <c r="R473" s="142">
        <f>Q473*H473</f>
        <v>0</v>
      </c>
      <c r="S473" s="142">
        <v>0</v>
      </c>
      <c r="T473" s="143">
        <f>S473*H473</f>
        <v>0</v>
      </c>
      <c r="AR473" s="144" t="s">
        <v>311</v>
      </c>
      <c r="AT473" s="144" t="s">
        <v>307</v>
      </c>
      <c r="AU473" s="144" t="s">
        <v>86</v>
      </c>
      <c r="AY473" s="18" t="s">
        <v>305</v>
      </c>
      <c r="BE473" s="145">
        <f>IF(N473="základní",J473,0)</f>
        <v>0</v>
      </c>
      <c r="BF473" s="145">
        <f>IF(N473="snížená",J473,0)</f>
        <v>0</v>
      </c>
      <c r="BG473" s="145">
        <f>IF(N473="zákl. přenesená",J473,0)</f>
        <v>0</v>
      </c>
      <c r="BH473" s="145">
        <f>IF(N473="sníž. přenesená",J473,0)</f>
        <v>0</v>
      </c>
      <c r="BI473" s="145">
        <f>IF(N473="nulová",J473,0)</f>
        <v>0</v>
      </c>
      <c r="BJ473" s="18" t="s">
        <v>86</v>
      </c>
      <c r="BK473" s="145">
        <f>ROUND(I473*H473,2)</f>
        <v>0</v>
      </c>
      <c r="BL473" s="18" t="s">
        <v>311</v>
      </c>
      <c r="BM473" s="144" t="s">
        <v>2261</v>
      </c>
    </row>
    <row r="474" spans="2:65" s="1" customFormat="1" ht="11.25">
      <c r="B474" s="33"/>
      <c r="D474" s="146" t="s">
        <v>313</v>
      </c>
      <c r="F474" s="147" t="s">
        <v>6462</v>
      </c>
      <c r="I474" s="148"/>
      <c r="L474" s="33"/>
      <c r="M474" s="149"/>
      <c r="T474" s="54"/>
      <c r="AT474" s="18" t="s">
        <v>313</v>
      </c>
      <c r="AU474" s="18" t="s">
        <v>86</v>
      </c>
    </row>
    <row r="475" spans="2:65" s="1" customFormat="1" ht="11.25">
      <c r="B475" s="33"/>
      <c r="D475" s="150" t="s">
        <v>315</v>
      </c>
      <c r="F475" s="151" t="s">
        <v>6463</v>
      </c>
      <c r="I475" s="148"/>
      <c r="L475" s="33"/>
      <c r="M475" s="149"/>
      <c r="T475" s="54"/>
      <c r="AT475" s="18" t="s">
        <v>315</v>
      </c>
      <c r="AU475" s="18" t="s">
        <v>86</v>
      </c>
    </row>
    <row r="476" spans="2:65" s="1" customFormat="1" ht="24.2" customHeight="1">
      <c r="B476" s="33"/>
      <c r="C476" s="133" t="s">
        <v>1500</v>
      </c>
      <c r="D476" s="133" t="s">
        <v>307</v>
      </c>
      <c r="E476" s="134" t="s">
        <v>6464</v>
      </c>
      <c r="F476" s="135" t="s">
        <v>6465</v>
      </c>
      <c r="G476" s="136" t="s">
        <v>5668</v>
      </c>
      <c r="H476" s="137">
        <v>267</v>
      </c>
      <c r="I476" s="138"/>
      <c r="J476" s="139">
        <f>ROUND(I476*H476,2)</f>
        <v>0</v>
      </c>
      <c r="K476" s="135" t="s">
        <v>310</v>
      </c>
      <c r="L476" s="33"/>
      <c r="M476" s="140" t="s">
        <v>42</v>
      </c>
      <c r="N476" s="141" t="s">
        <v>50</v>
      </c>
      <c r="P476" s="142">
        <f>O476*H476</f>
        <v>0</v>
      </c>
      <c r="Q476" s="142">
        <v>0</v>
      </c>
      <c r="R476" s="142">
        <f>Q476*H476</f>
        <v>0</v>
      </c>
      <c r="S476" s="142">
        <v>0</v>
      </c>
      <c r="T476" s="143">
        <f>S476*H476</f>
        <v>0</v>
      </c>
      <c r="AR476" s="144" t="s">
        <v>311</v>
      </c>
      <c r="AT476" s="144" t="s">
        <v>307</v>
      </c>
      <c r="AU476" s="144" t="s">
        <v>86</v>
      </c>
      <c r="AY476" s="18" t="s">
        <v>305</v>
      </c>
      <c r="BE476" s="145">
        <f>IF(N476="základní",J476,0)</f>
        <v>0</v>
      </c>
      <c r="BF476" s="145">
        <f>IF(N476="snížená",J476,0)</f>
        <v>0</v>
      </c>
      <c r="BG476" s="145">
        <f>IF(N476="zákl. přenesená",J476,0)</f>
        <v>0</v>
      </c>
      <c r="BH476" s="145">
        <f>IF(N476="sníž. přenesená",J476,0)</f>
        <v>0</v>
      </c>
      <c r="BI476" s="145">
        <f>IF(N476="nulová",J476,0)</f>
        <v>0</v>
      </c>
      <c r="BJ476" s="18" t="s">
        <v>86</v>
      </c>
      <c r="BK476" s="145">
        <f>ROUND(I476*H476,2)</f>
        <v>0</v>
      </c>
      <c r="BL476" s="18" t="s">
        <v>311</v>
      </c>
      <c r="BM476" s="144" t="s">
        <v>2269</v>
      </c>
    </row>
    <row r="477" spans="2:65" s="1" customFormat="1" ht="19.5">
      <c r="B477" s="33"/>
      <c r="D477" s="146" t="s">
        <v>313</v>
      </c>
      <c r="F477" s="147" t="s">
        <v>6465</v>
      </c>
      <c r="I477" s="148"/>
      <c r="L477" s="33"/>
      <c r="M477" s="149"/>
      <c r="T477" s="54"/>
      <c r="AT477" s="18" t="s">
        <v>313</v>
      </c>
      <c r="AU477" s="18" t="s">
        <v>86</v>
      </c>
    </row>
    <row r="478" spans="2:65" s="1" customFormat="1" ht="11.25">
      <c r="B478" s="33"/>
      <c r="D478" s="150" t="s">
        <v>315</v>
      </c>
      <c r="F478" s="151" t="s">
        <v>6466</v>
      </c>
      <c r="I478" s="148"/>
      <c r="L478" s="33"/>
      <c r="M478" s="149"/>
      <c r="T478" s="54"/>
      <c r="AT478" s="18" t="s">
        <v>315</v>
      </c>
      <c r="AU478" s="18" t="s">
        <v>86</v>
      </c>
    </row>
    <row r="479" spans="2:65" s="1" customFormat="1" ht="21.75" customHeight="1">
      <c r="B479" s="33"/>
      <c r="C479" s="133" t="s">
        <v>1505</v>
      </c>
      <c r="D479" s="133" t="s">
        <v>307</v>
      </c>
      <c r="E479" s="134" t="s">
        <v>6467</v>
      </c>
      <c r="F479" s="135" t="s">
        <v>6468</v>
      </c>
      <c r="G479" s="136" t="s">
        <v>5668</v>
      </c>
      <c r="H479" s="137">
        <v>48</v>
      </c>
      <c r="I479" s="138"/>
      <c r="J479" s="139">
        <f>ROUND(I479*H479,2)</f>
        <v>0</v>
      </c>
      <c r="K479" s="135" t="s">
        <v>310</v>
      </c>
      <c r="L479" s="33"/>
      <c r="M479" s="140" t="s">
        <v>42</v>
      </c>
      <c r="N479" s="141" t="s">
        <v>50</v>
      </c>
      <c r="P479" s="142">
        <f>O479*H479</f>
        <v>0</v>
      </c>
      <c r="Q479" s="142">
        <v>0</v>
      </c>
      <c r="R479" s="142">
        <f>Q479*H479</f>
        <v>0</v>
      </c>
      <c r="S479" s="142">
        <v>0</v>
      </c>
      <c r="T479" s="143">
        <f>S479*H479</f>
        <v>0</v>
      </c>
      <c r="AR479" s="144" t="s">
        <v>311</v>
      </c>
      <c r="AT479" s="144" t="s">
        <v>307</v>
      </c>
      <c r="AU479" s="144" t="s">
        <v>86</v>
      </c>
      <c r="AY479" s="18" t="s">
        <v>305</v>
      </c>
      <c r="BE479" s="145">
        <f>IF(N479="základní",J479,0)</f>
        <v>0</v>
      </c>
      <c r="BF479" s="145">
        <f>IF(N479="snížená",J479,0)</f>
        <v>0</v>
      </c>
      <c r="BG479" s="145">
        <f>IF(N479="zákl. přenesená",J479,0)</f>
        <v>0</v>
      </c>
      <c r="BH479" s="145">
        <f>IF(N479="sníž. přenesená",J479,0)</f>
        <v>0</v>
      </c>
      <c r="BI479" s="145">
        <f>IF(N479="nulová",J479,0)</f>
        <v>0</v>
      </c>
      <c r="BJ479" s="18" t="s">
        <v>86</v>
      </c>
      <c r="BK479" s="145">
        <f>ROUND(I479*H479,2)</f>
        <v>0</v>
      </c>
      <c r="BL479" s="18" t="s">
        <v>311</v>
      </c>
      <c r="BM479" s="144" t="s">
        <v>2277</v>
      </c>
    </row>
    <row r="480" spans="2:65" s="1" customFormat="1" ht="11.25">
      <c r="B480" s="33"/>
      <c r="D480" s="146" t="s">
        <v>313</v>
      </c>
      <c r="F480" s="147" t="s">
        <v>6468</v>
      </c>
      <c r="I480" s="148"/>
      <c r="L480" s="33"/>
      <c r="M480" s="149"/>
      <c r="T480" s="54"/>
      <c r="AT480" s="18" t="s">
        <v>313</v>
      </c>
      <c r="AU480" s="18" t="s">
        <v>86</v>
      </c>
    </row>
    <row r="481" spans="2:65" s="1" customFormat="1" ht="11.25">
      <c r="B481" s="33"/>
      <c r="D481" s="150" t="s">
        <v>315</v>
      </c>
      <c r="F481" s="151" t="s">
        <v>6469</v>
      </c>
      <c r="I481" s="148"/>
      <c r="L481" s="33"/>
      <c r="M481" s="149"/>
      <c r="T481" s="54"/>
      <c r="AT481" s="18" t="s">
        <v>315</v>
      </c>
      <c r="AU481" s="18" t="s">
        <v>86</v>
      </c>
    </row>
    <row r="482" spans="2:65" s="1" customFormat="1" ht="76.349999999999994" customHeight="1">
      <c r="B482" s="33"/>
      <c r="C482" s="133" t="s">
        <v>1510</v>
      </c>
      <c r="D482" s="133" t="s">
        <v>307</v>
      </c>
      <c r="E482" s="134" t="s">
        <v>6470</v>
      </c>
      <c r="F482" s="135" t="s">
        <v>6299</v>
      </c>
      <c r="G482" s="136" t="s">
        <v>5668</v>
      </c>
      <c r="H482" s="137">
        <v>1</v>
      </c>
      <c r="I482" s="138"/>
      <c r="J482" s="139">
        <f>ROUND(I482*H482,2)</f>
        <v>0</v>
      </c>
      <c r="K482" s="135" t="s">
        <v>721</v>
      </c>
      <c r="L482" s="33"/>
      <c r="M482" s="140" t="s">
        <v>42</v>
      </c>
      <c r="N482" s="141" t="s">
        <v>50</v>
      </c>
      <c r="P482" s="142">
        <f>O482*H482</f>
        <v>0</v>
      </c>
      <c r="Q482" s="142">
        <v>0</v>
      </c>
      <c r="R482" s="142">
        <f>Q482*H482</f>
        <v>0</v>
      </c>
      <c r="S482" s="142">
        <v>0</v>
      </c>
      <c r="T482" s="143">
        <f>S482*H482</f>
        <v>0</v>
      </c>
      <c r="AR482" s="144" t="s">
        <v>311</v>
      </c>
      <c r="AT482" s="144" t="s">
        <v>307</v>
      </c>
      <c r="AU482" s="144" t="s">
        <v>86</v>
      </c>
      <c r="AY482" s="18" t="s">
        <v>305</v>
      </c>
      <c r="BE482" s="145">
        <f>IF(N482="základní",J482,0)</f>
        <v>0</v>
      </c>
      <c r="BF482" s="145">
        <f>IF(N482="snížená",J482,0)</f>
        <v>0</v>
      </c>
      <c r="BG482" s="145">
        <f>IF(N482="zákl. přenesená",J482,0)</f>
        <v>0</v>
      </c>
      <c r="BH482" s="145">
        <f>IF(N482="sníž. přenesená",J482,0)</f>
        <v>0</v>
      </c>
      <c r="BI482" s="145">
        <f>IF(N482="nulová",J482,0)</f>
        <v>0</v>
      </c>
      <c r="BJ482" s="18" t="s">
        <v>86</v>
      </c>
      <c r="BK482" s="145">
        <f>ROUND(I482*H482,2)</f>
        <v>0</v>
      </c>
      <c r="BL482" s="18" t="s">
        <v>311</v>
      </c>
      <c r="BM482" s="144" t="s">
        <v>2285</v>
      </c>
    </row>
    <row r="483" spans="2:65" s="1" customFormat="1" ht="39">
      <c r="B483" s="33"/>
      <c r="D483" s="146" t="s">
        <v>313</v>
      </c>
      <c r="F483" s="147" t="s">
        <v>6300</v>
      </c>
      <c r="I483" s="148"/>
      <c r="L483" s="33"/>
      <c r="M483" s="149"/>
      <c r="T483" s="54"/>
      <c r="AT483" s="18" t="s">
        <v>313</v>
      </c>
      <c r="AU483" s="18" t="s">
        <v>86</v>
      </c>
    </row>
    <row r="484" spans="2:65" s="1" customFormat="1" ht="66.75" customHeight="1">
      <c r="B484" s="33"/>
      <c r="C484" s="133" t="s">
        <v>1515</v>
      </c>
      <c r="D484" s="133" t="s">
        <v>307</v>
      </c>
      <c r="E484" s="134" t="s">
        <v>6471</v>
      </c>
      <c r="F484" s="135" t="s">
        <v>6472</v>
      </c>
      <c r="G484" s="136" t="s">
        <v>5668</v>
      </c>
      <c r="H484" s="137">
        <v>1</v>
      </c>
      <c r="I484" s="138"/>
      <c r="J484" s="139">
        <f>ROUND(I484*H484,2)</f>
        <v>0</v>
      </c>
      <c r="K484" s="135" t="s">
        <v>721</v>
      </c>
      <c r="L484" s="33"/>
      <c r="M484" s="140" t="s">
        <v>42</v>
      </c>
      <c r="N484" s="141" t="s">
        <v>50</v>
      </c>
      <c r="P484" s="142">
        <f>O484*H484</f>
        <v>0</v>
      </c>
      <c r="Q484" s="142">
        <v>0</v>
      </c>
      <c r="R484" s="142">
        <f>Q484*H484</f>
        <v>0</v>
      </c>
      <c r="S484" s="142">
        <v>0</v>
      </c>
      <c r="T484" s="143">
        <f>S484*H484</f>
        <v>0</v>
      </c>
      <c r="AR484" s="144" t="s">
        <v>311</v>
      </c>
      <c r="AT484" s="144" t="s">
        <v>307</v>
      </c>
      <c r="AU484" s="144" t="s">
        <v>86</v>
      </c>
      <c r="AY484" s="18" t="s">
        <v>305</v>
      </c>
      <c r="BE484" s="145">
        <f>IF(N484="základní",J484,0)</f>
        <v>0</v>
      </c>
      <c r="BF484" s="145">
        <f>IF(N484="snížená",J484,0)</f>
        <v>0</v>
      </c>
      <c r="BG484" s="145">
        <f>IF(N484="zákl. přenesená",J484,0)</f>
        <v>0</v>
      </c>
      <c r="BH484" s="145">
        <f>IF(N484="sníž. přenesená",J484,0)</f>
        <v>0</v>
      </c>
      <c r="BI484" s="145">
        <f>IF(N484="nulová",J484,0)</f>
        <v>0</v>
      </c>
      <c r="BJ484" s="18" t="s">
        <v>86</v>
      </c>
      <c r="BK484" s="145">
        <f>ROUND(I484*H484,2)</f>
        <v>0</v>
      </c>
      <c r="BL484" s="18" t="s">
        <v>311</v>
      </c>
      <c r="BM484" s="144" t="s">
        <v>2293</v>
      </c>
    </row>
    <row r="485" spans="2:65" s="1" customFormat="1" ht="39">
      <c r="B485" s="33"/>
      <c r="D485" s="146" t="s">
        <v>313</v>
      </c>
      <c r="F485" s="147" t="s">
        <v>6472</v>
      </c>
      <c r="I485" s="148"/>
      <c r="L485" s="33"/>
      <c r="M485" s="149"/>
      <c r="T485" s="54"/>
      <c r="AT485" s="18" t="s">
        <v>313</v>
      </c>
      <c r="AU485" s="18" t="s">
        <v>86</v>
      </c>
    </row>
    <row r="486" spans="2:65" s="1" customFormat="1" ht="24.2" customHeight="1">
      <c r="B486" s="33"/>
      <c r="C486" s="133" t="s">
        <v>1520</v>
      </c>
      <c r="D486" s="133" t="s">
        <v>307</v>
      </c>
      <c r="E486" s="134" t="s">
        <v>6473</v>
      </c>
      <c r="F486" s="135" t="s">
        <v>6305</v>
      </c>
      <c r="G486" s="136" t="s">
        <v>5668</v>
      </c>
      <c r="H486" s="137">
        <v>1</v>
      </c>
      <c r="I486" s="138"/>
      <c r="J486" s="139">
        <f>ROUND(I486*H486,2)</f>
        <v>0</v>
      </c>
      <c r="K486" s="135" t="s">
        <v>721</v>
      </c>
      <c r="L486" s="33"/>
      <c r="M486" s="140" t="s">
        <v>42</v>
      </c>
      <c r="N486" s="141" t="s">
        <v>50</v>
      </c>
      <c r="P486" s="142">
        <f>O486*H486</f>
        <v>0</v>
      </c>
      <c r="Q486" s="142">
        <v>0</v>
      </c>
      <c r="R486" s="142">
        <f>Q486*H486</f>
        <v>0</v>
      </c>
      <c r="S486" s="142">
        <v>0</v>
      </c>
      <c r="T486" s="143">
        <f>S486*H486</f>
        <v>0</v>
      </c>
      <c r="AR486" s="144" t="s">
        <v>311</v>
      </c>
      <c r="AT486" s="144" t="s">
        <v>307</v>
      </c>
      <c r="AU486" s="144" t="s">
        <v>86</v>
      </c>
      <c r="AY486" s="18" t="s">
        <v>305</v>
      </c>
      <c r="BE486" s="145">
        <f>IF(N486="základní",J486,0)</f>
        <v>0</v>
      </c>
      <c r="BF486" s="145">
        <f>IF(N486="snížená",J486,0)</f>
        <v>0</v>
      </c>
      <c r="BG486" s="145">
        <f>IF(N486="zákl. přenesená",J486,0)</f>
        <v>0</v>
      </c>
      <c r="BH486" s="145">
        <f>IF(N486="sníž. přenesená",J486,0)</f>
        <v>0</v>
      </c>
      <c r="BI486" s="145">
        <f>IF(N486="nulová",J486,0)</f>
        <v>0</v>
      </c>
      <c r="BJ486" s="18" t="s">
        <v>86</v>
      </c>
      <c r="BK486" s="145">
        <f>ROUND(I486*H486,2)</f>
        <v>0</v>
      </c>
      <c r="BL486" s="18" t="s">
        <v>311</v>
      </c>
      <c r="BM486" s="144" t="s">
        <v>2301</v>
      </c>
    </row>
    <row r="487" spans="2:65" s="1" customFormat="1" ht="19.5">
      <c r="B487" s="33"/>
      <c r="D487" s="146" t="s">
        <v>313</v>
      </c>
      <c r="F487" s="147" t="s">
        <v>6305</v>
      </c>
      <c r="I487" s="148"/>
      <c r="L487" s="33"/>
      <c r="M487" s="149"/>
      <c r="T487" s="54"/>
      <c r="AT487" s="18" t="s">
        <v>313</v>
      </c>
      <c r="AU487" s="18" t="s">
        <v>86</v>
      </c>
    </row>
    <row r="488" spans="2:65" s="1" customFormat="1" ht="24.2" customHeight="1">
      <c r="B488" s="33"/>
      <c r="C488" s="133" t="s">
        <v>1536</v>
      </c>
      <c r="D488" s="133" t="s">
        <v>307</v>
      </c>
      <c r="E488" s="134" t="s">
        <v>6474</v>
      </c>
      <c r="F488" s="135" t="s">
        <v>6307</v>
      </c>
      <c r="G488" s="136" t="s">
        <v>5668</v>
      </c>
      <c r="H488" s="137">
        <v>1</v>
      </c>
      <c r="I488" s="138"/>
      <c r="J488" s="139">
        <f>ROUND(I488*H488,2)</f>
        <v>0</v>
      </c>
      <c r="K488" s="135" t="s">
        <v>721</v>
      </c>
      <c r="L488" s="33"/>
      <c r="M488" s="140" t="s">
        <v>42</v>
      </c>
      <c r="N488" s="141" t="s">
        <v>50</v>
      </c>
      <c r="P488" s="142">
        <f>O488*H488</f>
        <v>0</v>
      </c>
      <c r="Q488" s="142">
        <v>0</v>
      </c>
      <c r="R488" s="142">
        <f>Q488*H488</f>
        <v>0</v>
      </c>
      <c r="S488" s="142">
        <v>0</v>
      </c>
      <c r="T488" s="143">
        <f>S488*H488</f>
        <v>0</v>
      </c>
      <c r="AR488" s="144" t="s">
        <v>311</v>
      </c>
      <c r="AT488" s="144" t="s">
        <v>307</v>
      </c>
      <c r="AU488" s="144" t="s">
        <v>86</v>
      </c>
      <c r="AY488" s="18" t="s">
        <v>305</v>
      </c>
      <c r="BE488" s="145">
        <f>IF(N488="základní",J488,0)</f>
        <v>0</v>
      </c>
      <c r="BF488" s="145">
        <f>IF(N488="snížená",J488,0)</f>
        <v>0</v>
      </c>
      <c r="BG488" s="145">
        <f>IF(N488="zákl. přenesená",J488,0)</f>
        <v>0</v>
      </c>
      <c r="BH488" s="145">
        <f>IF(N488="sníž. přenesená",J488,0)</f>
        <v>0</v>
      </c>
      <c r="BI488" s="145">
        <f>IF(N488="nulová",J488,0)</f>
        <v>0</v>
      </c>
      <c r="BJ488" s="18" t="s">
        <v>86</v>
      </c>
      <c r="BK488" s="145">
        <f>ROUND(I488*H488,2)</f>
        <v>0</v>
      </c>
      <c r="BL488" s="18" t="s">
        <v>311</v>
      </c>
      <c r="BM488" s="144" t="s">
        <v>2309</v>
      </c>
    </row>
    <row r="489" spans="2:65" s="1" customFormat="1" ht="11.25">
      <c r="B489" s="33"/>
      <c r="D489" s="146" t="s">
        <v>313</v>
      </c>
      <c r="F489" s="147" t="s">
        <v>6307</v>
      </c>
      <c r="I489" s="148"/>
      <c r="L489" s="33"/>
      <c r="M489" s="149"/>
      <c r="T489" s="54"/>
      <c r="AT489" s="18" t="s">
        <v>313</v>
      </c>
      <c r="AU489" s="18" t="s">
        <v>86</v>
      </c>
    </row>
    <row r="490" spans="2:65" s="11" customFormat="1" ht="25.9" customHeight="1">
      <c r="B490" s="121"/>
      <c r="D490" s="122" t="s">
        <v>78</v>
      </c>
      <c r="E490" s="123" t="s">
        <v>85</v>
      </c>
      <c r="F490" s="123" t="s">
        <v>6475</v>
      </c>
      <c r="I490" s="124"/>
      <c r="J490" s="125">
        <f>BK490</f>
        <v>0</v>
      </c>
      <c r="L490" s="121"/>
      <c r="M490" s="126"/>
      <c r="P490" s="127">
        <f>SUM(P491:P599)</f>
        <v>0</v>
      </c>
      <c r="R490" s="127">
        <f>SUM(R491:R599)</f>
        <v>0</v>
      </c>
      <c r="T490" s="128">
        <f>SUM(T491:T599)</f>
        <v>0</v>
      </c>
      <c r="AR490" s="122" t="s">
        <v>86</v>
      </c>
      <c r="AT490" s="129" t="s">
        <v>78</v>
      </c>
      <c r="AU490" s="129" t="s">
        <v>79</v>
      </c>
      <c r="AY490" s="122" t="s">
        <v>305</v>
      </c>
      <c r="BK490" s="130">
        <f>SUM(BK491:BK599)</f>
        <v>0</v>
      </c>
    </row>
    <row r="491" spans="2:65" s="1" customFormat="1" ht="16.5" customHeight="1">
      <c r="B491" s="33"/>
      <c r="C491" s="133" t="s">
        <v>1541</v>
      </c>
      <c r="D491" s="133" t="s">
        <v>307</v>
      </c>
      <c r="E491" s="134" t="s">
        <v>6476</v>
      </c>
      <c r="F491" s="135" t="s">
        <v>6477</v>
      </c>
      <c r="G491" s="136" t="s">
        <v>5668</v>
      </c>
      <c r="H491" s="137">
        <v>1</v>
      </c>
      <c r="I491" s="138"/>
      <c r="J491" s="139">
        <f>ROUND(I491*H491,2)</f>
        <v>0</v>
      </c>
      <c r="K491" s="135" t="s">
        <v>310</v>
      </c>
      <c r="L491" s="33"/>
      <c r="M491" s="140" t="s">
        <v>42</v>
      </c>
      <c r="N491" s="141" t="s">
        <v>50</v>
      </c>
      <c r="P491" s="142">
        <f>O491*H491</f>
        <v>0</v>
      </c>
      <c r="Q491" s="142">
        <v>0</v>
      </c>
      <c r="R491" s="142">
        <f>Q491*H491</f>
        <v>0</v>
      </c>
      <c r="S491" s="142">
        <v>0</v>
      </c>
      <c r="T491" s="143">
        <f>S491*H491</f>
        <v>0</v>
      </c>
      <c r="AR491" s="144" t="s">
        <v>311</v>
      </c>
      <c r="AT491" s="144" t="s">
        <v>307</v>
      </c>
      <c r="AU491" s="144" t="s">
        <v>86</v>
      </c>
      <c r="AY491" s="18" t="s">
        <v>305</v>
      </c>
      <c r="BE491" s="145">
        <f>IF(N491="základní",J491,0)</f>
        <v>0</v>
      </c>
      <c r="BF491" s="145">
        <f>IF(N491="snížená",J491,0)</f>
        <v>0</v>
      </c>
      <c r="BG491" s="145">
        <f>IF(N491="zákl. přenesená",J491,0)</f>
        <v>0</v>
      </c>
      <c r="BH491" s="145">
        <f>IF(N491="sníž. přenesená",J491,0)</f>
        <v>0</v>
      </c>
      <c r="BI491" s="145">
        <f>IF(N491="nulová",J491,0)</f>
        <v>0</v>
      </c>
      <c r="BJ491" s="18" t="s">
        <v>86</v>
      </c>
      <c r="BK491" s="145">
        <f>ROUND(I491*H491,2)</f>
        <v>0</v>
      </c>
      <c r="BL491" s="18" t="s">
        <v>311</v>
      </c>
      <c r="BM491" s="144" t="s">
        <v>2317</v>
      </c>
    </row>
    <row r="492" spans="2:65" s="1" customFormat="1" ht="11.25">
      <c r="B492" s="33"/>
      <c r="D492" s="146" t="s">
        <v>313</v>
      </c>
      <c r="F492" s="147" t="s">
        <v>6477</v>
      </c>
      <c r="I492" s="148"/>
      <c r="L492" s="33"/>
      <c r="M492" s="149"/>
      <c r="T492" s="54"/>
      <c r="AT492" s="18" t="s">
        <v>313</v>
      </c>
      <c r="AU492" s="18" t="s">
        <v>86</v>
      </c>
    </row>
    <row r="493" spans="2:65" s="1" customFormat="1" ht="11.25">
      <c r="B493" s="33"/>
      <c r="D493" s="150" t="s">
        <v>315</v>
      </c>
      <c r="F493" s="151" t="s">
        <v>6478</v>
      </c>
      <c r="I493" s="148"/>
      <c r="L493" s="33"/>
      <c r="M493" s="149"/>
      <c r="T493" s="54"/>
      <c r="AT493" s="18" t="s">
        <v>315</v>
      </c>
      <c r="AU493" s="18" t="s">
        <v>86</v>
      </c>
    </row>
    <row r="494" spans="2:65" s="1" customFormat="1" ht="66.75" customHeight="1">
      <c r="B494" s="33"/>
      <c r="C494" s="133" t="s">
        <v>1543</v>
      </c>
      <c r="D494" s="133" t="s">
        <v>307</v>
      </c>
      <c r="E494" s="134" t="s">
        <v>6479</v>
      </c>
      <c r="F494" s="135" t="s">
        <v>6480</v>
      </c>
      <c r="G494" s="136" t="s">
        <v>5668</v>
      </c>
      <c r="H494" s="137">
        <v>1</v>
      </c>
      <c r="I494" s="138"/>
      <c r="J494" s="139">
        <f>ROUND(I494*H494,2)</f>
        <v>0</v>
      </c>
      <c r="K494" s="135" t="s">
        <v>721</v>
      </c>
      <c r="L494" s="33"/>
      <c r="M494" s="140" t="s">
        <v>42</v>
      </c>
      <c r="N494" s="141" t="s">
        <v>50</v>
      </c>
      <c r="P494" s="142">
        <f>O494*H494</f>
        <v>0</v>
      </c>
      <c r="Q494" s="142">
        <v>0</v>
      </c>
      <c r="R494" s="142">
        <f>Q494*H494</f>
        <v>0</v>
      </c>
      <c r="S494" s="142">
        <v>0</v>
      </c>
      <c r="T494" s="143">
        <f>S494*H494</f>
        <v>0</v>
      </c>
      <c r="AR494" s="144" t="s">
        <v>311</v>
      </c>
      <c r="AT494" s="144" t="s">
        <v>307</v>
      </c>
      <c r="AU494" s="144" t="s">
        <v>86</v>
      </c>
      <c r="AY494" s="18" t="s">
        <v>305</v>
      </c>
      <c r="BE494" s="145">
        <f>IF(N494="základní",J494,0)</f>
        <v>0</v>
      </c>
      <c r="BF494" s="145">
        <f>IF(N494="snížená",J494,0)</f>
        <v>0</v>
      </c>
      <c r="BG494" s="145">
        <f>IF(N494="zákl. přenesená",J494,0)</f>
        <v>0</v>
      </c>
      <c r="BH494" s="145">
        <f>IF(N494="sníž. přenesená",J494,0)</f>
        <v>0</v>
      </c>
      <c r="BI494" s="145">
        <f>IF(N494="nulová",J494,0)</f>
        <v>0</v>
      </c>
      <c r="BJ494" s="18" t="s">
        <v>86</v>
      </c>
      <c r="BK494" s="145">
        <f>ROUND(I494*H494,2)</f>
        <v>0</v>
      </c>
      <c r="BL494" s="18" t="s">
        <v>311</v>
      </c>
      <c r="BM494" s="144" t="s">
        <v>2325</v>
      </c>
    </row>
    <row r="495" spans="2:65" s="1" customFormat="1" ht="48.75">
      <c r="B495" s="33"/>
      <c r="D495" s="146" t="s">
        <v>313</v>
      </c>
      <c r="F495" s="147" t="s">
        <v>6480</v>
      </c>
      <c r="I495" s="148"/>
      <c r="L495" s="33"/>
      <c r="M495" s="149"/>
      <c r="T495" s="54"/>
      <c r="AT495" s="18" t="s">
        <v>313</v>
      </c>
      <c r="AU495" s="18" t="s">
        <v>86</v>
      </c>
    </row>
    <row r="496" spans="2:65" s="1" customFormat="1" ht="16.5" customHeight="1">
      <c r="B496" s="33"/>
      <c r="C496" s="133" t="s">
        <v>1549</v>
      </c>
      <c r="D496" s="133" t="s">
        <v>307</v>
      </c>
      <c r="E496" s="134" t="s">
        <v>6481</v>
      </c>
      <c r="F496" s="135" t="s">
        <v>6482</v>
      </c>
      <c r="G496" s="136" t="s">
        <v>5668</v>
      </c>
      <c r="H496" s="137">
        <v>2</v>
      </c>
      <c r="I496" s="138"/>
      <c r="J496" s="139">
        <f>ROUND(I496*H496,2)</f>
        <v>0</v>
      </c>
      <c r="K496" s="135" t="s">
        <v>310</v>
      </c>
      <c r="L496" s="33"/>
      <c r="M496" s="140" t="s">
        <v>42</v>
      </c>
      <c r="N496" s="141" t="s">
        <v>50</v>
      </c>
      <c r="P496" s="142">
        <f>O496*H496</f>
        <v>0</v>
      </c>
      <c r="Q496" s="142">
        <v>0</v>
      </c>
      <c r="R496" s="142">
        <f>Q496*H496</f>
        <v>0</v>
      </c>
      <c r="S496" s="142">
        <v>0</v>
      </c>
      <c r="T496" s="143">
        <f>S496*H496</f>
        <v>0</v>
      </c>
      <c r="AR496" s="144" t="s">
        <v>311</v>
      </c>
      <c r="AT496" s="144" t="s">
        <v>307</v>
      </c>
      <c r="AU496" s="144" t="s">
        <v>86</v>
      </c>
      <c r="AY496" s="18" t="s">
        <v>305</v>
      </c>
      <c r="BE496" s="145">
        <f>IF(N496="základní",J496,0)</f>
        <v>0</v>
      </c>
      <c r="BF496" s="145">
        <f>IF(N496="snížená",J496,0)</f>
        <v>0</v>
      </c>
      <c r="BG496" s="145">
        <f>IF(N496="zákl. přenesená",J496,0)</f>
        <v>0</v>
      </c>
      <c r="BH496" s="145">
        <f>IF(N496="sníž. přenesená",J496,0)</f>
        <v>0</v>
      </c>
      <c r="BI496" s="145">
        <f>IF(N496="nulová",J496,0)</f>
        <v>0</v>
      </c>
      <c r="BJ496" s="18" t="s">
        <v>86</v>
      </c>
      <c r="BK496" s="145">
        <f>ROUND(I496*H496,2)</f>
        <v>0</v>
      </c>
      <c r="BL496" s="18" t="s">
        <v>311</v>
      </c>
      <c r="BM496" s="144" t="s">
        <v>2333</v>
      </c>
    </row>
    <row r="497" spans="2:65" s="1" customFormat="1" ht="11.25">
      <c r="B497" s="33"/>
      <c r="D497" s="146" t="s">
        <v>313</v>
      </c>
      <c r="F497" s="147" t="s">
        <v>6482</v>
      </c>
      <c r="I497" s="148"/>
      <c r="L497" s="33"/>
      <c r="M497" s="149"/>
      <c r="T497" s="54"/>
      <c r="AT497" s="18" t="s">
        <v>313</v>
      </c>
      <c r="AU497" s="18" t="s">
        <v>86</v>
      </c>
    </row>
    <row r="498" spans="2:65" s="1" customFormat="1" ht="11.25">
      <c r="B498" s="33"/>
      <c r="D498" s="150" t="s">
        <v>315</v>
      </c>
      <c r="F498" s="151" t="s">
        <v>6483</v>
      </c>
      <c r="I498" s="148"/>
      <c r="L498" s="33"/>
      <c r="M498" s="149"/>
      <c r="T498" s="54"/>
      <c r="AT498" s="18" t="s">
        <v>315</v>
      </c>
      <c r="AU498" s="18" t="s">
        <v>86</v>
      </c>
    </row>
    <row r="499" spans="2:65" s="1" customFormat="1" ht="37.9" customHeight="1">
      <c r="B499" s="33"/>
      <c r="C499" s="133" t="s">
        <v>1554</v>
      </c>
      <c r="D499" s="133" t="s">
        <v>307</v>
      </c>
      <c r="E499" s="134" t="s">
        <v>6484</v>
      </c>
      <c r="F499" s="135" t="s">
        <v>6485</v>
      </c>
      <c r="G499" s="136" t="s">
        <v>5668</v>
      </c>
      <c r="H499" s="137">
        <v>2</v>
      </c>
      <c r="I499" s="138"/>
      <c r="J499" s="139">
        <f>ROUND(I499*H499,2)</f>
        <v>0</v>
      </c>
      <c r="K499" s="135" t="s">
        <v>721</v>
      </c>
      <c r="L499" s="33"/>
      <c r="M499" s="140" t="s">
        <v>42</v>
      </c>
      <c r="N499" s="141" t="s">
        <v>50</v>
      </c>
      <c r="P499" s="142">
        <f>O499*H499</f>
        <v>0</v>
      </c>
      <c r="Q499" s="142">
        <v>0</v>
      </c>
      <c r="R499" s="142">
        <f>Q499*H499</f>
        <v>0</v>
      </c>
      <c r="S499" s="142">
        <v>0</v>
      </c>
      <c r="T499" s="143">
        <f>S499*H499</f>
        <v>0</v>
      </c>
      <c r="AR499" s="144" t="s">
        <v>311</v>
      </c>
      <c r="AT499" s="144" t="s">
        <v>307</v>
      </c>
      <c r="AU499" s="144" t="s">
        <v>86</v>
      </c>
      <c r="AY499" s="18" t="s">
        <v>305</v>
      </c>
      <c r="BE499" s="145">
        <f>IF(N499="základní",J499,0)</f>
        <v>0</v>
      </c>
      <c r="BF499" s="145">
        <f>IF(N499="snížená",J499,0)</f>
        <v>0</v>
      </c>
      <c r="BG499" s="145">
        <f>IF(N499="zákl. přenesená",J499,0)</f>
        <v>0</v>
      </c>
      <c r="BH499" s="145">
        <f>IF(N499="sníž. přenesená",J499,0)</f>
        <v>0</v>
      </c>
      <c r="BI499" s="145">
        <f>IF(N499="nulová",J499,0)</f>
        <v>0</v>
      </c>
      <c r="BJ499" s="18" t="s">
        <v>86</v>
      </c>
      <c r="BK499" s="145">
        <f>ROUND(I499*H499,2)</f>
        <v>0</v>
      </c>
      <c r="BL499" s="18" t="s">
        <v>311</v>
      </c>
      <c r="BM499" s="144" t="s">
        <v>2341</v>
      </c>
    </row>
    <row r="500" spans="2:65" s="1" customFormat="1" ht="29.25">
      <c r="B500" s="33"/>
      <c r="D500" s="146" t="s">
        <v>313</v>
      </c>
      <c r="F500" s="147" t="s">
        <v>6485</v>
      </c>
      <c r="I500" s="148"/>
      <c r="L500" s="33"/>
      <c r="M500" s="149"/>
      <c r="T500" s="54"/>
      <c r="AT500" s="18" t="s">
        <v>313</v>
      </c>
      <c r="AU500" s="18" t="s">
        <v>86</v>
      </c>
    </row>
    <row r="501" spans="2:65" s="1" customFormat="1" ht="16.5" customHeight="1">
      <c r="B501" s="33"/>
      <c r="C501" s="133" t="s">
        <v>1560</v>
      </c>
      <c r="D501" s="133" t="s">
        <v>307</v>
      </c>
      <c r="E501" s="134" t="s">
        <v>6486</v>
      </c>
      <c r="F501" s="135" t="s">
        <v>6487</v>
      </c>
      <c r="G501" s="136" t="s">
        <v>5668</v>
      </c>
      <c r="H501" s="137">
        <v>1</v>
      </c>
      <c r="I501" s="138"/>
      <c r="J501" s="139">
        <f>ROUND(I501*H501,2)</f>
        <v>0</v>
      </c>
      <c r="K501" s="135" t="s">
        <v>310</v>
      </c>
      <c r="L501" s="33"/>
      <c r="M501" s="140" t="s">
        <v>42</v>
      </c>
      <c r="N501" s="141" t="s">
        <v>50</v>
      </c>
      <c r="P501" s="142">
        <f>O501*H501</f>
        <v>0</v>
      </c>
      <c r="Q501" s="142">
        <v>0</v>
      </c>
      <c r="R501" s="142">
        <f>Q501*H501</f>
        <v>0</v>
      </c>
      <c r="S501" s="142">
        <v>0</v>
      </c>
      <c r="T501" s="143">
        <f>S501*H501</f>
        <v>0</v>
      </c>
      <c r="AR501" s="144" t="s">
        <v>311</v>
      </c>
      <c r="AT501" s="144" t="s">
        <v>307</v>
      </c>
      <c r="AU501" s="144" t="s">
        <v>86</v>
      </c>
      <c r="AY501" s="18" t="s">
        <v>305</v>
      </c>
      <c r="BE501" s="145">
        <f>IF(N501="základní",J501,0)</f>
        <v>0</v>
      </c>
      <c r="BF501" s="145">
        <f>IF(N501="snížená",J501,0)</f>
        <v>0</v>
      </c>
      <c r="BG501" s="145">
        <f>IF(N501="zákl. přenesená",J501,0)</f>
        <v>0</v>
      </c>
      <c r="BH501" s="145">
        <f>IF(N501="sníž. přenesená",J501,0)</f>
        <v>0</v>
      </c>
      <c r="BI501" s="145">
        <f>IF(N501="nulová",J501,0)</f>
        <v>0</v>
      </c>
      <c r="BJ501" s="18" t="s">
        <v>86</v>
      </c>
      <c r="BK501" s="145">
        <f>ROUND(I501*H501,2)</f>
        <v>0</v>
      </c>
      <c r="BL501" s="18" t="s">
        <v>311</v>
      </c>
      <c r="BM501" s="144" t="s">
        <v>2349</v>
      </c>
    </row>
    <row r="502" spans="2:65" s="1" customFormat="1" ht="11.25">
      <c r="B502" s="33"/>
      <c r="D502" s="146" t="s">
        <v>313</v>
      </c>
      <c r="F502" s="147" t="s">
        <v>6487</v>
      </c>
      <c r="I502" s="148"/>
      <c r="L502" s="33"/>
      <c r="M502" s="149"/>
      <c r="T502" s="54"/>
      <c r="AT502" s="18" t="s">
        <v>313</v>
      </c>
      <c r="AU502" s="18" t="s">
        <v>86</v>
      </c>
    </row>
    <row r="503" spans="2:65" s="1" customFormat="1" ht="11.25">
      <c r="B503" s="33"/>
      <c r="D503" s="150" t="s">
        <v>315</v>
      </c>
      <c r="F503" s="151" t="s">
        <v>6488</v>
      </c>
      <c r="I503" s="148"/>
      <c r="L503" s="33"/>
      <c r="M503" s="149"/>
      <c r="T503" s="54"/>
      <c r="AT503" s="18" t="s">
        <v>315</v>
      </c>
      <c r="AU503" s="18" t="s">
        <v>86</v>
      </c>
    </row>
    <row r="504" spans="2:65" s="1" customFormat="1" ht="66.75" customHeight="1">
      <c r="B504" s="33"/>
      <c r="C504" s="133" t="s">
        <v>1566</v>
      </c>
      <c r="D504" s="133" t="s">
        <v>307</v>
      </c>
      <c r="E504" s="134" t="s">
        <v>6489</v>
      </c>
      <c r="F504" s="135" t="s">
        <v>6490</v>
      </c>
      <c r="G504" s="136" t="s">
        <v>5668</v>
      </c>
      <c r="H504" s="137">
        <v>1</v>
      </c>
      <c r="I504" s="138"/>
      <c r="J504" s="139">
        <f>ROUND(I504*H504,2)</f>
        <v>0</v>
      </c>
      <c r="K504" s="135" t="s">
        <v>721</v>
      </c>
      <c r="L504" s="33"/>
      <c r="M504" s="140" t="s">
        <v>42</v>
      </c>
      <c r="N504" s="141" t="s">
        <v>50</v>
      </c>
      <c r="P504" s="142">
        <f>O504*H504</f>
        <v>0</v>
      </c>
      <c r="Q504" s="142">
        <v>0</v>
      </c>
      <c r="R504" s="142">
        <f>Q504*H504</f>
        <v>0</v>
      </c>
      <c r="S504" s="142">
        <v>0</v>
      </c>
      <c r="T504" s="143">
        <f>S504*H504</f>
        <v>0</v>
      </c>
      <c r="AR504" s="144" t="s">
        <v>311</v>
      </c>
      <c r="AT504" s="144" t="s">
        <v>307</v>
      </c>
      <c r="AU504" s="144" t="s">
        <v>86</v>
      </c>
      <c r="AY504" s="18" t="s">
        <v>305</v>
      </c>
      <c r="BE504" s="145">
        <f>IF(N504="základní",J504,0)</f>
        <v>0</v>
      </c>
      <c r="BF504" s="145">
        <f>IF(N504="snížená",J504,0)</f>
        <v>0</v>
      </c>
      <c r="BG504" s="145">
        <f>IF(N504="zákl. přenesená",J504,0)</f>
        <v>0</v>
      </c>
      <c r="BH504" s="145">
        <f>IF(N504="sníž. přenesená",J504,0)</f>
        <v>0</v>
      </c>
      <c r="BI504" s="145">
        <f>IF(N504="nulová",J504,0)</f>
        <v>0</v>
      </c>
      <c r="BJ504" s="18" t="s">
        <v>86</v>
      </c>
      <c r="BK504" s="145">
        <f>ROUND(I504*H504,2)</f>
        <v>0</v>
      </c>
      <c r="BL504" s="18" t="s">
        <v>311</v>
      </c>
      <c r="BM504" s="144" t="s">
        <v>2357</v>
      </c>
    </row>
    <row r="505" spans="2:65" s="1" customFormat="1" ht="48.75">
      <c r="B505" s="33"/>
      <c r="D505" s="146" t="s">
        <v>313</v>
      </c>
      <c r="F505" s="147" t="s">
        <v>6491</v>
      </c>
      <c r="I505" s="148"/>
      <c r="L505" s="33"/>
      <c r="M505" s="149"/>
      <c r="T505" s="54"/>
      <c r="AT505" s="18" t="s">
        <v>313</v>
      </c>
      <c r="AU505" s="18" t="s">
        <v>86</v>
      </c>
    </row>
    <row r="506" spans="2:65" s="1" customFormat="1" ht="24.2" customHeight="1">
      <c r="B506" s="33"/>
      <c r="C506" s="133" t="s">
        <v>1584</v>
      </c>
      <c r="D506" s="133" t="s">
        <v>307</v>
      </c>
      <c r="E506" s="134" t="s">
        <v>6492</v>
      </c>
      <c r="F506" s="135" t="s">
        <v>6493</v>
      </c>
      <c r="G506" s="136" t="s">
        <v>5668</v>
      </c>
      <c r="H506" s="137">
        <v>3</v>
      </c>
      <c r="I506" s="138"/>
      <c r="J506" s="139">
        <f>ROUND(I506*H506,2)</f>
        <v>0</v>
      </c>
      <c r="K506" s="135" t="s">
        <v>721</v>
      </c>
      <c r="L506" s="33"/>
      <c r="M506" s="140" t="s">
        <v>42</v>
      </c>
      <c r="N506" s="141" t="s">
        <v>50</v>
      </c>
      <c r="P506" s="142">
        <f>O506*H506</f>
        <v>0</v>
      </c>
      <c r="Q506" s="142">
        <v>0</v>
      </c>
      <c r="R506" s="142">
        <f>Q506*H506</f>
        <v>0</v>
      </c>
      <c r="S506" s="142">
        <v>0</v>
      </c>
      <c r="T506" s="143">
        <f>S506*H506</f>
        <v>0</v>
      </c>
      <c r="AR506" s="144" t="s">
        <v>311</v>
      </c>
      <c r="AT506" s="144" t="s">
        <v>307</v>
      </c>
      <c r="AU506" s="144" t="s">
        <v>86</v>
      </c>
      <c r="AY506" s="18" t="s">
        <v>305</v>
      </c>
      <c r="BE506" s="145">
        <f>IF(N506="základní",J506,0)</f>
        <v>0</v>
      </c>
      <c r="BF506" s="145">
        <f>IF(N506="snížená",J506,0)</f>
        <v>0</v>
      </c>
      <c r="BG506" s="145">
        <f>IF(N506="zákl. přenesená",J506,0)</f>
        <v>0</v>
      </c>
      <c r="BH506" s="145">
        <f>IF(N506="sníž. přenesená",J506,0)</f>
        <v>0</v>
      </c>
      <c r="BI506" s="145">
        <f>IF(N506="nulová",J506,0)</f>
        <v>0</v>
      </c>
      <c r="BJ506" s="18" t="s">
        <v>86</v>
      </c>
      <c r="BK506" s="145">
        <f>ROUND(I506*H506,2)</f>
        <v>0</v>
      </c>
      <c r="BL506" s="18" t="s">
        <v>311</v>
      </c>
      <c r="BM506" s="144" t="s">
        <v>2365</v>
      </c>
    </row>
    <row r="507" spans="2:65" s="1" customFormat="1" ht="19.5">
      <c r="B507" s="33"/>
      <c r="D507" s="146" t="s">
        <v>313</v>
      </c>
      <c r="F507" s="147" t="s">
        <v>6493</v>
      </c>
      <c r="I507" s="148"/>
      <c r="L507" s="33"/>
      <c r="M507" s="149"/>
      <c r="T507" s="54"/>
      <c r="AT507" s="18" t="s">
        <v>313</v>
      </c>
      <c r="AU507" s="18" t="s">
        <v>86</v>
      </c>
    </row>
    <row r="508" spans="2:65" s="1" customFormat="1" ht="33" customHeight="1">
      <c r="B508" s="33"/>
      <c r="C508" s="133" t="s">
        <v>1588</v>
      </c>
      <c r="D508" s="133" t="s">
        <v>307</v>
      </c>
      <c r="E508" s="134" t="s">
        <v>6494</v>
      </c>
      <c r="F508" s="135" t="s">
        <v>6495</v>
      </c>
      <c r="G508" s="136" t="s">
        <v>5668</v>
      </c>
      <c r="H508" s="137">
        <v>3</v>
      </c>
      <c r="I508" s="138"/>
      <c r="J508" s="139">
        <f>ROUND(I508*H508,2)</f>
        <v>0</v>
      </c>
      <c r="K508" s="135" t="s">
        <v>721</v>
      </c>
      <c r="L508" s="33"/>
      <c r="M508" s="140" t="s">
        <v>42</v>
      </c>
      <c r="N508" s="141" t="s">
        <v>50</v>
      </c>
      <c r="P508" s="142">
        <f>O508*H508</f>
        <v>0</v>
      </c>
      <c r="Q508" s="142">
        <v>0</v>
      </c>
      <c r="R508" s="142">
        <f>Q508*H508</f>
        <v>0</v>
      </c>
      <c r="S508" s="142">
        <v>0</v>
      </c>
      <c r="T508" s="143">
        <f>S508*H508</f>
        <v>0</v>
      </c>
      <c r="AR508" s="144" t="s">
        <v>311</v>
      </c>
      <c r="AT508" s="144" t="s">
        <v>307</v>
      </c>
      <c r="AU508" s="144" t="s">
        <v>86</v>
      </c>
      <c r="AY508" s="18" t="s">
        <v>305</v>
      </c>
      <c r="BE508" s="145">
        <f>IF(N508="základní",J508,0)</f>
        <v>0</v>
      </c>
      <c r="BF508" s="145">
        <f>IF(N508="snížená",J508,0)</f>
        <v>0</v>
      </c>
      <c r="BG508" s="145">
        <f>IF(N508="zákl. přenesená",J508,0)</f>
        <v>0</v>
      </c>
      <c r="BH508" s="145">
        <f>IF(N508="sníž. přenesená",J508,0)</f>
        <v>0</v>
      </c>
      <c r="BI508" s="145">
        <f>IF(N508="nulová",J508,0)</f>
        <v>0</v>
      </c>
      <c r="BJ508" s="18" t="s">
        <v>86</v>
      </c>
      <c r="BK508" s="145">
        <f>ROUND(I508*H508,2)</f>
        <v>0</v>
      </c>
      <c r="BL508" s="18" t="s">
        <v>311</v>
      </c>
      <c r="BM508" s="144" t="s">
        <v>2373</v>
      </c>
    </row>
    <row r="509" spans="2:65" s="1" customFormat="1" ht="19.5">
      <c r="B509" s="33"/>
      <c r="D509" s="146" t="s">
        <v>313</v>
      </c>
      <c r="F509" s="147" t="s">
        <v>6495</v>
      </c>
      <c r="I509" s="148"/>
      <c r="L509" s="33"/>
      <c r="M509" s="149"/>
      <c r="T509" s="54"/>
      <c r="AT509" s="18" t="s">
        <v>313</v>
      </c>
      <c r="AU509" s="18" t="s">
        <v>86</v>
      </c>
    </row>
    <row r="510" spans="2:65" s="1" customFormat="1" ht="24.2" customHeight="1">
      <c r="B510" s="33"/>
      <c r="C510" s="133" t="s">
        <v>1593</v>
      </c>
      <c r="D510" s="133" t="s">
        <v>307</v>
      </c>
      <c r="E510" s="134" t="s">
        <v>6496</v>
      </c>
      <c r="F510" s="135" t="s">
        <v>6497</v>
      </c>
      <c r="G510" s="136" t="s">
        <v>5668</v>
      </c>
      <c r="H510" s="137">
        <v>1</v>
      </c>
      <c r="I510" s="138"/>
      <c r="J510" s="139">
        <f>ROUND(I510*H510,2)</f>
        <v>0</v>
      </c>
      <c r="K510" s="135" t="s">
        <v>721</v>
      </c>
      <c r="L510" s="33"/>
      <c r="M510" s="140" t="s">
        <v>42</v>
      </c>
      <c r="N510" s="141" t="s">
        <v>50</v>
      </c>
      <c r="P510" s="142">
        <f>O510*H510</f>
        <v>0</v>
      </c>
      <c r="Q510" s="142">
        <v>0</v>
      </c>
      <c r="R510" s="142">
        <f>Q510*H510</f>
        <v>0</v>
      </c>
      <c r="S510" s="142">
        <v>0</v>
      </c>
      <c r="T510" s="143">
        <f>S510*H510</f>
        <v>0</v>
      </c>
      <c r="AR510" s="144" t="s">
        <v>311</v>
      </c>
      <c r="AT510" s="144" t="s">
        <v>307</v>
      </c>
      <c r="AU510" s="144" t="s">
        <v>86</v>
      </c>
      <c r="AY510" s="18" t="s">
        <v>305</v>
      </c>
      <c r="BE510" s="145">
        <f>IF(N510="základní",J510,0)</f>
        <v>0</v>
      </c>
      <c r="BF510" s="145">
        <f>IF(N510="snížená",J510,0)</f>
        <v>0</v>
      </c>
      <c r="BG510" s="145">
        <f>IF(N510="zákl. přenesená",J510,0)</f>
        <v>0</v>
      </c>
      <c r="BH510" s="145">
        <f>IF(N510="sníž. přenesená",J510,0)</f>
        <v>0</v>
      </c>
      <c r="BI510" s="145">
        <f>IF(N510="nulová",J510,0)</f>
        <v>0</v>
      </c>
      <c r="BJ510" s="18" t="s">
        <v>86</v>
      </c>
      <c r="BK510" s="145">
        <f>ROUND(I510*H510,2)</f>
        <v>0</v>
      </c>
      <c r="BL510" s="18" t="s">
        <v>311</v>
      </c>
      <c r="BM510" s="144" t="s">
        <v>2381</v>
      </c>
    </row>
    <row r="511" spans="2:65" s="1" customFormat="1" ht="19.5">
      <c r="B511" s="33"/>
      <c r="D511" s="146" t="s">
        <v>313</v>
      </c>
      <c r="F511" s="147" t="s">
        <v>6497</v>
      </c>
      <c r="I511" s="148"/>
      <c r="L511" s="33"/>
      <c r="M511" s="149"/>
      <c r="T511" s="54"/>
      <c r="AT511" s="18" t="s">
        <v>313</v>
      </c>
      <c r="AU511" s="18" t="s">
        <v>86</v>
      </c>
    </row>
    <row r="512" spans="2:65" s="1" customFormat="1" ht="16.5" customHeight="1">
      <c r="B512" s="33"/>
      <c r="C512" s="133" t="s">
        <v>1596</v>
      </c>
      <c r="D512" s="133" t="s">
        <v>307</v>
      </c>
      <c r="E512" s="134" t="s">
        <v>6498</v>
      </c>
      <c r="F512" s="135" t="s">
        <v>6499</v>
      </c>
      <c r="G512" s="136" t="s">
        <v>5668</v>
      </c>
      <c r="H512" s="137">
        <v>3</v>
      </c>
      <c r="I512" s="138"/>
      <c r="J512" s="139">
        <f>ROUND(I512*H512,2)</f>
        <v>0</v>
      </c>
      <c r="K512" s="135" t="s">
        <v>721</v>
      </c>
      <c r="L512" s="33"/>
      <c r="M512" s="140" t="s">
        <v>42</v>
      </c>
      <c r="N512" s="141" t="s">
        <v>50</v>
      </c>
      <c r="P512" s="142">
        <f>O512*H512</f>
        <v>0</v>
      </c>
      <c r="Q512" s="142">
        <v>0</v>
      </c>
      <c r="R512" s="142">
        <f>Q512*H512</f>
        <v>0</v>
      </c>
      <c r="S512" s="142">
        <v>0</v>
      </c>
      <c r="T512" s="143">
        <f>S512*H512</f>
        <v>0</v>
      </c>
      <c r="AR512" s="144" t="s">
        <v>311</v>
      </c>
      <c r="AT512" s="144" t="s">
        <v>307</v>
      </c>
      <c r="AU512" s="144" t="s">
        <v>86</v>
      </c>
      <c r="AY512" s="18" t="s">
        <v>305</v>
      </c>
      <c r="BE512" s="145">
        <f>IF(N512="základní",J512,0)</f>
        <v>0</v>
      </c>
      <c r="BF512" s="145">
        <f>IF(N512="snížená",J512,0)</f>
        <v>0</v>
      </c>
      <c r="BG512" s="145">
        <f>IF(N512="zákl. přenesená",J512,0)</f>
        <v>0</v>
      </c>
      <c r="BH512" s="145">
        <f>IF(N512="sníž. přenesená",J512,0)</f>
        <v>0</v>
      </c>
      <c r="BI512" s="145">
        <f>IF(N512="nulová",J512,0)</f>
        <v>0</v>
      </c>
      <c r="BJ512" s="18" t="s">
        <v>86</v>
      </c>
      <c r="BK512" s="145">
        <f>ROUND(I512*H512,2)</f>
        <v>0</v>
      </c>
      <c r="BL512" s="18" t="s">
        <v>311</v>
      </c>
      <c r="BM512" s="144" t="s">
        <v>2389</v>
      </c>
    </row>
    <row r="513" spans="2:65" s="1" customFormat="1" ht="11.25">
      <c r="B513" s="33"/>
      <c r="D513" s="146" t="s">
        <v>313</v>
      </c>
      <c r="F513" s="147" t="s">
        <v>6499</v>
      </c>
      <c r="I513" s="148"/>
      <c r="L513" s="33"/>
      <c r="M513" s="149"/>
      <c r="T513" s="54"/>
      <c r="AT513" s="18" t="s">
        <v>313</v>
      </c>
      <c r="AU513" s="18" t="s">
        <v>86</v>
      </c>
    </row>
    <row r="514" spans="2:65" s="1" customFormat="1" ht="16.5" customHeight="1">
      <c r="B514" s="33"/>
      <c r="C514" s="133" t="s">
        <v>1602</v>
      </c>
      <c r="D514" s="133" t="s">
        <v>307</v>
      </c>
      <c r="E514" s="134" t="s">
        <v>6500</v>
      </c>
      <c r="F514" s="135" t="s">
        <v>6501</v>
      </c>
      <c r="G514" s="136" t="s">
        <v>5668</v>
      </c>
      <c r="H514" s="137">
        <v>3</v>
      </c>
      <c r="I514" s="138"/>
      <c r="J514" s="139">
        <f>ROUND(I514*H514,2)</f>
        <v>0</v>
      </c>
      <c r="K514" s="135" t="s">
        <v>721</v>
      </c>
      <c r="L514" s="33"/>
      <c r="M514" s="140" t="s">
        <v>42</v>
      </c>
      <c r="N514" s="141" t="s">
        <v>50</v>
      </c>
      <c r="P514" s="142">
        <f>O514*H514</f>
        <v>0</v>
      </c>
      <c r="Q514" s="142">
        <v>0</v>
      </c>
      <c r="R514" s="142">
        <f>Q514*H514</f>
        <v>0</v>
      </c>
      <c r="S514" s="142">
        <v>0</v>
      </c>
      <c r="T514" s="143">
        <f>S514*H514</f>
        <v>0</v>
      </c>
      <c r="AR514" s="144" t="s">
        <v>311</v>
      </c>
      <c r="AT514" s="144" t="s">
        <v>307</v>
      </c>
      <c r="AU514" s="144" t="s">
        <v>86</v>
      </c>
      <c r="AY514" s="18" t="s">
        <v>305</v>
      </c>
      <c r="BE514" s="145">
        <f>IF(N514="základní",J514,0)</f>
        <v>0</v>
      </c>
      <c r="BF514" s="145">
        <f>IF(N514="snížená",J514,0)</f>
        <v>0</v>
      </c>
      <c r="BG514" s="145">
        <f>IF(N514="zákl. přenesená",J514,0)</f>
        <v>0</v>
      </c>
      <c r="BH514" s="145">
        <f>IF(N514="sníž. přenesená",J514,0)</f>
        <v>0</v>
      </c>
      <c r="BI514" s="145">
        <f>IF(N514="nulová",J514,0)</f>
        <v>0</v>
      </c>
      <c r="BJ514" s="18" t="s">
        <v>86</v>
      </c>
      <c r="BK514" s="145">
        <f>ROUND(I514*H514,2)</f>
        <v>0</v>
      </c>
      <c r="BL514" s="18" t="s">
        <v>311</v>
      </c>
      <c r="BM514" s="144" t="s">
        <v>2397</v>
      </c>
    </row>
    <row r="515" spans="2:65" s="1" customFormat="1" ht="11.25">
      <c r="B515" s="33"/>
      <c r="D515" s="146" t="s">
        <v>313</v>
      </c>
      <c r="F515" s="147" t="s">
        <v>6501</v>
      </c>
      <c r="I515" s="148"/>
      <c r="L515" s="33"/>
      <c r="M515" s="149"/>
      <c r="T515" s="54"/>
      <c r="AT515" s="18" t="s">
        <v>313</v>
      </c>
      <c r="AU515" s="18" t="s">
        <v>86</v>
      </c>
    </row>
    <row r="516" spans="2:65" s="1" customFormat="1" ht="16.5" customHeight="1">
      <c r="B516" s="33"/>
      <c r="C516" s="133" t="s">
        <v>1606</v>
      </c>
      <c r="D516" s="133" t="s">
        <v>307</v>
      </c>
      <c r="E516" s="134" t="s">
        <v>6502</v>
      </c>
      <c r="F516" s="135" t="s">
        <v>6503</v>
      </c>
      <c r="G516" s="136" t="s">
        <v>5668</v>
      </c>
      <c r="H516" s="137">
        <v>5</v>
      </c>
      <c r="I516" s="138"/>
      <c r="J516" s="139">
        <f>ROUND(I516*H516,2)</f>
        <v>0</v>
      </c>
      <c r="K516" s="135" t="s">
        <v>310</v>
      </c>
      <c r="L516" s="33"/>
      <c r="M516" s="140" t="s">
        <v>42</v>
      </c>
      <c r="N516" s="141" t="s">
        <v>50</v>
      </c>
      <c r="P516" s="142">
        <f>O516*H516</f>
        <v>0</v>
      </c>
      <c r="Q516" s="142">
        <v>0</v>
      </c>
      <c r="R516" s="142">
        <f>Q516*H516</f>
        <v>0</v>
      </c>
      <c r="S516" s="142">
        <v>0</v>
      </c>
      <c r="T516" s="143">
        <f>S516*H516</f>
        <v>0</v>
      </c>
      <c r="AR516" s="144" t="s">
        <v>311</v>
      </c>
      <c r="AT516" s="144" t="s">
        <v>307</v>
      </c>
      <c r="AU516" s="144" t="s">
        <v>86</v>
      </c>
      <c r="AY516" s="18" t="s">
        <v>305</v>
      </c>
      <c r="BE516" s="145">
        <f>IF(N516="základní",J516,0)</f>
        <v>0</v>
      </c>
      <c r="BF516" s="145">
        <f>IF(N516="snížená",J516,0)</f>
        <v>0</v>
      </c>
      <c r="BG516" s="145">
        <f>IF(N516="zákl. přenesená",J516,0)</f>
        <v>0</v>
      </c>
      <c r="BH516" s="145">
        <f>IF(N516="sníž. přenesená",J516,0)</f>
        <v>0</v>
      </c>
      <c r="BI516" s="145">
        <f>IF(N516="nulová",J516,0)</f>
        <v>0</v>
      </c>
      <c r="BJ516" s="18" t="s">
        <v>86</v>
      </c>
      <c r="BK516" s="145">
        <f>ROUND(I516*H516,2)</f>
        <v>0</v>
      </c>
      <c r="BL516" s="18" t="s">
        <v>311</v>
      </c>
      <c r="BM516" s="144" t="s">
        <v>2405</v>
      </c>
    </row>
    <row r="517" spans="2:65" s="1" customFormat="1" ht="11.25">
      <c r="B517" s="33"/>
      <c r="D517" s="146" t="s">
        <v>313</v>
      </c>
      <c r="F517" s="147" t="s">
        <v>6503</v>
      </c>
      <c r="I517" s="148"/>
      <c r="L517" s="33"/>
      <c r="M517" s="149"/>
      <c r="T517" s="54"/>
      <c r="AT517" s="18" t="s">
        <v>313</v>
      </c>
      <c r="AU517" s="18" t="s">
        <v>86</v>
      </c>
    </row>
    <row r="518" spans="2:65" s="1" customFormat="1" ht="11.25">
      <c r="B518" s="33"/>
      <c r="D518" s="150" t="s">
        <v>315</v>
      </c>
      <c r="F518" s="151" t="s">
        <v>6504</v>
      </c>
      <c r="I518" s="148"/>
      <c r="L518" s="33"/>
      <c r="M518" s="149"/>
      <c r="T518" s="54"/>
      <c r="AT518" s="18" t="s">
        <v>315</v>
      </c>
      <c r="AU518" s="18" t="s">
        <v>86</v>
      </c>
    </row>
    <row r="519" spans="2:65" s="1" customFormat="1" ht="66.75" customHeight="1">
      <c r="B519" s="33"/>
      <c r="C519" s="133" t="s">
        <v>1612</v>
      </c>
      <c r="D519" s="133" t="s">
        <v>307</v>
      </c>
      <c r="E519" s="134" t="s">
        <v>6505</v>
      </c>
      <c r="F519" s="135" t="s">
        <v>6506</v>
      </c>
      <c r="G519" s="136" t="s">
        <v>5668</v>
      </c>
      <c r="H519" s="137">
        <v>1</v>
      </c>
      <c r="I519" s="138"/>
      <c r="J519" s="139">
        <f>ROUND(I519*H519,2)</f>
        <v>0</v>
      </c>
      <c r="K519" s="135" t="s">
        <v>721</v>
      </c>
      <c r="L519" s="33"/>
      <c r="M519" s="140" t="s">
        <v>42</v>
      </c>
      <c r="N519" s="141" t="s">
        <v>50</v>
      </c>
      <c r="P519" s="142">
        <f>O519*H519</f>
        <v>0</v>
      </c>
      <c r="Q519" s="142">
        <v>0</v>
      </c>
      <c r="R519" s="142">
        <f>Q519*H519</f>
        <v>0</v>
      </c>
      <c r="S519" s="142">
        <v>0</v>
      </c>
      <c r="T519" s="143">
        <f>S519*H519</f>
        <v>0</v>
      </c>
      <c r="AR519" s="144" t="s">
        <v>311</v>
      </c>
      <c r="AT519" s="144" t="s">
        <v>307</v>
      </c>
      <c r="AU519" s="144" t="s">
        <v>86</v>
      </c>
      <c r="AY519" s="18" t="s">
        <v>305</v>
      </c>
      <c r="BE519" s="145">
        <f>IF(N519="základní",J519,0)</f>
        <v>0</v>
      </c>
      <c r="BF519" s="145">
        <f>IF(N519="snížená",J519,0)</f>
        <v>0</v>
      </c>
      <c r="BG519" s="145">
        <f>IF(N519="zákl. přenesená",J519,0)</f>
        <v>0</v>
      </c>
      <c r="BH519" s="145">
        <f>IF(N519="sníž. přenesená",J519,0)</f>
        <v>0</v>
      </c>
      <c r="BI519" s="145">
        <f>IF(N519="nulová",J519,0)</f>
        <v>0</v>
      </c>
      <c r="BJ519" s="18" t="s">
        <v>86</v>
      </c>
      <c r="BK519" s="145">
        <f>ROUND(I519*H519,2)</f>
        <v>0</v>
      </c>
      <c r="BL519" s="18" t="s">
        <v>311</v>
      </c>
      <c r="BM519" s="144" t="s">
        <v>2413</v>
      </c>
    </row>
    <row r="520" spans="2:65" s="1" customFormat="1" ht="234">
      <c r="B520" s="33"/>
      <c r="D520" s="146" t="s">
        <v>313</v>
      </c>
      <c r="F520" s="147" t="s">
        <v>6507</v>
      </c>
      <c r="I520" s="148"/>
      <c r="L520" s="33"/>
      <c r="M520" s="149"/>
      <c r="T520" s="54"/>
      <c r="AT520" s="18" t="s">
        <v>313</v>
      </c>
      <c r="AU520" s="18" t="s">
        <v>86</v>
      </c>
    </row>
    <row r="521" spans="2:65" s="1" customFormat="1" ht="24.2" customHeight="1">
      <c r="B521" s="33"/>
      <c r="C521" s="133" t="s">
        <v>1618</v>
      </c>
      <c r="D521" s="133" t="s">
        <v>307</v>
      </c>
      <c r="E521" s="134" t="s">
        <v>6508</v>
      </c>
      <c r="F521" s="135" t="s">
        <v>6509</v>
      </c>
      <c r="G521" s="136" t="s">
        <v>5668</v>
      </c>
      <c r="H521" s="137">
        <v>4</v>
      </c>
      <c r="I521" s="138"/>
      <c r="J521" s="139">
        <f>ROUND(I521*H521,2)</f>
        <v>0</v>
      </c>
      <c r="K521" s="135" t="s">
        <v>721</v>
      </c>
      <c r="L521" s="33"/>
      <c r="M521" s="140" t="s">
        <v>42</v>
      </c>
      <c r="N521" s="141" t="s">
        <v>50</v>
      </c>
      <c r="P521" s="142">
        <f>O521*H521</f>
        <v>0</v>
      </c>
      <c r="Q521" s="142">
        <v>0</v>
      </c>
      <c r="R521" s="142">
        <f>Q521*H521</f>
        <v>0</v>
      </c>
      <c r="S521" s="142">
        <v>0</v>
      </c>
      <c r="T521" s="143">
        <f>S521*H521</f>
        <v>0</v>
      </c>
      <c r="AR521" s="144" t="s">
        <v>311</v>
      </c>
      <c r="AT521" s="144" t="s">
        <v>307</v>
      </c>
      <c r="AU521" s="144" t="s">
        <v>86</v>
      </c>
      <c r="AY521" s="18" t="s">
        <v>305</v>
      </c>
      <c r="BE521" s="145">
        <f>IF(N521="základní",J521,0)</f>
        <v>0</v>
      </c>
      <c r="BF521" s="145">
        <f>IF(N521="snížená",J521,0)</f>
        <v>0</v>
      </c>
      <c r="BG521" s="145">
        <f>IF(N521="zákl. přenesená",J521,0)</f>
        <v>0</v>
      </c>
      <c r="BH521" s="145">
        <f>IF(N521="sníž. přenesená",J521,0)</f>
        <v>0</v>
      </c>
      <c r="BI521" s="145">
        <f>IF(N521="nulová",J521,0)</f>
        <v>0</v>
      </c>
      <c r="BJ521" s="18" t="s">
        <v>86</v>
      </c>
      <c r="BK521" s="145">
        <f>ROUND(I521*H521,2)</f>
        <v>0</v>
      </c>
      <c r="BL521" s="18" t="s">
        <v>311</v>
      </c>
      <c r="BM521" s="144" t="s">
        <v>2421</v>
      </c>
    </row>
    <row r="522" spans="2:65" s="1" customFormat="1" ht="11.25">
      <c r="B522" s="33"/>
      <c r="D522" s="146" t="s">
        <v>313</v>
      </c>
      <c r="F522" s="147" t="s">
        <v>6509</v>
      </c>
      <c r="I522" s="148"/>
      <c r="L522" s="33"/>
      <c r="M522" s="149"/>
      <c r="T522" s="54"/>
      <c r="AT522" s="18" t="s">
        <v>313</v>
      </c>
      <c r="AU522" s="18" t="s">
        <v>86</v>
      </c>
    </row>
    <row r="523" spans="2:65" s="1" customFormat="1" ht="16.5" customHeight="1">
      <c r="B523" s="33"/>
      <c r="C523" s="133" t="s">
        <v>1634</v>
      </c>
      <c r="D523" s="133" t="s">
        <v>307</v>
      </c>
      <c r="E523" s="134" t="s">
        <v>6510</v>
      </c>
      <c r="F523" s="135" t="s">
        <v>6511</v>
      </c>
      <c r="G523" s="136" t="s">
        <v>5668</v>
      </c>
      <c r="H523" s="137">
        <v>156</v>
      </c>
      <c r="I523" s="138"/>
      <c r="J523" s="139">
        <f>ROUND(I523*H523,2)</f>
        <v>0</v>
      </c>
      <c r="K523" s="135" t="s">
        <v>310</v>
      </c>
      <c r="L523" s="33"/>
      <c r="M523" s="140" t="s">
        <v>42</v>
      </c>
      <c r="N523" s="141" t="s">
        <v>50</v>
      </c>
      <c r="P523" s="142">
        <f>O523*H523</f>
        <v>0</v>
      </c>
      <c r="Q523" s="142">
        <v>0</v>
      </c>
      <c r="R523" s="142">
        <f>Q523*H523</f>
        <v>0</v>
      </c>
      <c r="S523" s="142">
        <v>0</v>
      </c>
      <c r="T523" s="143">
        <f>S523*H523</f>
        <v>0</v>
      </c>
      <c r="AR523" s="144" t="s">
        <v>311</v>
      </c>
      <c r="AT523" s="144" t="s">
        <v>307</v>
      </c>
      <c r="AU523" s="144" t="s">
        <v>86</v>
      </c>
      <c r="AY523" s="18" t="s">
        <v>305</v>
      </c>
      <c r="BE523" s="145">
        <f>IF(N523="základní",J523,0)</f>
        <v>0</v>
      </c>
      <c r="BF523" s="145">
        <f>IF(N523="snížená",J523,0)</f>
        <v>0</v>
      </c>
      <c r="BG523" s="145">
        <f>IF(N523="zákl. přenesená",J523,0)</f>
        <v>0</v>
      </c>
      <c r="BH523" s="145">
        <f>IF(N523="sníž. přenesená",J523,0)</f>
        <v>0</v>
      </c>
      <c r="BI523" s="145">
        <f>IF(N523="nulová",J523,0)</f>
        <v>0</v>
      </c>
      <c r="BJ523" s="18" t="s">
        <v>86</v>
      </c>
      <c r="BK523" s="145">
        <f>ROUND(I523*H523,2)</f>
        <v>0</v>
      </c>
      <c r="BL523" s="18" t="s">
        <v>311</v>
      </c>
      <c r="BM523" s="144" t="s">
        <v>2429</v>
      </c>
    </row>
    <row r="524" spans="2:65" s="1" customFormat="1" ht="11.25">
      <c r="B524" s="33"/>
      <c r="D524" s="146" t="s">
        <v>313</v>
      </c>
      <c r="F524" s="147" t="s">
        <v>6511</v>
      </c>
      <c r="I524" s="148"/>
      <c r="L524" s="33"/>
      <c r="M524" s="149"/>
      <c r="T524" s="54"/>
      <c r="AT524" s="18" t="s">
        <v>313</v>
      </c>
      <c r="AU524" s="18" t="s">
        <v>86</v>
      </c>
    </row>
    <row r="525" spans="2:65" s="1" customFormat="1" ht="11.25">
      <c r="B525" s="33"/>
      <c r="D525" s="150" t="s">
        <v>315</v>
      </c>
      <c r="F525" s="151" t="s">
        <v>6512</v>
      </c>
      <c r="I525" s="148"/>
      <c r="L525" s="33"/>
      <c r="M525" s="149"/>
      <c r="T525" s="54"/>
      <c r="AT525" s="18" t="s">
        <v>315</v>
      </c>
      <c r="AU525" s="18" t="s">
        <v>86</v>
      </c>
    </row>
    <row r="526" spans="2:65" s="1" customFormat="1" ht="16.5" customHeight="1">
      <c r="B526" s="33"/>
      <c r="C526" s="133" t="s">
        <v>1642</v>
      </c>
      <c r="D526" s="133" t="s">
        <v>307</v>
      </c>
      <c r="E526" s="134" t="s">
        <v>6513</v>
      </c>
      <c r="F526" s="135" t="s">
        <v>6514</v>
      </c>
      <c r="G526" s="136" t="s">
        <v>5668</v>
      </c>
      <c r="H526" s="137">
        <v>156</v>
      </c>
      <c r="I526" s="138"/>
      <c r="J526" s="139">
        <f>ROUND(I526*H526,2)</f>
        <v>0</v>
      </c>
      <c r="K526" s="135" t="s">
        <v>721</v>
      </c>
      <c r="L526" s="33"/>
      <c r="M526" s="140" t="s">
        <v>42</v>
      </c>
      <c r="N526" s="141" t="s">
        <v>50</v>
      </c>
      <c r="P526" s="142">
        <f>O526*H526</f>
        <v>0</v>
      </c>
      <c r="Q526" s="142">
        <v>0</v>
      </c>
      <c r="R526" s="142">
        <f>Q526*H526</f>
        <v>0</v>
      </c>
      <c r="S526" s="142">
        <v>0</v>
      </c>
      <c r="T526" s="143">
        <f>S526*H526</f>
        <v>0</v>
      </c>
      <c r="AR526" s="144" t="s">
        <v>311</v>
      </c>
      <c r="AT526" s="144" t="s">
        <v>307</v>
      </c>
      <c r="AU526" s="144" t="s">
        <v>86</v>
      </c>
      <c r="AY526" s="18" t="s">
        <v>305</v>
      </c>
      <c r="BE526" s="145">
        <f>IF(N526="základní",J526,0)</f>
        <v>0</v>
      </c>
      <c r="BF526" s="145">
        <f>IF(N526="snížená",J526,0)</f>
        <v>0</v>
      </c>
      <c r="BG526" s="145">
        <f>IF(N526="zákl. přenesená",J526,0)</f>
        <v>0</v>
      </c>
      <c r="BH526" s="145">
        <f>IF(N526="sníž. přenesená",J526,0)</f>
        <v>0</v>
      </c>
      <c r="BI526" s="145">
        <f>IF(N526="nulová",J526,0)</f>
        <v>0</v>
      </c>
      <c r="BJ526" s="18" t="s">
        <v>86</v>
      </c>
      <c r="BK526" s="145">
        <f>ROUND(I526*H526,2)</f>
        <v>0</v>
      </c>
      <c r="BL526" s="18" t="s">
        <v>311</v>
      </c>
      <c r="BM526" s="144" t="s">
        <v>2437</v>
      </c>
    </row>
    <row r="527" spans="2:65" s="1" customFormat="1" ht="11.25">
      <c r="B527" s="33"/>
      <c r="D527" s="146" t="s">
        <v>313</v>
      </c>
      <c r="F527" s="147" t="s">
        <v>6514</v>
      </c>
      <c r="I527" s="148"/>
      <c r="L527" s="33"/>
      <c r="M527" s="149"/>
      <c r="T527" s="54"/>
      <c r="AT527" s="18" t="s">
        <v>313</v>
      </c>
      <c r="AU527" s="18" t="s">
        <v>86</v>
      </c>
    </row>
    <row r="528" spans="2:65" s="1" customFormat="1" ht="16.5" customHeight="1">
      <c r="B528" s="33"/>
      <c r="C528" s="133" t="s">
        <v>1649</v>
      </c>
      <c r="D528" s="133" t="s">
        <v>307</v>
      </c>
      <c r="E528" s="134" t="s">
        <v>6515</v>
      </c>
      <c r="F528" s="135" t="s">
        <v>6516</v>
      </c>
      <c r="G528" s="136" t="s">
        <v>5668</v>
      </c>
      <c r="H528" s="137">
        <v>1</v>
      </c>
      <c r="I528" s="138"/>
      <c r="J528" s="139">
        <f>ROUND(I528*H528,2)</f>
        <v>0</v>
      </c>
      <c r="K528" s="135" t="s">
        <v>721</v>
      </c>
      <c r="L528" s="33"/>
      <c r="M528" s="140" t="s">
        <v>42</v>
      </c>
      <c r="N528" s="141" t="s">
        <v>50</v>
      </c>
      <c r="P528" s="142">
        <f>O528*H528</f>
        <v>0</v>
      </c>
      <c r="Q528" s="142">
        <v>0</v>
      </c>
      <c r="R528" s="142">
        <f>Q528*H528</f>
        <v>0</v>
      </c>
      <c r="S528" s="142">
        <v>0</v>
      </c>
      <c r="T528" s="143">
        <f>S528*H528</f>
        <v>0</v>
      </c>
      <c r="AR528" s="144" t="s">
        <v>311</v>
      </c>
      <c r="AT528" s="144" t="s">
        <v>307</v>
      </c>
      <c r="AU528" s="144" t="s">
        <v>86</v>
      </c>
      <c r="AY528" s="18" t="s">
        <v>305</v>
      </c>
      <c r="BE528" s="145">
        <f>IF(N528="základní",J528,0)</f>
        <v>0</v>
      </c>
      <c r="BF528" s="145">
        <f>IF(N528="snížená",J528,0)</f>
        <v>0</v>
      </c>
      <c r="BG528" s="145">
        <f>IF(N528="zákl. přenesená",J528,0)</f>
        <v>0</v>
      </c>
      <c r="BH528" s="145">
        <f>IF(N528="sníž. přenesená",J528,0)</f>
        <v>0</v>
      </c>
      <c r="BI528" s="145">
        <f>IF(N528="nulová",J528,0)</f>
        <v>0</v>
      </c>
      <c r="BJ528" s="18" t="s">
        <v>86</v>
      </c>
      <c r="BK528" s="145">
        <f>ROUND(I528*H528,2)</f>
        <v>0</v>
      </c>
      <c r="BL528" s="18" t="s">
        <v>311</v>
      </c>
      <c r="BM528" s="144" t="s">
        <v>2445</v>
      </c>
    </row>
    <row r="529" spans="2:65" s="1" customFormat="1" ht="11.25">
      <c r="B529" s="33"/>
      <c r="D529" s="146" t="s">
        <v>313</v>
      </c>
      <c r="F529" s="147" t="s">
        <v>6516</v>
      </c>
      <c r="I529" s="148"/>
      <c r="L529" s="33"/>
      <c r="M529" s="149"/>
      <c r="T529" s="54"/>
      <c r="AT529" s="18" t="s">
        <v>313</v>
      </c>
      <c r="AU529" s="18" t="s">
        <v>86</v>
      </c>
    </row>
    <row r="530" spans="2:65" s="1" customFormat="1" ht="16.5" customHeight="1">
      <c r="B530" s="33"/>
      <c r="C530" s="133" t="s">
        <v>1656</v>
      </c>
      <c r="D530" s="133" t="s">
        <v>307</v>
      </c>
      <c r="E530" s="134" t="s">
        <v>6517</v>
      </c>
      <c r="F530" s="135" t="s">
        <v>6518</v>
      </c>
      <c r="G530" s="136" t="s">
        <v>5668</v>
      </c>
      <c r="H530" s="137">
        <v>1</v>
      </c>
      <c r="I530" s="138"/>
      <c r="J530" s="139">
        <f>ROUND(I530*H530,2)</f>
        <v>0</v>
      </c>
      <c r="K530" s="135" t="s">
        <v>721</v>
      </c>
      <c r="L530" s="33"/>
      <c r="M530" s="140" t="s">
        <v>42</v>
      </c>
      <c r="N530" s="141" t="s">
        <v>50</v>
      </c>
      <c r="P530" s="142">
        <f>O530*H530</f>
        <v>0</v>
      </c>
      <c r="Q530" s="142">
        <v>0</v>
      </c>
      <c r="R530" s="142">
        <f>Q530*H530</f>
        <v>0</v>
      </c>
      <c r="S530" s="142">
        <v>0</v>
      </c>
      <c r="T530" s="143">
        <f>S530*H530</f>
        <v>0</v>
      </c>
      <c r="AR530" s="144" t="s">
        <v>311</v>
      </c>
      <c r="AT530" s="144" t="s">
        <v>307</v>
      </c>
      <c r="AU530" s="144" t="s">
        <v>86</v>
      </c>
      <c r="AY530" s="18" t="s">
        <v>305</v>
      </c>
      <c r="BE530" s="145">
        <f>IF(N530="základní",J530,0)</f>
        <v>0</v>
      </c>
      <c r="BF530" s="145">
        <f>IF(N530="snížená",J530,0)</f>
        <v>0</v>
      </c>
      <c r="BG530" s="145">
        <f>IF(N530="zákl. přenesená",J530,0)</f>
        <v>0</v>
      </c>
      <c r="BH530" s="145">
        <f>IF(N530="sníž. přenesená",J530,0)</f>
        <v>0</v>
      </c>
      <c r="BI530" s="145">
        <f>IF(N530="nulová",J530,0)</f>
        <v>0</v>
      </c>
      <c r="BJ530" s="18" t="s">
        <v>86</v>
      </c>
      <c r="BK530" s="145">
        <f>ROUND(I530*H530,2)</f>
        <v>0</v>
      </c>
      <c r="BL530" s="18" t="s">
        <v>311</v>
      </c>
      <c r="BM530" s="144" t="s">
        <v>2453</v>
      </c>
    </row>
    <row r="531" spans="2:65" s="1" customFormat="1" ht="11.25">
      <c r="B531" s="33"/>
      <c r="D531" s="146" t="s">
        <v>313</v>
      </c>
      <c r="F531" s="147" t="s">
        <v>6518</v>
      </c>
      <c r="I531" s="148"/>
      <c r="L531" s="33"/>
      <c r="M531" s="149"/>
      <c r="T531" s="54"/>
      <c r="AT531" s="18" t="s">
        <v>313</v>
      </c>
      <c r="AU531" s="18" t="s">
        <v>86</v>
      </c>
    </row>
    <row r="532" spans="2:65" s="1" customFormat="1" ht="16.5" customHeight="1">
      <c r="B532" s="33"/>
      <c r="C532" s="133" t="s">
        <v>1663</v>
      </c>
      <c r="D532" s="133" t="s">
        <v>307</v>
      </c>
      <c r="E532" s="134" t="s">
        <v>6519</v>
      </c>
      <c r="F532" s="135" t="s">
        <v>6520</v>
      </c>
      <c r="G532" s="136" t="s">
        <v>5668</v>
      </c>
      <c r="H532" s="137">
        <v>17</v>
      </c>
      <c r="I532" s="138"/>
      <c r="J532" s="139">
        <f>ROUND(I532*H532,2)</f>
        <v>0</v>
      </c>
      <c r="K532" s="135" t="s">
        <v>310</v>
      </c>
      <c r="L532" s="33"/>
      <c r="M532" s="140" t="s">
        <v>42</v>
      </c>
      <c r="N532" s="141" t="s">
        <v>50</v>
      </c>
      <c r="P532" s="142">
        <f>O532*H532</f>
        <v>0</v>
      </c>
      <c r="Q532" s="142">
        <v>0</v>
      </c>
      <c r="R532" s="142">
        <f>Q532*H532</f>
        <v>0</v>
      </c>
      <c r="S532" s="142">
        <v>0</v>
      </c>
      <c r="T532" s="143">
        <f>S532*H532</f>
        <v>0</v>
      </c>
      <c r="AR532" s="144" t="s">
        <v>311</v>
      </c>
      <c r="AT532" s="144" t="s">
        <v>307</v>
      </c>
      <c r="AU532" s="144" t="s">
        <v>86</v>
      </c>
      <c r="AY532" s="18" t="s">
        <v>305</v>
      </c>
      <c r="BE532" s="145">
        <f>IF(N532="základní",J532,0)</f>
        <v>0</v>
      </c>
      <c r="BF532" s="145">
        <f>IF(N532="snížená",J532,0)</f>
        <v>0</v>
      </c>
      <c r="BG532" s="145">
        <f>IF(N532="zákl. přenesená",J532,0)</f>
        <v>0</v>
      </c>
      <c r="BH532" s="145">
        <f>IF(N532="sníž. přenesená",J532,0)</f>
        <v>0</v>
      </c>
      <c r="BI532" s="145">
        <f>IF(N532="nulová",J532,0)</f>
        <v>0</v>
      </c>
      <c r="BJ532" s="18" t="s">
        <v>86</v>
      </c>
      <c r="BK532" s="145">
        <f>ROUND(I532*H532,2)</f>
        <v>0</v>
      </c>
      <c r="BL532" s="18" t="s">
        <v>311</v>
      </c>
      <c r="BM532" s="144" t="s">
        <v>2461</v>
      </c>
    </row>
    <row r="533" spans="2:65" s="1" customFormat="1" ht="11.25">
      <c r="B533" s="33"/>
      <c r="D533" s="146" t="s">
        <v>313</v>
      </c>
      <c r="F533" s="147" t="s">
        <v>6520</v>
      </c>
      <c r="I533" s="148"/>
      <c r="L533" s="33"/>
      <c r="M533" s="149"/>
      <c r="T533" s="54"/>
      <c r="AT533" s="18" t="s">
        <v>313</v>
      </c>
      <c r="AU533" s="18" t="s">
        <v>86</v>
      </c>
    </row>
    <row r="534" spans="2:65" s="1" customFormat="1" ht="11.25">
      <c r="B534" s="33"/>
      <c r="D534" s="150" t="s">
        <v>315</v>
      </c>
      <c r="F534" s="151" t="s">
        <v>6521</v>
      </c>
      <c r="I534" s="148"/>
      <c r="L534" s="33"/>
      <c r="M534" s="149"/>
      <c r="T534" s="54"/>
      <c r="AT534" s="18" t="s">
        <v>315</v>
      </c>
      <c r="AU534" s="18" t="s">
        <v>86</v>
      </c>
    </row>
    <row r="535" spans="2:65" s="1" customFormat="1" ht="37.9" customHeight="1">
      <c r="B535" s="33"/>
      <c r="C535" s="133" t="s">
        <v>1672</v>
      </c>
      <c r="D535" s="133" t="s">
        <v>307</v>
      </c>
      <c r="E535" s="134" t="s">
        <v>6522</v>
      </c>
      <c r="F535" s="135" t="s">
        <v>6523</v>
      </c>
      <c r="G535" s="136" t="s">
        <v>5668</v>
      </c>
      <c r="H535" s="137">
        <v>8</v>
      </c>
      <c r="I535" s="138"/>
      <c r="J535" s="139">
        <f>ROUND(I535*H535,2)</f>
        <v>0</v>
      </c>
      <c r="K535" s="135" t="s">
        <v>721</v>
      </c>
      <c r="L535" s="33"/>
      <c r="M535" s="140" t="s">
        <v>42</v>
      </c>
      <c r="N535" s="141" t="s">
        <v>50</v>
      </c>
      <c r="P535" s="142">
        <f>O535*H535</f>
        <v>0</v>
      </c>
      <c r="Q535" s="142">
        <v>0</v>
      </c>
      <c r="R535" s="142">
        <f>Q535*H535</f>
        <v>0</v>
      </c>
      <c r="S535" s="142">
        <v>0</v>
      </c>
      <c r="T535" s="143">
        <f>S535*H535</f>
        <v>0</v>
      </c>
      <c r="AR535" s="144" t="s">
        <v>311</v>
      </c>
      <c r="AT535" s="144" t="s">
        <v>307</v>
      </c>
      <c r="AU535" s="144" t="s">
        <v>86</v>
      </c>
      <c r="AY535" s="18" t="s">
        <v>305</v>
      </c>
      <c r="BE535" s="145">
        <f>IF(N535="základní",J535,0)</f>
        <v>0</v>
      </c>
      <c r="BF535" s="145">
        <f>IF(N535="snížená",J535,0)</f>
        <v>0</v>
      </c>
      <c r="BG535" s="145">
        <f>IF(N535="zákl. přenesená",J535,0)</f>
        <v>0</v>
      </c>
      <c r="BH535" s="145">
        <f>IF(N535="sníž. přenesená",J535,0)</f>
        <v>0</v>
      </c>
      <c r="BI535" s="145">
        <f>IF(N535="nulová",J535,0)</f>
        <v>0</v>
      </c>
      <c r="BJ535" s="18" t="s">
        <v>86</v>
      </c>
      <c r="BK535" s="145">
        <f>ROUND(I535*H535,2)</f>
        <v>0</v>
      </c>
      <c r="BL535" s="18" t="s">
        <v>311</v>
      </c>
      <c r="BM535" s="144" t="s">
        <v>2469</v>
      </c>
    </row>
    <row r="536" spans="2:65" s="1" customFormat="1" ht="19.5">
      <c r="B536" s="33"/>
      <c r="D536" s="146" t="s">
        <v>313</v>
      </c>
      <c r="F536" s="147" t="s">
        <v>6523</v>
      </c>
      <c r="I536" s="148"/>
      <c r="L536" s="33"/>
      <c r="M536" s="149"/>
      <c r="T536" s="54"/>
      <c r="AT536" s="18" t="s">
        <v>313</v>
      </c>
      <c r="AU536" s="18" t="s">
        <v>86</v>
      </c>
    </row>
    <row r="537" spans="2:65" s="1" customFormat="1" ht="37.9" customHeight="1">
      <c r="B537" s="33"/>
      <c r="C537" s="133" t="s">
        <v>1677</v>
      </c>
      <c r="D537" s="133" t="s">
        <v>307</v>
      </c>
      <c r="E537" s="134" t="s">
        <v>6524</v>
      </c>
      <c r="F537" s="135" t="s">
        <v>6525</v>
      </c>
      <c r="G537" s="136" t="s">
        <v>5668</v>
      </c>
      <c r="H537" s="137">
        <v>3</v>
      </c>
      <c r="I537" s="138"/>
      <c r="J537" s="139">
        <f>ROUND(I537*H537,2)</f>
        <v>0</v>
      </c>
      <c r="K537" s="135" t="s">
        <v>721</v>
      </c>
      <c r="L537" s="33"/>
      <c r="M537" s="140" t="s">
        <v>42</v>
      </c>
      <c r="N537" s="141" t="s">
        <v>50</v>
      </c>
      <c r="P537" s="142">
        <f>O537*H537</f>
        <v>0</v>
      </c>
      <c r="Q537" s="142">
        <v>0</v>
      </c>
      <c r="R537" s="142">
        <f>Q537*H537</f>
        <v>0</v>
      </c>
      <c r="S537" s="142">
        <v>0</v>
      </c>
      <c r="T537" s="143">
        <f>S537*H537</f>
        <v>0</v>
      </c>
      <c r="AR537" s="144" t="s">
        <v>311</v>
      </c>
      <c r="AT537" s="144" t="s">
        <v>307</v>
      </c>
      <c r="AU537" s="144" t="s">
        <v>86</v>
      </c>
      <c r="AY537" s="18" t="s">
        <v>305</v>
      </c>
      <c r="BE537" s="145">
        <f>IF(N537="základní",J537,0)</f>
        <v>0</v>
      </c>
      <c r="BF537" s="145">
        <f>IF(N537="snížená",J537,0)</f>
        <v>0</v>
      </c>
      <c r="BG537" s="145">
        <f>IF(N537="zákl. přenesená",J537,0)</f>
        <v>0</v>
      </c>
      <c r="BH537" s="145">
        <f>IF(N537="sníž. přenesená",J537,0)</f>
        <v>0</v>
      </c>
      <c r="BI537" s="145">
        <f>IF(N537="nulová",J537,0)</f>
        <v>0</v>
      </c>
      <c r="BJ537" s="18" t="s">
        <v>86</v>
      </c>
      <c r="BK537" s="145">
        <f>ROUND(I537*H537,2)</f>
        <v>0</v>
      </c>
      <c r="BL537" s="18" t="s">
        <v>311</v>
      </c>
      <c r="BM537" s="144" t="s">
        <v>2477</v>
      </c>
    </row>
    <row r="538" spans="2:65" s="1" customFormat="1" ht="19.5">
      <c r="B538" s="33"/>
      <c r="D538" s="146" t="s">
        <v>313</v>
      </c>
      <c r="F538" s="147" t="s">
        <v>6525</v>
      </c>
      <c r="I538" s="148"/>
      <c r="L538" s="33"/>
      <c r="M538" s="149"/>
      <c r="T538" s="54"/>
      <c r="AT538" s="18" t="s">
        <v>313</v>
      </c>
      <c r="AU538" s="18" t="s">
        <v>86</v>
      </c>
    </row>
    <row r="539" spans="2:65" s="1" customFormat="1" ht="37.9" customHeight="1">
      <c r="B539" s="33"/>
      <c r="C539" s="133" t="s">
        <v>1685</v>
      </c>
      <c r="D539" s="133" t="s">
        <v>307</v>
      </c>
      <c r="E539" s="134" t="s">
        <v>6526</v>
      </c>
      <c r="F539" s="135" t="s">
        <v>6527</v>
      </c>
      <c r="G539" s="136" t="s">
        <v>5668</v>
      </c>
      <c r="H539" s="137">
        <v>1</v>
      </c>
      <c r="I539" s="138"/>
      <c r="J539" s="139">
        <f>ROUND(I539*H539,2)</f>
        <v>0</v>
      </c>
      <c r="K539" s="135" t="s">
        <v>721</v>
      </c>
      <c r="L539" s="33"/>
      <c r="M539" s="140" t="s">
        <v>42</v>
      </c>
      <c r="N539" s="141" t="s">
        <v>50</v>
      </c>
      <c r="P539" s="142">
        <f>O539*H539</f>
        <v>0</v>
      </c>
      <c r="Q539" s="142">
        <v>0</v>
      </c>
      <c r="R539" s="142">
        <f>Q539*H539</f>
        <v>0</v>
      </c>
      <c r="S539" s="142">
        <v>0</v>
      </c>
      <c r="T539" s="143">
        <f>S539*H539</f>
        <v>0</v>
      </c>
      <c r="AR539" s="144" t="s">
        <v>311</v>
      </c>
      <c r="AT539" s="144" t="s">
        <v>307</v>
      </c>
      <c r="AU539" s="144" t="s">
        <v>86</v>
      </c>
      <c r="AY539" s="18" t="s">
        <v>305</v>
      </c>
      <c r="BE539" s="145">
        <f>IF(N539="základní",J539,0)</f>
        <v>0</v>
      </c>
      <c r="BF539" s="145">
        <f>IF(N539="snížená",J539,0)</f>
        <v>0</v>
      </c>
      <c r="BG539" s="145">
        <f>IF(N539="zákl. přenesená",J539,0)</f>
        <v>0</v>
      </c>
      <c r="BH539" s="145">
        <f>IF(N539="sníž. přenesená",J539,0)</f>
        <v>0</v>
      </c>
      <c r="BI539" s="145">
        <f>IF(N539="nulová",J539,0)</f>
        <v>0</v>
      </c>
      <c r="BJ539" s="18" t="s">
        <v>86</v>
      </c>
      <c r="BK539" s="145">
        <f>ROUND(I539*H539,2)</f>
        <v>0</v>
      </c>
      <c r="BL539" s="18" t="s">
        <v>311</v>
      </c>
      <c r="BM539" s="144" t="s">
        <v>2485</v>
      </c>
    </row>
    <row r="540" spans="2:65" s="1" customFormat="1" ht="19.5">
      <c r="B540" s="33"/>
      <c r="D540" s="146" t="s">
        <v>313</v>
      </c>
      <c r="F540" s="147" t="s">
        <v>6527</v>
      </c>
      <c r="I540" s="148"/>
      <c r="L540" s="33"/>
      <c r="M540" s="149"/>
      <c r="T540" s="54"/>
      <c r="AT540" s="18" t="s">
        <v>313</v>
      </c>
      <c r="AU540" s="18" t="s">
        <v>86</v>
      </c>
    </row>
    <row r="541" spans="2:65" s="1" customFormat="1" ht="37.9" customHeight="1">
      <c r="B541" s="33"/>
      <c r="C541" s="133" t="s">
        <v>1688</v>
      </c>
      <c r="D541" s="133" t="s">
        <v>307</v>
      </c>
      <c r="E541" s="134" t="s">
        <v>6528</v>
      </c>
      <c r="F541" s="135" t="s">
        <v>6529</v>
      </c>
      <c r="G541" s="136" t="s">
        <v>5668</v>
      </c>
      <c r="H541" s="137">
        <v>5</v>
      </c>
      <c r="I541" s="138"/>
      <c r="J541" s="139">
        <f>ROUND(I541*H541,2)</f>
        <v>0</v>
      </c>
      <c r="K541" s="135" t="s">
        <v>721</v>
      </c>
      <c r="L541" s="33"/>
      <c r="M541" s="140" t="s">
        <v>42</v>
      </c>
      <c r="N541" s="141" t="s">
        <v>50</v>
      </c>
      <c r="P541" s="142">
        <f>O541*H541</f>
        <v>0</v>
      </c>
      <c r="Q541" s="142">
        <v>0</v>
      </c>
      <c r="R541" s="142">
        <f>Q541*H541</f>
        <v>0</v>
      </c>
      <c r="S541" s="142">
        <v>0</v>
      </c>
      <c r="T541" s="143">
        <f>S541*H541</f>
        <v>0</v>
      </c>
      <c r="AR541" s="144" t="s">
        <v>311</v>
      </c>
      <c r="AT541" s="144" t="s">
        <v>307</v>
      </c>
      <c r="AU541" s="144" t="s">
        <v>86</v>
      </c>
      <c r="AY541" s="18" t="s">
        <v>305</v>
      </c>
      <c r="BE541" s="145">
        <f>IF(N541="základní",J541,0)</f>
        <v>0</v>
      </c>
      <c r="BF541" s="145">
        <f>IF(N541="snížená",J541,0)</f>
        <v>0</v>
      </c>
      <c r="BG541" s="145">
        <f>IF(N541="zákl. přenesená",J541,0)</f>
        <v>0</v>
      </c>
      <c r="BH541" s="145">
        <f>IF(N541="sníž. přenesená",J541,0)</f>
        <v>0</v>
      </c>
      <c r="BI541" s="145">
        <f>IF(N541="nulová",J541,0)</f>
        <v>0</v>
      </c>
      <c r="BJ541" s="18" t="s">
        <v>86</v>
      </c>
      <c r="BK541" s="145">
        <f>ROUND(I541*H541,2)</f>
        <v>0</v>
      </c>
      <c r="BL541" s="18" t="s">
        <v>311</v>
      </c>
      <c r="BM541" s="144" t="s">
        <v>2493</v>
      </c>
    </row>
    <row r="542" spans="2:65" s="1" customFormat="1" ht="19.5">
      <c r="B542" s="33"/>
      <c r="D542" s="146" t="s">
        <v>313</v>
      </c>
      <c r="F542" s="147" t="s">
        <v>6529</v>
      </c>
      <c r="I542" s="148"/>
      <c r="L542" s="33"/>
      <c r="M542" s="149"/>
      <c r="T542" s="54"/>
      <c r="AT542" s="18" t="s">
        <v>313</v>
      </c>
      <c r="AU542" s="18" t="s">
        <v>86</v>
      </c>
    </row>
    <row r="543" spans="2:65" s="1" customFormat="1" ht="16.5" customHeight="1">
      <c r="B543" s="33"/>
      <c r="C543" s="133" t="s">
        <v>1696</v>
      </c>
      <c r="D543" s="133" t="s">
        <v>307</v>
      </c>
      <c r="E543" s="134" t="s">
        <v>6530</v>
      </c>
      <c r="F543" s="135" t="s">
        <v>6531</v>
      </c>
      <c r="G543" s="136" t="s">
        <v>5668</v>
      </c>
      <c r="H543" s="137">
        <v>111</v>
      </c>
      <c r="I543" s="138"/>
      <c r="J543" s="139">
        <f>ROUND(I543*H543,2)</f>
        <v>0</v>
      </c>
      <c r="K543" s="135" t="s">
        <v>310</v>
      </c>
      <c r="L543" s="33"/>
      <c r="M543" s="140" t="s">
        <v>42</v>
      </c>
      <c r="N543" s="141" t="s">
        <v>50</v>
      </c>
      <c r="P543" s="142">
        <f>O543*H543</f>
        <v>0</v>
      </c>
      <c r="Q543" s="142">
        <v>0</v>
      </c>
      <c r="R543" s="142">
        <f>Q543*H543</f>
        <v>0</v>
      </c>
      <c r="S543" s="142">
        <v>0</v>
      </c>
      <c r="T543" s="143">
        <f>S543*H543</f>
        <v>0</v>
      </c>
      <c r="AR543" s="144" t="s">
        <v>311</v>
      </c>
      <c r="AT543" s="144" t="s">
        <v>307</v>
      </c>
      <c r="AU543" s="144" t="s">
        <v>86</v>
      </c>
      <c r="AY543" s="18" t="s">
        <v>305</v>
      </c>
      <c r="BE543" s="145">
        <f>IF(N543="základní",J543,0)</f>
        <v>0</v>
      </c>
      <c r="BF543" s="145">
        <f>IF(N543="snížená",J543,0)</f>
        <v>0</v>
      </c>
      <c r="BG543" s="145">
        <f>IF(N543="zákl. přenesená",J543,0)</f>
        <v>0</v>
      </c>
      <c r="BH543" s="145">
        <f>IF(N543="sníž. přenesená",J543,0)</f>
        <v>0</v>
      </c>
      <c r="BI543" s="145">
        <f>IF(N543="nulová",J543,0)</f>
        <v>0</v>
      </c>
      <c r="BJ543" s="18" t="s">
        <v>86</v>
      </c>
      <c r="BK543" s="145">
        <f>ROUND(I543*H543,2)</f>
        <v>0</v>
      </c>
      <c r="BL543" s="18" t="s">
        <v>311</v>
      </c>
      <c r="BM543" s="144" t="s">
        <v>2501</v>
      </c>
    </row>
    <row r="544" spans="2:65" s="1" customFormat="1" ht="11.25">
      <c r="B544" s="33"/>
      <c r="D544" s="146" t="s">
        <v>313</v>
      </c>
      <c r="F544" s="147" t="s">
        <v>6531</v>
      </c>
      <c r="I544" s="148"/>
      <c r="L544" s="33"/>
      <c r="M544" s="149"/>
      <c r="T544" s="54"/>
      <c r="AT544" s="18" t="s">
        <v>313</v>
      </c>
      <c r="AU544" s="18" t="s">
        <v>86</v>
      </c>
    </row>
    <row r="545" spans="2:65" s="1" customFormat="1" ht="11.25">
      <c r="B545" s="33"/>
      <c r="D545" s="150" t="s">
        <v>315</v>
      </c>
      <c r="F545" s="151" t="s">
        <v>6532</v>
      </c>
      <c r="I545" s="148"/>
      <c r="L545" s="33"/>
      <c r="M545" s="149"/>
      <c r="T545" s="54"/>
      <c r="AT545" s="18" t="s">
        <v>315</v>
      </c>
      <c r="AU545" s="18" t="s">
        <v>86</v>
      </c>
    </row>
    <row r="546" spans="2:65" s="1" customFormat="1" ht="24.2" customHeight="1">
      <c r="B546" s="33"/>
      <c r="C546" s="133" t="s">
        <v>1701</v>
      </c>
      <c r="D546" s="133" t="s">
        <v>307</v>
      </c>
      <c r="E546" s="134" t="s">
        <v>6533</v>
      </c>
      <c r="F546" s="135" t="s">
        <v>6534</v>
      </c>
      <c r="G546" s="136" t="s">
        <v>5668</v>
      </c>
      <c r="H546" s="137">
        <v>111</v>
      </c>
      <c r="I546" s="138"/>
      <c r="J546" s="139">
        <f>ROUND(I546*H546,2)</f>
        <v>0</v>
      </c>
      <c r="K546" s="135" t="s">
        <v>721</v>
      </c>
      <c r="L546" s="33"/>
      <c r="M546" s="140" t="s">
        <v>42</v>
      </c>
      <c r="N546" s="141" t="s">
        <v>50</v>
      </c>
      <c r="P546" s="142">
        <f>O546*H546</f>
        <v>0</v>
      </c>
      <c r="Q546" s="142">
        <v>0</v>
      </c>
      <c r="R546" s="142">
        <f>Q546*H546</f>
        <v>0</v>
      </c>
      <c r="S546" s="142">
        <v>0</v>
      </c>
      <c r="T546" s="143">
        <f>S546*H546</f>
        <v>0</v>
      </c>
      <c r="AR546" s="144" t="s">
        <v>311</v>
      </c>
      <c r="AT546" s="144" t="s">
        <v>307</v>
      </c>
      <c r="AU546" s="144" t="s">
        <v>86</v>
      </c>
      <c r="AY546" s="18" t="s">
        <v>305</v>
      </c>
      <c r="BE546" s="145">
        <f>IF(N546="základní",J546,0)</f>
        <v>0</v>
      </c>
      <c r="BF546" s="145">
        <f>IF(N546="snížená",J546,0)</f>
        <v>0</v>
      </c>
      <c r="BG546" s="145">
        <f>IF(N546="zákl. přenesená",J546,0)</f>
        <v>0</v>
      </c>
      <c r="BH546" s="145">
        <f>IF(N546="sníž. přenesená",J546,0)</f>
        <v>0</v>
      </c>
      <c r="BI546" s="145">
        <f>IF(N546="nulová",J546,0)</f>
        <v>0</v>
      </c>
      <c r="BJ546" s="18" t="s">
        <v>86</v>
      </c>
      <c r="BK546" s="145">
        <f>ROUND(I546*H546,2)</f>
        <v>0</v>
      </c>
      <c r="BL546" s="18" t="s">
        <v>311</v>
      </c>
      <c r="BM546" s="144" t="s">
        <v>2509</v>
      </c>
    </row>
    <row r="547" spans="2:65" s="1" customFormat="1" ht="11.25">
      <c r="B547" s="33"/>
      <c r="D547" s="146" t="s">
        <v>313</v>
      </c>
      <c r="F547" s="147" t="s">
        <v>6534</v>
      </c>
      <c r="I547" s="148"/>
      <c r="L547" s="33"/>
      <c r="M547" s="149"/>
      <c r="T547" s="54"/>
      <c r="AT547" s="18" t="s">
        <v>313</v>
      </c>
      <c r="AU547" s="18" t="s">
        <v>86</v>
      </c>
    </row>
    <row r="548" spans="2:65" s="1" customFormat="1" ht="16.5" customHeight="1">
      <c r="B548" s="33"/>
      <c r="C548" s="133" t="s">
        <v>1709</v>
      </c>
      <c r="D548" s="133" t="s">
        <v>307</v>
      </c>
      <c r="E548" s="134" t="s">
        <v>6535</v>
      </c>
      <c r="F548" s="135" t="s">
        <v>6536</v>
      </c>
      <c r="G548" s="136" t="s">
        <v>5668</v>
      </c>
      <c r="H548" s="137">
        <v>1</v>
      </c>
      <c r="I548" s="138"/>
      <c r="J548" s="139">
        <f>ROUND(I548*H548,2)</f>
        <v>0</v>
      </c>
      <c r="K548" s="135" t="s">
        <v>721</v>
      </c>
      <c r="L548" s="33"/>
      <c r="M548" s="140" t="s">
        <v>42</v>
      </c>
      <c r="N548" s="141" t="s">
        <v>50</v>
      </c>
      <c r="P548" s="142">
        <f>O548*H548</f>
        <v>0</v>
      </c>
      <c r="Q548" s="142">
        <v>0</v>
      </c>
      <c r="R548" s="142">
        <f>Q548*H548</f>
        <v>0</v>
      </c>
      <c r="S548" s="142">
        <v>0</v>
      </c>
      <c r="T548" s="143">
        <f>S548*H548</f>
        <v>0</v>
      </c>
      <c r="AR548" s="144" t="s">
        <v>311</v>
      </c>
      <c r="AT548" s="144" t="s">
        <v>307</v>
      </c>
      <c r="AU548" s="144" t="s">
        <v>86</v>
      </c>
      <c r="AY548" s="18" t="s">
        <v>305</v>
      </c>
      <c r="BE548" s="145">
        <f>IF(N548="základní",J548,0)</f>
        <v>0</v>
      </c>
      <c r="BF548" s="145">
        <f>IF(N548="snížená",J548,0)</f>
        <v>0</v>
      </c>
      <c r="BG548" s="145">
        <f>IF(N548="zákl. přenesená",J548,0)</f>
        <v>0</v>
      </c>
      <c r="BH548" s="145">
        <f>IF(N548="sníž. přenesená",J548,0)</f>
        <v>0</v>
      </c>
      <c r="BI548" s="145">
        <f>IF(N548="nulová",J548,0)</f>
        <v>0</v>
      </c>
      <c r="BJ548" s="18" t="s">
        <v>86</v>
      </c>
      <c r="BK548" s="145">
        <f>ROUND(I548*H548,2)</f>
        <v>0</v>
      </c>
      <c r="BL548" s="18" t="s">
        <v>311</v>
      </c>
      <c r="BM548" s="144" t="s">
        <v>2519</v>
      </c>
    </row>
    <row r="549" spans="2:65" s="1" customFormat="1" ht="11.25">
      <c r="B549" s="33"/>
      <c r="D549" s="146" t="s">
        <v>313</v>
      </c>
      <c r="F549" s="147" t="s">
        <v>6536</v>
      </c>
      <c r="I549" s="148"/>
      <c r="L549" s="33"/>
      <c r="M549" s="149"/>
      <c r="T549" s="54"/>
      <c r="AT549" s="18" t="s">
        <v>313</v>
      </c>
      <c r="AU549" s="18" t="s">
        <v>86</v>
      </c>
    </row>
    <row r="550" spans="2:65" s="1" customFormat="1" ht="44.25" customHeight="1">
      <c r="B550" s="33"/>
      <c r="C550" s="133" t="s">
        <v>1717</v>
      </c>
      <c r="D550" s="133" t="s">
        <v>307</v>
      </c>
      <c r="E550" s="134" t="s">
        <v>6537</v>
      </c>
      <c r="F550" s="135" t="s">
        <v>6538</v>
      </c>
      <c r="G550" s="136" t="s">
        <v>5668</v>
      </c>
      <c r="H550" s="137">
        <v>1</v>
      </c>
      <c r="I550" s="138"/>
      <c r="J550" s="139">
        <f>ROUND(I550*H550,2)</f>
        <v>0</v>
      </c>
      <c r="K550" s="135" t="s">
        <v>721</v>
      </c>
      <c r="L550" s="33"/>
      <c r="M550" s="140" t="s">
        <v>42</v>
      </c>
      <c r="N550" s="141" t="s">
        <v>50</v>
      </c>
      <c r="P550" s="142">
        <f>O550*H550</f>
        <v>0</v>
      </c>
      <c r="Q550" s="142">
        <v>0</v>
      </c>
      <c r="R550" s="142">
        <f>Q550*H550</f>
        <v>0</v>
      </c>
      <c r="S550" s="142">
        <v>0</v>
      </c>
      <c r="T550" s="143">
        <f>S550*H550</f>
        <v>0</v>
      </c>
      <c r="AR550" s="144" t="s">
        <v>311</v>
      </c>
      <c r="AT550" s="144" t="s">
        <v>307</v>
      </c>
      <c r="AU550" s="144" t="s">
        <v>86</v>
      </c>
      <c r="AY550" s="18" t="s">
        <v>305</v>
      </c>
      <c r="BE550" s="145">
        <f>IF(N550="základní",J550,0)</f>
        <v>0</v>
      </c>
      <c r="BF550" s="145">
        <f>IF(N550="snížená",J550,0)</f>
        <v>0</v>
      </c>
      <c r="BG550" s="145">
        <f>IF(N550="zákl. přenesená",J550,0)</f>
        <v>0</v>
      </c>
      <c r="BH550" s="145">
        <f>IF(N550="sníž. přenesená",J550,0)</f>
        <v>0</v>
      </c>
      <c r="BI550" s="145">
        <f>IF(N550="nulová",J550,0)</f>
        <v>0</v>
      </c>
      <c r="BJ550" s="18" t="s">
        <v>86</v>
      </c>
      <c r="BK550" s="145">
        <f>ROUND(I550*H550,2)</f>
        <v>0</v>
      </c>
      <c r="BL550" s="18" t="s">
        <v>311</v>
      </c>
      <c r="BM550" s="144" t="s">
        <v>2527</v>
      </c>
    </row>
    <row r="551" spans="2:65" s="1" customFormat="1" ht="29.25">
      <c r="B551" s="33"/>
      <c r="D551" s="146" t="s">
        <v>313</v>
      </c>
      <c r="F551" s="147" t="s">
        <v>6538</v>
      </c>
      <c r="I551" s="148"/>
      <c r="L551" s="33"/>
      <c r="M551" s="149"/>
      <c r="T551" s="54"/>
      <c r="AT551" s="18" t="s">
        <v>313</v>
      </c>
      <c r="AU551" s="18" t="s">
        <v>86</v>
      </c>
    </row>
    <row r="552" spans="2:65" s="1" customFormat="1" ht="16.5" customHeight="1">
      <c r="B552" s="33"/>
      <c r="C552" s="133" t="s">
        <v>1722</v>
      </c>
      <c r="D552" s="133" t="s">
        <v>307</v>
      </c>
      <c r="E552" s="134" t="s">
        <v>6228</v>
      </c>
      <c r="F552" s="135" t="s">
        <v>6229</v>
      </c>
      <c r="G552" s="136" t="s">
        <v>402</v>
      </c>
      <c r="H552" s="137">
        <v>6300</v>
      </c>
      <c r="I552" s="138"/>
      <c r="J552" s="139">
        <f>ROUND(I552*H552,2)</f>
        <v>0</v>
      </c>
      <c r="K552" s="135" t="s">
        <v>310</v>
      </c>
      <c r="L552" s="33"/>
      <c r="M552" s="140" t="s">
        <v>42</v>
      </c>
      <c r="N552" s="141" t="s">
        <v>50</v>
      </c>
      <c r="P552" s="142">
        <f>O552*H552</f>
        <v>0</v>
      </c>
      <c r="Q552" s="142">
        <v>0</v>
      </c>
      <c r="R552" s="142">
        <f>Q552*H552</f>
        <v>0</v>
      </c>
      <c r="S552" s="142">
        <v>0</v>
      </c>
      <c r="T552" s="143">
        <f>S552*H552</f>
        <v>0</v>
      </c>
      <c r="AR552" s="144" t="s">
        <v>311</v>
      </c>
      <c r="AT552" s="144" t="s">
        <v>307</v>
      </c>
      <c r="AU552" s="144" t="s">
        <v>86</v>
      </c>
      <c r="AY552" s="18" t="s">
        <v>305</v>
      </c>
      <c r="BE552" s="145">
        <f>IF(N552="základní",J552,0)</f>
        <v>0</v>
      </c>
      <c r="BF552" s="145">
        <f>IF(N552="snížená",J552,0)</f>
        <v>0</v>
      </c>
      <c r="BG552" s="145">
        <f>IF(N552="zákl. přenesená",J552,0)</f>
        <v>0</v>
      </c>
      <c r="BH552" s="145">
        <f>IF(N552="sníž. přenesená",J552,0)</f>
        <v>0</v>
      </c>
      <c r="BI552" s="145">
        <f>IF(N552="nulová",J552,0)</f>
        <v>0</v>
      </c>
      <c r="BJ552" s="18" t="s">
        <v>86</v>
      </c>
      <c r="BK552" s="145">
        <f>ROUND(I552*H552,2)</f>
        <v>0</v>
      </c>
      <c r="BL552" s="18" t="s">
        <v>311</v>
      </c>
      <c r="BM552" s="144" t="s">
        <v>2535</v>
      </c>
    </row>
    <row r="553" spans="2:65" s="1" customFormat="1" ht="11.25">
      <c r="B553" s="33"/>
      <c r="D553" s="146" t="s">
        <v>313</v>
      </c>
      <c r="F553" s="147" t="s">
        <v>6229</v>
      </c>
      <c r="I553" s="148"/>
      <c r="L553" s="33"/>
      <c r="M553" s="149"/>
      <c r="T553" s="54"/>
      <c r="AT553" s="18" t="s">
        <v>313</v>
      </c>
      <c r="AU553" s="18" t="s">
        <v>86</v>
      </c>
    </row>
    <row r="554" spans="2:65" s="1" customFormat="1" ht="11.25">
      <c r="B554" s="33"/>
      <c r="D554" s="150" t="s">
        <v>315</v>
      </c>
      <c r="F554" s="151" t="s">
        <v>6230</v>
      </c>
      <c r="I554" s="148"/>
      <c r="L554" s="33"/>
      <c r="M554" s="149"/>
      <c r="T554" s="54"/>
      <c r="AT554" s="18" t="s">
        <v>315</v>
      </c>
      <c r="AU554" s="18" t="s">
        <v>86</v>
      </c>
    </row>
    <row r="555" spans="2:65" s="1" customFormat="1" ht="33" customHeight="1">
      <c r="B555" s="33"/>
      <c r="C555" s="133" t="s">
        <v>1730</v>
      </c>
      <c r="D555" s="133" t="s">
        <v>307</v>
      </c>
      <c r="E555" s="134" t="s">
        <v>6539</v>
      </c>
      <c r="F555" s="135" t="s">
        <v>6540</v>
      </c>
      <c r="G555" s="136" t="s">
        <v>402</v>
      </c>
      <c r="H555" s="137">
        <v>6300</v>
      </c>
      <c r="I555" s="138"/>
      <c r="J555" s="139">
        <f>ROUND(I555*H555,2)</f>
        <v>0</v>
      </c>
      <c r="K555" s="135" t="s">
        <v>721</v>
      </c>
      <c r="L555" s="33"/>
      <c r="M555" s="140" t="s">
        <v>42</v>
      </c>
      <c r="N555" s="141" t="s">
        <v>50</v>
      </c>
      <c r="P555" s="142">
        <f>O555*H555</f>
        <v>0</v>
      </c>
      <c r="Q555" s="142">
        <v>0</v>
      </c>
      <c r="R555" s="142">
        <f>Q555*H555</f>
        <v>0</v>
      </c>
      <c r="S555" s="142">
        <v>0</v>
      </c>
      <c r="T555" s="143">
        <f>S555*H555</f>
        <v>0</v>
      </c>
      <c r="AR555" s="144" t="s">
        <v>311</v>
      </c>
      <c r="AT555" s="144" t="s">
        <v>307</v>
      </c>
      <c r="AU555" s="144" t="s">
        <v>86</v>
      </c>
      <c r="AY555" s="18" t="s">
        <v>305</v>
      </c>
      <c r="BE555" s="145">
        <f>IF(N555="základní",J555,0)</f>
        <v>0</v>
      </c>
      <c r="BF555" s="145">
        <f>IF(N555="snížená",J555,0)</f>
        <v>0</v>
      </c>
      <c r="BG555" s="145">
        <f>IF(N555="zákl. přenesená",J555,0)</f>
        <v>0</v>
      </c>
      <c r="BH555" s="145">
        <f>IF(N555="sníž. přenesená",J555,0)</f>
        <v>0</v>
      </c>
      <c r="BI555" s="145">
        <f>IF(N555="nulová",J555,0)</f>
        <v>0</v>
      </c>
      <c r="BJ555" s="18" t="s">
        <v>86</v>
      </c>
      <c r="BK555" s="145">
        <f>ROUND(I555*H555,2)</f>
        <v>0</v>
      </c>
      <c r="BL555" s="18" t="s">
        <v>311</v>
      </c>
      <c r="BM555" s="144" t="s">
        <v>2543</v>
      </c>
    </row>
    <row r="556" spans="2:65" s="1" customFormat="1" ht="19.5">
      <c r="B556" s="33"/>
      <c r="D556" s="146" t="s">
        <v>313</v>
      </c>
      <c r="F556" s="147" t="s">
        <v>6540</v>
      </c>
      <c r="I556" s="148"/>
      <c r="L556" s="33"/>
      <c r="M556" s="149"/>
      <c r="T556" s="54"/>
      <c r="AT556" s="18" t="s">
        <v>313</v>
      </c>
      <c r="AU556" s="18" t="s">
        <v>86</v>
      </c>
    </row>
    <row r="557" spans="2:65" s="1" customFormat="1" ht="21.75" customHeight="1">
      <c r="B557" s="33"/>
      <c r="C557" s="133" t="s">
        <v>1735</v>
      </c>
      <c r="D557" s="133" t="s">
        <v>307</v>
      </c>
      <c r="E557" s="134" t="s">
        <v>6431</v>
      </c>
      <c r="F557" s="135" t="s">
        <v>6432</v>
      </c>
      <c r="G557" s="136" t="s">
        <v>5668</v>
      </c>
      <c r="H557" s="137">
        <v>690</v>
      </c>
      <c r="I557" s="138"/>
      <c r="J557" s="139">
        <f>ROUND(I557*H557,2)</f>
        <v>0</v>
      </c>
      <c r="K557" s="135" t="s">
        <v>721</v>
      </c>
      <c r="L557" s="33"/>
      <c r="M557" s="140" t="s">
        <v>42</v>
      </c>
      <c r="N557" s="141" t="s">
        <v>50</v>
      </c>
      <c r="P557" s="142">
        <f>O557*H557</f>
        <v>0</v>
      </c>
      <c r="Q557" s="142">
        <v>0</v>
      </c>
      <c r="R557" s="142">
        <f>Q557*H557</f>
        <v>0</v>
      </c>
      <c r="S557" s="142">
        <v>0</v>
      </c>
      <c r="T557" s="143">
        <f>S557*H557</f>
        <v>0</v>
      </c>
      <c r="AR557" s="144" t="s">
        <v>311</v>
      </c>
      <c r="AT557" s="144" t="s">
        <v>307</v>
      </c>
      <c r="AU557" s="144" t="s">
        <v>86</v>
      </c>
      <c r="AY557" s="18" t="s">
        <v>305</v>
      </c>
      <c r="BE557" s="145">
        <f>IF(N557="základní",J557,0)</f>
        <v>0</v>
      </c>
      <c r="BF557" s="145">
        <f>IF(N557="snížená",J557,0)</f>
        <v>0</v>
      </c>
      <c r="BG557" s="145">
        <f>IF(N557="zákl. přenesená",J557,0)</f>
        <v>0</v>
      </c>
      <c r="BH557" s="145">
        <f>IF(N557="sníž. přenesená",J557,0)</f>
        <v>0</v>
      </c>
      <c r="BI557" s="145">
        <f>IF(N557="nulová",J557,0)</f>
        <v>0</v>
      </c>
      <c r="BJ557" s="18" t="s">
        <v>86</v>
      </c>
      <c r="BK557" s="145">
        <f>ROUND(I557*H557,2)</f>
        <v>0</v>
      </c>
      <c r="BL557" s="18" t="s">
        <v>311</v>
      </c>
      <c r="BM557" s="144" t="s">
        <v>2551</v>
      </c>
    </row>
    <row r="558" spans="2:65" s="1" customFormat="1" ht="11.25">
      <c r="B558" s="33"/>
      <c r="D558" s="146" t="s">
        <v>313</v>
      </c>
      <c r="F558" s="147" t="s">
        <v>6432</v>
      </c>
      <c r="I558" s="148"/>
      <c r="L558" s="33"/>
      <c r="M558" s="149"/>
      <c r="T558" s="54"/>
      <c r="AT558" s="18" t="s">
        <v>313</v>
      </c>
      <c r="AU558" s="18" t="s">
        <v>86</v>
      </c>
    </row>
    <row r="559" spans="2:65" s="1" customFormat="1" ht="16.5" customHeight="1">
      <c r="B559" s="33"/>
      <c r="C559" s="133" t="s">
        <v>1742</v>
      </c>
      <c r="D559" s="133" t="s">
        <v>307</v>
      </c>
      <c r="E559" s="134" t="s">
        <v>6433</v>
      </c>
      <c r="F559" s="135" t="s">
        <v>6434</v>
      </c>
      <c r="G559" s="136" t="s">
        <v>5668</v>
      </c>
      <c r="H559" s="137">
        <v>690</v>
      </c>
      <c r="I559" s="138"/>
      <c r="J559" s="139">
        <f>ROUND(I559*H559,2)</f>
        <v>0</v>
      </c>
      <c r="K559" s="135" t="s">
        <v>721</v>
      </c>
      <c r="L559" s="33"/>
      <c r="M559" s="140" t="s">
        <v>42</v>
      </c>
      <c r="N559" s="141" t="s">
        <v>50</v>
      </c>
      <c r="P559" s="142">
        <f>O559*H559</f>
        <v>0</v>
      </c>
      <c r="Q559" s="142">
        <v>0</v>
      </c>
      <c r="R559" s="142">
        <f>Q559*H559</f>
        <v>0</v>
      </c>
      <c r="S559" s="142">
        <v>0</v>
      </c>
      <c r="T559" s="143">
        <f>S559*H559</f>
        <v>0</v>
      </c>
      <c r="AR559" s="144" t="s">
        <v>311</v>
      </c>
      <c r="AT559" s="144" t="s">
        <v>307</v>
      </c>
      <c r="AU559" s="144" t="s">
        <v>86</v>
      </c>
      <c r="AY559" s="18" t="s">
        <v>305</v>
      </c>
      <c r="BE559" s="145">
        <f>IF(N559="základní",J559,0)</f>
        <v>0</v>
      </c>
      <c r="BF559" s="145">
        <f>IF(N559="snížená",J559,0)</f>
        <v>0</v>
      </c>
      <c r="BG559" s="145">
        <f>IF(N559="zákl. přenesená",J559,0)</f>
        <v>0</v>
      </c>
      <c r="BH559" s="145">
        <f>IF(N559="sníž. přenesená",J559,0)</f>
        <v>0</v>
      </c>
      <c r="BI559" s="145">
        <f>IF(N559="nulová",J559,0)</f>
        <v>0</v>
      </c>
      <c r="BJ559" s="18" t="s">
        <v>86</v>
      </c>
      <c r="BK559" s="145">
        <f>ROUND(I559*H559,2)</f>
        <v>0</v>
      </c>
      <c r="BL559" s="18" t="s">
        <v>311</v>
      </c>
      <c r="BM559" s="144" t="s">
        <v>2559</v>
      </c>
    </row>
    <row r="560" spans="2:65" s="1" customFormat="1" ht="11.25">
      <c r="B560" s="33"/>
      <c r="D560" s="146" t="s">
        <v>313</v>
      </c>
      <c r="F560" s="147" t="s">
        <v>6434</v>
      </c>
      <c r="I560" s="148"/>
      <c r="L560" s="33"/>
      <c r="M560" s="149"/>
      <c r="T560" s="54"/>
      <c r="AT560" s="18" t="s">
        <v>313</v>
      </c>
      <c r="AU560" s="18" t="s">
        <v>86</v>
      </c>
    </row>
    <row r="561" spans="2:65" s="1" customFormat="1" ht="24.2" customHeight="1">
      <c r="B561" s="33"/>
      <c r="C561" s="133" t="s">
        <v>1747</v>
      </c>
      <c r="D561" s="133" t="s">
        <v>307</v>
      </c>
      <c r="E561" s="134" t="s">
        <v>6243</v>
      </c>
      <c r="F561" s="135" t="s">
        <v>6244</v>
      </c>
      <c r="G561" s="136" t="s">
        <v>402</v>
      </c>
      <c r="H561" s="137">
        <v>900</v>
      </c>
      <c r="I561" s="138"/>
      <c r="J561" s="139">
        <f>ROUND(I561*H561,2)</f>
        <v>0</v>
      </c>
      <c r="K561" s="135" t="s">
        <v>310</v>
      </c>
      <c r="L561" s="33"/>
      <c r="M561" s="140" t="s">
        <v>42</v>
      </c>
      <c r="N561" s="141" t="s">
        <v>50</v>
      </c>
      <c r="P561" s="142">
        <f>O561*H561</f>
        <v>0</v>
      </c>
      <c r="Q561" s="142">
        <v>0</v>
      </c>
      <c r="R561" s="142">
        <f>Q561*H561</f>
        <v>0</v>
      </c>
      <c r="S561" s="142">
        <v>0</v>
      </c>
      <c r="T561" s="143">
        <f>S561*H561</f>
        <v>0</v>
      </c>
      <c r="AR561" s="144" t="s">
        <v>311</v>
      </c>
      <c r="AT561" s="144" t="s">
        <v>307</v>
      </c>
      <c r="AU561" s="144" t="s">
        <v>86</v>
      </c>
      <c r="AY561" s="18" t="s">
        <v>305</v>
      </c>
      <c r="BE561" s="145">
        <f>IF(N561="základní",J561,0)</f>
        <v>0</v>
      </c>
      <c r="BF561" s="145">
        <f>IF(N561="snížená",J561,0)</f>
        <v>0</v>
      </c>
      <c r="BG561" s="145">
        <f>IF(N561="zákl. přenesená",J561,0)</f>
        <v>0</v>
      </c>
      <c r="BH561" s="145">
        <f>IF(N561="sníž. přenesená",J561,0)</f>
        <v>0</v>
      </c>
      <c r="BI561" s="145">
        <f>IF(N561="nulová",J561,0)</f>
        <v>0</v>
      </c>
      <c r="BJ561" s="18" t="s">
        <v>86</v>
      </c>
      <c r="BK561" s="145">
        <f>ROUND(I561*H561,2)</f>
        <v>0</v>
      </c>
      <c r="BL561" s="18" t="s">
        <v>311</v>
      </c>
      <c r="BM561" s="144" t="s">
        <v>2567</v>
      </c>
    </row>
    <row r="562" spans="2:65" s="1" customFormat="1" ht="19.5">
      <c r="B562" s="33"/>
      <c r="D562" s="146" t="s">
        <v>313</v>
      </c>
      <c r="F562" s="147" t="s">
        <v>6244</v>
      </c>
      <c r="I562" s="148"/>
      <c r="L562" s="33"/>
      <c r="M562" s="149"/>
      <c r="T562" s="54"/>
      <c r="AT562" s="18" t="s">
        <v>313</v>
      </c>
      <c r="AU562" s="18" t="s">
        <v>86</v>
      </c>
    </row>
    <row r="563" spans="2:65" s="1" customFormat="1" ht="11.25">
      <c r="B563" s="33"/>
      <c r="D563" s="150" t="s">
        <v>315</v>
      </c>
      <c r="F563" s="151" t="s">
        <v>6245</v>
      </c>
      <c r="I563" s="148"/>
      <c r="L563" s="33"/>
      <c r="M563" s="149"/>
      <c r="T563" s="54"/>
      <c r="AT563" s="18" t="s">
        <v>315</v>
      </c>
      <c r="AU563" s="18" t="s">
        <v>86</v>
      </c>
    </row>
    <row r="564" spans="2:65" s="1" customFormat="1" ht="24.2" customHeight="1">
      <c r="B564" s="33"/>
      <c r="C564" s="133" t="s">
        <v>1755</v>
      </c>
      <c r="D564" s="133" t="s">
        <v>307</v>
      </c>
      <c r="E564" s="134" t="s">
        <v>6435</v>
      </c>
      <c r="F564" s="135" t="s">
        <v>6250</v>
      </c>
      <c r="G564" s="136" t="s">
        <v>402</v>
      </c>
      <c r="H564" s="137">
        <v>750</v>
      </c>
      <c r="I564" s="138"/>
      <c r="J564" s="139">
        <f>ROUND(I564*H564,2)</f>
        <v>0</v>
      </c>
      <c r="K564" s="135" t="s">
        <v>721</v>
      </c>
      <c r="L564" s="33"/>
      <c r="M564" s="140" t="s">
        <v>42</v>
      </c>
      <c r="N564" s="141" t="s">
        <v>50</v>
      </c>
      <c r="P564" s="142">
        <f>O564*H564</f>
        <v>0</v>
      </c>
      <c r="Q564" s="142">
        <v>0</v>
      </c>
      <c r="R564" s="142">
        <f>Q564*H564</f>
        <v>0</v>
      </c>
      <c r="S564" s="142">
        <v>0</v>
      </c>
      <c r="T564" s="143">
        <f>S564*H564</f>
        <v>0</v>
      </c>
      <c r="AR564" s="144" t="s">
        <v>311</v>
      </c>
      <c r="AT564" s="144" t="s">
        <v>307</v>
      </c>
      <c r="AU564" s="144" t="s">
        <v>86</v>
      </c>
      <c r="AY564" s="18" t="s">
        <v>305</v>
      </c>
      <c r="BE564" s="145">
        <f>IF(N564="základní",J564,0)</f>
        <v>0</v>
      </c>
      <c r="BF564" s="145">
        <f>IF(N564="snížená",J564,0)</f>
        <v>0</v>
      </c>
      <c r="BG564" s="145">
        <f>IF(N564="zákl. přenesená",J564,0)</f>
        <v>0</v>
      </c>
      <c r="BH564" s="145">
        <f>IF(N564="sníž. přenesená",J564,0)</f>
        <v>0</v>
      </c>
      <c r="BI564" s="145">
        <f>IF(N564="nulová",J564,0)</f>
        <v>0</v>
      </c>
      <c r="BJ564" s="18" t="s">
        <v>86</v>
      </c>
      <c r="BK564" s="145">
        <f>ROUND(I564*H564,2)</f>
        <v>0</v>
      </c>
      <c r="BL564" s="18" t="s">
        <v>311</v>
      </c>
      <c r="BM564" s="144" t="s">
        <v>2575</v>
      </c>
    </row>
    <row r="565" spans="2:65" s="1" customFormat="1" ht="19.5">
      <c r="B565" s="33"/>
      <c r="D565" s="146" t="s">
        <v>313</v>
      </c>
      <c r="F565" s="147" t="s">
        <v>6250</v>
      </c>
      <c r="I565" s="148"/>
      <c r="L565" s="33"/>
      <c r="M565" s="149"/>
      <c r="T565" s="54"/>
      <c r="AT565" s="18" t="s">
        <v>313</v>
      </c>
      <c r="AU565" s="18" t="s">
        <v>86</v>
      </c>
    </row>
    <row r="566" spans="2:65" s="1" customFormat="1" ht="24.2" customHeight="1">
      <c r="B566" s="33"/>
      <c r="C566" s="133" t="s">
        <v>1763</v>
      </c>
      <c r="D566" s="133" t="s">
        <v>307</v>
      </c>
      <c r="E566" s="134" t="s">
        <v>6436</v>
      </c>
      <c r="F566" s="135" t="s">
        <v>6252</v>
      </c>
      <c r="G566" s="136" t="s">
        <v>402</v>
      </c>
      <c r="H566" s="137">
        <v>50</v>
      </c>
      <c r="I566" s="138"/>
      <c r="J566" s="139">
        <f>ROUND(I566*H566,2)</f>
        <v>0</v>
      </c>
      <c r="K566" s="135" t="s">
        <v>721</v>
      </c>
      <c r="L566" s="33"/>
      <c r="M566" s="140" t="s">
        <v>42</v>
      </c>
      <c r="N566" s="141" t="s">
        <v>50</v>
      </c>
      <c r="P566" s="142">
        <f>O566*H566</f>
        <v>0</v>
      </c>
      <c r="Q566" s="142">
        <v>0</v>
      </c>
      <c r="R566" s="142">
        <f>Q566*H566</f>
        <v>0</v>
      </c>
      <c r="S566" s="142">
        <v>0</v>
      </c>
      <c r="T566" s="143">
        <f>S566*H566</f>
        <v>0</v>
      </c>
      <c r="AR566" s="144" t="s">
        <v>311</v>
      </c>
      <c r="AT566" s="144" t="s">
        <v>307</v>
      </c>
      <c r="AU566" s="144" t="s">
        <v>86</v>
      </c>
      <c r="AY566" s="18" t="s">
        <v>305</v>
      </c>
      <c r="BE566" s="145">
        <f>IF(N566="základní",J566,0)</f>
        <v>0</v>
      </c>
      <c r="BF566" s="145">
        <f>IF(N566="snížená",J566,0)</f>
        <v>0</v>
      </c>
      <c r="BG566" s="145">
        <f>IF(N566="zákl. přenesená",J566,0)</f>
        <v>0</v>
      </c>
      <c r="BH566" s="145">
        <f>IF(N566="sníž. přenesená",J566,0)</f>
        <v>0</v>
      </c>
      <c r="BI566" s="145">
        <f>IF(N566="nulová",J566,0)</f>
        <v>0</v>
      </c>
      <c r="BJ566" s="18" t="s">
        <v>86</v>
      </c>
      <c r="BK566" s="145">
        <f>ROUND(I566*H566,2)</f>
        <v>0</v>
      </c>
      <c r="BL566" s="18" t="s">
        <v>311</v>
      </c>
      <c r="BM566" s="144" t="s">
        <v>2583</v>
      </c>
    </row>
    <row r="567" spans="2:65" s="1" customFormat="1" ht="19.5">
      <c r="B567" s="33"/>
      <c r="D567" s="146" t="s">
        <v>313</v>
      </c>
      <c r="F567" s="147" t="s">
        <v>6252</v>
      </c>
      <c r="I567" s="148"/>
      <c r="L567" s="33"/>
      <c r="M567" s="149"/>
      <c r="T567" s="54"/>
      <c r="AT567" s="18" t="s">
        <v>313</v>
      </c>
      <c r="AU567" s="18" t="s">
        <v>86</v>
      </c>
    </row>
    <row r="568" spans="2:65" s="1" customFormat="1" ht="24.2" customHeight="1">
      <c r="B568" s="33"/>
      <c r="C568" s="133" t="s">
        <v>1773</v>
      </c>
      <c r="D568" s="133" t="s">
        <v>307</v>
      </c>
      <c r="E568" s="134" t="s">
        <v>6253</v>
      </c>
      <c r="F568" s="135" t="s">
        <v>6254</v>
      </c>
      <c r="G568" s="136" t="s">
        <v>402</v>
      </c>
      <c r="H568" s="137">
        <v>100</v>
      </c>
      <c r="I568" s="138"/>
      <c r="J568" s="139">
        <f>ROUND(I568*H568,2)</f>
        <v>0</v>
      </c>
      <c r="K568" s="135" t="s">
        <v>721</v>
      </c>
      <c r="L568" s="33"/>
      <c r="M568" s="140" t="s">
        <v>42</v>
      </c>
      <c r="N568" s="141" t="s">
        <v>50</v>
      </c>
      <c r="P568" s="142">
        <f>O568*H568</f>
        <v>0</v>
      </c>
      <c r="Q568" s="142">
        <v>0</v>
      </c>
      <c r="R568" s="142">
        <f>Q568*H568</f>
        <v>0</v>
      </c>
      <c r="S568" s="142">
        <v>0</v>
      </c>
      <c r="T568" s="143">
        <f>S568*H568</f>
        <v>0</v>
      </c>
      <c r="AR568" s="144" t="s">
        <v>311</v>
      </c>
      <c r="AT568" s="144" t="s">
        <v>307</v>
      </c>
      <c r="AU568" s="144" t="s">
        <v>86</v>
      </c>
      <c r="AY568" s="18" t="s">
        <v>305</v>
      </c>
      <c r="BE568" s="145">
        <f>IF(N568="základní",J568,0)</f>
        <v>0</v>
      </c>
      <c r="BF568" s="145">
        <f>IF(N568="snížená",J568,0)</f>
        <v>0</v>
      </c>
      <c r="BG568" s="145">
        <f>IF(N568="zákl. přenesená",J568,0)</f>
        <v>0</v>
      </c>
      <c r="BH568" s="145">
        <f>IF(N568="sníž. přenesená",J568,0)</f>
        <v>0</v>
      </c>
      <c r="BI568" s="145">
        <f>IF(N568="nulová",J568,0)</f>
        <v>0</v>
      </c>
      <c r="BJ568" s="18" t="s">
        <v>86</v>
      </c>
      <c r="BK568" s="145">
        <f>ROUND(I568*H568,2)</f>
        <v>0</v>
      </c>
      <c r="BL568" s="18" t="s">
        <v>311</v>
      </c>
      <c r="BM568" s="144" t="s">
        <v>2591</v>
      </c>
    </row>
    <row r="569" spans="2:65" s="1" customFormat="1" ht="19.5">
      <c r="B569" s="33"/>
      <c r="D569" s="146" t="s">
        <v>313</v>
      </c>
      <c r="F569" s="147" t="s">
        <v>6254</v>
      </c>
      <c r="I569" s="148"/>
      <c r="L569" s="33"/>
      <c r="M569" s="149"/>
      <c r="T569" s="54"/>
      <c r="AT569" s="18" t="s">
        <v>313</v>
      </c>
      <c r="AU569" s="18" t="s">
        <v>86</v>
      </c>
    </row>
    <row r="570" spans="2:65" s="1" customFormat="1" ht="16.5" customHeight="1">
      <c r="B570" s="33"/>
      <c r="C570" s="133" t="s">
        <v>1779</v>
      </c>
      <c r="D570" s="133" t="s">
        <v>307</v>
      </c>
      <c r="E570" s="134" t="s">
        <v>6255</v>
      </c>
      <c r="F570" s="135" t="s">
        <v>6256</v>
      </c>
      <c r="G570" s="136" t="s">
        <v>402</v>
      </c>
      <c r="H570" s="137">
        <v>1000</v>
      </c>
      <c r="I570" s="138"/>
      <c r="J570" s="139">
        <f>ROUND(I570*H570,2)</f>
        <v>0</v>
      </c>
      <c r="K570" s="135" t="s">
        <v>721</v>
      </c>
      <c r="L570" s="33"/>
      <c r="M570" s="140" t="s">
        <v>42</v>
      </c>
      <c r="N570" s="141" t="s">
        <v>50</v>
      </c>
      <c r="P570" s="142">
        <f>O570*H570</f>
        <v>0</v>
      </c>
      <c r="Q570" s="142">
        <v>0</v>
      </c>
      <c r="R570" s="142">
        <f>Q570*H570</f>
        <v>0</v>
      </c>
      <c r="S570" s="142">
        <v>0</v>
      </c>
      <c r="T570" s="143">
        <f>S570*H570</f>
        <v>0</v>
      </c>
      <c r="AR570" s="144" t="s">
        <v>311</v>
      </c>
      <c r="AT570" s="144" t="s">
        <v>307</v>
      </c>
      <c r="AU570" s="144" t="s">
        <v>86</v>
      </c>
      <c r="AY570" s="18" t="s">
        <v>305</v>
      </c>
      <c r="BE570" s="145">
        <f>IF(N570="základní",J570,0)</f>
        <v>0</v>
      </c>
      <c r="BF570" s="145">
        <f>IF(N570="snížená",J570,0)</f>
        <v>0</v>
      </c>
      <c r="BG570" s="145">
        <f>IF(N570="zákl. přenesená",J570,0)</f>
        <v>0</v>
      </c>
      <c r="BH570" s="145">
        <f>IF(N570="sníž. přenesená",J570,0)</f>
        <v>0</v>
      </c>
      <c r="BI570" s="145">
        <f>IF(N570="nulová",J570,0)</f>
        <v>0</v>
      </c>
      <c r="BJ570" s="18" t="s">
        <v>86</v>
      </c>
      <c r="BK570" s="145">
        <f>ROUND(I570*H570,2)</f>
        <v>0</v>
      </c>
      <c r="BL570" s="18" t="s">
        <v>311</v>
      </c>
      <c r="BM570" s="144" t="s">
        <v>2601</v>
      </c>
    </row>
    <row r="571" spans="2:65" s="1" customFormat="1" ht="11.25">
      <c r="B571" s="33"/>
      <c r="D571" s="146" t="s">
        <v>313</v>
      </c>
      <c r="F571" s="147" t="s">
        <v>6256</v>
      </c>
      <c r="I571" s="148"/>
      <c r="L571" s="33"/>
      <c r="M571" s="149"/>
      <c r="T571" s="54"/>
      <c r="AT571" s="18" t="s">
        <v>313</v>
      </c>
      <c r="AU571" s="18" t="s">
        <v>86</v>
      </c>
    </row>
    <row r="572" spans="2:65" s="1" customFormat="1" ht="16.5" customHeight="1">
      <c r="B572" s="33"/>
      <c r="C572" s="133" t="s">
        <v>1783</v>
      </c>
      <c r="D572" s="133" t="s">
        <v>307</v>
      </c>
      <c r="E572" s="134" t="s">
        <v>6257</v>
      </c>
      <c r="F572" s="135" t="s">
        <v>6258</v>
      </c>
      <c r="G572" s="136" t="s">
        <v>402</v>
      </c>
      <c r="H572" s="137">
        <v>1000</v>
      </c>
      <c r="I572" s="138"/>
      <c r="J572" s="139">
        <f>ROUND(I572*H572,2)</f>
        <v>0</v>
      </c>
      <c r="K572" s="135" t="s">
        <v>721</v>
      </c>
      <c r="L572" s="33"/>
      <c r="M572" s="140" t="s">
        <v>42</v>
      </c>
      <c r="N572" s="141" t="s">
        <v>50</v>
      </c>
      <c r="P572" s="142">
        <f>O572*H572</f>
        <v>0</v>
      </c>
      <c r="Q572" s="142">
        <v>0</v>
      </c>
      <c r="R572" s="142">
        <f>Q572*H572</f>
        <v>0</v>
      </c>
      <c r="S572" s="142">
        <v>0</v>
      </c>
      <c r="T572" s="143">
        <f>S572*H572</f>
        <v>0</v>
      </c>
      <c r="AR572" s="144" t="s">
        <v>311</v>
      </c>
      <c r="AT572" s="144" t="s">
        <v>307</v>
      </c>
      <c r="AU572" s="144" t="s">
        <v>86</v>
      </c>
      <c r="AY572" s="18" t="s">
        <v>305</v>
      </c>
      <c r="BE572" s="145">
        <f>IF(N572="základní",J572,0)</f>
        <v>0</v>
      </c>
      <c r="BF572" s="145">
        <f>IF(N572="snížená",J572,0)</f>
        <v>0</v>
      </c>
      <c r="BG572" s="145">
        <f>IF(N572="zákl. přenesená",J572,0)</f>
        <v>0</v>
      </c>
      <c r="BH572" s="145">
        <f>IF(N572="sníž. přenesená",J572,0)</f>
        <v>0</v>
      </c>
      <c r="BI572" s="145">
        <f>IF(N572="nulová",J572,0)</f>
        <v>0</v>
      </c>
      <c r="BJ572" s="18" t="s">
        <v>86</v>
      </c>
      <c r="BK572" s="145">
        <f>ROUND(I572*H572,2)</f>
        <v>0</v>
      </c>
      <c r="BL572" s="18" t="s">
        <v>311</v>
      </c>
      <c r="BM572" s="144" t="s">
        <v>2609</v>
      </c>
    </row>
    <row r="573" spans="2:65" s="1" customFormat="1" ht="11.25">
      <c r="B573" s="33"/>
      <c r="D573" s="146" t="s">
        <v>313</v>
      </c>
      <c r="F573" s="147" t="s">
        <v>6258</v>
      </c>
      <c r="I573" s="148"/>
      <c r="L573" s="33"/>
      <c r="M573" s="149"/>
      <c r="T573" s="54"/>
      <c r="AT573" s="18" t="s">
        <v>313</v>
      </c>
      <c r="AU573" s="18" t="s">
        <v>86</v>
      </c>
    </row>
    <row r="574" spans="2:65" s="1" customFormat="1" ht="16.5" customHeight="1">
      <c r="B574" s="33"/>
      <c r="C574" s="133" t="s">
        <v>1787</v>
      </c>
      <c r="D574" s="133" t="s">
        <v>307</v>
      </c>
      <c r="E574" s="134" t="s">
        <v>6541</v>
      </c>
      <c r="F574" s="135" t="s">
        <v>6542</v>
      </c>
      <c r="G574" s="136" t="s">
        <v>5668</v>
      </c>
      <c r="H574" s="137">
        <v>5</v>
      </c>
      <c r="I574" s="138"/>
      <c r="J574" s="139">
        <f>ROUND(I574*H574,2)</f>
        <v>0</v>
      </c>
      <c r="K574" s="135" t="s">
        <v>310</v>
      </c>
      <c r="L574" s="33"/>
      <c r="M574" s="140" t="s">
        <v>42</v>
      </c>
      <c r="N574" s="141" t="s">
        <v>50</v>
      </c>
      <c r="P574" s="142">
        <f>O574*H574</f>
        <v>0</v>
      </c>
      <c r="Q574" s="142">
        <v>0</v>
      </c>
      <c r="R574" s="142">
        <f>Q574*H574</f>
        <v>0</v>
      </c>
      <c r="S574" s="142">
        <v>0</v>
      </c>
      <c r="T574" s="143">
        <f>S574*H574</f>
        <v>0</v>
      </c>
      <c r="AR574" s="144" t="s">
        <v>311</v>
      </c>
      <c r="AT574" s="144" t="s">
        <v>307</v>
      </c>
      <c r="AU574" s="144" t="s">
        <v>86</v>
      </c>
      <c r="AY574" s="18" t="s">
        <v>305</v>
      </c>
      <c r="BE574" s="145">
        <f>IF(N574="základní",J574,0)</f>
        <v>0</v>
      </c>
      <c r="BF574" s="145">
        <f>IF(N574="snížená",J574,0)</f>
        <v>0</v>
      </c>
      <c r="BG574" s="145">
        <f>IF(N574="zákl. přenesená",J574,0)</f>
        <v>0</v>
      </c>
      <c r="BH574" s="145">
        <f>IF(N574="sníž. přenesená",J574,0)</f>
        <v>0</v>
      </c>
      <c r="BI574" s="145">
        <f>IF(N574="nulová",J574,0)</f>
        <v>0</v>
      </c>
      <c r="BJ574" s="18" t="s">
        <v>86</v>
      </c>
      <c r="BK574" s="145">
        <f>ROUND(I574*H574,2)</f>
        <v>0</v>
      </c>
      <c r="BL574" s="18" t="s">
        <v>311</v>
      </c>
      <c r="BM574" s="144" t="s">
        <v>2617</v>
      </c>
    </row>
    <row r="575" spans="2:65" s="1" customFormat="1" ht="11.25">
      <c r="B575" s="33"/>
      <c r="D575" s="146" t="s">
        <v>313</v>
      </c>
      <c r="F575" s="147" t="s">
        <v>6542</v>
      </c>
      <c r="I575" s="148"/>
      <c r="L575" s="33"/>
      <c r="M575" s="149"/>
      <c r="T575" s="54"/>
      <c r="AT575" s="18" t="s">
        <v>313</v>
      </c>
      <c r="AU575" s="18" t="s">
        <v>86</v>
      </c>
    </row>
    <row r="576" spans="2:65" s="1" customFormat="1" ht="11.25">
      <c r="B576" s="33"/>
      <c r="D576" s="150" t="s">
        <v>315</v>
      </c>
      <c r="F576" s="151" t="s">
        <v>6543</v>
      </c>
      <c r="I576" s="148"/>
      <c r="L576" s="33"/>
      <c r="M576" s="149"/>
      <c r="T576" s="54"/>
      <c r="AT576" s="18" t="s">
        <v>315</v>
      </c>
      <c r="AU576" s="18" t="s">
        <v>86</v>
      </c>
    </row>
    <row r="577" spans="2:65" s="1" customFormat="1" ht="33" customHeight="1">
      <c r="B577" s="33"/>
      <c r="C577" s="133" t="s">
        <v>1791</v>
      </c>
      <c r="D577" s="133" t="s">
        <v>307</v>
      </c>
      <c r="E577" s="134" t="s">
        <v>6450</v>
      </c>
      <c r="F577" s="135" t="s">
        <v>6451</v>
      </c>
      <c r="G577" s="136" t="s">
        <v>5668</v>
      </c>
      <c r="H577" s="137">
        <v>120</v>
      </c>
      <c r="I577" s="138"/>
      <c r="J577" s="139">
        <f>ROUND(I577*H577,2)</f>
        <v>0</v>
      </c>
      <c r="K577" s="135" t="s">
        <v>310</v>
      </c>
      <c r="L577" s="33"/>
      <c r="M577" s="140" t="s">
        <v>42</v>
      </c>
      <c r="N577" s="141" t="s">
        <v>50</v>
      </c>
      <c r="P577" s="142">
        <f>O577*H577</f>
        <v>0</v>
      </c>
      <c r="Q577" s="142">
        <v>0</v>
      </c>
      <c r="R577" s="142">
        <f>Q577*H577</f>
        <v>0</v>
      </c>
      <c r="S577" s="142">
        <v>0</v>
      </c>
      <c r="T577" s="143">
        <f>S577*H577</f>
        <v>0</v>
      </c>
      <c r="AR577" s="144" t="s">
        <v>311</v>
      </c>
      <c r="AT577" s="144" t="s">
        <v>307</v>
      </c>
      <c r="AU577" s="144" t="s">
        <v>86</v>
      </c>
      <c r="AY577" s="18" t="s">
        <v>305</v>
      </c>
      <c r="BE577" s="145">
        <f>IF(N577="základní",J577,0)</f>
        <v>0</v>
      </c>
      <c r="BF577" s="145">
        <f>IF(N577="snížená",J577,0)</f>
        <v>0</v>
      </c>
      <c r="BG577" s="145">
        <f>IF(N577="zákl. přenesená",J577,0)</f>
        <v>0</v>
      </c>
      <c r="BH577" s="145">
        <f>IF(N577="sníž. přenesená",J577,0)</f>
        <v>0</v>
      </c>
      <c r="BI577" s="145">
        <f>IF(N577="nulová",J577,0)</f>
        <v>0</v>
      </c>
      <c r="BJ577" s="18" t="s">
        <v>86</v>
      </c>
      <c r="BK577" s="145">
        <f>ROUND(I577*H577,2)</f>
        <v>0</v>
      </c>
      <c r="BL577" s="18" t="s">
        <v>311</v>
      </c>
      <c r="BM577" s="144" t="s">
        <v>2625</v>
      </c>
    </row>
    <row r="578" spans="2:65" s="1" customFormat="1" ht="19.5">
      <c r="B578" s="33"/>
      <c r="D578" s="146" t="s">
        <v>313</v>
      </c>
      <c r="F578" s="147" t="s">
        <v>6451</v>
      </c>
      <c r="I578" s="148"/>
      <c r="L578" s="33"/>
      <c r="M578" s="149"/>
      <c r="T578" s="54"/>
      <c r="AT578" s="18" t="s">
        <v>313</v>
      </c>
      <c r="AU578" s="18" t="s">
        <v>86</v>
      </c>
    </row>
    <row r="579" spans="2:65" s="1" customFormat="1" ht="11.25">
      <c r="B579" s="33"/>
      <c r="D579" s="150" t="s">
        <v>315</v>
      </c>
      <c r="F579" s="151" t="s">
        <v>6452</v>
      </c>
      <c r="I579" s="148"/>
      <c r="L579" s="33"/>
      <c r="M579" s="149"/>
      <c r="T579" s="54"/>
      <c r="AT579" s="18" t="s">
        <v>315</v>
      </c>
      <c r="AU579" s="18" t="s">
        <v>86</v>
      </c>
    </row>
    <row r="580" spans="2:65" s="1" customFormat="1" ht="16.5" customHeight="1">
      <c r="B580" s="33"/>
      <c r="C580" s="133" t="s">
        <v>1795</v>
      </c>
      <c r="D580" s="133" t="s">
        <v>307</v>
      </c>
      <c r="E580" s="134" t="s">
        <v>6544</v>
      </c>
      <c r="F580" s="135" t="s">
        <v>6276</v>
      </c>
      <c r="G580" s="136" t="s">
        <v>5668</v>
      </c>
      <c r="H580" s="137">
        <v>120</v>
      </c>
      <c r="I580" s="138"/>
      <c r="J580" s="139">
        <f>ROUND(I580*H580,2)</f>
        <v>0</v>
      </c>
      <c r="K580" s="135" t="s">
        <v>721</v>
      </c>
      <c r="L580" s="33"/>
      <c r="M580" s="140" t="s">
        <v>42</v>
      </c>
      <c r="N580" s="141" t="s">
        <v>50</v>
      </c>
      <c r="P580" s="142">
        <f>O580*H580</f>
        <v>0</v>
      </c>
      <c r="Q580" s="142">
        <v>0</v>
      </c>
      <c r="R580" s="142">
        <f>Q580*H580</f>
        <v>0</v>
      </c>
      <c r="S580" s="142">
        <v>0</v>
      </c>
      <c r="T580" s="143">
        <f>S580*H580</f>
        <v>0</v>
      </c>
      <c r="AR580" s="144" t="s">
        <v>311</v>
      </c>
      <c r="AT580" s="144" t="s">
        <v>307</v>
      </c>
      <c r="AU580" s="144" t="s">
        <v>86</v>
      </c>
      <c r="AY580" s="18" t="s">
        <v>305</v>
      </c>
      <c r="BE580" s="145">
        <f>IF(N580="základní",J580,0)</f>
        <v>0</v>
      </c>
      <c r="BF580" s="145">
        <f>IF(N580="snížená",J580,0)</f>
        <v>0</v>
      </c>
      <c r="BG580" s="145">
        <f>IF(N580="zákl. přenesená",J580,0)</f>
        <v>0</v>
      </c>
      <c r="BH580" s="145">
        <f>IF(N580="sníž. přenesená",J580,0)</f>
        <v>0</v>
      </c>
      <c r="BI580" s="145">
        <f>IF(N580="nulová",J580,0)</f>
        <v>0</v>
      </c>
      <c r="BJ580" s="18" t="s">
        <v>86</v>
      </c>
      <c r="BK580" s="145">
        <f>ROUND(I580*H580,2)</f>
        <v>0</v>
      </c>
      <c r="BL580" s="18" t="s">
        <v>311</v>
      </c>
      <c r="BM580" s="144" t="s">
        <v>2633</v>
      </c>
    </row>
    <row r="581" spans="2:65" s="1" customFormat="1" ht="11.25">
      <c r="B581" s="33"/>
      <c r="D581" s="146" t="s">
        <v>313</v>
      </c>
      <c r="F581" s="147" t="s">
        <v>6276</v>
      </c>
      <c r="I581" s="148"/>
      <c r="L581" s="33"/>
      <c r="M581" s="149"/>
      <c r="T581" s="54"/>
      <c r="AT581" s="18" t="s">
        <v>313</v>
      </c>
      <c r="AU581" s="18" t="s">
        <v>86</v>
      </c>
    </row>
    <row r="582" spans="2:65" s="1" customFormat="1" ht="24.2" customHeight="1">
      <c r="B582" s="33"/>
      <c r="C582" s="133" t="s">
        <v>1799</v>
      </c>
      <c r="D582" s="133" t="s">
        <v>307</v>
      </c>
      <c r="E582" s="134" t="s">
        <v>6453</v>
      </c>
      <c r="F582" s="135" t="s">
        <v>6454</v>
      </c>
      <c r="G582" s="136" t="s">
        <v>5668</v>
      </c>
      <c r="H582" s="137">
        <v>20</v>
      </c>
      <c r="I582" s="138"/>
      <c r="J582" s="139">
        <f>ROUND(I582*H582,2)</f>
        <v>0</v>
      </c>
      <c r="K582" s="135" t="s">
        <v>310</v>
      </c>
      <c r="L582" s="33"/>
      <c r="M582" s="140" t="s">
        <v>42</v>
      </c>
      <c r="N582" s="141" t="s">
        <v>50</v>
      </c>
      <c r="P582" s="142">
        <f>O582*H582</f>
        <v>0</v>
      </c>
      <c r="Q582" s="142">
        <v>0</v>
      </c>
      <c r="R582" s="142">
        <f>Q582*H582</f>
        <v>0</v>
      </c>
      <c r="S582" s="142">
        <v>0</v>
      </c>
      <c r="T582" s="143">
        <f>S582*H582</f>
        <v>0</v>
      </c>
      <c r="AR582" s="144" t="s">
        <v>311</v>
      </c>
      <c r="AT582" s="144" t="s">
        <v>307</v>
      </c>
      <c r="AU582" s="144" t="s">
        <v>86</v>
      </c>
      <c r="AY582" s="18" t="s">
        <v>305</v>
      </c>
      <c r="BE582" s="145">
        <f>IF(N582="základní",J582,0)</f>
        <v>0</v>
      </c>
      <c r="BF582" s="145">
        <f>IF(N582="snížená",J582,0)</f>
        <v>0</v>
      </c>
      <c r="BG582" s="145">
        <f>IF(N582="zákl. přenesená",J582,0)</f>
        <v>0</v>
      </c>
      <c r="BH582" s="145">
        <f>IF(N582="sníž. přenesená",J582,0)</f>
        <v>0</v>
      </c>
      <c r="BI582" s="145">
        <f>IF(N582="nulová",J582,0)</f>
        <v>0</v>
      </c>
      <c r="BJ582" s="18" t="s">
        <v>86</v>
      </c>
      <c r="BK582" s="145">
        <f>ROUND(I582*H582,2)</f>
        <v>0</v>
      </c>
      <c r="BL582" s="18" t="s">
        <v>311</v>
      </c>
      <c r="BM582" s="144" t="s">
        <v>2641</v>
      </c>
    </row>
    <row r="583" spans="2:65" s="1" customFormat="1" ht="19.5">
      <c r="B583" s="33"/>
      <c r="D583" s="146" t="s">
        <v>313</v>
      </c>
      <c r="F583" s="147" t="s">
        <v>6454</v>
      </c>
      <c r="I583" s="148"/>
      <c r="L583" s="33"/>
      <c r="M583" s="149"/>
      <c r="T583" s="54"/>
      <c r="AT583" s="18" t="s">
        <v>313</v>
      </c>
      <c r="AU583" s="18" t="s">
        <v>86</v>
      </c>
    </row>
    <row r="584" spans="2:65" s="1" customFormat="1" ht="11.25">
      <c r="B584" s="33"/>
      <c r="D584" s="150" t="s">
        <v>315</v>
      </c>
      <c r="F584" s="151" t="s">
        <v>6455</v>
      </c>
      <c r="I584" s="148"/>
      <c r="L584" s="33"/>
      <c r="M584" s="149"/>
      <c r="T584" s="54"/>
      <c r="AT584" s="18" t="s">
        <v>315</v>
      </c>
      <c r="AU584" s="18" t="s">
        <v>86</v>
      </c>
    </row>
    <row r="585" spans="2:65" s="1" customFormat="1" ht="16.5" customHeight="1">
      <c r="B585" s="33"/>
      <c r="C585" s="133" t="s">
        <v>1803</v>
      </c>
      <c r="D585" s="133" t="s">
        <v>307</v>
      </c>
      <c r="E585" s="134" t="s">
        <v>6545</v>
      </c>
      <c r="F585" s="135" t="s">
        <v>6457</v>
      </c>
      <c r="G585" s="136" t="s">
        <v>5668</v>
      </c>
      <c r="H585" s="137">
        <v>20</v>
      </c>
      <c r="I585" s="138"/>
      <c r="J585" s="139">
        <f>ROUND(I585*H585,2)</f>
        <v>0</v>
      </c>
      <c r="K585" s="135" t="s">
        <v>721</v>
      </c>
      <c r="L585" s="33"/>
      <c r="M585" s="140" t="s">
        <v>42</v>
      </c>
      <c r="N585" s="141" t="s">
        <v>50</v>
      </c>
      <c r="P585" s="142">
        <f>O585*H585</f>
        <v>0</v>
      </c>
      <c r="Q585" s="142">
        <v>0</v>
      </c>
      <c r="R585" s="142">
        <f>Q585*H585</f>
        <v>0</v>
      </c>
      <c r="S585" s="142">
        <v>0</v>
      </c>
      <c r="T585" s="143">
        <f>S585*H585</f>
        <v>0</v>
      </c>
      <c r="AR585" s="144" t="s">
        <v>311</v>
      </c>
      <c r="AT585" s="144" t="s">
        <v>307</v>
      </c>
      <c r="AU585" s="144" t="s">
        <v>86</v>
      </c>
      <c r="AY585" s="18" t="s">
        <v>305</v>
      </c>
      <c r="BE585" s="145">
        <f>IF(N585="základní",J585,0)</f>
        <v>0</v>
      </c>
      <c r="BF585" s="145">
        <f>IF(N585="snížená",J585,0)</f>
        <v>0</v>
      </c>
      <c r="BG585" s="145">
        <f>IF(N585="zákl. přenesená",J585,0)</f>
        <v>0</v>
      </c>
      <c r="BH585" s="145">
        <f>IF(N585="sníž. přenesená",J585,0)</f>
        <v>0</v>
      </c>
      <c r="BI585" s="145">
        <f>IF(N585="nulová",J585,0)</f>
        <v>0</v>
      </c>
      <c r="BJ585" s="18" t="s">
        <v>86</v>
      </c>
      <c r="BK585" s="145">
        <f>ROUND(I585*H585,2)</f>
        <v>0</v>
      </c>
      <c r="BL585" s="18" t="s">
        <v>311</v>
      </c>
      <c r="BM585" s="144" t="s">
        <v>2649</v>
      </c>
    </row>
    <row r="586" spans="2:65" s="1" customFormat="1" ht="11.25">
      <c r="B586" s="33"/>
      <c r="D586" s="146" t="s">
        <v>313</v>
      </c>
      <c r="F586" s="147" t="s">
        <v>6457</v>
      </c>
      <c r="I586" s="148"/>
      <c r="L586" s="33"/>
      <c r="M586" s="149"/>
      <c r="T586" s="54"/>
      <c r="AT586" s="18" t="s">
        <v>313</v>
      </c>
      <c r="AU586" s="18" t="s">
        <v>86</v>
      </c>
    </row>
    <row r="587" spans="2:65" s="1" customFormat="1" ht="16.5" customHeight="1">
      <c r="B587" s="33"/>
      <c r="C587" s="133" t="s">
        <v>1807</v>
      </c>
      <c r="D587" s="133" t="s">
        <v>307</v>
      </c>
      <c r="E587" s="134" t="s">
        <v>6277</v>
      </c>
      <c r="F587" s="135" t="s">
        <v>6278</v>
      </c>
      <c r="G587" s="136" t="s">
        <v>5668</v>
      </c>
      <c r="H587" s="137">
        <v>10</v>
      </c>
      <c r="I587" s="138"/>
      <c r="J587" s="139">
        <f>ROUND(I587*H587,2)</f>
        <v>0</v>
      </c>
      <c r="K587" s="135" t="s">
        <v>310</v>
      </c>
      <c r="L587" s="33"/>
      <c r="M587" s="140" t="s">
        <v>42</v>
      </c>
      <c r="N587" s="141" t="s">
        <v>50</v>
      </c>
      <c r="P587" s="142">
        <f>O587*H587</f>
        <v>0</v>
      </c>
      <c r="Q587" s="142">
        <v>0</v>
      </c>
      <c r="R587" s="142">
        <f>Q587*H587</f>
        <v>0</v>
      </c>
      <c r="S587" s="142">
        <v>0</v>
      </c>
      <c r="T587" s="143">
        <f>S587*H587</f>
        <v>0</v>
      </c>
      <c r="AR587" s="144" t="s">
        <v>311</v>
      </c>
      <c r="AT587" s="144" t="s">
        <v>307</v>
      </c>
      <c r="AU587" s="144" t="s">
        <v>86</v>
      </c>
      <c r="AY587" s="18" t="s">
        <v>305</v>
      </c>
      <c r="BE587" s="145">
        <f>IF(N587="základní",J587,0)</f>
        <v>0</v>
      </c>
      <c r="BF587" s="145">
        <f>IF(N587="snížená",J587,0)</f>
        <v>0</v>
      </c>
      <c r="BG587" s="145">
        <f>IF(N587="zákl. přenesená",J587,0)</f>
        <v>0</v>
      </c>
      <c r="BH587" s="145">
        <f>IF(N587="sníž. přenesená",J587,0)</f>
        <v>0</v>
      </c>
      <c r="BI587" s="145">
        <f>IF(N587="nulová",J587,0)</f>
        <v>0</v>
      </c>
      <c r="BJ587" s="18" t="s">
        <v>86</v>
      </c>
      <c r="BK587" s="145">
        <f>ROUND(I587*H587,2)</f>
        <v>0</v>
      </c>
      <c r="BL587" s="18" t="s">
        <v>311</v>
      </c>
      <c r="BM587" s="144" t="s">
        <v>2657</v>
      </c>
    </row>
    <row r="588" spans="2:65" s="1" customFormat="1" ht="11.25">
      <c r="B588" s="33"/>
      <c r="D588" s="146" t="s">
        <v>313</v>
      </c>
      <c r="F588" s="147" t="s">
        <v>6278</v>
      </c>
      <c r="I588" s="148"/>
      <c r="L588" s="33"/>
      <c r="M588" s="149"/>
      <c r="T588" s="54"/>
      <c r="AT588" s="18" t="s">
        <v>313</v>
      </c>
      <c r="AU588" s="18" t="s">
        <v>86</v>
      </c>
    </row>
    <row r="589" spans="2:65" s="1" customFormat="1" ht="11.25">
      <c r="B589" s="33"/>
      <c r="D589" s="150" t="s">
        <v>315</v>
      </c>
      <c r="F589" s="151" t="s">
        <v>6279</v>
      </c>
      <c r="I589" s="148"/>
      <c r="L589" s="33"/>
      <c r="M589" s="149"/>
      <c r="T589" s="54"/>
      <c r="AT589" s="18" t="s">
        <v>315</v>
      </c>
      <c r="AU589" s="18" t="s">
        <v>86</v>
      </c>
    </row>
    <row r="590" spans="2:65" s="1" customFormat="1" ht="24.2" customHeight="1">
      <c r="B590" s="33"/>
      <c r="C590" s="133" t="s">
        <v>1811</v>
      </c>
      <c r="D590" s="133" t="s">
        <v>307</v>
      </c>
      <c r="E590" s="134" t="s">
        <v>6546</v>
      </c>
      <c r="F590" s="135" t="s">
        <v>6281</v>
      </c>
      <c r="G590" s="136" t="s">
        <v>5668</v>
      </c>
      <c r="H590" s="137">
        <v>10</v>
      </c>
      <c r="I590" s="138"/>
      <c r="J590" s="139">
        <f>ROUND(I590*H590,2)</f>
        <v>0</v>
      </c>
      <c r="K590" s="135" t="s">
        <v>721</v>
      </c>
      <c r="L590" s="33"/>
      <c r="M590" s="140" t="s">
        <v>42</v>
      </c>
      <c r="N590" s="141" t="s">
        <v>50</v>
      </c>
      <c r="P590" s="142">
        <f>O590*H590</f>
        <v>0</v>
      </c>
      <c r="Q590" s="142">
        <v>0</v>
      </c>
      <c r="R590" s="142">
        <f>Q590*H590</f>
        <v>0</v>
      </c>
      <c r="S590" s="142">
        <v>0</v>
      </c>
      <c r="T590" s="143">
        <f>S590*H590</f>
        <v>0</v>
      </c>
      <c r="AR590" s="144" t="s">
        <v>311</v>
      </c>
      <c r="AT590" s="144" t="s">
        <v>307</v>
      </c>
      <c r="AU590" s="144" t="s">
        <v>86</v>
      </c>
      <c r="AY590" s="18" t="s">
        <v>305</v>
      </c>
      <c r="BE590" s="145">
        <f>IF(N590="základní",J590,0)</f>
        <v>0</v>
      </c>
      <c r="BF590" s="145">
        <f>IF(N590="snížená",J590,0)</f>
        <v>0</v>
      </c>
      <c r="BG590" s="145">
        <f>IF(N590="zákl. přenesená",J590,0)</f>
        <v>0</v>
      </c>
      <c r="BH590" s="145">
        <f>IF(N590="sníž. přenesená",J590,0)</f>
        <v>0</v>
      </c>
      <c r="BI590" s="145">
        <f>IF(N590="nulová",J590,0)</f>
        <v>0</v>
      </c>
      <c r="BJ590" s="18" t="s">
        <v>86</v>
      </c>
      <c r="BK590" s="145">
        <f>ROUND(I590*H590,2)</f>
        <v>0</v>
      </c>
      <c r="BL590" s="18" t="s">
        <v>311</v>
      </c>
      <c r="BM590" s="144" t="s">
        <v>2665</v>
      </c>
    </row>
    <row r="591" spans="2:65" s="1" customFormat="1" ht="11.25">
      <c r="B591" s="33"/>
      <c r="D591" s="146" t="s">
        <v>313</v>
      </c>
      <c r="F591" s="147" t="s">
        <v>6281</v>
      </c>
      <c r="I591" s="148"/>
      <c r="L591" s="33"/>
      <c r="M591" s="149"/>
      <c r="T591" s="54"/>
      <c r="AT591" s="18" t="s">
        <v>313</v>
      </c>
      <c r="AU591" s="18" t="s">
        <v>86</v>
      </c>
    </row>
    <row r="592" spans="2:65" s="1" customFormat="1" ht="76.349999999999994" customHeight="1">
      <c r="B592" s="33"/>
      <c r="C592" s="133" t="s">
        <v>1815</v>
      </c>
      <c r="D592" s="133" t="s">
        <v>307</v>
      </c>
      <c r="E592" s="134" t="s">
        <v>6547</v>
      </c>
      <c r="F592" s="135" t="s">
        <v>6299</v>
      </c>
      <c r="G592" s="136" t="s">
        <v>5668</v>
      </c>
      <c r="H592" s="137">
        <v>1</v>
      </c>
      <c r="I592" s="138"/>
      <c r="J592" s="139">
        <f>ROUND(I592*H592,2)</f>
        <v>0</v>
      </c>
      <c r="K592" s="135" t="s">
        <v>721</v>
      </c>
      <c r="L592" s="33"/>
      <c r="M592" s="140" t="s">
        <v>42</v>
      </c>
      <c r="N592" s="141" t="s">
        <v>50</v>
      </c>
      <c r="P592" s="142">
        <f>O592*H592</f>
        <v>0</v>
      </c>
      <c r="Q592" s="142">
        <v>0</v>
      </c>
      <c r="R592" s="142">
        <f>Q592*H592</f>
        <v>0</v>
      </c>
      <c r="S592" s="142">
        <v>0</v>
      </c>
      <c r="T592" s="143">
        <f>S592*H592</f>
        <v>0</v>
      </c>
      <c r="AR592" s="144" t="s">
        <v>311</v>
      </c>
      <c r="AT592" s="144" t="s">
        <v>307</v>
      </c>
      <c r="AU592" s="144" t="s">
        <v>86</v>
      </c>
      <c r="AY592" s="18" t="s">
        <v>305</v>
      </c>
      <c r="BE592" s="145">
        <f>IF(N592="základní",J592,0)</f>
        <v>0</v>
      </c>
      <c r="BF592" s="145">
        <f>IF(N592="snížená",J592,0)</f>
        <v>0</v>
      </c>
      <c r="BG592" s="145">
        <f>IF(N592="zákl. přenesená",J592,0)</f>
        <v>0</v>
      </c>
      <c r="BH592" s="145">
        <f>IF(N592="sníž. přenesená",J592,0)</f>
        <v>0</v>
      </c>
      <c r="BI592" s="145">
        <f>IF(N592="nulová",J592,0)</f>
        <v>0</v>
      </c>
      <c r="BJ592" s="18" t="s">
        <v>86</v>
      </c>
      <c r="BK592" s="145">
        <f>ROUND(I592*H592,2)</f>
        <v>0</v>
      </c>
      <c r="BL592" s="18" t="s">
        <v>311</v>
      </c>
      <c r="BM592" s="144" t="s">
        <v>2673</v>
      </c>
    </row>
    <row r="593" spans="2:65" s="1" customFormat="1" ht="39">
      <c r="B593" s="33"/>
      <c r="D593" s="146" t="s">
        <v>313</v>
      </c>
      <c r="F593" s="147" t="s">
        <v>6300</v>
      </c>
      <c r="I593" s="148"/>
      <c r="L593" s="33"/>
      <c r="M593" s="149"/>
      <c r="T593" s="54"/>
      <c r="AT593" s="18" t="s">
        <v>313</v>
      </c>
      <c r="AU593" s="18" t="s">
        <v>86</v>
      </c>
    </row>
    <row r="594" spans="2:65" s="1" customFormat="1" ht="66.75" customHeight="1">
      <c r="B594" s="33"/>
      <c r="C594" s="133" t="s">
        <v>1819</v>
      </c>
      <c r="D594" s="133" t="s">
        <v>307</v>
      </c>
      <c r="E594" s="134" t="s">
        <v>6548</v>
      </c>
      <c r="F594" s="135" t="s">
        <v>6472</v>
      </c>
      <c r="G594" s="136" t="s">
        <v>5668</v>
      </c>
      <c r="H594" s="137">
        <v>1</v>
      </c>
      <c r="I594" s="138"/>
      <c r="J594" s="139">
        <f>ROUND(I594*H594,2)</f>
        <v>0</v>
      </c>
      <c r="K594" s="135" t="s">
        <v>721</v>
      </c>
      <c r="L594" s="33"/>
      <c r="M594" s="140" t="s">
        <v>42</v>
      </c>
      <c r="N594" s="141" t="s">
        <v>50</v>
      </c>
      <c r="P594" s="142">
        <f>O594*H594</f>
        <v>0</v>
      </c>
      <c r="Q594" s="142">
        <v>0</v>
      </c>
      <c r="R594" s="142">
        <f>Q594*H594</f>
        <v>0</v>
      </c>
      <c r="S594" s="142">
        <v>0</v>
      </c>
      <c r="T594" s="143">
        <f>S594*H594</f>
        <v>0</v>
      </c>
      <c r="AR594" s="144" t="s">
        <v>311</v>
      </c>
      <c r="AT594" s="144" t="s">
        <v>307</v>
      </c>
      <c r="AU594" s="144" t="s">
        <v>86</v>
      </c>
      <c r="AY594" s="18" t="s">
        <v>305</v>
      </c>
      <c r="BE594" s="145">
        <f>IF(N594="základní",J594,0)</f>
        <v>0</v>
      </c>
      <c r="BF594" s="145">
        <f>IF(N594="snížená",J594,0)</f>
        <v>0</v>
      </c>
      <c r="BG594" s="145">
        <f>IF(N594="zákl. přenesená",J594,0)</f>
        <v>0</v>
      </c>
      <c r="BH594" s="145">
        <f>IF(N594="sníž. přenesená",J594,0)</f>
        <v>0</v>
      </c>
      <c r="BI594" s="145">
        <f>IF(N594="nulová",J594,0)</f>
        <v>0</v>
      </c>
      <c r="BJ594" s="18" t="s">
        <v>86</v>
      </c>
      <c r="BK594" s="145">
        <f>ROUND(I594*H594,2)</f>
        <v>0</v>
      </c>
      <c r="BL594" s="18" t="s">
        <v>311</v>
      </c>
      <c r="BM594" s="144" t="s">
        <v>2681</v>
      </c>
    </row>
    <row r="595" spans="2:65" s="1" customFormat="1" ht="39">
      <c r="B595" s="33"/>
      <c r="D595" s="146" t="s">
        <v>313</v>
      </c>
      <c r="F595" s="147" t="s">
        <v>6472</v>
      </c>
      <c r="I595" s="148"/>
      <c r="L595" s="33"/>
      <c r="M595" s="149"/>
      <c r="T595" s="54"/>
      <c r="AT595" s="18" t="s">
        <v>313</v>
      </c>
      <c r="AU595" s="18" t="s">
        <v>86</v>
      </c>
    </row>
    <row r="596" spans="2:65" s="1" customFormat="1" ht="24.2" customHeight="1">
      <c r="B596" s="33"/>
      <c r="C596" s="133" t="s">
        <v>1825</v>
      </c>
      <c r="D596" s="133" t="s">
        <v>307</v>
      </c>
      <c r="E596" s="134" t="s">
        <v>6549</v>
      </c>
      <c r="F596" s="135" t="s">
        <v>6305</v>
      </c>
      <c r="G596" s="136" t="s">
        <v>5668</v>
      </c>
      <c r="H596" s="137">
        <v>1</v>
      </c>
      <c r="I596" s="138"/>
      <c r="J596" s="139">
        <f>ROUND(I596*H596,2)</f>
        <v>0</v>
      </c>
      <c r="K596" s="135" t="s">
        <v>721</v>
      </c>
      <c r="L596" s="33"/>
      <c r="M596" s="140" t="s">
        <v>42</v>
      </c>
      <c r="N596" s="141" t="s">
        <v>50</v>
      </c>
      <c r="P596" s="142">
        <f>O596*H596</f>
        <v>0</v>
      </c>
      <c r="Q596" s="142">
        <v>0</v>
      </c>
      <c r="R596" s="142">
        <f>Q596*H596</f>
        <v>0</v>
      </c>
      <c r="S596" s="142">
        <v>0</v>
      </c>
      <c r="T596" s="143">
        <f>S596*H596</f>
        <v>0</v>
      </c>
      <c r="AR596" s="144" t="s">
        <v>311</v>
      </c>
      <c r="AT596" s="144" t="s">
        <v>307</v>
      </c>
      <c r="AU596" s="144" t="s">
        <v>86</v>
      </c>
      <c r="AY596" s="18" t="s">
        <v>305</v>
      </c>
      <c r="BE596" s="145">
        <f>IF(N596="základní",J596,0)</f>
        <v>0</v>
      </c>
      <c r="BF596" s="145">
        <f>IF(N596="snížená",J596,0)</f>
        <v>0</v>
      </c>
      <c r="BG596" s="145">
        <f>IF(N596="zákl. přenesená",J596,0)</f>
        <v>0</v>
      </c>
      <c r="BH596" s="145">
        <f>IF(N596="sníž. přenesená",J596,0)</f>
        <v>0</v>
      </c>
      <c r="BI596" s="145">
        <f>IF(N596="nulová",J596,0)</f>
        <v>0</v>
      </c>
      <c r="BJ596" s="18" t="s">
        <v>86</v>
      </c>
      <c r="BK596" s="145">
        <f>ROUND(I596*H596,2)</f>
        <v>0</v>
      </c>
      <c r="BL596" s="18" t="s">
        <v>311</v>
      </c>
      <c r="BM596" s="144" t="s">
        <v>2689</v>
      </c>
    </row>
    <row r="597" spans="2:65" s="1" customFormat="1" ht="19.5">
      <c r="B597" s="33"/>
      <c r="D597" s="146" t="s">
        <v>313</v>
      </c>
      <c r="F597" s="147" t="s">
        <v>6305</v>
      </c>
      <c r="I597" s="148"/>
      <c r="L597" s="33"/>
      <c r="M597" s="149"/>
      <c r="T597" s="54"/>
      <c r="AT597" s="18" t="s">
        <v>313</v>
      </c>
      <c r="AU597" s="18" t="s">
        <v>86</v>
      </c>
    </row>
    <row r="598" spans="2:65" s="1" customFormat="1" ht="24.2" customHeight="1">
      <c r="B598" s="33"/>
      <c r="C598" s="133" t="s">
        <v>1829</v>
      </c>
      <c r="D598" s="133" t="s">
        <v>307</v>
      </c>
      <c r="E598" s="134" t="s">
        <v>6550</v>
      </c>
      <c r="F598" s="135" t="s">
        <v>6307</v>
      </c>
      <c r="G598" s="136" t="s">
        <v>5668</v>
      </c>
      <c r="H598" s="137">
        <v>1</v>
      </c>
      <c r="I598" s="138"/>
      <c r="J598" s="139">
        <f>ROUND(I598*H598,2)</f>
        <v>0</v>
      </c>
      <c r="K598" s="135" t="s">
        <v>721</v>
      </c>
      <c r="L598" s="33"/>
      <c r="M598" s="140" t="s">
        <v>42</v>
      </c>
      <c r="N598" s="141" t="s">
        <v>50</v>
      </c>
      <c r="P598" s="142">
        <f>O598*H598</f>
        <v>0</v>
      </c>
      <c r="Q598" s="142">
        <v>0</v>
      </c>
      <c r="R598" s="142">
        <f>Q598*H598</f>
        <v>0</v>
      </c>
      <c r="S598" s="142">
        <v>0</v>
      </c>
      <c r="T598" s="143">
        <f>S598*H598</f>
        <v>0</v>
      </c>
      <c r="AR598" s="144" t="s">
        <v>311</v>
      </c>
      <c r="AT598" s="144" t="s">
        <v>307</v>
      </c>
      <c r="AU598" s="144" t="s">
        <v>86</v>
      </c>
      <c r="AY598" s="18" t="s">
        <v>305</v>
      </c>
      <c r="BE598" s="145">
        <f>IF(N598="základní",J598,0)</f>
        <v>0</v>
      </c>
      <c r="BF598" s="145">
        <f>IF(N598="snížená",J598,0)</f>
        <v>0</v>
      </c>
      <c r="BG598" s="145">
        <f>IF(N598="zákl. přenesená",J598,0)</f>
        <v>0</v>
      </c>
      <c r="BH598" s="145">
        <f>IF(N598="sníž. přenesená",J598,0)</f>
        <v>0</v>
      </c>
      <c r="BI598" s="145">
        <f>IF(N598="nulová",J598,0)</f>
        <v>0</v>
      </c>
      <c r="BJ598" s="18" t="s">
        <v>86</v>
      </c>
      <c r="BK598" s="145">
        <f>ROUND(I598*H598,2)</f>
        <v>0</v>
      </c>
      <c r="BL598" s="18" t="s">
        <v>311</v>
      </c>
      <c r="BM598" s="144" t="s">
        <v>2697</v>
      </c>
    </row>
    <row r="599" spans="2:65" s="1" customFormat="1" ht="11.25">
      <c r="B599" s="33"/>
      <c r="D599" s="146" t="s">
        <v>313</v>
      </c>
      <c r="F599" s="147" t="s">
        <v>6307</v>
      </c>
      <c r="I599" s="148"/>
      <c r="L599" s="33"/>
      <c r="M599" s="149"/>
      <c r="T599" s="54"/>
      <c r="AT599" s="18" t="s">
        <v>313</v>
      </c>
      <c r="AU599" s="18" t="s">
        <v>86</v>
      </c>
    </row>
    <row r="600" spans="2:65" s="11" customFormat="1" ht="25.9" customHeight="1">
      <c r="B600" s="121"/>
      <c r="D600" s="122" t="s">
        <v>78</v>
      </c>
      <c r="E600" s="123" t="s">
        <v>6551</v>
      </c>
      <c r="F600" s="123" t="s">
        <v>6552</v>
      </c>
      <c r="I600" s="124"/>
      <c r="J600" s="125">
        <f>BK600</f>
        <v>0</v>
      </c>
      <c r="L600" s="121"/>
      <c r="M600" s="126"/>
      <c r="P600" s="127">
        <f>SUM(P601:P766)</f>
        <v>0</v>
      </c>
      <c r="R600" s="127">
        <f>SUM(R601:R766)</f>
        <v>0</v>
      </c>
      <c r="T600" s="128">
        <f>SUM(T601:T766)</f>
        <v>0</v>
      </c>
      <c r="AR600" s="122" t="s">
        <v>86</v>
      </c>
      <c r="AT600" s="129" t="s">
        <v>78</v>
      </c>
      <c r="AU600" s="129" t="s">
        <v>79</v>
      </c>
      <c r="AY600" s="122" t="s">
        <v>305</v>
      </c>
      <c r="BK600" s="130">
        <f>SUM(BK601:BK766)</f>
        <v>0</v>
      </c>
    </row>
    <row r="601" spans="2:65" s="1" customFormat="1" ht="16.5" customHeight="1">
      <c r="B601" s="33"/>
      <c r="C601" s="133" t="s">
        <v>1833</v>
      </c>
      <c r="D601" s="133" t="s">
        <v>307</v>
      </c>
      <c r="E601" s="134" t="s">
        <v>6553</v>
      </c>
      <c r="F601" s="135" t="s">
        <v>6554</v>
      </c>
      <c r="G601" s="136" t="s">
        <v>5668</v>
      </c>
      <c r="H601" s="137">
        <v>1</v>
      </c>
      <c r="I601" s="138"/>
      <c r="J601" s="139">
        <f>ROUND(I601*H601,2)</f>
        <v>0</v>
      </c>
      <c r="K601" s="135" t="s">
        <v>310</v>
      </c>
      <c r="L601" s="33"/>
      <c r="M601" s="140" t="s">
        <v>42</v>
      </c>
      <c r="N601" s="141" t="s">
        <v>50</v>
      </c>
      <c r="P601" s="142">
        <f>O601*H601</f>
        <v>0</v>
      </c>
      <c r="Q601" s="142">
        <v>0</v>
      </c>
      <c r="R601" s="142">
        <f>Q601*H601</f>
        <v>0</v>
      </c>
      <c r="S601" s="142">
        <v>0</v>
      </c>
      <c r="T601" s="143">
        <f>S601*H601</f>
        <v>0</v>
      </c>
      <c r="AR601" s="144" t="s">
        <v>311</v>
      </c>
      <c r="AT601" s="144" t="s">
        <v>307</v>
      </c>
      <c r="AU601" s="144" t="s">
        <v>86</v>
      </c>
      <c r="AY601" s="18" t="s">
        <v>305</v>
      </c>
      <c r="BE601" s="145">
        <f>IF(N601="základní",J601,0)</f>
        <v>0</v>
      </c>
      <c r="BF601" s="145">
        <f>IF(N601="snížená",J601,0)</f>
        <v>0</v>
      </c>
      <c r="BG601" s="145">
        <f>IF(N601="zákl. přenesená",J601,0)</f>
        <v>0</v>
      </c>
      <c r="BH601" s="145">
        <f>IF(N601="sníž. přenesená",J601,0)</f>
        <v>0</v>
      </c>
      <c r="BI601" s="145">
        <f>IF(N601="nulová",J601,0)</f>
        <v>0</v>
      </c>
      <c r="BJ601" s="18" t="s">
        <v>86</v>
      </c>
      <c r="BK601" s="145">
        <f>ROUND(I601*H601,2)</f>
        <v>0</v>
      </c>
      <c r="BL601" s="18" t="s">
        <v>311</v>
      </c>
      <c r="BM601" s="144" t="s">
        <v>2705</v>
      </c>
    </row>
    <row r="602" spans="2:65" s="1" customFormat="1" ht="11.25">
      <c r="B602" s="33"/>
      <c r="D602" s="146" t="s">
        <v>313</v>
      </c>
      <c r="F602" s="147" t="s">
        <v>6554</v>
      </c>
      <c r="I602" s="148"/>
      <c r="L602" s="33"/>
      <c r="M602" s="149"/>
      <c r="T602" s="54"/>
      <c r="AT602" s="18" t="s">
        <v>313</v>
      </c>
      <c r="AU602" s="18" t="s">
        <v>86</v>
      </c>
    </row>
    <row r="603" spans="2:65" s="1" customFormat="1" ht="11.25">
      <c r="B603" s="33"/>
      <c r="D603" s="150" t="s">
        <v>315</v>
      </c>
      <c r="F603" s="151" t="s">
        <v>6555</v>
      </c>
      <c r="I603" s="148"/>
      <c r="L603" s="33"/>
      <c r="M603" s="149"/>
      <c r="T603" s="54"/>
      <c r="AT603" s="18" t="s">
        <v>315</v>
      </c>
      <c r="AU603" s="18" t="s">
        <v>86</v>
      </c>
    </row>
    <row r="604" spans="2:65" s="1" customFormat="1" ht="66.75" customHeight="1">
      <c r="B604" s="33"/>
      <c r="C604" s="133" t="s">
        <v>1837</v>
      </c>
      <c r="D604" s="133" t="s">
        <v>307</v>
      </c>
      <c r="E604" s="134" t="s">
        <v>6556</v>
      </c>
      <c r="F604" s="135" t="s">
        <v>6557</v>
      </c>
      <c r="G604" s="136" t="s">
        <v>5668</v>
      </c>
      <c r="H604" s="137">
        <v>1</v>
      </c>
      <c r="I604" s="138"/>
      <c r="J604" s="139">
        <f>ROUND(I604*H604,2)</f>
        <v>0</v>
      </c>
      <c r="K604" s="135" t="s">
        <v>721</v>
      </c>
      <c r="L604" s="33"/>
      <c r="M604" s="140" t="s">
        <v>42</v>
      </c>
      <c r="N604" s="141" t="s">
        <v>50</v>
      </c>
      <c r="P604" s="142">
        <f>O604*H604</f>
        <v>0</v>
      </c>
      <c r="Q604" s="142">
        <v>0</v>
      </c>
      <c r="R604" s="142">
        <f>Q604*H604</f>
        <v>0</v>
      </c>
      <c r="S604" s="142">
        <v>0</v>
      </c>
      <c r="T604" s="143">
        <f>S604*H604</f>
        <v>0</v>
      </c>
      <c r="AR604" s="144" t="s">
        <v>311</v>
      </c>
      <c r="AT604" s="144" t="s">
        <v>307</v>
      </c>
      <c r="AU604" s="144" t="s">
        <v>86</v>
      </c>
      <c r="AY604" s="18" t="s">
        <v>305</v>
      </c>
      <c r="BE604" s="145">
        <f>IF(N604="základní",J604,0)</f>
        <v>0</v>
      </c>
      <c r="BF604" s="145">
        <f>IF(N604="snížená",J604,0)</f>
        <v>0</v>
      </c>
      <c r="BG604" s="145">
        <f>IF(N604="zákl. přenesená",J604,0)</f>
        <v>0</v>
      </c>
      <c r="BH604" s="145">
        <f>IF(N604="sníž. přenesená",J604,0)</f>
        <v>0</v>
      </c>
      <c r="BI604" s="145">
        <f>IF(N604="nulová",J604,0)</f>
        <v>0</v>
      </c>
      <c r="BJ604" s="18" t="s">
        <v>86</v>
      </c>
      <c r="BK604" s="145">
        <f>ROUND(I604*H604,2)</f>
        <v>0</v>
      </c>
      <c r="BL604" s="18" t="s">
        <v>311</v>
      </c>
      <c r="BM604" s="144" t="s">
        <v>2713</v>
      </c>
    </row>
    <row r="605" spans="2:65" s="1" customFormat="1" ht="39">
      <c r="B605" s="33"/>
      <c r="D605" s="146" t="s">
        <v>313</v>
      </c>
      <c r="F605" s="147" t="s">
        <v>6558</v>
      </c>
      <c r="I605" s="148"/>
      <c r="L605" s="33"/>
      <c r="M605" s="149"/>
      <c r="T605" s="54"/>
      <c r="AT605" s="18" t="s">
        <v>313</v>
      </c>
      <c r="AU605" s="18" t="s">
        <v>86</v>
      </c>
    </row>
    <row r="606" spans="2:65" s="1" customFormat="1" ht="16.5" customHeight="1">
      <c r="B606" s="33"/>
      <c r="C606" s="133" t="s">
        <v>1841</v>
      </c>
      <c r="D606" s="133" t="s">
        <v>307</v>
      </c>
      <c r="E606" s="134" t="s">
        <v>6559</v>
      </c>
      <c r="F606" s="135" t="s">
        <v>6560</v>
      </c>
      <c r="G606" s="136" t="s">
        <v>5668</v>
      </c>
      <c r="H606" s="137">
        <v>1</v>
      </c>
      <c r="I606" s="138"/>
      <c r="J606" s="139">
        <f>ROUND(I606*H606,2)</f>
        <v>0</v>
      </c>
      <c r="K606" s="135" t="s">
        <v>310</v>
      </c>
      <c r="L606" s="33"/>
      <c r="M606" s="140" t="s">
        <v>42</v>
      </c>
      <c r="N606" s="141" t="s">
        <v>50</v>
      </c>
      <c r="P606" s="142">
        <f>O606*H606</f>
        <v>0</v>
      </c>
      <c r="Q606" s="142">
        <v>0</v>
      </c>
      <c r="R606" s="142">
        <f>Q606*H606</f>
        <v>0</v>
      </c>
      <c r="S606" s="142">
        <v>0</v>
      </c>
      <c r="T606" s="143">
        <f>S606*H606</f>
        <v>0</v>
      </c>
      <c r="AR606" s="144" t="s">
        <v>311</v>
      </c>
      <c r="AT606" s="144" t="s">
        <v>307</v>
      </c>
      <c r="AU606" s="144" t="s">
        <v>86</v>
      </c>
      <c r="AY606" s="18" t="s">
        <v>305</v>
      </c>
      <c r="BE606" s="145">
        <f>IF(N606="základní",J606,0)</f>
        <v>0</v>
      </c>
      <c r="BF606" s="145">
        <f>IF(N606="snížená",J606,0)</f>
        <v>0</v>
      </c>
      <c r="BG606" s="145">
        <f>IF(N606="zákl. přenesená",J606,0)</f>
        <v>0</v>
      </c>
      <c r="BH606" s="145">
        <f>IF(N606="sníž. přenesená",J606,0)</f>
        <v>0</v>
      </c>
      <c r="BI606" s="145">
        <f>IF(N606="nulová",J606,0)</f>
        <v>0</v>
      </c>
      <c r="BJ606" s="18" t="s">
        <v>86</v>
      </c>
      <c r="BK606" s="145">
        <f>ROUND(I606*H606,2)</f>
        <v>0</v>
      </c>
      <c r="BL606" s="18" t="s">
        <v>311</v>
      </c>
      <c r="BM606" s="144" t="s">
        <v>2721</v>
      </c>
    </row>
    <row r="607" spans="2:65" s="1" customFormat="1" ht="11.25">
      <c r="B607" s="33"/>
      <c r="D607" s="146" t="s">
        <v>313</v>
      </c>
      <c r="F607" s="147" t="s">
        <v>6560</v>
      </c>
      <c r="I607" s="148"/>
      <c r="L607" s="33"/>
      <c r="M607" s="149"/>
      <c r="T607" s="54"/>
      <c r="AT607" s="18" t="s">
        <v>313</v>
      </c>
      <c r="AU607" s="18" t="s">
        <v>86</v>
      </c>
    </row>
    <row r="608" spans="2:65" s="1" customFormat="1" ht="11.25">
      <c r="B608" s="33"/>
      <c r="D608" s="150" t="s">
        <v>315</v>
      </c>
      <c r="F608" s="151" t="s">
        <v>6561</v>
      </c>
      <c r="I608" s="148"/>
      <c r="L608" s="33"/>
      <c r="M608" s="149"/>
      <c r="T608" s="54"/>
      <c r="AT608" s="18" t="s">
        <v>315</v>
      </c>
      <c r="AU608" s="18" t="s">
        <v>86</v>
      </c>
    </row>
    <row r="609" spans="2:65" s="1" customFormat="1" ht="62.65" customHeight="1">
      <c r="B609" s="33"/>
      <c r="C609" s="133" t="s">
        <v>1845</v>
      </c>
      <c r="D609" s="133" t="s">
        <v>307</v>
      </c>
      <c r="E609" s="134" t="s">
        <v>6562</v>
      </c>
      <c r="F609" s="135" t="s">
        <v>6563</v>
      </c>
      <c r="G609" s="136" t="s">
        <v>5668</v>
      </c>
      <c r="H609" s="137">
        <v>1</v>
      </c>
      <c r="I609" s="138"/>
      <c r="J609" s="139">
        <f>ROUND(I609*H609,2)</f>
        <v>0</v>
      </c>
      <c r="K609" s="135" t="s">
        <v>721</v>
      </c>
      <c r="L609" s="33"/>
      <c r="M609" s="140" t="s">
        <v>42</v>
      </c>
      <c r="N609" s="141" t="s">
        <v>50</v>
      </c>
      <c r="P609" s="142">
        <f>O609*H609</f>
        <v>0</v>
      </c>
      <c r="Q609" s="142">
        <v>0</v>
      </c>
      <c r="R609" s="142">
        <f>Q609*H609</f>
        <v>0</v>
      </c>
      <c r="S609" s="142">
        <v>0</v>
      </c>
      <c r="T609" s="143">
        <f>S609*H609</f>
        <v>0</v>
      </c>
      <c r="AR609" s="144" t="s">
        <v>311</v>
      </c>
      <c r="AT609" s="144" t="s">
        <v>307</v>
      </c>
      <c r="AU609" s="144" t="s">
        <v>86</v>
      </c>
      <c r="AY609" s="18" t="s">
        <v>305</v>
      </c>
      <c r="BE609" s="145">
        <f>IF(N609="základní",J609,0)</f>
        <v>0</v>
      </c>
      <c r="BF609" s="145">
        <f>IF(N609="snížená",J609,0)</f>
        <v>0</v>
      </c>
      <c r="BG609" s="145">
        <f>IF(N609="zákl. přenesená",J609,0)</f>
        <v>0</v>
      </c>
      <c r="BH609" s="145">
        <f>IF(N609="sníž. přenesená",J609,0)</f>
        <v>0</v>
      </c>
      <c r="BI609" s="145">
        <f>IF(N609="nulová",J609,0)</f>
        <v>0</v>
      </c>
      <c r="BJ609" s="18" t="s">
        <v>86</v>
      </c>
      <c r="BK609" s="145">
        <f>ROUND(I609*H609,2)</f>
        <v>0</v>
      </c>
      <c r="BL609" s="18" t="s">
        <v>311</v>
      </c>
      <c r="BM609" s="144" t="s">
        <v>2729</v>
      </c>
    </row>
    <row r="610" spans="2:65" s="1" customFormat="1" ht="39">
      <c r="B610" s="33"/>
      <c r="D610" s="146" t="s">
        <v>313</v>
      </c>
      <c r="F610" s="147" t="s">
        <v>6563</v>
      </c>
      <c r="I610" s="148"/>
      <c r="L610" s="33"/>
      <c r="M610" s="149"/>
      <c r="T610" s="54"/>
      <c r="AT610" s="18" t="s">
        <v>313</v>
      </c>
      <c r="AU610" s="18" t="s">
        <v>86</v>
      </c>
    </row>
    <row r="611" spans="2:65" s="1" customFormat="1" ht="16.5" customHeight="1">
      <c r="B611" s="33"/>
      <c r="C611" s="133" t="s">
        <v>1849</v>
      </c>
      <c r="D611" s="133" t="s">
        <v>307</v>
      </c>
      <c r="E611" s="134" t="s">
        <v>6564</v>
      </c>
      <c r="F611" s="135" t="s">
        <v>6565</v>
      </c>
      <c r="G611" s="136" t="s">
        <v>5668</v>
      </c>
      <c r="H611" s="137">
        <v>3</v>
      </c>
      <c r="I611" s="138"/>
      <c r="J611" s="139">
        <f>ROUND(I611*H611,2)</f>
        <v>0</v>
      </c>
      <c r="K611" s="135" t="s">
        <v>310</v>
      </c>
      <c r="L611" s="33"/>
      <c r="M611" s="140" t="s">
        <v>42</v>
      </c>
      <c r="N611" s="141" t="s">
        <v>50</v>
      </c>
      <c r="P611" s="142">
        <f>O611*H611</f>
        <v>0</v>
      </c>
      <c r="Q611" s="142">
        <v>0</v>
      </c>
      <c r="R611" s="142">
        <f>Q611*H611</f>
        <v>0</v>
      </c>
      <c r="S611" s="142">
        <v>0</v>
      </c>
      <c r="T611" s="143">
        <f>S611*H611</f>
        <v>0</v>
      </c>
      <c r="AR611" s="144" t="s">
        <v>311</v>
      </c>
      <c r="AT611" s="144" t="s">
        <v>307</v>
      </c>
      <c r="AU611" s="144" t="s">
        <v>86</v>
      </c>
      <c r="AY611" s="18" t="s">
        <v>305</v>
      </c>
      <c r="BE611" s="145">
        <f>IF(N611="základní",J611,0)</f>
        <v>0</v>
      </c>
      <c r="BF611" s="145">
        <f>IF(N611="snížená",J611,0)</f>
        <v>0</v>
      </c>
      <c r="BG611" s="145">
        <f>IF(N611="zákl. přenesená",J611,0)</f>
        <v>0</v>
      </c>
      <c r="BH611" s="145">
        <f>IF(N611="sníž. přenesená",J611,0)</f>
        <v>0</v>
      </c>
      <c r="BI611" s="145">
        <f>IF(N611="nulová",J611,0)</f>
        <v>0</v>
      </c>
      <c r="BJ611" s="18" t="s">
        <v>86</v>
      </c>
      <c r="BK611" s="145">
        <f>ROUND(I611*H611,2)</f>
        <v>0</v>
      </c>
      <c r="BL611" s="18" t="s">
        <v>311</v>
      </c>
      <c r="BM611" s="144" t="s">
        <v>2737</v>
      </c>
    </row>
    <row r="612" spans="2:65" s="1" customFormat="1" ht="11.25">
      <c r="B612" s="33"/>
      <c r="D612" s="146" t="s">
        <v>313</v>
      </c>
      <c r="F612" s="147" t="s">
        <v>6565</v>
      </c>
      <c r="I612" s="148"/>
      <c r="L612" s="33"/>
      <c r="M612" s="149"/>
      <c r="T612" s="54"/>
      <c r="AT612" s="18" t="s">
        <v>313</v>
      </c>
      <c r="AU612" s="18" t="s">
        <v>86</v>
      </c>
    </row>
    <row r="613" spans="2:65" s="1" customFormat="1" ht="11.25">
      <c r="B613" s="33"/>
      <c r="D613" s="150" t="s">
        <v>315</v>
      </c>
      <c r="F613" s="151" t="s">
        <v>6566</v>
      </c>
      <c r="I613" s="148"/>
      <c r="L613" s="33"/>
      <c r="M613" s="149"/>
      <c r="T613" s="54"/>
      <c r="AT613" s="18" t="s">
        <v>315</v>
      </c>
      <c r="AU613" s="18" t="s">
        <v>86</v>
      </c>
    </row>
    <row r="614" spans="2:65" s="1" customFormat="1" ht="37.9" customHeight="1">
      <c r="B614" s="33"/>
      <c r="C614" s="133" t="s">
        <v>1853</v>
      </c>
      <c r="D614" s="133" t="s">
        <v>307</v>
      </c>
      <c r="E614" s="134" t="s">
        <v>6567</v>
      </c>
      <c r="F614" s="135" t="s">
        <v>6568</v>
      </c>
      <c r="G614" s="136" t="s">
        <v>5668</v>
      </c>
      <c r="H614" s="137">
        <v>3</v>
      </c>
      <c r="I614" s="138"/>
      <c r="J614" s="139">
        <f>ROUND(I614*H614,2)</f>
        <v>0</v>
      </c>
      <c r="K614" s="135" t="s">
        <v>721</v>
      </c>
      <c r="L614" s="33"/>
      <c r="M614" s="140" t="s">
        <v>42</v>
      </c>
      <c r="N614" s="141" t="s">
        <v>50</v>
      </c>
      <c r="P614" s="142">
        <f>O614*H614</f>
        <v>0</v>
      </c>
      <c r="Q614" s="142">
        <v>0</v>
      </c>
      <c r="R614" s="142">
        <f>Q614*H614</f>
        <v>0</v>
      </c>
      <c r="S614" s="142">
        <v>0</v>
      </c>
      <c r="T614" s="143">
        <f>S614*H614</f>
        <v>0</v>
      </c>
      <c r="AR614" s="144" t="s">
        <v>311</v>
      </c>
      <c r="AT614" s="144" t="s">
        <v>307</v>
      </c>
      <c r="AU614" s="144" t="s">
        <v>86</v>
      </c>
      <c r="AY614" s="18" t="s">
        <v>305</v>
      </c>
      <c r="BE614" s="145">
        <f>IF(N614="základní",J614,0)</f>
        <v>0</v>
      </c>
      <c r="BF614" s="145">
        <f>IF(N614="snížená",J614,0)</f>
        <v>0</v>
      </c>
      <c r="BG614" s="145">
        <f>IF(N614="zákl. přenesená",J614,0)</f>
        <v>0</v>
      </c>
      <c r="BH614" s="145">
        <f>IF(N614="sníž. přenesená",J614,0)</f>
        <v>0</v>
      </c>
      <c r="BI614" s="145">
        <f>IF(N614="nulová",J614,0)</f>
        <v>0</v>
      </c>
      <c r="BJ614" s="18" t="s">
        <v>86</v>
      </c>
      <c r="BK614" s="145">
        <f>ROUND(I614*H614,2)</f>
        <v>0</v>
      </c>
      <c r="BL614" s="18" t="s">
        <v>311</v>
      </c>
      <c r="BM614" s="144" t="s">
        <v>2745</v>
      </c>
    </row>
    <row r="615" spans="2:65" s="1" customFormat="1" ht="19.5">
      <c r="B615" s="33"/>
      <c r="D615" s="146" t="s">
        <v>313</v>
      </c>
      <c r="F615" s="147" t="s">
        <v>6568</v>
      </c>
      <c r="I615" s="148"/>
      <c r="L615" s="33"/>
      <c r="M615" s="149"/>
      <c r="T615" s="54"/>
      <c r="AT615" s="18" t="s">
        <v>313</v>
      </c>
      <c r="AU615" s="18" t="s">
        <v>86</v>
      </c>
    </row>
    <row r="616" spans="2:65" s="1" customFormat="1" ht="16.5" customHeight="1">
      <c r="B616" s="33"/>
      <c r="C616" s="133" t="s">
        <v>1857</v>
      </c>
      <c r="D616" s="133" t="s">
        <v>307</v>
      </c>
      <c r="E616" s="134" t="s">
        <v>6569</v>
      </c>
      <c r="F616" s="135" t="s">
        <v>6570</v>
      </c>
      <c r="G616" s="136" t="s">
        <v>5668</v>
      </c>
      <c r="H616" s="137">
        <v>2</v>
      </c>
      <c r="I616" s="138"/>
      <c r="J616" s="139">
        <f>ROUND(I616*H616,2)</f>
        <v>0</v>
      </c>
      <c r="K616" s="135" t="s">
        <v>310</v>
      </c>
      <c r="L616" s="33"/>
      <c r="M616" s="140" t="s">
        <v>42</v>
      </c>
      <c r="N616" s="141" t="s">
        <v>50</v>
      </c>
      <c r="P616" s="142">
        <f>O616*H616</f>
        <v>0</v>
      </c>
      <c r="Q616" s="142">
        <v>0</v>
      </c>
      <c r="R616" s="142">
        <f>Q616*H616</f>
        <v>0</v>
      </c>
      <c r="S616" s="142">
        <v>0</v>
      </c>
      <c r="T616" s="143">
        <f>S616*H616</f>
        <v>0</v>
      </c>
      <c r="AR616" s="144" t="s">
        <v>311</v>
      </c>
      <c r="AT616" s="144" t="s">
        <v>307</v>
      </c>
      <c r="AU616" s="144" t="s">
        <v>86</v>
      </c>
      <c r="AY616" s="18" t="s">
        <v>305</v>
      </c>
      <c r="BE616" s="145">
        <f>IF(N616="základní",J616,0)</f>
        <v>0</v>
      </c>
      <c r="BF616" s="145">
        <f>IF(N616="snížená",J616,0)</f>
        <v>0</v>
      </c>
      <c r="BG616" s="145">
        <f>IF(N616="zákl. přenesená",J616,0)</f>
        <v>0</v>
      </c>
      <c r="BH616" s="145">
        <f>IF(N616="sníž. přenesená",J616,0)</f>
        <v>0</v>
      </c>
      <c r="BI616" s="145">
        <f>IF(N616="nulová",J616,0)</f>
        <v>0</v>
      </c>
      <c r="BJ616" s="18" t="s">
        <v>86</v>
      </c>
      <c r="BK616" s="145">
        <f>ROUND(I616*H616,2)</f>
        <v>0</v>
      </c>
      <c r="BL616" s="18" t="s">
        <v>311</v>
      </c>
      <c r="BM616" s="144" t="s">
        <v>2753</v>
      </c>
    </row>
    <row r="617" spans="2:65" s="1" customFormat="1" ht="11.25">
      <c r="B617" s="33"/>
      <c r="D617" s="146" t="s">
        <v>313</v>
      </c>
      <c r="F617" s="147" t="s">
        <v>6570</v>
      </c>
      <c r="I617" s="148"/>
      <c r="L617" s="33"/>
      <c r="M617" s="149"/>
      <c r="T617" s="54"/>
      <c r="AT617" s="18" t="s">
        <v>313</v>
      </c>
      <c r="AU617" s="18" t="s">
        <v>86</v>
      </c>
    </row>
    <row r="618" spans="2:65" s="1" customFormat="1" ht="11.25">
      <c r="B618" s="33"/>
      <c r="D618" s="150" t="s">
        <v>315</v>
      </c>
      <c r="F618" s="151" t="s">
        <v>6571</v>
      </c>
      <c r="I618" s="148"/>
      <c r="L618" s="33"/>
      <c r="M618" s="149"/>
      <c r="T618" s="54"/>
      <c r="AT618" s="18" t="s">
        <v>315</v>
      </c>
      <c r="AU618" s="18" t="s">
        <v>86</v>
      </c>
    </row>
    <row r="619" spans="2:65" s="1" customFormat="1" ht="21.75" customHeight="1">
      <c r="B619" s="33"/>
      <c r="C619" s="133" t="s">
        <v>1861</v>
      </c>
      <c r="D619" s="133" t="s">
        <v>307</v>
      </c>
      <c r="E619" s="134" t="s">
        <v>6572</v>
      </c>
      <c r="F619" s="135" t="s">
        <v>6573</v>
      </c>
      <c r="G619" s="136" t="s">
        <v>5668</v>
      </c>
      <c r="H619" s="137">
        <v>2</v>
      </c>
      <c r="I619" s="138"/>
      <c r="J619" s="139">
        <f>ROUND(I619*H619,2)</f>
        <v>0</v>
      </c>
      <c r="K619" s="135" t="s">
        <v>310</v>
      </c>
      <c r="L619" s="33"/>
      <c r="M619" s="140" t="s">
        <v>42</v>
      </c>
      <c r="N619" s="141" t="s">
        <v>50</v>
      </c>
      <c r="P619" s="142">
        <f>O619*H619</f>
        <v>0</v>
      </c>
      <c r="Q619" s="142">
        <v>0</v>
      </c>
      <c r="R619" s="142">
        <f>Q619*H619</f>
        <v>0</v>
      </c>
      <c r="S619" s="142">
        <v>0</v>
      </c>
      <c r="T619" s="143">
        <f>S619*H619</f>
        <v>0</v>
      </c>
      <c r="AR619" s="144" t="s">
        <v>311</v>
      </c>
      <c r="AT619" s="144" t="s">
        <v>307</v>
      </c>
      <c r="AU619" s="144" t="s">
        <v>86</v>
      </c>
      <c r="AY619" s="18" t="s">
        <v>305</v>
      </c>
      <c r="BE619" s="145">
        <f>IF(N619="základní",J619,0)</f>
        <v>0</v>
      </c>
      <c r="BF619" s="145">
        <f>IF(N619="snížená",J619,0)</f>
        <v>0</v>
      </c>
      <c r="BG619" s="145">
        <f>IF(N619="zákl. přenesená",J619,0)</f>
        <v>0</v>
      </c>
      <c r="BH619" s="145">
        <f>IF(N619="sníž. přenesená",J619,0)</f>
        <v>0</v>
      </c>
      <c r="BI619" s="145">
        <f>IF(N619="nulová",J619,0)</f>
        <v>0</v>
      </c>
      <c r="BJ619" s="18" t="s">
        <v>86</v>
      </c>
      <c r="BK619" s="145">
        <f>ROUND(I619*H619,2)</f>
        <v>0</v>
      </c>
      <c r="BL619" s="18" t="s">
        <v>311</v>
      </c>
      <c r="BM619" s="144" t="s">
        <v>2761</v>
      </c>
    </row>
    <row r="620" spans="2:65" s="1" customFormat="1" ht="11.25">
      <c r="B620" s="33"/>
      <c r="D620" s="146" t="s">
        <v>313</v>
      </c>
      <c r="F620" s="147" t="s">
        <v>6573</v>
      </c>
      <c r="I620" s="148"/>
      <c r="L620" s="33"/>
      <c r="M620" s="149"/>
      <c r="T620" s="54"/>
      <c r="AT620" s="18" t="s">
        <v>313</v>
      </c>
      <c r="AU620" s="18" t="s">
        <v>86</v>
      </c>
    </row>
    <row r="621" spans="2:65" s="1" customFormat="1" ht="11.25">
      <c r="B621" s="33"/>
      <c r="D621" s="150" t="s">
        <v>315</v>
      </c>
      <c r="F621" s="151" t="s">
        <v>6574</v>
      </c>
      <c r="I621" s="148"/>
      <c r="L621" s="33"/>
      <c r="M621" s="149"/>
      <c r="T621" s="54"/>
      <c r="AT621" s="18" t="s">
        <v>315</v>
      </c>
      <c r="AU621" s="18" t="s">
        <v>86</v>
      </c>
    </row>
    <row r="622" spans="2:65" s="1" customFormat="1" ht="24.2" customHeight="1">
      <c r="B622" s="33"/>
      <c r="C622" s="133" t="s">
        <v>1865</v>
      </c>
      <c r="D622" s="133" t="s">
        <v>307</v>
      </c>
      <c r="E622" s="134" t="s">
        <v>6575</v>
      </c>
      <c r="F622" s="135" t="s">
        <v>6576</v>
      </c>
      <c r="G622" s="136" t="s">
        <v>5668</v>
      </c>
      <c r="H622" s="137">
        <v>2</v>
      </c>
      <c r="I622" s="138"/>
      <c r="J622" s="139">
        <f>ROUND(I622*H622,2)</f>
        <v>0</v>
      </c>
      <c r="K622" s="135" t="s">
        <v>721</v>
      </c>
      <c r="L622" s="33"/>
      <c r="M622" s="140" t="s">
        <v>42</v>
      </c>
      <c r="N622" s="141" t="s">
        <v>50</v>
      </c>
      <c r="P622" s="142">
        <f>O622*H622</f>
        <v>0</v>
      </c>
      <c r="Q622" s="142">
        <v>0</v>
      </c>
      <c r="R622" s="142">
        <f>Q622*H622</f>
        <v>0</v>
      </c>
      <c r="S622" s="142">
        <v>0</v>
      </c>
      <c r="T622" s="143">
        <f>S622*H622</f>
        <v>0</v>
      </c>
      <c r="AR622" s="144" t="s">
        <v>311</v>
      </c>
      <c r="AT622" s="144" t="s">
        <v>307</v>
      </c>
      <c r="AU622" s="144" t="s">
        <v>86</v>
      </c>
      <c r="AY622" s="18" t="s">
        <v>305</v>
      </c>
      <c r="BE622" s="145">
        <f>IF(N622="základní",J622,0)</f>
        <v>0</v>
      </c>
      <c r="BF622" s="145">
        <f>IF(N622="snížená",J622,0)</f>
        <v>0</v>
      </c>
      <c r="BG622" s="145">
        <f>IF(N622="zákl. přenesená",J622,0)</f>
        <v>0</v>
      </c>
      <c r="BH622" s="145">
        <f>IF(N622="sníž. přenesená",J622,0)</f>
        <v>0</v>
      </c>
      <c r="BI622" s="145">
        <f>IF(N622="nulová",J622,0)</f>
        <v>0</v>
      </c>
      <c r="BJ622" s="18" t="s">
        <v>86</v>
      </c>
      <c r="BK622" s="145">
        <f>ROUND(I622*H622,2)</f>
        <v>0</v>
      </c>
      <c r="BL622" s="18" t="s">
        <v>311</v>
      </c>
      <c r="BM622" s="144" t="s">
        <v>2769</v>
      </c>
    </row>
    <row r="623" spans="2:65" s="1" customFormat="1" ht="11.25">
      <c r="B623" s="33"/>
      <c r="D623" s="146" t="s">
        <v>313</v>
      </c>
      <c r="F623" s="147" t="s">
        <v>6576</v>
      </c>
      <c r="I623" s="148"/>
      <c r="L623" s="33"/>
      <c r="M623" s="149"/>
      <c r="T623" s="54"/>
      <c r="AT623" s="18" t="s">
        <v>313</v>
      </c>
      <c r="AU623" s="18" t="s">
        <v>86</v>
      </c>
    </row>
    <row r="624" spans="2:65" s="1" customFormat="1" ht="21.75" customHeight="1">
      <c r="B624" s="33"/>
      <c r="C624" s="133" t="s">
        <v>1869</v>
      </c>
      <c r="D624" s="133" t="s">
        <v>307</v>
      </c>
      <c r="E624" s="134" t="s">
        <v>6577</v>
      </c>
      <c r="F624" s="135" t="s">
        <v>6578</v>
      </c>
      <c r="G624" s="136" t="s">
        <v>5668</v>
      </c>
      <c r="H624" s="137">
        <v>17</v>
      </c>
      <c r="I624" s="138"/>
      <c r="J624" s="139">
        <f>ROUND(I624*H624,2)</f>
        <v>0</v>
      </c>
      <c r="K624" s="135" t="s">
        <v>310</v>
      </c>
      <c r="L624" s="33"/>
      <c r="M624" s="140" t="s">
        <v>42</v>
      </c>
      <c r="N624" s="141" t="s">
        <v>50</v>
      </c>
      <c r="P624" s="142">
        <f>O624*H624</f>
        <v>0</v>
      </c>
      <c r="Q624" s="142">
        <v>0</v>
      </c>
      <c r="R624" s="142">
        <f>Q624*H624</f>
        <v>0</v>
      </c>
      <c r="S624" s="142">
        <v>0</v>
      </c>
      <c r="T624" s="143">
        <f>S624*H624</f>
        <v>0</v>
      </c>
      <c r="AR624" s="144" t="s">
        <v>311</v>
      </c>
      <c r="AT624" s="144" t="s">
        <v>307</v>
      </c>
      <c r="AU624" s="144" t="s">
        <v>86</v>
      </c>
      <c r="AY624" s="18" t="s">
        <v>305</v>
      </c>
      <c r="BE624" s="145">
        <f>IF(N624="základní",J624,0)</f>
        <v>0</v>
      </c>
      <c r="BF624" s="145">
        <f>IF(N624="snížená",J624,0)</f>
        <v>0</v>
      </c>
      <c r="BG624" s="145">
        <f>IF(N624="zákl. přenesená",J624,0)</f>
        <v>0</v>
      </c>
      <c r="BH624" s="145">
        <f>IF(N624="sníž. přenesená",J624,0)</f>
        <v>0</v>
      </c>
      <c r="BI624" s="145">
        <f>IF(N624="nulová",J624,0)</f>
        <v>0</v>
      </c>
      <c r="BJ624" s="18" t="s">
        <v>86</v>
      </c>
      <c r="BK624" s="145">
        <f>ROUND(I624*H624,2)</f>
        <v>0</v>
      </c>
      <c r="BL624" s="18" t="s">
        <v>311</v>
      </c>
      <c r="BM624" s="144" t="s">
        <v>2777</v>
      </c>
    </row>
    <row r="625" spans="2:65" s="1" customFormat="1" ht="11.25">
      <c r="B625" s="33"/>
      <c r="D625" s="146" t="s">
        <v>313</v>
      </c>
      <c r="F625" s="147" t="s">
        <v>6578</v>
      </c>
      <c r="I625" s="148"/>
      <c r="L625" s="33"/>
      <c r="M625" s="149"/>
      <c r="T625" s="54"/>
      <c r="AT625" s="18" t="s">
        <v>313</v>
      </c>
      <c r="AU625" s="18" t="s">
        <v>86</v>
      </c>
    </row>
    <row r="626" spans="2:65" s="1" customFormat="1" ht="11.25">
      <c r="B626" s="33"/>
      <c r="D626" s="150" t="s">
        <v>315</v>
      </c>
      <c r="F626" s="151" t="s">
        <v>6579</v>
      </c>
      <c r="I626" s="148"/>
      <c r="L626" s="33"/>
      <c r="M626" s="149"/>
      <c r="T626" s="54"/>
      <c r="AT626" s="18" t="s">
        <v>315</v>
      </c>
      <c r="AU626" s="18" t="s">
        <v>86</v>
      </c>
    </row>
    <row r="627" spans="2:65" s="1" customFormat="1" ht="66.75" customHeight="1">
      <c r="B627" s="33"/>
      <c r="C627" s="133" t="s">
        <v>1873</v>
      </c>
      <c r="D627" s="133" t="s">
        <v>307</v>
      </c>
      <c r="E627" s="134" t="s">
        <v>6580</v>
      </c>
      <c r="F627" s="135" t="s">
        <v>6581</v>
      </c>
      <c r="G627" s="136" t="s">
        <v>5668</v>
      </c>
      <c r="H627" s="137">
        <v>17</v>
      </c>
      <c r="I627" s="138"/>
      <c r="J627" s="139">
        <f>ROUND(I627*H627,2)</f>
        <v>0</v>
      </c>
      <c r="K627" s="135" t="s">
        <v>721</v>
      </c>
      <c r="L627" s="33"/>
      <c r="M627" s="140" t="s">
        <v>42</v>
      </c>
      <c r="N627" s="141" t="s">
        <v>50</v>
      </c>
      <c r="P627" s="142">
        <f>O627*H627</f>
        <v>0</v>
      </c>
      <c r="Q627" s="142">
        <v>0</v>
      </c>
      <c r="R627" s="142">
        <f>Q627*H627</f>
        <v>0</v>
      </c>
      <c r="S627" s="142">
        <v>0</v>
      </c>
      <c r="T627" s="143">
        <f>S627*H627</f>
        <v>0</v>
      </c>
      <c r="AR627" s="144" t="s">
        <v>311</v>
      </c>
      <c r="AT627" s="144" t="s">
        <v>307</v>
      </c>
      <c r="AU627" s="144" t="s">
        <v>86</v>
      </c>
      <c r="AY627" s="18" t="s">
        <v>305</v>
      </c>
      <c r="BE627" s="145">
        <f>IF(N627="základní",J627,0)</f>
        <v>0</v>
      </c>
      <c r="BF627" s="145">
        <f>IF(N627="snížená",J627,0)</f>
        <v>0</v>
      </c>
      <c r="BG627" s="145">
        <f>IF(N627="zákl. přenesená",J627,0)</f>
        <v>0</v>
      </c>
      <c r="BH627" s="145">
        <f>IF(N627="sníž. přenesená",J627,0)</f>
        <v>0</v>
      </c>
      <c r="BI627" s="145">
        <f>IF(N627="nulová",J627,0)</f>
        <v>0</v>
      </c>
      <c r="BJ627" s="18" t="s">
        <v>86</v>
      </c>
      <c r="BK627" s="145">
        <f>ROUND(I627*H627,2)</f>
        <v>0</v>
      </c>
      <c r="BL627" s="18" t="s">
        <v>311</v>
      </c>
      <c r="BM627" s="144" t="s">
        <v>2785</v>
      </c>
    </row>
    <row r="628" spans="2:65" s="1" customFormat="1" ht="48.75">
      <c r="B628" s="33"/>
      <c r="D628" s="146" t="s">
        <v>313</v>
      </c>
      <c r="F628" s="147" t="s">
        <v>6582</v>
      </c>
      <c r="I628" s="148"/>
      <c r="L628" s="33"/>
      <c r="M628" s="149"/>
      <c r="T628" s="54"/>
      <c r="AT628" s="18" t="s">
        <v>313</v>
      </c>
      <c r="AU628" s="18" t="s">
        <v>86</v>
      </c>
    </row>
    <row r="629" spans="2:65" s="1" customFormat="1" ht="16.5" customHeight="1">
      <c r="B629" s="33"/>
      <c r="C629" s="133" t="s">
        <v>1877</v>
      </c>
      <c r="D629" s="133" t="s">
        <v>307</v>
      </c>
      <c r="E629" s="134" t="s">
        <v>6583</v>
      </c>
      <c r="F629" s="135" t="s">
        <v>6584</v>
      </c>
      <c r="G629" s="136" t="s">
        <v>5668</v>
      </c>
      <c r="H629" s="137">
        <v>27</v>
      </c>
      <c r="I629" s="138"/>
      <c r="J629" s="139">
        <f>ROUND(I629*H629,2)</f>
        <v>0</v>
      </c>
      <c r="K629" s="135" t="s">
        <v>310</v>
      </c>
      <c r="L629" s="33"/>
      <c r="M629" s="140" t="s">
        <v>42</v>
      </c>
      <c r="N629" s="141" t="s">
        <v>50</v>
      </c>
      <c r="P629" s="142">
        <f>O629*H629</f>
        <v>0</v>
      </c>
      <c r="Q629" s="142">
        <v>0</v>
      </c>
      <c r="R629" s="142">
        <f>Q629*H629</f>
        <v>0</v>
      </c>
      <c r="S629" s="142">
        <v>0</v>
      </c>
      <c r="T629" s="143">
        <f>S629*H629</f>
        <v>0</v>
      </c>
      <c r="AR629" s="144" t="s">
        <v>311</v>
      </c>
      <c r="AT629" s="144" t="s">
        <v>307</v>
      </c>
      <c r="AU629" s="144" t="s">
        <v>86</v>
      </c>
      <c r="AY629" s="18" t="s">
        <v>305</v>
      </c>
      <c r="BE629" s="145">
        <f>IF(N629="základní",J629,0)</f>
        <v>0</v>
      </c>
      <c r="BF629" s="145">
        <f>IF(N629="snížená",J629,0)</f>
        <v>0</v>
      </c>
      <c r="BG629" s="145">
        <f>IF(N629="zákl. přenesená",J629,0)</f>
        <v>0</v>
      </c>
      <c r="BH629" s="145">
        <f>IF(N629="sníž. přenesená",J629,0)</f>
        <v>0</v>
      </c>
      <c r="BI629" s="145">
        <f>IF(N629="nulová",J629,0)</f>
        <v>0</v>
      </c>
      <c r="BJ629" s="18" t="s">
        <v>86</v>
      </c>
      <c r="BK629" s="145">
        <f>ROUND(I629*H629,2)</f>
        <v>0</v>
      </c>
      <c r="BL629" s="18" t="s">
        <v>311</v>
      </c>
      <c r="BM629" s="144" t="s">
        <v>2793</v>
      </c>
    </row>
    <row r="630" spans="2:65" s="1" customFormat="1" ht="11.25">
      <c r="B630" s="33"/>
      <c r="D630" s="146" t="s">
        <v>313</v>
      </c>
      <c r="F630" s="147" t="s">
        <v>6584</v>
      </c>
      <c r="I630" s="148"/>
      <c r="L630" s="33"/>
      <c r="M630" s="149"/>
      <c r="T630" s="54"/>
      <c r="AT630" s="18" t="s">
        <v>313</v>
      </c>
      <c r="AU630" s="18" t="s">
        <v>86</v>
      </c>
    </row>
    <row r="631" spans="2:65" s="1" customFormat="1" ht="11.25">
      <c r="B631" s="33"/>
      <c r="D631" s="150" t="s">
        <v>315</v>
      </c>
      <c r="F631" s="151" t="s">
        <v>6585</v>
      </c>
      <c r="I631" s="148"/>
      <c r="L631" s="33"/>
      <c r="M631" s="149"/>
      <c r="T631" s="54"/>
      <c r="AT631" s="18" t="s">
        <v>315</v>
      </c>
      <c r="AU631" s="18" t="s">
        <v>86</v>
      </c>
    </row>
    <row r="632" spans="2:65" s="1" customFormat="1" ht="66.75" customHeight="1">
      <c r="B632" s="33"/>
      <c r="C632" s="133" t="s">
        <v>1881</v>
      </c>
      <c r="D632" s="133" t="s">
        <v>307</v>
      </c>
      <c r="E632" s="134" t="s">
        <v>6586</v>
      </c>
      <c r="F632" s="135" t="s">
        <v>6587</v>
      </c>
      <c r="G632" s="136" t="s">
        <v>5668</v>
      </c>
      <c r="H632" s="137">
        <v>27</v>
      </c>
      <c r="I632" s="138"/>
      <c r="J632" s="139">
        <f>ROUND(I632*H632,2)</f>
        <v>0</v>
      </c>
      <c r="K632" s="135" t="s">
        <v>721</v>
      </c>
      <c r="L632" s="33"/>
      <c r="M632" s="140" t="s">
        <v>42</v>
      </c>
      <c r="N632" s="141" t="s">
        <v>50</v>
      </c>
      <c r="P632" s="142">
        <f>O632*H632</f>
        <v>0</v>
      </c>
      <c r="Q632" s="142">
        <v>0</v>
      </c>
      <c r="R632" s="142">
        <f>Q632*H632</f>
        <v>0</v>
      </c>
      <c r="S632" s="142">
        <v>0</v>
      </c>
      <c r="T632" s="143">
        <f>S632*H632</f>
        <v>0</v>
      </c>
      <c r="AR632" s="144" t="s">
        <v>311</v>
      </c>
      <c r="AT632" s="144" t="s">
        <v>307</v>
      </c>
      <c r="AU632" s="144" t="s">
        <v>86</v>
      </c>
      <c r="AY632" s="18" t="s">
        <v>305</v>
      </c>
      <c r="BE632" s="145">
        <f>IF(N632="základní",J632,0)</f>
        <v>0</v>
      </c>
      <c r="BF632" s="145">
        <f>IF(N632="snížená",J632,0)</f>
        <v>0</v>
      </c>
      <c r="BG632" s="145">
        <f>IF(N632="zákl. přenesená",J632,0)</f>
        <v>0</v>
      </c>
      <c r="BH632" s="145">
        <f>IF(N632="sníž. přenesená",J632,0)</f>
        <v>0</v>
      </c>
      <c r="BI632" s="145">
        <f>IF(N632="nulová",J632,0)</f>
        <v>0</v>
      </c>
      <c r="BJ632" s="18" t="s">
        <v>86</v>
      </c>
      <c r="BK632" s="145">
        <f>ROUND(I632*H632,2)</f>
        <v>0</v>
      </c>
      <c r="BL632" s="18" t="s">
        <v>311</v>
      </c>
      <c r="BM632" s="144" t="s">
        <v>2801</v>
      </c>
    </row>
    <row r="633" spans="2:65" s="1" customFormat="1" ht="58.5">
      <c r="B633" s="33"/>
      <c r="D633" s="146" t="s">
        <v>313</v>
      </c>
      <c r="F633" s="147" t="s">
        <v>6588</v>
      </c>
      <c r="I633" s="148"/>
      <c r="L633" s="33"/>
      <c r="M633" s="149"/>
      <c r="T633" s="54"/>
      <c r="AT633" s="18" t="s">
        <v>313</v>
      </c>
      <c r="AU633" s="18" t="s">
        <v>86</v>
      </c>
    </row>
    <row r="634" spans="2:65" s="1" customFormat="1" ht="24.2" customHeight="1">
      <c r="B634" s="33"/>
      <c r="C634" s="133" t="s">
        <v>1885</v>
      </c>
      <c r="D634" s="133" t="s">
        <v>307</v>
      </c>
      <c r="E634" s="134" t="s">
        <v>6589</v>
      </c>
      <c r="F634" s="135" t="s">
        <v>6590</v>
      </c>
      <c r="G634" s="136" t="s">
        <v>5668</v>
      </c>
      <c r="H634" s="137">
        <v>0</v>
      </c>
      <c r="I634" s="138"/>
      <c r="J634" s="139">
        <f>ROUND(I634*H634,2)</f>
        <v>0</v>
      </c>
      <c r="K634" s="135" t="s">
        <v>721</v>
      </c>
      <c r="L634" s="33"/>
      <c r="M634" s="140" t="s">
        <v>42</v>
      </c>
      <c r="N634" s="141" t="s">
        <v>50</v>
      </c>
      <c r="P634" s="142">
        <f>O634*H634</f>
        <v>0</v>
      </c>
      <c r="Q634" s="142">
        <v>0</v>
      </c>
      <c r="R634" s="142">
        <f>Q634*H634</f>
        <v>0</v>
      </c>
      <c r="S634" s="142">
        <v>0</v>
      </c>
      <c r="T634" s="143">
        <f>S634*H634</f>
        <v>0</v>
      </c>
      <c r="AR634" s="144" t="s">
        <v>311</v>
      </c>
      <c r="AT634" s="144" t="s">
        <v>307</v>
      </c>
      <c r="AU634" s="144" t="s">
        <v>86</v>
      </c>
      <c r="AY634" s="18" t="s">
        <v>305</v>
      </c>
      <c r="BE634" s="145">
        <f>IF(N634="základní",J634,0)</f>
        <v>0</v>
      </c>
      <c r="BF634" s="145">
        <f>IF(N634="snížená",J634,0)</f>
        <v>0</v>
      </c>
      <c r="BG634" s="145">
        <f>IF(N634="zákl. přenesená",J634,0)</f>
        <v>0</v>
      </c>
      <c r="BH634" s="145">
        <f>IF(N634="sníž. přenesená",J634,0)</f>
        <v>0</v>
      </c>
      <c r="BI634" s="145">
        <f>IF(N634="nulová",J634,0)</f>
        <v>0</v>
      </c>
      <c r="BJ634" s="18" t="s">
        <v>86</v>
      </c>
      <c r="BK634" s="145">
        <f>ROUND(I634*H634,2)</f>
        <v>0</v>
      </c>
      <c r="BL634" s="18" t="s">
        <v>311</v>
      </c>
      <c r="BM634" s="144" t="s">
        <v>2809</v>
      </c>
    </row>
    <row r="635" spans="2:65" s="1" customFormat="1" ht="19.5">
      <c r="B635" s="33"/>
      <c r="D635" s="146" t="s">
        <v>313</v>
      </c>
      <c r="F635" s="147" t="s">
        <v>6590</v>
      </c>
      <c r="I635" s="148"/>
      <c r="L635" s="33"/>
      <c r="M635" s="149"/>
      <c r="T635" s="54"/>
      <c r="AT635" s="18" t="s">
        <v>313</v>
      </c>
      <c r="AU635" s="18" t="s">
        <v>86</v>
      </c>
    </row>
    <row r="636" spans="2:65" s="1" customFormat="1" ht="37.9" customHeight="1">
      <c r="B636" s="33"/>
      <c r="C636" s="133" t="s">
        <v>1889</v>
      </c>
      <c r="D636" s="133" t="s">
        <v>307</v>
      </c>
      <c r="E636" s="134" t="s">
        <v>6591</v>
      </c>
      <c r="F636" s="135" t="s">
        <v>6592</v>
      </c>
      <c r="G636" s="136" t="s">
        <v>5668</v>
      </c>
      <c r="H636" s="137">
        <v>12</v>
      </c>
      <c r="I636" s="138"/>
      <c r="J636" s="139">
        <f>ROUND(I636*H636,2)</f>
        <v>0</v>
      </c>
      <c r="K636" s="135" t="s">
        <v>721</v>
      </c>
      <c r="L636" s="33"/>
      <c r="M636" s="140" t="s">
        <v>42</v>
      </c>
      <c r="N636" s="141" t="s">
        <v>50</v>
      </c>
      <c r="P636" s="142">
        <f>O636*H636</f>
        <v>0</v>
      </c>
      <c r="Q636" s="142">
        <v>0</v>
      </c>
      <c r="R636" s="142">
        <f>Q636*H636</f>
        <v>0</v>
      </c>
      <c r="S636" s="142">
        <v>0</v>
      </c>
      <c r="T636" s="143">
        <f>S636*H636</f>
        <v>0</v>
      </c>
      <c r="AR636" s="144" t="s">
        <v>311</v>
      </c>
      <c r="AT636" s="144" t="s">
        <v>307</v>
      </c>
      <c r="AU636" s="144" t="s">
        <v>86</v>
      </c>
      <c r="AY636" s="18" t="s">
        <v>305</v>
      </c>
      <c r="BE636" s="145">
        <f>IF(N636="základní",J636,0)</f>
        <v>0</v>
      </c>
      <c r="BF636" s="145">
        <f>IF(N636="snížená",J636,0)</f>
        <v>0</v>
      </c>
      <c r="BG636" s="145">
        <f>IF(N636="zákl. přenesená",J636,0)</f>
        <v>0</v>
      </c>
      <c r="BH636" s="145">
        <f>IF(N636="sníž. přenesená",J636,0)</f>
        <v>0</v>
      </c>
      <c r="BI636" s="145">
        <f>IF(N636="nulová",J636,0)</f>
        <v>0</v>
      </c>
      <c r="BJ636" s="18" t="s">
        <v>86</v>
      </c>
      <c r="BK636" s="145">
        <f>ROUND(I636*H636,2)</f>
        <v>0</v>
      </c>
      <c r="BL636" s="18" t="s">
        <v>311</v>
      </c>
      <c r="BM636" s="144" t="s">
        <v>2817</v>
      </c>
    </row>
    <row r="637" spans="2:65" s="1" customFormat="1" ht="19.5">
      <c r="B637" s="33"/>
      <c r="D637" s="146" t="s">
        <v>313</v>
      </c>
      <c r="F637" s="147" t="s">
        <v>6592</v>
      </c>
      <c r="I637" s="148"/>
      <c r="L637" s="33"/>
      <c r="M637" s="149"/>
      <c r="T637" s="54"/>
      <c r="AT637" s="18" t="s">
        <v>313</v>
      </c>
      <c r="AU637" s="18" t="s">
        <v>86</v>
      </c>
    </row>
    <row r="638" spans="2:65" s="1" customFormat="1" ht="21.75" customHeight="1">
      <c r="B638" s="33"/>
      <c r="C638" s="133" t="s">
        <v>1893</v>
      </c>
      <c r="D638" s="133" t="s">
        <v>307</v>
      </c>
      <c r="E638" s="134" t="s">
        <v>6593</v>
      </c>
      <c r="F638" s="135" t="s">
        <v>6594</v>
      </c>
      <c r="G638" s="136" t="s">
        <v>5668</v>
      </c>
      <c r="H638" s="137">
        <v>12</v>
      </c>
      <c r="I638" s="138"/>
      <c r="J638" s="139">
        <f>ROUND(I638*H638,2)</f>
        <v>0</v>
      </c>
      <c r="K638" s="135" t="s">
        <v>721</v>
      </c>
      <c r="L638" s="33"/>
      <c r="M638" s="140" t="s">
        <v>42</v>
      </c>
      <c r="N638" s="141" t="s">
        <v>50</v>
      </c>
      <c r="P638" s="142">
        <f>O638*H638</f>
        <v>0</v>
      </c>
      <c r="Q638" s="142">
        <v>0</v>
      </c>
      <c r="R638" s="142">
        <f>Q638*H638</f>
        <v>0</v>
      </c>
      <c r="S638" s="142">
        <v>0</v>
      </c>
      <c r="T638" s="143">
        <f>S638*H638</f>
        <v>0</v>
      </c>
      <c r="AR638" s="144" t="s">
        <v>311</v>
      </c>
      <c r="AT638" s="144" t="s">
        <v>307</v>
      </c>
      <c r="AU638" s="144" t="s">
        <v>86</v>
      </c>
      <c r="AY638" s="18" t="s">
        <v>305</v>
      </c>
      <c r="BE638" s="145">
        <f>IF(N638="základní",J638,0)</f>
        <v>0</v>
      </c>
      <c r="BF638" s="145">
        <f>IF(N638="snížená",J638,0)</f>
        <v>0</v>
      </c>
      <c r="BG638" s="145">
        <f>IF(N638="zákl. přenesená",J638,0)</f>
        <v>0</v>
      </c>
      <c r="BH638" s="145">
        <f>IF(N638="sníž. přenesená",J638,0)</f>
        <v>0</v>
      </c>
      <c r="BI638" s="145">
        <f>IF(N638="nulová",J638,0)</f>
        <v>0</v>
      </c>
      <c r="BJ638" s="18" t="s">
        <v>86</v>
      </c>
      <c r="BK638" s="145">
        <f>ROUND(I638*H638,2)</f>
        <v>0</v>
      </c>
      <c r="BL638" s="18" t="s">
        <v>311</v>
      </c>
      <c r="BM638" s="144" t="s">
        <v>2825</v>
      </c>
    </row>
    <row r="639" spans="2:65" s="1" customFormat="1" ht="11.25">
      <c r="B639" s="33"/>
      <c r="D639" s="146" t="s">
        <v>313</v>
      </c>
      <c r="F639" s="147" t="s">
        <v>6594</v>
      </c>
      <c r="I639" s="148"/>
      <c r="L639" s="33"/>
      <c r="M639" s="149"/>
      <c r="T639" s="54"/>
      <c r="AT639" s="18" t="s">
        <v>313</v>
      </c>
      <c r="AU639" s="18" t="s">
        <v>86</v>
      </c>
    </row>
    <row r="640" spans="2:65" s="1" customFormat="1" ht="16.5" customHeight="1">
      <c r="B640" s="33"/>
      <c r="C640" s="133" t="s">
        <v>1897</v>
      </c>
      <c r="D640" s="133" t="s">
        <v>307</v>
      </c>
      <c r="E640" s="134" t="s">
        <v>6595</v>
      </c>
      <c r="F640" s="135" t="s">
        <v>6596</v>
      </c>
      <c r="G640" s="136" t="s">
        <v>5668</v>
      </c>
      <c r="H640" s="137">
        <v>12</v>
      </c>
      <c r="I640" s="138"/>
      <c r="J640" s="139">
        <f>ROUND(I640*H640,2)</f>
        <v>0</v>
      </c>
      <c r="K640" s="135" t="s">
        <v>721</v>
      </c>
      <c r="L640" s="33"/>
      <c r="M640" s="140" t="s">
        <v>42</v>
      </c>
      <c r="N640" s="141" t="s">
        <v>50</v>
      </c>
      <c r="P640" s="142">
        <f>O640*H640</f>
        <v>0</v>
      </c>
      <c r="Q640" s="142">
        <v>0</v>
      </c>
      <c r="R640" s="142">
        <f>Q640*H640</f>
        <v>0</v>
      </c>
      <c r="S640" s="142">
        <v>0</v>
      </c>
      <c r="T640" s="143">
        <f>S640*H640</f>
        <v>0</v>
      </c>
      <c r="AR640" s="144" t="s">
        <v>311</v>
      </c>
      <c r="AT640" s="144" t="s">
        <v>307</v>
      </c>
      <c r="AU640" s="144" t="s">
        <v>86</v>
      </c>
      <c r="AY640" s="18" t="s">
        <v>305</v>
      </c>
      <c r="BE640" s="145">
        <f>IF(N640="základní",J640,0)</f>
        <v>0</v>
      </c>
      <c r="BF640" s="145">
        <f>IF(N640="snížená",J640,0)</f>
        <v>0</v>
      </c>
      <c r="BG640" s="145">
        <f>IF(N640="zákl. přenesená",J640,0)</f>
        <v>0</v>
      </c>
      <c r="BH640" s="145">
        <f>IF(N640="sníž. přenesená",J640,0)</f>
        <v>0</v>
      </c>
      <c r="BI640" s="145">
        <f>IF(N640="nulová",J640,0)</f>
        <v>0</v>
      </c>
      <c r="BJ640" s="18" t="s">
        <v>86</v>
      </c>
      <c r="BK640" s="145">
        <f>ROUND(I640*H640,2)</f>
        <v>0</v>
      </c>
      <c r="BL640" s="18" t="s">
        <v>311</v>
      </c>
      <c r="BM640" s="144" t="s">
        <v>2835</v>
      </c>
    </row>
    <row r="641" spans="2:65" s="1" customFormat="1" ht="11.25">
      <c r="B641" s="33"/>
      <c r="D641" s="146" t="s">
        <v>313</v>
      </c>
      <c r="F641" s="147" t="s">
        <v>6596</v>
      </c>
      <c r="I641" s="148"/>
      <c r="L641" s="33"/>
      <c r="M641" s="149"/>
      <c r="T641" s="54"/>
      <c r="AT641" s="18" t="s">
        <v>313</v>
      </c>
      <c r="AU641" s="18" t="s">
        <v>86</v>
      </c>
    </row>
    <row r="642" spans="2:65" s="1" customFormat="1" ht="24.2" customHeight="1">
      <c r="B642" s="33"/>
      <c r="C642" s="133" t="s">
        <v>1901</v>
      </c>
      <c r="D642" s="133" t="s">
        <v>307</v>
      </c>
      <c r="E642" s="134" t="s">
        <v>6597</v>
      </c>
      <c r="F642" s="135" t="s">
        <v>6598</v>
      </c>
      <c r="G642" s="136" t="s">
        <v>5668</v>
      </c>
      <c r="H642" s="137">
        <v>12</v>
      </c>
      <c r="I642" s="138"/>
      <c r="J642" s="139">
        <f>ROUND(I642*H642,2)</f>
        <v>0</v>
      </c>
      <c r="K642" s="135" t="s">
        <v>721</v>
      </c>
      <c r="L642" s="33"/>
      <c r="M642" s="140" t="s">
        <v>42</v>
      </c>
      <c r="N642" s="141" t="s">
        <v>50</v>
      </c>
      <c r="P642" s="142">
        <f>O642*H642</f>
        <v>0</v>
      </c>
      <c r="Q642" s="142">
        <v>0</v>
      </c>
      <c r="R642" s="142">
        <f>Q642*H642</f>
        <v>0</v>
      </c>
      <c r="S642" s="142">
        <v>0</v>
      </c>
      <c r="T642" s="143">
        <f>S642*H642</f>
        <v>0</v>
      </c>
      <c r="AR642" s="144" t="s">
        <v>311</v>
      </c>
      <c r="AT642" s="144" t="s">
        <v>307</v>
      </c>
      <c r="AU642" s="144" t="s">
        <v>86</v>
      </c>
      <c r="AY642" s="18" t="s">
        <v>305</v>
      </c>
      <c r="BE642" s="145">
        <f>IF(N642="základní",J642,0)</f>
        <v>0</v>
      </c>
      <c r="BF642" s="145">
        <f>IF(N642="snížená",J642,0)</f>
        <v>0</v>
      </c>
      <c r="BG642" s="145">
        <f>IF(N642="zákl. přenesená",J642,0)</f>
        <v>0</v>
      </c>
      <c r="BH642" s="145">
        <f>IF(N642="sníž. přenesená",J642,0)</f>
        <v>0</v>
      </c>
      <c r="BI642" s="145">
        <f>IF(N642="nulová",J642,0)</f>
        <v>0</v>
      </c>
      <c r="BJ642" s="18" t="s">
        <v>86</v>
      </c>
      <c r="BK642" s="145">
        <f>ROUND(I642*H642,2)</f>
        <v>0</v>
      </c>
      <c r="BL642" s="18" t="s">
        <v>311</v>
      </c>
      <c r="BM642" s="144" t="s">
        <v>2843</v>
      </c>
    </row>
    <row r="643" spans="2:65" s="1" customFormat="1" ht="11.25">
      <c r="B643" s="33"/>
      <c r="D643" s="146" t="s">
        <v>313</v>
      </c>
      <c r="F643" s="147" t="s">
        <v>6598</v>
      </c>
      <c r="I643" s="148"/>
      <c r="L643" s="33"/>
      <c r="M643" s="149"/>
      <c r="T643" s="54"/>
      <c r="AT643" s="18" t="s">
        <v>313</v>
      </c>
      <c r="AU643" s="18" t="s">
        <v>86</v>
      </c>
    </row>
    <row r="644" spans="2:65" s="1" customFormat="1" ht="24.2" customHeight="1">
      <c r="B644" s="33"/>
      <c r="C644" s="133" t="s">
        <v>1905</v>
      </c>
      <c r="D644" s="133" t="s">
        <v>307</v>
      </c>
      <c r="E644" s="134" t="s">
        <v>6599</v>
      </c>
      <c r="F644" s="135" t="s">
        <v>6600</v>
      </c>
      <c r="G644" s="136" t="s">
        <v>5668</v>
      </c>
      <c r="H644" s="137">
        <v>0</v>
      </c>
      <c r="I644" s="138"/>
      <c r="J644" s="139">
        <f>ROUND(I644*H644,2)</f>
        <v>0</v>
      </c>
      <c r="K644" s="135" t="s">
        <v>721</v>
      </c>
      <c r="L644" s="33"/>
      <c r="M644" s="140" t="s">
        <v>42</v>
      </c>
      <c r="N644" s="141" t="s">
        <v>50</v>
      </c>
      <c r="P644" s="142">
        <f>O644*H644</f>
        <v>0</v>
      </c>
      <c r="Q644" s="142">
        <v>0</v>
      </c>
      <c r="R644" s="142">
        <f>Q644*H644</f>
        <v>0</v>
      </c>
      <c r="S644" s="142">
        <v>0</v>
      </c>
      <c r="T644" s="143">
        <f>S644*H644</f>
        <v>0</v>
      </c>
      <c r="AR644" s="144" t="s">
        <v>311</v>
      </c>
      <c r="AT644" s="144" t="s">
        <v>307</v>
      </c>
      <c r="AU644" s="144" t="s">
        <v>86</v>
      </c>
      <c r="AY644" s="18" t="s">
        <v>305</v>
      </c>
      <c r="BE644" s="145">
        <f>IF(N644="základní",J644,0)</f>
        <v>0</v>
      </c>
      <c r="BF644" s="145">
        <f>IF(N644="snížená",J644,0)</f>
        <v>0</v>
      </c>
      <c r="BG644" s="145">
        <f>IF(N644="zákl. přenesená",J644,0)</f>
        <v>0</v>
      </c>
      <c r="BH644" s="145">
        <f>IF(N644="sníž. přenesená",J644,0)</f>
        <v>0</v>
      </c>
      <c r="BI644" s="145">
        <f>IF(N644="nulová",J644,0)</f>
        <v>0</v>
      </c>
      <c r="BJ644" s="18" t="s">
        <v>86</v>
      </c>
      <c r="BK644" s="145">
        <f>ROUND(I644*H644,2)</f>
        <v>0</v>
      </c>
      <c r="BL644" s="18" t="s">
        <v>311</v>
      </c>
      <c r="BM644" s="144" t="s">
        <v>2851</v>
      </c>
    </row>
    <row r="645" spans="2:65" s="1" customFormat="1" ht="19.5">
      <c r="B645" s="33"/>
      <c r="D645" s="146" t="s">
        <v>313</v>
      </c>
      <c r="F645" s="147" t="s">
        <v>6600</v>
      </c>
      <c r="I645" s="148"/>
      <c r="L645" s="33"/>
      <c r="M645" s="149"/>
      <c r="T645" s="54"/>
      <c r="AT645" s="18" t="s">
        <v>313</v>
      </c>
      <c r="AU645" s="18" t="s">
        <v>86</v>
      </c>
    </row>
    <row r="646" spans="2:65" s="1" customFormat="1" ht="24.2" customHeight="1">
      <c r="B646" s="33"/>
      <c r="C646" s="133" t="s">
        <v>1909</v>
      </c>
      <c r="D646" s="133" t="s">
        <v>307</v>
      </c>
      <c r="E646" s="134" t="s">
        <v>6601</v>
      </c>
      <c r="F646" s="135" t="s">
        <v>6602</v>
      </c>
      <c r="G646" s="136" t="s">
        <v>5668</v>
      </c>
      <c r="H646" s="137">
        <v>13</v>
      </c>
      <c r="I646" s="138"/>
      <c r="J646" s="139">
        <f>ROUND(I646*H646,2)</f>
        <v>0</v>
      </c>
      <c r="K646" s="135" t="s">
        <v>721</v>
      </c>
      <c r="L646" s="33"/>
      <c r="M646" s="140" t="s">
        <v>42</v>
      </c>
      <c r="N646" s="141" t="s">
        <v>50</v>
      </c>
      <c r="P646" s="142">
        <f>O646*H646</f>
        <v>0</v>
      </c>
      <c r="Q646" s="142">
        <v>0</v>
      </c>
      <c r="R646" s="142">
        <f>Q646*H646</f>
        <v>0</v>
      </c>
      <c r="S646" s="142">
        <v>0</v>
      </c>
      <c r="T646" s="143">
        <f>S646*H646</f>
        <v>0</v>
      </c>
      <c r="AR646" s="144" t="s">
        <v>311</v>
      </c>
      <c r="AT646" s="144" t="s">
        <v>307</v>
      </c>
      <c r="AU646" s="144" t="s">
        <v>86</v>
      </c>
      <c r="AY646" s="18" t="s">
        <v>305</v>
      </c>
      <c r="BE646" s="145">
        <f>IF(N646="základní",J646,0)</f>
        <v>0</v>
      </c>
      <c r="BF646" s="145">
        <f>IF(N646="snížená",J646,0)</f>
        <v>0</v>
      </c>
      <c r="BG646" s="145">
        <f>IF(N646="zákl. přenesená",J646,0)</f>
        <v>0</v>
      </c>
      <c r="BH646" s="145">
        <f>IF(N646="sníž. přenesená",J646,0)</f>
        <v>0</v>
      </c>
      <c r="BI646" s="145">
        <f>IF(N646="nulová",J646,0)</f>
        <v>0</v>
      </c>
      <c r="BJ646" s="18" t="s">
        <v>86</v>
      </c>
      <c r="BK646" s="145">
        <f>ROUND(I646*H646,2)</f>
        <v>0</v>
      </c>
      <c r="BL646" s="18" t="s">
        <v>311</v>
      </c>
      <c r="BM646" s="144" t="s">
        <v>2861</v>
      </c>
    </row>
    <row r="647" spans="2:65" s="1" customFormat="1" ht="19.5">
      <c r="B647" s="33"/>
      <c r="D647" s="146" t="s">
        <v>313</v>
      </c>
      <c r="F647" s="147" t="s">
        <v>6602</v>
      </c>
      <c r="I647" s="148"/>
      <c r="L647" s="33"/>
      <c r="M647" s="149"/>
      <c r="T647" s="54"/>
      <c r="AT647" s="18" t="s">
        <v>313</v>
      </c>
      <c r="AU647" s="18" t="s">
        <v>86</v>
      </c>
    </row>
    <row r="648" spans="2:65" s="1" customFormat="1" ht="16.5" customHeight="1">
      <c r="B648" s="33"/>
      <c r="C648" s="133" t="s">
        <v>1913</v>
      </c>
      <c r="D648" s="133" t="s">
        <v>307</v>
      </c>
      <c r="E648" s="134" t="s">
        <v>6139</v>
      </c>
      <c r="F648" s="135" t="s">
        <v>6140</v>
      </c>
      <c r="G648" s="136" t="s">
        <v>5668</v>
      </c>
      <c r="H648" s="137">
        <v>2</v>
      </c>
      <c r="I648" s="138"/>
      <c r="J648" s="139">
        <f>ROUND(I648*H648,2)</f>
        <v>0</v>
      </c>
      <c r="K648" s="135" t="s">
        <v>310</v>
      </c>
      <c r="L648" s="33"/>
      <c r="M648" s="140" t="s">
        <v>42</v>
      </c>
      <c r="N648" s="141" t="s">
        <v>50</v>
      </c>
      <c r="P648" s="142">
        <f>O648*H648</f>
        <v>0</v>
      </c>
      <c r="Q648" s="142">
        <v>0</v>
      </c>
      <c r="R648" s="142">
        <f>Q648*H648</f>
        <v>0</v>
      </c>
      <c r="S648" s="142">
        <v>0</v>
      </c>
      <c r="T648" s="143">
        <f>S648*H648</f>
        <v>0</v>
      </c>
      <c r="AR648" s="144" t="s">
        <v>311</v>
      </c>
      <c r="AT648" s="144" t="s">
        <v>307</v>
      </c>
      <c r="AU648" s="144" t="s">
        <v>86</v>
      </c>
      <c r="AY648" s="18" t="s">
        <v>305</v>
      </c>
      <c r="BE648" s="145">
        <f>IF(N648="základní",J648,0)</f>
        <v>0</v>
      </c>
      <c r="BF648" s="145">
        <f>IF(N648="snížená",J648,0)</f>
        <v>0</v>
      </c>
      <c r="BG648" s="145">
        <f>IF(N648="zákl. přenesená",J648,0)</f>
        <v>0</v>
      </c>
      <c r="BH648" s="145">
        <f>IF(N648="sníž. přenesená",J648,0)</f>
        <v>0</v>
      </c>
      <c r="BI648" s="145">
        <f>IF(N648="nulová",J648,0)</f>
        <v>0</v>
      </c>
      <c r="BJ648" s="18" t="s">
        <v>86</v>
      </c>
      <c r="BK648" s="145">
        <f>ROUND(I648*H648,2)</f>
        <v>0</v>
      </c>
      <c r="BL648" s="18" t="s">
        <v>311</v>
      </c>
      <c r="BM648" s="144" t="s">
        <v>2869</v>
      </c>
    </row>
    <row r="649" spans="2:65" s="1" customFormat="1" ht="11.25">
      <c r="B649" s="33"/>
      <c r="D649" s="146" t="s">
        <v>313</v>
      </c>
      <c r="F649" s="147" t="s">
        <v>6140</v>
      </c>
      <c r="I649" s="148"/>
      <c r="L649" s="33"/>
      <c r="M649" s="149"/>
      <c r="T649" s="54"/>
      <c r="AT649" s="18" t="s">
        <v>313</v>
      </c>
      <c r="AU649" s="18" t="s">
        <v>86</v>
      </c>
    </row>
    <row r="650" spans="2:65" s="1" customFormat="1" ht="11.25">
      <c r="B650" s="33"/>
      <c r="D650" s="150" t="s">
        <v>315</v>
      </c>
      <c r="F650" s="151" t="s">
        <v>6141</v>
      </c>
      <c r="I650" s="148"/>
      <c r="L650" s="33"/>
      <c r="M650" s="149"/>
      <c r="T650" s="54"/>
      <c r="AT650" s="18" t="s">
        <v>315</v>
      </c>
      <c r="AU650" s="18" t="s">
        <v>86</v>
      </c>
    </row>
    <row r="651" spans="2:65" s="1" customFormat="1" ht="16.5" customHeight="1">
      <c r="B651" s="33"/>
      <c r="C651" s="133" t="s">
        <v>1917</v>
      </c>
      <c r="D651" s="133" t="s">
        <v>307</v>
      </c>
      <c r="E651" s="134" t="s">
        <v>6142</v>
      </c>
      <c r="F651" s="135" t="s">
        <v>6143</v>
      </c>
      <c r="G651" s="136" t="s">
        <v>5668</v>
      </c>
      <c r="H651" s="137">
        <v>2</v>
      </c>
      <c r="I651" s="138"/>
      <c r="J651" s="139">
        <f>ROUND(I651*H651,2)</f>
        <v>0</v>
      </c>
      <c r="K651" s="135" t="s">
        <v>721</v>
      </c>
      <c r="L651" s="33"/>
      <c r="M651" s="140" t="s">
        <v>42</v>
      </c>
      <c r="N651" s="141" t="s">
        <v>50</v>
      </c>
      <c r="P651" s="142">
        <f>O651*H651</f>
        <v>0</v>
      </c>
      <c r="Q651" s="142">
        <v>0</v>
      </c>
      <c r="R651" s="142">
        <f>Q651*H651</f>
        <v>0</v>
      </c>
      <c r="S651" s="142">
        <v>0</v>
      </c>
      <c r="T651" s="143">
        <f>S651*H651</f>
        <v>0</v>
      </c>
      <c r="AR651" s="144" t="s">
        <v>311</v>
      </c>
      <c r="AT651" s="144" t="s">
        <v>307</v>
      </c>
      <c r="AU651" s="144" t="s">
        <v>86</v>
      </c>
      <c r="AY651" s="18" t="s">
        <v>305</v>
      </c>
      <c r="BE651" s="145">
        <f>IF(N651="základní",J651,0)</f>
        <v>0</v>
      </c>
      <c r="BF651" s="145">
        <f>IF(N651="snížená",J651,0)</f>
        <v>0</v>
      </c>
      <c r="BG651" s="145">
        <f>IF(N651="zákl. přenesená",J651,0)</f>
        <v>0</v>
      </c>
      <c r="BH651" s="145">
        <f>IF(N651="sníž. přenesená",J651,0)</f>
        <v>0</v>
      </c>
      <c r="BI651" s="145">
        <f>IF(N651="nulová",J651,0)</f>
        <v>0</v>
      </c>
      <c r="BJ651" s="18" t="s">
        <v>86</v>
      </c>
      <c r="BK651" s="145">
        <f>ROUND(I651*H651,2)</f>
        <v>0</v>
      </c>
      <c r="BL651" s="18" t="s">
        <v>311</v>
      </c>
      <c r="BM651" s="144" t="s">
        <v>2877</v>
      </c>
    </row>
    <row r="652" spans="2:65" s="1" customFormat="1" ht="11.25">
      <c r="B652" s="33"/>
      <c r="D652" s="146" t="s">
        <v>313</v>
      </c>
      <c r="F652" s="147" t="s">
        <v>6143</v>
      </c>
      <c r="I652" s="148"/>
      <c r="L652" s="33"/>
      <c r="M652" s="149"/>
      <c r="T652" s="54"/>
      <c r="AT652" s="18" t="s">
        <v>313</v>
      </c>
      <c r="AU652" s="18" t="s">
        <v>86</v>
      </c>
    </row>
    <row r="653" spans="2:65" s="1" customFormat="1" ht="24.2" customHeight="1">
      <c r="B653" s="33"/>
      <c r="C653" s="133" t="s">
        <v>1921</v>
      </c>
      <c r="D653" s="133" t="s">
        <v>307</v>
      </c>
      <c r="E653" s="134" t="s">
        <v>6603</v>
      </c>
      <c r="F653" s="135" t="s">
        <v>6604</v>
      </c>
      <c r="G653" s="136" t="s">
        <v>5668</v>
      </c>
      <c r="H653" s="137">
        <v>3</v>
      </c>
      <c r="I653" s="138"/>
      <c r="J653" s="139">
        <f>ROUND(I653*H653,2)</f>
        <v>0</v>
      </c>
      <c r="K653" s="135" t="s">
        <v>310</v>
      </c>
      <c r="L653" s="33"/>
      <c r="M653" s="140" t="s">
        <v>42</v>
      </c>
      <c r="N653" s="141" t="s">
        <v>50</v>
      </c>
      <c r="P653" s="142">
        <f>O653*H653</f>
        <v>0</v>
      </c>
      <c r="Q653" s="142">
        <v>0</v>
      </c>
      <c r="R653" s="142">
        <f>Q653*H653</f>
        <v>0</v>
      </c>
      <c r="S653" s="142">
        <v>0</v>
      </c>
      <c r="T653" s="143">
        <f>S653*H653</f>
        <v>0</v>
      </c>
      <c r="AR653" s="144" t="s">
        <v>311</v>
      </c>
      <c r="AT653" s="144" t="s">
        <v>307</v>
      </c>
      <c r="AU653" s="144" t="s">
        <v>86</v>
      </c>
      <c r="AY653" s="18" t="s">
        <v>305</v>
      </c>
      <c r="BE653" s="145">
        <f>IF(N653="základní",J653,0)</f>
        <v>0</v>
      </c>
      <c r="BF653" s="145">
        <f>IF(N653="snížená",J653,0)</f>
        <v>0</v>
      </c>
      <c r="BG653" s="145">
        <f>IF(N653="zákl. přenesená",J653,0)</f>
        <v>0</v>
      </c>
      <c r="BH653" s="145">
        <f>IF(N653="sníž. přenesená",J653,0)</f>
        <v>0</v>
      </c>
      <c r="BI653" s="145">
        <f>IF(N653="nulová",J653,0)</f>
        <v>0</v>
      </c>
      <c r="BJ653" s="18" t="s">
        <v>86</v>
      </c>
      <c r="BK653" s="145">
        <f>ROUND(I653*H653,2)</f>
        <v>0</v>
      </c>
      <c r="BL653" s="18" t="s">
        <v>311</v>
      </c>
      <c r="BM653" s="144" t="s">
        <v>2885</v>
      </c>
    </row>
    <row r="654" spans="2:65" s="1" customFormat="1" ht="11.25">
      <c r="B654" s="33"/>
      <c r="D654" s="146" t="s">
        <v>313</v>
      </c>
      <c r="F654" s="147" t="s">
        <v>6604</v>
      </c>
      <c r="I654" s="148"/>
      <c r="L654" s="33"/>
      <c r="M654" s="149"/>
      <c r="T654" s="54"/>
      <c r="AT654" s="18" t="s">
        <v>313</v>
      </c>
      <c r="AU654" s="18" t="s">
        <v>86</v>
      </c>
    </row>
    <row r="655" spans="2:65" s="1" customFormat="1" ht="11.25">
      <c r="B655" s="33"/>
      <c r="D655" s="150" t="s">
        <v>315</v>
      </c>
      <c r="F655" s="151" t="s">
        <v>6605</v>
      </c>
      <c r="I655" s="148"/>
      <c r="L655" s="33"/>
      <c r="M655" s="149"/>
      <c r="T655" s="54"/>
      <c r="AT655" s="18" t="s">
        <v>315</v>
      </c>
      <c r="AU655" s="18" t="s">
        <v>86</v>
      </c>
    </row>
    <row r="656" spans="2:65" s="1" customFormat="1" ht="62.65" customHeight="1">
      <c r="B656" s="33"/>
      <c r="C656" s="133" t="s">
        <v>1925</v>
      </c>
      <c r="D656" s="133" t="s">
        <v>307</v>
      </c>
      <c r="E656" s="134" t="s">
        <v>6606</v>
      </c>
      <c r="F656" s="135" t="s">
        <v>6607</v>
      </c>
      <c r="G656" s="136" t="s">
        <v>5668</v>
      </c>
      <c r="H656" s="137">
        <v>3</v>
      </c>
      <c r="I656" s="138"/>
      <c r="J656" s="139">
        <f>ROUND(I656*H656,2)</f>
        <v>0</v>
      </c>
      <c r="K656" s="135" t="s">
        <v>721</v>
      </c>
      <c r="L656" s="33"/>
      <c r="M656" s="140" t="s">
        <v>42</v>
      </c>
      <c r="N656" s="141" t="s">
        <v>50</v>
      </c>
      <c r="P656" s="142">
        <f>O656*H656</f>
        <v>0</v>
      </c>
      <c r="Q656" s="142">
        <v>0</v>
      </c>
      <c r="R656" s="142">
        <f>Q656*H656</f>
        <v>0</v>
      </c>
      <c r="S656" s="142">
        <v>0</v>
      </c>
      <c r="T656" s="143">
        <f>S656*H656</f>
        <v>0</v>
      </c>
      <c r="AR656" s="144" t="s">
        <v>311</v>
      </c>
      <c r="AT656" s="144" t="s">
        <v>307</v>
      </c>
      <c r="AU656" s="144" t="s">
        <v>86</v>
      </c>
      <c r="AY656" s="18" t="s">
        <v>305</v>
      </c>
      <c r="BE656" s="145">
        <f>IF(N656="základní",J656,0)</f>
        <v>0</v>
      </c>
      <c r="BF656" s="145">
        <f>IF(N656="snížená",J656,0)</f>
        <v>0</v>
      </c>
      <c r="BG656" s="145">
        <f>IF(N656="zákl. přenesená",J656,0)</f>
        <v>0</v>
      </c>
      <c r="BH656" s="145">
        <f>IF(N656="sníž. přenesená",J656,0)</f>
        <v>0</v>
      </c>
      <c r="BI656" s="145">
        <f>IF(N656="nulová",J656,0)</f>
        <v>0</v>
      </c>
      <c r="BJ656" s="18" t="s">
        <v>86</v>
      </c>
      <c r="BK656" s="145">
        <f>ROUND(I656*H656,2)</f>
        <v>0</v>
      </c>
      <c r="BL656" s="18" t="s">
        <v>311</v>
      </c>
      <c r="BM656" s="144" t="s">
        <v>2893</v>
      </c>
    </row>
    <row r="657" spans="2:65" s="1" customFormat="1" ht="39">
      <c r="B657" s="33"/>
      <c r="D657" s="146" t="s">
        <v>313</v>
      </c>
      <c r="F657" s="147" t="s">
        <v>6607</v>
      </c>
      <c r="I657" s="148"/>
      <c r="L657" s="33"/>
      <c r="M657" s="149"/>
      <c r="T657" s="54"/>
      <c r="AT657" s="18" t="s">
        <v>313</v>
      </c>
      <c r="AU657" s="18" t="s">
        <v>86</v>
      </c>
    </row>
    <row r="658" spans="2:65" s="1" customFormat="1" ht="16.5" customHeight="1">
      <c r="B658" s="33"/>
      <c r="C658" s="133" t="s">
        <v>1929</v>
      </c>
      <c r="D658" s="133" t="s">
        <v>307</v>
      </c>
      <c r="E658" s="134" t="s">
        <v>6608</v>
      </c>
      <c r="F658" s="135" t="s">
        <v>6119</v>
      </c>
      <c r="G658" s="136" t="s">
        <v>5668</v>
      </c>
      <c r="H658" s="137">
        <v>4</v>
      </c>
      <c r="I658" s="138"/>
      <c r="J658" s="139">
        <f>ROUND(I658*H658,2)</f>
        <v>0</v>
      </c>
      <c r="K658" s="135" t="s">
        <v>310</v>
      </c>
      <c r="L658" s="33"/>
      <c r="M658" s="140" t="s">
        <v>42</v>
      </c>
      <c r="N658" s="141" t="s">
        <v>50</v>
      </c>
      <c r="P658" s="142">
        <f>O658*H658</f>
        <v>0</v>
      </c>
      <c r="Q658" s="142">
        <v>0</v>
      </c>
      <c r="R658" s="142">
        <f>Q658*H658</f>
        <v>0</v>
      </c>
      <c r="S658" s="142">
        <v>0</v>
      </c>
      <c r="T658" s="143">
        <f>S658*H658</f>
        <v>0</v>
      </c>
      <c r="AR658" s="144" t="s">
        <v>311</v>
      </c>
      <c r="AT658" s="144" t="s">
        <v>307</v>
      </c>
      <c r="AU658" s="144" t="s">
        <v>86</v>
      </c>
      <c r="AY658" s="18" t="s">
        <v>305</v>
      </c>
      <c r="BE658" s="145">
        <f>IF(N658="základní",J658,0)</f>
        <v>0</v>
      </c>
      <c r="BF658" s="145">
        <f>IF(N658="snížená",J658,0)</f>
        <v>0</v>
      </c>
      <c r="BG658" s="145">
        <f>IF(N658="zákl. přenesená",J658,0)</f>
        <v>0</v>
      </c>
      <c r="BH658" s="145">
        <f>IF(N658="sníž. přenesená",J658,0)</f>
        <v>0</v>
      </c>
      <c r="BI658" s="145">
        <f>IF(N658="nulová",J658,0)</f>
        <v>0</v>
      </c>
      <c r="BJ658" s="18" t="s">
        <v>86</v>
      </c>
      <c r="BK658" s="145">
        <f>ROUND(I658*H658,2)</f>
        <v>0</v>
      </c>
      <c r="BL658" s="18" t="s">
        <v>311</v>
      </c>
      <c r="BM658" s="144" t="s">
        <v>2901</v>
      </c>
    </row>
    <row r="659" spans="2:65" s="1" customFormat="1" ht="11.25">
      <c r="B659" s="33"/>
      <c r="D659" s="146" t="s">
        <v>313</v>
      </c>
      <c r="F659" s="147" t="s">
        <v>6119</v>
      </c>
      <c r="I659" s="148"/>
      <c r="L659" s="33"/>
      <c r="M659" s="149"/>
      <c r="T659" s="54"/>
      <c r="AT659" s="18" t="s">
        <v>313</v>
      </c>
      <c r="AU659" s="18" t="s">
        <v>86</v>
      </c>
    </row>
    <row r="660" spans="2:65" s="1" customFormat="1" ht="11.25">
      <c r="B660" s="33"/>
      <c r="D660" s="150" t="s">
        <v>315</v>
      </c>
      <c r="F660" s="151" t="s">
        <v>6609</v>
      </c>
      <c r="I660" s="148"/>
      <c r="L660" s="33"/>
      <c r="M660" s="149"/>
      <c r="T660" s="54"/>
      <c r="AT660" s="18" t="s">
        <v>315</v>
      </c>
      <c r="AU660" s="18" t="s">
        <v>86</v>
      </c>
    </row>
    <row r="661" spans="2:65" s="1" customFormat="1" ht="16.5" customHeight="1">
      <c r="B661" s="33"/>
      <c r="C661" s="133" t="s">
        <v>1933</v>
      </c>
      <c r="D661" s="133" t="s">
        <v>307</v>
      </c>
      <c r="E661" s="134" t="s">
        <v>6610</v>
      </c>
      <c r="F661" s="135" t="s">
        <v>6611</v>
      </c>
      <c r="G661" s="136" t="s">
        <v>5668</v>
      </c>
      <c r="H661" s="137">
        <v>1</v>
      </c>
      <c r="I661" s="138"/>
      <c r="J661" s="139">
        <f>ROUND(I661*H661,2)</f>
        <v>0</v>
      </c>
      <c r="K661" s="135" t="s">
        <v>721</v>
      </c>
      <c r="L661" s="33"/>
      <c r="M661" s="140" t="s">
        <v>42</v>
      </c>
      <c r="N661" s="141" t="s">
        <v>50</v>
      </c>
      <c r="P661" s="142">
        <f>O661*H661</f>
        <v>0</v>
      </c>
      <c r="Q661" s="142">
        <v>0</v>
      </c>
      <c r="R661" s="142">
        <f>Q661*H661</f>
        <v>0</v>
      </c>
      <c r="S661" s="142">
        <v>0</v>
      </c>
      <c r="T661" s="143">
        <f>S661*H661</f>
        <v>0</v>
      </c>
      <c r="AR661" s="144" t="s">
        <v>311</v>
      </c>
      <c r="AT661" s="144" t="s">
        <v>307</v>
      </c>
      <c r="AU661" s="144" t="s">
        <v>86</v>
      </c>
      <c r="AY661" s="18" t="s">
        <v>305</v>
      </c>
      <c r="BE661" s="145">
        <f>IF(N661="základní",J661,0)</f>
        <v>0</v>
      </c>
      <c r="BF661" s="145">
        <f>IF(N661="snížená",J661,0)</f>
        <v>0</v>
      </c>
      <c r="BG661" s="145">
        <f>IF(N661="zákl. přenesená",J661,0)</f>
        <v>0</v>
      </c>
      <c r="BH661" s="145">
        <f>IF(N661="sníž. přenesená",J661,0)</f>
        <v>0</v>
      </c>
      <c r="BI661" s="145">
        <f>IF(N661="nulová",J661,0)</f>
        <v>0</v>
      </c>
      <c r="BJ661" s="18" t="s">
        <v>86</v>
      </c>
      <c r="BK661" s="145">
        <f>ROUND(I661*H661,2)</f>
        <v>0</v>
      </c>
      <c r="BL661" s="18" t="s">
        <v>311</v>
      </c>
      <c r="BM661" s="144" t="s">
        <v>2911</v>
      </c>
    </row>
    <row r="662" spans="2:65" s="1" customFormat="1" ht="11.25">
      <c r="B662" s="33"/>
      <c r="D662" s="146" t="s">
        <v>313</v>
      </c>
      <c r="F662" s="147" t="s">
        <v>6611</v>
      </c>
      <c r="I662" s="148"/>
      <c r="L662" s="33"/>
      <c r="M662" s="149"/>
      <c r="T662" s="54"/>
      <c r="AT662" s="18" t="s">
        <v>313</v>
      </c>
      <c r="AU662" s="18" t="s">
        <v>86</v>
      </c>
    </row>
    <row r="663" spans="2:65" s="1" customFormat="1" ht="16.5" customHeight="1">
      <c r="B663" s="33"/>
      <c r="C663" s="133" t="s">
        <v>1937</v>
      </c>
      <c r="D663" s="133" t="s">
        <v>307</v>
      </c>
      <c r="E663" s="134" t="s">
        <v>6612</v>
      </c>
      <c r="F663" s="135" t="s">
        <v>6122</v>
      </c>
      <c r="G663" s="136" t="s">
        <v>5668</v>
      </c>
      <c r="H663" s="137">
        <v>3</v>
      </c>
      <c r="I663" s="138"/>
      <c r="J663" s="139">
        <f>ROUND(I663*H663,2)</f>
        <v>0</v>
      </c>
      <c r="K663" s="135" t="s">
        <v>721</v>
      </c>
      <c r="L663" s="33"/>
      <c r="M663" s="140" t="s">
        <v>42</v>
      </c>
      <c r="N663" s="141" t="s">
        <v>50</v>
      </c>
      <c r="P663" s="142">
        <f>O663*H663</f>
        <v>0</v>
      </c>
      <c r="Q663" s="142">
        <v>0</v>
      </c>
      <c r="R663" s="142">
        <f>Q663*H663</f>
        <v>0</v>
      </c>
      <c r="S663" s="142">
        <v>0</v>
      </c>
      <c r="T663" s="143">
        <f>S663*H663</f>
        <v>0</v>
      </c>
      <c r="AR663" s="144" t="s">
        <v>311</v>
      </c>
      <c r="AT663" s="144" t="s">
        <v>307</v>
      </c>
      <c r="AU663" s="144" t="s">
        <v>86</v>
      </c>
      <c r="AY663" s="18" t="s">
        <v>305</v>
      </c>
      <c r="BE663" s="145">
        <f>IF(N663="základní",J663,0)</f>
        <v>0</v>
      </c>
      <c r="BF663" s="145">
        <f>IF(N663="snížená",J663,0)</f>
        <v>0</v>
      </c>
      <c r="BG663" s="145">
        <f>IF(N663="zákl. přenesená",J663,0)</f>
        <v>0</v>
      </c>
      <c r="BH663" s="145">
        <f>IF(N663="sníž. přenesená",J663,0)</f>
        <v>0</v>
      </c>
      <c r="BI663" s="145">
        <f>IF(N663="nulová",J663,0)</f>
        <v>0</v>
      </c>
      <c r="BJ663" s="18" t="s">
        <v>86</v>
      </c>
      <c r="BK663" s="145">
        <f>ROUND(I663*H663,2)</f>
        <v>0</v>
      </c>
      <c r="BL663" s="18" t="s">
        <v>311</v>
      </c>
      <c r="BM663" s="144" t="s">
        <v>2919</v>
      </c>
    </row>
    <row r="664" spans="2:65" s="1" customFormat="1" ht="11.25">
      <c r="B664" s="33"/>
      <c r="D664" s="146" t="s">
        <v>313</v>
      </c>
      <c r="F664" s="147" t="s">
        <v>6122</v>
      </c>
      <c r="I664" s="148"/>
      <c r="L664" s="33"/>
      <c r="M664" s="149"/>
      <c r="T664" s="54"/>
      <c r="AT664" s="18" t="s">
        <v>313</v>
      </c>
      <c r="AU664" s="18" t="s">
        <v>86</v>
      </c>
    </row>
    <row r="665" spans="2:65" s="1" customFormat="1" ht="16.5" customHeight="1">
      <c r="B665" s="33"/>
      <c r="C665" s="133" t="s">
        <v>1941</v>
      </c>
      <c r="D665" s="133" t="s">
        <v>307</v>
      </c>
      <c r="E665" s="134" t="s">
        <v>6613</v>
      </c>
      <c r="F665" s="135" t="s">
        <v>6614</v>
      </c>
      <c r="G665" s="136" t="s">
        <v>5668</v>
      </c>
      <c r="H665" s="137">
        <v>2</v>
      </c>
      <c r="I665" s="138"/>
      <c r="J665" s="139">
        <f>ROUND(I665*H665,2)</f>
        <v>0</v>
      </c>
      <c r="K665" s="135" t="s">
        <v>310</v>
      </c>
      <c r="L665" s="33"/>
      <c r="M665" s="140" t="s">
        <v>42</v>
      </c>
      <c r="N665" s="141" t="s">
        <v>50</v>
      </c>
      <c r="P665" s="142">
        <f>O665*H665</f>
        <v>0</v>
      </c>
      <c r="Q665" s="142">
        <v>0</v>
      </c>
      <c r="R665" s="142">
        <f>Q665*H665</f>
        <v>0</v>
      </c>
      <c r="S665" s="142">
        <v>0</v>
      </c>
      <c r="T665" s="143">
        <f>S665*H665</f>
        <v>0</v>
      </c>
      <c r="AR665" s="144" t="s">
        <v>311</v>
      </c>
      <c r="AT665" s="144" t="s">
        <v>307</v>
      </c>
      <c r="AU665" s="144" t="s">
        <v>86</v>
      </c>
      <c r="AY665" s="18" t="s">
        <v>305</v>
      </c>
      <c r="BE665" s="145">
        <f>IF(N665="základní",J665,0)</f>
        <v>0</v>
      </c>
      <c r="BF665" s="145">
        <f>IF(N665="snížená",J665,0)</f>
        <v>0</v>
      </c>
      <c r="BG665" s="145">
        <f>IF(N665="zákl. přenesená",J665,0)</f>
        <v>0</v>
      </c>
      <c r="BH665" s="145">
        <f>IF(N665="sníž. přenesená",J665,0)</f>
        <v>0</v>
      </c>
      <c r="BI665" s="145">
        <f>IF(N665="nulová",J665,0)</f>
        <v>0</v>
      </c>
      <c r="BJ665" s="18" t="s">
        <v>86</v>
      </c>
      <c r="BK665" s="145">
        <f>ROUND(I665*H665,2)</f>
        <v>0</v>
      </c>
      <c r="BL665" s="18" t="s">
        <v>311</v>
      </c>
      <c r="BM665" s="144" t="s">
        <v>2927</v>
      </c>
    </row>
    <row r="666" spans="2:65" s="1" customFormat="1" ht="11.25">
      <c r="B666" s="33"/>
      <c r="D666" s="146" t="s">
        <v>313</v>
      </c>
      <c r="F666" s="147" t="s">
        <v>6614</v>
      </c>
      <c r="I666" s="148"/>
      <c r="L666" s="33"/>
      <c r="M666" s="149"/>
      <c r="T666" s="54"/>
      <c r="AT666" s="18" t="s">
        <v>313</v>
      </c>
      <c r="AU666" s="18" t="s">
        <v>86</v>
      </c>
    </row>
    <row r="667" spans="2:65" s="1" customFormat="1" ht="11.25">
      <c r="B667" s="33"/>
      <c r="D667" s="150" t="s">
        <v>315</v>
      </c>
      <c r="F667" s="151" t="s">
        <v>6615</v>
      </c>
      <c r="I667" s="148"/>
      <c r="L667" s="33"/>
      <c r="M667" s="149"/>
      <c r="T667" s="54"/>
      <c r="AT667" s="18" t="s">
        <v>315</v>
      </c>
      <c r="AU667" s="18" t="s">
        <v>86</v>
      </c>
    </row>
    <row r="668" spans="2:65" s="1" customFormat="1" ht="37.9" customHeight="1">
      <c r="B668" s="33"/>
      <c r="C668" s="133" t="s">
        <v>1945</v>
      </c>
      <c r="D668" s="133" t="s">
        <v>307</v>
      </c>
      <c r="E668" s="134" t="s">
        <v>6616</v>
      </c>
      <c r="F668" s="135" t="s">
        <v>6617</v>
      </c>
      <c r="G668" s="136" t="s">
        <v>5668</v>
      </c>
      <c r="H668" s="137">
        <v>2</v>
      </c>
      <c r="I668" s="138"/>
      <c r="J668" s="139">
        <f>ROUND(I668*H668,2)</f>
        <v>0</v>
      </c>
      <c r="K668" s="135" t="s">
        <v>721</v>
      </c>
      <c r="L668" s="33"/>
      <c r="M668" s="140" t="s">
        <v>42</v>
      </c>
      <c r="N668" s="141" t="s">
        <v>50</v>
      </c>
      <c r="P668" s="142">
        <f>O668*H668</f>
        <v>0</v>
      </c>
      <c r="Q668" s="142">
        <v>0</v>
      </c>
      <c r="R668" s="142">
        <f>Q668*H668</f>
        <v>0</v>
      </c>
      <c r="S668" s="142">
        <v>0</v>
      </c>
      <c r="T668" s="143">
        <f>S668*H668</f>
        <v>0</v>
      </c>
      <c r="AR668" s="144" t="s">
        <v>311</v>
      </c>
      <c r="AT668" s="144" t="s">
        <v>307</v>
      </c>
      <c r="AU668" s="144" t="s">
        <v>86</v>
      </c>
      <c r="AY668" s="18" t="s">
        <v>305</v>
      </c>
      <c r="BE668" s="145">
        <f>IF(N668="základní",J668,0)</f>
        <v>0</v>
      </c>
      <c r="BF668" s="145">
        <f>IF(N668="snížená",J668,0)</f>
        <v>0</v>
      </c>
      <c r="BG668" s="145">
        <f>IF(N668="zákl. přenesená",J668,0)</f>
        <v>0</v>
      </c>
      <c r="BH668" s="145">
        <f>IF(N668="sníž. přenesená",J668,0)</f>
        <v>0</v>
      </c>
      <c r="BI668" s="145">
        <f>IF(N668="nulová",J668,0)</f>
        <v>0</v>
      </c>
      <c r="BJ668" s="18" t="s">
        <v>86</v>
      </c>
      <c r="BK668" s="145">
        <f>ROUND(I668*H668,2)</f>
        <v>0</v>
      </c>
      <c r="BL668" s="18" t="s">
        <v>311</v>
      </c>
      <c r="BM668" s="144" t="s">
        <v>2935</v>
      </c>
    </row>
    <row r="669" spans="2:65" s="1" customFormat="1" ht="19.5">
      <c r="B669" s="33"/>
      <c r="D669" s="146" t="s">
        <v>313</v>
      </c>
      <c r="F669" s="147" t="s">
        <v>6617</v>
      </c>
      <c r="I669" s="148"/>
      <c r="L669" s="33"/>
      <c r="M669" s="149"/>
      <c r="T669" s="54"/>
      <c r="AT669" s="18" t="s">
        <v>313</v>
      </c>
      <c r="AU669" s="18" t="s">
        <v>86</v>
      </c>
    </row>
    <row r="670" spans="2:65" s="1" customFormat="1" ht="16.5" customHeight="1">
      <c r="B670" s="33"/>
      <c r="C670" s="133" t="s">
        <v>1949</v>
      </c>
      <c r="D670" s="133" t="s">
        <v>307</v>
      </c>
      <c r="E670" s="134" t="s">
        <v>6618</v>
      </c>
      <c r="F670" s="135" t="s">
        <v>6619</v>
      </c>
      <c r="G670" s="136" t="s">
        <v>5668</v>
      </c>
      <c r="H670" s="137">
        <v>16</v>
      </c>
      <c r="I670" s="138"/>
      <c r="J670" s="139">
        <f>ROUND(I670*H670,2)</f>
        <v>0</v>
      </c>
      <c r="K670" s="135" t="s">
        <v>310</v>
      </c>
      <c r="L670" s="33"/>
      <c r="M670" s="140" t="s">
        <v>42</v>
      </c>
      <c r="N670" s="141" t="s">
        <v>50</v>
      </c>
      <c r="P670" s="142">
        <f>O670*H670</f>
        <v>0</v>
      </c>
      <c r="Q670" s="142">
        <v>0</v>
      </c>
      <c r="R670" s="142">
        <f>Q670*H670</f>
        <v>0</v>
      </c>
      <c r="S670" s="142">
        <v>0</v>
      </c>
      <c r="T670" s="143">
        <f>S670*H670</f>
        <v>0</v>
      </c>
      <c r="AR670" s="144" t="s">
        <v>311</v>
      </c>
      <c r="AT670" s="144" t="s">
        <v>307</v>
      </c>
      <c r="AU670" s="144" t="s">
        <v>86</v>
      </c>
      <c r="AY670" s="18" t="s">
        <v>305</v>
      </c>
      <c r="BE670" s="145">
        <f>IF(N670="základní",J670,0)</f>
        <v>0</v>
      </c>
      <c r="BF670" s="145">
        <f>IF(N670="snížená",J670,0)</f>
        <v>0</v>
      </c>
      <c r="BG670" s="145">
        <f>IF(N670="zákl. přenesená",J670,0)</f>
        <v>0</v>
      </c>
      <c r="BH670" s="145">
        <f>IF(N670="sníž. přenesená",J670,0)</f>
        <v>0</v>
      </c>
      <c r="BI670" s="145">
        <f>IF(N670="nulová",J670,0)</f>
        <v>0</v>
      </c>
      <c r="BJ670" s="18" t="s">
        <v>86</v>
      </c>
      <c r="BK670" s="145">
        <f>ROUND(I670*H670,2)</f>
        <v>0</v>
      </c>
      <c r="BL670" s="18" t="s">
        <v>311</v>
      </c>
      <c r="BM670" s="144" t="s">
        <v>2943</v>
      </c>
    </row>
    <row r="671" spans="2:65" s="1" customFormat="1" ht="11.25">
      <c r="B671" s="33"/>
      <c r="D671" s="146" t="s">
        <v>313</v>
      </c>
      <c r="F671" s="147" t="s">
        <v>6619</v>
      </c>
      <c r="I671" s="148"/>
      <c r="L671" s="33"/>
      <c r="M671" s="149"/>
      <c r="T671" s="54"/>
      <c r="AT671" s="18" t="s">
        <v>313</v>
      </c>
      <c r="AU671" s="18" t="s">
        <v>86</v>
      </c>
    </row>
    <row r="672" spans="2:65" s="1" customFormat="1" ht="11.25">
      <c r="B672" s="33"/>
      <c r="D672" s="150" t="s">
        <v>315</v>
      </c>
      <c r="F672" s="151" t="s">
        <v>6620</v>
      </c>
      <c r="I672" s="148"/>
      <c r="L672" s="33"/>
      <c r="M672" s="149"/>
      <c r="T672" s="54"/>
      <c r="AT672" s="18" t="s">
        <v>315</v>
      </c>
      <c r="AU672" s="18" t="s">
        <v>86</v>
      </c>
    </row>
    <row r="673" spans="2:65" s="1" customFormat="1" ht="49.15" customHeight="1">
      <c r="B673" s="33"/>
      <c r="C673" s="133" t="s">
        <v>1953</v>
      </c>
      <c r="D673" s="133" t="s">
        <v>307</v>
      </c>
      <c r="E673" s="134" t="s">
        <v>6621</v>
      </c>
      <c r="F673" s="135" t="s">
        <v>6622</v>
      </c>
      <c r="G673" s="136" t="s">
        <v>5668</v>
      </c>
      <c r="H673" s="137">
        <v>4</v>
      </c>
      <c r="I673" s="138"/>
      <c r="J673" s="139">
        <f>ROUND(I673*H673,2)</f>
        <v>0</v>
      </c>
      <c r="K673" s="135" t="s">
        <v>721</v>
      </c>
      <c r="L673" s="33"/>
      <c r="M673" s="140" t="s">
        <v>42</v>
      </c>
      <c r="N673" s="141" t="s">
        <v>50</v>
      </c>
      <c r="P673" s="142">
        <f>O673*H673</f>
        <v>0</v>
      </c>
      <c r="Q673" s="142">
        <v>0</v>
      </c>
      <c r="R673" s="142">
        <f>Q673*H673</f>
        <v>0</v>
      </c>
      <c r="S673" s="142">
        <v>0</v>
      </c>
      <c r="T673" s="143">
        <f>S673*H673</f>
        <v>0</v>
      </c>
      <c r="AR673" s="144" t="s">
        <v>311</v>
      </c>
      <c r="AT673" s="144" t="s">
        <v>307</v>
      </c>
      <c r="AU673" s="144" t="s">
        <v>86</v>
      </c>
      <c r="AY673" s="18" t="s">
        <v>305</v>
      </c>
      <c r="BE673" s="145">
        <f>IF(N673="základní",J673,0)</f>
        <v>0</v>
      </c>
      <c r="BF673" s="145">
        <f>IF(N673="snížená",J673,0)</f>
        <v>0</v>
      </c>
      <c r="BG673" s="145">
        <f>IF(N673="zákl. přenesená",J673,0)</f>
        <v>0</v>
      </c>
      <c r="BH673" s="145">
        <f>IF(N673="sníž. přenesená",J673,0)</f>
        <v>0</v>
      </c>
      <c r="BI673" s="145">
        <f>IF(N673="nulová",J673,0)</f>
        <v>0</v>
      </c>
      <c r="BJ673" s="18" t="s">
        <v>86</v>
      </c>
      <c r="BK673" s="145">
        <f>ROUND(I673*H673,2)</f>
        <v>0</v>
      </c>
      <c r="BL673" s="18" t="s">
        <v>311</v>
      </c>
      <c r="BM673" s="144" t="s">
        <v>2951</v>
      </c>
    </row>
    <row r="674" spans="2:65" s="1" customFormat="1" ht="29.25">
      <c r="B674" s="33"/>
      <c r="D674" s="146" t="s">
        <v>313</v>
      </c>
      <c r="F674" s="147" t="s">
        <v>6623</v>
      </c>
      <c r="I674" s="148"/>
      <c r="L674" s="33"/>
      <c r="M674" s="149"/>
      <c r="T674" s="54"/>
      <c r="AT674" s="18" t="s">
        <v>313</v>
      </c>
      <c r="AU674" s="18" t="s">
        <v>86</v>
      </c>
    </row>
    <row r="675" spans="2:65" s="1" customFormat="1" ht="44.25" customHeight="1">
      <c r="B675" s="33"/>
      <c r="C675" s="133" t="s">
        <v>1959</v>
      </c>
      <c r="D675" s="133" t="s">
        <v>307</v>
      </c>
      <c r="E675" s="134" t="s">
        <v>6624</v>
      </c>
      <c r="F675" s="135" t="s">
        <v>6625</v>
      </c>
      <c r="G675" s="136" t="s">
        <v>5668</v>
      </c>
      <c r="H675" s="137">
        <v>4</v>
      </c>
      <c r="I675" s="138"/>
      <c r="J675" s="139">
        <f>ROUND(I675*H675,2)</f>
        <v>0</v>
      </c>
      <c r="K675" s="135" t="s">
        <v>721</v>
      </c>
      <c r="L675" s="33"/>
      <c r="M675" s="140" t="s">
        <v>42</v>
      </c>
      <c r="N675" s="141" t="s">
        <v>50</v>
      </c>
      <c r="P675" s="142">
        <f>O675*H675</f>
        <v>0</v>
      </c>
      <c r="Q675" s="142">
        <v>0</v>
      </c>
      <c r="R675" s="142">
        <f>Q675*H675</f>
        <v>0</v>
      </c>
      <c r="S675" s="142">
        <v>0</v>
      </c>
      <c r="T675" s="143">
        <f>S675*H675</f>
        <v>0</v>
      </c>
      <c r="AR675" s="144" t="s">
        <v>311</v>
      </c>
      <c r="AT675" s="144" t="s">
        <v>307</v>
      </c>
      <c r="AU675" s="144" t="s">
        <v>86</v>
      </c>
      <c r="AY675" s="18" t="s">
        <v>305</v>
      </c>
      <c r="BE675" s="145">
        <f>IF(N675="základní",J675,0)</f>
        <v>0</v>
      </c>
      <c r="BF675" s="145">
        <f>IF(N675="snížená",J675,0)</f>
        <v>0</v>
      </c>
      <c r="BG675" s="145">
        <f>IF(N675="zákl. přenesená",J675,0)</f>
        <v>0</v>
      </c>
      <c r="BH675" s="145">
        <f>IF(N675="sníž. přenesená",J675,0)</f>
        <v>0</v>
      </c>
      <c r="BI675" s="145">
        <f>IF(N675="nulová",J675,0)</f>
        <v>0</v>
      </c>
      <c r="BJ675" s="18" t="s">
        <v>86</v>
      </c>
      <c r="BK675" s="145">
        <f>ROUND(I675*H675,2)</f>
        <v>0</v>
      </c>
      <c r="BL675" s="18" t="s">
        <v>311</v>
      </c>
      <c r="BM675" s="144" t="s">
        <v>2959</v>
      </c>
    </row>
    <row r="676" spans="2:65" s="1" customFormat="1" ht="29.25">
      <c r="B676" s="33"/>
      <c r="D676" s="146" t="s">
        <v>313</v>
      </c>
      <c r="F676" s="147" t="s">
        <v>6625</v>
      </c>
      <c r="I676" s="148"/>
      <c r="L676" s="33"/>
      <c r="M676" s="149"/>
      <c r="T676" s="54"/>
      <c r="AT676" s="18" t="s">
        <v>313</v>
      </c>
      <c r="AU676" s="18" t="s">
        <v>86</v>
      </c>
    </row>
    <row r="677" spans="2:65" s="1" customFormat="1" ht="24.2" customHeight="1">
      <c r="B677" s="33"/>
      <c r="C677" s="133" t="s">
        <v>1963</v>
      </c>
      <c r="D677" s="133" t="s">
        <v>307</v>
      </c>
      <c r="E677" s="134" t="s">
        <v>6626</v>
      </c>
      <c r="F677" s="135" t="s">
        <v>6627</v>
      </c>
      <c r="G677" s="136" t="s">
        <v>5668</v>
      </c>
      <c r="H677" s="137">
        <v>4</v>
      </c>
      <c r="I677" s="138"/>
      <c r="J677" s="139">
        <f>ROUND(I677*H677,2)</f>
        <v>0</v>
      </c>
      <c r="K677" s="135" t="s">
        <v>310</v>
      </c>
      <c r="L677" s="33"/>
      <c r="M677" s="140" t="s">
        <v>42</v>
      </c>
      <c r="N677" s="141" t="s">
        <v>50</v>
      </c>
      <c r="P677" s="142">
        <f>O677*H677</f>
        <v>0</v>
      </c>
      <c r="Q677" s="142">
        <v>0</v>
      </c>
      <c r="R677" s="142">
        <f>Q677*H677</f>
        <v>0</v>
      </c>
      <c r="S677" s="142">
        <v>0</v>
      </c>
      <c r="T677" s="143">
        <f>S677*H677</f>
        <v>0</v>
      </c>
      <c r="AR677" s="144" t="s">
        <v>311</v>
      </c>
      <c r="AT677" s="144" t="s">
        <v>307</v>
      </c>
      <c r="AU677" s="144" t="s">
        <v>86</v>
      </c>
      <c r="AY677" s="18" t="s">
        <v>305</v>
      </c>
      <c r="BE677" s="145">
        <f>IF(N677="základní",J677,0)</f>
        <v>0</v>
      </c>
      <c r="BF677" s="145">
        <f>IF(N677="snížená",J677,0)</f>
        <v>0</v>
      </c>
      <c r="BG677" s="145">
        <f>IF(N677="zákl. přenesená",J677,0)</f>
        <v>0</v>
      </c>
      <c r="BH677" s="145">
        <f>IF(N677="sníž. přenesená",J677,0)</f>
        <v>0</v>
      </c>
      <c r="BI677" s="145">
        <f>IF(N677="nulová",J677,0)</f>
        <v>0</v>
      </c>
      <c r="BJ677" s="18" t="s">
        <v>86</v>
      </c>
      <c r="BK677" s="145">
        <f>ROUND(I677*H677,2)</f>
        <v>0</v>
      </c>
      <c r="BL677" s="18" t="s">
        <v>311</v>
      </c>
      <c r="BM677" s="144" t="s">
        <v>2967</v>
      </c>
    </row>
    <row r="678" spans="2:65" s="1" customFormat="1" ht="11.25">
      <c r="B678" s="33"/>
      <c r="D678" s="146" t="s">
        <v>313</v>
      </c>
      <c r="F678" s="147" t="s">
        <v>6627</v>
      </c>
      <c r="I678" s="148"/>
      <c r="L678" s="33"/>
      <c r="M678" s="149"/>
      <c r="T678" s="54"/>
      <c r="AT678" s="18" t="s">
        <v>313</v>
      </c>
      <c r="AU678" s="18" t="s">
        <v>86</v>
      </c>
    </row>
    <row r="679" spans="2:65" s="1" customFormat="1" ht="11.25">
      <c r="B679" s="33"/>
      <c r="D679" s="150" t="s">
        <v>315</v>
      </c>
      <c r="F679" s="151" t="s">
        <v>6628</v>
      </c>
      <c r="I679" s="148"/>
      <c r="L679" s="33"/>
      <c r="M679" s="149"/>
      <c r="T679" s="54"/>
      <c r="AT679" s="18" t="s">
        <v>315</v>
      </c>
      <c r="AU679" s="18" t="s">
        <v>86</v>
      </c>
    </row>
    <row r="680" spans="2:65" s="1" customFormat="1" ht="24.2" customHeight="1">
      <c r="B680" s="33"/>
      <c r="C680" s="133" t="s">
        <v>1967</v>
      </c>
      <c r="D680" s="133" t="s">
        <v>307</v>
      </c>
      <c r="E680" s="134" t="s">
        <v>6629</v>
      </c>
      <c r="F680" s="135" t="s">
        <v>6630</v>
      </c>
      <c r="G680" s="136" t="s">
        <v>5668</v>
      </c>
      <c r="H680" s="137">
        <v>4</v>
      </c>
      <c r="I680" s="138"/>
      <c r="J680" s="139">
        <f>ROUND(I680*H680,2)</f>
        <v>0</v>
      </c>
      <c r="K680" s="135" t="s">
        <v>721</v>
      </c>
      <c r="L680" s="33"/>
      <c r="M680" s="140" t="s">
        <v>42</v>
      </c>
      <c r="N680" s="141" t="s">
        <v>50</v>
      </c>
      <c r="P680" s="142">
        <f>O680*H680</f>
        <v>0</v>
      </c>
      <c r="Q680" s="142">
        <v>0</v>
      </c>
      <c r="R680" s="142">
        <f>Q680*H680</f>
        <v>0</v>
      </c>
      <c r="S680" s="142">
        <v>0</v>
      </c>
      <c r="T680" s="143">
        <f>S680*H680</f>
        <v>0</v>
      </c>
      <c r="AR680" s="144" t="s">
        <v>311</v>
      </c>
      <c r="AT680" s="144" t="s">
        <v>307</v>
      </c>
      <c r="AU680" s="144" t="s">
        <v>86</v>
      </c>
      <c r="AY680" s="18" t="s">
        <v>305</v>
      </c>
      <c r="BE680" s="145">
        <f>IF(N680="základní",J680,0)</f>
        <v>0</v>
      </c>
      <c r="BF680" s="145">
        <f>IF(N680="snížená",J680,0)</f>
        <v>0</v>
      </c>
      <c r="BG680" s="145">
        <f>IF(N680="zákl. přenesená",J680,0)</f>
        <v>0</v>
      </c>
      <c r="BH680" s="145">
        <f>IF(N680="sníž. přenesená",J680,0)</f>
        <v>0</v>
      </c>
      <c r="BI680" s="145">
        <f>IF(N680="nulová",J680,0)</f>
        <v>0</v>
      </c>
      <c r="BJ680" s="18" t="s">
        <v>86</v>
      </c>
      <c r="BK680" s="145">
        <f>ROUND(I680*H680,2)</f>
        <v>0</v>
      </c>
      <c r="BL680" s="18" t="s">
        <v>311</v>
      </c>
      <c r="BM680" s="144" t="s">
        <v>2975</v>
      </c>
    </row>
    <row r="681" spans="2:65" s="1" customFormat="1" ht="11.25">
      <c r="B681" s="33"/>
      <c r="D681" s="146" t="s">
        <v>313</v>
      </c>
      <c r="F681" s="147" t="s">
        <v>6630</v>
      </c>
      <c r="I681" s="148"/>
      <c r="L681" s="33"/>
      <c r="M681" s="149"/>
      <c r="T681" s="54"/>
      <c r="AT681" s="18" t="s">
        <v>313</v>
      </c>
      <c r="AU681" s="18" t="s">
        <v>86</v>
      </c>
    </row>
    <row r="682" spans="2:65" s="1" customFormat="1" ht="16.5" customHeight="1">
      <c r="B682" s="33"/>
      <c r="C682" s="133" t="s">
        <v>1971</v>
      </c>
      <c r="D682" s="133" t="s">
        <v>307</v>
      </c>
      <c r="E682" s="134" t="s">
        <v>6631</v>
      </c>
      <c r="F682" s="135" t="s">
        <v>6632</v>
      </c>
      <c r="G682" s="136" t="s">
        <v>5668</v>
      </c>
      <c r="H682" s="137">
        <v>4</v>
      </c>
      <c r="I682" s="138"/>
      <c r="J682" s="139">
        <f>ROUND(I682*H682,2)</f>
        <v>0</v>
      </c>
      <c r="K682" s="135" t="s">
        <v>310</v>
      </c>
      <c r="L682" s="33"/>
      <c r="M682" s="140" t="s">
        <v>42</v>
      </c>
      <c r="N682" s="141" t="s">
        <v>50</v>
      </c>
      <c r="P682" s="142">
        <f>O682*H682</f>
        <v>0</v>
      </c>
      <c r="Q682" s="142">
        <v>0</v>
      </c>
      <c r="R682" s="142">
        <f>Q682*H682</f>
        <v>0</v>
      </c>
      <c r="S682" s="142">
        <v>0</v>
      </c>
      <c r="T682" s="143">
        <f>S682*H682</f>
        <v>0</v>
      </c>
      <c r="AR682" s="144" t="s">
        <v>311</v>
      </c>
      <c r="AT682" s="144" t="s">
        <v>307</v>
      </c>
      <c r="AU682" s="144" t="s">
        <v>86</v>
      </c>
      <c r="AY682" s="18" t="s">
        <v>305</v>
      </c>
      <c r="BE682" s="145">
        <f>IF(N682="základní",J682,0)</f>
        <v>0</v>
      </c>
      <c r="BF682" s="145">
        <f>IF(N682="snížená",J682,0)</f>
        <v>0</v>
      </c>
      <c r="BG682" s="145">
        <f>IF(N682="zákl. přenesená",J682,0)</f>
        <v>0</v>
      </c>
      <c r="BH682" s="145">
        <f>IF(N682="sníž. přenesená",J682,0)</f>
        <v>0</v>
      </c>
      <c r="BI682" s="145">
        <f>IF(N682="nulová",J682,0)</f>
        <v>0</v>
      </c>
      <c r="BJ682" s="18" t="s">
        <v>86</v>
      </c>
      <c r="BK682" s="145">
        <f>ROUND(I682*H682,2)</f>
        <v>0</v>
      </c>
      <c r="BL682" s="18" t="s">
        <v>311</v>
      </c>
      <c r="BM682" s="144" t="s">
        <v>2983</v>
      </c>
    </row>
    <row r="683" spans="2:65" s="1" customFormat="1" ht="11.25">
      <c r="B683" s="33"/>
      <c r="D683" s="146" t="s">
        <v>313</v>
      </c>
      <c r="F683" s="147" t="s">
        <v>6632</v>
      </c>
      <c r="I683" s="148"/>
      <c r="L683" s="33"/>
      <c r="M683" s="149"/>
      <c r="T683" s="54"/>
      <c r="AT683" s="18" t="s">
        <v>313</v>
      </c>
      <c r="AU683" s="18" t="s">
        <v>86</v>
      </c>
    </row>
    <row r="684" spans="2:65" s="1" customFormat="1" ht="11.25">
      <c r="B684" s="33"/>
      <c r="D684" s="150" t="s">
        <v>315</v>
      </c>
      <c r="F684" s="151" t="s">
        <v>6633</v>
      </c>
      <c r="I684" s="148"/>
      <c r="L684" s="33"/>
      <c r="M684" s="149"/>
      <c r="T684" s="54"/>
      <c r="AT684" s="18" t="s">
        <v>315</v>
      </c>
      <c r="AU684" s="18" t="s">
        <v>86</v>
      </c>
    </row>
    <row r="685" spans="2:65" s="1" customFormat="1" ht="33" customHeight="1">
      <c r="B685" s="33"/>
      <c r="C685" s="133" t="s">
        <v>1975</v>
      </c>
      <c r="D685" s="133" t="s">
        <v>307</v>
      </c>
      <c r="E685" s="134" t="s">
        <v>6634</v>
      </c>
      <c r="F685" s="135" t="s">
        <v>6635</v>
      </c>
      <c r="G685" s="136" t="s">
        <v>5668</v>
      </c>
      <c r="H685" s="137">
        <v>4</v>
      </c>
      <c r="I685" s="138"/>
      <c r="J685" s="139">
        <f>ROUND(I685*H685,2)</f>
        <v>0</v>
      </c>
      <c r="K685" s="135" t="s">
        <v>721</v>
      </c>
      <c r="L685" s="33"/>
      <c r="M685" s="140" t="s">
        <v>42</v>
      </c>
      <c r="N685" s="141" t="s">
        <v>50</v>
      </c>
      <c r="P685" s="142">
        <f>O685*H685</f>
        <v>0</v>
      </c>
      <c r="Q685" s="142">
        <v>0</v>
      </c>
      <c r="R685" s="142">
        <f>Q685*H685</f>
        <v>0</v>
      </c>
      <c r="S685" s="142">
        <v>0</v>
      </c>
      <c r="T685" s="143">
        <f>S685*H685</f>
        <v>0</v>
      </c>
      <c r="AR685" s="144" t="s">
        <v>311</v>
      </c>
      <c r="AT685" s="144" t="s">
        <v>307</v>
      </c>
      <c r="AU685" s="144" t="s">
        <v>86</v>
      </c>
      <c r="AY685" s="18" t="s">
        <v>305</v>
      </c>
      <c r="BE685" s="145">
        <f>IF(N685="základní",J685,0)</f>
        <v>0</v>
      </c>
      <c r="BF685" s="145">
        <f>IF(N685="snížená",J685,0)</f>
        <v>0</v>
      </c>
      <c r="BG685" s="145">
        <f>IF(N685="zákl. přenesená",J685,0)</f>
        <v>0</v>
      </c>
      <c r="BH685" s="145">
        <f>IF(N685="sníž. přenesená",J685,0)</f>
        <v>0</v>
      </c>
      <c r="BI685" s="145">
        <f>IF(N685="nulová",J685,0)</f>
        <v>0</v>
      </c>
      <c r="BJ685" s="18" t="s">
        <v>86</v>
      </c>
      <c r="BK685" s="145">
        <f>ROUND(I685*H685,2)</f>
        <v>0</v>
      </c>
      <c r="BL685" s="18" t="s">
        <v>311</v>
      </c>
      <c r="BM685" s="144" t="s">
        <v>2991</v>
      </c>
    </row>
    <row r="686" spans="2:65" s="1" customFormat="1" ht="19.5">
      <c r="B686" s="33"/>
      <c r="D686" s="146" t="s">
        <v>313</v>
      </c>
      <c r="F686" s="147" t="s">
        <v>6635</v>
      </c>
      <c r="I686" s="148"/>
      <c r="L686" s="33"/>
      <c r="M686" s="149"/>
      <c r="T686" s="54"/>
      <c r="AT686" s="18" t="s">
        <v>313</v>
      </c>
      <c r="AU686" s="18" t="s">
        <v>86</v>
      </c>
    </row>
    <row r="687" spans="2:65" s="1" customFormat="1" ht="16.5" customHeight="1">
      <c r="B687" s="33"/>
      <c r="C687" s="133" t="s">
        <v>1979</v>
      </c>
      <c r="D687" s="133" t="s">
        <v>307</v>
      </c>
      <c r="E687" s="134" t="s">
        <v>6228</v>
      </c>
      <c r="F687" s="135" t="s">
        <v>6229</v>
      </c>
      <c r="G687" s="136" t="s">
        <v>402</v>
      </c>
      <c r="H687" s="137">
        <v>1920</v>
      </c>
      <c r="I687" s="138"/>
      <c r="J687" s="139">
        <f>ROUND(I687*H687,2)</f>
        <v>0</v>
      </c>
      <c r="K687" s="135" t="s">
        <v>310</v>
      </c>
      <c r="L687" s="33"/>
      <c r="M687" s="140" t="s">
        <v>42</v>
      </c>
      <c r="N687" s="141" t="s">
        <v>50</v>
      </c>
      <c r="P687" s="142">
        <f>O687*H687</f>
        <v>0</v>
      </c>
      <c r="Q687" s="142">
        <v>0</v>
      </c>
      <c r="R687" s="142">
        <f>Q687*H687</f>
        <v>0</v>
      </c>
      <c r="S687" s="142">
        <v>0</v>
      </c>
      <c r="T687" s="143">
        <f>S687*H687</f>
        <v>0</v>
      </c>
      <c r="AR687" s="144" t="s">
        <v>311</v>
      </c>
      <c r="AT687" s="144" t="s">
        <v>307</v>
      </c>
      <c r="AU687" s="144" t="s">
        <v>86</v>
      </c>
      <c r="AY687" s="18" t="s">
        <v>305</v>
      </c>
      <c r="BE687" s="145">
        <f>IF(N687="základní",J687,0)</f>
        <v>0</v>
      </c>
      <c r="BF687" s="145">
        <f>IF(N687="snížená",J687,0)</f>
        <v>0</v>
      </c>
      <c r="BG687" s="145">
        <f>IF(N687="zákl. přenesená",J687,0)</f>
        <v>0</v>
      </c>
      <c r="BH687" s="145">
        <f>IF(N687="sníž. přenesená",J687,0)</f>
        <v>0</v>
      </c>
      <c r="BI687" s="145">
        <f>IF(N687="nulová",J687,0)</f>
        <v>0</v>
      </c>
      <c r="BJ687" s="18" t="s">
        <v>86</v>
      </c>
      <c r="BK687" s="145">
        <f>ROUND(I687*H687,2)</f>
        <v>0</v>
      </c>
      <c r="BL687" s="18" t="s">
        <v>311</v>
      </c>
      <c r="BM687" s="144" t="s">
        <v>2999</v>
      </c>
    </row>
    <row r="688" spans="2:65" s="1" customFormat="1" ht="11.25">
      <c r="B688" s="33"/>
      <c r="D688" s="146" t="s">
        <v>313</v>
      </c>
      <c r="F688" s="147" t="s">
        <v>6229</v>
      </c>
      <c r="I688" s="148"/>
      <c r="L688" s="33"/>
      <c r="M688" s="149"/>
      <c r="T688" s="54"/>
      <c r="AT688" s="18" t="s">
        <v>313</v>
      </c>
      <c r="AU688" s="18" t="s">
        <v>86</v>
      </c>
    </row>
    <row r="689" spans="2:65" s="1" customFormat="1" ht="11.25">
      <c r="B689" s="33"/>
      <c r="D689" s="150" t="s">
        <v>315</v>
      </c>
      <c r="F689" s="151" t="s">
        <v>6230</v>
      </c>
      <c r="I689" s="148"/>
      <c r="L689" s="33"/>
      <c r="M689" s="149"/>
      <c r="T689" s="54"/>
      <c r="AT689" s="18" t="s">
        <v>315</v>
      </c>
      <c r="AU689" s="18" t="s">
        <v>86</v>
      </c>
    </row>
    <row r="690" spans="2:65" s="1" customFormat="1" ht="24.2" customHeight="1">
      <c r="B690" s="33"/>
      <c r="C690" s="133" t="s">
        <v>1983</v>
      </c>
      <c r="D690" s="133" t="s">
        <v>307</v>
      </c>
      <c r="E690" s="134" t="s">
        <v>6427</v>
      </c>
      <c r="F690" s="135" t="s">
        <v>6428</v>
      </c>
      <c r="G690" s="136" t="s">
        <v>402</v>
      </c>
      <c r="H690" s="137">
        <v>1000</v>
      </c>
      <c r="I690" s="138"/>
      <c r="J690" s="139">
        <f>ROUND(I690*H690,2)</f>
        <v>0</v>
      </c>
      <c r="K690" s="135" t="s">
        <v>721</v>
      </c>
      <c r="L690" s="33"/>
      <c r="M690" s="140" t="s">
        <v>42</v>
      </c>
      <c r="N690" s="141" t="s">
        <v>50</v>
      </c>
      <c r="P690" s="142">
        <f>O690*H690</f>
        <v>0</v>
      </c>
      <c r="Q690" s="142">
        <v>0</v>
      </c>
      <c r="R690" s="142">
        <f>Q690*H690</f>
        <v>0</v>
      </c>
      <c r="S690" s="142">
        <v>0</v>
      </c>
      <c r="T690" s="143">
        <f>S690*H690</f>
        <v>0</v>
      </c>
      <c r="AR690" s="144" t="s">
        <v>311</v>
      </c>
      <c r="AT690" s="144" t="s">
        <v>307</v>
      </c>
      <c r="AU690" s="144" t="s">
        <v>86</v>
      </c>
      <c r="AY690" s="18" t="s">
        <v>305</v>
      </c>
      <c r="BE690" s="145">
        <f>IF(N690="základní",J690,0)</f>
        <v>0</v>
      </c>
      <c r="BF690" s="145">
        <f>IF(N690="snížená",J690,0)</f>
        <v>0</v>
      </c>
      <c r="BG690" s="145">
        <f>IF(N690="zákl. přenesená",J690,0)</f>
        <v>0</v>
      </c>
      <c r="BH690" s="145">
        <f>IF(N690="sníž. přenesená",J690,0)</f>
        <v>0</v>
      </c>
      <c r="BI690" s="145">
        <f>IF(N690="nulová",J690,0)</f>
        <v>0</v>
      </c>
      <c r="BJ690" s="18" t="s">
        <v>86</v>
      </c>
      <c r="BK690" s="145">
        <f>ROUND(I690*H690,2)</f>
        <v>0</v>
      </c>
      <c r="BL690" s="18" t="s">
        <v>311</v>
      </c>
      <c r="BM690" s="144" t="s">
        <v>3007</v>
      </c>
    </row>
    <row r="691" spans="2:65" s="1" customFormat="1" ht="19.5">
      <c r="B691" s="33"/>
      <c r="D691" s="146" t="s">
        <v>313</v>
      </c>
      <c r="F691" s="147" t="s">
        <v>6428</v>
      </c>
      <c r="I691" s="148"/>
      <c r="L691" s="33"/>
      <c r="M691" s="149"/>
      <c r="T691" s="54"/>
      <c r="AT691" s="18" t="s">
        <v>313</v>
      </c>
      <c r="AU691" s="18" t="s">
        <v>86</v>
      </c>
    </row>
    <row r="692" spans="2:65" s="1" customFormat="1" ht="16.5" customHeight="1">
      <c r="B692" s="33"/>
      <c r="C692" s="133" t="s">
        <v>1987</v>
      </c>
      <c r="D692" s="133" t="s">
        <v>307</v>
      </c>
      <c r="E692" s="134" t="s">
        <v>6636</v>
      </c>
      <c r="F692" s="135" t="s">
        <v>6637</v>
      </c>
      <c r="G692" s="136" t="s">
        <v>402</v>
      </c>
      <c r="H692" s="137">
        <v>130</v>
      </c>
      <c r="I692" s="138"/>
      <c r="J692" s="139">
        <f>ROUND(I692*H692,2)</f>
        <v>0</v>
      </c>
      <c r="K692" s="135" t="s">
        <v>721</v>
      </c>
      <c r="L692" s="33"/>
      <c r="M692" s="140" t="s">
        <v>42</v>
      </c>
      <c r="N692" s="141" t="s">
        <v>50</v>
      </c>
      <c r="P692" s="142">
        <f>O692*H692</f>
        <v>0</v>
      </c>
      <c r="Q692" s="142">
        <v>0</v>
      </c>
      <c r="R692" s="142">
        <f>Q692*H692</f>
        <v>0</v>
      </c>
      <c r="S692" s="142">
        <v>0</v>
      </c>
      <c r="T692" s="143">
        <f>S692*H692</f>
        <v>0</v>
      </c>
      <c r="AR692" s="144" t="s">
        <v>311</v>
      </c>
      <c r="AT692" s="144" t="s">
        <v>307</v>
      </c>
      <c r="AU692" s="144" t="s">
        <v>86</v>
      </c>
      <c r="AY692" s="18" t="s">
        <v>305</v>
      </c>
      <c r="BE692" s="145">
        <f>IF(N692="základní",J692,0)</f>
        <v>0</v>
      </c>
      <c r="BF692" s="145">
        <f>IF(N692="snížená",J692,0)</f>
        <v>0</v>
      </c>
      <c r="BG692" s="145">
        <f>IF(N692="zákl. přenesená",J692,0)</f>
        <v>0</v>
      </c>
      <c r="BH692" s="145">
        <f>IF(N692="sníž. přenesená",J692,0)</f>
        <v>0</v>
      </c>
      <c r="BI692" s="145">
        <f>IF(N692="nulová",J692,0)</f>
        <v>0</v>
      </c>
      <c r="BJ692" s="18" t="s">
        <v>86</v>
      </c>
      <c r="BK692" s="145">
        <f>ROUND(I692*H692,2)</f>
        <v>0</v>
      </c>
      <c r="BL692" s="18" t="s">
        <v>311</v>
      </c>
      <c r="BM692" s="144" t="s">
        <v>3015</v>
      </c>
    </row>
    <row r="693" spans="2:65" s="1" customFormat="1" ht="11.25">
      <c r="B693" s="33"/>
      <c r="D693" s="146" t="s">
        <v>313</v>
      </c>
      <c r="F693" s="147" t="s">
        <v>6637</v>
      </c>
      <c r="I693" s="148"/>
      <c r="L693" s="33"/>
      <c r="M693" s="149"/>
      <c r="T693" s="54"/>
      <c r="AT693" s="18" t="s">
        <v>313</v>
      </c>
      <c r="AU693" s="18" t="s">
        <v>86</v>
      </c>
    </row>
    <row r="694" spans="2:65" s="1" customFormat="1" ht="16.5" customHeight="1">
      <c r="B694" s="33"/>
      <c r="C694" s="133" t="s">
        <v>1991</v>
      </c>
      <c r="D694" s="133" t="s">
        <v>307</v>
      </c>
      <c r="E694" s="134" t="s">
        <v>6638</v>
      </c>
      <c r="F694" s="135" t="s">
        <v>6639</v>
      </c>
      <c r="G694" s="136" t="s">
        <v>402</v>
      </c>
      <c r="H694" s="137">
        <v>250</v>
      </c>
      <c r="I694" s="138"/>
      <c r="J694" s="139">
        <f>ROUND(I694*H694,2)</f>
        <v>0</v>
      </c>
      <c r="K694" s="135" t="s">
        <v>721</v>
      </c>
      <c r="L694" s="33"/>
      <c r="M694" s="140" t="s">
        <v>42</v>
      </c>
      <c r="N694" s="141" t="s">
        <v>50</v>
      </c>
      <c r="P694" s="142">
        <f>O694*H694</f>
        <v>0</v>
      </c>
      <c r="Q694" s="142">
        <v>0</v>
      </c>
      <c r="R694" s="142">
        <f>Q694*H694</f>
        <v>0</v>
      </c>
      <c r="S694" s="142">
        <v>0</v>
      </c>
      <c r="T694" s="143">
        <f>S694*H694</f>
        <v>0</v>
      </c>
      <c r="AR694" s="144" t="s">
        <v>311</v>
      </c>
      <c r="AT694" s="144" t="s">
        <v>307</v>
      </c>
      <c r="AU694" s="144" t="s">
        <v>86</v>
      </c>
      <c r="AY694" s="18" t="s">
        <v>305</v>
      </c>
      <c r="BE694" s="145">
        <f>IF(N694="základní",J694,0)</f>
        <v>0</v>
      </c>
      <c r="BF694" s="145">
        <f>IF(N694="snížená",J694,0)</f>
        <v>0</v>
      </c>
      <c r="BG694" s="145">
        <f>IF(N694="zákl. přenesená",J694,0)</f>
        <v>0</v>
      </c>
      <c r="BH694" s="145">
        <f>IF(N694="sníž. přenesená",J694,0)</f>
        <v>0</v>
      </c>
      <c r="BI694" s="145">
        <f>IF(N694="nulová",J694,0)</f>
        <v>0</v>
      </c>
      <c r="BJ694" s="18" t="s">
        <v>86</v>
      </c>
      <c r="BK694" s="145">
        <f>ROUND(I694*H694,2)</f>
        <v>0</v>
      </c>
      <c r="BL694" s="18" t="s">
        <v>311</v>
      </c>
      <c r="BM694" s="144" t="s">
        <v>3023</v>
      </c>
    </row>
    <row r="695" spans="2:65" s="1" customFormat="1" ht="11.25">
      <c r="B695" s="33"/>
      <c r="D695" s="146" t="s">
        <v>313</v>
      </c>
      <c r="F695" s="147" t="s">
        <v>6639</v>
      </c>
      <c r="I695" s="148"/>
      <c r="L695" s="33"/>
      <c r="M695" s="149"/>
      <c r="T695" s="54"/>
      <c r="AT695" s="18" t="s">
        <v>313</v>
      </c>
      <c r="AU695" s="18" t="s">
        <v>86</v>
      </c>
    </row>
    <row r="696" spans="2:65" s="1" customFormat="1" ht="33" customHeight="1">
      <c r="B696" s="33"/>
      <c r="C696" s="133" t="s">
        <v>1995</v>
      </c>
      <c r="D696" s="133" t="s">
        <v>307</v>
      </c>
      <c r="E696" s="134" t="s">
        <v>6640</v>
      </c>
      <c r="F696" s="135" t="s">
        <v>6641</v>
      </c>
      <c r="G696" s="136" t="s">
        <v>402</v>
      </c>
      <c r="H696" s="137">
        <v>420</v>
      </c>
      <c r="I696" s="138"/>
      <c r="J696" s="139">
        <f>ROUND(I696*H696,2)</f>
        <v>0</v>
      </c>
      <c r="K696" s="135" t="s">
        <v>721</v>
      </c>
      <c r="L696" s="33"/>
      <c r="M696" s="140" t="s">
        <v>42</v>
      </c>
      <c r="N696" s="141" t="s">
        <v>50</v>
      </c>
      <c r="P696" s="142">
        <f>O696*H696</f>
        <v>0</v>
      </c>
      <c r="Q696" s="142">
        <v>0</v>
      </c>
      <c r="R696" s="142">
        <f>Q696*H696</f>
        <v>0</v>
      </c>
      <c r="S696" s="142">
        <v>0</v>
      </c>
      <c r="T696" s="143">
        <f>S696*H696</f>
        <v>0</v>
      </c>
      <c r="AR696" s="144" t="s">
        <v>311</v>
      </c>
      <c r="AT696" s="144" t="s">
        <v>307</v>
      </c>
      <c r="AU696" s="144" t="s">
        <v>86</v>
      </c>
      <c r="AY696" s="18" t="s">
        <v>305</v>
      </c>
      <c r="BE696" s="145">
        <f>IF(N696="základní",J696,0)</f>
        <v>0</v>
      </c>
      <c r="BF696" s="145">
        <f>IF(N696="snížená",J696,0)</f>
        <v>0</v>
      </c>
      <c r="BG696" s="145">
        <f>IF(N696="zákl. přenesená",J696,0)</f>
        <v>0</v>
      </c>
      <c r="BH696" s="145">
        <f>IF(N696="sníž. přenesená",J696,0)</f>
        <v>0</v>
      </c>
      <c r="BI696" s="145">
        <f>IF(N696="nulová",J696,0)</f>
        <v>0</v>
      </c>
      <c r="BJ696" s="18" t="s">
        <v>86</v>
      </c>
      <c r="BK696" s="145">
        <f>ROUND(I696*H696,2)</f>
        <v>0</v>
      </c>
      <c r="BL696" s="18" t="s">
        <v>311</v>
      </c>
      <c r="BM696" s="144" t="s">
        <v>3032</v>
      </c>
    </row>
    <row r="697" spans="2:65" s="1" customFormat="1" ht="19.5">
      <c r="B697" s="33"/>
      <c r="D697" s="146" t="s">
        <v>313</v>
      </c>
      <c r="F697" s="147" t="s">
        <v>6641</v>
      </c>
      <c r="I697" s="148"/>
      <c r="L697" s="33"/>
      <c r="M697" s="149"/>
      <c r="T697" s="54"/>
      <c r="AT697" s="18" t="s">
        <v>313</v>
      </c>
      <c r="AU697" s="18" t="s">
        <v>86</v>
      </c>
    </row>
    <row r="698" spans="2:65" s="1" customFormat="1" ht="33" customHeight="1">
      <c r="B698" s="33"/>
      <c r="C698" s="133" t="s">
        <v>1999</v>
      </c>
      <c r="D698" s="133" t="s">
        <v>307</v>
      </c>
      <c r="E698" s="134" t="s">
        <v>6642</v>
      </c>
      <c r="F698" s="135" t="s">
        <v>6643</v>
      </c>
      <c r="G698" s="136" t="s">
        <v>402</v>
      </c>
      <c r="H698" s="137">
        <v>120</v>
      </c>
      <c r="I698" s="138"/>
      <c r="J698" s="139">
        <f>ROUND(I698*H698,2)</f>
        <v>0</v>
      </c>
      <c r="K698" s="135" t="s">
        <v>721</v>
      </c>
      <c r="L698" s="33"/>
      <c r="M698" s="140" t="s">
        <v>42</v>
      </c>
      <c r="N698" s="141" t="s">
        <v>50</v>
      </c>
      <c r="P698" s="142">
        <f>O698*H698</f>
        <v>0</v>
      </c>
      <c r="Q698" s="142">
        <v>0</v>
      </c>
      <c r="R698" s="142">
        <f>Q698*H698</f>
        <v>0</v>
      </c>
      <c r="S698" s="142">
        <v>0</v>
      </c>
      <c r="T698" s="143">
        <f>S698*H698</f>
        <v>0</v>
      </c>
      <c r="AR698" s="144" t="s">
        <v>311</v>
      </c>
      <c r="AT698" s="144" t="s">
        <v>307</v>
      </c>
      <c r="AU698" s="144" t="s">
        <v>86</v>
      </c>
      <c r="AY698" s="18" t="s">
        <v>305</v>
      </c>
      <c r="BE698" s="145">
        <f>IF(N698="základní",J698,0)</f>
        <v>0</v>
      </c>
      <c r="BF698" s="145">
        <f>IF(N698="snížená",J698,0)</f>
        <v>0</v>
      </c>
      <c r="BG698" s="145">
        <f>IF(N698="zákl. přenesená",J698,0)</f>
        <v>0</v>
      </c>
      <c r="BH698" s="145">
        <f>IF(N698="sníž. přenesená",J698,0)</f>
        <v>0</v>
      </c>
      <c r="BI698" s="145">
        <f>IF(N698="nulová",J698,0)</f>
        <v>0</v>
      </c>
      <c r="BJ698" s="18" t="s">
        <v>86</v>
      </c>
      <c r="BK698" s="145">
        <f>ROUND(I698*H698,2)</f>
        <v>0</v>
      </c>
      <c r="BL698" s="18" t="s">
        <v>311</v>
      </c>
      <c r="BM698" s="144" t="s">
        <v>3040</v>
      </c>
    </row>
    <row r="699" spans="2:65" s="1" customFormat="1" ht="19.5">
      <c r="B699" s="33"/>
      <c r="D699" s="146" t="s">
        <v>313</v>
      </c>
      <c r="F699" s="147" t="s">
        <v>6643</v>
      </c>
      <c r="I699" s="148"/>
      <c r="L699" s="33"/>
      <c r="M699" s="149"/>
      <c r="T699" s="54"/>
      <c r="AT699" s="18" t="s">
        <v>313</v>
      </c>
      <c r="AU699" s="18" t="s">
        <v>86</v>
      </c>
    </row>
    <row r="700" spans="2:65" s="1" customFormat="1" ht="21.75" customHeight="1">
      <c r="B700" s="33"/>
      <c r="C700" s="133" t="s">
        <v>2003</v>
      </c>
      <c r="D700" s="133" t="s">
        <v>307</v>
      </c>
      <c r="E700" s="134" t="s">
        <v>6644</v>
      </c>
      <c r="F700" s="135" t="s">
        <v>6645</v>
      </c>
      <c r="G700" s="136" t="s">
        <v>5668</v>
      </c>
      <c r="H700" s="137">
        <v>450</v>
      </c>
      <c r="I700" s="138"/>
      <c r="J700" s="139">
        <f>ROUND(I700*H700,2)</f>
        <v>0</v>
      </c>
      <c r="K700" s="135" t="s">
        <v>721</v>
      </c>
      <c r="L700" s="33"/>
      <c r="M700" s="140" t="s">
        <v>42</v>
      </c>
      <c r="N700" s="141" t="s">
        <v>50</v>
      </c>
      <c r="P700" s="142">
        <f>O700*H700</f>
        <v>0</v>
      </c>
      <c r="Q700" s="142">
        <v>0</v>
      </c>
      <c r="R700" s="142">
        <f>Q700*H700</f>
        <v>0</v>
      </c>
      <c r="S700" s="142">
        <v>0</v>
      </c>
      <c r="T700" s="143">
        <f>S700*H700</f>
        <v>0</v>
      </c>
      <c r="AR700" s="144" t="s">
        <v>311</v>
      </c>
      <c r="AT700" s="144" t="s">
        <v>307</v>
      </c>
      <c r="AU700" s="144" t="s">
        <v>86</v>
      </c>
      <c r="AY700" s="18" t="s">
        <v>305</v>
      </c>
      <c r="BE700" s="145">
        <f>IF(N700="základní",J700,0)</f>
        <v>0</v>
      </c>
      <c r="BF700" s="145">
        <f>IF(N700="snížená",J700,0)</f>
        <v>0</v>
      </c>
      <c r="BG700" s="145">
        <f>IF(N700="zákl. přenesená",J700,0)</f>
        <v>0</v>
      </c>
      <c r="BH700" s="145">
        <f>IF(N700="sníž. přenesená",J700,0)</f>
        <v>0</v>
      </c>
      <c r="BI700" s="145">
        <f>IF(N700="nulová",J700,0)</f>
        <v>0</v>
      </c>
      <c r="BJ700" s="18" t="s">
        <v>86</v>
      </c>
      <c r="BK700" s="145">
        <f>ROUND(I700*H700,2)</f>
        <v>0</v>
      </c>
      <c r="BL700" s="18" t="s">
        <v>311</v>
      </c>
      <c r="BM700" s="144" t="s">
        <v>3048</v>
      </c>
    </row>
    <row r="701" spans="2:65" s="1" customFormat="1" ht="11.25">
      <c r="B701" s="33"/>
      <c r="D701" s="146" t="s">
        <v>313</v>
      </c>
      <c r="F701" s="147" t="s">
        <v>6645</v>
      </c>
      <c r="I701" s="148"/>
      <c r="L701" s="33"/>
      <c r="M701" s="149"/>
      <c r="T701" s="54"/>
      <c r="AT701" s="18" t="s">
        <v>313</v>
      </c>
      <c r="AU701" s="18" t="s">
        <v>86</v>
      </c>
    </row>
    <row r="702" spans="2:65" s="1" customFormat="1" ht="16.5" customHeight="1">
      <c r="B702" s="33"/>
      <c r="C702" s="133" t="s">
        <v>2007</v>
      </c>
      <c r="D702" s="133" t="s">
        <v>307</v>
      </c>
      <c r="E702" s="134" t="s">
        <v>6433</v>
      </c>
      <c r="F702" s="135" t="s">
        <v>6434</v>
      </c>
      <c r="G702" s="136" t="s">
        <v>5668</v>
      </c>
      <c r="H702" s="137">
        <v>450</v>
      </c>
      <c r="I702" s="138"/>
      <c r="J702" s="139">
        <f>ROUND(I702*H702,2)</f>
        <v>0</v>
      </c>
      <c r="K702" s="135" t="s">
        <v>721</v>
      </c>
      <c r="L702" s="33"/>
      <c r="M702" s="140" t="s">
        <v>42</v>
      </c>
      <c r="N702" s="141" t="s">
        <v>50</v>
      </c>
      <c r="P702" s="142">
        <f>O702*H702</f>
        <v>0</v>
      </c>
      <c r="Q702" s="142">
        <v>0</v>
      </c>
      <c r="R702" s="142">
        <f>Q702*H702</f>
        <v>0</v>
      </c>
      <c r="S702" s="142">
        <v>0</v>
      </c>
      <c r="T702" s="143">
        <f>S702*H702</f>
        <v>0</v>
      </c>
      <c r="AR702" s="144" t="s">
        <v>311</v>
      </c>
      <c r="AT702" s="144" t="s">
        <v>307</v>
      </c>
      <c r="AU702" s="144" t="s">
        <v>86</v>
      </c>
      <c r="AY702" s="18" t="s">
        <v>305</v>
      </c>
      <c r="BE702" s="145">
        <f>IF(N702="základní",J702,0)</f>
        <v>0</v>
      </c>
      <c r="BF702" s="145">
        <f>IF(N702="snížená",J702,0)</f>
        <v>0</v>
      </c>
      <c r="BG702" s="145">
        <f>IF(N702="zákl. přenesená",J702,0)</f>
        <v>0</v>
      </c>
      <c r="BH702" s="145">
        <f>IF(N702="sníž. přenesená",J702,0)</f>
        <v>0</v>
      </c>
      <c r="BI702" s="145">
        <f>IF(N702="nulová",J702,0)</f>
        <v>0</v>
      </c>
      <c r="BJ702" s="18" t="s">
        <v>86</v>
      </c>
      <c r="BK702" s="145">
        <f>ROUND(I702*H702,2)</f>
        <v>0</v>
      </c>
      <c r="BL702" s="18" t="s">
        <v>311</v>
      </c>
      <c r="BM702" s="144" t="s">
        <v>3056</v>
      </c>
    </row>
    <row r="703" spans="2:65" s="1" customFormat="1" ht="11.25">
      <c r="B703" s="33"/>
      <c r="D703" s="146" t="s">
        <v>313</v>
      </c>
      <c r="F703" s="147" t="s">
        <v>6434</v>
      </c>
      <c r="I703" s="148"/>
      <c r="L703" s="33"/>
      <c r="M703" s="149"/>
      <c r="T703" s="54"/>
      <c r="AT703" s="18" t="s">
        <v>313</v>
      </c>
      <c r="AU703" s="18" t="s">
        <v>86</v>
      </c>
    </row>
    <row r="704" spans="2:65" s="1" customFormat="1" ht="24.2" customHeight="1">
      <c r="B704" s="33"/>
      <c r="C704" s="133" t="s">
        <v>2011</v>
      </c>
      <c r="D704" s="133" t="s">
        <v>307</v>
      </c>
      <c r="E704" s="134" t="s">
        <v>6243</v>
      </c>
      <c r="F704" s="135" t="s">
        <v>6244</v>
      </c>
      <c r="G704" s="136" t="s">
        <v>402</v>
      </c>
      <c r="H704" s="137">
        <v>830</v>
      </c>
      <c r="I704" s="138"/>
      <c r="J704" s="139">
        <f>ROUND(I704*H704,2)</f>
        <v>0</v>
      </c>
      <c r="K704" s="135" t="s">
        <v>310</v>
      </c>
      <c r="L704" s="33"/>
      <c r="M704" s="140" t="s">
        <v>42</v>
      </c>
      <c r="N704" s="141" t="s">
        <v>50</v>
      </c>
      <c r="P704" s="142">
        <f>O704*H704</f>
        <v>0</v>
      </c>
      <c r="Q704" s="142">
        <v>0</v>
      </c>
      <c r="R704" s="142">
        <f>Q704*H704</f>
        <v>0</v>
      </c>
      <c r="S704" s="142">
        <v>0</v>
      </c>
      <c r="T704" s="143">
        <f>S704*H704</f>
        <v>0</v>
      </c>
      <c r="AR704" s="144" t="s">
        <v>311</v>
      </c>
      <c r="AT704" s="144" t="s">
        <v>307</v>
      </c>
      <c r="AU704" s="144" t="s">
        <v>86</v>
      </c>
      <c r="AY704" s="18" t="s">
        <v>305</v>
      </c>
      <c r="BE704" s="145">
        <f>IF(N704="základní",J704,0)</f>
        <v>0</v>
      </c>
      <c r="BF704" s="145">
        <f>IF(N704="snížená",J704,0)</f>
        <v>0</v>
      </c>
      <c r="BG704" s="145">
        <f>IF(N704="zákl. přenesená",J704,0)</f>
        <v>0</v>
      </c>
      <c r="BH704" s="145">
        <f>IF(N704="sníž. přenesená",J704,0)</f>
        <v>0</v>
      </c>
      <c r="BI704" s="145">
        <f>IF(N704="nulová",J704,0)</f>
        <v>0</v>
      </c>
      <c r="BJ704" s="18" t="s">
        <v>86</v>
      </c>
      <c r="BK704" s="145">
        <f>ROUND(I704*H704,2)</f>
        <v>0</v>
      </c>
      <c r="BL704" s="18" t="s">
        <v>311</v>
      </c>
      <c r="BM704" s="144" t="s">
        <v>3064</v>
      </c>
    </row>
    <row r="705" spans="2:65" s="1" customFormat="1" ht="19.5">
      <c r="B705" s="33"/>
      <c r="D705" s="146" t="s">
        <v>313</v>
      </c>
      <c r="F705" s="147" t="s">
        <v>6244</v>
      </c>
      <c r="I705" s="148"/>
      <c r="L705" s="33"/>
      <c r="M705" s="149"/>
      <c r="T705" s="54"/>
      <c r="AT705" s="18" t="s">
        <v>313</v>
      </c>
      <c r="AU705" s="18" t="s">
        <v>86</v>
      </c>
    </row>
    <row r="706" spans="2:65" s="1" customFormat="1" ht="11.25">
      <c r="B706" s="33"/>
      <c r="D706" s="150" t="s">
        <v>315</v>
      </c>
      <c r="F706" s="151" t="s">
        <v>6245</v>
      </c>
      <c r="I706" s="148"/>
      <c r="L706" s="33"/>
      <c r="M706" s="149"/>
      <c r="T706" s="54"/>
      <c r="AT706" s="18" t="s">
        <v>315</v>
      </c>
      <c r="AU706" s="18" t="s">
        <v>86</v>
      </c>
    </row>
    <row r="707" spans="2:65" s="1" customFormat="1" ht="24.2" customHeight="1">
      <c r="B707" s="33"/>
      <c r="C707" s="133" t="s">
        <v>2015</v>
      </c>
      <c r="D707" s="133" t="s">
        <v>307</v>
      </c>
      <c r="E707" s="134" t="s">
        <v>6435</v>
      </c>
      <c r="F707" s="135" t="s">
        <v>6250</v>
      </c>
      <c r="G707" s="136" t="s">
        <v>402</v>
      </c>
      <c r="H707" s="137">
        <v>480</v>
      </c>
      <c r="I707" s="138"/>
      <c r="J707" s="139">
        <f>ROUND(I707*H707,2)</f>
        <v>0</v>
      </c>
      <c r="K707" s="135" t="s">
        <v>721</v>
      </c>
      <c r="L707" s="33"/>
      <c r="M707" s="140" t="s">
        <v>42</v>
      </c>
      <c r="N707" s="141" t="s">
        <v>50</v>
      </c>
      <c r="P707" s="142">
        <f>O707*H707</f>
        <v>0</v>
      </c>
      <c r="Q707" s="142">
        <v>0</v>
      </c>
      <c r="R707" s="142">
        <f>Q707*H707</f>
        <v>0</v>
      </c>
      <c r="S707" s="142">
        <v>0</v>
      </c>
      <c r="T707" s="143">
        <f>S707*H707</f>
        <v>0</v>
      </c>
      <c r="AR707" s="144" t="s">
        <v>311</v>
      </c>
      <c r="AT707" s="144" t="s">
        <v>307</v>
      </c>
      <c r="AU707" s="144" t="s">
        <v>86</v>
      </c>
      <c r="AY707" s="18" t="s">
        <v>305</v>
      </c>
      <c r="BE707" s="145">
        <f>IF(N707="základní",J707,0)</f>
        <v>0</v>
      </c>
      <c r="BF707" s="145">
        <f>IF(N707="snížená",J707,0)</f>
        <v>0</v>
      </c>
      <c r="BG707" s="145">
        <f>IF(N707="zákl. přenesená",J707,0)</f>
        <v>0</v>
      </c>
      <c r="BH707" s="145">
        <f>IF(N707="sníž. přenesená",J707,0)</f>
        <v>0</v>
      </c>
      <c r="BI707" s="145">
        <f>IF(N707="nulová",J707,0)</f>
        <v>0</v>
      </c>
      <c r="BJ707" s="18" t="s">
        <v>86</v>
      </c>
      <c r="BK707" s="145">
        <f>ROUND(I707*H707,2)</f>
        <v>0</v>
      </c>
      <c r="BL707" s="18" t="s">
        <v>311</v>
      </c>
      <c r="BM707" s="144" t="s">
        <v>3073</v>
      </c>
    </row>
    <row r="708" spans="2:65" s="1" customFormat="1" ht="19.5">
      <c r="B708" s="33"/>
      <c r="D708" s="146" t="s">
        <v>313</v>
      </c>
      <c r="F708" s="147" t="s">
        <v>6250</v>
      </c>
      <c r="I708" s="148"/>
      <c r="L708" s="33"/>
      <c r="M708" s="149"/>
      <c r="T708" s="54"/>
      <c r="AT708" s="18" t="s">
        <v>313</v>
      </c>
      <c r="AU708" s="18" t="s">
        <v>86</v>
      </c>
    </row>
    <row r="709" spans="2:65" s="1" customFormat="1" ht="24.2" customHeight="1">
      <c r="B709" s="33"/>
      <c r="C709" s="133" t="s">
        <v>2019</v>
      </c>
      <c r="D709" s="133" t="s">
        <v>307</v>
      </c>
      <c r="E709" s="134" t="s">
        <v>6436</v>
      </c>
      <c r="F709" s="135" t="s">
        <v>6252</v>
      </c>
      <c r="G709" s="136" t="s">
        <v>402</v>
      </c>
      <c r="H709" s="137">
        <v>250</v>
      </c>
      <c r="I709" s="138"/>
      <c r="J709" s="139">
        <f>ROUND(I709*H709,2)</f>
        <v>0</v>
      </c>
      <c r="K709" s="135" t="s">
        <v>721</v>
      </c>
      <c r="L709" s="33"/>
      <c r="M709" s="140" t="s">
        <v>42</v>
      </c>
      <c r="N709" s="141" t="s">
        <v>50</v>
      </c>
      <c r="P709" s="142">
        <f>O709*H709</f>
        <v>0</v>
      </c>
      <c r="Q709" s="142">
        <v>0</v>
      </c>
      <c r="R709" s="142">
        <f>Q709*H709</f>
        <v>0</v>
      </c>
      <c r="S709" s="142">
        <v>0</v>
      </c>
      <c r="T709" s="143">
        <f>S709*H709</f>
        <v>0</v>
      </c>
      <c r="AR709" s="144" t="s">
        <v>311</v>
      </c>
      <c r="AT709" s="144" t="s">
        <v>307</v>
      </c>
      <c r="AU709" s="144" t="s">
        <v>86</v>
      </c>
      <c r="AY709" s="18" t="s">
        <v>305</v>
      </c>
      <c r="BE709" s="145">
        <f>IF(N709="základní",J709,0)</f>
        <v>0</v>
      </c>
      <c r="BF709" s="145">
        <f>IF(N709="snížená",J709,0)</f>
        <v>0</v>
      </c>
      <c r="BG709" s="145">
        <f>IF(N709="zákl. přenesená",J709,0)</f>
        <v>0</v>
      </c>
      <c r="BH709" s="145">
        <f>IF(N709="sníž. přenesená",J709,0)</f>
        <v>0</v>
      </c>
      <c r="BI709" s="145">
        <f>IF(N709="nulová",J709,0)</f>
        <v>0</v>
      </c>
      <c r="BJ709" s="18" t="s">
        <v>86</v>
      </c>
      <c r="BK709" s="145">
        <f>ROUND(I709*H709,2)</f>
        <v>0</v>
      </c>
      <c r="BL709" s="18" t="s">
        <v>311</v>
      </c>
      <c r="BM709" s="144" t="s">
        <v>3081</v>
      </c>
    </row>
    <row r="710" spans="2:65" s="1" customFormat="1" ht="19.5">
      <c r="B710" s="33"/>
      <c r="D710" s="146" t="s">
        <v>313</v>
      </c>
      <c r="F710" s="147" t="s">
        <v>6252</v>
      </c>
      <c r="I710" s="148"/>
      <c r="L710" s="33"/>
      <c r="M710" s="149"/>
      <c r="T710" s="54"/>
      <c r="AT710" s="18" t="s">
        <v>313</v>
      </c>
      <c r="AU710" s="18" t="s">
        <v>86</v>
      </c>
    </row>
    <row r="711" spans="2:65" s="1" customFormat="1" ht="24.2" customHeight="1">
      <c r="B711" s="33"/>
      <c r="C711" s="133" t="s">
        <v>2023</v>
      </c>
      <c r="D711" s="133" t="s">
        <v>307</v>
      </c>
      <c r="E711" s="134" t="s">
        <v>6253</v>
      </c>
      <c r="F711" s="135" t="s">
        <v>6254</v>
      </c>
      <c r="G711" s="136" t="s">
        <v>402</v>
      </c>
      <c r="H711" s="137">
        <v>100</v>
      </c>
      <c r="I711" s="138"/>
      <c r="J711" s="139">
        <f>ROUND(I711*H711,2)</f>
        <v>0</v>
      </c>
      <c r="K711" s="135" t="s">
        <v>721</v>
      </c>
      <c r="L711" s="33"/>
      <c r="M711" s="140" t="s">
        <v>42</v>
      </c>
      <c r="N711" s="141" t="s">
        <v>50</v>
      </c>
      <c r="P711" s="142">
        <f>O711*H711</f>
        <v>0</v>
      </c>
      <c r="Q711" s="142">
        <v>0</v>
      </c>
      <c r="R711" s="142">
        <f>Q711*H711</f>
        <v>0</v>
      </c>
      <c r="S711" s="142">
        <v>0</v>
      </c>
      <c r="T711" s="143">
        <f>S711*H711</f>
        <v>0</v>
      </c>
      <c r="AR711" s="144" t="s">
        <v>311</v>
      </c>
      <c r="AT711" s="144" t="s">
        <v>307</v>
      </c>
      <c r="AU711" s="144" t="s">
        <v>86</v>
      </c>
      <c r="AY711" s="18" t="s">
        <v>305</v>
      </c>
      <c r="BE711" s="145">
        <f>IF(N711="základní",J711,0)</f>
        <v>0</v>
      </c>
      <c r="BF711" s="145">
        <f>IF(N711="snížená",J711,0)</f>
        <v>0</v>
      </c>
      <c r="BG711" s="145">
        <f>IF(N711="zákl. přenesená",J711,0)</f>
        <v>0</v>
      </c>
      <c r="BH711" s="145">
        <f>IF(N711="sníž. přenesená",J711,0)</f>
        <v>0</v>
      </c>
      <c r="BI711" s="145">
        <f>IF(N711="nulová",J711,0)</f>
        <v>0</v>
      </c>
      <c r="BJ711" s="18" t="s">
        <v>86</v>
      </c>
      <c r="BK711" s="145">
        <f>ROUND(I711*H711,2)</f>
        <v>0</v>
      </c>
      <c r="BL711" s="18" t="s">
        <v>311</v>
      </c>
      <c r="BM711" s="144" t="s">
        <v>3089</v>
      </c>
    </row>
    <row r="712" spans="2:65" s="1" customFormat="1" ht="19.5">
      <c r="B712" s="33"/>
      <c r="D712" s="146" t="s">
        <v>313</v>
      </c>
      <c r="F712" s="147" t="s">
        <v>6254</v>
      </c>
      <c r="I712" s="148"/>
      <c r="L712" s="33"/>
      <c r="M712" s="149"/>
      <c r="T712" s="54"/>
      <c r="AT712" s="18" t="s">
        <v>313</v>
      </c>
      <c r="AU712" s="18" t="s">
        <v>86</v>
      </c>
    </row>
    <row r="713" spans="2:65" s="1" customFormat="1" ht="16.5" customHeight="1">
      <c r="B713" s="33"/>
      <c r="C713" s="133" t="s">
        <v>2027</v>
      </c>
      <c r="D713" s="133" t="s">
        <v>307</v>
      </c>
      <c r="E713" s="134" t="s">
        <v>6255</v>
      </c>
      <c r="F713" s="135" t="s">
        <v>6256</v>
      </c>
      <c r="G713" s="136" t="s">
        <v>402</v>
      </c>
      <c r="H713" s="137">
        <v>880</v>
      </c>
      <c r="I713" s="138"/>
      <c r="J713" s="139">
        <f>ROUND(I713*H713,2)</f>
        <v>0</v>
      </c>
      <c r="K713" s="135" t="s">
        <v>721</v>
      </c>
      <c r="L713" s="33"/>
      <c r="M713" s="140" t="s">
        <v>42</v>
      </c>
      <c r="N713" s="141" t="s">
        <v>50</v>
      </c>
      <c r="P713" s="142">
        <f>O713*H713</f>
        <v>0</v>
      </c>
      <c r="Q713" s="142">
        <v>0</v>
      </c>
      <c r="R713" s="142">
        <f>Q713*H713</f>
        <v>0</v>
      </c>
      <c r="S713" s="142">
        <v>0</v>
      </c>
      <c r="T713" s="143">
        <f>S713*H713</f>
        <v>0</v>
      </c>
      <c r="AR713" s="144" t="s">
        <v>311</v>
      </c>
      <c r="AT713" s="144" t="s">
        <v>307</v>
      </c>
      <c r="AU713" s="144" t="s">
        <v>86</v>
      </c>
      <c r="AY713" s="18" t="s">
        <v>305</v>
      </c>
      <c r="BE713" s="145">
        <f>IF(N713="základní",J713,0)</f>
        <v>0</v>
      </c>
      <c r="BF713" s="145">
        <f>IF(N713="snížená",J713,0)</f>
        <v>0</v>
      </c>
      <c r="BG713" s="145">
        <f>IF(N713="zákl. přenesená",J713,0)</f>
        <v>0</v>
      </c>
      <c r="BH713" s="145">
        <f>IF(N713="sníž. přenesená",J713,0)</f>
        <v>0</v>
      </c>
      <c r="BI713" s="145">
        <f>IF(N713="nulová",J713,0)</f>
        <v>0</v>
      </c>
      <c r="BJ713" s="18" t="s">
        <v>86</v>
      </c>
      <c r="BK713" s="145">
        <f>ROUND(I713*H713,2)</f>
        <v>0</v>
      </c>
      <c r="BL713" s="18" t="s">
        <v>311</v>
      </c>
      <c r="BM713" s="144" t="s">
        <v>3097</v>
      </c>
    </row>
    <row r="714" spans="2:65" s="1" customFormat="1" ht="11.25">
      <c r="B714" s="33"/>
      <c r="D714" s="146" t="s">
        <v>313</v>
      </c>
      <c r="F714" s="147" t="s">
        <v>6256</v>
      </c>
      <c r="I714" s="148"/>
      <c r="L714" s="33"/>
      <c r="M714" s="149"/>
      <c r="T714" s="54"/>
      <c r="AT714" s="18" t="s">
        <v>313</v>
      </c>
      <c r="AU714" s="18" t="s">
        <v>86</v>
      </c>
    </row>
    <row r="715" spans="2:65" s="1" customFormat="1" ht="16.5" customHeight="1">
      <c r="B715" s="33"/>
      <c r="C715" s="133" t="s">
        <v>2031</v>
      </c>
      <c r="D715" s="133" t="s">
        <v>307</v>
      </c>
      <c r="E715" s="134" t="s">
        <v>6257</v>
      </c>
      <c r="F715" s="135" t="s">
        <v>6258</v>
      </c>
      <c r="G715" s="136" t="s">
        <v>402</v>
      </c>
      <c r="H715" s="137">
        <v>880</v>
      </c>
      <c r="I715" s="138"/>
      <c r="J715" s="139">
        <f>ROUND(I715*H715,2)</f>
        <v>0</v>
      </c>
      <c r="K715" s="135" t="s">
        <v>721</v>
      </c>
      <c r="L715" s="33"/>
      <c r="M715" s="140" t="s">
        <v>42</v>
      </c>
      <c r="N715" s="141" t="s">
        <v>50</v>
      </c>
      <c r="P715" s="142">
        <f>O715*H715</f>
        <v>0</v>
      </c>
      <c r="Q715" s="142">
        <v>0</v>
      </c>
      <c r="R715" s="142">
        <f>Q715*H715</f>
        <v>0</v>
      </c>
      <c r="S715" s="142">
        <v>0</v>
      </c>
      <c r="T715" s="143">
        <f>S715*H715</f>
        <v>0</v>
      </c>
      <c r="AR715" s="144" t="s">
        <v>311</v>
      </c>
      <c r="AT715" s="144" t="s">
        <v>307</v>
      </c>
      <c r="AU715" s="144" t="s">
        <v>86</v>
      </c>
      <c r="AY715" s="18" t="s">
        <v>305</v>
      </c>
      <c r="BE715" s="145">
        <f>IF(N715="základní",J715,0)</f>
        <v>0</v>
      </c>
      <c r="BF715" s="145">
        <f>IF(N715="snížená",J715,0)</f>
        <v>0</v>
      </c>
      <c r="BG715" s="145">
        <f>IF(N715="zákl. přenesená",J715,0)</f>
        <v>0</v>
      </c>
      <c r="BH715" s="145">
        <f>IF(N715="sníž. přenesená",J715,0)</f>
        <v>0</v>
      </c>
      <c r="BI715" s="145">
        <f>IF(N715="nulová",J715,0)</f>
        <v>0</v>
      </c>
      <c r="BJ715" s="18" t="s">
        <v>86</v>
      </c>
      <c r="BK715" s="145">
        <f>ROUND(I715*H715,2)</f>
        <v>0</v>
      </c>
      <c r="BL715" s="18" t="s">
        <v>311</v>
      </c>
      <c r="BM715" s="144" t="s">
        <v>3105</v>
      </c>
    </row>
    <row r="716" spans="2:65" s="1" customFormat="1" ht="11.25">
      <c r="B716" s="33"/>
      <c r="D716" s="146" t="s">
        <v>313</v>
      </c>
      <c r="F716" s="147" t="s">
        <v>6258</v>
      </c>
      <c r="I716" s="148"/>
      <c r="L716" s="33"/>
      <c r="M716" s="149"/>
      <c r="T716" s="54"/>
      <c r="AT716" s="18" t="s">
        <v>313</v>
      </c>
      <c r="AU716" s="18" t="s">
        <v>86</v>
      </c>
    </row>
    <row r="717" spans="2:65" s="1" customFormat="1" ht="33" customHeight="1">
      <c r="B717" s="33"/>
      <c r="C717" s="133" t="s">
        <v>2035</v>
      </c>
      <c r="D717" s="133" t="s">
        <v>307</v>
      </c>
      <c r="E717" s="134" t="s">
        <v>6450</v>
      </c>
      <c r="F717" s="135" t="s">
        <v>6451</v>
      </c>
      <c r="G717" s="136" t="s">
        <v>5668</v>
      </c>
      <c r="H717" s="137">
        <v>80</v>
      </c>
      <c r="I717" s="138"/>
      <c r="J717" s="139">
        <f>ROUND(I717*H717,2)</f>
        <v>0</v>
      </c>
      <c r="K717" s="135" t="s">
        <v>310</v>
      </c>
      <c r="L717" s="33"/>
      <c r="M717" s="140" t="s">
        <v>42</v>
      </c>
      <c r="N717" s="141" t="s">
        <v>50</v>
      </c>
      <c r="P717" s="142">
        <f>O717*H717</f>
        <v>0</v>
      </c>
      <c r="Q717" s="142">
        <v>0</v>
      </c>
      <c r="R717" s="142">
        <f>Q717*H717</f>
        <v>0</v>
      </c>
      <c r="S717" s="142">
        <v>0</v>
      </c>
      <c r="T717" s="143">
        <f>S717*H717</f>
        <v>0</v>
      </c>
      <c r="AR717" s="144" t="s">
        <v>311</v>
      </c>
      <c r="AT717" s="144" t="s">
        <v>307</v>
      </c>
      <c r="AU717" s="144" t="s">
        <v>86</v>
      </c>
      <c r="AY717" s="18" t="s">
        <v>305</v>
      </c>
      <c r="BE717" s="145">
        <f>IF(N717="základní",J717,0)</f>
        <v>0</v>
      </c>
      <c r="BF717" s="145">
        <f>IF(N717="snížená",J717,0)</f>
        <v>0</v>
      </c>
      <c r="BG717" s="145">
        <f>IF(N717="zákl. přenesená",J717,0)</f>
        <v>0</v>
      </c>
      <c r="BH717" s="145">
        <f>IF(N717="sníž. přenesená",J717,0)</f>
        <v>0</v>
      </c>
      <c r="BI717" s="145">
        <f>IF(N717="nulová",J717,0)</f>
        <v>0</v>
      </c>
      <c r="BJ717" s="18" t="s">
        <v>86</v>
      </c>
      <c r="BK717" s="145">
        <f>ROUND(I717*H717,2)</f>
        <v>0</v>
      </c>
      <c r="BL717" s="18" t="s">
        <v>311</v>
      </c>
      <c r="BM717" s="144" t="s">
        <v>3113</v>
      </c>
    </row>
    <row r="718" spans="2:65" s="1" customFormat="1" ht="19.5">
      <c r="B718" s="33"/>
      <c r="D718" s="146" t="s">
        <v>313</v>
      </c>
      <c r="F718" s="147" t="s">
        <v>6451</v>
      </c>
      <c r="I718" s="148"/>
      <c r="L718" s="33"/>
      <c r="M718" s="149"/>
      <c r="T718" s="54"/>
      <c r="AT718" s="18" t="s">
        <v>313</v>
      </c>
      <c r="AU718" s="18" t="s">
        <v>86</v>
      </c>
    </row>
    <row r="719" spans="2:65" s="1" customFormat="1" ht="11.25">
      <c r="B719" s="33"/>
      <c r="D719" s="150" t="s">
        <v>315</v>
      </c>
      <c r="F719" s="151" t="s">
        <v>6452</v>
      </c>
      <c r="I719" s="148"/>
      <c r="L719" s="33"/>
      <c r="M719" s="149"/>
      <c r="T719" s="54"/>
      <c r="AT719" s="18" t="s">
        <v>315</v>
      </c>
      <c r="AU719" s="18" t="s">
        <v>86</v>
      </c>
    </row>
    <row r="720" spans="2:65" s="1" customFormat="1" ht="16.5" customHeight="1">
      <c r="B720" s="33"/>
      <c r="C720" s="133" t="s">
        <v>2041</v>
      </c>
      <c r="D720" s="133" t="s">
        <v>307</v>
      </c>
      <c r="E720" s="134" t="s">
        <v>6544</v>
      </c>
      <c r="F720" s="135" t="s">
        <v>6276</v>
      </c>
      <c r="G720" s="136" t="s">
        <v>5668</v>
      </c>
      <c r="H720" s="137">
        <v>80</v>
      </c>
      <c r="I720" s="138"/>
      <c r="J720" s="139">
        <f>ROUND(I720*H720,2)</f>
        <v>0</v>
      </c>
      <c r="K720" s="135" t="s">
        <v>721</v>
      </c>
      <c r="L720" s="33"/>
      <c r="M720" s="140" t="s">
        <v>42</v>
      </c>
      <c r="N720" s="141" t="s">
        <v>50</v>
      </c>
      <c r="P720" s="142">
        <f>O720*H720</f>
        <v>0</v>
      </c>
      <c r="Q720" s="142">
        <v>0</v>
      </c>
      <c r="R720" s="142">
        <f>Q720*H720</f>
        <v>0</v>
      </c>
      <c r="S720" s="142">
        <v>0</v>
      </c>
      <c r="T720" s="143">
        <f>S720*H720</f>
        <v>0</v>
      </c>
      <c r="AR720" s="144" t="s">
        <v>311</v>
      </c>
      <c r="AT720" s="144" t="s">
        <v>307</v>
      </c>
      <c r="AU720" s="144" t="s">
        <v>86</v>
      </c>
      <c r="AY720" s="18" t="s">
        <v>305</v>
      </c>
      <c r="BE720" s="145">
        <f>IF(N720="základní",J720,0)</f>
        <v>0</v>
      </c>
      <c r="BF720" s="145">
        <f>IF(N720="snížená",J720,0)</f>
        <v>0</v>
      </c>
      <c r="BG720" s="145">
        <f>IF(N720="zákl. přenesená",J720,0)</f>
        <v>0</v>
      </c>
      <c r="BH720" s="145">
        <f>IF(N720="sníž. přenesená",J720,0)</f>
        <v>0</v>
      </c>
      <c r="BI720" s="145">
        <f>IF(N720="nulová",J720,0)</f>
        <v>0</v>
      </c>
      <c r="BJ720" s="18" t="s">
        <v>86</v>
      </c>
      <c r="BK720" s="145">
        <f>ROUND(I720*H720,2)</f>
        <v>0</v>
      </c>
      <c r="BL720" s="18" t="s">
        <v>311</v>
      </c>
      <c r="BM720" s="144" t="s">
        <v>3121</v>
      </c>
    </row>
    <row r="721" spans="2:65" s="1" customFormat="1" ht="11.25">
      <c r="B721" s="33"/>
      <c r="D721" s="146" t="s">
        <v>313</v>
      </c>
      <c r="F721" s="147" t="s">
        <v>6276</v>
      </c>
      <c r="I721" s="148"/>
      <c r="L721" s="33"/>
      <c r="M721" s="149"/>
      <c r="T721" s="54"/>
      <c r="AT721" s="18" t="s">
        <v>313</v>
      </c>
      <c r="AU721" s="18" t="s">
        <v>86</v>
      </c>
    </row>
    <row r="722" spans="2:65" s="1" customFormat="1" ht="24.2" customHeight="1">
      <c r="B722" s="33"/>
      <c r="C722" s="133" t="s">
        <v>2045</v>
      </c>
      <c r="D722" s="133" t="s">
        <v>307</v>
      </c>
      <c r="E722" s="134" t="s">
        <v>6646</v>
      </c>
      <c r="F722" s="135" t="s">
        <v>6647</v>
      </c>
      <c r="G722" s="136" t="s">
        <v>5668</v>
      </c>
      <c r="H722" s="137">
        <v>10</v>
      </c>
      <c r="I722" s="138"/>
      <c r="J722" s="139">
        <f>ROUND(I722*H722,2)</f>
        <v>0</v>
      </c>
      <c r="K722" s="135" t="s">
        <v>721</v>
      </c>
      <c r="L722" s="33"/>
      <c r="M722" s="140" t="s">
        <v>42</v>
      </c>
      <c r="N722" s="141" t="s">
        <v>50</v>
      </c>
      <c r="P722" s="142">
        <f>O722*H722</f>
        <v>0</v>
      </c>
      <c r="Q722" s="142">
        <v>0</v>
      </c>
      <c r="R722" s="142">
        <f>Q722*H722</f>
        <v>0</v>
      </c>
      <c r="S722" s="142">
        <v>0</v>
      </c>
      <c r="T722" s="143">
        <f>S722*H722</f>
        <v>0</v>
      </c>
      <c r="AR722" s="144" t="s">
        <v>311</v>
      </c>
      <c r="AT722" s="144" t="s">
        <v>307</v>
      </c>
      <c r="AU722" s="144" t="s">
        <v>86</v>
      </c>
      <c r="AY722" s="18" t="s">
        <v>305</v>
      </c>
      <c r="BE722" s="145">
        <f>IF(N722="základní",J722,0)</f>
        <v>0</v>
      </c>
      <c r="BF722" s="145">
        <f>IF(N722="snížená",J722,0)</f>
        <v>0</v>
      </c>
      <c r="BG722" s="145">
        <f>IF(N722="zákl. přenesená",J722,0)</f>
        <v>0</v>
      </c>
      <c r="BH722" s="145">
        <f>IF(N722="sníž. přenesená",J722,0)</f>
        <v>0</v>
      </c>
      <c r="BI722" s="145">
        <f>IF(N722="nulová",J722,0)</f>
        <v>0</v>
      </c>
      <c r="BJ722" s="18" t="s">
        <v>86</v>
      </c>
      <c r="BK722" s="145">
        <f>ROUND(I722*H722,2)</f>
        <v>0</v>
      </c>
      <c r="BL722" s="18" t="s">
        <v>311</v>
      </c>
      <c r="BM722" s="144" t="s">
        <v>3129</v>
      </c>
    </row>
    <row r="723" spans="2:65" s="1" customFormat="1" ht="19.5">
      <c r="B723" s="33"/>
      <c r="D723" s="146" t="s">
        <v>313</v>
      </c>
      <c r="F723" s="147" t="s">
        <v>6647</v>
      </c>
      <c r="I723" s="148"/>
      <c r="L723" s="33"/>
      <c r="M723" s="149"/>
      <c r="T723" s="54"/>
      <c r="AT723" s="18" t="s">
        <v>313</v>
      </c>
      <c r="AU723" s="18" t="s">
        <v>86</v>
      </c>
    </row>
    <row r="724" spans="2:65" s="1" customFormat="1" ht="24.2" customHeight="1">
      <c r="B724" s="33"/>
      <c r="C724" s="133" t="s">
        <v>2049</v>
      </c>
      <c r="D724" s="133" t="s">
        <v>307</v>
      </c>
      <c r="E724" s="134" t="s">
        <v>6453</v>
      </c>
      <c r="F724" s="135" t="s">
        <v>6454</v>
      </c>
      <c r="G724" s="136" t="s">
        <v>5668</v>
      </c>
      <c r="H724" s="137">
        <v>25</v>
      </c>
      <c r="I724" s="138"/>
      <c r="J724" s="139">
        <f>ROUND(I724*H724,2)</f>
        <v>0</v>
      </c>
      <c r="K724" s="135" t="s">
        <v>310</v>
      </c>
      <c r="L724" s="33"/>
      <c r="M724" s="140" t="s">
        <v>42</v>
      </c>
      <c r="N724" s="141" t="s">
        <v>50</v>
      </c>
      <c r="P724" s="142">
        <f>O724*H724</f>
        <v>0</v>
      </c>
      <c r="Q724" s="142">
        <v>0</v>
      </c>
      <c r="R724" s="142">
        <f>Q724*H724</f>
        <v>0</v>
      </c>
      <c r="S724" s="142">
        <v>0</v>
      </c>
      <c r="T724" s="143">
        <f>S724*H724</f>
        <v>0</v>
      </c>
      <c r="AR724" s="144" t="s">
        <v>311</v>
      </c>
      <c r="AT724" s="144" t="s">
        <v>307</v>
      </c>
      <c r="AU724" s="144" t="s">
        <v>86</v>
      </c>
      <c r="AY724" s="18" t="s">
        <v>305</v>
      </c>
      <c r="BE724" s="145">
        <f>IF(N724="základní",J724,0)</f>
        <v>0</v>
      </c>
      <c r="BF724" s="145">
        <f>IF(N724="snížená",J724,0)</f>
        <v>0</v>
      </c>
      <c r="BG724" s="145">
        <f>IF(N724="zákl. přenesená",J724,0)</f>
        <v>0</v>
      </c>
      <c r="BH724" s="145">
        <f>IF(N724="sníž. přenesená",J724,0)</f>
        <v>0</v>
      </c>
      <c r="BI724" s="145">
        <f>IF(N724="nulová",J724,0)</f>
        <v>0</v>
      </c>
      <c r="BJ724" s="18" t="s">
        <v>86</v>
      </c>
      <c r="BK724" s="145">
        <f>ROUND(I724*H724,2)</f>
        <v>0</v>
      </c>
      <c r="BL724" s="18" t="s">
        <v>311</v>
      </c>
      <c r="BM724" s="144" t="s">
        <v>3137</v>
      </c>
    </row>
    <row r="725" spans="2:65" s="1" customFormat="1" ht="19.5">
      <c r="B725" s="33"/>
      <c r="D725" s="146" t="s">
        <v>313</v>
      </c>
      <c r="F725" s="147" t="s">
        <v>6454</v>
      </c>
      <c r="I725" s="148"/>
      <c r="L725" s="33"/>
      <c r="M725" s="149"/>
      <c r="T725" s="54"/>
      <c r="AT725" s="18" t="s">
        <v>313</v>
      </c>
      <c r="AU725" s="18" t="s">
        <v>86</v>
      </c>
    </row>
    <row r="726" spans="2:65" s="1" customFormat="1" ht="11.25">
      <c r="B726" s="33"/>
      <c r="D726" s="150" t="s">
        <v>315</v>
      </c>
      <c r="F726" s="151" t="s">
        <v>6455</v>
      </c>
      <c r="I726" s="148"/>
      <c r="L726" s="33"/>
      <c r="M726" s="149"/>
      <c r="T726" s="54"/>
      <c r="AT726" s="18" t="s">
        <v>315</v>
      </c>
      <c r="AU726" s="18" t="s">
        <v>86</v>
      </c>
    </row>
    <row r="727" spans="2:65" s="1" customFormat="1" ht="16.5" customHeight="1">
      <c r="B727" s="33"/>
      <c r="C727" s="133" t="s">
        <v>2053</v>
      </c>
      <c r="D727" s="133" t="s">
        <v>307</v>
      </c>
      <c r="E727" s="134" t="s">
        <v>6545</v>
      </c>
      <c r="F727" s="135" t="s">
        <v>6457</v>
      </c>
      <c r="G727" s="136" t="s">
        <v>5668</v>
      </c>
      <c r="H727" s="137">
        <v>25</v>
      </c>
      <c r="I727" s="138"/>
      <c r="J727" s="139">
        <f>ROUND(I727*H727,2)</f>
        <v>0</v>
      </c>
      <c r="K727" s="135" t="s">
        <v>721</v>
      </c>
      <c r="L727" s="33"/>
      <c r="M727" s="140" t="s">
        <v>42</v>
      </c>
      <c r="N727" s="141" t="s">
        <v>50</v>
      </c>
      <c r="P727" s="142">
        <f>O727*H727</f>
        <v>0</v>
      </c>
      <c r="Q727" s="142">
        <v>0</v>
      </c>
      <c r="R727" s="142">
        <f>Q727*H727</f>
        <v>0</v>
      </c>
      <c r="S727" s="142">
        <v>0</v>
      </c>
      <c r="T727" s="143">
        <f>S727*H727</f>
        <v>0</v>
      </c>
      <c r="AR727" s="144" t="s">
        <v>311</v>
      </c>
      <c r="AT727" s="144" t="s">
        <v>307</v>
      </c>
      <c r="AU727" s="144" t="s">
        <v>86</v>
      </c>
      <c r="AY727" s="18" t="s">
        <v>305</v>
      </c>
      <c r="BE727" s="145">
        <f>IF(N727="základní",J727,0)</f>
        <v>0</v>
      </c>
      <c r="BF727" s="145">
        <f>IF(N727="snížená",J727,0)</f>
        <v>0</v>
      </c>
      <c r="BG727" s="145">
        <f>IF(N727="zákl. přenesená",J727,0)</f>
        <v>0</v>
      </c>
      <c r="BH727" s="145">
        <f>IF(N727="sníž. přenesená",J727,0)</f>
        <v>0</v>
      </c>
      <c r="BI727" s="145">
        <f>IF(N727="nulová",J727,0)</f>
        <v>0</v>
      </c>
      <c r="BJ727" s="18" t="s">
        <v>86</v>
      </c>
      <c r="BK727" s="145">
        <f>ROUND(I727*H727,2)</f>
        <v>0</v>
      </c>
      <c r="BL727" s="18" t="s">
        <v>311</v>
      </c>
      <c r="BM727" s="144" t="s">
        <v>3145</v>
      </c>
    </row>
    <row r="728" spans="2:65" s="1" customFormat="1" ht="11.25">
      <c r="B728" s="33"/>
      <c r="D728" s="146" t="s">
        <v>313</v>
      </c>
      <c r="F728" s="147" t="s">
        <v>6457</v>
      </c>
      <c r="I728" s="148"/>
      <c r="L728" s="33"/>
      <c r="M728" s="149"/>
      <c r="T728" s="54"/>
      <c r="AT728" s="18" t="s">
        <v>313</v>
      </c>
      <c r="AU728" s="18" t="s">
        <v>86</v>
      </c>
    </row>
    <row r="729" spans="2:65" s="1" customFormat="1" ht="16.5" customHeight="1">
      <c r="B729" s="33"/>
      <c r="C729" s="133" t="s">
        <v>2057</v>
      </c>
      <c r="D729" s="133" t="s">
        <v>307</v>
      </c>
      <c r="E729" s="134" t="s">
        <v>6277</v>
      </c>
      <c r="F729" s="135" t="s">
        <v>6278</v>
      </c>
      <c r="G729" s="136" t="s">
        <v>5668</v>
      </c>
      <c r="H729" s="137">
        <v>8</v>
      </c>
      <c r="I729" s="138"/>
      <c r="J729" s="139">
        <f>ROUND(I729*H729,2)</f>
        <v>0</v>
      </c>
      <c r="K729" s="135" t="s">
        <v>310</v>
      </c>
      <c r="L729" s="33"/>
      <c r="M729" s="140" t="s">
        <v>42</v>
      </c>
      <c r="N729" s="141" t="s">
        <v>50</v>
      </c>
      <c r="P729" s="142">
        <f>O729*H729</f>
        <v>0</v>
      </c>
      <c r="Q729" s="142">
        <v>0</v>
      </c>
      <c r="R729" s="142">
        <f>Q729*H729</f>
        <v>0</v>
      </c>
      <c r="S729" s="142">
        <v>0</v>
      </c>
      <c r="T729" s="143">
        <f>S729*H729</f>
        <v>0</v>
      </c>
      <c r="AR729" s="144" t="s">
        <v>311</v>
      </c>
      <c r="AT729" s="144" t="s">
        <v>307</v>
      </c>
      <c r="AU729" s="144" t="s">
        <v>86</v>
      </c>
      <c r="AY729" s="18" t="s">
        <v>305</v>
      </c>
      <c r="BE729" s="145">
        <f>IF(N729="základní",J729,0)</f>
        <v>0</v>
      </c>
      <c r="BF729" s="145">
        <f>IF(N729="snížená",J729,0)</f>
        <v>0</v>
      </c>
      <c r="BG729" s="145">
        <f>IF(N729="zákl. přenesená",J729,0)</f>
        <v>0</v>
      </c>
      <c r="BH729" s="145">
        <f>IF(N729="sníž. přenesená",J729,0)</f>
        <v>0</v>
      </c>
      <c r="BI729" s="145">
        <f>IF(N729="nulová",J729,0)</f>
        <v>0</v>
      </c>
      <c r="BJ729" s="18" t="s">
        <v>86</v>
      </c>
      <c r="BK729" s="145">
        <f>ROUND(I729*H729,2)</f>
        <v>0</v>
      </c>
      <c r="BL729" s="18" t="s">
        <v>311</v>
      </c>
      <c r="BM729" s="144" t="s">
        <v>3155</v>
      </c>
    </row>
    <row r="730" spans="2:65" s="1" customFormat="1" ht="11.25">
      <c r="B730" s="33"/>
      <c r="D730" s="146" t="s">
        <v>313</v>
      </c>
      <c r="F730" s="147" t="s">
        <v>6278</v>
      </c>
      <c r="I730" s="148"/>
      <c r="L730" s="33"/>
      <c r="M730" s="149"/>
      <c r="T730" s="54"/>
      <c r="AT730" s="18" t="s">
        <v>313</v>
      </c>
      <c r="AU730" s="18" t="s">
        <v>86</v>
      </c>
    </row>
    <row r="731" spans="2:65" s="1" customFormat="1" ht="11.25">
      <c r="B731" s="33"/>
      <c r="D731" s="150" t="s">
        <v>315</v>
      </c>
      <c r="F731" s="151" t="s">
        <v>6279</v>
      </c>
      <c r="I731" s="148"/>
      <c r="L731" s="33"/>
      <c r="M731" s="149"/>
      <c r="T731" s="54"/>
      <c r="AT731" s="18" t="s">
        <v>315</v>
      </c>
      <c r="AU731" s="18" t="s">
        <v>86</v>
      </c>
    </row>
    <row r="732" spans="2:65" s="1" customFormat="1" ht="24.2" customHeight="1">
      <c r="B732" s="33"/>
      <c r="C732" s="133" t="s">
        <v>2061</v>
      </c>
      <c r="D732" s="133" t="s">
        <v>307</v>
      </c>
      <c r="E732" s="134" t="s">
        <v>6546</v>
      </c>
      <c r="F732" s="135" t="s">
        <v>6281</v>
      </c>
      <c r="G732" s="136" t="s">
        <v>5668</v>
      </c>
      <c r="H732" s="137">
        <v>8</v>
      </c>
      <c r="I732" s="138"/>
      <c r="J732" s="139">
        <f>ROUND(I732*H732,2)</f>
        <v>0</v>
      </c>
      <c r="K732" s="135" t="s">
        <v>721</v>
      </c>
      <c r="L732" s="33"/>
      <c r="M732" s="140" t="s">
        <v>42</v>
      </c>
      <c r="N732" s="141" t="s">
        <v>50</v>
      </c>
      <c r="P732" s="142">
        <f>O732*H732</f>
        <v>0</v>
      </c>
      <c r="Q732" s="142">
        <v>0</v>
      </c>
      <c r="R732" s="142">
        <f>Q732*H732</f>
        <v>0</v>
      </c>
      <c r="S732" s="142">
        <v>0</v>
      </c>
      <c r="T732" s="143">
        <f>S732*H732</f>
        <v>0</v>
      </c>
      <c r="AR732" s="144" t="s">
        <v>311</v>
      </c>
      <c r="AT732" s="144" t="s">
        <v>307</v>
      </c>
      <c r="AU732" s="144" t="s">
        <v>86</v>
      </c>
      <c r="AY732" s="18" t="s">
        <v>305</v>
      </c>
      <c r="BE732" s="145">
        <f>IF(N732="základní",J732,0)</f>
        <v>0</v>
      </c>
      <c r="BF732" s="145">
        <f>IF(N732="snížená",J732,0)</f>
        <v>0</v>
      </c>
      <c r="BG732" s="145">
        <f>IF(N732="zákl. přenesená",J732,0)</f>
        <v>0</v>
      </c>
      <c r="BH732" s="145">
        <f>IF(N732="sníž. přenesená",J732,0)</f>
        <v>0</v>
      </c>
      <c r="BI732" s="145">
        <f>IF(N732="nulová",J732,0)</f>
        <v>0</v>
      </c>
      <c r="BJ732" s="18" t="s">
        <v>86</v>
      </c>
      <c r="BK732" s="145">
        <f>ROUND(I732*H732,2)</f>
        <v>0</v>
      </c>
      <c r="BL732" s="18" t="s">
        <v>311</v>
      </c>
      <c r="BM732" s="144" t="s">
        <v>3165</v>
      </c>
    </row>
    <row r="733" spans="2:65" s="1" customFormat="1" ht="11.25">
      <c r="B733" s="33"/>
      <c r="D733" s="146" t="s">
        <v>313</v>
      </c>
      <c r="F733" s="147" t="s">
        <v>6281</v>
      </c>
      <c r="I733" s="148"/>
      <c r="L733" s="33"/>
      <c r="M733" s="149"/>
      <c r="T733" s="54"/>
      <c r="AT733" s="18" t="s">
        <v>313</v>
      </c>
      <c r="AU733" s="18" t="s">
        <v>86</v>
      </c>
    </row>
    <row r="734" spans="2:65" s="1" customFormat="1" ht="21.75" customHeight="1">
      <c r="B734" s="33"/>
      <c r="C734" s="133" t="s">
        <v>2065</v>
      </c>
      <c r="D734" s="133" t="s">
        <v>307</v>
      </c>
      <c r="E734" s="134" t="s">
        <v>6648</v>
      </c>
      <c r="F734" s="135" t="s">
        <v>6649</v>
      </c>
      <c r="G734" s="136" t="s">
        <v>5668</v>
      </c>
      <c r="H734" s="137">
        <v>1</v>
      </c>
      <c r="I734" s="138"/>
      <c r="J734" s="139">
        <f>ROUND(I734*H734,2)</f>
        <v>0</v>
      </c>
      <c r="K734" s="135" t="s">
        <v>310</v>
      </c>
      <c r="L734" s="33"/>
      <c r="M734" s="140" t="s">
        <v>42</v>
      </c>
      <c r="N734" s="141" t="s">
        <v>50</v>
      </c>
      <c r="P734" s="142">
        <f>O734*H734</f>
        <v>0</v>
      </c>
      <c r="Q734" s="142">
        <v>0</v>
      </c>
      <c r="R734" s="142">
        <f>Q734*H734</f>
        <v>0</v>
      </c>
      <c r="S734" s="142">
        <v>0</v>
      </c>
      <c r="T734" s="143">
        <f>S734*H734</f>
        <v>0</v>
      </c>
      <c r="AR734" s="144" t="s">
        <v>311</v>
      </c>
      <c r="AT734" s="144" t="s">
        <v>307</v>
      </c>
      <c r="AU734" s="144" t="s">
        <v>86</v>
      </c>
      <c r="AY734" s="18" t="s">
        <v>305</v>
      </c>
      <c r="BE734" s="145">
        <f>IF(N734="základní",J734,0)</f>
        <v>0</v>
      </c>
      <c r="BF734" s="145">
        <f>IF(N734="snížená",J734,0)</f>
        <v>0</v>
      </c>
      <c r="BG734" s="145">
        <f>IF(N734="zákl. přenesená",J734,0)</f>
        <v>0</v>
      </c>
      <c r="BH734" s="145">
        <f>IF(N734="sníž. přenesená",J734,0)</f>
        <v>0</v>
      </c>
      <c r="BI734" s="145">
        <f>IF(N734="nulová",J734,0)</f>
        <v>0</v>
      </c>
      <c r="BJ734" s="18" t="s">
        <v>86</v>
      </c>
      <c r="BK734" s="145">
        <f>ROUND(I734*H734,2)</f>
        <v>0</v>
      </c>
      <c r="BL734" s="18" t="s">
        <v>311</v>
      </c>
      <c r="BM734" s="144" t="s">
        <v>3181</v>
      </c>
    </row>
    <row r="735" spans="2:65" s="1" customFormat="1" ht="11.25">
      <c r="B735" s="33"/>
      <c r="D735" s="146" t="s">
        <v>313</v>
      </c>
      <c r="F735" s="147" t="s">
        <v>6649</v>
      </c>
      <c r="I735" s="148"/>
      <c r="L735" s="33"/>
      <c r="M735" s="149"/>
      <c r="T735" s="54"/>
      <c r="AT735" s="18" t="s">
        <v>313</v>
      </c>
      <c r="AU735" s="18" t="s">
        <v>86</v>
      </c>
    </row>
    <row r="736" spans="2:65" s="1" customFormat="1" ht="11.25">
      <c r="B736" s="33"/>
      <c r="D736" s="150" t="s">
        <v>315</v>
      </c>
      <c r="F736" s="151" t="s">
        <v>6650</v>
      </c>
      <c r="I736" s="148"/>
      <c r="L736" s="33"/>
      <c r="M736" s="149"/>
      <c r="T736" s="54"/>
      <c r="AT736" s="18" t="s">
        <v>315</v>
      </c>
      <c r="AU736" s="18" t="s">
        <v>86</v>
      </c>
    </row>
    <row r="737" spans="2:65" s="1" customFormat="1" ht="16.5" customHeight="1">
      <c r="B737" s="33"/>
      <c r="C737" s="133" t="s">
        <v>2069</v>
      </c>
      <c r="D737" s="133" t="s">
        <v>307</v>
      </c>
      <c r="E737" s="134" t="s">
        <v>6651</v>
      </c>
      <c r="F737" s="135" t="s">
        <v>6652</v>
      </c>
      <c r="G737" s="136" t="s">
        <v>5668</v>
      </c>
      <c r="H737" s="137">
        <v>21</v>
      </c>
      <c r="I737" s="138"/>
      <c r="J737" s="139">
        <f>ROUND(I737*H737,2)</f>
        <v>0</v>
      </c>
      <c r="K737" s="135" t="s">
        <v>310</v>
      </c>
      <c r="L737" s="33"/>
      <c r="M737" s="140" t="s">
        <v>42</v>
      </c>
      <c r="N737" s="141" t="s">
        <v>50</v>
      </c>
      <c r="P737" s="142">
        <f>O737*H737</f>
        <v>0</v>
      </c>
      <c r="Q737" s="142">
        <v>0</v>
      </c>
      <c r="R737" s="142">
        <f>Q737*H737</f>
        <v>0</v>
      </c>
      <c r="S737" s="142">
        <v>0</v>
      </c>
      <c r="T737" s="143">
        <f>S737*H737</f>
        <v>0</v>
      </c>
      <c r="AR737" s="144" t="s">
        <v>311</v>
      </c>
      <c r="AT737" s="144" t="s">
        <v>307</v>
      </c>
      <c r="AU737" s="144" t="s">
        <v>86</v>
      </c>
      <c r="AY737" s="18" t="s">
        <v>305</v>
      </c>
      <c r="BE737" s="145">
        <f>IF(N737="základní",J737,0)</f>
        <v>0</v>
      </c>
      <c r="BF737" s="145">
        <f>IF(N737="snížená",J737,0)</f>
        <v>0</v>
      </c>
      <c r="BG737" s="145">
        <f>IF(N737="zákl. přenesená",J737,0)</f>
        <v>0</v>
      </c>
      <c r="BH737" s="145">
        <f>IF(N737="sníž. přenesená",J737,0)</f>
        <v>0</v>
      </c>
      <c r="BI737" s="145">
        <f>IF(N737="nulová",J737,0)</f>
        <v>0</v>
      </c>
      <c r="BJ737" s="18" t="s">
        <v>86</v>
      </c>
      <c r="BK737" s="145">
        <f>ROUND(I737*H737,2)</f>
        <v>0</v>
      </c>
      <c r="BL737" s="18" t="s">
        <v>311</v>
      </c>
      <c r="BM737" s="144" t="s">
        <v>3197</v>
      </c>
    </row>
    <row r="738" spans="2:65" s="1" customFormat="1" ht="11.25">
      <c r="B738" s="33"/>
      <c r="D738" s="146" t="s">
        <v>313</v>
      </c>
      <c r="F738" s="147" t="s">
        <v>6652</v>
      </c>
      <c r="I738" s="148"/>
      <c r="L738" s="33"/>
      <c r="M738" s="149"/>
      <c r="T738" s="54"/>
      <c r="AT738" s="18" t="s">
        <v>313</v>
      </c>
      <c r="AU738" s="18" t="s">
        <v>86</v>
      </c>
    </row>
    <row r="739" spans="2:65" s="1" customFormat="1" ht="11.25">
      <c r="B739" s="33"/>
      <c r="D739" s="150" t="s">
        <v>315</v>
      </c>
      <c r="F739" s="151" t="s">
        <v>6653</v>
      </c>
      <c r="I739" s="148"/>
      <c r="L739" s="33"/>
      <c r="M739" s="149"/>
      <c r="T739" s="54"/>
      <c r="AT739" s="18" t="s">
        <v>315</v>
      </c>
      <c r="AU739" s="18" t="s">
        <v>86</v>
      </c>
    </row>
    <row r="740" spans="2:65" s="1" customFormat="1" ht="16.5" customHeight="1">
      <c r="B740" s="33"/>
      <c r="C740" s="133" t="s">
        <v>2073</v>
      </c>
      <c r="D740" s="133" t="s">
        <v>307</v>
      </c>
      <c r="E740" s="134" t="s">
        <v>6654</v>
      </c>
      <c r="F740" s="135" t="s">
        <v>6655</v>
      </c>
      <c r="G740" s="136" t="s">
        <v>5668</v>
      </c>
      <c r="H740" s="137">
        <v>21</v>
      </c>
      <c r="I740" s="138"/>
      <c r="J740" s="139">
        <f>ROUND(I740*H740,2)</f>
        <v>0</v>
      </c>
      <c r="K740" s="135" t="s">
        <v>310</v>
      </c>
      <c r="L740" s="33"/>
      <c r="M740" s="140" t="s">
        <v>42</v>
      </c>
      <c r="N740" s="141" t="s">
        <v>50</v>
      </c>
      <c r="P740" s="142">
        <f>O740*H740</f>
        <v>0</v>
      </c>
      <c r="Q740" s="142">
        <v>0</v>
      </c>
      <c r="R740" s="142">
        <f>Q740*H740</f>
        <v>0</v>
      </c>
      <c r="S740" s="142">
        <v>0</v>
      </c>
      <c r="T740" s="143">
        <f>S740*H740</f>
        <v>0</v>
      </c>
      <c r="AR740" s="144" t="s">
        <v>311</v>
      </c>
      <c r="AT740" s="144" t="s">
        <v>307</v>
      </c>
      <c r="AU740" s="144" t="s">
        <v>86</v>
      </c>
      <c r="AY740" s="18" t="s">
        <v>305</v>
      </c>
      <c r="BE740" s="145">
        <f>IF(N740="základní",J740,0)</f>
        <v>0</v>
      </c>
      <c r="BF740" s="145">
        <f>IF(N740="snížená",J740,0)</f>
        <v>0</v>
      </c>
      <c r="BG740" s="145">
        <f>IF(N740="zákl. přenesená",J740,0)</f>
        <v>0</v>
      </c>
      <c r="BH740" s="145">
        <f>IF(N740="sníž. přenesená",J740,0)</f>
        <v>0</v>
      </c>
      <c r="BI740" s="145">
        <f>IF(N740="nulová",J740,0)</f>
        <v>0</v>
      </c>
      <c r="BJ740" s="18" t="s">
        <v>86</v>
      </c>
      <c r="BK740" s="145">
        <f>ROUND(I740*H740,2)</f>
        <v>0</v>
      </c>
      <c r="BL740" s="18" t="s">
        <v>311</v>
      </c>
      <c r="BM740" s="144" t="s">
        <v>3211</v>
      </c>
    </row>
    <row r="741" spans="2:65" s="1" customFormat="1" ht="11.25">
      <c r="B741" s="33"/>
      <c r="D741" s="146" t="s">
        <v>313</v>
      </c>
      <c r="F741" s="147" t="s">
        <v>6655</v>
      </c>
      <c r="I741" s="148"/>
      <c r="L741" s="33"/>
      <c r="M741" s="149"/>
      <c r="T741" s="54"/>
      <c r="AT741" s="18" t="s">
        <v>313</v>
      </c>
      <c r="AU741" s="18" t="s">
        <v>86</v>
      </c>
    </row>
    <row r="742" spans="2:65" s="1" customFormat="1" ht="11.25">
      <c r="B742" s="33"/>
      <c r="D742" s="150" t="s">
        <v>315</v>
      </c>
      <c r="F742" s="151" t="s">
        <v>6656</v>
      </c>
      <c r="I742" s="148"/>
      <c r="L742" s="33"/>
      <c r="M742" s="149"/>
      <c r="T742" s="54"/>
      <c r="AT742" s="18" t="s">
        <v>315</v>
      </c>
      <c r="AU742" s="18" t="s">
        <v>86</v>
      </c>
    </row>
    <row r="743" spans="2:65" s="1" customFormat="1" ht="16.5" customHeight="1">
      <c r="B743" s="33"/>
      <c r="C743" s="133" t="s">
        <v>2077</v>
      </c>
      <c r="D743" s="133" t="s">
        <v>307</v>
      </c>
      <c r="E743" s="134" t="s">
        <v>6657</v>
      </c>
      <c r="F743" s="135" t="s">
        <v>6658</v>
      </c>
      <c r="G743" s="136" t="s">
        <v>5668</v>
      </c>
      <c r="H743" s="137">
        <v>1</v>
      </c>
      <c r="I743" s="138"/>
      <c r="J743" s="139">
        <f>ROUND(I743*H743,2)</f>
        <v>0</v>
      </c>
      <c r="K743" s="135" t="s">
        <v>310</v>
      </c>
      <c r="L743" s="33"/>
      <c r="M743" s="140" t="s">
        <v>42</v>
      </c>
      <c r="N743" s="141" t="s">
        <v>50</v>
      </c>
      <c r="P743" s="142">
        <f>O743*H743</f>
        <v>0</v>
      </c>
      <c r="Q743" s="142">
        <v>0</v>
      </c>
      <c r="R743" s="142">
        <f>Q743*H743</f>
        <v>0</v>
      </c>
      <c r="S743" s="142">
        <v>0</v>
      </c>
      <c r="T743" s="143">
        <f>S743*H743</f>
        <v>0</v>
      </c>
      <c r="AR743" s="144" t="s">
        <v>311</v>
      </c>
      <c r="AT743" s="144" t="s">
        <v>307</v>
      </c>
      <c r="AU743" s="144" t="s">
        <v>86</v>
      </c>
      <c r="AY743" s="18" t="s">
        <v>305</v>
      </c>
      <c r="BE743" s="145">
        <f>IF(N743="základní",J743,0)</f>
        <v>0</v>
      </c>
      <c r="BF743" s="145">
        <f>IF(N743="snížená",J743,0)</f>
        <v>0</v>
      </c>
      <c r="BG743" s="145">
        <f>IF(N743="zákl. přenesená",J743,0)</f>
        <v>0</v>
      </c>
      <c r="BH743" s="145">
        <f>IF(N743="sníž. přenesená",J743,0)</f>
        <v>0</v>
      </c>
      <c r="BI743" s="145">
        <f>IF(N743="nulová",J743,0)</f>
        <v>0</v>
      </c>
      <c r="BJ743" s="18" t="s">
        <v>86</v>
      </c>
      <c r="BK743" s="145">
        <f>ROUND(I743*H743,2)</f>
        <v>0</v>
      </c>
      <c r="BL743" s="18" t="s">
        <v>311</v>
      </c>
      <c r="BM743" s="144" t="s">
        <v>3227</v>
      </c>
    </row>
    <row r="744" spans="2:65" s="1" customFormat="1" ht="11.25">
      <c r="B744" s="33"/>
      <c r="D744" s="146" t="s">
        <v>313</v>
      </c>
      <c r="F744" s="147" t="s">
        <v>6658</v>
      </c>
      <c r="I744" s="148"/>
      <c r="L744" s="33"/>
      <c r="M744" s="149"/>
      <c r="T744" s="54"/>
      <c r="AT744" s="18" t="s">
        <v>313</v>
      </c>
      <c r="AU744" s="18" t="s">
        <v>86</v>
      </c>
    </row>
    <row r="745" spans="2:65" s="1" customFormat="1" ht="11.25">
      <c r="B745" s="33"/>
      <c r="D745" s="150" t="s">
        <v>315</v>
      </c>
      <c r="F745" s="151" t="s">
        <v>6659</v>
      </c>
      <c r="I745" s="148"/>
      <c r="L745" s="33"/>
      <c r="M745" s="149"/>
      <c r="T745" s="54"/>
      <c r="AT745" s="18" t="s">
        <v>315</v>
      </c>
      <c r="AU745" s="18" t="s">
        <v>86</v>
      </c>
    </row>
    <row r="746" spans="2:65" s="1" customFormat="1" ht="16.5" customHeight="1">
      <c r="B746" s="33"/>
      <c r="C746" s="133" t="s">
        <v>2083</v>
      </c>
      <c r="D746" s="133" t="s">
        <v>307</v>
      </c>
      <c r="E746" s="134" t="s">
        <v>6660</v>
      </c>
      <c r="F746" s="135" t="s">
        <v>6661</v>
      </c>
      <c r="G746" s="136" t="s">
        <v>5668</v>
      </c>
      <c r="H746" s="137">
        <v>1</v>
      </c>
      <c r="I746" s="138"/>
      <c r="J746" s="139">
        <f>ROUND(I746*H746,2)</f>
        <v>0</v>
      </c>
      <c r="K746" s="135" t="s">
        <v>721</v>
      </c>
      <c r="L746" s="33"/>
      <c r="M746" s="140" t="s">
        <v>42</v>
      </c>
      <c r="N746" s="141" t="s">
        <v>50</v>
      </c>
      <c r="P746" s="142">
        <f>O746*H746</f>
        <v>0</v>
      </c>
      <c r="Q746" s="142">
        <v>0</v>
      </c>
      <c r="R746" s="142">
        <f>Q746*H746</f>
        <v>0</v>
      </c>
      <c r="S746" s="142">
        <v>0</v>
      </c>
      <c r="T746" s="143">
        <f>S746*H746</f>
        <v>0</v>
      </c>
      <c r="AR746" s="144" t="s">
        <v>311</v>
      </c>
      <c r="AT746" s="144" t="s">
        <v>307</v>
      </c>
      <c r="AU746" s="144" t="s">
        <v>86</v>
      </c>
      <c r="AY746" s="18" t="s">
        <v>305</v>
      </c>
      <c r="BE746" s="145">
        <f>IF(N746="základní",J746,0)</f>
        <v>0</v>
      </c>
      <c r="BF746" s="145">
        <f>IF(N746="snížená",J746,0)</f>
        <v>0</v>
      </c>
      <c r="BG746" s="145">
        <f>IF(N746="zákl. přenesená",J746,0)</f>
        <v>0</v>
      </c>
      <c r="BH746" s="145">
        <f>IF(N746="sníž. přenesená",J746,0)</f>
        <v>0</v>
      </c>
      <c r="BI746" s="145">
        <f>IF(N746="nulová",J746,0)</f>
        <v>0</v>
      </c>
      <c r="BJ746" s="18" t="s">
        <v>86</v>
      </c>
      <c r="BK746" s="145">
        <f>ROUND(I746*H746,2)</f>
        <v>0</v>
      </c>
      <c r="BL746" s="18" t="s">
        <v>311</v>
      </c>
      <c r="BM746" s="144" t="s">
        <v>3242</v>
      </c>
    </row>
    <row r="747" spans="2:65" s="1" customFormat="1" ht="11.25">
      <c r="B747" s="33"/>
      <c r="D747" s="146" t="s">
        <v>313</v>
      </c>
      <c r="F747" s="147" t="s">
        <v>6661</v>
      </c>
      <c r="I747" s="148"/>
      <c r="L747" s="33"/>
      <c r="M747" s="149"/>
      <c r="T747" s="54"/>
      <c r="AT747" s="18" t="s">
        <v>313</v>
      </c>
      <c r="AU747" s="18" t="s">
        <v>86</v>
      </c>
    </row>
    <row r="748" spans="2:65" s="1" customFormat="1" ht="24.2" customHeight="1">
      <c r="B748" s="33"/>
      <c r="C748" s="133" t="s">
        <v>2087</v>
      </c>
      <c r="D748" s="133" t="s">
        <v>307</v>
      </c>
      <c r="E748" s="134" t="s">
        <v>6662</v>
      </c>
      <c r="F748" s="135" t="s">
        <v>6663</v>
      </c>
      <c r="G748" s="136" t="s">
        <v>5668</v>
      </c>
      <c r="H748" s="137">
        <v>1</v>
      </c>
      <c r="I748" s="138"/>
      <c r="J748" s="139">
        <f>ROUND(I748*H748,2)</f>
        <v>0</v>
      </c>
      <c r="K748" s="135" t="s">
        <v>310</v>
      </c>
      <c r="L748" s="33"/>
      <c r="M748" s="140" t="s">
        <v>42</v>
      </c>
      <c r="N748" s="141" t="s">
        <v>50</v>
      </c>
      <c r="P748" s="142">
        <f>O748*H748</f>
        <v>0</v>
      </c>
      <c r="Q748" s="142">
        <v>0</v>
      </c>
      <c r="R748" s="142">
        <f>Q748*H748</f>
        <v>0</v>
      </c>
      <c r="S748" s="142">
        <v>0</v>
      </c>
      <c r="T748" s="143">
        <f>S748*H748</f>
        <v>0</v>
      </c>
      <c r="AR748" s="144" t="s">
        <v>311</v>
      </c>
      <c r="AT748" s="144" t="s">
        <v>307</v>
      </c>
      <c r="AU748" s="144" t="s">
        <v>86</v>
      </c>
      <c r="AY748" s="18" t="s">
        <v>305</v>
      </c>
      <c r="BE748" s="145">
        <f>IF(N748="základní",J748,0)</f>
        <v>0</v>
      </c>
      <c r="BF748" s="145">
        <f>IF(N748="snížená",J748,0)</f>
        <v>0</v>
      </c>
      <c r="BG748" s="145">
        <f>IF(N748="zákl. přenesená",J748,0)</f>
        <v>0</v>
      </c>
      <c r="BH748" s="145">
        <f>IF(N748="sníž. přenesená",J748,0)</f>
        <v>0</v>
      </c>
      <c r="BI748" s="145">
        <f>IF(N748="nulová",J748,0)</f>
        <v>0</v>
      </c>
      <c r="BJ748" s="18" t="s">
        <v>86</v>
      </c>
      <c r="BK748" s="145">
        <f>ROUND(I748*H748,2)</f>
        <v>0</v>
      </c>
      <c r="BL748" s="18" t="s">
        <v>311</v>
      </c>
      <c r="BM748" s="144" t="s">
        <v>3257</v>
      </c>
    </row>
    <row r="749" spans="2:65" s="1" customFormat="1" ht="19.5">
      <c r="B749" s="33"/>
      <c r="D749" s="146" t="s">
        <v>313</v>
      </c>
      <c r="F749" s="147" t="s">
        <v>6663</v>
      </c>
      <c r="I749" s="148"/>
      <c r="L749" s="33"/>
      <c r="M749" s="149"/>
      <c r="T749" s="54"/>
      <c r="AT749" s="18" t="s">
        <v>313</v>
      </c>
      <c r="AU749" s="18" t="s">
        <v>86</v>
      </c>
    </row>
    <row r="750" spans="2:65" s="1" customFormat="1" ht="11.25">
      <c r="B750" s="33"/>
      <c r="D750" s="150" t="s">
        <v>315</v>
      </c>
      <c r="F750" s="151" t="s">
        <v>6664</v>
      </c>
      <c r="I750" s="148"/>
      <c r="L750" s="33"/>
      <c r="M750" s="149"/>
      <c r="T750" s="54"/>
      <c r="AT750" s="18" t="s">
        <v>315</v>
      </c>
      <c r="AU750" s="18" t="s">
        <v>86</v>
      </c>
    </row>
    <row r="751" spans="2:65" s="1" customFormat="1" ht="62.65" customHeight="1">
      <c r="B751" s="33"/>
      <c r="C751" s="133" t="s">
        <v>2091</v>
      </c>
      <c r="D751" s="133" t="s">
        <v>307</v>
      </c>
      <c r="E751" s="134" t="s">
        <v>6665</v>
      </c>
      <c r="F751" s="135" t="s">
        <v>6666</v>
      </c>
      <c r="G751" s="136" t="s">
        <v>5668</v>
      </c>
      <c r="H751" s="137">
        <v>1</v>
      </c>
      <c r="I751" s="138"/>
      <c r="J751" s="139">
        <f>ROUND(I751*H751,2)</f>
        <v>0</v>
      </c>
      <c r="K751" s="135" t="s">
        <v>721</v>
      </c>
      <c r="L751" s="33"/>
      <c r="M751" s="140" t="s">
        <v>42</v>
      </c>
      <c r="N751" s="141" t="s">
        <v>50</v>
      </c>
      <c r="P751" s="142">
        <f>O751*H751</f>
        <v>0</v>
      </c>
      <c r="Q751" s="142">
        <v>0</v>
      </c>
      <c r="R751" s="142">
        <f>Q751*H751</f>
        <v>0</v>
      </c>
      <c r="S751" s="142">
        <v>0</v>
      </c>
      <c r="T751" s="143">
        <f>S751*H751</f>
        <v>0</v>
      </c>
      <c r="AR751" s="144" t="s">
        <v>311</v>
      </c>
      <c r="AT751" s="144" t="s">
        <v>307</v>
      </c>
      <c r="AU751" s="144" t="s">
        <v>86</v>
      </c>
      <c r="AY751" s="18" t="s">
        <v>305</v>
      </c>
      <c r="BE751" s="145">
        <f>IF(N751="základní",J751,0)</f>
        <v>0</v>
      </c>
      <c r="BF751" s="145">
        <f>IF(N751="snížená",J751,0)</f>
        <v>0</v>
      </c>
      <c r="BG751" s="145">
        <f>IF(N751="zákl. přenesená",J751,0)</f>
        <v>0</v>
      </c>
      <c r="BH751" s="145">
        <f>IF(N751="sníž. přenesená",J751,0)</f>
        <v>0</v>
      </c>
      <c r="BI751" s="145">
        <f>IF(N751="nulová",J751,0)</f>
        <v>0</v>
      </c>
      <c r="BJ751" s="18" t="s">
        <v>86</v>
      </c>
      <c r="BK751" s="145">
        <f>ROUND(I751*H751,2)</f>
        <v>0</v>
      </c>
      <c r="BL751" s="18" t="s">
        <v>311</v>
      </c>
      <c r="BM751" s="144" t="s">
        <v>3273</v>
      </c>
    </row>
    <row r="752" spans="2:65" s="1" customFormat="1" ht="39">
      <c r="B752" s="33"/>
      <c r="D752" s="146" t="s">
        <v>313</v>
      </c>
      <c r="F752" s="147" t="s">
        <v>6666</v>
      </c>
      <c r="I752" s="148"/>
      <c r="L752" s="33"/>
      <c r="M752" s="149"/>
      <c r="T752" s="54"/>
      <c r="AT752" s="18" t="s">
        <v>313</v>
      </c>
      <c r="AU752" s="18" t="s">
        <v>86</v>
      </c>
    </row>
    <row r="753" spans="2:65" s="1" customFormat="1" ht="16.5" customHeight="1">
      <c r="B753" s="33"/>
      <c r="C753" s="133" t="s">
        <v>2095</v>
      </c>
      <c r="D753" s="133" t="s">
        <v>307</v>
      </c>
      <c r="E753" s="134" t="s">
        <v>6667</v>
      </c>
      <c r="F753" s="135" t="s">
        <v>6668</v>
      </c>
      <c r="G753" s="136" t="s">
        <v>5668</v>
      </c>
      <c r="H753" s="137">
        <v>1</v>
      </c>
      <c r="I753" s="138"/>
      <c r="J753" s="139">
        <f>ROUND(I753*H753,2)</f>
        <v>0</v>
      </c>
      <c r="K753" s="135" t="s">
        <v>310</v>
      </c>
      <c r="L753" s="33"/>
      <c r="M753" s="140" t="s">
        <v>42</v>
      </c>
      <c r="N753" s="141" t="s">
        <v>50</v>
      </c>
      <c r="P753" s="142">
        <f>O753*H753</f>
        <v>0</v>
      </c>
      <c r="Q753" s="142">
        <v>0</v>
      </c>
      <c r="R753" s="142">
        <f>Q753*H753</f>
        <v>0</v>
      </c>
      <c r="S753" s="142">
        <v>0</v>
      </c>
      <c r="T753" s="143">
        <f>S753*H753</f>
        <v>0</v>
      </c>
      <c r="AR753" s="144" t="s">
        <v>311</v>
      </c>
      <c r="AT753" s="144" t="s">
        <v>307</v>
      </c>
      <c r="AU753" s="144" t="s">
        <v>86</v>
      </c>
      <c r="AY753" s="18" t="s">
        <v>305</v>
      </c>
      <c r="BE753" s="145">
        <f>IF(N753="základní",J753,0)</f>
        <v>0</v>
      </c>
      <c r="BF753" s="145">
        <f>IF(N753="snížená",J753,0)</f>
        <v>0</v>
      </c>
      <c r="BG753" s="145">
        <f>IF(N753="zákl. přenesená",J753,0)</f>
        <v>0</v>
      </c>
      <c r="BH753" s="145">
        <f>IF(N753="sníž. přenesená",J753,0)</f>
        <v>0</v>
      </c>
      <c r="BI753" s="145">
        <f>IF(N753="nulová",J753,0)</f>
        <v>0</v>
      </c>
      <c r="BJ753" s="18" t="s">
        <v>86</v>
      </c>
      <c r="BK753" s="145">
        <f>ROUND(I753*H753,2)</f>
        <v>0</v>
      </c>
      <c r="BL753" s="18" t="s">
        <v>311</v>
      </c>
      <c r="BM753" s="144" t="s">
        <v>3283</v>
      </c>
    </row>
    <row r="754" spans="2:65" s="1" customFormat="1" ht="11.25">
      <c r="B754" s="33"/>
      <c r="D754" s="146" t="s">
        <v>313</v>
      </c>
      <c r="F754" s="147" t="s">
        <v>6668</v>
      </c>
      <c r="I754" s="148"/>
      <c r="L754" s="33"/>
      <c r="M754" s="149"/>
      <c r="T754" s="54"/>
      <c r="AT754" s="18" t="s">
        <v>313</v>
      </c>
      <c r="AU754" s="18" t="s">
        <v>86</v>
      </c>
    </row>
    <row r="755" spans="2:65" s="1" customFormat="1" ht="11.25">
      <c r="B755" s="33"/>
      <c r="D755" s="150" t="s">
        <v>315</v>
      </c>
      <c r="F755" s="151" t="s">
        <v>6669</v>
      </c>
      <c r="I755" s="148"/>
      <c r="L755" s="33"/>
      <c r="M755" s="149"/>
      <c r="T755" s="54"/>
      <c r="AT755" s="18" t="s">
        <v>315</v>
      </c>
      <c r="AU755" s="18" t="s">
        <v>86</v>
      </c>
    </row>
    <row r="756" spans="2:65" s="1" customFormat="1" ht="24.2" customHeight="1">
      <c r="B756" s="33"/>
      <c r="C756" s="133" t="s">
        <v>2099</v>
      </c>
      <c r="D756" s="133" t="s">
        <v>307</v>
      </c>
      <c r="E756" s="134" t="s">
        <v>6670</v>
      </c>
      <c r="F756" s="135" t="s">
        <v>6671</v>
      </c>
      <c r="G756" s="136" t="s">
        <v>5668</v>
      </c>
      <c r="H756" s="137">
        <v>27</v>
      </c>
      <c r="I756" s="138"/>
      <c r="J756" s="139">
        <f>ROUND(I756*H756,2)</f>
        <v>0</v>
      </c>
      <c r="K756" s="135" t="s">
        <v>310</v>
      </c>
      <c r="L756" s="33"/>
      <c r="M756" s="140" t="s">
        <v>42</v>
      </c>
      <c r="N756" s="141" t="s">
        <v>50</v>
      </c>
      <c r="P756" s="142">
        <f>O756*H756</f>
        <v>0</v>
      </c>
      <c r="Q756" s="142">
        <v>0</v>
      </c>
      <c r="R756" s="142">
        <f>Q756*H756</f>
        <v>0</v>
      </c>
      <c r="S756" s="142">
        <v>0</v>
      </c>
      <c r="T756" s="143">
        <f>S756*H756</f>
        <v>0</v>
      </c>
      <c r="AR756" s="144" t="s">
        <v>311</v>
      </c>
      <c r="AT756" s="144" t="s">
        <v>307</v>
      </c>
      <c r="AU756" s="144" t="s">
        <v>86</v>
      </c>
      <c r="AY756" s="18" t="s">
        <v>305</v>
      </c>
      <c r="BE756" s="145">
        <f>IF(N756="základní",J756,0)</f>
        <v>0</v>
      </c>
      <c r="BF756" s="145">
        <f>IF(N756="snížená",J756,0)</f>
        <v>0</v>
      </c>
      <c r="BG756" s="145">
        <f>IF(N756="zákl. přenesená",J756,0)</f>
        <v>0</v>
      </c>
      <c r="BH756" s="145">
        <f>IF(N756="sníž. přenesená",J756,0)</f>
        <v>0</v>
      </c>
      <c r="BI756" s="145">
        <f>IF(N756="nulová",J756,0)</f>
        <v>0</v>
      </c>
      <c r="BJ756" s="18" t="s">
        <v>86</v>
      </c>
      <c r="BK756" s="145">
        <f>ROUND(I756*H756,2)</f>
        <v>0</v>
      </c>
      <c r="BL756" s="18" t="s">
        <v>311</v>
      </c>
      <c r="BM756" s="144" t="s">
        <v>3298</v>
      </c>
    </row>
    <row r="757" spans="2:65" s="1" customFormat="1" ht="11.25">
      <c r="B757" s="33"/>
      <c r="D757" s="146" t="s">
        <v>313</v>
      </c>
      <c r="F757" s="147" t="s">
        <v>6671</v>
      </c>
      <c r="I757" s="148"/>
      <c r="L757" s="33"/>
      <c r="M757" s="149"/>
      <c r="T757" s="54"/>
      <c r="AT757" s="18" t="s">
        <v>313</v>
      </c>
      <c r="AU757" s="18" t="s">
        <v>86</v>
      </c>
    </row>
    <row r="758" spans="2:65" s="1" customFormat="1" ht="11.25">
      <c r="B758" s="33"/>
      <c r="D758" s="150" t="s">
        <v>315</v>
      </c>
      <c r="F758" s="151" t="s">
        <v>6672</v>
      </c>
      <c r="I758" s="148"/>
      <c r="L758" s="33"/>
      <c r="M758" s="149"/>
      <c r="T758" s="54"/>
      <c r="AT758" s="18" t="s">
        <v>315</v>
      </c>
      <c r="AU758" s="18" t="s">
        <v>86</v>
      </c>
    </row>
    <row r="759" spans="2:65" s="1" customFormat="1" ht="76.349999999999994" customHeight="1">
      <c r="B759" s="33"/>
      <c r="C759" s="133" t="s">
        <v>2103</v>
      </c>
      <c r="D759" s="133" t="s">
        <v>307</v>
      </c>
      <c r="E759" s="134" t="s">
        <v>6673</v>
      </c>
      <c r="F759" s="135" t="s">
        <v>6299</v>
      </c>
      <c r="G759" s="136" t="s">
        <v>5668</v>
      </c>
      <c r="H759" s="137">
        <v>1</v>
      </c>
      <c r="I759" s="138"/>
      <c r="J759" s="139">
        <f>ROUND(I759*H759,2)</f>
        <v>0</v>
      </c>
      <c r="K759" s="135" t="s">
        <v>721</v>
      </c>
      <c r="L759" s="33"/>
      <c r="M759" s="140" t="s">
        <v>42</v>
      </c>
      <c r="N759" s="141" t="s">
        <v>50</v>
      </c>
      <c r="P759" s="142">
        <f>O759*H759</f>
        <v>0</v>
      </c>
      <c r="Q759" s="142">
        <v>0</v>
      </c>
      <c r="R759" s="142">
        <f>Q759*H759</f>
        <v>0</v>
      </c>
      <c r="S759" s="142">
        <v>0</v>
      </c>
      <c r="T759" s="143">
        <f>S759*H759</f>
        <v>0</v>
      </c>
      <c r="AR759" s="144" t="s">
        <v>311</v>
      </c>
      <c r="AT759" s="144" t="s">
        <v>307</v>
      </c>
      <c r="AU759" s="144" t="s">
        <v>86</v>
      </c>
      <c r="AY759" s="18" t="s">
        <v>305</v>
      </c>
      <c r="BE759" s="145">
        <f>IF(N759="základní",J759,0)</f>
        <v>0</v>
      </c>
      <c r="BF759" s="145">
        <f>IF(N759="snížená",J759,0)</f>
        <v>0</v>
      </c>
      <c r="BG759" s="145">
        <f>IF(N759="zákl. přenesená",J759,0)</f>
        <v>0</v>
      </c>
      <c r="BH759" s="145">
        <f>IF(N759="sníž. přenesená",J759,0)</f>
        <v>0</v>
      </c>
      <c r="BI759" s="145">
        <f>IF(N759="nulová",J759,0)</f>
        <v>0</v>
      </c>
      <c r="BJ759" s="18" t="s">
        <v>86</v>
      </c>
      <c r="BK759" s="145">
        <f>ROUND(I759*H759,2)</f>
        <v>0</v>
      </c>
      <c r="BL759" s="18" t="s">
        <v>311</v>
      </c>
      <c r="BM759" s="144" t="s">
        <v>3313</v>
      </c>
    </row>
    <row r="760" spans="2:65" s="1" customFormat="1" ht="39">
      <c r="B760" s="33"/>
      <c r="D760" s="146" t="s">
        <v>313</v>
      </c>
      <c r="F760" s="147" t="s">
        <v>6300</v>
      </c>
      <c r="I760" s="148"/>
      <c r="L760" s="33"/>
      <c r="M760" s="149"/>
      <c r="T760" s="54"/>
      <c r="AT760" s="18" t="s">
        <v>313</v>
      </c>
      <c r="AU760" s="18" t="s">
        <v>86</v>
      </c>
    </row>
    <row r="761" spans="2:65" s="1" customFormat="1" ht="66.75" customHeight="1">
      <c r="B761" s="33"/>
      <c r="C761" s="133" t="s">
        <v>2107</v>
      </c>
      <c r="D761" s="133" t="s">
        <v>307</v>
      </c>
      <c r="E761" s="134" t="s">
        <v>6674</v>
      </c>
      <c r="F761" s="135" t="s">
        <v>6472</v>
      </c>
      <c r="G761" s="136" t="s">
        <v>5668</v>
      </c>
      <c r="H761" s="137">
        <v>1</v>
      </c>
      <c r="I761" s="138"/>
      <c r="J761" s="139">
        <f>ROUND(I761*H761,2)</f>
        <v>0</v>
      </c>
      <c r="K761" s="135" t="s">
        <v>721</v>
      </c>
      <c r="L761" s="33"/>
      <c r="M761" s="140" t="s">
        <v>42</v>
      </c>
      <c r="N761" s="141" t="s">
        <v>50</v>
      </c>
      <c r="P761" s="142">
        <f>O761*H761</f>
        <v>0</v>
      </c>
      <c r="Q761" s="142">
        <v>0</v>
      </c>
      <c r="R761" s="142">
        <f>Q761*H761</f>
        <v>0</v>
      </c>
      <c r="S761" s="142">
        <v>0</v>
      </c>
      <c r="T761" s="143">
        <f>S761*H761</f>
        <v>0</v>
      </c>
      <c r="AR761" s="144" t="s">
        <v>311</v>
      </c>
      <c r="AT761" s="144" t="s">
        <v>307</v>
      </c>
      <c r="AU761" s="144" t="s">
        <v>86</v>
      </c>
      <c r="AY761" s="18" t="s">
        <v>305</v>
      </c>
      <c r="BE761" s="145">
        <f>IF(N761="základní",J761,0)</f>
        <v>0</v>
      </c>
      <c r="BF761" s="145">
        <f>IF(N761="snížená",J761,0)</f>
        <v>0</v>
      </c>
      <c r="BG761" s="145">
        <f>IF(N761="zákl. přenesená",J761,0)</f>
        <v>0</v>
      </c>
      <c r="BH761" s="145">
        <f>IF(N761="sníž. přenesená",J761,0)</f>
        <v>0</v>
      </c>
      <c r="BI761" s="145">
        <f>IF(N761="nulová",J761,0)</f>
        <v>0</v>
      </c>
      <c r="BJ761" s="18" t="s">
        <v>86</v>
      </c>
      <c r="BK761" s="145">
        <f>ROUND(I761*H761,2)</f>
        <v>0</v>
      </c>
      <c r="BL761" s="18" t="s">
        <v>311</v>
      </c>
      <c r="BM761" s="144" t="s">
        <v>3327</v>
      </c>
    </row>
    <row r="762" spans="2:65" s="1" customFormat="1" ht="39">
      <c r="B762" s="33"/>
      <c r="D762" s="146" t="s">
        <v>313</v>
      </c>
      <c r="F762" s="147" t="s">
        <v>6472</v>
      </c>
      <c r="I762" s="148"/>
      <c r="L762" s="33"/>
      <c r="M762" s="149"/>
      <c r="T762" s="54"/>
      <c r="AT762" s="18" t="s">
        <v>313</v>
      </c>
      <c r="AU762" s="18" t="s">
        <v>86</v>
      </c>
    </row>
    <row r="763" spans="2:65" s="1" customFormat="1" ht="24.2" customHeight="1">
      <c r="B763" s="33"/>
      <c r="C763" s="133" t="s">
        <v>2111</v>
      </c>
      <c r="D763" s="133" t="s">
        <v>307</v>
      </c>
      <c r="E763" s="134" t="s">
        <v>6675</v>
      </c>
      <c r="F763" s="135" t="s">
        <v>6305</v>
      </c>
      <c r="G763" s="136" t="s">
        <v>5668</v>
      </c>
      <c r="H763" s="137">
        <v>1</v>
      </c>
      <c r="I763" s="138"/>
      <c r="J763" s="139">
        <f>ROUND(I763*H763,2)</f>
        <v>0</v>
      </c>
      <c r="K763" s="135" t="s">
        <v>721</v>
      </c>
      <c r="L763" s="33"/>
      <c r="M763" s="140" t="s">
        <v>42</v>
      </c>
      <c r="N763" s="141" t="s">
        <v>50</v>
      </c>
      <c r="P763" s="142">
        <f>O763*H763</f>
        <v>0</v>
      </c>
      <c r="Q763" s="142">
        <v>0</v>
      </c>
      <c r="R763" s="142">
        <f>Q763*H763</f>
        <v>0</v>
      </c>
      <c r="S763" s="142">
        <v>0</v>
      </c>
      <c r="T763" s="143">
        <f>S763*H763</f>
        <v>0</v>
      </c>
      <c r="AR763" s="144" t="s">
        <v>311</v>
      </c>
      <c r="AT763" s="144" t="s">
        <v>307</v>
      </c>
      <c r="AU763" s="144" t="s">
        <v>86</v>
      </c>
      <c r="AY763" s="18" t="s">
        <v>305</v>
      </c>
      <c r="BE763" s="145">
        <f>IF(N763="základní",J763,0)</f>
        <v>0</v>
      </c>
      <c r="BF763" s="145">
        <f>IF(N763="snížená",J763,0)</f>
        <v>0</v>
      </c>
      <c r="BG763" s="145">
        <f>IF(N763="zákl. přenesená",J763,0)</f>
        <v>0</v>
      </c>
      <c r="BH763" s="145">
        <f>IF(N763="sníž. přenesená",J763,0)</f>
        <v>0</v>
      </c>
      <c r="BI763" s="145">
        <f>IF(N763="nulová",J763,0)</f>
        <v>0</v>
      </c>
      <c r="BJ763" s="18" t="s">
        <v>86</v>
      </c>
      <c r="BK763" s="145">
        <f>ROUND(I763*H763,2)</f>
        <v>0</v>
      </c>
      <c r="BL763" s="18" t="s">
        <v>311</v>
      </c>
      <c r="BM763" s="144" t="s">
        <v>3347</v>
      </c>
    </row>
    <row r="764" spans="2:65" s="1" customFormat="1" ht="19.5">
      <c r="B764" s="33"/>
      <c r="D764" s="146" t="s">
        <v>313</v>
      </c>
      <c r="F764" s="147" t="s">
        <v>6305</v>
      </c>
      <c r="I764" s="148"/>
      <c r="L764" s="33"/>
      <c r="M764" s="149"/>
      <c r="T764" s="54"/>
      <c r="AT764" s="18" t="s">
        <v>313</v>
      </c>
      <c r="AU764" s="18" t="s">
        <v>86</v>
      </c>
    </row>
    <row r="765" spans="2:65" s="1" customFormat="1" ht="24.2" customHeight="1">
      <c r="B765" s="33"/>
      <c r="C765" s="133" t="s">
        <v>2115</v>
      </c>
      <c r="D765" s="133" t="s">
        <v>307</v>
      </c>
      <c r="E765" s="134" t="s">
        <v>6676</v>
      </c>
      <c r="F765" s="135" t="s">
        <v>6307</v>
      </c>
      <c r="G765" s="136" t="s">
        <v>5668</v>
      </c>
      <c r="H765" s="137">
        <v>1</v>
      </c>
      <c r="I765" s="138"/>
      <c r="J765" s="139">
        <f>ROUND(I765*H765,2)</f>
        <v>0</v>
      </c>
      <c r="K765" s="135" t="s">
        <v>721</v>
      </c>
      <c r="L765" s="33"/>
      <c r="M765" s="140" t="s">
        <v>42</v>
      </c>
      <c r="N765" s="141" t="s">
        <v>50</v>
      </c>
      <c r="P765" s="142">
        <f>O765*H765</f>
        <v>0</v>
      </c>
      <c r="Q765" s="142">
        <v>0</v>
      </c>
      <c r="R765" s="142">
        <f>Q765*H765</f>
        <v>0</v>
      </c>
      <c r="S765" s="142">
        <v>0</v>
      </c>
      <c r="T765" s="143">
        <f>S765*H765</f>
        <v>0</v>
      </c>
      <c r="AR765" s="144" t="s">
        <v>311</v>
      </c>
      <c r="AT765" s="144" t="s">
        <v>307</v>
      </c>
      <c r="AU765" s="144" t="s">
        <v>86</v>
      </c>
      <c r="AY765" s="18" t="s">
        <v>305</v>
      </c>
      <c r="BE765" s="145">
        <f>IF(N765="základní",J765,0)</f>
        <v>0</v>
      </c>
      <c r="BF765" s="145">
        <f>IF(N765="snížená",J765,0)</f>
        <v>0</v>
      </c>
      <c r="BG765" s="145">
        <f>IF(N765="zákl. přenesená",J765,0)</f>
        <v>0</v>
      </c>
      <c r="BH765" s="145">
        <f>IF(N765="sníž. přenesená",J765,0)</f>
        <v>0</v>
      </c>
      <c r="BI765" s="145">
        <f>IF(N765="nulová",J765,0)</f>
        <v>0</v>
      </c>
      <c r="BJ765" s="18" t="s">
        <v>86</v>
      </c>
      <c r="BK765" s="145">
        <f>ROUND(I765*H765,2)</f>
        <v>0</v>
      </c>
      <c r="BL765" s="18" t="s">
        <v>311</v>
      </c>
      <c r="BM765" s="144" t="s">
        <v>3365</v>
      </c>
    </row>
    <row r="766" spans="2:65" s="1" customFormat="1" ht="11.25">
      <c r="B766" s="33"/>
      <c r="D766" s="146" t="s">
        <v>313</v>
      </c>
      <c r="F766" s="147" t="s">
        <v>6307</v>
      </c>
      <c r="I766" s="148"/>
      <c r="L766" s="33"/>
      <c r="M766" s="149"/>
      <c r="T766" s="54"/>
      <c r="AT766" s="18" t="s">
        <v>313</v>
      </c>
      <c r="AU766" s="18" t="s">
        <v>86</v>
      </c>
    </row>
    <row r="767" spans="2:65" s="11" customFormat="1" ht="25.9" customHeight="1">
      <c r="B767" s="121"/>
      <c r="D767" s="122" t="s">
        <v>78</v>
      </c>
      <c r="E767" s="123" t="s">
        <v>6677</v>
      </c>
      <c r="F767" s="123" t="s">
        <v>6678</v>
      </c>
      <c r="I767" s="124"/>
      <c r="J767" s="125">
        <f>BK767</f>
        <v>0</v>
      </c>
      <c r="L767" s="121"/>
      <c r="M767" s="126"/>
      <c r="P767" s="127">
        <f>SUM(P768:P960)</f>
        <v>0</v>
      </c>
      <c r="R767" s="127">
        <f>SUM(R768:R960)</f>
        <v>0</v>
      </c>
      <c r="T767" s="128">
        <f>SUM(T768:T960)</f>
        <v>0</v>
      </c>
      <c r="AR767" s="122" t="s">
        <v>86</v>
      </c>
      <c r="AT767" s="129" t="s">
        <v>78</v>
      </c>
      <c r="AU767" s="129" t="s">
        <v>79</v>
      </c>
      <c r="AY767" s="122" t="s">
        <v>305</v>
      </c>
      <c r="BK767" s="130">
        <f>SUM(BK768:BK960)</f>
        <v>0</v>
      </c>
    </row>
    <row r="768" spans="2:65" s="1" customFormat="1" ht="16.5" customHeight="1">
      <c r="B768" s="33"/>
      <c r="C768" s="133" t="s">
        <v>2119</v>
      </c>
      <c r="D768" s="133" t="s">
        <v>307</v>
      </c>
      <c r="E768" s="134" t="s">
        <v>6679</v>
      </c>
      <c r="F768" s="135" t="s">
        <v>6680</v>
      </c>
      <c r="G768" s="136" t="s">
        <v>5668</v>
      </c>
      <c r="H768" s="137">
        <v>4</v>
      </c>
      <c r="I768" s="138"/>
      <c r="J768" s="139">
        <f>ROUND(I768*H768,2)</f>
        <v>0</v>
      </c>
      <c r="K768" s="135" t="s">
        <v>310</v>
      </c>
      <c r="L768" s="33"/>
      <c r="M768" s="140" t="s">
        <v>42</v>
      </c>
      <c r="N768" s="141" t="s">
        <v>50</v>
      </c>
      <c r="P768" s="142">
        <f>O768*H768</f>
        <v>0</v>
      </c>
      <c r="Q768" s="142">
        <v>0</v>
      </c>
      <c r="R768" s="142">
        <f>Q768*H768</f>
        <v>0</v>
      </c>
      <c r="S768" s="142">
        <v>0</v>
      </c>
      <c r="T768" s="143">
        <f>S768*H768</f>
        <v>0</v>
      </c>
      <c r="AR768" s="144" t="s">
        <v>311</v>
      </c>
      <c r="AT768" s="144" t="s">
        <v>307</v>
      </c>
      <c r="AU768" s="144" t="s">
        <v>86</v>
      </c>
      <c r="AY768" s="18" t="s">
        <v>305</v>
      </c>
      <c r="BE768" s="145">
        <f>IF(N768="základní",J768,0)</f>
        <v>0</v>
      </c>
      <c r="BF768" s="145">
        <f>IF(N768="snížená",J768,0)</f>
        <v>0</v>
      </c>
      <c r="BG768" s="145">
        <f>IF(N768="zákl. přenesená",J768,0)</f>
        <v>0</v>
      </c>
      <c r="BH768" s="145">
        <f>IF(N768="sníž. přenesená",J768,0)</f>
        <v>0</v>
      </c>
      <c r="BI768" s="145">
        <f>IF(N768="nulová",J768,0)</f>
        <v>0</v>
      </c>
      <c r="BJ768" s="18" t="s">
        <v>86</v>
      </c>
      <c r="BK768" s="145">
        <f>ROUND(I768*H768,2)</f>
        <v>0</v>
      </c>
      <c r="BL768" s="18" t="s">
        <v>311</v>
      </c>
      <c r="BM768" s="144" t="s">
        <v>3379</v>
      </c>
    </row>
    <row r="769" spans="2:65" s="1" customFormat="1" ht="11.25">
      <c r="B769" s="33"/>
      <c r="D769" s="146" t="s">
        <v>313</v>
      </c>
      <c r="F769" s="147" t="s">
        <v>6680</v>
      </c>
      <c r="I769" s="148"/>
      <c r="L769" s="33"/>
      <c r="M769" s="149"/>
      <c r="T769" s="54"/>
      <c r="AT769" s="18" t="s">
        <v>313</v>
      </c>
      <c r="AU769" s="18" t="s">
        <v>86</v>
      </c>
    </row>
    <row r="770" spans="2:65" s="1" customFormat="1" ht="11.25">
      <c r="B770" s="33"/>
      <c r="D770" s="150" t="s">
        <v>315</v>
      </c>
      <c r="F770" s="151" t="s">
        <v>6681</v>
      </c>
      <c r="I770" s="148"/>
      <c r="L770" s="33"/>
      <c r="M770" s="149"/>
      <c r="T770" s="54"/>
      <c r="AT770" s="18" t="s">
        <v>315</v>
      </c>
      <c r="AU770" s="18" t="s">
        <v>86</v>
      </c>
    </row>
    <row r="771" spans="2:65" s="1" customFormat="1" ht="66.75" customHeight="1">
      <c r="B771" s="33"/>
      <c r="C771" s="133" t="s">
        <v>2123</v>
      </c>
      <c r="D771" s="133" t="s">
        <v>307</v>
      </c>
      <c r="E771" s="134" t="s">
        <v>6682</v>
      </c>
      <c r="F771" s="135" t="s">
        <v>6683</v>
      </c>
      <c r="G771" s="136" t="s">
        <v>5668</v>
      </c>
      <c r="H771" s="137">
        <v>4</v>
      </c>
      <c r="I771" s="138"/>
      <c r="J771" s="139">
        <f>ROUND(I771*H771,2)</f>
        <v>0</v>
      </c>
      <c r="K771" s="135" t="s">
        <v>721</v>
      </c>
      <c r="L771" s="33"/>
      <c r="M771" s="140" t="s">
        <v>42</v>
      </c>
      <c r="N771" s="141" t="s">
        <v>50</v>
      </c>
      <c r="P771" s="142">
        <f>O771*H771</f>
        <v>0</v>
      </c>
      <c r="Q771" s="142">
        <v>0</v>
      </c>
      <c r="R771" s="142">
        <f>Q771*H771</f>
        <v>0</v>
      </c>
      <c r="S771" s="142">
        <v>0</v>
      </c>
      <c r="T771" s="143">
        <f>S771*H771</f>
        <v>0</v>
      </c>
      <c r="AR771" s="144" t="s">
        <v>311</v>
      </c>
      <c r="AT771" s="144" t="s">
        <v>307</v>
      </c>
      <c r="AU771" s="144" t="s">
        <v>86</v>
      </c>
      <c r="AY771" s="18" t="s">
        <v>305</v>
      </c>
      <c r="BE771" s="145">
        <f>IF(N771="základní",J771,0)</f>
        <v>0</v>
      </c>
      <c r="BF771" s="145">
        <f>IF(N771="snížená",J771,0)</f>
        <v>0</v>
      </c>
      <c r="BG771" s="145">
        <f>IF(N771="zákl. přenesená",J771,0)</f>
        <v>0</v>
      </c>
      <c r="BH771" s="145">
        <f>IF(N771="sníž. přenesená",J771,0)</f>
        <v>0</v>
      </c>
      <c r="BI771" s="145">
        <f>IF(N771="nulová",J771,0)</f>
        <v>0</v>
      </c>
      <c r="BJ771" s="18" t="s">
        <v>86</v>
      </c>
      <c r="BK771" s="145">
        <f>ROUND(I771*H771,2)</f>
        <v>0</v>
      </c>
      <c r="BL771" s="18" t="s">
        <v>311</v>
      </c>
      <c r="BM771" s="144" t="s">
        <v>3393</v>
      </c>
    </row>
    <row r="772" spans="2:65" s="1" customFormat="1" ht="87.75">
      <c r="B772" s="33"/>
      <c r="D772" s="146" t="s">
        <v>313</v>
      </c>
      <c r="F772" s="147" t="s">
        <v>6684</v>
      </c>
      <c r="I772" s="148"/>
      <c r="L772" s="33"/>
      <c r="M772" s="149"/>
      <c r="T772" s="54"/>
      <c r="AT772" s="18" t="s">
        <v>313</v>
      </c>
      <c r="AU772" s="18" t="s">
        <v>86</v>
      </c>
    </row>
    <row r="773" spans="2:65" s="1" customFormat="1" ht="16.5" customHeight="1">
      <c r="B773" s="33"/>
      <c r="C773" s="133" t="s">
        <v>2127</v>
      </c>
      <c r="D773" s="133" t="s">
        <v>307</v>
      </c>
      <c r="E773" s="134" t="s">
        <v>6685</v>
      </c>
      <c r="F773" s="135" t="s">
        <v>6686</v>
      </c>
      <c r="G773" s="136" t="s">
        <v>5668</v>
      </c>
      <c r="H773" s="137">
        <v>4</v>
      </c>
      <c r="I773" s="138"/>
      <c r="J773" s="139">
        <f>ROUND(I773*H773,2)</f>
        <v>0</v>
      </c>
      <c r="K773" s="135" t="s">
        <v>721</v>
      </c>
      <c r="L773" s="33"/>
      <c r="M773" s="140" t="s">
        <v>42</v>
      </c>
      <c r="N773" s="141" t="s">
        <v>50</v>
      </c>
      <c r="P773" s="142">
        <f>O773*H773</f>
        <v>0</v>
      </c>
      <c r="Q773" s="142">
        <v>0</v>
      </c>
      <c r="R773" s="142">
        <f>Q773*H773</f>
        <v>0</v>
      </c>
      <c r="S773" s="142">
        <v>0</v>
      </c>
      <c r="T773" s="143">
        <f>S773*H773</f>
        <v>0</v>
      </c>
      <c r="AR773" s="144" t="s">
        <v>311</v>
      </c>
      <c r="AT773" s="144" t="s">
        <v>307</v>
      </c>
      <c r="AU773" s="144" t="s">
        <v>86</v>
      </c>
      <c r="AY773" s="18" t="s">
        <v>305</v>
      </c>
      <c r="BE773" s="145">
        <f>IF(N773="základní",J773,0)</f>
        <v>0</v>
      </c>
      <c r="BF773" s="145">
        <f>IF(N773="snížená",J773,0)</f>
        <v>0</v>
      </c>
      <c r="BG773" s="145">
        <f>IF(N773="zákl. přenesená",J773,0)</f>
        <v>0</v>
      </c>
      <c r="BH773" s="145">
        <f>IF(N773="sníž. přenesená",J773,0)</f>
        <v>0</v>
      </c>
      <c r="BI773" s="145">
        <f>IF(N773="nulová",J773,0)</f>
        <v>0</v>
      </c>
      <c r="BJ773" s="18" t="s">
        <v>86</v>
      </c>
      <c r="BK773" s="145">
        <f>ROUND(I773*H773,2)</f>
        <v>0</v>
      </c>
      <c r="BL773" s="18" t="s">
        <v>311</v>
      </c>
      <c r="BM773" s="144" t="s">
        <v>3409</v>
      </c>
    </row>
    <row r="774" spans="2:65" s="1" customFormat="1" ht="11.25">
      <c r="B774" s="33"/>
      <c r="D774" s="146" t="s">
        <v>313</v>
      </c>
      <c r="F774" s="147" t="s">
        <v>6686</v>
      </c>
      <c r="I774" s="148"/>
      <c r="L774" s="33"/>
      <c r="M774" s="149"/>
      <c r="T774" s="54"/>
      <c r="AT774" s="18" t="s">
        <v>313</v>
      </c>
      <c r="AU774" s="18" t="s">
        <v>86</v>
      </c>
    </row>
    <row r="775" spans="2:65" s="1" customFormat="1" ht="16.5" customHeight="1">
      <c r="B775" s="33"/>
      <c r="C775" s="133" t="s">
        <v>2131</v>
      </c>
      <c r="D775" s="133" t="s">
        <v>307</v>
      </c>
      <c r="E775" s="134" t="s">
        <v>6687</v>
      </c>
      <c r="F775" s="135" t="s">
        <v>6688</v>
      </c>
      <c r="G775" s="136" t="s">
        <v>5668</v>
      </c>
      <c r="H775" s="137">
        <v>4</v>
      </c>
      <c r="I775" s="138"/>
      <c r="J775" s="139">
        <f>ROUND(I775*H775,2)</f>
        <v>0</v>
      </c>
      <c r="K775" s="135" t="s">
        <v>721</v>
      </c>
      <c r="L775" s="33"/>
      <c r="M775" s="140" t="s">
        <v>42</v>
      </c>
      <c r="N775" s="141" t="s">
        <v>50</v>
      </c>
      <c r="P775" s="142">
        <f>O775*H775</f>
        <v>0</v>
      </c>
      <c r="Q775" s="142">
        <v>0</v>
      </c>
      <c r="R775" s="142">
        <f>Q775*H775</f>
        <v>0</v>
      </c>
      <c r="S775" s="142">
        <v>0</v>
      </c>
      <c r="T775" s="143">
        <f>S775*H775</f>
        <v>0</v>
      </c>
      <c r="AR775" s="144" t="s">
        <v>311</v>
      </c>
      <c r="AT775" s="144" t="s">
        <v>307</v>
      </c>
      <c r="AU775" s="144" t="s">
        <v>86</v>
      </c>
      <c r="AY775" s="18" t="s">
        <v>305</v>
      </c>
      <c r="BE775" s="145">
        <f>IF(N775="základní",J775,0)</f>
        <v>0</v>
      </c>
      <c r="BF775" s="145">
        <f>IF(N775="snížená",J775,0)</f>
        <v>0</v>
      </c>
      <c r="BG775" s="145">
        <f>IF(N775="zákl. přenesená",J775,0)</f>
        <v>0</v>
      </c>
      <c r="BH775" s="145">
        <f>IF(N775="sníž. přenesená",J775,0)</f>
        <v>0</v>
      </c>
      <c r="BI775" s="145">
        <f>IF(N775="nulová",J775,0)</f>
        <v>0</v>
      </c>
      <c r="BJ775" s="18" t="s">
        <v>86</v>
      </c>
      <c r="BK775" s="145">
        <f>ROUND(I775*H775,2)</f>
        <v>0</v>
      </c>
      <c r="BL775" s="18" t="s">
        <v>311</v>
      </c>
      <c r="BM775" s="144" t="s">
        <v>3423</v>
      </c>
    </row>
    <row r="776" spans="2:65" s="1" customFormat="1" ht="11.25">
      <c r="B776" s="33"/>
      <c r="D776" s="146" t="s">
        <v>313</v>
      </c>
      <c r="F776" s="147" t="s">
        <v>6688</v>
      </c>
      <c r="I776" s="148"/>
      <c r="L776" s="33"/>
      <c r="M776" s="149"/>
      <c r="T776" s="54"/>
      <c r="AT776" s="18" t="s">
        <v>313</v>
      </c>
      <c r="AU776" s="18" t="s">
        <v>86</v>
      </c>
    </row>
    <row r="777" spans="2:65" s="1" customFormat="1" ht="16.5" customHeight="1">
      <c r="B777" s="33"/>
      <c r="C777" s="133" t="s">
        <v>2135</v>
      </c>
      <c r="D777" s="133" t="s">
        <v>307</v>
      </c>
      <c r="E777" s="134" t="s">
        <v>6324</v>
      </c>
      <c r="F777" s="135" t="s">
        <v>6325</v>
      </c>
      <c r="G777" s="136" t="s">
        <v>5668</v>
      </c>
      <c r="H777" s="137">
        <v>4</v>
      </c>
      <c r="I777" s="138"/>
      <c r="J777" s="139">
        <f>ROUND(I777*H777,2)</f>
        <v>0</v>
      </c>
      <c r="K777" s="135" t="s">
        <v>310</v>
      </c>
      <c r="L777" s="33"/>
      <c r="M777" s="140" t="s">
        <v>42</v>
      </c>
      <c r="N777" s="141" t="s">
        <v>50</v>
      </c>
      <c r="P777" s="142">
        <f>O777*H777</f>
        <v>0</v>
      </c>
      <c r="Q777" s="142">
        <v>0</v>
      </c>
      <c r="R777" s="142">
        <f>Q777*H777</f>
        <v>0</v>
      </c>
      <c r="S777" s="142">
        <v>0</v>
      </c>
      <c r="T777" s="143">
        <f>S777*H777</f>
        <v>0</v>
      </c>
      <c r="AR777" s="144" t="s">
        <v>311</v>
      </c>
      <c r="AT777" s="144" t="s">
        <v>307</v>
      </c>
      <c r="AU777" s="144" t="s">
        <v>86</v>
      </c>
      <c r="AY777" s="18" t="s">
        <v>305</v>
      </c>
      <c r="BE777" s="145">
        <f>IF(N777="základní",J777,0)</f>
        <v>0</v>
      </c>
      <c r="BF777" s="145">
        <f>IF(N777="snížená",J777,0)</f>
        <v>0</v>
      </c>
      <c r="BG777" s="145">
        <f>IF(N777="zákl. přenesená",J777,0)</f>
        <v>0</v>
      </c>
      <c r="BH777" s="145">
        <f>IF(N777="sníž. přenesená",J777,0)</f>
        <v>0</v>
      </c>
      <c r="BI777" s="145">
        <f>IF(N777="nulová",J777,0)</f>
        <v>0</v>
      </c>
      <c r="BJ777" s="18" t="s">
        <v>86</v>
      </c>
      <c r="BK777" s="145">
        <f>ROUND(I777*H777,2)</f>
        <v>0</v>
      </c>
      <c r="BL777" s="18" t="s">
        <v>311</v>
      </c>
      <c r="BM777" s="144" t="s">
        <v>3439</v>
      </c>
    </row>
    <row r="778" spans="2:65" s="1" customFormat="1" ht="11.25">
      <c r="B778" s="33"/>
      <c r="D778" s="146" t="s">
        <v>313</v>
      </c>
      <c r="F778" s="147" t="s">
        <v>6325</v>
      </c>
      <c r="I778" s="148"/>
      <c r="L778" s="33"/>
      <c r="M778" s="149"/>
      <c r="T778" s="54"/>
      <c r="AT778" s="18" t="s">
        <v>313</v>
      </c>
      <c r="AU778" s="18" t="s">
        <v>86</v>
      </c>
    </row>
    <row r="779" spans="2:65" s="1" customFormat="1" ht="11.25">
      <c r="B779" s="33"/>
      <c r="D779" s="150" t="s">
        <v>315</v>
      </c>
      <c r="F779" s="151" t="s">
        <v>6326</v>
      </c>
      <c r="I779" s="148"/>
      <c r="L779" s="33"/>
      <c r="M779" s="149"/>
      <c r="T779" s="54"/>
      <c r="AT779" s="18" t="s">
        <v>315</v>
      </c>
      <c r="AU779" s="18" t="s">
        <v>86</v>
      </c>
    </row>
    <row r="780" spans="2:65" s="1" customFormat="1" ht="24.2" customHeight="1">
      <c r="B780" s="33"/>
      <c r="C780" s="133" t="s">
        <v>2139</v>
      </c>
      <c r="D780" s="133" t="s">
        <v>307</v>
      </c>
      <c r="E780" s="134" t="s">
        <v>6689</v>
      </c>
      <c r="F780" s="135" t="s">
        <v>6690</v>
      </c>
      <c r="G780" s="136" t="s">
        <v>5668</v>
      </c>
      <c r="H780" s="137">
        <v>4</v>
      </c>
      <c r="I780" s="138"/>
      <c r="J780" s="139">
        <f>ROUND(I780*H780,2)</f>
        <v>0</v>
      </c>
      <c r="K780" s="135" t="s">
        <v>721</v>
      </c>
      <c r="L780" s="33"/>
      <c r="M780" s="140" t="s">
        <v>42</v>
      </c>
      <c r="N780" s="141" t="s">
        <v>50</v>
      </c>
      <c r="P780" s="142">
        <f>O780*H780</f>
        <v>0</v>
      </c>
      <c r="Q780" s="142">
        <v>0</v>
      </c>
      <c r="R780" s="142">
        <f>Q780*H780</f>
        <v>0</v>
      </c>
      <c r="S780" s="142">
        <v>0</v>
      </c>
      <c r="T780" s="143">
        <f>S780*H780</f>
        <v>0</v>
      </c>
      <c r="AR780" s="144" t="s">
        <v>311</v>
      </c>
      <c r="AT780" s="144" t="s">
        <v>307</v>
      </c>
      <c r="AU780" s="144" t="s">
        <v>86</v>
      </c>
      <c r="AY780" s="18" t="s">
        <v>305</v>
      </c>
      <c r="BE780" s="145">
        <f>IF(N780="základní",J780,0)</f>
        <v>0</v>
      </c>
      <c r="BF780" s="145">
        <f>IF(N780="snížená",J780,0)</f>
        <v>0</v>
      </c>
      <c r="BG780" s="145">
        <f>IF(N780="zákl. přenesená",J780,0)</f>
        <v>0</v>
      </c>
      <c r="BH780" s="145">
        <f>IF(N780="sníž. přenesená",J780,0)</f>
        <v>0</v>
      </c>
      <c r="BI780" s="145">
        <f>IF(N780="nulová",J780,0)</f>
        <v>0</v>
      </c>
      <c r="BJ780" s="18" t="s">
        <v>86</v>
      </c>
      <c r="BK780" s="145">
        <f>ROUND(I780*H780,2)</f>
        <v>0</v>
      </c>
      <c r="BL780" s="18" t="s">
        <v>311</v>
      </c>
      <c r="BM780" s="144" t="s">
        <v>3455</v>
      </c>
    </row>
    <row r="781" spans="2:65" s="1" customFormat="1" ht="11.25">
      <c r="B781" s="33"/>
      <c r="D781" s="146" t="s">
        <v>313</v>
      </c>
      <c r="F781" s="147" t="s">
        <v>6690</v>
      </c>
      <c r="I781" s="148"/>
      <c r="L781" s="33"/>
      <c r="M781" s="149"/>
      <c r="T781" s="54"/>
      <c r="AT781" s="18" t="s">
        <v>313</v>
      </c>
      <c r="AU781" s="18" t="s">
        <v>86</v>
      </c>
    </row>
    <row r="782" spans="2:65" s="1" customFormat="1" ht="16.5" customHeight="1">
      <c r="B782" s="33"/>
      <c r="C782" s="133" t="s">
        <v>2143</v>
      </c>
      <c r="D782" s="133" t="s">
        <v>307</v>
      </c>
      <c r="E782" s="134" t="s">
        <v>6691</v>
      </c>
      <c r="F782" s="135" t="s">
        <v>6692</v>
      </c>
      <c r="G782" s="136" t="s">
        <v>5668</v>
      </c>
      <c r="H782" s="137">
        <v>4</v>
      </c>
      <c r="I782" s="138"/>
      <c r="J782" s="139">
        <f>ROUND(I782*H782,2)</f>
        <v>0</v>
      </c>
      <c r="K782" s="135" t="s">
        <v>721</v>
      </c>
      <c r="L782" s="33"/>
      <c r="M782" s="140" t="s">
        <v>42</v>
      </c>
      <c r="N782" s="141" t="s">
        <v>50</v>
      </c>
      <c r="P782" s="142">
        <f>O782*H782</f>
        <v>0</v>
      </c>
      <c r="Q782" s="142">
        <v>0</v>
      </c>
      <c r="R782" s="142">
        <f>Q782*H782</f>
        <v>0</v>
      </c>
      <c r="S782" s="142">
        <v>0</v>
      </c>
      <c r="T782" s="143">
        <f>S782*H782</f>
        <v>0</v>
      </c>
      <c r="AR782" s="144" t="s">
        <v>311</v>
      </c>
      <c r="AT782" s="144" t="s">
        <v>307</v>
      </c>
      <c r="AU782" s="144" t="s">
        <v>86</v>
      </c>
      <c r="AY782" s="18" t="s">
        <v>305</v>
      </c>
      <c r="BE782" s="145">
        <f>IF(N782="základní",J782,0)</f>
        <v>0</v>
      </c>
      <c r="BF782" s="145">
        <f>IF(N782="snížená",J782,0)</f>
        <v>0</v>
      </c>
      <c r="BG782" s="145">
        <f>IF(N782="zákl. přenesená",J782,0)</f>
        <v>0</v>
      </c>
      <c r="BH782" s="145">
        <f>IF(N782="sníž. přenesená",J782,0)</f>
        <v>0</v>
      </c>
      <c r="BI782" s="145">
        <f>IF(N782="nulová",J782,0)</f>
        <v>0</v>
      </c>
      <c r="BJ782" s="18" t="s">
        <v>86</v>
      </c>
      <c r="BK782" s="145">
        <f>ROUND(I782*H782,2)</f>
        <v>0</v>
      </c>
      <c r="BL782" s="18" t="s">
        <v>311</v>
      </c>
      <c r="BM782" s="144" t="s">
        <v>3472</v>
      </c>
    </row>
    <row r="783" spans="2:65" s="1" customFormat="1" ht="11.25">
      <c r="B783" s="33"/>
      <c r="D783" s="146" t="s">
        <v>313</v>
      </c>
      <c r="F783" s="147" t="s">
        <v>6692</v>
      </c>
      <c r="I783" s="148"/>
      <c r="L783" s="33"/>
      <c r="M783" s="149"/>
      <c r="T783" s="54"/>
      <c r="AT783" s="18" t="s">
        <v>313</v>
      </c>
      <c r="AU783" s="18" t="s">
        <v>86</v>
      </c>
    </row>
    <row r="784" spans="2:65" s="1" customFormat="1" ht="16.5" customHeight="1">
      <c r="B784" s="33"/>
      <c r="C784" s="133" t="s">
        <v>2147</v>
      </c>
      <c r="D784" s="133" t="s">
        <v>307</v>
      </c>
      <c r="E784" s="134" t="s">
        <v>6693</v>
      </c>
      <c r="F784" s="135" t="s">
        <v>6694</v>
      </c>
      <c r="G784" s="136" t="s">
        <v>5668</v>
      </c>
      <c r="H784" s="137">
        <v>4</v>
      </c>
      <c r="I784" s="138"/>
      <c r="J784" s="139">
        <f>ROUND(I784*H784,2)</f>
        <v>0</v>
      </c>
      <c r="K784" s="135" t="s">
        <v>721</v>
      </c>
      <c r="L784" s="33"/>
      <c r="M784" s="140" t="s">
        <v>42</v>
      </c>
      <c r="N784" s="141" t="s">
        <v>50</v>
      </c>
      <c r="P784" s="142">
        <f>O784*H784</f>
        <v>0</v>
      </c>
      <c r="Q784" s="142">
        <v>0</v>
      </c>
      <c r="R784" s="142">
        <f>Q784*H784</f>
        <v>0</v>
      </c>
      <c r="S784" s="142">
        <v>0</v>
      </c>
      <c r="T784" s="143">
        <f>S784*H784</f>
        <v>0</v>
      </c>
      <c r="AR784" s="144" t="s">
        <v>311</v>
      </c>
      <c r="AT784" s="144" t="s">
        <v>307</v>
      </c>
      <c r="AU784" s="144" t="s">
        <v>86</v>
      </c>
      <c r="AY784" s="18" t="s">
        <v>305</v>
      </c>
      <c r="BE784" s="145">
        <f>IF(N784="základní",J784,0)</f>
        <v>0</v>
      </c>
      <c r="BF784" s="145">
        <f>IF(N784="snížená",J784,0)</f>
        <v>0</v>
      </c>
      <c r="BG784" s="145">
        <f>IF(N784="zákl. přenesená",J784,0)</f>
        <v>0</v>
      </c>
      <c r="BH784" s="145">
        <f>IF(N784="sníž. přenesená",J784,0)</f>
        <v>0</v>
      </c>
      <c r="BI784" s="145">
        <f>IF(N784="nulová",J784,0)</f>
        <v>0</v>
      </c>
      <c r="BJ784" s="18" t="s">
        <v>86</v>
      </c>
      <c r="BK784" s="145">
        <f>ROUND(I784*H784,2)</f>
        <v>0</v>
      </c>
      <c r="BL784" s="18" t="s">
        <v>311</v>
      </c>
      <c r="BM784" s="144" t="s">
        <v>3487</v>
      </c>
    </row>
    <row r="785" spans="2:65" s="1" customFormat="1" ht="11.25">
      <c r="B785" s="33"/>
      <c r="D785" s="146" t="s">
        <v>313</v>
      </c>
      <c r="F785" s="147" t="s">
        <v>6694</v>
      </c>
      <c r="I785" s="148"/>
      <c r="L785" s="33"/>
      <c r="M785" s="149"/>
      <c r="T785" s="54"/>
      <c r="AT785" s="18" t="s">
        <v>313</v>
      </c>
      <c r="AU785" s="18" t="s">
        <v>86</v>
      </c>
    </row>
    <row r="786" spans="2:65" s="1" customFormat="1" ht="16.5" customHeight="1">
      <c r="B786" s="33"/>
      <c r="C786" s="133" t="s">
        <v>2151</v>
      </c>
      <c r="D786" s="133" t="s">
        <v>307</v>
      </c>
      <c r="E786" s="134" t="s">
        <v>6695</v>
      </c>
      <c r="F786" s="135" t="s">
        <v>6696</v>
      </c>
      <c r="G786" s="136" t="s">
        <v>5668</v>
      </c>
      <c r="H786" s="137">
        <v>4</v>
      </c>
      <c r="I786" s="138"/>
      <c r="J786" s="139">
        <f>ROUND(I786*H786,2)</f>
        <v>0</v>
      </c>
      <c r="K786" s="135" t="s">
        <v>310</v>
      </c>
      <c r="L786" s="33"/>
      <c r="M786" s="140" t="s">
        <v>42</v>
      </c>
      <c r="N786" s="141" t="s">
        <v>50</v>
      </c>
      <c r="P786" s="142">
        <f>O786*H786</f>
        <v>0</v>
      </c>
      <c r="Q786" s="142">
        <v>0</v>
      </c>
      <c r="R786" s="142">
        <f>Q786*H786</f>
        <v>0</v>
      </c>
      <c r="S786" s="142">
        <v>0</v>
      </c>
      <c r="T786" s="143">
        <f>S786*H786</f>
        <v>0</v>
      </c>
      <c r="AR786" s="144" t="s">
        <v>311</v>
      </c>
      <c r="AT786" s="144" t="s">
        <v>307</v>
      </c>
      <c r="AU786" s="144" t="s">
        <v>86</v>
      </c>
      <c r="AY786" s="18" t="s">
        <v>305</v>
      </c>
      <c r="BE786" s="145">
        <f>IF(N786="základní",J786,0)</f>
        <v>0</v>
      </c>
      <c r="BF786" s="145">
        <f>IF(N786="snížená",J786,0)</f>
        <v>0</v>
      </c>
      <c r="BG786" s="145">
        <f>IF(N786="zákl. přenesená",J786,0)</f>
        <v>0</v>
      </c>
      <c r="BH786" s="145">
        <f>IF(N786="sníž. přenesená",J786,0)</f>
        <v>0</v>
      </c>
      <c r="BI786" s="145">
        <f>IF(N786="nulová",J786,0)</f>
        <v>0</v>
      </c>
      <c r="BJ786" s="18" t="s">
        <v>86</v>
      </c>
      <c r="BK786" s="145">
        <f>ROUND(I786*H786,2)</f>
        <v>0</v>
      </c>
      <c r="BL786" s="18" t="s">
        <v>311</v>
      </c>
      <c r="BM786" s="144" t="s">
        <v>3505</v>
      </c>
    </row>
    <row r="787" spans="2:65" s="1" customFormat="1" ht="11.25">
      <c r="B787" s="33"/>
      <c r="D787" s="146" t="s">
        <v>313</v>
      </c>
      <c r="F787" s="147" t="s">
        <v>6696</v>
      </c>
      <c r="I787" s="148"/>
      <c r="L787" s="33"/>
      <c r="M787" s="149"/>
      <c r="T787" s="54"/>
      <c r="AT787" s="18" t="s">
        <v>313</v>
      </c>
      <c r="AU787" s="18" t="s">
        <v>86</v>
      </c>
    </row>
    <row r="788" spans="2:65" s="1" customFormat="1" ht="11.25">
      <c r="B788" s="33"/>
      <c r="D788" s="150" t="s">
        <v>315</v>
      </c>
      <c r="F788" s="151" t="s">
        <v>6697</v>
      </c>
      <c r="I788" s="148"/>
      <c r="L788" s="33"/>
      <c r="M788" s="149"/>
      <c r="T788" s="54"/>
      <c r="AT788" s="18" t="s">
        <v>315</v>
      </c>
      <c r="AU788" s="18" t="s">
        <v>86</v>
      </c>
    </row>
    <row r="789" spans="2:65" s="1" customFormat="1" ht="16.5" customHeight="1">
      <c r="B789" s="33"/>
      <c r="C789" s="133" t="s">
        <v>2155</v>
      </c>
      <c r="D789" s="133" t="s">
        <v>307</v>
      </c>
      <c r="E789" s="134" t="s">
        <v>6698</v>
      </c>
      <c r="F789" s="135" t="s">
        <v>6699</v>
      </c>
      <c r="G789" s="136" t="s">
        <v>5668</v>
      </c>
      <c r="H789" s="137">
        <v>4</v>
      </c>
      <c r="I789" s="138"/>
      <c r="J789" s="139">
        <f>ROUND(I789*H789,2)</f>
        <v>0</v>
      </c>
      <c r="K789" s="135" t="s">
        <v>721</v>
      </c>
      <c r="L789" s="33"/>
      <c r="M789" s="140" t="s">
        <v>42</v>
      </c>
      <c r="N789" s="141" t="s">
        <v>50</v>
      </c>
      <c r="P789" s="142">
        <f>O789*H789</f>
        <v>0</v>
      </c>
      <c r="Q789" s="142">
        <v>0</v>
      </c>
      <c r="R789" s="142">
        <f>Q789*H789</f>
        <v>0</v>
      </c>
      <c r="S789" s="142">
        <v>0</v>
      </c>
      <c r="T789" s="143">
        <f>S789*H789</f>
        <v>0</v>
      </c>
      <c r="AR789" s="144" t="s">
        <v>311</v>
      </c>
      <c r="AT789" s="144" t="s">
        <v>307</v>
      </c>
      <c r="AU789" s="144" t="s">
        <v>86</v>
      </c>
      <c r="AY789" s="18" t="s">
        <v>305</v>
      </c>
      <c r="BE789" s="145">
        <f>IF(N789="základní",J789,0)</f>
        <v>0</v>
      </c>
      <c r="BF789" s="145">
        <f>IF(N789="snížená",J789,0)</f>
        <v>0</v>
      </c>
      <c r="BG789" s="145">
        <f>IF(N789="zákl. přenesená",J789,0)</f>
        <v>0</v>
      </c>
      <c r="BH789" s="145">
        <f>IF(N789="sníž. přenesená",J789,0)</f>
        <v>0</v>
      </c>
      <c r="BI789" s="145">
        <f>IF(N789="nulová",J789,0)</f>
        <v>0</v>
      </c>
      <c r="BJ789" s="18" t="s">
        <v>86</v>
      </c>
      <c r="BK789" s="145">
        <f>ROUND(I789*H789,2)</f>
        <v>0</v>
      </c>
      <c r="BL789" s="18" t="s">
        <v>311</v>
      </c>
      <c r="BM789" s="144" t="s">
        <v>3521</v>
      </c>
    </row>
    <row r="790" spans="2:65" s="1" customFormat="1" ht="11.25">
      <c r="B790" s="33"/>
      <c r="D790" s="146" t="s">
        <v>313</v>
      </c>
      <c r="F790" s="147" t="s">
        <v>6699</v>
      </c>
      <c r="I790" s="148"/>
      <c r="L790" s="33"/>
      <c r="M790" s="149"/>
      <c r="T790" s="54"/>
      <c r="AT790" s="18" t="s">
        <v>313</v>
      </c>
      <c r="AU790" s="18" t="s">
        <v>86</v>
      </c>
    </row>
    <row r="791" spans="2:65" s="1" customFormat="1" ht="16.5" customHeight="1">
      <c r="B791" s="33"/>
      <c r="C791" s="133" t="s">
        <v>2161</v>
      </c>
      <c r="D791" s="133" t="s">
        <v>307</v>
      </c>
      <c r="E791" s="134" t="s">
        <v>6700</v>
      </c>
      <c r="F791" s="135" t="s">
        <v>6701</v>
      </c>
      <c r="G791" s="136" t="s">
        <v>5668</v>
      </c>
      <c r="H791" s="137">
        <v>1</v>
      </c>
      <c r="I791" s="138"/>
      <c r="J791" s="139">
        <f>ROUND(I791*H791,2)</f>
        <v>0</v>
      </c>
      <c r="K791" s="135" t="s">
        <v>721</v>
      </c>
      <c r="L791" s="33"/>
      <c r="M791" s="140" t="s">
        <v>42</v>
      </c>
      <c r="N791" s="141" t="s">
        <v>50</v>
      </c>
      <c r="P791" s="142">
        <f>O791*H791</f>
        <v>0</v>
      </c>
      <c r="Q791" s="142">
        <v>0</v>
      </c>
      <c r="R791" s="142">
        <f>Q791*H791</f>
        <v>0</v>
      </c>
      <c r="S791" s="142">
        <v>0</v>
      </c>
      <c r="T791" s="143">
        <f>S791*H791</f>
        <v>0</v>
      </c>
      <c r="AR791" s="144" t="s">
        <v>311</v>
      </c>
      <c r="AT791" s="144" t="s">
        <v>307</v>
      </c>
      <c r="AU791" s="144" t="s">
        <v>86</v>
      </c>
      <c r="AY791" s="18" t="s">
        <v>305</v>
      </c>
      <c r="BE791" s="145">
        <f>IF(N791="základní",J791,0)</f>
        <v>0</v>
      </c>
      <c r="BF791" s="145">
        <f>IF(N791="snížená",J791,0)</f>
        <v>0</v>
      </c>
      <c r="BG791" s="145">
        <f>IF(N791="zákl. přenesená",J791,0)</f>
        <v>0</v>
      </c>
      <c r="BH791" s="145">
        <f>IF(N791="sníž. přenesená",J791,0)</f>
        <v>0</v>
      </c>
      <c r="BI791" s="145">
        <f>IF(N791="nulová",J791,0)</f>
        <v>0</v>
      </c>
      <c r="BJ791" s="18" t="s">
        <v>86</v>
      </c>
      <c r="BK791" s="145">
        <f>ROUND(I791*H791,2)</f>
        <v>0</v>
      </c>
      <c r="BL791" s="18" t="s">
        <v>311</v>
      </c>
      <c r="BM791" s="144" t="s">
        <v>3533</v>
      </c>
    </row>
    <row r="792" spans="2:65" s="1" customFormat="1" ht="11.25">
      <c r="B792" s="33"/>
      <c r="D792" s="146" t="s">
        <v>313</v>
      </c>
      <c r="F792" s="147" t="s">
        <v>6702</v>
      </c>
      <c r="I792" s="148"/>
      <c r="L792" s="33"/>
      <c r="M792" s="149"/>
      <c r="T792" s="54"/>
      <c r="AT792" s="18" t="s">
        <v>313</v>
      </c>
      <c r="AU792" s="18" t="s">
        <v>86</v>
      </c>
    </row>
    <row r="793" spans="2:65" s="1" customFormat="1" ht="16.5" customHeight="1">
      <c r="B793" s="33"/>
      <c r="C793" s="133" t="s">
        <v>2165</v>
      </c>
      <c r="D793" s="133" t="s">
        <v>307</v>
      </c>
      <c r="E793" s="134" t="s">
        <v>6703</v>
      </c>
      <c r="F793" s="135" t="s">
        <v>6704</v>
      </c>
      <c r="G793" s="136" t="s">
        <v>5668</v>
      </c>
      <c r="H793" s="137">
        <v>103</v>
      </c>
      <c r="I793" s="138"/>
      <c r="J793" s="139">
        <f>ROUND(I793*H793,2)</f>
        <v>0</v>
      </c>
      <c r="K793" s="135" t="s">
        <v>721</v>
      </c>
      <c r="L793" s="33"/>
      <c r="M793" s="140" t="s">
        <v>42</v>
      </c>
      <c r="N793" s="141" t="s">
        <v>50</v>
      </c>
      <c r="P793" s="142">
        <f>O793*H793</f>
        <v>0</v>
      </c>
      <c r="Q793" s="142">
        <v>0</v>
      </c>
      <c r="R793" s="142">
        <f>Q793*H793</f>
        <v>0</v>
      </c>
      <c r="S793" s="142">
        <v>0</v>
      </c>
      <c r="T793" s="143">
        <f>S793*H793</f>
        <v>0</v>
      </c>
      <c r="AR793" s="144" t="s">
        <v>311</v>
      </c>
      <c r="AT793" s="144" t="s">
        <v>307</v>
      </c>
      <c r="AU793" s="144" t="s">
        <v>86</v>
      </c>
      <c r="AY793" s="18" t="s">
        <v>305</v>
      </c>
      <c r="BE793" s="145">
        <f>IF(N793="základní",J793,0)</f>
        <v>0</v>
      </c>
      <c r="BF793" s="145">
        <f>IF(N793="snížená",J793,0)</f>
        <v>0</v>
      </c>
      <c r="BG793" s="145">
        <f>IF(N793="zákl. přenesená",J793,0)</f>
        <v>0</v>
      </c>
      <c r="BH793" s="145">
        <f>IF(N793="sníž. přenesená",J793,0)</f>
        <v>0</v>
      </c>
      <c r="BI793" s="145">
        <f>IF(N793="nulová",J793,0)</f>
        <v>0</v>
      </c>
      <c r="BJ793" s="18" t="s">
        <v>86</v>
      </c>
      <c r="BK793" s="145">
        <f>ROUND(I793*H793,2)</f>
        <v>0</v>
      </c>
      <c r="BL793" s="18" t="s">
        <v>311</v>
      </c>
      <c r="BM793" s="144" t="s">
        <v>3544</v>
      </c>
    </row>
    <row r="794" spans="2:65" s="1" customFormat="1" ht="11.25">
      <c r="B794" s="33"/>
      <c r="D794" s="146" t="s">
        <v>313</v>
      </c>
      <c r="F794" s="147" t="s">
        <v>6704</v>
      </c>
      <c r="I794" s="148"/>
      <c r="L794" s="33"/>
      <c r="M794" s="149"/>
      <c r="T794" s="54"/>
      <c r="AT794" s="18" t="s">
        <v>313</v>
      </c>
      <c r="AU794" s="18" t="s">
        <v>86</v>
      </c>
    </row>
    <row r="795" spans="2:65" s="1" customFormat="1" ht="16.5" customHeight="1">
      <c r="B795" s="33"/>
      <c r="C795" s="133" t="s">
        <v>2169</v>
      </c>
      <c r="D795" s="133" t="s">
        <v>307</v>
      </c>
      <c r="E795" s="134" t="s">
        <v>6705</v>
      </c>
      <c r="F795" s="135" t="s">
        <v>6706</v>
      </c>
      <c r="G795" s="136" t="s">
        <v>5668</v>
      </c>
      <c r="H795" s="137">
        <v>4</v>
      </c>
      <c r="I795" s="138"/>
      <c r="J795" s="139">
        <f>ROUND(I795*H795,2)</f>
        <v>0</v>
      </c>
      <c r="K795" s="135" t="s">
        <v>721</v>
      </c>
      <c r="L795" s="33"/>
      <c r="M795" s="140" t="s">
        <v>42</v>
      </c>
      <c r="N795" s="141" t="s">
        <v>50</v>
      </c>
      <c r="P795" s="142">
        <f>O795*H795</f>
        <v>0</v>
      </c>
      <c r="Q795" s="142">
        <v>0</v>
      </c>
      <c r="R795" s="142">
        <f>Q795*H795</f>
        <v>0</v>
      </c>
      <c r="S795" s="142">
        <v>0</v>
      </c>
      <c r="T795" s="143">
        <f>S795*H795</f>
        <v>0</v>
      </c>
      <c r="AR795" s="144" t="s">
        <v>311</v>
      </c>
      <c r="AT795" s="144" t="s">
        <v>307</v>
      </c>
      <c r="AU795" s="144" t="s">
        <v>86</v>
      </c>
      <c r="AY795" s="18" t="s">
        <v>305</v>
      </c>
      <c r="BE795" s="145">
        <f>IF(N795="základní",J795,0)</f>
        <v>0</v>
      </c>
      <c r="BF795" s="145">
        <f>IF(N795="snížená",J795,0)</f>
        <v>0</v>
      </c>
      <c r="BG795" s="145">
        <f>IF(N795="zákl. přenesená",J795,0)</f>
        <v>0</v>
      </c>
      <c r="BH795" s="145">
        <f>IF(N795="sníž. přenesená",J795,0)</f>
        <v>0</v>
      </c>
      <c r="BI795" s="145">
        <f>IF(N795="nulová",J795,0)</f>
        <v>0</v>
      </c>
      <c r="BJ795" s="18" t="s">
        <v>86</v>
      </c>
      <c r="BK795" s="145">
        <f>ROUND(I795*H795,2)</f>
        <v>0</v>
      </c>
      <c r="BL795" s="18" t="s">
        <v>311</v>
      </c>
      <c r="BM795" s="144" t="s">
        <v>3559</v>
      </c>
    </row>
    <row r="796" spans="2:65" s="1" customFormat="1" ht="11.25">
      <c r="B796" s="33"/>
      <c r="D796" s="146" t="s">
        <v>313</v>
      </c>
      <c r="F796" s="147" t="s">
        <v>6706</v>
      </c>
      <c r="I796" s="148"/>
      <c r="L796" s="33"/>
      <c r="M796" s="149"/>
      <c r="T796" s="54"/>
      <c r="AT796" s="18" t="s">
        <v>313</v>
      </c>
      <c r="AU796" s="18" t="s">
        <v>86</v>
      </c>
    </row>
    <row r="797" spans="2:65" s="1" customFormat="1" ht="16.5" customHeight="1">
      <c r="B797" s="33"/>
      <c r="C797" s="133" t="s">
        <v>2173</v>
      </c>
      <c r="D797" s="133" t="s">
        <v>307</v>
      </c>
      <c r="E797" s="134" t="s">
        <v>6707</v>
      </c>
      <c r="F797" s="135" t="s">
        <v>6708</v>
      </c>
      <c r="G797" s="136" t="s">
        <v>5668</v>
      </c>
      <c r="H797" s="137">
        <v>4</v>
      </c>
      <c r="I797" s="138"/>
      <c r="J797" s="139">
        <f>ROUND(I797*H797,2)</f>
        <v>0</v>
      </c>
      <c r="K797" s="135" t="s">
        <v>721</v>
      </c>
      <c r="L797" s="33"/>
      <c r="M797" s="140" t="s">
        <v>42</v>
      </c>
      <c r="N797" s="141" t="s">
        <v>50</v>
      </c>
      <c r="P797" s="142">
        <f>O797*H797</f>
        <v>0</v>
      </c>
      <c r="Q797" s="142">
        <v>0</v>
      </c>
      <c r="R797" s="142">
        <f>Q797*H797</f>
        <v>0</v>
      </c>
      <c r="S797" s="142">
        <v>0</v>
      </c>
      <c r="T797" s="143">
        <f>S797*H797</f>
        <v>0</v>
      </c>
      <c r="AR797" s="144" t="s">
        <v>311</v>
      </c>
      <c r="AT797" s="144" t="s">
        <v>307</v>
      </c>
      <c r="AU797" s="144" t="s">
        <v>86</v>
      </c>
      <c r="AY797" s="18" t="s">
        <v>305</v>
      </c>
      <c r="BE797" s="145">
        <f>IF(N797="základní",J797,0)</f>
        <v>0</v>
      </c>
      <c r="BF797" s="145">
        <f>IF(N797="snížená",J797,0)</f>
        <v>0</v>
      </c>
      <c r="BG797" s="145">
        <f>IF(N797="zákl. přenesená",J797,0)</f>
        <v>0</v>
      </c>
      <c r="BH797" s="145">
        <f>IF(N797="sníž. přenesená",J797,0)</f>
        <v>0</v>
      </c>
      <c r="BI797" s="145">
        <f>IF(N797="nulová",J797,0)</f>
        <v>0</v>
      </c>
      <c r="BJ797" s="18" t="s">
        <v>86</v>
      </c>
      <c r="BK797" s="145">
        <f>ROUND(I797*H797,2)</f>
        <v>0</v>
      </c>
      <c r="BL797" s="18" t="s">
        <v>311</v>
      </c>
      <c r="BM797" s="144" t="s">
        <v>3575</v>
      </c>
    </row>
    <row r="798" spans="2:65" s="1" customFormat="1" ht="11.25">
      <c r="B798" s="33"/>
      <c r="D798" s="146" t="s">
        <v>313</v>
      </c>
      <c r="F798" s="147" t="s">
        <v>6708</v>
      </c>
      <c r="I798" s="148"/>
      <c r="L798" s="33"/>
      <c r="M798" s="149"/>
      <c r="T798" s="54"/>
      <c r="AT798" s="18" t="s">
        <v>313</v>
      </c>
      <c r="AU798" s="18" t="s">
        <v>86</v>
      </c>
    </row>
    <row r="799" spans="2:65" s="1" customFormat="1" ht="16.5" customHeight="1">
      <c r="B799" s="33"/>
      <c r="C799" s="133" t="s">
        <v>2177</v>
      </c>
      <c r="D799" s="133" t="s">
        <v>307</v>
      </c>
      <c r="E799" s="134" t="s">
        <v>6709</v>
      </c>
      <c r="F799" s="135" t="s">
        <v>6710</v>
      </c>
      <c r="G799" s="136" t="s">
        <v>5668</v>
      </c>
      <c r="H799" s="137">
        <v>4</v>
      </c>
      <c r="I799" s="138"/>
      <c r="J799" s="139">
        <f>ROUND(I799*H799,2)</f>
        <v>0</v>
      </c>
      <c r="K799" s="135" t="s">
        <v>721</v>
      </c>
      <c r="L799" s="33"/>
      <c r="M799" s="140" t="s">
        <v>42</v>
      </c>
      <c r="N799" s="141" t="s">
        <v>50</v>
      </c>
      <c r="P799" s="142">
        <f>O799*H799</f>
        <v>0</v>
      </c>
      <c r="Q799" s="142">
        <v>0</v>
      </c>
      <c r="R799" s="142">
        <f>Q799*H799</f>
        <v>0</v>
      </c>
      <c r="S799" s="142">
        <v>0</v>
      </c>
      <c r="T799" s="143">
        <f>S799*H799</f>
        <v>0</v>
      </c>
      <c r="AR799" s="144" t="s">
        <v>311</v>
      </c>
      <c r="AT799" s="144" t="s">
        <v>307</v>
      </c>
      <c r="AU799" s="144" t="s">
        <v>86</v>
      </c>
      <c r="AY799" s="18" t="s">
        <v>305</v>
      </c>
      <c r="BE799" s="145">
        <f>IF(N799="základní",J799,0)</f>
        <v>0</v>
      </c>
      <c r="BF799" s="145">
        <f>IF(N799="snížená",J799,0)</f>
        <v>0</v>
      </c>
      <c r="BG799" s="145">
        <f>IF(N799="zákl. přenesená",J799,0)</f>
        <v>0</v>
      </c>
      <c r="BH799" s="145">
        <f>IF(N799="sníž. přenesená",J799,0)</f>
        <v>0</v>
      </c>
      <c r="BI799" s="145">
        <f>IF(N799="nulová",J799,0)</f>
        <v>0</v>
      </c>
      <c r="BJ799" s="18" t="s">
        <v>86</v>
      </c>
      <c r="BK799" s="145">
        <f>ROUND(I799*H799,2)</f>
        <v>0</v>
      </c>
      <c r="BL799" s="18" t="s">
        <v>311</v>
      </c>
      <c r="BM799" s="144" t="s">
        <v>3589</v>
      </c>
    </row>
    <row r="800" spans="2:65" s="1" customFormat="1" ht="11.25">
      <c r="B800" s="33"/>
      <c r="D800" s="146" t="s">
        <v>313</v>
      </c>
      <c r="F800" s="147" t="s">
        <v>6710</v>
      </c>
      <c r="I800" s="148"/>
      <c r="L800" s="33"/>
      <c r="M800" s="149"/>
      <c r="T800" s="54"/>
      <c r="AT800" s="18" t="s">
        <v>313</v>
      </c>
      <c r="AU800" s="18" t="s">
        <v>86</v>
      </c>
    </row>
    <row r="801" spans="2:65" s="1" customFormat="1" ht="16.5" customHeight="1">
      <c r="B801" s="33"/>
      <c r="C801" s="133" t="s">
        <v>2181</v>
      </c>
      <c r="D801" s="133" t="s">
        <v>307</v>
      </c>
      <c r="E801" s="134" t="s">
        <v>6711</v>
      </c>
      <c r="F801" s="135" t="s">
        <v>6712</v>
      </c>
      <c r="G801" s="136" t="s">
        <v>5668</v>
      </c>
      <c r="H801" s="137">
        <v>74</v>
      </c>
      <c r="I801" s="138"/>
      <c r="J801" s="139">
        <f>ROUND(I801*H801,2)</f>
        <v>0</v>
      </c>
      <c r="K801" s="135" t="s">
        <v>721</v>
      </c>
      <c r="L801" s="33"/>
      <c r="M801" s="140" t="s">
        <v>42</v>
      </c>
      <c r="N801" s="141" t="s">
        <v>50</v>
      </c>
      <c r="P801" s="142">
        <f>O801*H801</f>
        <v>0</v>
      </c>
      <c r="Q801" s="142">
        <v>0</v>
      </c>
      <c r="R801" s="142">
        <f>Q801*H801</f>
        <v>0</v>
      </c>
      <c r="S801" s="142">
        <v>0</v>
      </c>
      <c r="T801" s="143">
        <f>S801*H801</f>
        <v>0</v>
      </c>
      <c r="AR801" s="144" t="s">
        <v>311</v>
      </c>
      <c r="AT801" s="144" t="s">
        <v>307</v>
      </c>
      <c r="AU801" s="144" t="s">
        <v>86</v>
      </c>
      <c r="AY801" s="18" t="s">
        <v>305</v>
      </c>
      <c r="BE801" s="145">
        <f>IF(N801="základní",J801,0)</f>
        <v>0</v>
      </c>
      <c r="BF801" s="145">
        <f>IF(N801="snížená",J801,0)</f>
        <v>0</v>
      </c>
      <c r="BG801" s="145">
        <f>IF(N801="zákl. přenesená",J801,0)</f>
        <v>0</v>
      </c>
      <c r="BH801" s="145">
        <f>IF(N801="sníž. přenesená",J801,0)</f>
        <v>0</v>
      </c>
      <c r="BI801" s="145">
        <f>IF(N801="nulová",J801,0)</f>
        <v>0</v>
      </c>
      <c r="BJ801" s="18" t="s">
        <v>86</v>
      </c>
      <c r="BK801" s="145">
        <f>ROUND(I801*H801,2)</f>
        <v>0</v>
      </c>
      <c r="BL801" s="18" t="s">
        <v>311</v>
      </c>
      <c r="BM801" s="144" t="s">
        <v>3603</v>
      </c>
    </row>
    <row r="802" spans="2:65" s="1" customFormat="1" ht="11.25">
      <c r="B802" s="33"/>
      <c r="D802" s="146" t="s">
        <v>313</v>
      </c>
      <c r="F802" s="147" t="s">
        <v>6712</v>
      </c>
      <c r="I802" s="148"/>
      <c r="L802" s="33"/>
      <c r="M802" s="149"/>
      <c r="T802" s="54"/>
      <c r="AT802" s="18" t="s">
        <v>313</v>
      </c>
      <c r="AU802" s="18" t="s">
        <v>86</v>
      </c>
    </row>
    <row r="803" spans="2:65" s="1" customFormat="1" ht="16.5" customHeight="1">
      <c r="B803" s="33"/>
      <c r="C803" s="133" t="s">
        <v>2185</v>
      </c>
      <c r="D803" s="133" t="s">
        <v>307</v>
      </c>
      <c r="E803" s="134" t="s">
        <v>6713</v>
      </c>
      <c r="F803" s="135" t="s">
        <v>6714</v>
      </c>
      <c r="G803" s="136" t="s">
        <v>5668</v>
      </c>
      <c r="H803" s="137">
        <v>8</v>
      </c>
      <c r="I803" s="138"/>
      <c r="J803" s="139">
        <f>ROUND(I803*H803,2)</f>
        <v>0</v>
      </c>
      <c r="K803" s="135" t="s">
        <v>721</v>
      </c>
      <c r="L803" s="33"/>
      <c r="M803" s="140" t="s">
        <v>42</v>
      </c>
      <c r="N803" s="141" t="s">
        <v>50</v>
      </c>
      <c r="P803" s="142">
        <f>O803*H803</f>
        <v>0</v>
      </c>
      <c r="Q803" s="142">
        <v>0</v>
      </c>
      <c r="R803" s="142">
        <f>Q803*H803</f>
        <v>0</v>
      </c>
      <c r="S803" s="142">
        <v>0</v>
      </c>
      <c r="T803" s="143">
        <f>S803*H803</f>
        <v>0</v>
      </c>
      <c r="AR803" s="144" t="s">
        <v>311</v>
      </c>
      <c r="AT803" s="144" t="s">
        <v>307</v>
      </c>
      <c r="AU803" s="144" t="s">
        <v>86</v>
      </c>
      <c r="AY803" s="18" t="s">
        <v>305</v>
      </c>
      <c r="BE803" s="145">
        <f>IF(N803="základní",J803,0)</f>
        <v>0</v>
      </c>
      <c r="BF803" s="145">
        <f>IF(N803="snížená",J803,0)</f>
        <v>0</v>
      </c>
      <c r="BG803" s="145">
        <f>IF(N803="zákl. přenesená",J803,0)</f>
        <v>0</v>
      </c>
      <c r="BH803" s="145">
        <f>IF(N803="sníž. přenesená",J803,0)</f>
        <v>0</v>
      </c>
      <c r="BI803" s="145">
        <f>IF(N803="nulová",J803,0)</f>
        <v>0</v>
      </c>
      <c r="BJ803" s="18" t="s">
        <v>86</v>
      </c>
      <c r="BK803" s="145">
        <f>ROUND(I803*H803,2)</f>
        <v>0</v>
      </c>
      <c r="BL803" s="18" t="s">
        <v>311</v>
      </c>
      <c r="BM803" s="144" t="s">
        <v>3617</v>
      </c>
    </row>
    <row r="804" spans="2:65" s="1" customFormat="1" ht="11.25">
      <c r="B804" s="33"/>
      <c r="D804" s="146" t="s">
        <v>313</v>
      </c>
      <c r="F804" s="147" t="s">
        <v>6714</v>
      </c>
      <c r="I804" s="148"/>
      <c r="L804" s="33"/>
      <c r="M804" s="149"/>
      <c r="T804" s="54"/>
      <c r="AT804" s="18" t="s">
        <v>313</v>
      </c>
      <c r="AU804" s="18" t="s">
        <v>86</v>
      </c>
    </row>
    <row r="805" spans="2:65" s="1" customFormat="1" ht="16.5" customHeight="1">
      <c r="B805" s="33"/>
      <c r="C805" s="133" t="s">
        <v>2189</v>
      </c>
      <c r="D805" s="133" t="s">
        <v>307</v>
      </c>
      <c r="E805" s="134" t="s">
        <v>6715</v>
      </c>
      <c r="F805" s="135" t="s">
        <v>6716</v>
      </c>
      <c r="G805" s="136" t="s">
        <v>5668</v>
      </c>
      <c r="H805" s="137">
        <v>4</v>
      </c>
      <c r="I805" s="138"/>
      <c r="J805" s="139">
        <f>ROUND(I805*H805,2)</f>
        <v>0</v>
      </c>
      <c r="K805" s="135" t="s">
        <v>721</v>
      </c>
      <c r="L805" s="33"/>
      <c r="M805" s="140" t="s">
        <v>42</v>
      </c>
      <c r="N805" s="141" t="s">
        <v>50</v>
      </c>
      <c r="P805" s="142">
        <f>O805*H805</f>
        <v>0</v>
      </c>
      <c r="Q805" s="142">
        <v>0</v>
      </c>
      <c r="R805" s="142">
        <f>Q805*H805</f>
        <v>0</v>
      </c>
      <c r="S805" s="142">
        <v>0</v>
      </c>
      <c r="T805" s="143">
        <f>S805*H805</f>
        <v>0</v>
      </c>
      <c r="AR805" s="144" t="s">
        <v>311</v>
      </c>
      <c r="AT805" s="144" t="s">
        <v>307</v>
      </c>
      <c r="AU805" s="144" t="s">
        <v>86</v>
      </c>
      <c r="AY805" s="18" t="s">
        <v>305</v>
      </c>
      <c r="BE805" s="145">
        <f>IF(N805="základní",J805,0)</f>
        <v>0</v>
      </c>
      <c r="BF805" s="145">
        <f>IF(N805="snížená",J805,0)</f>
        <v>0</v>
      </c>
      <c r="BG805" s="145">
        <f>IF(N805="zákl. přenesená",J805,0)</f>
        <v>0</v>
      </c>
      <c r="BH805" s="145">
        <f>IF(N805="sníž. přenesená",J805,0)</f>
        <v>0</v>
      </c>
      <c r="BI805" s="145">
        <f>IF(N805="nulová",J805,0)</f>
        <v>0</v>
      </c>
      <c r="BJ805" s="18" t="s">
        <v>86</v>
      </c>
      <c r="BK805" s="145">
        <f>ROUND(I805*H805,2)</f>
        <v>0</v>
      </c>
      <c r="BL805" s="18" t="s">
        <v>311</v>
      </c>
      <c r="BM805" s="144" t="s">
        <v>3631</v>
      </c>
    </row>
    <row r="806" spans="2:65" s="1" customFormat="1" ht="11.25">
      <c r="B806" s="33"/>
      <c r="D806" s="146" t="s">
        <v>313</v>
      </c>
      <c r="F806" s="147" t="s">
        <v>6716</v>
      </c>
      <c r="I806" s="148"/>
      <c r="L806" s="33"/>
      <c r="M806" s="149"/>
      <c r="T806" s="54"/>
      <c r="AT806" s="18" t="s">
        <v>313</v>
      </c>
      <c r="AU806" s="18" t="s">
        <v>86</v>
      </c>
    </row>
    <row r="807" spans="2:65" s="1" customFormat="1" ht="24.2" customHeight="1">
      <c r="B807" s="33"/>
      <c r="C807" s="133" t="s">
        <v>2193</v>
      </c>
      <c r="D807" s="133" t="s">
        <v>307</v>
      </c>
      <c r="E807" s="134" t="s">
        <v>6717</v>
      </c>
      <c r="F807" s="135" t="s">
        <v>6718</v>
      </c>
      <c r="G807" s="136" t="s">
        <v>5668</v>
      </c>
      <c r="H807" s="137">
        <v>4</v>
      </c>
      <c r="I807" s="138"/>
      <c r="J807" s="139">
        <f>ROUND(I807*H807,2)</f>
        <v>0</v>
      </c>
      <c r="K807" s="135" t="s">
        <v>721</v>
      </c>
      <c r="L807" s="33"/>
      <c r="M807" s="140" t="s">
        <v>42</v>
      </c>
      <c r="N807" s="141" t="s">
        <v>50</v>
      </c>
      <c r="P807" s="142">
        <f>O807*H807</f>
        <v>0</v>
      </c>
      <c r="Q807" s="142">
        <v>0</v>
      </c>
      <c r="R807" s="142">
        <f>Q807*H807</f>
        <v>0</v>
      </c>
      <c r="S807" s="142">
        <v>0</v>
      </c>
      <c r="T807" s="143">
        <f>S807*H807</f>
        <v>0</v>
      </c>
      <c r="AR807" s="144" t="s">
        <v>311</v>
      </c>
      <c r="AT807" s="144" t="s">
        <v>307</v>
      </c>
      <c r="AU807" s="144" t="s">
        <v>86</v>
      </c>
      <c r="AY807" s="18" t="s">
        <v>305</v>
      </c>
      <c r="BE807" s="145">
        <f>IF(N807="základní",J807,0)</f>
        <v>0</v>
      </c>
      <c r="BF807" s="145">
        <f>IF(N807="snížená",J807,0)</f>
        <v>0</v>
      </c>
      <c r="BG807" s="145">
        <f>IF(N807="zákl. přenesená",J807,0)</f>
        <v>0</v>
      </c>
      <c r="BH807" s="145">
        <f>IF(N807="sníž. přenesená",J807,0)</f>
        <v>0</v>
      </c>
      <c r="BI807" s="145">
        <f>IF(N807="nulová",J807,0)</f>
        <v>0</v>
      </c>
      <c r="BJ807" s="18" t="s">
        <v>86</v>
      </c>
      <c r="BK807" s="145">
        <f>ROUND(I807*H807,2)</f>
        <v>0</v>
      </c>
      <c r="BL807" s="18" t="s">
        <v>311</v>
      </c>
      <c r="BM807" s="144" t="s">
        <v>3643</v>
      </c>
    </row>
    <row r="808" spans="2:65" s="1" customFormat="1" ht="19.5">
      <c r="B808" s="33"/>
      <c r="D808" s="146" t="s">
        <v>313</v>
      </c>
      <c r="F808" s="147" t="s">
        <v>6718</v>
      </c>
      <c r="I808" s="148"/>
      <c r="L808" s="33"/>
      <c r="M808" s="149"/>
      <c r="T808" s="54"/>
      <c r="AT808" s="18" t="s">
        <v>313</v>
      </c>
      <c r="AU808" s="18" t="s">
        <v>86</v>
      </c>
    </row>
    <row r="809" spans="2:65" s="1" customFormat="1" ht="16.5" customHeight="1">
      <c r="B809" s="33"/>
      <c r="C809" s="133" t="s">
        <v>2197</v>
      </c>
      <c r="D809" s="133" t="s">
        <v>307</v>
      </c>
      <c r="E809" s="134" t="s">
        <v>6411</v>
      </c>
      <c r="F809" s="135" t="s">
        <v>6412</v>
      </c>
      <c r="G809" s="136" t="s">
        <v>5668</v>
      </c>
      <c r="H809" s="137">
        <v>8</v>
      </c>
      <c r="I809" s="138"/>
      <c r="J809" s="139">
        <f>ROUND(I809*H809,2)</f>
        <v>0</v>
      </c>
      <c r="K809" s="135" t="s">
        <v>721</v>
      </c>
      <c r="L809" s="33"/>
      <c r="M809" s="140" t="s">
        <v>42</v>
      </c>
      <c r="N809" s="141" t="s">
        <v>50</v>
      </c>
      <c r="P809" s="142">
        <f>O809*H809</f>
        <v>0</v>
      </c>
      <c r="Q809" s="142">
        <v>0</v>
      </c>
      <c r="R809" s="142">
        <f>Q809*H809</f>
        <v>0</v>
      </c>
      <c r="S809" s="142">
        <v>0</v>
      </c>
      <c r="T809" s="143">
        <f>S809*H809</f>
        <v>0</v>
      </c>
      <c r="AR809" s="144" t="s">
        <v>311</v>
      </c>
      <c r="AT809" s="144" t="s">
        <v>307</v>
      </c>
      <c r="AU809" s="144" t="s">
        <v>86</v>
      </c>
      <c r="AY809" s="18" t="s">
        <v>305</v>
      </c>
      <c r="BE809" s="145">
        <f>IF(N809="základní",J809,0)</f>
        <v>0</v>
      </c>
      <c r="BF809" s="145">
        <f>IF(N809="snížená",J809,0)</f>
        <v>0</v>
      </c>
      <c r="BG809" s="145">
        <f>IF(N809="zákl. přenesená",J809,0)</f>
        <v>0</v>
      </c>
      <c r="BH809" s="145">
        <f>IF(N809="sníž. přenesená",J809,0)</f>
        <v>0</v>
      </c>
      <c r="BI809" s="145">
        <f>IF(N809="nulová",J809,0)</f>
        <v>0</v>
      </c>
      <c r="BJ809" s="18" t="s">
        <v>86</v>
      </c>
      <c r="BK809" s="145">
        <f>ROUND(I809*H809,2)</f>
        <v>0</v>
      </c>
      <c r="BL809" s="18" t="s">
        <v>311</v>
      </c>
      <c r="BM809" s="144" t="s">
        <v>3657</v>
      </c>
    </row>
    <row r="810" spans="2:65" s="1" customFormat="1" ht="11.25">
      <c r="B810" s="33"/>
      <c r="D810" s="146" t="s">
        <v>313</v>
      </c>
      <c r="F810" s="147" t="s">
        <v>6412</v>
      </c>
      <c r="I810" s="148"/>
      <c r="L810" s="33"/>
      <c r="M810" s="149"/>
      <c r="T810" s="54"/>
      <c r="AT810" s="18" t="s">
        <v>313</v>
      </c>
      <c r="AU810" s="18" t="s">
        <v>86</v>
      </c>
    </row>
    <row r="811" spans="2:65" s="1" customFormat="1" ht="16.5" customHeight="1">
      <c r="B811" s="33"/>
      <c r="C811" s="133" t="s">
        <v>2201</v>
      </c>
      <c r="D811" s="133" t="s">
        <v>307</v>
      </c>
      <c r="E811" s="134" t="s">
        <v>6719</v>
      </c>
      <c r="F811" s="135" t="s">
        <v>6720</v>
      </c>
      <c r="G811" s="136" t="s">
        <v>5668</v>
      </c>
      <c r="H811" s="137">
        <v>8</v>
      </c>
      <c r="I811" s="138"/>
      <c r="J811" s="139">
        <f>ROUND(I811*H811,2)</f>
        <v>0</v>
      </c>
      <c r="K811" s="135" t="s">
        <v>721</v>
      </c>
      <c r="L811" s="33"/>
      <c r="M811" s="140" t="s">
        <v>42</v>
      </c>
      <c r="N811" s="141" t="s">
        <v>50</v>
      </c>
      <c r="P811" s="142">
        <f>O811*H811</f>
        <v>0</v>
      </c>
      <c r="Q811" s="142">
        <v>0</v>
      </c>
      <c r="R811" s="142">
        <f>Q811*H811</f>
        <v>0</v>
      </c>
      <c r="S811" s="142">
        <v>0</v>
      </c>
      <c r="T811" s="143">
        <f>S811*H811</f>
        <v>0</v>
      </c>
      <c r="AR811" s="144" t="s">
        <v>311</v>
      </c>
      <c r="AT811" s="144" t="s">
        <v>307</v>
      </c>
      <c r="AU811" s="144" t="s">
        <v>86</v>
      </c>
      <c r="AY811" s="18" t="s">
        <v>305</v>
      </c>
      <c r="BE811" s="145">
        <f>IF(N811="základní",J811,0)</f>
        <v>0</v>
      </c>
      <c r="BF811" s="145">
        <f>IF(N811="snížená",J811,0)</f>
        <v>0</v>
      </c>
      <c r="BG811" s="145">
        <f>IF(N811="zákl. přenesená",J811,0)</f>
        <v>0</v>
      </c>
      <c r="BH811" s="145">
        <f>IF(N811="sníž. přenesená",J811,0)</f>
        <v>0</v>
      </c>
      <c r="BI811" s="145">
        <f>IF(N811="nulová",J811,0)</f>
        <v>0</v>
      </c>
      <c r="BJ811" s="18" t="s">
        <v>86</v>
      </c>
      <c r="BK811" s="145">
        <f>ROUND(I811*H811,2)</f>
        <v>0</v>
      </c>
      <c r="BL811" s="18" t="s">
        <v>311</v>
      </c>
      <c r="BM811" s="144" t="s">
        <v>3671</v>
      </c>
    </row>
    <row r="812" spans="2:65" s="1" customFormat="1" ht="11.25">
      <c r="B812" s="33"/>
      <c r="D812" s="146" t="s">
        <v>313</v>
      </c>
      <c r="F812" s="147" t="s">
        <v>6720</v>
      </c>
      <c r="I812" s="148"/>
      <c r="L812" s="33"/>
      <c r="M812" s="149"/>
      <c r="T812" s="54"/>
      <c r="AT812" s="18" t="s">
        <v>313</v>
      </c>
      <c r="AU812" s="18" t="s">
        <v>86</v>
      </c>
    </row>
    <row r="813" spans="2:65" s="1" customFormat="1" ht="16.5" customHeight="1">
      <c r="B813" s="33"/>
      <c r="C813" s="133" t="s">
        <v>2206</v>
      </c>
      <c r="D813" s="133" t="s">
        <v>307</v>
      </c>
      <c r="E813" s="134" t="s">
        <v>6721</v>
      </c>
      <c r="F813" s="135" t="s">
        <v>6722</v>
      </c>
      <c r="G813" s="136" t="s">
        <v>5668</v>
      </c>
      <c r="H813" s="137">
        <v>8</v>
      </c>
      <c r="I813" s="138"/>
      <c r="J813" s="139">
        <f>ROUND(I813*H813,2)</f>
        <v>0</v>
      </c>
      <c r="K813" s="135" t="s">
        <v>721</v>
      </c>
      <c r="L813" s="33"/>
      <c r="M813" s="140" t="s">
        <v>42</v>
      </c>
      <c r="N813" s="141" t="s">
        <v>50</v>
      </c>
      <c r="P813" s="142">
        <f>O813*H813</f>
        <v>0</v>
      </c>
      <c r="Q813" s="142">
        <v>0</v>
      </c>
      <c r="R813" s="142">
        <f>Q813*H813</f>
        <v>0</v>
      </c>
      <c r="S813" s="142">
        <v>0</v>
      </c>
      <c r="T813" s="143">
        <f>S813*H813</f>
        <v>0</v>
      </c>
      <c r="AR813" s="144" t="s">
        <v>311</v>
      </c>
      <c r="AT813" s="144" t="s">
        <v>307</v>
      </c>
      <c r="AU813" s="144" t="s">
        <v>86</v>
      </c>
      <c r="AY813" s="18" t="s">
        <v>305</v>
      </c>
      <c r="BE813" s="145">
        <f>IF(N813="základní",J813,0)</f>
        <v>0</v>
      </c>
      <c r="BF813" s="145">
        <f>IF(N813="snížená",J813,0)</f>
        <v>0</v>
      </c>
      <c r="BG813" s="145">
        <f>IF(N813="zákl. přenesená",J813,0)</f>
        <v>0</v>
      </c>
      <c r="BH813" s="145">
        <f>IF(N813="sníž. přenesená",J813,0)</f>
        <v>0</v>
      </c>
      <c r="BI813" s="145">
        <f>IF(N813="nulová",J813,0)</f>
        <v>0</v>
      </c>
      <c r="BJ813" s="18" t="s">
        <v>86</v>
      </c>
      <c r="BK813" s="145">
        <f>ROUND(I813*H813,2)</f>
        <v>0</v>
      </c>
      <c r="BL813" s="18" t="s">
        <v>311</v>
      </c>
      <c r="BM813" s="144" t="s">
        <v>3682</v>
      </c>
    </row>
    <row r="814" spans="2:65" s="1" customFormat="1" ht="11.25">
      <c r="B814" s="33"/>
      <c r="D814" s="146" t="s">
        <v>313</v>
      </c>
      <c r="F814" s="147" t="s">
        <v>6722</v>
      </c>
      <c r="I814" s="148"/>
      <c r="L814" s="33"/>
      <c r="M814" s="149"/>
      <c r="T814" s="54"/>
      <c r="AT814" s="18" t="s">
        <v>313</v>
      </c>
      <c r="AU814" s="18" t="s">
        <v>86</v>
      </c>
    </row>
    <row r="815" spans="2:65" s="1" customFormat="1" ht="16.5" customHeight="1">
      <c r="B815" s="33"/>
      <c r="C815" s="133" t="s">
        <v>2213</v>
      </c>
      <c r="D815" s="133" t="s">
        <v>307</v>
      </c>
      <c r="E815" s="134" t="s">
        <v>6723</v>
      </c>
      <c r="F815" s="135" t="s">
        <v>6724</v>
      </c>
      <c r="G815" s="136" t="s">
        <v>5668</v>
      </c>
      <c r="H815" s="137">
        <v>3</v>
      </c>
      <c r="I815" s="138"/>
      <c r="J815" s="139">
        <f>ROUND(I815*H815,2)</f>
        <v>0</v>
      </c>
      <c r="K815" s="135" t="s">
        <v>721</v>
      </c>
      <c r="L815" s="33"/>
      <c r="M815" s="140" t="s">
        <v>42</v>
      </c>
      <c r="N815" s="141" t="s">
        <v>50</v>
      </c>
      <c r="P815" s="142">
        <f>O815*H815</f>
        <v>0</v>
      </c>
      <c r="Q815" s="142">
        <v>0</v>
      </c>
      <c r="R815" s="142">
        <f>Q815*H815</f>
        <v>0</v>
      </c>
      <c r="S815" s="142">
        <v>0</v>
      </c>
      <c r="T815" s="143">
        <f>S815*H815</f>
        <v>0</v>
      </c>
      <c r="AR815" s="144" t="s">
        <v>311</v>
      </c>
      <c r="AT815" s="144" t="s">
        <v>307</v>
      </c>
      <c r="AU815" s="144" t="s">
        <v>86</v>
      </c>
      <c r="AY815" s="18" t="s">
        <v>305</v>
      </c>
      <c r="BE815" s="145">
        <f>IF(N815="základní",J815,0)</f>
        <v>0</v>
      </c>
      <c r="BF815" s="145">
        <f>IF(N815="snížená",J815,0)</f>
        <v>0</v>
      </c>
      <c r="BG815" s="145">
        <f>IF(N815="zákl. přenesená",J815,0)</f>
        <v>0</v>
      </c>
      <c r="BH815" s="145">
        <f>IF(N815="sníž. přenesená",J815,0)</f>
        <v>0</v>
      </c>
      <c r="BI815" s="145">
        <f>IF(N815="nulová",J815,0)</f>
        <v>0</v>
      </c>
      <c r="BJ815" s="18" t="s">
        <v>86</v>
      </c>
      <c r="BK815" s="145">
        <f>ROUND(I815*H815,2)</f>
        <v>0</v>
      </c>
      <c r="BL815" s="18" t="s">
        <v>311</v>
      </c>
      <c r="BM815" s="144" t="s">
        <v>3695</v>
      </c>
    </row>
    <row r="816" spans="2:65" s="1" customFormat="1" ht="11.25">
      <c r="B816" s="33"/>
      <c r="D816" s="146" t="s">
        <v>313</v>
      </c>
      <c r="F816" s="147" t="s">
        <v>6724</v>
      </c>
      <c r="I816" s="148"/>
      <c r="L816" s="33"/>
      <c r="M816" s="149"/>
      <c r="T816" s="54"/>
      <c r="AT816" s="18" t="s">
        <v>313</v>
      </c>
      <c r="AU816" s="18" t="s">
        <v>86</v>
      </c>
    </row>
    <row r="817" spans="2:65" s="1" customFormat="1" ht="16.5" customHeight="1">
      <c r="B817" s="33"/>
      <c r="C817" s="133" t="s">
        <v>2217</v>
      </c>
      <c r="D817" s="133" t="s">
        <v>307</v>
      </c>
      <c r="E817" s="134" t="s">
        <v>6725</v>
      </c>
      <c r="F817" s="135" t="s">
        <v>6726</v>
      </c>
      <c r="G817" s="136" t="s">
        <v>5668</v>
      </c>
      <c r="H817" s="137">
        <v>1</v>
      </c>
      <c r="I817" s="138"/>
      <c r="J817" s="139">
        <f>ROUND(I817*H817,2)</f>
        <v>0</v>
      </c>
      <c r="K817" s="135" t="s">
        <v>721</v>
      </c>
      <c r="L817" s="33"/>
      <c r="M817" s="140" t="s">
        <v>42</v>
      </c>
      <c r="N817" s="141" t="s">
        <v>50</v>
      </c>
      <c r="P817" s="142">
        <f>O817*H817</f>
        <v>0</v>
      </c>
      <c r="Q817" s="142">
        <v>0</v>
      </c>
      <c r="R817" s="142">
        <f>Q817*H817</f>
        <v>0</v>
      </c>
      <c r="S817" s="142">
        <v>0</v>
      </c>
      <c r="T817" s="143">
        <f>S817*H817</f>
        <v>0</v>
      </c>
      <c r="AR817" s="144" t="s">
        <v>311</v>
      </c>
      <c r="AT817" s="144" t="s">
        <v>307</v>
      </c>
      <c r="AU817" s="144" t="s">
        <v>86</v>
      </c>
      <c r="AY817" s="18" t="s">
        <v>305</v>
      </c>
      <c r="BE817" s="145">
        <f>IF(N817="základní",J817,0)</f>
        <v>0</v>
      </c>
      <c r="BF817" s="145">
        <f>IF(N817="snížená",J817,0)</f>
        <v>0</v>
      </c>
      <c r="BG817" s="145">
        <f>IF(N817="zákl. přenesená",J817,0)</f>
        <v>0</v>
      </c>
      <c r="BH817" s="145">
        <f>IF(N817="sníž. přenesená",J817,0)</f>
        <v>0</v>
      </c>
      <c r="BI817" s="145">
        <f>IF(N817="nulová",J817,0)</f>
        <v>0</v>
      </c>
      <c r="BJ817" s="18" t="s">
        <v>86</v>
      </c>
      <c r="BK817" s="145">
        <f>ROUND(I817*H817,2)</f>
        <v>0</v>
      </c>
      <c r="BL817" s="18" t="s">
        <v>311</v>
      </c>
      <c r="BM817" s="144" t="s">
        <v>3711</v>
      </c>
    </row>
    <row r="818" spans="2:65" s="1" customFormat="1" ht="11.25">
      <c r="B818" s="33"/>
      <c r="D818" s="146" t="s">
        <v>313</v>
      </c>
      <c r="F818" s="147" t="s">
        <v>6726</v>
      </c>
      <c r="I818" s="148"/>
      <c r="L818" s="33"/>
      <c r="M818" s="149"/>
      <c r="T818" s="54"/>
      <c r="AT818" s="18" t="s">
        <v>313</v>
      </c>
      <c r="AU818" s="18" t="s">
        <v>86</v>
      </c>
    </row>
    <row r="819" spans="2:65" s="1" customFormat="1" ht="16.5" customHeight="1">
      <c r="B819" s="33"/>
      <c r="C819" s="133" t="s">
        <v>2221</v>
      </c>
      <c r="D819" s="133" t="s">
        <v>307</v>
      </c>
      <c r="E819" s="134" t="s">
        <v>6727</v>
      </c>
      <c r="F819" s="135" t="s">
        <v>6728</v>
      </c>
      <c r="G819" s="136" t="s">
        <v>5668</v>
      </c>
      <c r="H819" s="137">
        <v>4</v>
      </c>
      <c r="I819" s="138"/>
      <c r="J819" s="139">
        <f>ROUND(I819*H819,2)</f>
        <v>0</v>
      </c>
      <c r="K819" s="135" t="s">
        <v>721</v>
      </c>
      <c r="L819" s="33"/>
      <c r="M819" s="140" t="s">
        <v>42</v>
      </c>
      <c r="N819" s="141" t="s">
        <v>50</v>
      </c>
      <c r="P819" s="142">
        <f>O819*H819</f>
        <v>0</v>
      </c>
      <c r="Q819" s="142">
        <v>0</v>
      </c>
      <c r="R819" s="142">
        <f>Q819*H819</f>
        <v>0</v>
      </c>
      <c r="S819" s="142">
        <v>0</v>
      </c>
      <c r="T819" s="143">
        <f>S819*H819</f>
        <v>0</v>
      </c>
      <c r="AR819" s="144" t="s">
        <v>311</v>
      </c>
      <c r="AT819" s="144" t="s">
        <v>307</v>
      </c>
      <c r="AU819" s="144" t="s">
        <v>86</v>
      </c>
      <c r="AY819" s="18" t="s">
        <v>305</v>
      </c>
      <c r="BE819" s="145">
        <f>IF(N819="základní",J819,0)</f>
        <v>0</v>
      </c>
      <c r="BF819" s="145">
        <f>IF(N819="snížená",J819,0)</f>
        <v>0</v>
      </c>
      <c r="BG819" s="145">
        <f>IF(N819="zákl. přenesená",J819,0)</f>
        <v>0</v>
      </c>
      <c r="BH819" s="145">
        <f>IF(N819="sníž. přenesená",J819,0)</f>
        <v>0</v>
      </c>
      <c r="BI819" s="145">
        <f>IF(N819="nulová",J819,0)</f>
        <v>0</v>
      </c>
      <c r="BJ819" s="18" t="s">
        <v>86</v>
      </c>
      <c r="BK819" s="145">
        <f>ROUND(I819*H819,2)</f>
        <v>0</v>
      </c>
      <c r="BL819" s="18" t="s">
        <v>311</v>
      </c>
      <c r="BM819" s="144" t="s">
        <v>3729</v>
      </c>
    </row>
    <row r="820" spans="2:65" s="1" customFormat="1" ht="11.25">
      <c r="B820" s="33"/>
      <c r="D820" s="146" t="s">
        <v>313</v>
      </c>
      <c r="F820" s="147" t="s">
        <v>6728</v>
      </c>
      <c r="I820" s="148"/>
      <c r="L820" s="33"/>
      <c r="M820" s="149"/>
      <c r="T820" s="54"/>
      <c r="AT820" s="18" t="s">
        <v>313</v>
      </c>
      <c r="AU820" s="18" t="s">
        <v>86</v>
      </c>
    </row>
    <row r="821" spans="2:65" s="1" customFormat="1" ht="16.5" customHeight="1">
      <c r="B821" s="33"/>
      <c r="C821" s="133" t="s">
        <v>2225</v>
      </c>
      <c r="D821" s="133" t="s">
        <v>307</v>
      </c>
      <c r="E821" s="134" t="s">
        <v>6729</v>
      </c>
      <c r="F821" s="135" t="s">
        <v>6730</v>
      </c>
      <c r="G821" s="136" t="s">
        <v>5668</v>
      </c>
      <c r="H821" s="137">
        <v>8</v>
      </c>
      <c r="I821" s="138"/>
      <c r="J821" s="139">
        <f>ROUND(I821*H821,2)</f>
        <v>0</v>
      </c>
      <c r="K821" s="135" t="s">
        <v>310</v>
      </c>
      <c r="L821" s="33"/>
      <c r="M821" s="140" t="s">
        <v>42</v>
      </c>
      <c r="N821" s="141" t="s">
        <v>50</v>
      </c>
      <c r="P821" s="142">
        <f>O821*H821</f>
        <v>0</v>
      </c>
      <c r="Q821" s="142">
        <v>0</v>
      </c>
      <c r="R821" s="142">
        <f>Q821*H821</f>
        <v>0</v>
      </c>
      <c r="S821" s="142">
        <v>0</v>
      </c>
      <c r="T821" s="143">
        <f>S821*H821</f>
        <v>0</v>
      </c>
      <c r="AR821" s="144" t="s">
        <v>311</v>
      </c>
      <c r="AT821" s="144" t="s">
        <v>307</v>
      </c>
      <c r="AU821" s="144" t="s">
        <v>86</v>
      </c>
      <c r="AY821" s="18" t="s">
        <v>305</v>
      </c>
      <c r="BE821" s="145">
        <f>IF(N821="základní",J821,0)</f>
        <v>0</v>
      </c>
      <c r="BF821" s="145">
        <f>IF(N821="snížená",J821,0)</f>
        <v>0</v>
      </c>
      <c r="BG821" s="145">
        <f>IF(N821="zákl. přenesená",J821,0)</f>
        <v>0</v>
      </c>
      <c r="BH821" s="145">
        <f>IF(N821="sníž. přenesená",J821,0)</f>
        <v>0</v>
      </c>
      <c r="BI821" s="145">
        <f>IF(N821="nulová",J821,0)</f>
        <v>0</v>
      </c>
      <c r="BJ821" s="18" t="s">
        <v>86</v>
      </c>
      <c r="BK821" s="145">
        <f>ROUND(I821*H821,2)</f>
        <v>0</v>
      </c>
      <c r="BL821" s="18" t="s">
        <v>311</v>
      </c>
      <c r="BM821" s="144" t="s">
        <v>3744</v>
      </c>
    </row>
    <row r="822" spans="2:65" s="1" customFormat="1" ht="11.25">
      <c r="B822" s="33"/>
      <c r="D822" s="146" t="s">
        <v>313</v>
      </c>
      <c r="F822" s="147" t="s">
        <v>6730</v>
      </c>
      <c r="I822" s="148"/>
      <c r="L822" s="33"/>
      <c r="M822" s="149"/>
      <c r="T822" s="54"/>
      <c r="AT822" s="18" t="s">
        <v>313</v>
      </c>
      <c r="AU822" s="18" t="s">
        <v>86</v>
      </c>
    </row>
    <row r="823" spans="2:65" s="1" customFormat="1" ht="11.25">
      <c r="B823" s="33"/>
      <c r="D823" s="150" t="s">
        <v>315</v>
      </c>
      <c r="F823" s="151" t="s">
        <v>6731</v>
      </c>
      <c r="I823" s="148"/>
      <c r="L823" s="33"/>
      <c r="M823" s="149"/>
      <c r="T823" s="54"/>
      <c r="AT823" s="18" t="s">
        <v>315</v>
      </c>
      <c r="AU823" s="18" t="s">
        <v>86</v>
      </c>
    </row>
    <row r="824" spans="2:65" s="1" customFormat="1" ht="66.75" customHeight="1">
      <c r="B824" s="33"/>
      <c r="C824" s="133" t="s">
        <v>2229</v>
      </c>
      <c r="D824" s="133" t="s">
        <v>307</v>
      </c>
      <c r="E824" s="134" t="s">
        <v>6732</v>
      </c>
      <c r="F824" s="135" t="s">
        <v>6733</v>
      </c>
      <c r="G824" s="136" t="s">
        <v>5668</v>
      </c>
      <c r="H824" s="137">
        <v>8</v>
      </c>
      <c r="I824" s="138"/>
      <c r="J824" s="139">
        <f>ROUND(I824*H824,2)</f>
        <v>0</v>
      </c>
      <c r="K824" s="135" t="s">
        <v>721</v>
      </c>
      <c r="L824" s="33"/>
      <c r="M824" s="140" t="s">
        <v>42</v>
      </c>
      <c r="N824" s="141" t="s">
        <v>50</v>
      </c>
      <c r="P824" s="142">
        <f>O824*H824</f>
        <v>0</v>
      </c>
      <c r="Q824" s="142">
        <v>0</v>
      </c>
      <c r="R824" s="142">
        <f>Q824*H824</f>
        <v>0</v>
      </c>
      <c r="S824" s="142">
        <v>0</v>
      </c>
      <c r="T824" s="143">
        <f>S824*H824</f>
        <v>0</v>
      </c>
      <c r="AR824" s="144" t="s">
        <v>311</v>
      </c>
      <c r="AT824" s="144" t="s">
        <v>307</v>
      </c>
      <c r="AU824" s="144" t="s">
        <v>86</v>
      </c>
      <c r="AY824" s="18" t="s">
        <v>305</v>
      </c>
      <c r="BE824" s="145">
        <f>IF(N824="základní",J824,0)</f>
        <v>0</v>
      </c>
      <c r="BF824" s="145">
        <f>IF(N824="snížená",J824,0)</f>
        <v>0</v>
      </c>
      <c r="BG824" s="145">
        <f>IF(N824="zákl. přenesená",J824,0)</f>
        <v>0</v>
      </c>
      <c r="BH824" s="145">
        <f>IF(N824="sníž. přenesená",J824,0)</f>
        <v>0</v>
      </c>
      <c r="BI824" s="145">
        <f>IF(N824="nulová",J824,0)</f>
        <v>0</v>
      </c>
      <c r="BJ824" s="18" t="s">
        <v>86</v>
      </c>
      <c r="BK824" s="145">
        <f>ROUND(I824*H824,2)</f>
        <v>0</v>
      </c>
      <c r="BL824" s="18" t="s">
        <v>311</v>
      </c>
      <c r="BM824" s="144" t="s">
        <v>3756</v>
      </c>
    </row>
    <row r="825" spans="2:65" s="1" customFormat="1" ht="78">
      <c r="B825" s="33"/>
      <c r="D825" s="146" t="s">
        <v>313</v>
      </c>
      <c r="F825" s="147" t="s">
        <v>6734</v>
      </c>
      <c r="I825" s="148"/>
      <c r="L825" s="33"/>
      <c r="M825" s="149"/>
      <c r="T825" s="54"/>
      <c r="AT825" s="18" t="s">
        <v>313</v>
      </c>
      <c r="AU825" s="18" t="s">
        <v>86</v>
      </c>
    </row>
    <row r="826" spans="2:65" s="1" customFormat="1" ht="19.5">
      <c r="B826" s="33"/>
      <c r="D826" s="146" t="s">
        <v>1012</v>
      </c>
      <c r="F826" s="189" t="s">
        <v>6735</v>
      </c>
      <c r="I826" s="148"/>
      <c r="L826" s="33"/>
      <c r="M826" s="149"/>
      <c r="T826" s="54"/>
      <c r="AT826" s="18" t="s">
        <v>1012</v>
      </c>
      <c r="AU826" s="18" t="s">
        <v>86</v>
      </c>
    </row>
    <row r="827" spans="2:65" s="1" customFormat="1" ht="21.75" customHeight="1">
      <c r="B827" s="33"/>
      <c r="C827" s="133" t="s">
        <v>2233</v>
      </c>
      <c r="D827" s="133" t="s">
        <v>307</v>
      </c>
      <c r="E827" s="134" t="s">
        <v>6736</v>
      </c>
      <c r="F827" s="135" t="s">
        <v>6737</v>
      </c>
      <c r="G827" s="136" t="s">
        <v>5668</v>
      </c>
      <c r="H827" s="137">
        <v>74</v>
      </c>
      <c r="I827" s="138"/>
      <c r="J827" s="139">
        <f>ROUND(I827*H827,2)</f>
        <v>0</v>
      </c>
      <c r="K827" s="135" t="s">
        <v>721</v>
      </c>
      <c r="L827" s="33"/>
      <c r="M827" s="140" t="s">
        <v>42</v>
      </c>
      <c r="N827" s="141" t="s">
        <v>50</v>
      </c>
      <c r="P827" s="142">
        <f>O827*H827</f>
        <v>0</v>
      </c>
      <c r="Q827" s="142">
        <v>0</v>
      </c>
      <c r="R827" s="142">
        <f>Q827*H827</f>
        <v>0</v>
      </c>
      <c r="S827" s="142">
        <v>0</v>
      </c>
      <c r="T827" s="143">
        <f>S827*H827</f>
        <v>0</v>
      </c>
      <c r="AR827" s="144" t="s">
        <v>311</v>
      </c>
      <c r="AT827" s="144" t="s">
        <v>307</v>
      </c>
      <c r="AU827" s="144" t="s">
        <v>86</v>
      </c>
      <c r="AY827" s="18" t="s">
        <v>305</v>
      </c>
      <c r="BE827" s="145">
        <f>IF(N827="základní",J827,0)</f>
        <v>0</v>
      </c>
      <c r="BF827" s="145">
        <f>IF(N827="snížená",J827,0)</f>
        <v>0</v>
      </c>
      <c r="BG827" s="145">
        <f>IF(N827="zákl. přenesená",J827,0)</f>
        <v>0</v>
      </c>
      <c r="BH827" s="145">
        <f>IF(N827="sníž. přenesená",J827,0)</f>
        <v>0</v>
      </c>
      <c r="BI827" s="145">
        <f>IF(N827="nulová",J827,0)</f>
        <v>0</v>
      </c>
      <c r="BJ827" s="18" t="s">
        <v>86</v>
      </c>
      <c r="BK827" s="145">
        <f>ROUND(I827*H827,2)</f>
        <v>0</v>
      </c>
      <c r="BL827" s="18" t="s">
        <v>311</v>
      </c>
      <c r="BM827" s="144" t="s">
        <v>3774</v>
      </c>
    </row>
    <row r="828" spans="2:65" s="1" customFormat="1" ht="11.25">
      <c r="B828" s="33"/>
      <c r="D828" s="146" t="s">
        <v>313</v>
      </c>
      <c r="F828" s="147" t="s">
        <v>6737</v>
      </c>
      <c r="I828" s="148"/>
      <c r="L828" s="33"/>
      <c r="M828" s="149"/>
      <c r="T828" s="54"/>
      <c r="AT828" s="18" t="s">
        <v>313</v>
      </c>
      <c r="AU828" s="18" t="s">
        <v>86</v>
      </c>
    </row>
    <row r="829" spans="2:65" s="1" customFormat="1" ht="66.75" customHeight="1">
      <c r="B829" s="33"/>
      <c r="C829" s="133" t="s">
        <v>2237</v>
      </c>
      <c r="D829" s="133" t="s">
        <v>307</v>
      </c>
      <c r="E829" s="134" t="s">
        <v>6738</v>
      </c>
      <c r="F829" s="135" t="s">
        <v>6739</v>
      </c>
      <c r="G829" s="136" t="s">
        <v>5668</v>
      </c>
      <c r="H829" s="137">
        <v>74</v>
      </c>
      <c r="I829" s="138"/>
      <c r="J829" s="139">
        <f>ROUND(I829*H829,2)</f>
        <v>0</v>
      </c>
      <c r="K829" s="135" t="s">
        <v>721</v>
      </c>
      <c r="L829" s="33"/>
      <c r="M829" s="140" t="s">
        <v>42</v>
      </c>
      <c r="N829" s="141" t="s">
        <v>50</v>
      </c>
      <c r="P829" s="142">
        <f>O829*H829</f>
        <v>0</v>
      </c>
      <c r="Q829" s="142">
        <v>0</v>
      </c>
      <c r="R829" s="142">
        <f>Q829*H829</f>
        <v>0</v>
      </c>
      <c r="S829" s="142">
        <v>0</v>
      </c>
      <c r="T829" s="143">
        <f>S829*H829</f>
        <v>0</v>
      </c>
      <c r="AR829" s="144" t="s">
        <v>311</v>
      </c>
      <c r="AT829" s="144" t="s">
        <v>307</v>
      </c>
      <c r="AU829" s="144" t="s">
        <v>86</v>
      </c>
      <c r="AY829" s="18" t="s">
        <v>305</v>
      </c>
      <c r="BE829" s="145">
        <f>IF(N829="základní",J829,0)</f>
        <v>0</v>
      </c>
      <c r="BF829" s="145">
        <f>IF(N829="snížená",J829,0)</f>
        <v>0</v>
      </c>
      <c r="BG829" s="145">
        <f>IF(N829="zákl. přenesená",J829,0)</f>
        <v>0</v>
      </c>
      <c r="BH829" s="145">
        <f>IF(N829="sníž. přenesená",J829,0)</f>
        <v>0</v>
      </c>
      <c r="BI829" s="145">
        <f>IF(N829="nulová",J829,0)</f>
        <v>0</v>
      </c>
      <c r="BJ829" s="18" t="s">
        <v>86</v>
      </c>
      <c r="BK829" s="145">
        <f>ROUND(I829*H829,2)</f>
        <v>0</v>
      </c>
      <c r="BL829" s="18" t="s">
        <v>311</v>
      </c>
      <c r="BM829" s="144" t="s">
        <v>3787</v>
      </c>
    </row>
    <row r="830" spans="2:65" s="1" customFormat="1" ht="107.25">
      <c r="B830" s="33"/>
      <c r="D830" s="146" t="s">
        <v>313</v>
      </c>
      <c r="F830" s="147" t="s">
        <v>6740</v>
      </c>
      <c r="I830" s="148"/>
      <c r="L830" s="33"/>
      <c r="M830" s="149"/>
      <c r="T830" s="54"/>
      <c r="AT830" s="18" t="s">
        <v>313</v>
      </c>
      <c r="AU830" s="18" t="s">
        <v>86</v>
      </c>
    </row>
    <row r="831" spans="2:65" s="1" customFormat="1" ht="19.5">
      <c r="B831" s="33"/>
      <c r="D831" s="146" t="s">
        <v>1012</v>
      </c>
      <c r="F831" s="189" t="s">
        <v>6741</v>
      </c>
      <c r="I831" s="148"/>
      <c r="L831" s="33"/>
      <c r="M831" s="149"/>
      <c r="T831" s="54"/>
      <c r="AT831" s="18" t="s">
        <v>1012</v>
      </c>
      <c r="AU831" s="18" t="s">
        <v>86</v>
      </c>
    </row>
    <row r="832" spans="2:65" s="1" customFormat="1" ht="16.5" customHeight="1">
      <c r="B832" s="33"/>
      <c r="C832" s="133" t="s">
        <v>2241</v>
      </c>
      <c r="D832" s="133" t="s">
        <v>307</v>
      </c>
      <c r="E832" s="134" t="s">
        <v>6742</v>
      </c>
      <c r="F832" s="135" t="s">
        <v>6743</v>
      </c>
      <c r="G832" s="136" t="s">
        <v>5668</v>
      </c>
      <c r="H832" s="137">
        <v>2</v>
      </c>
      <c r="I832" s="138"/>
      <c r="J832" s="139">
        <f>ROUND(I832*H832,2)</f>
        <v>0</v>
      </c>
      <c r="K832" s="135" t="s">
        <v>310</v>
      </c>
      <c r="L832" s="33"/>
      <c r="M832" s="140" t="s">
        <v>42</v>
      </c>
      <c r="N832" s="141" t="s">
        <v>50</v>
      </c>
      <c r="P832" s="142">
        <f>O832*H832</f>
        <v>0</v>
      </c>
      <c r="Q832" s="142">
        <v>0</v>
      </c>
      <c r="R832" s="142">
        <f>Q832*H832</f>
        <v>0</v>
      </c>
      <c r="S832" s="142">
        <v>0</v>
      </c>
      <c r="T832" s="143">
        <f>S832*H832</f>
        <v>0</v>
      </c>
      <c r="AR832" s="144" t="s">
        <v>311</v>
      </c>
      <c r="AT832" s="144" t="s">
        <v>307</v>
      </c>
      <c r="AU832" s="144" t="s">
        <v>86</v>
      </c>
      <c r="AY832" s="18" t="s">
        <v>305</v>
      </c>
      <c r="BE832" s="145">
        <f>IF(N832="základní",J832,0)</f>
        <v>0</v>
      </c>
      <c r="BF832" s="145">
        <f>IF(N832="snížená",J832,0)</f>
        <v>0</v>
      </c>
      <c r="BG832" s="145">
        <f>IF(N832="zákl. přenesená",J832,0)</f>
        <v>0</v>
      </c>
      <c r="BH832" s="145">
        <f>IF(N832="sníž. přenesená",J832,0)</f>
        <v>0</v>
      </c>
      <c r="BI832" s="145">
        <f>IF(N832="nulová",J832,0)</f>
        <v>0</v>
      </c>
      <c r="BJ832" s="18" t="s">
        <v>86</v>
      </c>
      <c r="BK832" s="145">
        <f>ROUND(I832*H832,2)</f>
        <v>0</v>
      </c>
      <c r="BL832" s="18" t="s">
        <v>311</v>
      </c>
      <c r="BM832" s="144" t="s">
        <v>3799</v>
      </c>
    </row>
    <row r="833" spans="2:65" s="1" customFormat="1" ht="11.25">
      <c r="B833" s="33"/>
      <c r="D833" s="146" t="s">
        <v>313</v>
      </c>
      <c r="F833" s="147" t="s">
        <v>6743</v>
      </c>
      <c r="I833" s="148"/>
      <c r="L833" s="33"/>
      <c r="M833" s="149"/>
      <c r="T833" s="54"/>
      <c r="AT833" s="18" t="s">
        <v>313</v>
      </c>
      <c r="AU833" s="18" t="s">
        <v>86</v>
      </c>
    </row>
    <row r="834" spans="2:65" s="1" customFormat="1" ht="11.25">
      <c r="B834" s="33"/>
      <c r="D834" s="150" t="s">
        <v>315</v>
      </c>
      <c r="F834" s="151" t="s">
        <v>6744</v>
      </c>
      <c r="I834" s="148"/>
      <c r="L834" s="33"/>
      <c r="M834" s="149"/>
      <c r="T834" s="54"/>
      <c r="AT834" s="18" t="s">
        <v>315</v>
      </c>
      <c r="AU834" s="18" t="s">
        <v>86</v>
      </c>
    </row>
    <row r="835" spans="2:65" s="1" customFormat="1" ht="66.75" customHeight="1">
      <c r="B835" s="33"/>
      <c r="C835" s="133" t="s">
        <v>2245</v>
      </c>
      <c r="D835" s="133" t="s">
        <v>307</v>
      </c>
      <c r="E835" s="134" t="s">
        <v>6745</v>
      </c>
      <c r="F835" s="135" t="s">
        <v>6746</v>
      </c>
      <c r="G835" s="136" t="s">
        <v>5668</v>
      </c>
      <c r="H835" s="137">
        <v>2</v>
      </c>
      <c r="I835" s="138"/>
      <c r="J835" s="139">
        <f>ROUND(I835*H835,2)</f>
        <v>0</v>
      </c>
      <c r="K835" s="135" t="s">
        <v>721</v>
      </c>
      <c r="L835" s="33"/>
      <c r="M835" s="140" t="s">
        <v>42</v>
      </c>
      <c r="N835" s="141" t="s">
        <v>50</v>
      </c>
      <c r="P835" s="142">
        <f>O835*H835</f>
        <v>0</v>
      </c>
      <c r="Q835" s="142">
        <v>0</v>
      </c>
      <c r="R835" s="142">
        <f>Q835*H835</f>
        <v>0</v>
      </c>
      <c r="S835" s="142">
        <v>0</v>
      </c>
      <c r="T835" s="143">
        <f>S835*H835</f>
        <v>0</v>
      </c>
      <c r="AR835" s="144" t="s">
        <v>311</v>
      </c>
      <c r="AT835" s="144" t="s">
        <v>307</v>
      </c>
      <c r="AU835" s="144" t="s">
        <v>86</v>
      </c>
      <c r="AY835" s="18" t="s">
        <v>305</v>
      </c>
      <c r="BE835" s="145">
        <f>IF(N835="základní",J835,0)</f>
        <v>0</v>
      </c>
      <c r="BF835" s="145">
        <f>IF(N835="snížená",J835,0)</f>
        <v>0</v>
      </c>
      <c r="BG835" s="145">
        <f>IF(N835="zákl. přenesená",J835,0)</f>
        <v>0</v>
      </c>
      <c r="BH835" s="145">
        <f>IF(N835="sníž. přenesená",J835,0)</f>
        <v>0</v>
      </c>
      <c r="BI835" s="145">
        <f>IF(N835="nulová",J835,0)</f>
        <v>0</v>
      </c>
      <c r="BJ835" s="18" t="s">
        <v>86</v>
      </c>
      <c r="BK835" s="145">
        <f>ROUND(I835*H835,2)</f>
        <v>0</v>
      </c>
      <c r="BL835" s="18" t="s">
        <v>311</v>
      </c>
      <c r="BM835" s="144" t="s">
        <v>3811</v>
      </c>
    </row>
    <row r="836" spans="2:65" s="1" customFormat="1" ht="117">
      <c r="B836" s="33"/>
      <c r="D836" s="146" t="s">
        <v>313</v>
      </c>
      <c r="F836" s="147" t="s">
        <v>6747</v>
      </c>
      <c r="I836" s="148"/>
      <c r="L836" s="33"/>
      <c r="M836" s="149"/>
      <c r="T836" s="54"/>
      <c r="AT836" s="18" t="s">
        <v>313</v>
      </c>
      <c r="AU836" s="18" t="s">
        <v>86</v>
      </c>
    </row>
    <row r="837" spans="2:65" s="1" customFormat="1" ht="19.5">
      <c r="B837" s="33"/>
      <c r="D837" s="146" t="s">
        <v>1012</v>
      </c>
      <c r="F837" s="189" t="s">
        <v>6748</v>
      </c>
      <c r="I837" s="148"/>
      <c r="L837" s="33"/>
      <c r="M837" s="149"/>
      <c r="T837" s="54"/>
      <c r="AT837" s="18" t="s">
        <v>1012</v>
      </c>
      <c r="AU837" s="18" t="s">
        <v>86</v>
      </c>
    </row>
    <row r="838" spans="2:65" s="1" customFormat="1" ht="21.75" customHeight="1">
      <c r="B838" s="33"/>
      <c r="C838" s="133" t="s">
        <v>2249</v>
      </c>
      <c r="D838" s="133" t="s">
        <v>307</v>
      </c>
      <c r="E838" s="134" t="s">
        <v>6749</v>
      </c>
      <c r="F838" s="135" t="s">
        <v>6750</v>
      </c>
      <c r="G838" s="136" t="s">
        <v>5668</v>
      </c>
      <c r="H838" s="137">
        <v>2</v>
      </c>
      <c r="I838" s="138"/>
      <c r="J838" s="139">
        <f>ROUND(I838*H838,2)</f>
        <v>0</v>
      </c>
      <c r="K838" s="135" t="s">
        <v>721</v>
      </c>
      <c r="L838" s="33"/>
      <c r="M838" s="140" t="s">
        <v>42</v>
      </c>
      <c r="N838" s="141" t="s">
        <v>50</v>
      </c>
      <c r="P838" s="142">
        <f>O838*H838</f>
        <v>0</v>
      </c>
      <c r="Q838" s="142">
        <v>0</v>
      </c>
      <c r="R838" s="142">
        <f>Q838*H838</f>
        <v>0</v>
      </c>
      <c r="S838" s="142">
        <v>0</v>
      </c>
      <c r="T838" s="143">
        <f>S838*H838</f>
        <v>0</v>
      </c>
      <c r="AR838" s="144" t="s">
        <v>311</v>
      </c>
      <c r="AT838" s="144" t="s">
        <v>307</v>
      </c>
      <c r="AU838" s="144" t="s">
        <v>86</v>
      </c>
      <c r="AY838" s="18" t="s">
        <v>305</v>
      </c>
      <c r="BE838" s="145">
        <f>IF(N838="základní",J838,0)</f>
        <v>0</v>
      </c>
      <c r="BF838" s="145">
        <f>IF(N838="snížená",J838,0)</f>
        <v>0</v>
      </c>
      <c r="BG838" s="145">
        <f>IF(N838="zákl. přenesená",J838,0)</f>
        <v>0</v>
      </c>
      <c r="BH838" s="145">
        <f>IF(N838="sníž. přenesená",J838,0)</f>
        <v>0</v>
      </c>
      <c r="BI838" s="145">
        <f>IF(N838="nulová",J838,0)</f>
        <v>0</v>
      </c>
      <c r="BJ838" s="18" t="s">
        <v>86</v>
      </c>
      <c r="BK838" s="145">
        <f>ROUND(I838*H838,2)</f>
        <v>0</v>
      </c>
      <c r="BL838" s="18" t="s">
        <v>311</v>
      </c>
      <c r="BM838" s="144" t="s">
        <v>3827</v>
      </c>
    </row>
    <row r="839" spans="2:65" s="1" customFormat="1" ht="11.25">
      <c r="B839" s="33"/>
      <c r="D839" s="146" t="s">
        <v>313</v>
      </c>
      <c r="F839" s="147" t="s">
        <v>6750</v>
      </c>
      <c r="I839" s="148"/>
      <c r="L839" s="33"/>
      <c r="M839" s="149"/>
      <c r="T839" s="54"/>
      <c r="AT839" s="18" t="s">
        <v>313</v>
      </c>
      <c r="AU839" s="18" t="s">
        <v>86</v>
      </c>
    </row>
    <row r="840" spans="2:65" s="1" customFormat="1" ht="44.25" customHeight="1">
      <c r="B840" s="33"/>
      <c r="C840" s="133" t="s">
        <v>2253</v>
      </c>
      <c r="D840" s="133" t="s">
        <v>307</v>
      </c>
      <c r="E840" s="134" t="s">
        <v>6751</v>
      </c>
      <c r="F840" s="135" t="s">
        <v>6752</v>
      </c>
      <c r="G840" s="136" t="s">
        <v>5668</v>
      </c>
      <c r="H840" s="137">
        <v>2</v>
      </c>
      <c r="I840" s="138"/>
      <c r="J840" s="139">
        <f>ROUND(I840*H840,2)</f>
        <v>0</v>
      </c>
      <c r="K840" s="135" t="s">
        <v>721</v>
      </c>
      <c r="L840" s="33"/>
      <c r="M840" s="140" t="s">
        <v>42</v>
      </c>
      <c r="N840" s="141" t="s">
        <v>50</v>
      </c>
      <c r="P840" s="142">
        <f>O840*H840</f>
        <v>0</v>
      </c>
      <c r="Q840" s="142">
        <v>0</v>
      </c>
      <c r="R840" s="142">
        <f>Q840*H840</f>
        <v>0</v>
      </c>
      <c r="S840" s="142">
        <v>0</v>
      </c>
      <c r="T840" s="143">
        <f>S840*H840</f>
        <v>0</v>
      </c>
      <c r="AR840" s="144" t="s">
        <v>311</v>
      </c>
      <c r="AT840" s="144" t="s">
        <v>307</v>
      </c>
      <c r="AU840" s="144" t="s">
        <v>86</v>
      </c>
      <c r="AY840" s="18" t="s">
        <v>305</v>
      </c>
      <c r="BE840" s="145">
        <f>IF(N840="základní",J840,0)</f>
        <v>0</v>
      </c>
      <c r="BF840" s="145">
        <f>IF(N840="snížená",J840,0)</f>
        <v>0</v>
      </c>
      <c r="BG840" s="145">
        <f>IF(N840="zákl. přenesená",J840,0)</f>
        <v>0</v>
      </c>
      <c r="BH840" s="145">
        <f>IF(N840="sníž. přenesená",J840,0)</f>
        <v>0</v>
      </c>
      <c r="BI840" s="145">
        <f>IF(N840="nulová",J840,0)</f>
        <v>0</v>
      </c>
      <c r="BJ840" s="18" t="s">
        <v>86</v>
      </c>
      <c r="BK840" s="145">
        <f>ROUND(I840*H840,2)</f>
        <v>0</v>
      </c>
      <c r="BL840" s="18" t="s">
        <v>311</v>
      </c>
      <c r="BM840" s="144" t="s">
        <v>3843</v>
      </c>
    </row>
    <row r="841" spans="2:65" s="1" customFormat="1" ht="29.25">
      <c r="B841" s="33"/>
      <c r="D841" s="146" t="s">
        <v>313</v>
      </c>
      <c r="F841" s="147" t="s">
        <v>6752</v>
      </c>
      <c r="I841" s="148"/>
      <c r="L841" s="33"/>
      <c r="M841" s="149"/>
      <c r="T841" s="54"/>
      <c r="AT841" s="18" t="s">
        <v>313</v>
      </c>
      <c r="AU841" s="18" t="s">
        <v>86</v>
      </c>
    </row>
    <row r="842" spans="2:65" s="1" customFormat="1" ht="19.5">
      <c r="B842" s="33"/>
      <c r="D842" s="146" t="s">
        <v>1012</v>
      </c>
      <c r="F842" s="189" t="s">
        <v>6753</v>
      </c>
      <c r="I842" s="148"/>
      <c r="L842" s="33"/>
      <c r="M842" s="149"/>
      <c r="T842" s="54"/>
      <c r="AT842" s="18" t="s">
        <v>1012</v>
      </c>
      <c r="AU842" s="18" t="s">
        <v>86</v>
      </c>
    </row>
    <row r="843" spans="2:65" s="1" customFormat="1" ht="24.2" customHeight="1">
      <c r="B843" s="33"/>
      <c r="C843" s="133" t="s">
        <v>2257</v>
      </c>
      <c r="D843" s="133" t="s">
        <v>307</v>
      </c>
      <c r="E843" s="134" t="s">
        <v>6754</v>
      </c>
      <c r="F843" s="135" t="s">
        <v>6755</v>
      </c>
      <c r="G843" s="136" t="s">
        <v>5668</v>
      </c>
      <c r="H843" s="137">
        <v>4</v>
      </c>
      <c r="I843" s="138"/>
      <c r="J843" s="139">
        <f>ROUND(I843*H843,2)</f>
        <v>0</v>
      </c>
      <c r="K843" s="135" t="s">
        <v>721</v>
      </c>
      <c r="L843" s="33"/>
      <c r="M843" s="140" t="s">
        <v>42</v>
      </c>
      <c r="N843" s="141" t="s">
        <v>50</v>
      </c>
      <c r="P843" s="142">
        <f>O843*H843</f>
        <v>0</v>
      </c>
      <c r="Q843" s="142">
        <v>0</v>
      </c>
      <c r="R843" s="142">
        <f>Q843*H843</f>
        <v>0</v>
      </c>
      <c r="S843" s="142">
        <v>0</v>
      </c>
      <c r="T843" s="143">
        <f>S843*H843</f>
        <v>0</v>
      </c>
      <c r="AR843" s="144" t="s">
        <v>311</v>
      </c>
      <c r="AT843" s="144" t="s">
        <v>307</v>
      </c>
      <c r="AU843" s="144" t="s">
        <v>86</v>
      </c>
      <c r="AY843" s="18" t="s">
        <v>305</v>
      </c>
      <c r="BE843" s="145">
        <f>IF(N843="základní",J843,0)</f>
        <v>0</v>
      </c>
      <c r="BF843" s="145">
        <f>IF(N843="snížená",J843,0)</f>
        <v>0</v>
      </c>
      <c r="BG843" s="145">
        <f>IF(N843="zákl. přenesená",J843,0)</f>
        <v>0</v>
      </c>
      <c r="BH843" s="145">
        <f>IF(N843="sníž. přenesená",J843,0)</f>
        <v>0</v>
      </c>
      <c r="BI843" s="145">
        <f>IF(N843="nulová",J843,0)</f>
        <v>0</v>
      </c>
      <c r="BJ843" s="18" t="s">
        <v>86</v>
      </c>
      <c r="BK843" s="145">
        <f>ROUND(I843*H843,2)</f>
        <v>0</v>
      </c>
      <c r="BL843" s="18" t="s">
        <v>311</v>
      </c>
      <c r="BM843" s="144" t="s">
        <v>3860</v>
      </c>
    </row>
    <row r="844" spans="2:65" s="1" customFormat="1" ht="19.5">
      <c r="B844" s="33"/>
      <c r="D844" s="146" t="s">
        <v>313</v>
      </c>
      <c r="F844" s="147" t="s">
        <v>6755</v>
      </c>
      <c r="I844" s="148"/>
      <c r="L844" s="33"/>
      <c r="M844" s="149"/>
      <c r="T844" s="54"/>
      <c r="AT844" s="18" t="s">
        <v>313</v>
      </c>
      <c r="AU844" s="18" t="s">
        <v>86</v>
      </c>
    </row>
    <row r="845" spans="2:65" s="1" customFormat="1" ht="24.2" customHeight="1">
      <c r="B845" s="33"/>
      <c r="C845" s="133" t="s">
        <v>2261</v>
      </c>
      <c r="D845" s="133" t="s">
        <v>307</v>
      </c>
      <c r="E845" s="134" t="s">
        <v>6756</v>
      </c>
      <c r="F845" s="135" t="s">
        <v>6757</v>
      </c>
      <c r="G845" s="136" t="s">
        <v>5668</v>
      </c>
      <c r="H845" s="137">
        <v>4</v>
      </c>
      <c r="I845" s="138"/>
      <c r="J845" s="139">
        <f>ROUND(I845*H845,2)</f>
        <v>0</v>
      </c>
      <c r="K845" s="135" t="s">
        <v>721</v>
      </c>
      <c r="L845" s="33"/>
      <c r="M845" s="140" t="s">
        <v>42</v>
      </c>
      <c r="N845" s="141" t="s">
        <v>50</v>
      </c>
      <c r="P845" s="142">
        <f>O845*H845</f>
        <v>0</v>
      </c>
      <c r="Q845" s="142">
        <v>0</v>
      </c>
      <c r="R845" s="142">
        <f>Q845*H845</f>
        <v>0</v>
      </c>
      <c r="S845" s="142">
        <v>0</v>
      </c>
      <c r="T845" s="143">
        <f>S845*H845</f>
        <v>0</v>
      </c>
      <c r="AR845" s="144" t="s">
        <v>311</v>
      </c>
      <c r="AT845" s="144" t="s">
        <v>307</v>
      </c>
      <c r="AU845" s="144" t="s">
        <v>86</v>
      </c>
      <c r="AY845" s="18" t="s">
        <v>305</v>
      </c>
      <c r="BE845" s="145">
        <f>IF(N845="základní",J845,0)</f>
        <v>0</v>
      </c>
      <c r="BF845" s="145">
        <f>IF(N845="snížená",J845,0)</f>
        <v>0</v>
      </c>
      <c r="BG845" s="145">
        <f>IF(N845="zákl. přenesená",J845,0)</f>
        <v>0</v>
      </c>
      <c r="BH845" s="145">
        <f>IF(N845="sníž. přenesená",J845,0)</f>
        <v>0</v>
      </c>
      <c r="BI845" s="145">
        <f>IF(N845="nulová",J845,0)</f>
        <v>0</v>
      </c>
      <c r="BJ845" s="18" t="s">
        <v>86</v>
      </c>
      <c r="BK845" s="145">
        <f>ROUND(I845*H845,2)</f>
        <v>0</v>
      </c>
      <c r="BL845" s="18" t="s">
        <v>311</v>
      </c>
      <c r="BM845" s="144" t="s">
        <v>3872</v>
      </c>
    </row>
    <row r="846" spans="2:65" s="1" customFormat="1" ht="11.25">
      <c r="B846" s="33"/>
      <c r="D846" s="146" t="s">
        <v>313</v>
      </c>
      <c r="F846" s="147" t="s">
        <v>6757</v>
      </c>
      <c r="I846" s="148"/>
      <c r="L846" s="33"/>
      <c r="M846" s="149"/>
      <c r="T846" s="54"/>
      <c r="AT846" s="18" t="s">
        <v>313</v>
      </c>
      <c r="AU846" s="18" t="s">
        <v>86</v>
      </c>
    </row>
    <row r="847" spans="2:65" s="1" customFormat="1" ht="19.5">
      <c r="B847" s="33"/>
      <c r="D847" s="146" t="s">
        <v>1012</v>
      </c>
      <c r="F847" s="189" t="s">
        <v>6758</v>
      </c>
      <c r="I847" s="148"/>
      <c r="L847" s="33"/>
      <c r="M847" s="149"/>
      <c r="T847" s="54"/>
      <c r="AT847" s="18" t="s">
        <v>1012</v>
      </c>
      <c r="AU847" s="18" t="s">
        <v>86</v>
      </c>
    </row>
    <row r="848" spans="2:65" s="1" customFormat="1" ht="16.5" customHeight="1">
      <c r="B848" s="33"/>
      <c r="C848" s="133" t="s">
        <v>2265</v>
      </c>
      <c r="D848" s="133" t="s">
        <v>307</v>
      </c>
      <c r="E848" s="134" t="s">
        <v>6759</v>
      </c>
      <c r="F848" s="135" t="s">
        <v>6760</v>
      </c>
      <c r="G848" s="136" t="s">
        <v>5668</v>
      </c>
      <c r="H848" s="137">
        <v>100</v>
      </c>
      <c r="I848" s="138"/>
      <c r="J848" s="139">
        <f>ROUND(I848*H848,2)</f>
        <v>0</v>
      </c>
      <c r="K848" s="135" t="s">
        <v>310</v>
      </c>
      <c r="L848" s="33"/>
      <c r="M848" s="140" t="s">
        <v>42</v>
      </c>
      <c r="N848" s="141" t="s">
        <v>50</v>
      </c>
      <c r="P848" s="142">
        <f>O848*H848</f>
        <v>0</v>
      </c>
      <c r="Q848" s="142">
        <v>0</v>
      </c>
      <c r="R848" s="142">
        <f>Q848*H848</f>
        <v>0</v>
      </c>
      <c r="S848" s="142">
        <v>0</v>
      </c>
      <c r="T848" s="143">
        <f>S848*H848</f>
        <v>0</v>
      </c>
      <c r="AR848" s="144" t="s">
        <v>311</v>
      </c>
      <c r="AT848" s="144" t="s">
        <v>307</v>
      </c>
      <c r="AU848" s="144" t="s">
        <v>86</v>
      </c>
      <c r="AY848" s="18" t="s">
        <v>305</v>
      </c>
      <c r="BE848" s="145">
        <f>IF(N848="základní",J848,0)</f>
        <v>0</v>
      </c>
      <c r="BF848" s="145">
        <f>IF(N848="snížená",J848,0)</f>
        <v>0</v>
      </c>
      <c r="BG848" s="145">
        <f>IF(N848="zákl. přenesená",J848,0)</f>
        <v>0</v>
      </c>
      <c r="BH848" s="145">
        <f>IF(N848="sníž. přenesená",J848,0)</f>
        <v>0</v>
      </c>
      <c r="BI848" s="145">
        <f>IF(N848="nulová",J848,0)</f>
        <v>0</v>
      </c>
      <c r="BJ848" s="18" t="s">
        <v>86</v>
      </c>
      <c r="BK848" s="145">
        <f>ROUND(I848*H848,2)</f>
        <v>0</v>
      </c>
      <c r="BL848" s="18" t="s">
        <v>311</v>
      </c>
      <c r="BM848" s="144" t="s">
        <v>3888</v>
      </c>
    </row>
    <row r="849" spans="2:65" s="1" customFormat="1" ht="11.25">
      <c r="B849" s="33"/>
      <c r="D849" s="146" t="s">
        <v>313</v>
      </c>
      <c r="F849" s="147" t="s">
        <v>6760</v>
      </c>
      <c r="I849" s="148"/>
      <c r="L849" s="33"/>
      <c r="M849" s="149"/>
      <c r="T849" s="54"/>
      <c r="AT849" s="18" t="s">
        <v>313</v>
      </c>
      <c r="AU849" s="18" t="s">
        <v>86</v>
      </c>
    </row>
    <row r="850" spans="2:65" s="1" customFormat="1" ht="11.25">
      <c r="B850" s="33"/>
      <c r="D850" s="150" t="s">
        <v>315</v>
      </c>
      <c r="F850" s="151" t="s">
        <v>6761</v>
      </c>
      <c r="I850" s="148"/>
      <c r="L850" s="33"/>
      <c r="M850" s="149"/>
      <c r="T850" s="54"/>
      <c r="AT850" s="18" t="s">
        <v>315</v>
      </c>
      <c r="AU850" s="18" t="s">
        <v>86</v>
      </c>
    </row>
    <row r="851" spans="2:65" s="1" customFormat="1" ht="24.2" customHeight="1">
      <c r="B851" s="33"/>
      <c r="C851" s="133" t="s">
        <v>2269</v>
      </c>
      <c r="D851" s="133" t="s">
        <v>307</v>
      </c>
      <c r="E851" s="134" t="s">
        <v>6762</v>
      </c>
      <c r="F851" s="135" t="s">
        <v>6763</v>
      </c>
      <c r="G851" s="136" t="s">
        <v>5668</v>
      </c>
      <c r="H851" s="137">
        <v>100</v>
      </c>
      <c r="I851" s="138"/>
      <c r="J851" s="139">
        <f>ROUND(I851*H851,2)</f>
        <v>0</v>
      </c>
      <c r="K851" s="135" t="s">
        <v>721</v>
      </c>
      <c r="L851" s="33"/>
      <c r="M851" s="140" t="s">
        <v>42</v>
      </c>
      <c r="N851" s="141" t="s">
        <v>50</v>
      </c>
      <c r="P851" s="142">
        <f>O851*H851</f>
        <v>0</v>
      </c>
      <c r="Q851" s="142">
        <v>0</v>
      </c>
      <c r="R851" s="142">
        <f>Q851*H851</f>
        <v>0</v>
      </c>
      <c r="S851" s="142">
        <v>0</v>
      </c>
      <c r="T851" s="143">
        <f>S851*H851</f>
        <v>0</v>
      </c>
      <c r="AR851" s="144" t="s">
        <v>311</v>
      </c>
      <c r="AT851" s="144" t="s">
        <v>307</v>
      </c>
      <c r="AU851" s="144" t="s">
        <v>86</v>
      </c>
      <c r="AY851" s="18" t="s">
        <v>305</v>
      </c>
      <c r="BE851" s="145">
        <f>IF(N851="základní",J851,0)</f>
        <v>0</v>
      </c>
      <c r="BF851" s="145">
        <f>IF(N851="snížená",J851,0)</f>
        <v>0</v>
      </c>
      <c r="BG851" s="145">
        <f>IF(N851="zákl. přenesená",J851,0)</f>
        <v>0</v>
      </c>
      <c r="BH851" s="145">
        <f>IF(N851="sníž. přenesená",J851,0)</f>
        <v>0</v>
      </c>
      <c r="BI851" s="145">
        <f>IF(N851="nulová",J851,0)</f>
        <v>0</v>
      </c>
      <c r="BJ851" s="18" t="s">
        <v>86</v>
      </c>
      <c r="BK851" s="145">
        <f>ROUND(I851*H851,2)</f>
        <v>0</v>
      </c>
      <c r="BL851" s="18" t="s">
        <v>311</v>
      </c>
      <c r="BM851" s="144" t="s">
        <v>3901</v>
      </c>
    </row>
    <row r="852" spans="2:65" s="1" customFormat="1" ht="11.25">
      <c r="B852" s="33"/>
      <c r="D852" s="146" t="s">
        <v>313</v>
      </c>
      <c r="F852" s="147" t="s">
        <v>6763</v>
      </c>
      <c r="I852" s="148"/>
      <c r="L852" s="33"/>
      <c r="M852" s="149"/>
      <c r="T852" s="54"/>
      <c r="AT852" s="18" t="s">
        <v>313</v>
      </c>
      <c r="AU852" s="18" t="s">
        <v>86</v>
      </c>
    </row>
    <row r="853" spans="2:65" s="1" customFormat="1" ht="19.5">
      <c r="B853" s="33"/>
      <c r="D853" s="146" t="s">
        <v>1012</v>
      </c>
      <c r="F853" s="189" t="s">
        <v>6764</v>
      </c>
      <c r="I853" s="148"/>
      <c r="L853" s="33"/>
      <c r="M853" s="149"/>
      <c r="T853" s="54"/>
      <c r="AT853" s="18" t="s">
        <v>1012</v>
      </c>
      <c r="AU853" s="18" t="s">
        <v>86</v>
      </c>
    </row>
    <row r="854" spans="2:65" s="1" customFormat="1" ht="16.5" customHeight="1">
      <c r="B854" s="33"/>
      <c r="C854" s="133" t="s">
        <v>2273</v>
      </c>
      <c r="D854" s="133" t="s">
        <v>307</v>
      </c>
      <c r="E854" s="134" t="s">
        <v>6765</v>
      </c>
      <c r="F854" s="135" t="s">
        <v>6766</v>
      </c>
      <c r="G854" s="136" t="s">
        <v>5668</v>
      </c>
      <c r="H854" s="137">
        <v>100</v>
      </c>
      <c r="I854" s="138"/>
      <c r="J854" s="139">
        <f>ROUND(I854*H854,2)</f>
        <v>0</v>
      </c>
      <c r="K854" s="135" t="s">
        <v>310</v>
      </c>
      <c r="L854" s="33"/>
      <c r="M854" s="140" t="s">
        <v>42</v>
      </c>
      <c r="N854" s="141" t="s">
        <v>50</v>
      </c>
      <c r="P854" s="142">
        <f>O854*H854</f>
        <v>0</v>
      </c>
      <c r="Q854" s="142">
        <v>0</v>
      </c>
      <c r="R854" s="142">
        <f>Q854*H854</f>
        <v>0</v>
      </c>
      <c r="S854" s="142">
        <v>0</v>
      </c>
      <c r="T854" s="143">
        <f>S854*H854</f>
        <v>0</v>
      </c>
      <c r="AR854" s="144" t="s">
        <v>311</v>
      </c>
      <c r="AT854" s="144" t="s">
        <v>307</v>
      </c>
      <c r="AU854" s="144" t="s">
        <v>86</v>
      </c>
      <c r="AY854" s="18" t="s">
        <v>305</v>
      </c>
      <c r="BE854" s="145">
        <f>IF(N854="základní",J854,0)</f>
        <v>0</v>
      </c>
      <c r="BF854" s="145">
        <f>IF(N854="snížená",J854,0)</f>
        <v>0</v>
      </c>
      <c r="BG854" s="145">
        <f>IF(N854="zákl. přenesená",J854,0)</f>
        <v>0</v>
      </c>
      <c r="BH854" s="145">
        <f>IF(N854="sníž. přenesená",J854,0)</f>
        <v>0</v>
      </c>
      <c r="BI854" s="145">
        <f>IF(N854="nulová",J854,0)</f>
        <v>0</v>
      </c>
      <c r="BJ854" s="18" t="s">
        <v>86</v>
      </c>
      <c r="BK854" s="145">
        <f>ROUND(I854*H854,2)</f>
        <v>0</v>
      </c>
      <c r="BL854" s="18" t="s">
        <v>311</v>
      </c>
      <c r="BM854" s="144" t="s">
        <v>3916</v>
      </c>
    </row>
    <row r="855" spans="2:65" s="1" customFormat="1" ht="11.25">
      <c r="B855" s="33"/>
      <c r="D855" s="146" t="s">
        <v>313</v>
      </c>
      <c r="F855" s="147" t="s">
        <v>6766</v>
      </c>
      <c r="I855" s="148"/>
      <c r="L855" s="33"/>
      <c r="M855" s="149"/>
      <c r="T855" s="54"/>
      <c r="AT855" s="18" t="s">
        <v>313</v>
      </c>
      <c r="AU855" s="18" t="s">
        <v>86</v>
      </c>
    </row>
    <row r="856" spans="2:65" s="1" customFormat="1" ht="11.25">
      <c r="B856" s="33"/>
      <c r="D856" s="150" t="s">
        <v>315</v>
      </c>
      <c r="F856" s="151" t="s">
        <v>6767</v>
      </c>
      <c r="I856" s="148"/>
      <c r="L856" s="33"/>
      <c r="M856" s="149"/>
      <c r="T856" s="54"/>
      <c r="AT856" s="18" t="s">
        <v>315</v>
      </c>
      <c r="AU856" s="18" t="s">
        <v>86</v>
      </c>
    </row>
    <row r="857" spans="2:65" s="1" customFormat="1" ht="62.65" customHeight="1">
      <c r="B857" s="33"/>
      <c r="C857" s="133" t="s">
        <v>2277</v>
      </c>
      <c r="D857" s="133" t="s">
        <v>307</v>
      </c>
      <c r="E857" s="134" t="s">
        <v>6768</v>
      </c>
      <c r="F857" s="135" t="s">
        <v>6769</v>
      </c>
      <c r="G857" s="136" t="s">
        <v>5668</v>
      </c>
      <c r="H857" s="137">
        <v>100</v>
      </c>
      <c r="I857" s="138"/>
      <c r="J857" s="139">
        <f>ROUND(I857*H857,2)</f>
        <v>0</v>
      </c>
      <c r="K857" s="135" t="s">
        <v>721</v>
      </c>
      <c r="L857" s="33"/>
      <c r="M857" s="140" t="s">
        <v>42</v>
      </c>
      <c r="N857" s="141" t="s">
        <v>50</v>
      </c>
      <c r="P857" s="142">
        <f>O857*H857</f>
        <v>0</v>
      </c>
      <c r="Q857" s="142">
        <v>0</v>
      </c>
      <c r="R857" s="142">
        <f>Q857*H857</f>
        <v>0</v>
      </c>
      <c r="S857" s="142">
        <v>0</v>
      </c>
      <c r="T857" s="143">
        <f>S857*H857</f>
        <v>0</v>
      </c>
      <c r="AR857" s="144" t="s">
        <v>311</v>
      </c>
      <c r="AT857" s="144" t="s">
        <v>307</v>
      </c>
      <c r="AU857" s="144" t="s">
        <v>86</v>
      </c>
      <c r="AY857" s="18" t="s">
        <v>305</v>
      </c>
      <c r="BE857" s="145">
        <f>IF(N857="základní",J857,0)</f>
        <v>0</v>
      </c>
      <c r="BF857" s="145">
        <f>IF(N857="snížená",J857,0)</f>
        <v>0</v>
      </c>
      <c r="BG857" s="145">
        <f>IF(N857="zákl. přenesená",J857,0)</f>
        <v>0</v>
      </c>
      <c r="BH857" s="145">
        <f>IF(N857="sníž. přenesená",J857,0)</f>
        <v>0</v>
      </c>
      <c r="BI857" s="145">
        <f>IF(N857="nulová",J857,0)</f>
        <v>0</v>
      </c>
      <c r="BJ857" s="18" t="s">
        <v>86</v>
      </c>
      <c r="BK857" s="145">
        <f>ROUND(I857*H857,2)</f>
        <v>0</v>
      </c>
      <c r="BL857" s="18" t="s">
        <v>311</v>
      </c>
      <c r="BM857" s="144" t="s">
        <v>3934</v>
      </c>
    </row>
    <row r="858" spans="2:65" s="1" customFormat="1" ht="39">
      <c r="B858" s="33"/>
      <c r="D858" s="146" t="s">
        <v>313</v>
      </c>
      <c r="F858" s="147" t="s">
        <v>6770</v>
      </c>
      <c r="I858" s="148"/>
      <c r="L858" s="33"/>
      <c r="M858" s="149"/>
      <c r="T858" s="54"/>
      <c r="AT858" s="18" t="s">
        <v>313</v>
      </c>
      <c r="AU858" s="18" t="s">
        <v>86</v>
      </c>
    </row>
    <row r="859" spans="2:65" s="1" customFormat="1" ht="19.5">
      <c r="B859" s="33"/>
      <c r="D859" s="146" t="s">
        <v>1012</v>
      </c>
      <c r="F859" s="189" t="s">
        <v>6771</v>
      </c>
      <c r="I859" s="148"/>
      <c r="L859" s="33"/>
      <c r="M859" s="149"/>
      <c r="T859" s="54"/>
      <c r="AT859" s="18" t="s">
        <v>1012</v>
      </c>
      <c r="AU859" s="18" t="s">
        <v>86</v>
      </c>
    </row>
    <row r="860" spans="2:65" s="1" customFormat="1" ht="24.2" customHeight="1">
      <c r="B860" s="33"/>
      <c r="C860" s="133" t="s">
        <v>2281</v>
      </c>
      <c r="D860" s="133" t="s">
        <v>307</v>
      </c>
      <c r="E860" s="134" t="s">
        <v>6772</v>
      </c>
      <c r="F860" s="135" t="s">
        <v>6773</v>
      </c>
      <c r="G860" s="136" t="s">
        <v>5668</v>
      </c>
      <c r="H860" s="137">
        <v>100</v>
      </c>
      <c r="I860" s="138"/>
      <c r="J860" s="139">
        <f>ROUND(I860*H860,2)</f>
        <v>0</v>
      </c>
      <c r="K860" s="135" t="s">
        <v>721</v>
      </c>
      <c r="L860" s="33"/>
      <c r="M860" s="140" t="s">
        <v>42</v>
      </c>
      <c r="N860" s="141" t="s">
        <v>50</v>
      </c>
      <c r="P860" s="142">
        <f>O860*H860</f>
        <v>0</v>
      </c>
      <c r="Q860" s="142">
        <v>0</v>
      </c>
      <c r="R860" s="142">
        <f>Q860*H860</f>
        <v>0</v>
      </c>
      <c r="S860" s="142">
        <v>0</v>
      </c>
      <c r="T860" s="143">
        <f>S860*H860</f>
        <v>0</v>
      </c>
      <c r="AR860" s="144" t="s">
        <v>311</v>
      </c>
      <c r="AT860" s="144" t="s">
        <v>307</v>
      </c>
      <c r="AU860" s="144" t="s">
        <v>86</v>
      </c>
      <c r="AY860" s="18" t="s">
        <v>305</v>
      </c>
      <c r="BE860" s="145">
        <f>IF(N860="základní",J860,0)</f>
        <v>0</v>
      </c>
      <c r="BF860" s="145">
        <f>IF(N860="snížená",J860,0)</f>
        <v>0</v>
      </c>
      <c r="BG860" s="145">
        <f>IF(N860="zákl. přenesená",J860,0)</f>
        <v>0</v>
      </c>
      <c r="BH860" s="145">
        <f>IF(N860="sníž. přenesená",J860,0)</f>
        <v>0</v>
      </c>
      <c r="BI860" s="145">
        <f>IF(N860="nulová",J860,0)</f>
        <v>0</v>
      </c>
      <c r="BJ860" s="18" t="s">
        <v>86</v>
      </c>
      <c r="BK860" s="145">
        <f>ROUND(I860*H860,2)</f>
        <v>0</v>
      </c>
      <c r="BL860" s="18" t="s">
        <v>311</v>
      </c>
      <c r="BM860" s="144" t="s">
        <v>3949</v>
      </c>
    </row>
    <row r="861" spans="2:65" s="1" customFormat="1" ht="19.5">
      <c r="B861" s="33"/>
      <c r="D861" s="146" t="s">
        <v>313</v>
      </c>
      <c r="F861" s="147" t="s">
        <v>6773</v>
      </c>
      <c r="I861" s="148"/>
      <c r="L861" s="33"/>
      <c r="M861" s="149"/>
      <c r="T861" s="54"/>
      <c r="AT861" s="18" t="s">
        <v>313</v>
      </c>
      <c r="AU861" s="18" t="s">
        <v>86</v>
      </c>
    </row>
    <row r="862" spans="2:65" s="1" customFormat="1" ht="19.5">
      <c r="B862" s="33"/>
      <c r="D862" s="146" t="s">
        <v>1012</v>
      </c>
      <c r="F862" s="189" t="s">
        <v>6774</v>
      </c>
      <c r="I862" s="148"/>
      <c r="L862" s="33"/>
      <c r="M862" s="149"/>
      <c r="T862" s="54"/>
      <c r="AT862" s="18" t="s">
        <v>1012</v>
      </c>
      <c r="AU862" s="18" t="s">
        <v>86</v>
      </c>
    </row>
    <row r="863" spans="2:65" s="1" customFormat="1" ht="16.5" customHeight="1">
      <c r="B863" s="33"/>
      <c r="C863" s="133" t="s">
        <v>2285</v>
      </c>
      <c r="D863" s="133" t="s">
        <v>307</v>
      </c>
      <c r="E863" s="134" t="s">
        <v>6775</v>
      </c>
      <c r="F863" s="135" t="s">
        <v>6776</v>
      </c>
      <c r="G863" s="136" t="s">
        <v>5668</v>
      </c>
      <c r="H863" s="137">
        <v>100</v>
      </c>
      <c r="I863" s="138"/>
      <c r="J863" s="139">
        <f>ROUND(I863*H863,2)</f>
        <v>0</v>
      </c>
      <c r="K863" s="135" t="s">
        <v>721</v>
      </c>
      <c r="L863" s="33"/>
      <c r="M863" s="140" t="s">
        <v>42</v>
      </c>
      <c r="N863" s="141" t="s">
        <v>50</v>
      </c>
      <c r="P863" s="142">
        <f>O863*H863</f>
        <v>0</v>
      </c>
      <c r="Q863" s="142">
        <v>0</v>
      </c>
      <c r="R863" s="142">
        <f>Q863*H863</f>
        <v>0</v>
      </c>
      <c r="S863" s="142">
        <v>0</v>
      </c>
      <c r="T863" s="143">
        <f>S863*H863</f>
        <v>0</v>
      </c>
      <c r="AR863" s="144" t="s">
        <v>311</v>
      </c>
      <c r="AT863" s="144" t="s">
        <v>307</v>
      </c>
      <c r="AU863" s="144" t="s">
        <v>86</v>
      </c>
      <c r="AY863" s="18" t="s">
        <v>305</v>
      </c>
      <c r="BE863" s="145">
        <f>IF(N863="základní",J863,0)</f>
        <v>0</v>
      </c>
      <c r="BF863" s="145">
        <f>IF(N863="snížená",J863,0)</f>
        <v>0</v>
      </c>
      <c r="BG863" s="145">
        <f>IF(N863="zákl. přenesená",J863,0)</f>
        <v>0</v>
      </c>
      <c r="BH863" s="145">
        <f>IF(N863="sníž. přenesená",J863,0)</f>
        <v>0</v>
      </c>
      <c r="BI863" s="145">
        <f>IF(N863="nulová",J863,0)</f>
        <v>0</v>
      </c>
      <c r="BJ863" s="18" t="s">
        <v>86</v>
      </c>
      <c r="BK863" s="145">
        <f>ROUND(I863*H863,2)</f>
        <v>0</v>
      </c>
      <c r="BL863" s="18" t="s">
        <v>311</v>
      </c>
      <c r="BM863" s="144" t="s">
        <v>6777</v>
      </c>
    </row>
    <row r="864" spans="2:65" s="1" customFormat="1" ht="11.25">
      <c r="B864" s="33"/>
      <c r="D864" s="146" t="s">
        <v>313</v>
      </c>
      <c r="F864" s="147" t="s">
        <v>6776</v>
      </c>
      <c r="I864" s="148"/>
      <c r="L864" s="33"/>
      <c r="M864" s="149"/>
      <c r="T864" s="54"/>
      <c r="AT864" s="18" t="s">
        <v>313</v>
      </c>
      <c r="AU864" s="18" t="s">
        <v>86</v>
      </c>
    </row>
    <row r="865" spans="2:65" s="1" customFormat="1" ht="16.5" customHeight="1">
      <c r="B865" s="33"/>
      <c r="C865" s="133" t="s">
        <v>2289</v>
      </c>
      <c r="D865" s="133" t="s">
        <v>307</v>
      </c>
      <c r="E865" s="134" t="s">
        <v>6778</v>
      </c>
      <c r="F865" s="135" t="s">
        <v>6779</v>
      </c>
      <c r="G865" s="136" t="s">
        <v>5668</v>
      </c>
      <c r="H865" s="137">
        <v>2</v>
      </c>
      <c r="I865" s="138"/>
      <c r="J865" s="139">
        <f>ROUND(I865*H865,2)</f>
        <v>0</v>
      </c>
      <c r="K865" s="135" t="s">
        <v>721</v>
      </c>
      <c r="L865" s="33"/>
      <c r="M865" s="140" t="s">
        <v>42</v>
      </c>
      <c r="N865" s="141" t="s">
        <v>50</v>
      </c>
      <c r="P865" s="142">
        <f>O865*H865</f>
        <v>0</v>
      </c>
      <c r="Q865" s="142">
        <v>0</v>
      </c>
      <c r="R865" s="142">
        <f>Q865*H865</f>
        <v>0</v>
      </c>
      <c r="S865" s="142">
        <v>0</v>
      </c>
      <c r="T865" s="143">
        <f>S865*H865</f>
        <v>0</v>
      </c>
      <c r="AR865" s="144" t="s">
        <v>311</v>
      </c>
      <c r="AT865" s="144" t="s">
        <v>307</v>
      </c>
      <c r="AU865" s="144" t="s">
        <v>86</v>
      </c>
      <c r="AY865" s="18" t="s">
        <v>305</v>
      </c>
      <c r="BE865" s="145">
        <f>IF(N865="základní",J865,0)</f>
        <v>0</v>
      </c>
      <c r="BF865" s="145">
        <f>IF(N865="snížená",J865,0)</f>
        <v>0</v>
      </c>
      <c r="BG865" s="145">
        <f>IF(N865="zákl. přenesená",J865,0)</f>
        <v>0</v>
      </c>
      <c r="BH865" s="145">
        <f>IF(N865="sníž. přenesená",J865,0)</f>
        <v>0</v>
      </c>
      <c r="BI865" s="145">
        <f>IF(N865="nulová",J865,0)</f>
        <v>0</v>
      </c>
      <c r="BJ865" s="18" t="s">
        <v>86</v>
      </c>
      <c r="BK865" s="145">
        <f>ROUND(I865*H865,2)</f>
        <v>0</v>
      </c>
      <c r="BL865" s="18" t="s">
        <v>311</v>
      </c>
      <c r="BM865" s="144" t="s">
        <v>6780</v>
      </c>
    </row>
    <row r="866" spans="2:65" s="1" customFormat="1" ht="11.25">
      <c r="B866" s="33"/>
      <c r="D866" s="146" t="s">
        <v>313</v>
      </c>
      <c r="F866" s="147" t="s">
        <v>6779</v>
      </c>
      <c r="I866" s="148"/>
      <c r="L866" s="33"/>
      <c r="M866" s="149"/>
      <c r="T866" s="54"/>
      <c r="AT866" s="18" t="s">
        <v>313</v>
      </c>
      <c r="AU866" s="18" t="s">
        <v>86</v>
      </c>
    </row>
    <row r="867" spans="2:65" s="1" customFormat="1" ht="16.5" customHeight="1">
      <c r="B867" s="33"/>
      <c r="C867" s="133" t="s">
        <v>2293</v>
      </c>
      <c r="D867" s="133" t="s">
        <v>307</v>
      </c>
      <c r="E867" s="134" t="s">
        <v>6781</v>
      </c>
      <c r="F867" s="135" t="s">
        <v>6782</v>
      </c>
      <c r="G867" s="136" t="s">
        <v>5668</v>
      </c>
      <c r="H867" s="137">
        <v>2</v>
      </c>
      <c r="I867" s="138"/>
      <c r="J867" s="139">
        <f>ROUND(I867*H867,2)</f>
        <v>0</v>
      </c>
      <c r="K867" s="135" t="s">
        <v>721</v>
      </c>
      <c r="L867" s="33"/>
      <c r="M867" s="140" t="s">
        <v>42</v>
      </c>
      <c r="N867" s="141" t="s">
        <v>50</v>
      </c>
      <c r="P867" s="142">
        <f>O867*H867</f>
        <v>0</v>
      </c>
      <c r="Q867" s="142">
        <v>0</v>
      </c>
      <c r="R867" s="142">
        <f>Q867*H867</f>
        <v>0</v>
      </c>
      <c r="S867" s="142">
        <v>0</v>
      </c>
      <c r="T867" s="143">
        <f>S867*H867</f>
        <v>0</v>
      </c>
      <c r="AR867" s="144" t="s">
        <v>311</v>
      </c>
      <c r="AT867" s="144" t="s">
        <v>307</v>
      </c>
      <c r="AU867" s="144" t="s">
        <v>86</v>
      </c>
      <c r="AY867" s="18" t="s">
        <v>305</v>
      </c>
      <c r="BE867" s="145">
        <f>IF(N867="základní",J867,0)</f>
        <v>0</v>
      </c>
      <c r="BF867" s="145">
        <f>IF(N867="snížená",J867,0)</f>
        <v>0</v>
      </c>
      <c r="BG867" s="145">
        <f>IF(N867="zákl. přenesená",J867,0)</f>
        <v>0</v>
      </c>
      <c r="BH867" s="145">
        <f>IF(N867="sníž. přenesená",J867,0)</f>
        <v>0</v>
      </c>
      <c r="BI867" s="145">
        <f>IF(N867="nulová",J867,0)</f>
        <v>0</v>
      </c>
      <c r="BJ867" s="18" t="s">
        <v>86</v>
      </c>
      <c r="BK867" s="145">
        <f>ROUND(I867*H867,2)</f>
        <v>0</v>
      </c>
      <c r="BL867" s="18" t="s">
        <v>311</v>
      </c>
      <c r="BM867" s="144" t="s">
        <v>6783</v>
      </c>
    </row>
    <row r="868" spans="2:65" s="1" customFormat="1" ht="11.25">
      <c r="B868" s="33"/>
      <c r="D868" s="146" t="s">
        <v>313</v>
      </c>
      <c r="F868" s="147" t="s">
        <v>6782</v>
      </c>
      <c r="I868" s="148"/>
      <c r="L868" s="33"/>
      <c r="M868" s="149"/>
      <c r="T868" s="54"/>
      <c r="AT868" s="18" t="s">
        <v>313</v>
      </c>
      <c r="AU868" s="18" t="s">
        <v>86</v>
      </c>
    </row>
    <row r="869" spans="2:65" s="1" customFormat="1" ht="19.5">
      <c r="B869" s="33"/>
      <c r="D869" s="146" t="s">
        <v>1012</v>
      </c>
      <c r="F869" s="189" t="s">
        <v>6784</v>
      </c>
      <c r="I869" s="148"/>
      <c r="L869" s="33"/>
      <c r="M869" s="149"/>
      <c r="T869" s="54"/>
      <c r="AT869" s="18" t="s">
        <v>1012</v>
      </c>
      <c r="AU869" s="18" t="s">
        <v>86</v>
      </c>
    </row>
    <row r="870" spans="2:65" s="1" customFormat="1" ht="16.5" customHeight="1">
      <c r="B870" s="33"/>
      <c r="C870" s="133" t="s">
        <v>2297</v>
      </c>
      <c r="D870" s="133" t="s">
        <v>307</v>
      </c>
      <c r="E870" s="134" t="s">
        <v>6785</v>
      </c>
      <c r="F870" s="135" t="s">
        <v>6786</v>
      </c>
      <c r="G870" s="136" t="s">
        <v>5668</v>
      </c>
      <c r="H870" s="137">
        <v>70</v>
      </c>
      <c r="I870" s="138"/>
      <c r="J870" s="139">
        <f>ROUND(I870*H870,2)</f>
        <v>0</v>
      </c>
      <c r="K870" s="135" t="s">
        <v>721</v>
      </c>
      <c r="L870" s="33"/>
      <c r="M870" s="140" t="s">
        <v>42</v>
      </c>
      <c r="N870" s="141" t="s">
        <v>50</v>
      </c>
      <c r="P870" s="142">
        <f>O870*H870</f>
        <v>0</v>
      </c>
      <c r="Q870" s="142">
        <v>0</v>
      </c>
      <c r="R870" s="142">
        <f>Q870*H870</f>
        <v>0</v>
      </c>
      <c r="S870" s="142">
        <v>0</v>
      </c>
      <c r="T870" s="143">
        <f>S870*H870</f>
        <v>0</v>
      </c>
      <c r="AR870" s="144" t="s">
        <v>311</v>
      </c>
      <c r="AT870" s="144" t="s">
        <v>307</v>
      </c>
      <c r="AU870" s="144" t="s">
        <v>86</v>
      </c>
      <c r="AY870" s="18" t="s">
        <v>305</v>
      </c>
      <c r="BE870" s="145">
        <f>IF(N870="základní",J870,0)</f>
        <v>0</v>
      </c>
      <c r="BF870" s="145">
        <f>IF(N870="snížená",J870,0)</f>
        <v>0</v>
      </c>
      <c r="BG870" s="145">
        <f>IF(N870="zákl. přenesená",J870,0)</f>
        <v>0</v>
      </c>
      <c r="BH870" s="145">
        <f>IF(N870="sníž. přenesená",J870,0)</f>
        <v>0</v>
      </c>
      <c r="BI870" s="145">
        <f>IF(N870="nulová",J870,0)</f>
        <v>0</v>
      </c>
      <c r="BJ870" s="18" t="s">
        <v>86</v>
      </c>
      <c r="BK870" s="145">
        <f>ROUND(I870*H870,2)</f>
        <v>0</v>
      </c>
      <c r="BL870" s="18" t="s">
        <v>311</v>
      </c>
      <c r="BM870" s="144" t="s">
        <v>6787</v>
      </c>
    </row>
    <row r="871" spans="2:65" s="1" customFormat="1" ht="11.25">
      <c r="B871" s="33"/>
      <c r="D871" s="146" t="s">
        <v>313</v>
      </c>
      <c r="F871" s="147" t="s">
        <v>6786</v>
      </c>
      <c r="I871" s="148"/>
      <c r="L871" s="33"/>
      <c r="M871" s="149"/>
      <c r="T871" s="54"/>
      <c r="AT871" s="18" t="s">
        <v>313</v>
      </c>
      <c r="AU871" s="18" t="s">
        <v>86</v>
      </c>
    </row>
    <row r="872" spans="2:65" s="1" customFormat="1" ht="16.5" customHeight="1">
      <c r="B872" s="33"/>
      <c r="C872" s="133" t="s">
        <v>2301</v>
      </c>
      <c r="D872" s="133" t="s">
        <v>307</v>
      </c>
      <c r="E872" s="134" t="s">
        <v>6788</v>
      </c>
      <c r="F872" s="135" t="s">
        <v>6789</v>
      </c>
      <c r="G872" s="136" t="s">
        <v>5668</v>
      </c>
      <c r="H872" s="137">
        <v>70</v>
      </c>
      <c r="I872" s="138"/>
      <c r="J872" s="139">
        <f>ROUND(I872*H872,2)</f>
        <v>0</v>
      </c>
      <c r="K872" s="135" t="s">
        <v>721</v>
      </c>
      <c r="L872" s="33"/>
      <c r="M872" s="140" t="s">
        <v>42</v>
      </c>
      <c r="N872" s="141" t="s">
        <v>50</v>
      </c>
      <c r="P872" s="142">
        <f>O872*H872</f>
        <v>0</v>
      </c>
      <c r="Q872" s="142">
        <v>0</v>
      </c>
      <c r="R872" s="142">
        <f>Q872*H872</f>
        <v>0</v>
      </c>
      <c r="S872" s="142">
        <v>0</v>
      </c>
      <c r="T872" s="143">
        <f>S872*H872</f>
        <v>0</v>
      </c>
      <c r="AR872" s="144" t="s">
        <v>311</v>
      </c>
      <c r="AT872" s="144" t="s">
        <v>307</v>
      </c>
      <c r="AU872" s="144" t="s">
        <v>86</v>
      </c>
      <c r="AY872" s="18" t="s">
        <v>305</v>
      </c>
      <c r="BE872" s="145">
        <f>IF(N872="základní",J872,0)</f>
        <v>0</v>
      </c>
      <c r="BF872" s="145">
        <f>IF(N872="snížená",J872,0)</f>
        <v>0</v>
      </c>
      <c r="BG872" s="145">
        <f>IF(N872="zákl. přenesená",J872,0)</f>
        <v>0</v>
      </c>
      <c r="BH872" s="145">
        <f>IF(N872="sníž. přenesená",J872,0)</f>
        <v>0</v>
      </c>
      <c r="BI872" s="145">
        <f>IF(N872="nulová",J872,0)</f>
        <v>0</v>
      </c>
      <c r="BJ872" s="18" t="s">
        <v>86</v>
      </c>
      <c r="BK872" s="145">
        <f>ROUND(I872*H872,2)</f>
        <v>0</v>
      </c>
      <c r="BL872" s="18" t="s">
        <v>311</v>
      </c>
      <c r="BM872" s="144" t="s">
        <v>6790</v>
      </c>
    </row>
    <row r="873" spans="2:65" s="1" customFormat="1" ht="11.25">
      <c r="B873" s="33"/>
      <c r="D873" s="146" t="s">
        <v>313</v>
      </c>
      <c r="F873" s="147" t="s">
        <v>6789</v>
      </c>
      <c r="I873" s="148"/>
      <c r="L873" s="33"/>
      <c r="M873" s="149"/>
      <c r="T873" s="54"/>
      <c r="AT873" s="18" t="s">
        <v>313</v>
      </c>
      <c r="AU873" s="18" t="s">
        <v>86</v>
      </c>
    </row>
    <row r="874" spans="2:65" s="1" customFormat="1" ht="16.5" customHeight="1">
      <c r="B874" s="33"/>
      <c r="C874" s="133" t="s">
        <v>2305</v>
      </c>
      <c r="D874" s="133" t="s">
        <v>307</v>
      </c>
      <c r="E874" s="134" t="s">
        <v>6791</v>
      </c>
      <c r="F874" s="135" t="s">
        <v>6792</v>
      </c>
      <c r="G874" s="136" t="s">
        <v>5668</v>
      </c>
      <c r="H874" s="137">
        <v>68</v>
      </c>
      <c r="I874" s="138"/>
      <c r="J874" s="139">
        <f>ROUND(I874*H874,2)</f>
        <v>0</v>
      </c>
      <c r="K874" s="135" t="s">
        <v>721</v>
      </c>
      <c r="L874" s="33"/>
      <c r="M874" s="140" t="s">
        <v>42</v>
      </c>
      <c r="N874" s="141" t="s">
        <v>50</v>
      </c>
      <c r="P874" s="142">
        <f>O874*H874</f>
        <v>0</v>
      </c>
      <c r="Q874" s="142">
        <v>0</v>
      </c>
      <c r="R874" s="142">
        <f>Q874*H874</f>
        <v>0</v>
      </c>
      <c r="S874" s="142">
        <v>0</v>
      </c>
      <c r="T874" s="143">
        <f>S874*H874</f>
        <v>0</v>
      </c>
      <c r="AR874" s="144" t="s">
        <v>311</v>
      </c>
      <c r="AT874" s="144" t="s">
        <v>307</v>
      </c>
      <c r="AU874" s="144" t="s">
        <v>86</v>
      </c>
      <c r="AY874" s="18" t="s">
        <v>305</v>
      </c>
      <c r="BE874" s="145">
        <f>IF(N874="základní",J874,0)</f>
        <v>0</v>
      </c>
      <c r="BF874" s="145">
        <f>IF(N874="snížená",J874,0)</f>
        <v>0</v>
      </c>
      <c r="BG874" s="145">
        <f>IF(N874="zákl. přenesená",J874,0)</f>
        <v>0</v>
      </c>
      <c r="BH874" s="145">
        <f>IF(N874="sníž. přenesená",J874,0)</f>
        <v>0</v>
      </c>
      <c r="BI874" s="145">
        <f>IF(N874="nulová",J874,0)</f>
        <v>0</v>
      </c>
      <c r="BJ874" s="18" t="s">
        <v>86</v>
      </c>
      <c r="BK874" s="145">
        <f>ROUND(I874*H874,2)</f>
        <v>0</v>
      </c>
      <c r="BL874" s="18" t="s">
        <v>311</v>
      </c>
      <c r="BM874" s="144" t="s">
        <v>6793</v>
      </c>
    </row>
    <row r="875" spans="2:65" s="1" customFormat="1" ht="11.25">
      <c r="B875" s="33"/>
      <c r="D875" s="146" t="s">
        <v>313</v>
      </c>
      <c r="F875" s="147" t="s">
        <v>6792</v>
      </c>
      <c r="I875" s="148"/>
      <c r="L875" s="33"/>
      <c r="M875" s="149"/>
      <c r="T875" s="54"/>
      <c r="AT875" s="18" t="s">
        <v>313</v>
      </c>
      <c r="AU875" s="18" t="s">
        <v>86</v>
      </c>
    </row>
    <row r="876" spans="2:65" s="1" customFormat="1" ht="16.5" customHeight="1">
      <c r="B876" s="33"/>
      <c r="C876" s="133" t="s">
        <v>2309</v>
      </c>
      <c r="D876" s="133" t="s">
        <v>307</v>
      </c>
      <c r="E876" s="134" t="s">
        <v>6794</v>
      </c>
      <c r="F876" s="135" t="s">
        <v>6795</v>
      </c>
      <c r="G876" s="136" t="s">
        <v>5668</v>
      </c>
      <c r="H876" s="137">
        <v>68</v>
      </c>
      <c r="I876" s="138"/>
      <c r="J876" s="139">
        <f>ROUND(I876*H876,2)</f>
        <v>0</v>
      </c>
      <c r="K876" s="135" t="s">
        <v>721</v>
      </c>
      <c r="L876" s="33"/>
      <c r="M876" s="140" t="s">
        <v>42</v>
      </c>
      <c r="N876" s="141" t="s">
        <v>50</v>
      </c>
      <c r="P876" s="142">
        <f>O876*H876</f>
        <v>0</v>
      </c>
      <c r="Q876" s="142">
        <v>0</v>
      </c>
      <c r="R876" s="142">
        <f>Q876*H876</f>
        <v>0</v>
      </c>
      <c r="S876" s="142">
        <v>0</v>
      </c>
      <c r="T876" s="143">
        <f>S876*H876</f>
        <v>0</v>
      </c>
      <c r="AR876" s="144" t="s">
        <v>311</v>
      </c>
      <c r="AT876" s="144" t="s">
        <v>307</v>
      </c>
      <c r="AU876" s="144" t="s">
        <v>86</v>
      </c>
      <c r="AY876" s="18" t="s">
        <v>305</v>
      </c>
      <c r="BE876" s="145">
        <f>IF(N876="základní",J876,0)</f>
        <v>0</v>
      </c>
      <c r="BF876" s="145">
        <f>IF(N876="snížená",J876,0)</f>
        <v>0</v>
      </c>
      <c r="BG876" s="145">
        <f>IF(N876="zákl. přenesená",J876,0)</f>
        <v>0</v>
      </c>
      <c r="BH876" s="145">
        <f>IF(N876="sníž. přenesená",J876,0)</f>
        <v>0</v>
      </c>
      <c r="BI876" s="145">
        <f>IF(N876="nulová",J876,0)</f>
        <v>0</v>
      </c>
      <c r="BJ876" s="18" t="s">
        <v>86</v>
      </c>
      <c r="BK876" s="145">
        <f>ROUND(I876*H876,2)</f>
        <v>0</v>
      </c>
      <c r="BL876" s="18" t="s">
        <v>311</v>
      </c>
      <c r="BM876" s="144" t="s">
        <v>6796</v>
      </c>
    </row>
    <row r="877" spans="2:65" s="1" customFormat="1" ht="11.25">
      <c r="B877" s="33"/>
      <c r="D877" s="146" t="s">
        <v>313</v>
      </c>
      <c r="F877" s="147" t="s">
        <v>6795</v>
      </c>
      <c r="I877" s="148"/>
      <c r="L877" s="33"/>
      <c r="M877" s="149"/>
      <c r="T877" s="54"/>
      <c r="AT877" s="18" t="s">
        <v>313</v>
      </c>
      <c r="AU877" s="18" t="s">
        <v>86</v>
      </c>
    </row>
    <row r="878" spans="2:65" s="1" customFormat="1" ht="16.5" customHeight="1">
      <c r="B878" s="33"/>
      <c r="C878" s="133" t="s">
        <v>2313</v>
      </c>
      <c r="D878" s="133" t="s">
        <v>307</v>
      </c>
      <c r="E878" s="134" t="s">
        <v>6797</v>
      </c>
      <c r="F878" s="135" t="s">
        <v>6798</v>
      </c>
      <c r="G878" s="136" t="s">
        <v>5668</v>
      </c>
      <c r="H878" s="137">
        <v>4</v>
      </c>
      <c r="I878" s="138"/>
      <c r="J878" s="139">
        <f>ROUND(I878*H878,2)</f>
        <v>0</v>
      </c>
      <c r="K878" s="135" t="s">
        <v>721</v>
      </c>
      <c r="L878" s="33"/>
      <c r="M878" s="140" t="s">
        <v>42</v>
      </c>
      <c r="N878" s="141" t="s">
        <v>50</v>
      </c>
      <c r="P878" s="142">
        <f>O878*H878</f>
        <v>0</v>
      </c>
      <c r="Q878" s="142">
        <v>0</v>
      </c>
      <c r="R878" s="142">
        <f>Q878*H878</f>
        <v>0</v>
      </c>
      <c r="S878" s="142">
        <v>0</v>
      </c>
      <c r="T878" s="143">
        <f>S878*H878</f>
        <v>0</v>
      </c>
      <c r="AR878" s="144" t="s">
        <v>311</v>
      </c>
      <c r="AT878" s="144" t="s">
        <v>307</v>
      </c>
      <c r="AU878" s="144" t="s">
        <v>86</v>
      </c>
      <c r="AY878" s="18" t="s">
        <v>305</v>
      </c>
      <c r="BE878" s="145">
        <f>IF(N878="základní",J878,0)</f>
        <v>0</v>
      </c>
      <c r="BF878" s="145">
        <f>IF(N878="snížená",J878,0)</f>
        <v>0</v>
      </c>
      <c r="BG878" s="145">
        <f>IF(N878="zákl. přenesená",J878,0)</f>
        <v>0</v>
      </c>
      <c r="BH878" s="145">
        <f>IF(N878="sníž. přenesená",J878,0)</f>
        <v>0</v>
      </c>
      <c r="BI878" s="145">
        <f>IF(N878="nulová",J878,0)</f>
        <v>0</v>
      </c>
      <c r="BJ878" s="18" t="s">
        <v>86</v>
      </c>
      <c r="BK878" s="145">
        <f>ROUND(I878*H878,2)</f>
        <v>0</v>
      </c>
      <c r="BL878" s="18" t="s">
        <v>311</v>
      </c>
      <c r="BM878" s="144" t="s">
        <v>6799</v>
      </c>
    </row>
    <row r="879" spans="2:65" s="1" customFormat="1" ht="11.25">
      <c r="B879" s="33"/>
      <c r="D879" s="146" t="s">
        <v>313</v>
      </c>
      <c r="F879" s="147" t="s">
        <v>6798</v>
      </c>
      <c r="I879" s="148"/>
      <c r="L879" s="33"/>
      <c r="M879" s="149"/>
      <c r="T879" s="54"/>
      <c r="AT879" s="18" t="s">
        <v>313</v>
      </c>
      <c r="AU879" s="18" t="s">
        <v>86</v>
      </c>
    </row>
    <row r="880" spans="2:65" s="1" customFormat="1" ht="37.9" customHeight="1">
      <c r="B880" s="33"/>
      <c r="C880" s="133" t="s">
        <v>2317</v>
      </c>
      <c r="D880" s="133" t="s">
        <v>307</v>
      </c>
      <c r="E880" s="134" t="s">
        <v>6800</v>
      </c>
      <c r="F880" s="135" t="s">
        <v>6801</v>
      </c>
      <c r="G880" s="136" t="s">
        <v>5668</v>
      </c>
      <c r="H880" s="137">
        <v>4</v>
      </c>
      <c r="I880" s="138"/>
      <c r="J880" s="139">
        <f>ROUND(I880*H880,2)</f>
        <v>0</v>
      </c>
      <c r="K880" s="135" t="s">
        <v>721</v>
      </c>
      <c r="L880" s="33"/>
      <c r="M880" s="140" t="s">
        <v>42</v>
      </c>
      <c r="N880" s="141" t="s">
        <v>50</v>
      </c>
      <c r="P880" s="142">
        <f>O880*H880</f>
        <v>0</v>
      </c>
      <c r="Q880" s="142">
        <v>0</v>
      </c>
      <c r="R880" s="142">
        <f>Q880*H880</f>
        <v>0</v>
      </c>
      <c r="S880" s="142">
        <v>0</v>
      </c>
      <c r="T880" s="143">
        <f>S880*H880</f>
        <v>0</v>
      </c>
      <c r="AR880" s="144" t="s">
        <v>311</v>
      </c>
      <c r="AT880" s="144" t="s">
        <v>307</v>
      </c>
      <c r="AU880" s="144" t="s">
        <v>86</v>
      </c>
      <c r="AY880" s="18" t="s">
        <v>305</v>
      </c>
      <c r="BE880" s="145">
        <f>IF(N880="základní",J880,0)</f>
        <v>0</v>
      </c>
      <c r="BF880" s="145">
        <f>IF(N880="snížená",J880,0)</f>
        <v>0</v>
      </c>
      <c r="BG880" s="145">
        <f>IF(N880="zákl. přenesená",J880,0)</f>
        <v>0</v>
      </c>
      <c r="BH880" s="145">
        <f>IF(N880="sníž. přenesená",J880,0)</f>
        <v>0</v>
      </c>
      <c r="BI880" s="145">
        <f>IF(N880="nulová",J880,0)</f>
        <v>0</v>
      </c>
      <c r="BJ880" s="18" t="s">
        <v>86</v>
      </c>
      <c r="BK880" s="145">
        <f>ROUND(I880*H880,2)</f>
        <v>0</v>
      </c>
      <c r="BL880" s="18" t="s">
        <v>311</v>
      </c>
      <c r="BM880" s="144" t="s">
        <v>6802</v>
      </c>
    </row>
    <row r="881" spans="2:65" s="1" customFormat="1" ht="19.5">
      <c r="B881" s="33"/>
      <c r="D881" s="146" t="s">
        <v>313</v>
      </c>
      <c r="F881" s="147" t="s">
        <v>6801</v>
      </c>
      <c r="I881" s="148"/>
      <c r="L881" s="33"/>
      <c r="M881" s="149"/>
      <c r="T881" s="54"/>
      <c r="AT881" s="18" t="s">
        <v>313</v>
      </c>
      <c r="AU881" s="18" t="s">
        <v>86</v>
      </c>
    </row>
    <row r="882" spans="2:65" s="1" customFormat="1" ht="21.75" customHeight="1">
      <c r="B882" s="33"/>
      <c r="C882" s="133" t="s">
        <v>2321</v>
      </c>
      <c r="D882" s="133" t="s">
        <v>307</v>
      </c>
      <c r="E882" s="134" t="s">
        <v>6803</v>
      </c>
      <c r="F882" s="135" t="s">
        <v>6804</v>
      </c>
      <c r="G882" s="136" t="s">
        <v>5668</v>
      </c>
      <c r="H882" s="137">
        <v>4</v>
      </c>
      <c r="I882" s="138"/>
      <c r="J882" s="139">
        <f>ROUND(I882*H882,2)</f>
        <v>0</v>
      </c>
      <c r="K882" s="135" t="s">
        <v>721</v>
      </c>
      <c r="L882" s="33"/>
      <c r="M882" s="140" t="s">
        <v>42</v>
      </c>
      <c r="N882" s="141" t="s">
        <v>50</v>
      </c>
      <c r="P882" s="142">
        <f>O882*H882</f>
        <v>0</v>
      </c>
      <c r="Q882" s="142">
        <v>0</v>
      </c>
      <c r="R882" s="142">
        <f>Q882*H882</f>
        <v>0</v>
      </c>
      <c r="S882" s="142">
        <v>0</v>
      </c>
      <c r="T882" s="143">
        <f>S882*H882</f>
        <v>0</v>
      </c>
      <c r="AR882" s="144" t="s">
        <v>311</v>
      </c>
      <c r="AT882" s="144" t="s">
        <v>307</v>
      </c>
      <c r="AU882" s="144" t="s">
        <v>86</v>
      </c>
      <c r="AY882" s="18" t="s">
        <v>305</v>
      </c>
      <c r="BE882" s="145">
        <f>IF(N882="základní",J882,0)</f>
        <v>0</v>
      </c>
      <c r="BF882" s="145">
        <f>IF(N882="snížená",J882,0)</f>
        <v>0</v>
      </c>
      <c r="BG882" s="145">
        <f>IF(N882="zákl. přenesená",J882,0)</f>
        <v>0</v>
      </c>
      <c r="BH882" s="145">
        <f>IF(N882="sníž. přenesená",J882,0)</f>
        <v>0</v>
      </c>
      <c r="BI882" s="145">
        <f>IF(N882="nulová",J882,0)</f>
        <v>0</v>
      </c>
      <c r="BJ882" s="18" t="s">
        <v>86</v>
      </c>
      <c r="BK882" s="145">
        <f>ROUND(I882*H882,2)</f>
        <v>0</v>
      </c>
      <c r="BL882" s="18" t="s">
        <v>311</v>
      </c>
      <c r="BM882" s="144" t="s">
        <v>6805</v>
      </c>
    </row>
    <row r="883" spans="2:65" s="1" customFormat="1" ht="11.25">
      <c r="B883" s="33"/>
      <c r="D883" s="146" t="s">
        <v>313</v>
      </c>
      <c r="F883" s="147" t="s">
        <v>6804</v>
      </c>
      <c r="I883" s="148"/>
      <c r="L883" s="33"/>
      <c r="M883" s="149"/>
      <c r="T883" s="54"/>
      <c r="AT883" s="18" t="s">
        <v>313</v>
      </c>
      <c r="AU883" s="18" t="s">
        <v>86</v>
      </c>
    </row>
    <row r="884" spans="2:65" s="1" customFormat="1" ht="16.5" customHeight="1">
      <c r="B884" s="33"/>
      <c r="C884" s="133" t="s">
        <v>2325</v>
      </c>
      <c r="D884" s="133" t="s">
        <v>307</v>
      </c>
      <c r="E884" s="134" t="s">
        <v>6806</v>
      </c>
      <c r="F884" s="135" t="s">
        <v>6807</v>
      </c>
      <c r="G884" s="136" t="s">
        <v>5668</v>
      </c>
      <c r="H884" s="137">
        <v>4</v>
      </c>
      <c r="I884" s="138"/>
      <c r="J884" s="139">
        <f>ROUND(I884*H884,2)</f>
        <v>0</v>
      </c>
      <c r="K884" s="135" t="s">
        <v>721</v>
      </c>
      <c r="L884" s="33"/>
      <c r="M884" s="140" t="s">
        <v>42</v>
      </c>
      <c r="N884" s="141" t="s">
        <v>50</v>
      </c>
      <c r="P884" s="142">
        <f>O884*H884</f>
        <v>0</v>
      </c>
      <c r="Q884" s="142">
        <v>0</v>
      </c>
      <c r="R884" s="142">
        <f>Q884*H884</f>
        <v>0</v>
      </c>
      <c r="S884" s="142">
        <v>0</v>
      </c>
      <c r="T884" s="143">
        <f>S884*H884</f>
        <v>0</v>
      </c>
      <c r="AR884" s="144" t="s">
        <v>311</v>
      </c>
      <c r="AT884" s="144" t="s">
        <v>307</v>
      </c>
      <c r="AU884" s="144" t="s">
        <v>86</v>
      </c>
      <c r="AY884" s="18" t="s">
        <v>305</v>
      </c>
      <c r="BE884" s="145">
        <f>IF(N884="základní",J884,0)</f>
        <v>0</v>
      </c>
      <c r="BF884" s="145">
        <f>IF(N884="snížená",J884,0)</f>
        <v>0</v>
      </c>
      <c r="BG884" s="145">
        <f>IF(N884="zákl. přenesená",J884,0)</f>
        <v>0</v>
      </c>
      <c r="BH884" s="145">
        <f>IF(N884="sníž. přenesená",J884,0)</f>
        <v>0</v>
      </c>
      <c r="BI884" s="145">
        <f>IF(N884="nulová",J884,0)</f>
        <v>0</v>
      </c>
      <c r="BJ884" s="18" t="s">
        <v>86</v>
      </c>
      <c r="BK884" s="145">
        <f>ROUND(I884*H884,2)</f>
        <v>0</v>
      </c>
      <c r="BL884" s="18" t="s">
        <v>311</v>
      </c>
      <c r="BM884" s="144" t="s">
        <v>6808</v>
      </c>
    </row>
    <row r="885" spans="2:65" s="1" customFormat="1" ht="11.25">
      <c r="B885" s="33"/>
      <c r="D885" s="146" t="s">
        <v>313</v>
      </c>
      <c r="F885" s="147" t="s">
        <v>6807</v>
      </c>
      <c r="I885" s="148"/>
      <c r="L885" s="33"/>
      <c r="M885" s="149"/>
      <c r="T885" s="54"/>
      <c r="AT885" s="18" t="s">
        <v>313</v>
      </c>
      <c r="AU885" s="18" t="s">
        <v>86</v>
      </c>
    </row>
    <row r="886" spans="2:65" s="1" customFormat="1" ht="16.5" customHeight="1">
      <c r="B886" s="33"/>
      <c r="C886" s="133" t="s">
        <v>2329</v>
      </c>
      <c r="D886" s="133" t="s">
        <v>307</v>
      </c>
      <c r="E886" s="134" t="s">
        <v>6809</v>
      </c>
      <c r="F886" s="135" t="s">
        <v>6810</v>
      </c>
      <c r="G886" s="136" t="s">
        <v>5668</v>
      </c>
      <c r="H886" s="137">
        <v>8</v>
      </c>
      <c r="I886" s="138"/>
      <c r="J886" s="139">
        <f>ROUND(I886*H886,2)</f>
        <v>0</v>
      </c>
      <c r="K886" s="135" t="s">
        <v>721</v>
      </c>
      <c r="L886" s="33"/>
      <c r="M886" s="140" t="s">
        <v>42</v>
      </c>
      <c r="N886" s="141" t="s">
        <v>50</v>
      </c>
      <c r="P886" s="142">
        <f>O886*H886</f>
        <v>0</v>
      </c>
      <c r="Q886" s="142">
        <v>0</v>
      </c>
      <c r="R886" s="142">
        <f>Q886*H886</f>
        <v>0</v>
      </c>
      <c r="S886" s="142">
        <v>0</v>
      </c>
      <c r="T886" s="143">
        <f>S886*H886</f>
        <v>0</v>
      </c>
      <c r="AR886" s="144" t="s">
        <v>311</v>
      </c>
      <c r="AT886" s="144" t="s">
        <v>307</v>
      </c>
      <c r="AU886" s="144" t="s">
        <v>86</v>
      </c>
      <c r="AY886" s="18" t="s">
        <v>305</v>
      </c>
      <c r="BE886" s="145">
        <f>IF(N886="základní",J886,0)</f>
        <v>0</v>
      </c>
      <c r="BF886" s="145">
        <f>IF(N886="snížená",J886,0)</f>
        <v>0</v>
      </c>
      <c r="BG886" s="145">
        <f>IF(N886="zákl. přenesená",J886,0)</f>
        <v>0</v>
      </c>
      <c r="BH886" s="145">
        <f>IF(N886="sníž. přenesená",J886,0)</f>
        <v>0</v>
      </c>
      <c r="BI886" s="145">
        <f>IF(N886="nulová",J886,0)</f>
        <v>0</v>
      </c>
      <c r="BJ886" s="18" t="s">
        <v>86</v>
      </c>
      <c r="BK886" s="145">
        <f>ROUND(I886*H886,2)</f>
        <v>0</v>
      </c>
      <c r="BL886" s="18" t="s">
        <v>311</v>
      </c>
      <c r="BM886" s="144" t="s">
        <v>6811</v>
      </c>
    </row>
    <row r="887" spans="2:65" s="1" customFormat="1" ht="11.25">
      <c r="B887" s="33"/>
      <c r="D887" s="146" t="s">
        <v>313</v>
      </c>
      <c r="F887" s="147" t="s">
        <v>6810</v>
      </c>
      <c r="I887" s="148"/>
      <c r="L887" s="33"/>
      <c r="M887" s="149"/>
      <c r="T887" s="54"/>
      <c r="AT887" s="18" t="s">
        <v>313</v>
      </c>
      <c r="AU887" s="18" t="s">
        <v>86</v>
      </c>
    </row>
    <row r="888" spans="2:65" s="1" customFormat="1" ht="16.5" customHeight="1">
      <c r="B888" s="33"/>
      <c r="C888" s="133" t="s">
        <v>2333</v>
      </c>
      <c r="D888" s="133" t="s">
        <v>307</v>
      </c>
      <c r="E888" s="134" t="s">
        <v>6812</v>
      </c>
      <c r="F888" s="135" t="s">
        <v>6813</v>
      </c>
      <c r="G888" s="136" t="s">
        <v>5668</v>
      </c>
      <c r="H888" s="137">
        <v>8</v>
      </c>
      <c r="I888" s="138"/>
      <c r="J888" s="139">
        <f>ROUND(I888*H888,2)</f>
        <v>0</v>
      </c>
      <c r="K888" s="135" t="s">
        <v>721</v>
      </c>
      <c r="L888" s="33"/>
      <c r="M888" s="140" t="s">
        <v>42</v>
      </c>
      <c r="N888" s="141" t="s">
        <v>50</v>
      </c>
      <c r="P888" s="142">
        <f>O888*H888</f>
        <v>0</v>
      </c>
      <c r="Q888" s="142">
        <v>0</v>
      </c>
      <c r="R888" s="142">
        <f>Q888*H888</f>
        <v>0</v>
      </c>
      <c r="S888" s="142">
        <v>0</v>
      </c>
      <c r="T888" s="143">
        <f>S888*H888</f>
        <v>0</v>
      </c>
      <c r="AR888" s="144" t="s">
        <v>311</v>
      </c>
      <c r="AT888" s="144" t="s">
        <v>307</v>
      </c>
      <c r="AU888" s="144" t="s">
        <v>86</v>
      </c>
      <c r="AY888" s="18" t="s">
        <v>305</v>
      </c>
      <c r="BE888" s="145">
        <f>IF(N888="základní",J888,0)</f>
        <v>0</v>
      </c>
      <c r="BF888" s="145">
        <f>IF(N888="snížená",J888,0)</f>
        <v>0</v>
      </c>
      <c r="BG888" s="145">
        <f>IF(N888="zákl. přenesená",J888,0)</f>
        <v>0</v>
      </c>
      <c r="BH888" s="145">
        <f>IF(N888="sníž. přenesená",J888,0)</f>
        <v>0</v>
      </c>
      <c r="BI888" s="145">
        <f>IF(N888="nulová",J888,0)</f>
        <v>0</v>
      </c>
      <c r="BJ888" s="18" t="s">
        <v>86</v>
      </c>
      <c r="BK888" s="145">
        <f>ROUND(I888*H888,2)</f>
        <v>0</v>
      </c>
      <c r="BL888" s="18" t="s">
        <v>311</v>
      </c>
      <c r="BM888" s="144" t="s">
        <v>6814</v>
      </c>
    </row>
    <row r="889" spans="2:65" s="1" customFormat="1" ht="11.25">
      <c r="B889" s="33"/>
      <c r="D889" s="146" t="s">
        <v>313</v>
      </c>
      <c r="F889" s="147" t="s">
        <v>6813</v>
      </c>
      <c r="I889" s="148"/>
      <c r="L889" s="33"/>
      <c r="M889" s="149"/>
      <c r="T889" s="54"/>
      <c r="AT889" s="18" t="s">
        <v>313</v>
      </c>
      <c r="AU889" s="18" t="s">
        <v>86</v>
      </c>
    </row>
    <row r="890" spans="2:65" s="1" customFormat="1" ht="16.5" customHeight="1">
      <c r="B890" s="33"/>
      <c r="C890" s="133" t="s">
        <v>2337</v>
      </c>
      <c r="D890" s="133" t="s">
        <v>307</v>
      </c>
      <c r="E890" s="134" t="s">
        <v>6815</v>
      </c>
      <c r="F890" s="135" t="s">
        <v>6816</v>
      </c>
      <c r="G890" s="136" t="s">
        <v>5668</v>
      </c>
      <c r="H890" s="137">
        <v>2</v>
      </c>
      <c r="I890" s="138"/>
      <c r="J890" s="139">
        <f>ROUND(I890*H890,2)</f>
        <v>0</v>
      </c>
      <c r="K890" s="135" t="s">
        <v>721</v>
      </c>
      <c r="L890" s="33"/>
      <c r="M890" s="140" t="s">
        <v>42</v>
      </c>
      <c r="N890" s="141" t="s">
        <v>50</v>
      </c>
      <c r="P890" s="142">
        <f>O890*H890</f>
        <v>0</v>
      </c>
      <c r="Q890" s="142">
        <v>0</v>
      </c>
      <c r="R890" s="142">
        <f>Q890*H890</f>
        <v>0</v>
      </c>
      <c r="S890" s="142">
        <v>0</v>
      </c>
      <c r="T890" s="143">
        <f>S890*H890</f>
        <v>0</v>
      </c>
      <c r="AR890" s="144" t="s">
        <v>311</v>
      </c>
      <c r="AT890" s="144" t="s">
        <v>307</v>
      </c>
      <c r="AU890" s="144" t="s">
        <v>86</v>
      </c>
      <c r="AY890" s="18" t="s">
        <v>305</v>
      </c>
      <c r="BE890" s="145">
        <f>IF(N890="základní",J890,0)</f>
        <v>0</v>
      </c>
      <c r="BF890" s="145">
        <f>IF(N890="snížená",J890,0)</f>
        <v>0</v>
      </c>
      <c r="BG890" s="145">
        <f>IF(N890="zákl. přenesená",J890,0)</f>
        <v>0</v>
      </c>
      <c r="BH890" s="145">
        <f>IF(N890="sníž. přenesená",J890,0)</f>
        <v>0</v>
      </c>
      <c r="BI890" s="145">
        <f>IF(N890="nulová",J890,0)</f>
        <v>0</v>
      </c>
      <c r="BJ890" s="18" t="s">
        <v>86</v>
      </c>
      <c r="BK890" s="145">
        <f>ROUND(I890*H890,2)</f>
        <v>0</v>
      </c>
      <c r="BL890" s="18" t="s">
        <v>311</v>
      </c>
      <c r="BM890" s="144" t="s">
        <v>6817</v>
      </c>
    </row>
    <row r="891" spans="2:65" s="1" customFormat="1" ht="11.25">
      <c r="B891" s="33"/>
      <c r="D891" s="146" t="s">
        <v>313</v>
      </c>
      <c r="F891" s="147" t="s">
        <v>6816</v>
      </c>
      <c r="I891" s="148"/>
      <c r="L891" s="33"/>
      <c r="M891" s="149"/>
      <c r="T891" s="54"/>
      <c r="AT891" s="18" t="s">
        <v>313</v>
      </c>
      <c r="AU891" s="18" t="s">
        <v>86</v>
      </c>
    </row>
    <row r="892" spans="2:65" s="1" customFormat="1" ht="16.5" customHeight="1">
      <c r="B892" s="33"/>
      <c r="C892" s="133" t="s">
        <v>2341</v>
      </c>
      <c r="D892" s="133" t="s">
        <v>307</v>
      </c>
      <c r="E892" s="134" t="s">
        <v>6818</v>
      </c>
      <c r="F892" s="135" t="s">
        <v>6819</v>
      </c>
      <c r="G892" s="136" t="s">
        <v>5668</v>
      </c>
      <c r="H892" s="137">
        <v>2</v>
      </c>
      <c r="I892" s="138"/>
      <c r="J892" s="139">
        <f>ROUND(I892*H892,2)</f>
        <v>0</v>
      </c>
      <c r="K892" s="135" t="s">
        <v>721</v>
      </c>
      <c r="L892" s="33"/>
      <c r="M892" s="140" t="s">
        <v>42</v>
      </c>
      <c r="N892" s="141" t="s">
        <v>50</v>
      </c>
      <c r="P892" s="142">
        <f>O892*H892</f>
        <v>0</v>
      </c>
      <c r="Q892" s="142">
        <v>0</v>
      </c>
      <c r="R892" s="142">
        <f>Q892*H892</f>
        <v>0</v>
      </c>
      <c r="S892" s="142">
        <v>0</v>
      </c>
      <c r="T892" s="143">
        <f>S892*H892</f>
        <v>0</v>
      </c>
      <c r="AR892" s="144" t="s">
        <v>311</v>
      </c>
      <c r="AT892" s="144" t="s">
        <v>307</v>
      </c>
      <c r="AU892" s="144" t="s">
        <v>86</v>
      </c>
      <c r="AY892" s="18" t="s">
        <v>305</v>
      </c>
      <c r="BE892" s="145">
        <f>IF(N892="základní",J892,0)</f>
        <v>0</v>
      </c>
      <c r="BF892" s="145">
        <f>IF(N892="snížená",J892,0)</f>
        <v>0</v>
      </c>
      <c r="BG892" s="145">
        <f>IF(N892="zákl. přenesená",J892,0)</f>
        <v>0</v>
      </c>
      <c r="BH892" s="145">
        <f>IF(N892="sníž. přenesená",J892,0)</f>
        <v>0</v>
      </c>
      <c r="BI892" s="145">
        <f>IF(N892="nulová",J892,0)</f>
        <v>0</v>
      </c>
      <c r="BJ892" s="18" t="s">
        <v>86</v>
      </c>
      <c r="BK892" s="145">
        <f>ROUND(I892*H892,2)</f>
        <v>0</v>
      </c>
      <c r="BL892" s="18" t="s">
        <v>311</v>
      </c>
      <c r="BM892" s="144" t="s">
        <v>6820</v>
      </c>
    </row>
    <row r="893" spans="2:65" s="1" customFormat="1" ht="11.25">
      <c r="B893" s="33"/>
      <c r="D893" s="146" t="s">
        <v>313</v>
      </c>
      <c r="F893" s="147" t="s">
        <v>6819</v>
      </c>
      <c r="I893" s="148"/>
      <c r="L893" s="33"/>
      <c r="M893" s="149"/>
      <c r="T893" s="54"/>
      <c r="AT893" s="18" t="s">
        <v>313</v>
      </c>
      <c r="AU893" s="18" t="s">
        <v>86</v>
      </c>
    </row>
    <row r="894" spans="2:65" s="1" customFormat="1" ht="16.5" customHeight="1">
      <c r="B894" s="33"/>
      <c r="C894" s="133" t="s">
        <v>2345</v>
      </c>
      <c r="D894" s="133" t="s">
        <v>307</v>
      </c>
      <c r="E894" s="134" t="s">
        <v>6821</v>
      </c>
      <c r="F894" s="135" t="s">
        <v>6822</v>
      </c>
      <c r="G894" s="136" t="s">
        <v>5668</v>
      </c>
      <c r="H894" s="137">
        <v>8</v>
      </c>
      <c r="I894" s="138"/>
      <c r="J894" s="139">
        <f>ROUND(I894*H894,2)</f>
        <v>0</v>
      </c>
      <c r="K894" s="135" t="s">
        <v>721</v>
      </c>
      <c r="L894" s="33"/>
      <c r="M894" s="140" t="s">
        <v>42</v>
      </c>
      <c r="N894" s="141" t="s">
        <v>50</v>
      </c>
      <c r="P894" s="142">
        <f>O894*H894</f>
        <v>0</v>
      </c>
      <c r="Q894" s="142">
        <v>0</v>
      </c>
      <c r="R894" s="142">
        <f>Q894*H894</f>
        <v>0</v>
      </c>
      <c r="S894" s="142">
        <v>0</v>
      </c>
      <c r="T894" s="143">
        <f>S894*H894</f>
        <v>0</v>
      </c>
      <c r="AR894" s="144" t="s">
        <v>311</v>
      </c>
      <c r="AT894" s="144" t="s">
        <v>307</v>
      </c>
      <c r="AU894" s="144" t="s">
        <v>86</v>
      </c>
      <c r="AY894" s="18" t="s">
        <v>305</v>
      </c>
      <c r="BE894" s="145">
        <f>IF(N894="základní",J894,0)</f>
        <v>0</v>
      </c>
      <c r="BF894" s="145">
        <f>IF(N894="snížená",J894,0)</f>
        <v>0</v>
      </c>
      <c r="BG894" s="145">
        <f>IF(N894="zákl. přenesená",J894,0)</f>
        <v>0</v>
      </c>
      <c r="BH894" s="145">
        <f>IF(N894="sníž. přenesená",J894,0)</f>
        <v>0</v>
      </c>
      <c r="BI894" s="145">
        <f>IF(N894="nulová",J894,0)</f>
        <v>0</v>
      </c>
      <c r="BJ894" s="18" t="s">
        <v>86</v>
      </c>
      <c r="BK894" s="145">
        <f>ROUND(I894*H894,2)</f>
        <v>0</v>
      </c>
      <c r="BL894" s="18" t="s">
        <v>311</v>
      </c>
      <c r="BM894" s="144" t="s">
        <v>6823</v>
      </c>
    </row>
    <row r="895" spans="2:65" s="1" customFormat="1" ht="11.25">
      <c r="B895" s="33"/>
      <c r="D895" s="146" t="s">
        <v>313</v>
      </c>
      <c r="F895" s="147" t="s">
        <v>6822</v>
      </c>
      <c r="I895" s="148"/>
      <c r="L895" s="33"/>
      <c r="M895" s="149"/>
      <c r="T895" s="54"/>
      <c r="AT895" s="18" t="s">
        <v>313</v>
      </c>
      <c r="AU895" s="18" t="s">
        <v>86</v>
      </c>
    </row>
    <row r="896" spans="2:65" s="1" customFormat="1" ht="24.2" customHeight="1">
      <c r="B896" s="33"/>
      <c r="C896" s="133" t="s">
        <v>2349</v>
      </c>
      <c r="D896" s="133" t="s">
        <v>307</v>
      </c>
      <c r="E896" s="134" t="s">
        <v>6824</v>
      </c>
      <c r="F896" s="135" t="s">
        <v>6825</v>
      </c>
      <c r="G896" s="136" t="s">
        <v>5668</v>
      </c>
      <c r="H896" s="137">
        <v>8</v>
      </c>
      <c r="I896" s="138"/>
      <c r="J896" s="139">
        <f>ROUND(I896*H896,2)</f>
        <v>0</v>
      </c>
      <c r="K896" s="135" t="s">
        <v>721</v>
      </c>
      <c r="L896" s="33"/>
      <c r="M896" s="140" t="s">
        <v>42</v>
      </c>
      <c r="N896" s="141" t="s">
        <v>50</v>
      </c>
      <c r="P896" s="142">
        <f>O896*H896</f>
        <v>0</v>
      </c>
      <c r="Q896" s="142">
        <v>0</v>
      </c>
      <c r="R896" s="142">
        <f>Q896*H896</f>
        <v>0</v>
      </c>
      <c r="S896" s="142">
        <v>0</v>
      </c>
      <c r="T896" s="143">
        <f>S896*H896</f>
        <v>0</v>
      </c>
      <c r="AR896" s="144" t="s">
        <v>311</v>
      </c>
      <c r="AT896" s="144" t="s">
        <v>307</v>
      </c>
      <c r="AU896" s="144" t="s">
        <v>86</v>
      </c>
      <c r="AY896" s="18" t="s">
        <v>305</v>
      </c>
      <c r="BE896" s="145">
        <f>IF(N896="základní",J896,0)</f>
        <v>0</v>
      </c>
      <c r="BF896" s="145">
        <f>IF(N896="snížená",J896,0)</f>
        <v>0</v>
      </c>
      <c r="BG896" s="145">
        <f>IF(N896="zákl. přenesená",J896,0)</f>
        <v>0</v>
      </c>
      <c r="BH896" s="145">
        <f>IF(N896="sníž. přenesená",J896,0)</f>
        <v>0</v>
      </c>
      <c r="BI896" s="145">
        <f>IF(N896="nulová",J896,0)</f>
        <v>0</v>
      </c>
      <c r="BJ896" s="18" t="s">
        <v>86</v>
      </c>
      <c r="BK896" s="145">
        <f>ROUND(I896*H896,2)</f>
        <v>0</v>
      </c>
      <c r="BL896" s="18" t="s">
        <v>311</v>
      </c>
      <c r="BM896" s="144" t="s">
        <v>6826</v>
      </c>
    </row>
    <row r="897" spans="2:65" s="1" customFormat="1" ht="19.5">
      <c r="B897" s="33"/>
      <c r="D897" s="146" t="s">
        <v>313</v>
      </c>
      <c r="F897" s="147" t="s">
        <v>6825</v>
      </c>
      <c r="I897" s="148"/>
      <c r="L897" s="33"/>
      <c r="M897" s="149"/>
      <c r="T897" s="54"/>
      <c r="AT897" s="18" t="s">
        <v>313</v>
      </c>
      <c r="AU897" s="18" t="s">
        <v>86</v>
      </c>
    </row>
    <row r="898" spans="2:65" s="1" customFormat="1" ht="24.2" customHeight="1">
      <c r="B898" s="33"/>
      <c r="C898" s="133" t="s">
        <v>2353</v>
      </c>
      <c r="D898" s="133" t="s">
        <v>307</v>
      </c>
      <c r="E898" s="134" t="s">
        <v>6343</v>
      </c>
      <c r="F898" s="135" t="s">
        <v>6344</v>
      </c>
      <c r="G898" s="136" t="s">
        <v>5668</v>
      </c>
      <c r="H898" s="137">
        <v>118</v>
      </c>
      <c r="I898" s="138"/>
      <c r="J898" s="139">
        <f>ROUND(I898*H898,2)</f>
        <v>0</v>
      </c>
      <c r="K898" s="135" t="s">
        <v>721</v>
      </c>
      <c r="L898" s="33"/>
      <c r="M898" s="140" t="s">
        <v>42</v>
      </c>
      <c r="N898" s="141" t="s">
        <v>50</v>
      </c>
      <c r="P898" s="142">
        <f>O898*H898</f>
        <v>0</v>
      </c>
      <c r="Q898" s="142">
        <v>0</v>
      </c>
      <c r="R898" s="142">
        <f>Q898*H898</f>
        <v>0</v>
      </c>
      <c r="S898" s="142">
        <v>0</v>
      </c>
      <c r="T898" s="143">
        <f>S898*H898</f>
        <v>0</v>
      </c>
      <c r="AR898" s="144" t="s">
        <v>311</v>
      </c>
      <c r="AT898" s="144" t="s">
        <v>307</v>
      </c>
      <c r="AU898" s="144" t="s">
        <v>86</v>
      </c>
      <c r="AY898" s="18" t="s">
        <v>305</v>
      </c>
      <c r="BE898" s="145">
        <f>IF(N898="základní",J898,0)</f>
        <v>0</v>
      </c>
      <c r="BF898" s="145">
        <f>IF(N898="snížená",J898,0)</f>
        <v>0</v>
      </c>
      <c r="BG898" s="145">
        <f>IF(N898="zákl. přenesená",J898,0)</f>
        <v>0</v>
      </c>
      <c r="BH898" s="145">
        <f>IF(N898="sníž. přenesená",J898,0)</f>
        <v>0</v>
      </c>
      <c r="BI898" s="145">
        <f>IF(N898="nulová",J898,0)</f>
        <v>0</v>
      </c>
      <c r="BJ898" s="18" t="s">
        <v>86</v>
      </c>
      <c r="BK898" s="145">
        <f>ROUND(I898*H898,2)</f>
        <v>0</v>
      </c>
      <c r="BL898" s="18" t="s">
        <v>311</v>
      </c>
      <c r="BM898" s="144" t="s">
        <v>6827</v>
      </c>
    </row>
    <row r="899" spans="2:65" s="1" customFormat="1" ht="11.25">
      <c r="B899" s="33"/>
      <c r="D899" s="146" t="s">
        <v>313</v>
      </c>
      <c r="F899" s="147" t="s">
        <v>6344</v>
      </c>
      <c r="I899" s="148"/>
      <c r="L899" s="33"/>
      <c r="M899" s="149"/>
      <c r="T899" s="54"/>
      <c r="AT899" s="18" t="s">
        <v>313</v>
      </c>
      <c r="AU899" s="18" t="s">
        <v>86</v>
      </c>
    </row>
    <row r="900" spans="2:65" s="1" customFormat="1" ht="16.5" customHeight="1">
      <c r="B900" s="33"/>
      <c r="C900" s="133" t="s">
        <v>2357</v>
      </c>
      <c r="D900" s="133" t="s">
        <v>307</v>
      </c>
      <c r="E900" s="134" t="s">
        <v>6828</v>
      </c>
      <c r="F900" s="135" t="s">
        <v>6829</v>
      </c>
      <c r="G900" s="136" t="s">
        <v>5668</v>
      </c>
      <c r="H900" s="137">
        <v>252</v>
      </c>
      <c r="I900" s="138"/>
      <c r="J900" s="139">
        <f>ROUND(I900*H900,2)</f>
        <v>0</v>
      </c>
      <c r="K900" s="135" t="s">
        <v>721</v>
      </c>
      <c r="L900" s="33"/>
      <c r="M900" s="140" t="s">
        <v>42</v>
      </c>
      <c r="N900" s="141" t="s">
        <v>50</v>
      </c>
      <c r="P900" s="142">
        <f>O900*H900</f>
        <v>0</v>
      </c>
      <c r="Q900" s="142">
        <v>0</v>
      </c>
      <c r="R900" s="142">
        <f>Q900*H900</f>
        <v>0</v>
      </c>
      <c r="S900" s="142">
        <v>0</v>
      </c>
      <c r="T900" s="143">
        <f>S900*H900</f>
        <v>0</v>
      </c>
      <c r="AR900" s="144" t="s">
        <v>311</v>
      </c>
      <c r="AT900" s="144" t="s">
        <v>307</v>
      </c>
      <c r="AU900" s="144" t="s">
        <v>86</v>
      </c>
      <c r="AY900" s="18" t="s">
        <v>305</v>
      </c>
      <c r="BE900" s="145">
        <f>IF(N900="základní",J900,0)</f>
        <v>0</v>
      </c>
      <c r="BF900" s="145">
        <f>IF(N900="snížená",J900,0)</f>
        <v>0</v>
      </c>
      <c r="BG900" s="145">
        <f>IF(N900="zákl. přenesená",J900,0)</f>
        <v>0</v>
      </c>
      <c r="BH900" s="145">
        <f>IF(N900="sníž. přenesená",J900,0)</f>
        <v>0</v>
      </c>
      <c r="BI900" s="145">
        <f>IF(N900="nulová",J900,0)</f>
        <v>0</v>
      </c>
      <c r="BJ900" s="18" t="s">
        <v>86</v>
      </c>
      <c r="BK900" s="145">
        <f>ROUND(I900*H900,2)</f>
        <v>0</v>
      </c>
      <c r="BL900" s="18" t="s">
        <v>311</v>
      </c>
      <c r="BM900" s="144" t="s">
        <v>6830</v>
      </c>
    </row>
    <row r="901" spans="2:65" s="1" customFormat="1" ht="11.25">
      <c r="B901" s="33"/>
      <c r="D901" s="146" t="s">
        <v>313</v>
      </c>
      <c r="F901" s="147" t="s">
        <v>6829</v>
      </c>
      <c r="I901" s="148"/>
      <c r="L901" s="33"/>
      <c r="M901" s="149"/>
      <c r="T901" s="54"/>
      <c r="AT901" s="18" t="s">
        <v>313</v>
      </c>
      <c r="AU901" s="18" t="s">
        <v>86</v>
      </c>
    </row>
    <row r="902" spans="2:65" s="1" customFormat="1" ht="16.5" customHeight="1">
      <c r="B902" s="33"/>
      <c r="C902" s="133" t="s">
        <v>2361</v>
      </c>
      <c r="D902" s="133" t="s">
        <v>307</v>
      </c>
      <c r="E902" s="134" t="s">
        <v>6831</v>
      </c>
      <c r="F902" s="135" t="s">
        <v>6832</v>
      </c>
      <c r="G902" s="136" t="s">
        <v>5668</v>
      </c>
      <c r="H902" s="137">
        <v>252</v>
      </c>
      <c r="I902" s="138"/>
      <c r="J902" s="139">
        <f>ROUND(I902*H902,2)</f>
        <v>0</v>
      </c>
      <c r="K902" s="135" t="s">
        <v>721</v>
      </c>
      <c r="L902" s="33"/>
      <c r="M902" s="140" t="s">
        <v>42</v>
      </c>
      <c r="N902" s="141" t="s">
        <v>50</v>
      </c>
      <c r="P902" s="142">
        <f>O902*H902</f>
        <v>0</v>
      </c>
      <c r="Q902" s="142">
        <v>0</v>
      </c>
      <c r="R902" s="142">
        <f>Q902*H902</f>
        <v>0</v>
      </c>
      <c r="S902" s="142">
        <v>0</v>
      </c>
      <c r="T902" s="143">
        <f>S902*H902</f>
        <v>0</v>
      </c>
      <c r="AR902" s="144" t="s">
        <v>311</v>
      </c>
      <c r="AT902" s="144" t="s">
        <v>307</v>
      </c>
      <c r="AU902" s="144" t="s">
        <v>86</v>
      </c>
      <c r="AY902" s="18" t="s">
        <v>305</v>
      </c>
      <c r="BE902" s="145">
        <f>IF(N902="základní",J902,0)</f>
        <v>0</v>
      </c>
      <c r="BF902" s="145">
        <f>IF(N902="snížená",J902,0)</f>
        <v>0</v>
      </c>
      <c r="BG902" s="145">
        <f>IF(N902="zákl. přenesená",J902,0)</f>
        <v>0</v>
      </c>
      <c r="BH902" s="145">
        <f>IF(N902="sníž. přenesená",J902,0)</f>
        <v>0</v>
      </c>
      <c r="BI902" s="145">
        <f>IF(N902="nulová",J902,0)</f>
        <v>0</v>
      </c>
      <c r="BJ902" s="18" t="s">
        <v>86</v>
      </c>
      <c r="BK902" s="145">
        <f>ROUND(I902*H902,2)</f>
        <v>0</v>
      </c>
      <c r="BL902" s="18" t="s">
        <v>311</v>
      </c>
      <c r="BM902" s="144" t="s">
        <v>6833</v>
      </c>
    </row>
    <row r="903" spans="2:65" s="1" customFormat="1" ht="11.25">
      <c r="B903" s="33"/>
      <c r="D903" s="146" t="s">
        <v>313</v>
      </c>
      <c r="F903" s="147" t="s">
        <v>6832</v>
      </c>
      <c r="I903" s="148"/>
      <c r="L903" s="33"/>
      <c r="M903" s="149"/>
      <c r="T903" s="54"/>
      <c r="AT903" s="18" t="s">
        <v>313</v>
      </c>
      <c r="AU903" s="18" t="s">
        <v>86</v>
      </c>
    </row>
    <row r="904" spans="2:65" s="1" customFormat="1" ht="16.5" customHeight="1">
      <c r="B904" s="33"/>
      <c r="C904" s="133" t="s">
        <v>2365</v>
      </c>
      <c r="D904" s="133" t="s">
        <v>307</v>
      </c>
      <c r="E904" s="134" t="s">
        <v>6228</v>
      </c>
      <c r="F904" s="135" t="s">
        <v>6229</v>
      </c>
      <c r="G904" s="136" t="s">
        <v>402</v>
      </c>
      <c r="H904" s="137">
        <v>7350</v>
      </c>
      <c r="I904" s="138"/>
      <c r="J904" s="139">
        <f>ROUND(I904*H904,2)</f>
        <v>0</v>
      </c>
      <c r="K904" s="135" t="s">
        <v>310</v>
      </c>
      <c r="L904" s="33"/>
      <c r="M904" s="140" t="s">
        <v>42</v>
      </c>
      <c r="N904" s="141" t="s">
        <v>50</v>
      </c>
      <c r="P904" s="142">
        <f>O904*H904</f>
        <v>0</v>
      </c>
      <c r="Q904" s="142">
        <v>0</v>
      </c>
      <c r="R904" s="142">
        <f>Q904*H904</f>
        <v>0</v>
      </c>
      <c r="S904" s="142">
        <v>0</v>
      </c>
      <c r="T904" s="143">
        <f>S904*H904</f>
        <v>0</v>
      </c>
      <c r="AR904" s="144" t="s">
        <v>311</v>
      </c>
      <c r="AT904" s="144" t="s">
        <v>307</v>
      </c>
      <c r="AU904" s="144" t="s">
        <v>86</v>
      </c>
      <c r="AY904" s="18" t="s">
        <v>305</v>
      </c>
      <c r="BE904" s="145">
        <f>IF(N904="základní",J904,0)</f>
        <v>0</v>
      </c>
      <c r="BF904" s="145">
        <f>IF(N904="snížená",J904,0)</f>
        <v>0</v>
      </c>
      <c r="BG904" s="145">
        <f>IF(N904="zákl. přenesená",J904,0)</f>
        <v>0</v>
      </c>
      <c r="BH904" s="145">
        <f>IF(N904="sníž. přenesená",J904,0)</f>
        <v>0</v>
      </c>
      <c r="BI904" s="145">
        <f>IF(N904="nulová",J904,0)</f>
        <v>0</v>
      </c>
      <c r="BJ904" s="18" t="s">
        <v>86</v>
      </c>
      <c r="BK904" s="145">
        <f>ROUND(I904*H904,2)</f>
        <v>0</v>
      </c>
      <c r="BL904" s="18" t="s">
        <v>311</v>
      </c>
      <c r="BM904" s="144" t="s">
        <v>6834</v>
      </c>
    </row>
    <row r="905" spans="2:65" s="1" customFormat="1" ht="11.25">
      <c r="B905" s="33"/>
      <c r="D905" s="146" t="s">
        <v>313</v>
      </c>
      <c r="F905" s="147" t="s">
        <v>6229</v>
      </c>
      <c r="I905" s="148"/>
      <c r="L905" s="33"/>
      <c r="M905" s="149"/>
      <c r="T905" s="54"/>
      <c r="AT905" s="18" t="s">
        <v>313</v>
      </c>
      <c r="AU905" s="18" t="s">
        <v>86</v>
      </c>
    </row>
    <row r="906" spans="2:65" s="1" customFormat="1" ht="11.25">
      <c r="B906" s="33"/>
      <c r="D906" s="150" t="s">
        <v>315</v>
      </c>
      <c r="F906" s="151" t="s">
        <v>6230</v>
      </c>
      <c r="I906" s="148"/>
      <c r="L906" s="33"/>
      <c r="M906" s="149"/>
      <c r="T906" s="54"/>
      <c r="AT906" s="18" t="s">
        <v>315</v>
      </c>
      <c r="AU906" s="18" t="s">
        <v>86</v>
      </c>
    </row>
    <row r="907" spans="2:65" s="1" customFormat="1" ht="24.2" customHeight="1">
      <c r="B907" s="33"/>
      <c r="C907" s="133" t="s">
        <v>2369</v>
      </c>
      <c r="D907" s="133" t="s">
        <v>307</v>
      </c>
      <c r="E907" s="134" t="s">
        <v>6427</v>
      </c>
      <c r="F907" s="135" t="s">
        <v>6428</v>
      </c>
      <c r="G907" s="136" t="s">
        <v>402</v>
      </c>
      <c r="H907" s="137">
        <v>7000</v>
      </c>
      <c r="I907" s="138"/>
      <c r="J907" s="139">
        <f>ROUND(I907*H907,2)</f>
        <v>0</v>
      </c>
      <c r="K907" s="135" t="s">
        <v>721</v>
      </c>
      <c r="L907" s="33"/>
      <c r="M907" s="140" t="s">
        <v>42</v>
      </c>
      <c r="N907" s="141" t="s">
        <v>50</v>
      </c>
      <c r="P907" s="142">
        <f>O907*H907</f>
        <v>0</v>
      </c>
      <c r="Q907" s="142">
        <v>0</v>
      </c>
      <c r="R907" s="142">
        <f>Q907*H907</f>
        <v>0</v>
      </c>
      <c r="S907" s="142">
        <v>0</v>
      </c>
      <c r="T907" s="143">
        <f>S907*H907</f>
        <v>0</v>
      </c>
      <c r="AR907" s="144" t="s">
        <v>311</v>
      </c>
      <c r="AT907" s="144" t="s">
        <v>307</v>
      </c>
      <c r="AU907" s="144" t="s">
        <v>86</v>
      </c>
      <c r="AY907" s="18" t="s">
        <v>305</v>
      </c>
      <c r="BE907" s="145">
        <f>IF(N907="základní",J907,0)</f>
        <v>0</v>
      </c>
      <c r="BF907" s="145">
        <f>IF(N907="snížená",J907,0)</f>
        <v>0</v>
      </c>
      <c r="BG907" s="145">
        <f>IF(N907="zákl. přenesená",J907,0)</f>
        <v>0</v>
      </c>
      <c r="BH907" s="145">
        <f>IF(N907="sníž. přenesená",J907,0)</f>
        <v>0</v>
      </c>
      <c r="BI907" s="145">
        <f>IF(N907="nulová",J907,0)</f>
        <v>0</v>
      </c>
      <c r="BJ907" s="18" t="s">
        <v>86</v>
      </c>
      <c r="BK907" s="145">
        <f>ROUND(I907*H907,2)</f>
        <v>0</v>
      </c>
      <c r="BL907" s="18" t="s">
        <v>311</v>
      </c>
      <c r="BM907" s="144" t="s">
        <v>6835</v>
      </c>
    </row>
    <row r="908" spans="2:65" s="1" customFormat="1" ht="19.5">
      <c r="B908" s="33"/>
      <c r="D908" s="146" t="s">
        <v>313</v>
      </c>
      <c r="F908" s="147" t="s">
        <v>6428</v>
      </c>
      <c r="I908" s="148"/>
      <c r="L908" s="33"/>
      <c r="M908" s="149"/>
      <c r="T908" s="54"/>
      <c r="AT908" s="18" t="s">
        <v>313</v>
      </c>
      <c r="AU908" s="18" t="s">
        <v>86</v>
      </c>
    </row>
    <row r="909" spans="2:65" s="1" customFormat="1" ht="33" customHeight="1">
      <c r="B909" s="33"/>
      <c r="C909" s="133" t="s">
        <v>2373</v>
      </c>
      <c r="D909" s="133" t="s">
        <v>307</v>
      </c>
      <c r="E909" s="134" t="s">
        <v>6640</v>
      </c>
      <c r="F909" s="135" t="s">
        <v>6641</v>
      </c>
      <c r="G909" s="136" t="s">
        <v>402</v>
      </c>
      <c r="H909" s="137">
        <v>350</v>
      </c>
      <c r="I909" s="138"/>
      <c r="J909" s="139">
        <f>ROUND(I909*H909,2)</f>
        <v>0</v>
      </c>
      <c r="K909" s="135" t="s">
        <v>721</v>
      </c>
      <c r="L909" s="33"/>
      <c r="M909" s="140" t="s">
        <v>42</v>
      </c>
      <c r="N909" s="141" t="s">
        <v>50</v>
      </c>
      <c r="P909" s="142">
        <f>O909*H909</f>
        <v>0</v>
      </c>
      <c r="Q909" s="142">
        <v>0</v>
      </c>
      <c r="R909" s="142">
        <f>Q909*H909</f>
        <v>0</v>
      </c>
      <c r="S909" s="142">
        <v>0</v>
      </c>
      <c r="T909" s="143">
        <f>S909*H909</f>
        <v>0</v>
      </c>
      <c r="AR909" s="144" t="s">
        <v>311</v>
      </c>
      <c r="AT909" s="144" t="s">
        <v>307</v>
      </c>
      <c r="AU909" s="144" t="s">
        <v>86</v>
      </c>
      <c r="AY909" s="18" t="s">
        <v>305</v>
      </c>
      <c r="BE909" s="145">
        <f>IF(N909="základní",J909,0)</f>
        <v>0</v>
      </c>
      <c r="BF909" s="145">
        <f>IF(N909="snížená",J909,0)</f>
        <v>0</v>
      </c>
      <c r="BG909" s="145">
        <f>IF(N909="zákl. přenesená",J909,0)</f>
        <v>0</v>
      </c>
      <c r="BH909" s="145">
        <f>IF(N909="sníž. přenesená",J909,0)</f>
        <v>0</v>
      </c>
      <c r="BI909" s="145">
        <f>IF(N909="nulová",J909,0)</f>
        <v>0</v>
      </c>
      <c r="BJ909" s="18" t="s">
        <v>86</v>
      </c>
      <c r="BK909" s="145">
        <f>ROUND(I909*H909,2)</f>
        <v>0</v>
      </c>
      <c r="BL909" s="18" t="s">
        <v>311</v>
      </c>
      <c r="BM909" s="144" t="s">
        <v>6836</v>
      </c>
    </row>
    <row r="910" spans="2:65" s="1" customFormat="1" ht="19.5">
      <c r="B910" s="33"/>
      <c r="D910" s="146" t="s">
        <v>313</v>
      </c>
      <c r="F910" s="147" t="s">
        <v>6641</v>
      </c>
      <c r="I910" s="148"/>
      <c r="L910" s="33"/>
      <c r="M910" s="149"/>
      <c r="T910" s="54"/>
      <c r="AT910" s="18" t="s">
        <v>313</v>
      </c>
      <c r="AU910" s="18" t="s">
        <v>86</v>
      </c>
    </row>
    <row r="911" spans="2:65" s="1" customFormat="1" ht="21.75" customHeight="1">
      <c r="B911" s="33"/>
      <c r="C911" s="133" t="s">
        <v>2377</v>
      </c>
      <c r="D911" s="133" t="s">
        <v>307</v>
      </c>
      <c r="E911" s="134" t="s">
        <v>6644</v>
      </c>
      <c r="F911" s="135" t="s">
        <v>6645</v>
      </c>
      <c r="G911" s="136" t="s">
        <v>5668</v>
      </c>
      <c r="H911" s="137">
        <v>750</v>
      </c>
      <c r="I911" s="138"/>
      <c r="J911" s="139">
        <f>ROUND(I911*H911,2)</f>
        <v>0</v>
      </c>
      <c r="K911" s="135" t="s">
        <v>721</v>
      </c>
      <c r="L911" s="33"/>
      <c r="M911" s="140" t="s">
        <v>42</v>
      </c>
      <c r="N911" s="141" t="s">
        <v>50</v>
      </c>
      <c r="P911" s="142">
        <f>O911*H911</f>
        <v>0</v>
      </c>
      <c r="Q911" s="142">
        <v>0</v>
      </c>
      <c r="R911" s="142">
        <f>Q911*H911</f>
        <v>0</v>
      </c>
      <c r="S911" s="142">
        <v>0</v>
      </c>
      <c r="T911" s="143">
        <f>S911*H911</f>
        <v>0</v>
      </c>
      <c r="AR911" s="144" t="s">
        <v>311</v>
      </c>
      <c r="AT911" s="144" t="s">
        <v>307</v>
      </c>
      <c r="AU911" s="144" t="s">
        <v>86</v>
      </c>
      <c r="AY911" s="18" t="s">
        <v>305</v>
      </c>
      <c r="BE911" s="145">
        <f>IF(N911="základní",J911,0)</f>
        <v>0</v>
      </c>
      <c r="BF911" s="145">
        <f>IF(N911="snížená",J911,0)</f>
        <v>0</v>
      </c>
      <c r="BG911" s="145">
        <f>IF(N911="zákl. přenesená",J911,0)</f>
        <v>0</v>
      </c>
      <c r="BH911" s="145">
        <f>IF(N911="sníž. přenesená",J911,0)</f>
        <v>0</v>
      </c>
      <c r="BI911" s="145">
        <f>IF(N911="nulová",J911,0)</f>
        <v>0</v>
      </c>
      <c r="BJ911" s="18" t="s">
        <v>86</v>
      </c>
      <c r="BK911" s="145">
        <f>ROUND(I911*H911,2)</f>
        <v>0</v>
      </c>
      <c r="BL911" s="18" t="s">
        <v>311</v>
      </c>
      <c r="BM911" s="144" t="s">
        <v>6837</v>
      </c>
    </row>
    <row r="912" spans="2:65" s="1" customFormat="1" ht="11.25">
      <c r="B912" s="33"/>
      <c r="D912" s="146" t="s">
        <v>313</v>
      </c>
      <c r="F912" s="147" t="s">
        <v>6645</v>
      </c>
      <c r="I912" s="148"/>
      <c r="L912" s="33"/>
      <c r="M912" s="149"/>
      <c r="T912" s="54"/>
      <c r="AT912" s="18" t="s">
        <v>313</v>
      </c>
      <c r="AU912" s="18" t="s">
        <v>86</v>
      </c>
    </row>
    <row r="913" spans="2:65" s="1" customFormat="1" ht="16.5" customHeight="1">
      <c r="B913" s="33"/>
      <c r="C913" s="133" t="s">
        <v>2381</v>
      </c>
      <c r="D913" s="133" t="s">
        <v>307</v>
      </c>
      <c r="E913" s="134" t="s">
        <v>6433</v>
      </c>
      <c r="F913" s="135" t="s">
        <v>6434</v>
      </c>
      <c r="G913" s="136" t="s">
        <v>5668</v>
      </c>
      <c r="H913" s="137">
        <v>750</v>
      </c>
      <c r="I913" s="138"/>
      <c r="J913" s="139">
        <f>ROUND(I913*H913,2)</f>
        <v>0</v>
      </c>
      <c r="K913" s="135" t="s">
        <v>721</v>
      </c>
      <c r="L913" s="33"/>
      <c r="M913" s="140" t="s">
        <v>42</v>
      </c>
      <c r="N913" s="141" t="s">
        <v>50</v>
      </c>
      <c r="P913" s="142">
        <f>O913*H913</f>
        <v>0</v>
      </c>
      <c r="Q913" s="142">
        <v>0</v>
      </c>
      <c r="R913" s="142">
        <f>Q913*H913</f>
        <v>0</v>
      </c>
      <c r="S913" s="142">
        <v>0</v>
      </c>
      <c r="T913" s="143">
        <f>S913*H913</f>
        <v>0</v>
      </c>
      <c r="AR913" s="144" t="s">
        <v>311</v>
      </c>
      <c r="AT913" s="144" t="s">
        <v>307</v>
      </c>
      <c r="AU913" s="144" t="s">
        <v>86</v>
      </c>
      <c r="AY913" s="18" t="s">
        <v>305</v>
      </c>
      <c r="BE913" s="145">
        <f>IF(N913="základní",J913,0)</f>
        <v>0</v>
      </c>
      <c r="BF913" s="145">
        <f>IF(N913="snížená",J913,0)</f>
        <v>0</v>
      </c>
      <c r="BG913" s="145">
        <f>IF(N913="zákl. přenesená",J913,0)</f>
        <v>0</v>
      </c>
      <c r="BH913" s="145">
        <f>IF(N913="sníž. přenesená",J913,0)</f>
        <v>0</v>
      </c>
      <c r="BI913" s="145">
        <f>IF(N913="nulová",J913,0)</f>
        <v>0</v>
      </c>
      <c r="BJ913" s="18" t="s">
        <v>86</v>
      </c>
      <c r="BK913" s="145">
        <f>ROUND(I913*H913,2)</f>
        <v>0</v>
      </c>
      <c r="BL913" s="18" t="s">
        <v>311</v>
      </c>
      <c r="BM913" s="144" t="s">
        <v>6838</v>
      </c>
    </row>
    <row r="914" spans="2:65" s="1" customFormat="1" ht="11.25">
      <c r="B914" s="33"/>
      <c r="D914" s="146" t="s">
        <v>313</v>
      </c>
      <c r="F914" s="147" t="s">
        <v>6434</v>
      </c>
      <c r="I914" s="148"/>
      <c r="L914" s="33"/>
      <c r="M914" s="149"/>
      <c r="T914" s="54"/>
      <c r="AT914" s="18" t="s">
        <v>313</v>
      </c>
      <c r="AU914" s="18" t="s">
        <v>86</v>
      </c>
    </row>
    <row r="915" spans="2:65" s="1" customFormat="1" ht="24.2" customHeight="1">
      <c r="B915" s="33"/>
      <c r="C915" s="133" t="s">
        <v>2385</v>
      </c>
      <c r="D915" s="133" t="s">
        <v>307</v>
      </c>
      <c r="E915" s="134" t="s">
        <v>6243</v>
      </c>
      <c r="F915" s="135" t="s">
        <v>6244</v>
      </c>
      <c r="G915" s="136" t="s">
        <v>402</v>
      </c>
      <c r="H915" s="137">
        <v>1050</v>
      </c>
      <c r="I915" s="138"/>
      <c r="J915" s="139">
        <f>ROUND(I915*H915,2)</f>
        <v>0</v>
      </c>
      <c r="K915" s="135" t="s">
        <v>310</v>
      </c>
      <c r="L915" s="33"/>
      <c r="M915" s="140" t="s">
        <v>42</v>
      </c>
      <c r="N915" s="141" t="s">
        <v>50</v>
      </c>
      <c r="P915" s="142">
        <f>O915*H915</f>
        <v>0</v>
      </c>
      <c r="Q915" s="142">
        <v>0</v>
      </c>
      <c r="R915" s="142">
        <f>Q915*H915</f>
        <v>0</v>
      </c>
      <c r="S915" s="142">
        <v>0</v>
      </c>
      <c r="T915" s="143">
        <f>S915*H915</f>
        <v>0</v>
      </c>
      <c r="AR915" s="144" t="s">
        <v>311</v>
      </c>
      <c r="AT915" s="144" t="s">
        <v>307</v>
      </c>
      <c r="AU915" s="144" t="s">
        <v>86</v>
      </c>
      <c r="AY915" s="18" t="s">
        <v>305</v>
      </c>
      <c r="BE915" s="145">
        <f>IF(N915="základní",J915,0)</f>
        <v>0</v>
      </c>
      <c r="BF915" s="145">
        <f>IF(N915="snížená",J915,0)</f>
        <v>0</v>
      </c>
      <c r="BG915" s="145">
        <f>IF(N915="zákl. přenesená",J915,0)</f>
        <v>0</v>
      </c>
      <c r="BH915" s="145">
        <f>IF(N915="sníž. přenesená",J915,0)</f>
        <v>0</v>
      </c>
      <c r="BI915" s="145">
        <f>IF(N915="nulová",J915,0)</f>
        <v>0</v>
      </c>
      <c r="BJ915" s="18" t="s">
        <v>86</v>
      </c>
      <c r="BK915" s="145">
        <f>ROUND(I915*H915,2)</f>
        <v>0</v>
      </c>
      <c r="BL915" s="18" t="s">
        <v>311</v>
      </c>
      <c r="BM915" s="144" t="s">
        <v>6839</v>
      </c>
    </row>
    <row r="916" spans="2:65" s="1" customFormat="1" ht="19.5">
      <c r="B916" s="33"/>
      <c r="D916" s="146" t="s">
        <v>313</v>
      </c>
      <c r="F916" s="147" t="s">
        <v>6244</v>
      </c>
      <c r="I916" s="148"/>
      <c r="L916" s="33"/>
      <c r="M916" s="149"/>
      <c r="T916" s="54"/>
      <c r="AT916" s="18" t="s">
        <v>313</v>
      </c>
      <c r="AU916" s="18" t="s">
        <v>86</v>
      </c>
    </row>
    <row r="917" spans="2:65" s="1" customFormat="1" ht="11.25">
      <c r="B917" s="33"/>
      <c r="D917" s="150" t="s">
        <v>315</v>
      </c>
      <c r="F917" s="151" t="s">
        <v>6245</v>
      </c>
      <c r="I917" s="148"/>
      <c r="L917" s="33"/>
      <c r="M917" s="149"/>
      <c r="T917" s="54"/>
      <c r="AT917" s="18" t="s">
        <v>315</v>
      </c>
      <c r="AU917" s="18" t="s">
        <v>86</v>
      </c>
    </row>
    <row r="918" spans="2:65" s="1" customFormat="1" ht="24.2" customHeight="1">
      <c r="B918" s="33"/>
      <c r="C918" s="133" t="s">
        <v>2389</v>
      </c>
      <c r="D918" s="133" t="s">
        <v>307</v>
      </c>
      <c r="E918" s="134" t="s">
        <v>6435</v>
      </c>
      <c r="F918" s="135" t="s">
        <v>6250</v>
      </c>
      <c r="G918" s="136" t="s">
        <v>402</v>
      </c>
      <c r="H918" s="137">
        <v>600</v>
      </c>
      <c r="I918" s="138"/>
      <c r="J918" s="139">
        <f>ROUND(I918*H918,2)</f>
        <v>0</v>
      </c>
      <c r="K918" s="135" t="s">
        <v>721</v>
      </c>
      <c r="L918" s="33"/>
      <c r="M918" s="140" t="s">
        <v>42</v>
      </c>
      <c r="N918" s="141" t="s">
        <v>50</v>
      </c>
      <c r="P918" s="142">
        <f>O918*H918</f>
        <v>0</v>
      </c>
      <c r="Q918" s="142">
        <v>0</v>
      </c>
      <c r="R918" s="142">
        <f>Q918*H918</f>
        <v>0</v>
      </c>
      <c r="S918" s="142">
        <v>0</v>
      </c>
      <c r="T918" s="143">
        <f>S918*H918</f>
        <v>0</v>
      </c>
      <c r="AR918" s="144" t="s">
        <v>311</v>
      </c>
      <c r="AT918" s="144" t="s">
        <v>307</v>
      </c>
      <c r="AU918" s="144" t="s">
        <v>86</v>
      </c>
      <c r="AY918" s="18" t="s">
        <v>305</v>
      </c>
      <c r="BE918" s="145">
        <f>IF(N918="základní",J918,0)</f>
        <v>0</v>
      </c>
      <c r="BF918" s="145">
        <f>IF(N918="snížená",J918,0)</f>
        <v>0</v>
      </c>
      <c r="BG918" s="145">
        <f>IF(N918="zákl. přenesená",J918,0)</f>
        <v>0</v>
      </c>
      <c r="BH918" s="145">
        <f>IF(N918="sníž. přenesená",J918,0)</f>
        <v>0</v>
      </c>
      <c r="BI918" s="145">
        <f>IF(N918="nulová",J918,0)</f>
        <v>0</v>
      </c>
      <c r="BJ918" s="18" t="s">
        <v>86</v>
      </c>
      <c r="BK918" s="145">
        <f>ROUND(I918*H918,2)</f>
        <v>0</v>
      </c>
      <c r="BL918" s="18" t="s">
        <v>311</v>
      </c>
      <c r="BM918" s="144" t="s">
        <v>6840</v>
      </c>
    </row>
    <row r="919" spans="2:65" s="1" customFormat="1" ht="19.5">
      <c r="B919" s="33"/>
      <c r="D919" s="146" t="s">
        <v>313</v>
      </c>
      <c r="F919" s="147" t="s">
        <v>6250</v>
      </c>
      <c r="I919" s="148"/>
      <c r="L919" s="33"/>
      <c r="M919" s="149"/>
      <c r="T919" s="54"/>
      <c r="AT919" s="18" t="s">
        <v>313</v>
      </c>
      <c r="AU919" s="18" t="s">
        <v>86</v>
      </c>
    </row>
    <row r="920" spans="2:65" s="1" customFormat="1" ht="24.2" customHeight="1">
      <c r="B920" s="33"/>
      <c r="C920" s="133" t="s">
        <v>2393</v>
      </c>
      <c r="D920" s="133" t="s">
        <v>307</v>
      </c>
      <c r="E920" s="134" t="s">
        <v>6436</v>
      </c>
      <c r="F920" s="135" t="s">
        <v>6252</v>
      </c>
      <c r="G920" s="136" t="s">
        <v>402</v>
      </c>
      <c r="H920" s="137">
        <v>400</v>
      </c>
      <c r="I920" s="138"/>
      <c r="J920" s="139">
        <f>ROUND(I920*H920,2)</f>
        <v>0</v>
      </c>
      <c r="K920" s="135" t="s">
        <v>721</v>
      </c>
      <c r="L920" s="33"/>
      <c r="M920" s="140" t="s">
        <v>42</v>
      </c>
      <c r="N920" s="141" t="s">
        <v>50</v>
      </c>
      <c r="P920" s="142">
        <f>O920*H920</f>
        <v>0</v>
      </c>
      <c r="Q920" s="142">
        <v>0</v>
      </c>
      <c r="R920" s="142">
        <f>Q920*H920</f>
        <v>0</v>
      </c>
      <c r="S920" s="142">
        <v>0</v>
      </c>
      <c r="T920" s="143">
        <f>S920*H920</f>
        <v>0</v>
      </c>
      <c r="AR920" s="144" t="s">
        <v>311</v>
      </c>
      <c r="AT920" s="144" t="s">
        <v>307</v>
      </c>
      <c r="AU920" s="144" t="s">
        <v>86</v>
      </c>
      <c r="AY920" s="18" t="s">
        <v>305</v>
      </c>
      <c r="BE920" s="145">
        <f>IF(N920="základní",J920,0)</f>
        <v>0</v>
      </c>
      <c r="BF920" s="145">
        <f>IF(N920="snížená",J920,0)</f>
        <v>0</v>
      </c>
      <c r="BG920" s="145">
        <f>IF(N920="zákl. přenesená",J920,0)</f>
        <v>0</v>
      </c>
      <c r="BH920" s="145">
        <f>IF(N920="sníž. přenesená",J920,0)</f>
        <v>0</v>
      </c>
      <c r="BI920" s="145">
        <f>IF(N920="nulová",J920,0)</f>
        <v>0</v>
      </c>
      <c r="BJ920" s="18" t="s">
        <v>86</v>
      </c>
      <c r="BK920" s="145">
        <f>ROUND(I920*H920,2)</f>
        <v>0</v>
      </c>
      <c r="BL920" s="18" t="s">
        <v>311</v>
      </c>
      <c r="BM920" s="144" t="s">
        <v>6841</v>
      </c>
    </row>
    <row r="921" spans="2:65" s="1" customFormat="1" ht="19.5">
      <c r="B921" s="33"/>
      <c r="D921" s="146" t="s">
        <v>313</v>
      </c>
      <c r="F921" s="147" t="s">
        <v>6252</v>
      </c>
      <c r="I921" s="148"/>
      <c r="L921" s="33"/>
      <c r="M921" s="149"/>
      <c r="T921" s="54"/>
      <c r="AT921" s="18" t="s">
        <v>313</v>
      </c>
      <c r="AU921" s="18" t="s">
        <v>86</v>
      </c>
    </row>
    <row r="922" spans="2:65" s="1" customFormat="1" ht="24.2" customHeight="1">
      <c r="B922" s="33"/>
      <c r="C922" s="133" t="s">
        <v>2397</v>
      </c>
      <c r="D922" s="133" t="s">
        <v>307</v>
      </c>
      <c r="E922" s="134" t="s">
        <v>6253</v>
      </c>
      <c r="F922" s="135" t="s">
        <v>6254</v>
      </c>
      <c r="G922" s="136" t="s">
        <v>402</v>
      </c>
      <c r="H922" s="137">
        <v>50</v>
      </c>
      <c r="I922" s="138"/>
      <c r="J922" s="139">
        <f>ROUND(I922*H922,2)</f>
        <v>0</v>
      </c>
      <c r="K922" s="135" t="s">
        <v>721</v>
      </c>
      <c r="L922" s="33"/>
      <c r="M922" s="140" t="s">
        <v>42</v>
      </c>
      <c r="N922" s="141" t="s">
        <v>50</v>
      </c>
      <c r="P922" s="142">
        <f>O922*H922</f>
        <v>0</v>
      </c>
      <c r="Q922" s="142">
        <v>0</v>
      </c>
      <c r="R922" s="142">
        <f>Q922*H922</f>
        <v>0</v>
      </c>
      <c r="S922" s="142">
        <v>0</v>
      </c>
      <c r="T922" s="143">
        <f>S922*H922</f>
        <v>0</v>
      </c>
      <c r="AR922" s="144" t="s">
        <v>311</v>
      </c>
      <c r="AT922" s="144" t="s">
        <v>307</v>
      </c>
      <c r="AU922" s="144" t="s">
        <v>86</v>
      </c>
      <c r="AY922" s="18" t="s">
        <v>305</v>
      </c>
      <c r="BE922" s="145">
        <f>IF(N922="základní",J922,0)</f>
        <v>0</v>
      </c>
      <c r="BF922" s="145">
        <f>IF(N922="snížená",J922,0)</f>
        <v>0</v>
      </c>
      <c r="BG922" s="145">
        <f>IF(N922="zákl. přenesená",J922,0)</f>
        <v>0</v>
      </c>
      <c r="BH922" s="145">
        <f>IF(N922="sníž. přenesená",J922,0)</f>
        <v>0</v>
      </c>
      <c r="BI922" s="145">
        <f>IF(N922="nulová",J922,0)</f>
        <v>0</v>
      </c>
      <c r="BJ922" s="18" t="s">
        <v>86</v>
      </c>
      <c r="BK922" s="145">
        <f>ROUND(I922*H922,2)</f>
        <v>0</v>
      </c>
      <c r="BL922" s="18" t="s">
        <v>311</v>
      </c>
      <c r="BM922" s="144" t="s">
        <v>6842</v>
      </c>
    </row>
    <row r="923" spans="2:65" s="1" customFormat="1" ht="19.5">
      <c r="B923" s="33"/>
      <c r="D923" s="146" t="s">
        <v>313</v>
      </c>
      <c r="F923" s="147" t="s">
        <v>6254</v>
      </c>
      <c r="I923" s="148"/>
      <c r="L923" s="33"/>
      <c r="M923" s="149"/>
      <c r="T923" s="54"/>
      <c r="AT923" s="18" t="s">
        <v>313</v>
      </c>
      <c r="AU923" s="18" t="s">
        <v>86</v>
      </c>
    </row>
    <row r="924" spans="2:65" s="1" customFormat="1" ht="16.5" customHeight="1">
      <c r="B924" s="33"/>
      <c r="C924" s="133" t="s">
        <v>2401</v>
      </c>
      <c r="D924" s="133" t="s">
        <v>307</v>
      </c>
      <c r="E924" s="134" t="s">
        <v>6255</v>
      </c>
      <c r="F924" s="135" t="s">
        <v>6256</v>
      </c>
      <c r="G924" s="136" t="s">
        <v>402</v>
      </c>
      <c r="H924" s="137">
        <v>1150</v>
      </c>
      <c r="I924" s="138"/>
      <c r="J924" s="139">
        <f>ROUND(I924*H924,2)</f>
        <v>0</v>
      </c>
      <c r="K924" s="135" t="s">
        <v>721</v>
      </c>
      <c r="L924" s="33"/>
      <c r="M924" s="140" t="s">
        <v>42</v>
      </c>
      <c r="N924" s="141" t="s">
        <v>50</v>
      </c>
      <c r="P924" s="142">
        <f>O924*H924</f>
        <v>0</v>
      </c>
      <c r="Q924" s="142">
        <v>0</v>
      </c>
      <c r="R924" s="142">
        <f>Q924*H924</f>
        <v>0</v>
      </c>
      <c r="S924" s="142">
        <v>0</v>
      </c>
      <c r="T924" s="143">
        <f>S924*H924</f>
        <v>0</v>
      </c>
      <c r="AR924" s="144" t="s">
        <v>311</v>
      </c>
      <c r="AT924" s="144" t="s">
        <v>307</v>
      </c>
      <c r="AU924" s="144" t="s">
        <v>86</v>
      </c>
      <c r="AY924" s="18" t="s">
        <v>305</v>
      </c>
      <c r="BE924" s="145">
        <f>IF(N924="základní",J924,0)</f>
        <v>0</v>
      </c>
      <c r="BF924" s="145">
        <f>IF(N924="snížená",J924,0)</f>
        <v>0</v>
      </c>
      <c r="BG924" s="145">
        <f>IF(N924="zákl. přenesená",J924,0)</f>
        <v>0</v>
      </c>
      <c r="BH924" s="145">
        <f>IF(N924="sníž. přenesená",J924,0)</f>
        <v>0</v>
      </c>
      <c r="BI924" s="145">
        <f>IF(N924="nulová",J924,0)</f>
        <v>0</v>
      </c>
      <c r="BJ924" s="18" t="s">
        <v>86</v>
      </c>
      <c r="BK924" s="145">
        <f>ROUND(I924*H924,2)</f>
        <v>0</v>
      </c>
      <c r="BL924" s="18" t="s">
        <v>311</v>
      </c>
      <c r="BM924" s="144" t="s">
        <v>6843</v>
      </c>
    </row>
    <row r="925" spans="2:65" s="1" customFormat="1" ht="11.25">
      <c r="B925" s="33"/>
      <c r="D925" s="146" t="s">
        <v>313</v>
      </c>
      <c r="F925" s="147" t="s">
        <v>6256</v>
      </c>
      <c r="I925" s="148"/>
      <c r="L925" s="33"/>
      <c r="M925" s="149"/>
      <c r="T925" s="54"/>
      <c r="AT925" s="18" t="s">
        <v>313</v>
      </c>
      <c r="AU925" s="18" t="s">
        <v>86</v>
      </c>
    </row>
    <row r="926" spans="2:65" s="1" customFormat="1" ht="16.5" customHeight="1">
      <c r="B926" s="33"/>
      <c r="C926" s="133" t="s">
        <v>2405</v>
      </c>
      <c r="D926" s="133" t="s">
        <v>307</v>
      </c>
      <c r="E926" s="134" t="s">
        <v>6257</v>
      </c>
      <c r="F926" s="135" t="s">
        <v>6258</v>
      </c>
      <c r="G926" s="136" t="s">
        <v>402</v>
      </c>
      <c r="H926" s="137">
        <v>1150</v>
      </c>
      <c r="I926" s="138"/>
      <c r="J926" s="139">
        <f>ROUND(I926*H926,2)</f>
        <v>0</v>
      </c>
      <c r="K926" s="135" t="s">
        <v>721</v>
      </c>
      <c r="L926" s="33"/>
      <c r="M926" s="140" t="s">
        <v>42</v>
      </c>
      <c r="N926" s="141" t="s">
        <v>50</v>
      </c>
      <c r="P926" s="142">
        <f>O926*H926</f>
        <v>0</v>
      </c>
      <c r="Q926" s="142">
        <v>0</v>
      </c>
      <c r="R926" s="142">
        <f>Q926*H926</f>
        <v>0</v>
      </c>
      <c r="S926" s="142">
        <v>0</v>
      </c>
      <c r="T926" s="143">
        <f>S926*H926</f>
        <v>0</v>
      </c>
      <c r="AR926" s="144" t="s">
        <v>311</v>
      </c>
      <c r="AT926" s="144" t="s">
        <v>307</v>
      </c>
      <c r="AU926" s="144" t="s">
        <v>86</v>
      </c>
      <c r="AY926" s="18" t="s">
        <v>305</v>
      </c>
      <c r="BE926" s="145">
        <f>IF(N926="základní",J926,0)</f>
        <v>0</v>
      </c>
      <c r="BF926" s="145">
        <f>IF(N926="snížená",J926,0)</f>
        <v>0</v>
      </c>
      <c r="BG926" s="145">
        <f>IF(N926="zákl. přenesená",J926,0)</f>
        <v>0</v>
      </c>
      <c r="BH926" s="145">
        <f>IF(N926="sníž. přenesená",J926,0)</f>
        <v>0</v>
      </c>
      <c r="BI926" s="145">
        <f>IF(N926="nulová",J926,0)</f>
        <v>0</v>
      </c>
      <c r="BJ926" s="18" t="s">
        <v>86</v>
      </c>
      <c r="BK926" s="145">
        <f>ROUND(I926*H926,2)</f>
        <v>0</v>
      </c>
      <c r="BL926" s="18" t="s">
        <v>311</v>
      </c>
      <c r="BM926" s="144" t="s">
        <v>6844</v>
      </c>
    </row>
    <row r="927" spans="2:65" s="1" customFormat="1" ht="11.25">
      <c r="B927" s="33"/>
      <c r="D927" s="146" t="s">
        <v>313</v>
      </c>
      <c r="F927" s="147" t="s">
        <v>6258</v>
      </c>
      <c r="I927" s="148"/>
      <c r="L927" s="33"/>
      <c r="M927" s="149"/>
      <c r="T927" s="54"/>
      <c r="AT927" s="18" t="s">
        <v>313</v>
      </c>
      <c r="AU927" s="18" t="s">
        <v>86</v>
      </c>
    </row>
    <row r="928" spans="2:65" s="1" customFormat="1" ht="33" customHeight="1">
      <c r="B928" s="33"/>
      <c r="C928" s="133" t="s">
        <v>2409</v>
      </c>
      <c r="D928" s="133" t="s">
        <v>307</v>
      </c>
      <c r="E928" s="134" t="s">
        <v>6450</v>
      </c>
      <c r="F928" s="135" t="s">
        <v>6451</v>
      </c>
      <c r="G928" s="136" t="s">
        <v>5668</v>
      </c>
      <c r="H928" s="137">
        <v>337</v>
      </c>
      <c r="I928" s="138"/>
      <c r="J928" s="139">
        <f>ROUND(I928*H928,2)</f>
        <v>0</v>
      </c>
      <c r="K928" s="135" t="s">
        <v>310</v>
      </c>
      <c r="L928" s="33"/>
      <c r="M928" s="140" t="s">
        <v>42</v>
      </c>
      <c r="N928" s="141" t="s">
        <v>50</v>
      </c>
      <c r="P928" s="142">
        <f>O928*H928</f>
        <v>0</v>
      </c>
      <c r="Q928" s="142">
        <v>0</v>
      </c>
      <c r="R928" s="142">
        <f>Q928*H928</f>
        <v>0</v>
      </c>
      <c r="S928" s="142">
        <v>0</v>
      </c>
      <c r="T928" s="143">
        <f>S928*H928</f>
        <v>0</v>
      </c>
      <c r="AR928" s="144" t="s">
        <v>311</v>
      </c>
      <c r="AT928" s="144" t="s">
        <v>307</v>
      </c>
      <c r="AU928" s="144" t="s">
        <v>86</v>
      </c>
      <c r="AY928" s="18" t="s">
        <v>305</v>
      </c>
      <c r="BE928" s="145">
        <f>IF(N928="základní",J928,0)</f>
        <v>0</v>
      </c>
      <c r="BF928" s="145">
        <f>IF(N928="snížená",J928,0)</f>
        <v>0</v>
      </c>
      <c r="BG928" s="145">
        <f>IF(N928="zákl. přenesená",J928,0)</f>
        <v>0</v>
      </c>
      <c r="BH928" s="145">
        <f>IF(N928="sníž. přenesená",J928,0)</f>
        <v>0</v>
      </c>
      <c r="BI928" s="145">
        <f>IF(N928="nulová",J928,0)</f>
        <v>0</v>
      </c>
      <c r="BJ928" s="18" t="s">
        <v>86</v>
      </c>
      <c r="BK928" s="145">
        <f>ROUND(I928*H928,2)</f>
        <v>0</v>
      </c>
      <c r="BL928" s="18" t="s">
        <v>311</v>
      </c>
      <c r="BM928" s="144" t="s">
        <v>6845</v>
      </c>
    </row>
    <row r="929" spans="2:65" s="1" customFormat="1" ht="19.5">
      <c r="B929" s="33"/>
      <c r="D929" s="146" t="s">
        <v>313</v>
      </c>
      <c r="F929" s="147" t="s">
        <v>6451</v>
      </c>
      <c r="I929" s="148"/>
      <c r="L929" s="33"/>
      <c r="M929" s="149"/>
      <c r="T929" s="54"/>
      <c r="AT929" s="18" t="s">
        <v>313</v>
      </c>
      <c r="AU929" s="18" t="s">
        <v>86</v>
      </c>
    </row>
    <row r="930" spans="2:65" s="1" customFormat="1" ht="11.25">
      <c r="B930" s="33"/>
      <c r="D930" s="150" t="s">
        <v>315</v>
      </c>
      <c r="F930" s="151" t="s">
        <v>6452</v>
      </c>
      <c r="I930" s="148"/>
      <c r="L930" s="33"/>
      <c r="M930" s="149"/>
      <c r="T930" s="54"/>
      <c r="AT930" s="18" t="s">
        <v>315</v>
      </c>
      <c r="AU930" s="18" t="s">
        <v>86</v>
      </c>
    </row>
    <row r="931" spans="2:65" s="1" customFormat="1" ht="16.5" customHeight="1">
      <c r="B931" s="33"/>
      <c r="C931" s="133" t="s">
        <v>2413</v>
      </c>
      <c r="D931" s="133" t="s">
        <v>307</v>
      </c>
      <c r="E931" s="134" t="s">
        <v>6846</v>
      </c>
      <c r="F931" s="135" t="s">
        <v>6847</v>
      </c>
      <c r="G931" s="136" t="s">
        <v>5668</v>
      </c>
      <c r="H931" s="137">
        <v>165</v>
      </c>
      <c r="I931" s="138"/>
      <c r="J931" s="139">
        <f>ROUND(I931*H931,2)</f>
        <v>0</v>
      </c>
      <c r="K931" s="135" t="s">
        <v>721</v>
      </c>
      <c r="L931" s="33"/>
      <c r="M931" s="140" t="s">
        <v>42</v>
      </c>
      <c r="N931" s="141" t="s">
        <v>50</v>
      </c>
      <c r="P931" s="142">
        <f>O931*H931</f>
        <v>0</v>
      </c>
      <c r="Q931" s="142">
        <v>0</v>
      </c>
      <c r="R931" s="142">
        <f>Q931*H931</f>
        <v>0</v>
      </c>
      <c r="S931" s="142">
        <v>0</v>
      </c>
      <c r="T931" s="143">
        <f>S931*H931</f>
        <v>0</v>
      </c>
      <c r="AR931" s="144" t="s">
        <v>311</v>
      </c>
      <c r="AT931" s="144" t="s">
        <v>307</v>
      </c>
      <c r="AU931" s="144" t="s">
        <v>86</v>
      </c>
      <c r="AY931" s="18" t="s">
        <v>305</v>
      </c>
      <c r="BE931" s="145">
        <f>IF(N931="základní",J931,0)</f>
        <v>0</v>
      </c>
      <c r="BF931" s="145">
        <f>IF(N931="snížená",J931,0)</f>
        <v>0</v>
      </c>
      <c r="BG931" s="145">
        <f>IF(N931="zákl. přenesená",J931,0)</f>
        <v>0</v>
      </c>
      <c r="BH931" s="145">
        <f>IF(N931="sníž. přenesená",J931,0)</f>
        <v>0</v>
      </c>
      <c r="BI931" s="145">
        <f>IF(N931="nulová",J931,0)</f>
        <v>0</v>
      </c>
      <c r="BJ931" s="18" t="s">
        <v>86</v>
      </c>
      <c r="BK931" s="145">
        <f>ROUND(I931*H931,2)</f>
        <v>0</v>
      </c>
      <c r="BL931" s="18" t="s">
        <v>311</v>
      </c>
      <c r="BM931" s="144" t="s">
        <v>1230</v>
      </c>
    </row>
    <row r="932" spans="2:65" s="1" customFormat="1" ht="11.25">
      <c r="B932" s="33"/>
      <c r="D932" s="146" t="s">
        <v>313</v>
      </c>
      <c r="F932" s="147" t="s">
        <v>6847</v>
      </c>
      <c r="I932" s="148"/>
      <c r="L932" s="33"/>
      <c r="M932" s="149"/>
      <c r="T932" s="54"/>
      <c r="AT932" s="18" t="s">
        <v>313</v>
      </c>
      <c r="AU932" s="18" t="s">
        <v>86</v>
      </c>
    </row>
    <row r="933" spans="2:65" s="1" customFormat="1" ht="16.5" customHeight="1">
      <c r="B933" s="33"/>
      <c r="C933" s="133" t="s">
        <v>2417</v>
      </c>
      <c r="D933" s="133" t="s">
        <v>307</v>
      </c>
      <c r="E933" s="134" t="s">
        <v>6848</v>
      </c>
      <c r="F933" s="135" t="s">
        <v>6276</v>
      </c>
      <c r="G933" s="136" t="s">
        <v>5668</v>
      </c>
      <c r="H933" s="137">
        <v>100</v>
      </c>
      <c r="I933" s="138"/>
      <c r="J933" s="139">
        <f>ROUND(I933*H933,2)</f>
        <v>0</v>
      </c>
      <c r="K933" s="135" t="s">
        <v>721</v>
      </c>
      <c r="L933" s="33"/>
      <c r="M933" s="140" t="s">
        <v>42</v>
      </c>
      <c r="N933" s="141" t="s">
        <v>50</v>
      </c>
      <c r="P933" s="142">
        <f>O933*H933</f>
        <v>0</v>
      </c>
      <c r="Q933" s="142">
        <v>0</v>
      </c>
      <c r="R933" s="142">
        <f>Q933*H933</f>
        <v>0</v>
      </c>
      <c r="S933" s="142">
        <v>0</v>
      </c>
      <c r="T933" s="143">
        <f>S933*H933</f>
        <v>0</v>
      </c>
      <c r="AR933" s="144" t="s">
        <v>311</v>
      </c>
      <c r="AT933" s="144" t="s">
        <v>307</v>
      </c>
      <c r="AU933" s="144" t="s">
        <v>86</v>
      </c>
      <c r="AY933" s="18" t="s">
        <v>305</v>
      </c>
      <c r="BE933" s="145">
        <f>IF(N933="základní",J933,0)</f>
        <v>0</v>
      </c>
      <c r="BF933" s="145">
        <f>IF(N933="snížená",J933,0)</f>
        <v>0</v>
      </c>
      <c r="BG933" s="145">
        <f>IF(N933="zákl. přenesená",J933,0)</f>
        <v>0</v>
      </c>
      <c r="BH933" s="145">
        <f>IF(N933="sníž. přenesená",J933,0)</f>
        <v>0</v>
      </c>
      <c r="BI933" s="145">
        <f>IF(N933="nulová",J933,0)</f>
        <v>0</v>
      </c>
      <c r="BJ933" s="18" t="s">
        <v>86</v>
      </c>
      <c r="BK933" s="145">
        <f>ROUND(I933*H933,2)</f>
        <v>0</v>
      </c>
      <c r="BL933" s="18" t="s">
        <v>311</v>
      </c>
      <c r="BM933" s="144" t="s">
        <v>1707</v>
      </c>
    </row>
    <row r="934" spans="2:65" s="1" customFormat="1" ht="11.25">
      <c r="B934" s="33"/>
      <c r="D934" s="146" t="s">
        <v>313</v>
      </c>
      <c r="F934" s="147" t="s">
        <v>6276</v>
      </c>
      <c r="I934" s="148"/>
      <c r="L934" s="33"/>
      <c r="M934" s="149"/>
      <c r="T934" s="54"/>
      <c r="AT934" s="18" t="s">
        <v>313</v>
      </c>
      <c r="AU934" s="18" t="s">
        <v>86</v>
      </c>
    </row>
    <row r="935" spans="2:65" s="1" customFormat="1" ht="16.5" customHeight="1">
      <c r="B935" s="33"/>
      <c r="C935" s="133" t="s">
        <v>2421</v>
      </c>
      <c r="D935" s="133" t="s">
        <v>307</v>
      </c>
      <c r="E935" s="134" t="s">
        <v>6849</v>
      </c>
      <c r="F935" s="135" t="s">
        <v>6850</v>
      </c>
      <c r="G935" s="136" t="s">
        <v>5668</v>
      </c>
      <c r="H935" s="137">
        <v>72</v>
      </c>
      <c r="I935" s="138"/>
      <c r="J935" s="139">
        <f>ROUND(I935*H935,2)</f>
        <v>0</v>
      </c>
      <c r="K935" s="135" t="s">
        <v>721</v>
      </c>
      <c r="L935" s="33"/>
      <c r="M935" s="140" t="s">
        <v>42</v>
      </c>
      <c r="N935" s="141" t="s">
        <v>50</v>
      </c>
      <c r="P935" s="142">
        <f>O935*H935</f>
        <v>0</v>
      </c>
      <c r="Q935" s="142">
        <v>0</v>
      </c>
      <c r="R935" s="142">
        <f>Q935*H935</f>
        <v>0</v>
      </c>
      <c r="S935" s="142">
        <v>0</v>
      </c>
      <c r="T935" s="143">
        <f>S935*H935</f>
        <v>0</v>
      </c>
      <c r="AR935" s="144" t="s">
        <v>311</v>
      </c>
      <c r="AT935" s="144" t="s">
        <v>307</v>
      </c>
      <c r="AU935" s="144" t="s">
        <v>86</v>
      </c>
      <c r="AY935" s="18" t="s">
        <v>305</v>
      </c>
      <c r="BE935" s="145">
        <f>IF(N935="základní",J935,0)</f>
        <v>0</v>
      </c>
      <c r="BF935" s="145">
        <f>IF(N935="snížená",J935,0)</f>
        <v>0</v>
      </c>
      <c r="BG935" s="145">
        <f>IF(N935="zákl. přenesená",J935,0)</f>
        <v>0</v>
      </c>
      <c r="BH935" s="145">
        <f>IF(N935="sníž. přenesená",J935,0)</f>
        <v>0</v>
      </c>
      <c r="BI935" s="145">
        <f>IF(N935="nulová",J935,0)</f>
        <v>0</v>
      </c>
      <c r="BJ935" s="18" t="s">
        <v>86</v>
      </c>
      <c r="BK935" s="145">
        <f>ROUND(I935*H935,2)</f>
        <v>0</v>
      </c>
      <c r="BL935" s="18" t="s">
        <v>311</v>
      </c>
      <c r="BM935" s="144" t="s">
        <v>6851</v>
      </c>
    </row>
    <row r="936" spans="2:65" s="1" customFormat="1" ht="11.25">
      <c r="B936" s="33"/>
      <c r="D936" s="146" t="s">
        <v>313</v>
      </c>
      <c r="F936" s="147" t="s">
        <v>6850</v>
      </c>
      <c r="I936" s="148"/>
      <c r="L936" s="33"/>
      <c r="M936" s="149"/>
      <c r="T936" s="54"/>
      <c r="AT936" s="18" t="s">
        <v>313</v>
      </c>
      <c r="AU936" s="18" t="s">
        <v>86</v>
      </c>
    </row>
    <row r="937" spans="2:65" s="1" customFormat="1" ht="24.2" customHeight="1">
      <c r="B937" s="33"/>
      <c r="C937" s="133" t="s">
        <v>2425</v>
      </c>
      <c r="D937" s="133" t="s">
        <v>307</v>
      </c>
      <c r="E937" s="134" t="s">
        <v>6453</v>
      </c>
      <c r="F937" s="135" t="s">
        <v>6454</v>
      </c>
      <c r="G937" s="136" t="s">
        <v>5668</v>
      </c>
      <c r="H937" s="137">
        <v>8</v>
      </c>
      <c r="I937" s="138"/>
      <c r="J937" s="139">
        <f>ROUND(I937*H937,2)</f>
        <v>0</v>
      </c>
      <c r="K937" s="135" t="s">
        <v>310</v>
      </c>
      <c r="L937" s="33"/>
      <c r="M937" s="140" t="s">
        <v>42</v>
      </c>
      <c r="N937" s="141" t="s">
        <v>50</v>
      </c>
      <c r="P937" s="142">
        <f>O937*H937</f>
        <v>0</v>
      </c>
      <c r="Q937" s="142">
        <v>0</v>
      </c>
      <c r="R937" s="142">
        <f>Q937*H937</f>
        <v>0</v>
      </c>
      <c r="S937" s="142">
        <v>0</v>
      </c>
      <c r="T937" s="143">
        <f>S937*H937</f>
        <v>0</v>
      </c>
      <c r="AR937" s="144" t="s">
        <v>311</v>
      </c>
      <c r="AT937" s="144" t="s">
        <v>307</v>
      </c>
      <c r="AU937" s="144" t="s">
        <v>86</v>
      </c>
      <c r="AY937" s="18" t="s">
        <v>305</v>
      </c>
      <c r="BE937" s="145">
        <f>IF(N937="základní",J937,0)</f>
        <v>0</v>
      </c>
      <c r="BF937" s="145">
        <f>IF(N937="snížená",J937,0)</f>
        <v>0</v>
      </c>
      <c r="BG937" s="145">
        <f>IF(N937="zákl. přenesená",J937,0)</f>
        <v>0</v>
      </c>
      <c r="BH937" s="145">
        <f>IF(N937="sníž. přenesená",J937,0)</f>
        <v>0</v>
      </c>
      <c r="BI937" s="145">
        <f>IF(N937="nulová",J937,0)</f>
        <v>0</v>
      </c>
      <c r="BJ937" s="18" t="s">
        <v>86</v>
      </c>
      <c r="BK937" s="145">
        <f>ROUND(I937*H937,2)</f>
        <v>0</v>
      </c>
      <c r="BL937" s="18" t="s">
        <v>311</v>
      </c>
      <c r="BM937" s="144" t="s">
        <v>6852</v>
      </c>
    </row>
    <row r="938" spans="2:65" s="1" customFormat="1" ht="19.5">
      <c r="B938" s="33"/>
      <c r="D938" s="146" t="s">
        <v>313</v>
      </c>
      <c r="F938" s="147" t="s">
        <v>6454</v>
      </c>
      <c r="I938" s="148"/>
      <c r="L938" s="33"/>
      <c r="M938" s="149"/>
      <c r="T938" s="54"/>
      <c r="AT938" s="18" t="s">
        <v>313</v>
      </c>
      <c r="AU938" s="18" t="s">
        <v>86</v>
      </c>
    </row>
    <row r="939" spans="2:65" s="1" customFormat="1" ht="11.25">
      <c r="B939" s="33"/>
      <c r="D939" s="150" t="s">
        <v>315</v>
      </c>
      <c r="F939" s="151" t="s">
        <v>6455</v>
      </c>
      <c r="I939" s="148"/>
      <c r="L939" s="33"/>
      <c r="M939" s="149"/>
      <c r="T939" s="54"/>
      <c r="AT939" s="18" t="s">
        <v>315</v>
      </c>
      <c r="AU939" s="18" t="s">
        <v>86</v>
      </c>
    </row>
    <row r="940" spans="2:65" s="1" customFormat="1" ht="16.5" customHeight="1">
      <c r="B940" s="33"/>
      <c r="C940" s="133" t="s">
        <v>2429</v>
      </c>
      <c r="D940" s="133" t="s">
        <v>307</v>
      </c>
      <c r="E940" s="134" t="s">
        <v>6853</v>
      </c>
      <c r="F940" s="135" t="s">
        <v>6854</v>
      </c>
      <c r="G940" s="136" t="s">
        <v>5668</v>
      </c>
      <c r="H940" s="137">
        <v>8</v>
      </c>
      <c r="I940" s="138"/>
      <c r="J940" s="139">
        <f>ROUND(I940*H940,2)</f>
        <v>0</v>
      </c>
      <c r="K940" s="135" t="s">
        <v>721</v>
      </c>
      <c r="L940" s="33"/>
      <c r="M940" s="140" t="s">
        <v>42</v>
      </c>
      <c r="N940" s="141" t="s">
        <v>50</v>
      </c>
      <c r="P940" s="142">
        <f>O940*H940</f>
        <v>0</v>
      </c>
      <c r="Q940" s="142">
        <v>0</v>
      </c>
      <c r="R940" s="142">
        <f>Q940*H940</f>
        <v>0</v>
      </c>
      <c r="S940" s="142">
        <v>0</v>
      </c>
      <c r="T940" s="143">
        <f>S940*H940</f>
        <v>0</v>
      </c>
      <c r="AR940" s="144" t="s">
        <v>311</v>
      </c>
      <c r="AT940" s="144" t="s">
        <v>307</v>
      </c>
      <c r="AU940" s="144" t="s">
        <v>86</v>
      </c>
      <c r="AY940" s="18" t="s">
        <v>305</v>
      </c>
      <c r="BE940" s="145">
        <f>IF(N940="základní",J940,0)</f>
        <v>0</v>
      </c>
      <c r="BF940" s="145">
        <f>IF(N940="snížená",J940,0)</f>
        <v>0</v>
      </c>
      <c r="BG940" s="145">
        <f>IF(N940="zákl. přenesená",J940,0)</f>
        <v>0</v>
      </c>
      <c r="BH940" s="145">
        <f>IF(N940="sníž. přenesená",J940,0)</f>
        <v>0</v>
      </c>
      <c r="BI940" s="145">
        <f>IF(N940="nulová",J940,0)</f>
        <v>0</v>
      </c>
      <c r="BJ940" s="18" t="s">
        <v>86</v>
      </c>
      <c r="BK940" s="145">
        <f>ROUND(I940*H940,2)</f>
        <v>0</v>
      </c>
      <c r="BL940" s="18" t="s">
        <v>311</v>
      </c>
      <c r="BM940" s="144" t="s">
        <v>6855</v>
      </c>
    </row>
    <row r="941" spans="2:65" s="1" customFormat="1" ht="11.25">
      <c r="B941" s="33"/>
      <c r="D941" s="146" t="s">
        <v>313</v>
      </c>
      <c r="F941" s="147" t="s">
        <v>6854</v>
      </c>
      <c r="I941" s="148"/>
      <c r="L941" s="33"/>
      <c r="M941" s="149"/>
      <c r="T941" s="54"/>
      <c r="AT941" s="18" t="s">
        <v>313</v>
      </c>
      <c r="AU941" s="18" t="s">
        <v>86</v>
      </c>
    </row>
    <row r="942" spans="2:65" s="1" customFormat="1" ht="16.5" customHeight="1">
      <c r="B942" s="33"/>
      <c r="C942" s="133" t="s">
        <v>2433</v>
      </c>
      <c r="D942" s="133" t="s">
        <v>307</v>
      </c>
      <c r="E942" s="134" t="s">
        <v>6277</v>
      </c>
      <c r="F942" s="135" t="s">
        <v>6278</v>
      </c>
      <c r="G942" s="136" t="s">
        <v>5668</v>
      </c>
      <c r="H942" s="137">
        <v>8</v>
      </c>
      <c r="I942" s="138"/>
      <c r="J942" s="139">
        <f>ROUND(I942*H942,2)</f>
        <v>0</v>
      </c>
      <c r="K942" s="135" t="s">
        <v>310</v>
      </c>
      <c r="L942" s="33"/>
      <c r="M942" s="140" t="s">
        <v>42</v>
      </c>
      <c r="N942" s="141" t="s">
        <v>50</v>
      </c>
      <c r="P942" s="142">
        <f>O942*H942</f>
        <v>0</v>
      </c>
      <c r="Q942" s="142">
        <v>0</v>
      </c>
      <c r="R942" s="142">
        <f>Q942*H942</f>
        <v>0</v>
      </c>
      <c r="S942" s="142">
        <v>0</v>
      </c>
      <c r="T942" s="143">
        <f>S942*H942</f>
        <v>0</v>
      </c>
      <c r="AR942" s="144" t="s">
        <v>311</v>
      </c>
      <c r="AT942" s="144" t="s">
        <v>307</v>
      </c>
      <c r="AU942" s="144" t="s">
        <v>86</v>
      </c>
      <c r="AY942" s="18" t="s">
        <v>305</v>
      </c>
      <c r="BE942" s="145">
        <f>IF(N942="základní",J942,0)</f>
        <v>0</v>
      </c>
      <c r="BF942" s="145">
        <f>IF(N942="snížená",J942,0)</f>
        <v>0</v>
      </c>
      <c r="BG942" s="145">
        <f>IF(N942="zákl. přenesená",J942,0)</f>
        <v>0</v>
      </c>
      <c r="BH942" s="145">
        <f>IF(N942="sníž. přenesená",J942,0)</f>
        <v>0</v>
      </c>
      <c r="BI942" s="145">
        <f>IF(N942="nulová",J942,0)</f>
        <v>0</v>
      </c>
      <c r="BJ942" s="18" t="s">
        <v>86</v>
      </c>
      <c r="BK942" s="145">
        <f>ROUND(I942*H942,2)</f>
        <v>0</v>
      </c>
      <c r="BL942" s="18" t="s">
        <v>311</v>
      </c>
      <c r="BM942" s="144" t="s">
        <v>5235</v>
      </c>
    </row>
    <row r="943" spans="2:65" s="1" customFormat="1" ht="11.25">
      <c r="B943" s="33"/>
      <c r="D943" s="146" t="s">
        <v>313</v>
      </c>
      <c r="F943" s="147" t="s">
        <v>6278</v>
      </c>
      <c r="I943" s="148"/>
      <c r="L943" s="33"/>
      <c r="M943" s="149"/>
      <c r="T943" s="54"/>
      <c r="AT943" s="18" t="s">
        <v>313</v>
      </c>
      <c r="AU943" s="18" t="s">
        <v>86</v>
      </c>
    </row>
    <row r="944" spans="2:65" s="1" customFormat="1" ht="11.25">
      <c r="B944" s="33"/>
      <c r="D944" s="150" t="s">
        <v>315</v>
      </c>
      <c r="F944" s="151" t="s">
        <v>6279</v>
      </c>
      <c r="I944" s="148"/>
      <c r="L944" s="33"/>
      <c r="M944" s="149"/>
      <c r="T944" s="54"/>
      <c r="AT944" s="18" t="s">
        <v>315</v>
      </c>
      <c r="AU944" s="18" t="s">
        <v>86</v>
      </c>
    </row>
    <row r="945" spans="2:65" s="1" customFormat="1" ht="24.2" customHeight="1">
      <c r="B945" s="33"/>
      <c r="C945" s="133" t="s">
        <v>2437</v>
      </c>
      <c r="D945" s="133" t="s">
        <v>307</v>
      </c>
      <c r="E945" s="134" t="s">
        <v>6546</v>
      </c>
      <c r="F945" s="135" t="s">
        <v>6281</v>
      </c>
      <c r="G945" s="136" t="s">
        <v>5668</v>
      </c>
      <c r="H945" s="137">
        <v>8</v>
      </c>
      <c r="I945" s="138"/>
      <c r="J945" s="139">
        <f>ROUND(I945*H945,2)</f>
        <v>0</v>
      </c>
      <c r="K945" s="135" t="s">
        <v>721</v>
      </c>
      <c r="L945" s="33"/>
      <c r="M945" s="140" t="s">
        <v>42</v>
      </c>
      <c r="N945" s="141" t="s">
        <v>50</v>
      </c>
      <c r="P945" s="142">
        <f>O945*H945</f>
        <v>0</v>
      </c>
      <c r="Q945" s="142">
        <v>0</v>
      </c>
      <c r="R945" s="142">
        <f>Q945*H945</f>
        <v>0</v>
      </c>
      <c r="S945" s="142">
        <v>0</v>
      </c>
      <c r="T945" s="143">
        <f>S945*H945</f>
        <v>0</v>
      </c>
      <c r="AR945" s="144" t="s">
        <v>311</v>
      </c>
      <c r="AT945" s="144" t="s">
        <v>307</v>
      </c>
      <c r="AU945" s="144" t="s">
        <v>86</v>
      </c>
      <c r="AY945" s="18" t="s">
        <v>305</v>
      </c>
      <c r="BE945" s="145">
        <f>IF(N945="základní",J945,0)</f>
        <v>0</v>
      </c>
      <c r="BF945" s="145">
        <f>IF(N945="snížená",J945,0)</f>
        <v>0</v>
      </c>
      <c r="BG945" s="145">
        <f>IF(N945="zákl. přenesená",J945,0)</f>
        <v>0</v>
      </c>
      <c r="BH945" s="145">
        <f>IF(N945="sníž. přenesená",J945,0)</f>
        <v>0</v>
      </c>
      <c r="BI945" s="145">
        <f>IF(N945="nulová",J945,0)</f>
        <v>0</v>
      </c>
      <c r="BJ945" s="18" t="s">
        <v>86</v>
      </c>
      <c r="BK945" s="145">
        <f>ROUND(I945*H945,2)</f>
        <v>0</v>
      </c>
      <c r="BL945" s="18" t="s">
        <v>311</v>
      </c>
      <c r="BM945" s="144" t="s">
        <v>5422</v>
      </c>
    </row>
    <row r="946" spans="2:65" s="1" customFormat="1" ht="11.25">
      <c r="B946" s="33"/>
      <c r="D946" s="146" t="s">
        <v>313</v>
      </c>
      <c r="F946" s="147" t="s">
        <v>6281</v>
      </c>
      <c r="I946" s="148"/>
      <c r="L946" s="33"/>
      <c r="M946" s="149"/>
      <c r="T946" s="54"/>
      <c r="AT946" s="18" t="s">
        <v>313</v>
      </c>
      <c r="AU946" s="18" t="s">
        <v>86</v>
      </c>
    </row>
    <row r="947" spans="2:65" s="1" customFormat="1" ht="16.5" customHeight="1">
      <c r="B947" s="33"/>
      <c r="C947" s="133" t="s">
        <v>2441</v>
      </c>
      <c r="D947" s="133" t="s">
        <v>307</v>
      </c>
      <c r="E947" s="134" t="s">
        <v>6856</v>
      </c>
      <c r="F947" s="135" t="s">
        <v>6857</v>
      </c>
      <c r="G947" s="136" t="s">
        <v>5560</v>
      </c>
      <c r="H947" s="137">
        <v>40</v>
      </c>
      <c r="I947" s="138"/>
      <c r="J947" s="139">
        <f>ROUND(I947*H947,2)</f>
        <v>0</v>
      </c>
      <c r="K947" s="135" t="s">
        <v>721</v>
      </c>
      <c r="L947" s="33"/>
      <c r="M947" s="140" t="s">
        <v>42</v>
      </c>
      <c r="N947" s="141" t="s">
        <v>50</v>
      </c>
      <c r="P947" s="142">
        <f>O947*H947</f>
        <v>0</v>
      </c>
      <c r="Q947" s="142">
        <v>0</v>
      </c>
      <c r="R947" s="142">
        <f>Q947*H947</f>
        <v>0</v>
      </c>
      <c r="S947" s="142">
        <v>0</v>
      </c>
      <c r="T947" s="143">
        <f>S947*H947</f>
        <v>0</v>
      </c>
      <c r="AR947" s="144" t="s">
        <v>311</v>
      </c>
      <c r="AT947" s="144" t="s">
        <v>307</v>
      </c>
      <c r="AU947" s="144" t="s">
        <v>86</v>
      </c>
      <c r="AY947" s="18" t="s">
        <v>305</v>
      </c>
      <c r="BE947" s="145">
        <f>IF(N947="základní",J947,0)</f>
        <v>0</v>
      </c>
      <c r="BF947" s="145">
        <f>IF(N947="snížená",J947,0)</f>
        <v>0</v>
      </c>
      <c r="BG947" s="145">
        <f>IF(N947="zákl. přenesená",J947,0)</f>
        <v>0</v>
      </c>
      <c r="BH947" s="145">
        <f>IF(N947="sníž. přenesená",J947,0)</f>
        <v>0</v>
      </c>
      <c r="BI947" s="145">
        <f>IF(N947="nulová",J947,0)</f>
        <v>0</v>
      </c>
      <c r="BJ947" s="18" t="s">
        <v>86</v>
      </c>
      <c r="BK947" s="145">
        <f>ROUND(I947*H947,2)</f>
        <v>0</v>
      </c>
      <c r="BL947" s="18" t="s">
        <v>311</v>
      </c>
      <c r="BM947" s="144" t="s">
        <v>5544</v>
      </c>
    </row>
    <row r="948" spans="2:65" s="1" customFormat="1" ht="11.25">
      <c r="B948" s="33"/>
      <c r="D948" s="146" t="s">
        <v>313</v>
      </c>
      <c r="F948" s="147" t="s">
        <v>6857</v>
      </c>
      <c r="I948" s="148"/>
      <c r="L948" s="33"/>
      <c r="M948" s="149"/>
      <c r="T948" s="54"/>
      <c r="AT948" s="18" t="s">
        <v>313</v>
      </c>
      <c r="AU948" s="18" t="s">
        <v>86</v>
      </c>
    </row>
    <row r="949" spans="2:65" s="1" customFormat="1" ht="16.5" customHeight="1">
      <c r="B949" s="33"/>
      <c r="C949" s="133" t="s">
        <v>2445</v>
      </c>
      <c r="D949" s="133" t="s">
        <v>307</v>
      </c>
      <c r="E949" s="134" t="s">
        <v>6858</v>
      </c>
      <c r="F949" s="135" t="s">
        <v>6859</v>
      </c>
      <c r="G949" s="136" t="s">
        <v>5668</v>
      </c>
      <c r="H949" s="137">
        <v>4</v>
      </c>
      <c r="I949" s="138"/>
      <c r="J949" s="139">
        <f>ROUND(I949*H949,2)</f>
        <v>0</v>
      </c>
      <c r="K949" s="135" t="s">
        <v>721</v>
      </c>
      <c r="L949" s="33"/>
      <c r="M949" s="140" t="s">
        <v>42</v>
      </c>
      <c r="N949" s="141" t="s">
        <v>50</v>
      </c>
      <c r="P949" s="142">
        <f>O949*H949</f>
        <v>0</v>
      </c>
      <c r="Q949" s="142">
        <v>0</v>
      </c>
      <c r="R949" s="142">
        <f>Q949*H949</f>
        <v>0</v>
      </c>
      <c r="S949" s="142">
        <v>0</v>
      </c>
      <c r="T949" s="143">
        <f>S949*H949</f>
        <v>0</v>
      </c>
      <c r="AR949" s="144" t="s">
        <v>311</v>
      </c>
      <c r="AT949" s="144" t="s">
        <v>307</v>
      </c>
      <c r="AU949" s="144" t="s">
        <v>86</v>
      </c>
      <c r="AY949" s="18" t="s">
        <v>305</v>
      </c>
      <c r="BE949" s="145">
        <f>IF(N949="základní",J949,0)</f>
        <v>0</v>
      </c>
      <c r="BF949" s="145">
        <f>IF(N949="snížená",J949,0)</f>
        <v>0</v>
      </c>
      <c r="BG949" s="145">
        <f>IF(N949="zákl. přenesená",J949,0)</f>
        <v>0</v>
      </c>
      <c r="BH949" s="145">
        <f>IF(N949="sníž. přenesená",J949,0)</f>
        <v>0</v>
      </c>
      <c r="BI949" s="145">
        <f>IF(N949="nulová",J949,0)</f>
        <v>0</v>
      </c>
      <c r="BJ949" s="18" t="s">
        <v>86</v>
      </c>
      <c r="BK949" s="145">
        <f>ROUND(I949*H949,2)</f>
        <v>0</v>
      </c>
      <c r="BL949" s="18" t="s">
        <v>311</v>
      </c>
      <c r="BM949" s="144" t="s">
        <v>6860</v>
      </c>
    </row>
    <row r="950" spans="2:65" s="1" customFormat="1" ht="11.25">
      <c r="B950" s="33"/>
      <c r="D950" s="146" t="s">
        <v>313</v>
      </c>
      <c r="F950" s="147" t="s">
        <v>6859</v>
      </c>
      <c r="I950" s="148"/>
      <c r="L950" s="33"/>
      <c r="M950" s="149"/>
      <c r="T950" s="54"/>
      <c r="AT950" s="18" t="s">
        <v>313</v>
      </c>
      <c r="AU950" s="18" t="s">
        <v>86</v>
      </c>
    </row>
    <row r="951" spans="2:65" s="1" customFormat="1" ht="16.5" customHeight="1">
      <c r="B951" s="33"/>
      <c r="C951" s="133" t="s">
        <v>2449</v>
      </c>
      <c r="D951" s="133" t="s">
        <v>307</v>
      </c>
      <c r="E951" s="134" t="s">
        <v>6861</v>
      </c>
      <c r="F951" s="135" t="s">
        <v>6862</v>
      </c>
      <c r="G951" s="136" t="s">
        <v>5668</v>
      </c>
      <c r="H951" s="137">
        <v>4</v>
      </c>
      <c r="I951" s="138"/>
      <c r="J951" s="139">
        <f>ROUND(I951*H951,2)</f>
        <v>0</v>
      </c>
      <c r="K951" s="135" t="s">
        <v>721</v>
      </c>
      <c r="L951" s="33"/>
      <c r="M951" s="140" t="s">
        <v>42</v>
      </c>
      <c r="N951" s="141" t="s">
        <v>50</v>
      </c>
      <c r="P951" s="142">
        <f>O951*H951</f>
        <v>0</v>
      </c>
      <c r="Q951" s="142">
        <v>0</v>
      </c>
      <c r="R951" s="142">
        <f>Q951*H951</f>
        <v>0</v>
      </c>
      <c r="S951" s="142">
        <v>0</v>
      </c>
      <c r="T951" s="143">
        <f>S951*H951</f>
        <v>0</v>
      </c>
      <c r="AR951" s="144" t="s">
        <v>311</v>
      </c>
      <c r="AT951" s="144" t="s">
        <v>307</v>
      </c>
      <c r="AU951" s="144" t="s">
        <v>86</v>
      </c>
      <c r="AY951" s="18" t="s">
        <v>305</v>
      </c>
      <c r="BE951" s="145">
        <f>IF(N951="základní",J951,0)</f>
        <v>0</v>
      </c>
      <c r="BF951" s="145">
        <f>IF(N951="snížená",J951,0)</f>
        <v>0</v>
      </c>
      <c r="BG951" s="145">
        <f>IF(N951="zákl. přenesená",J951,0)</f>
        <v>0</v>
      </c>
      <c r="BH951" s="145">
        <f>IF(N951="sníž. přenesená",J951,0)</f>
        <v>0</v>
      </c>
      <c r="BI951" s="145">
        <f>IF(N951="nulová",J951,0)</f>
        <v>0</v>
      </c>
      <c r="BJ951" s="18" t="s">
        <v>86</v>
      </c>
      <c r="BK951" s="145">
        <f>ROUND(I951*H951,2)</f>
        <v>0</v>
      </c>
      <c r="BL951" s="18" t="s">
        <v>311</v>
      </c>
      <c r="BM951" s="144" t="s">
        <v>6863</v>
      </c>
    </row>
    <row r="952" spans="2:65" s="1" customFormat="1" ht="11.25">
      <c r="B952" s="33"/>
      <c r="D952" s="146" t="s">
        <v>313</v>
      </c>
      <c r="F952" s="147" t="s">
        <v>6862</v>
      </c>
      <c r="I952" s="148"/>
      <c r="L952" s="33"/>
      <c r="M952" s="149"/>
      <c r="T952" s="54"/>
      <c r="AT952" s="18" t="s">
        <v>313</v>
      </c>
      <c r="AU952" s="18" t="s">
        <v>86</v>
      </c>
    </row>
    <row r="953" spans="2:65" s="1" customFormat="1" ht="16.5" customHeight="1">
      <c r="B953" s="33"/>
      <c r="C953" s="133" t="s">
        <v>2453</v>
      </c>
      <c r="D953" s="133" t="s">
        <v>307</v>
      </c>
      <c r="E953" s="134" t="s">
        <v>6864</v>
      </c>
      <c r="F953" s="135" t="s">
        <v>6865</v>
      </c>
      <c r="G953" s="136" t="s">
        <v>5668</v>
      </c>
      <c r="H953" s="137">
        <v>4</v>
      </c>
      <c r="I953" s="138"/>
      <c r="J953" s="139">
        <f>ROUND(I953*H953,2)</f>
        <v>0</v>
      </c>
      <c r="K953" s="135" t="s">
        <v>721</v>
      </c>
      <c r="L953" s="33"/>
      <c r="M953" s="140" t="s">
        <v>42</v>
      </c>
      <c r="N953" s="141" t="s">
        <v>50</v>
      </c>
      <c r="P953" s="142">
        <f>O953*H953</f>
        <v>0</v>
      </c>
      <c r="Q953" s="142">
        <v>0</v>
      </c>
      <c r="R953" s="142">
        <f>Q953*H953</f>
        <v>0</v>
      </c>
      <c r="S953" s="142">
        <v>0</v>
      </c>
      <c r="T953" s="143">
        <f>S953*H953</f>
        <v>0</v>
      </c>
      <c r="AR953" s="144" t="s">
        <v>311</v>
      </c>
      <c r="AT953" s="144" t="s">
        <v>307</v>
      </c>
      <c r="AU953" s="144" t="s">
        <v>86</v>
      </c>
      <c r="AY953" s="18" t="s">
        <v>305</v>
      </c>
      <c r="BE953" s="145">
        <f>IF(N953="základní",J953,0)</f>
        <v>0</v>
      </c>
      <c r="BF953" s="145">
        <f>IF(N953="snížená",J953,0)</f>
        <v>0</v>
      </c>
      <c r="BG953" s="145">
        <f>IF(N953="zákl. přenesená",J953,0)</f>
        <v>0</v>
      </c>
      <c r="BH953" s="145">
        <f>IF(N953="sníž. přenesená",J953,0)</f>
        <v>0</v>
      </c>
      <c r="BI953" s="145">
        <f>IF(N953="nulová",J953,0)</f>
        <v>0</v>
      </c>
      <c r="BJ953" s="18" t="s">
        <v>86</v>
      </c>
      <c r="BK953" s="145">
        <f>ROUND(I953*H953,2)</f>
        <v>0</v>
      </c>
      <c r="BL953" s="18" t="s">
        <v>311</v>
      </c>
      <c r="BM953" s="144" t="s">
        <v>6866</v>
      </c>
    </row>
    <row r="954" spans="2:65" s="1" customFormat="1" ht="11.25">
      <c r="B954" s="33"/>
      <c r="D954" s="146" t="s">
        <v>313</v>
      </c>
      <c r="F954" s="147" t="s">
        <v>6865</v>
      </c>
      <c r="I954" s="148"/>
      <c r="L954" s="33"/>
      <c r="M954" s="149"/>
      <c r="T954" s="54"/>
      <c r="AT954" s="18" t="s">
        <v>313</v>
      </c>
      <c r="AU954" s="18" t="s">
        <v>86</v>
      </c>
    </row>
    <row r="955" spans="2:65" s="1" customFormat="1" ht="76.349999999999994" customHeight="1">
      <c r="B955" s="33"/>
      <c r="C955" s="133" t="s">
        <v>2457</v>
      </c>
      <c r="D955" s="133" t="s">
        <v>307</v>
      </c>
      <c r="E955" s="134" t="s">
        <v>6867</v>
      </c>
      <c r="F955" s="135" t="s">
        <v>6299</v>
      </c>
      <c r="G955" s="136" t="s">
        <v>5668</v>
      </c>
      <c r="H955" s="137">
        <v>1</v>
      </c>
      <c r="I955" s="138"/>
      <c r="J955" s="139">
        <f>ROUND(I955*H955,2)</f>
        <v>0</v>
      </c>
      <c r="K955" s="135" t="s">
        <v>721</v>
      </c>
      <c r="L955" s="33"/>
      <c r="M955" s="140" t="s">
        <v>42</v>
      </c>
      <c r="N955" s="141" t="s">
        <v>50</v>
      </c>
      <c r="P955" s="142">
        <f>O955*H955</f>
        <v>0</v>
      </c>
      <c r="Q955" s="142">
        <v>0</v>
      </c>
      <c r="R955" s="142">
        <f>Q955*H955</f>
        <v>0</v>
      </c>
      <c r="S955" s="142">
        <v>0</v>
      </c>
      <c r="T955" s="143">
        <f>S955*H955</f>
        <v>0</v>
      </c>
      <c r="AR955" s="144" t="s">
        <v>311</v>
      </c>
      <c r="AT955" s="144" t="s">
        <v>307</v>
      </c>
      <c r="AU955" s="144" t="s">
        <v>86</v>
      </c>
      <c r="AY955" s="18" t="s">
        <v>305</v>
      </c>
      <c r="BE955" s="145">
        <f>IF(N955="základní",J955,0)</f>
        <v>0</v>
      </c>
      <c r="BF955" s="145">
        <f>IF(N955="snížená",J955,0)</f>
        <v>0</v>
      </c>
      <c r="BG955" s="145">
        <f>IF(N955="zákl. přenesená",J955,0)</f>
        <v>0</v>
      </c>
      <c r="BH955" s="145">
        <f>IF(N955="sníž. přenesená",J955,0)</f>
        <v>0</v>
      </c>
      <c r="BI955" s="145">
        <f>IF(N955="nulová",J955,0)</f>
        <v>0</v>
      </c>
      <c r="BJ955" s="18" t="s">
        <v>86</v>
      </c>
      <c r="BK955" s="145">
        <f>ROUND(I955*H955,2)</f>
        <v>0</v>
      </c>
      <c r="BL955" s="18" t="s">
        <v>311</v>
      </c>
      <c r="BM955" s="144" t="s">
        <v>6868</v>
      </c>
    </row>
    <row r="956" spans="2:65" s="1" customFormat="1" ht="39">
      <c r="B956" s="33"/>
      <c r="D956" s="146" t="s">
        <v>313</v>
      </c>
      <c r="F956" s="147" t="s">
        <v>6300</v>
      </c>
      <c r="I956" s="148"/>
      <c r="L956" s="33"/>
      <c r="M956" s="149"/>
      <c r="T956" s="54"/>
      <c r="AT956" s="18" t="s">
        <v>313</v>
      </c>
      <c r="AU956" s="18" t="s">
        <v>86</v>
      </c>
    </row>
    <row r="957" spans="2:65" s="1" customFormat="1" ht="66.75" customHeight="1">
      <c r="B957" s="33"/>
      <c r="C957" s="133" t="s">
        <v>2461</v>
      </c>
      <c r="D957" s="133" t="s">
        <v>307</v>
      </c>
      <c r="E957" s="134" t="s">
        <v>6869</v>
      </c>
      <c r="F957" s="135" t="s">
        <v>6472</v>
      </c>
      <c r="G957" s="136" t="s">
        <v>5668</v>
      </c>
      <c r="H957" s="137">
        <v>1</v>
      </c>
      <c r="I957" s="138"/>
      <c r="J957" s="139">
        <f>ROUND(I957*H957,2)</f>
        <v>0</v>
      </c>
      <c r="K957" s="135" t="s">
        <v>721</v>
      </c>
      <c r="L957" s="33"/>
      <c r="M957" s="140" t="s">
        <v>42</v>
      </c>
      <c r="N957" s="141" t="s">
        <v>50</v>
      </c>
      <c r="P957" s="142">
        <f>O957*H957</f>
        <v>0</v>
      </c>
      <c r="Q957" s="142">
        <v>0</v>
      </c>
      <c r="R957" s="142">
        <f>Q957*H957</f>
        <v>0</v>
      </c>
      <c r="S957" s="142">
        <v>0</v>
      </c>
      <c r="T957" s="143">
        <f>S957*H957</f>
        <v>0</v>
      </c>
      <c r="AR957" s="144" t="s">
        <v>311</v>
      </c>
      <c r="AT957" s="144" t="s">
        <v>307</v>
      </c>
      <c r="AU957" s="144" t="s">
        <v>86</v>
      </c>
      <c r="AY957" s="18" t="s">
        <v>305</v>
      </c>
      <c r="BE957" s="145">
        <f>IF(N957="základní",J957,0)</f>
        <v>0</v>
      </c>
      <c r="BF957" s="145">
        <f>IF(N957="snížená",J957,0)</f>
        <v>0</v>
      </c>
      <c r="BG957" s="145">
        <f>IF(N957="zákl. přenesená",J957,0)</f>
        <v>0</v>
      </c>
      <c r="BH957" s="145">
        <f>IF(N957="sníž. přenesená",J957,0)</f>
        <v>0</v>
      </c>
      <c r="BI957" s="145">
        <f>IF(N957="nulová",J957,0)</f>
        <v>0</v>
      </c>
      <c r="BJ957" s="18" t="s">
        <v>86</v>
      </c>
      <c r="BK957" s="145">
        <f>ROUND(I957*H957,2)</f>
        <v>0</v>
      </c>
      <c r="BL957" s="18" t="s">
        <v>311</v>
      </c>
      <c r="BM957" s="144" t="s">
        <v>6870</v>
      </c>
    </row>
    <row r="958" spans="2:65" s="1" customFormat="1" ht="39">
      <c r="B958" s="33"/>
      <c r="D958" s="146" t="s">
        <v>313</v>
      </c>
      <c r="F958" s="147" t="s">
        <v>6472</v>
      </c>
      <c r="I958" s="148"/>
      <c r="L958" s="33"/>
      <c r="M958" s="149"/>
      <c r="T958" s="54"/>
      <c r="AT958" s="18" t="s">
        <v>313</v>
      </c>
      <c r="AU958" s="18" t="s">
        <v>86</v>
      </c>
    </row>
    <row r="959" spans="2:65" s="1" customFormat="1" ht="24.2" customHeight="1">
      <c r="B959" s="33"/>
      <c r="C959" s="133" t="s">
        <v>2465</v>
      </c>
      <c r="D959" s="133" t="s">
        <v>307</v>
      </c>
      <c r="E959" s="134" t="s">
        <v>6871</v>
      </c>
      <c r="F959" s="135" t="s">
        <v>6307</v>
      </c>
      <c r="G959" s="136" t="s">
        <v>5668</v>
      </c>
      <c r="H959" s="137">
        <v>1</v>
      </c>
      <c r="I959" s="138"/>
      <c r="J959" s="139">
        <f>ROUND(I959*H959,2)</f>
        <v>0</v>
      </c>
      <c r="K959" s="135" t="s">
        <v>721</v>
      </c>
      <c r="L959" s="33"/>
      <c r="M959" s="140" t="s">
        <v>42</v>
      </c>
      <c r="N959" s="141" t="s">
        <v>50</v>
      </c>
      <c r="P959" s="142">
        <f>O959*H959</f>
        <v>0</v>
      </c>
      <c r="Q959" s="142">
        <v>0</v>
      </c>
      <c r="R959" s="142">
        <f>Q959*H959</f>
        <v>0</v>
      </c>
      <c r="S959" s="142">
        <v>0</v>
      </c>
      <c r="T959" s="143">
        <f>S959*H959</f>
        <v>0</v>
      </c>
      <c r="AR959" s="144" t="s">
        <v>311</v>
      </c>
      <c r="AT959" s="144" t="s">
        <v>307</v>
      </c>
      <c r="AU959" s="144" t="s">
        <v>86</v>
      </c>
      <c r="AY959" s="18" t="s">
        <v>305</v>
      </c>
      <c r="BE959" s="145">
        <f>IF(N959="základní",J959,0)</f>
        <v>0</v>
      </c>
      <c r="BF959" s="145">
        <f>IF(N959="snížená",J959,0)</f>
        <v>0</v>
      </c>
      <c r="BG959" s="145">
        <f>IF(N959="zákl. přenesená",J959,0)</f>
        <v>0</v>
      </c>
      <c r="BH959" s="145">
        <f>IF(N959="sníž. přenesená",J959,0)</f>
        <v>0</v>
      </c>
      <c r="BI959" s="145">
        <f>IF(N959="nulová",J959,0)</f>
        <v>0</v>
      </c>
      <c r="BJ959" s="18" t="s">
        <v>86</v>
      </c>
      <c r="BK959" s="145">
        <f>ROUND(I959*H959,2)</f>
        <v>0</v>
      </c>
      <c r="BL959" s="18" t="s">
        <v>311</v>
      </c>
      <c r="BM959" s="144" t="s">
        <v>6872</v>
      </c>
    </row>
    <row r="960" spans="2:65" s="1" customFormat="1" ht="11.25">
      <c r="B960" s="33"/>
      <c r="D960" s="146" t="s">
        <v>313</v>
      </c>
      <c r="F960" s="147" t="s">
        <v>6307</v>
      </c>
      <c r="I960" s="148"/>
      <c r="L960" s="33"/>
      <c r="M960" s="194"/>
      <c r="N960" s="195"/>
      <c r="O960" s="195"/>
      <c r="P960" s="195"/>
      <c r="Q960" s="195"/>
      <c r="R960" s="195"/>
      <c r="S960" s="195"/>
      <c r="T960" s="196"/>
      <c r="AT960" s="18" t="s">
        <v>313</v>
      </c>
      <c r="AU960" s="18" t="s">
        <v>86</v>
      </c>
    </row>
    <row r="961" spans="2:12" s="1" customFormat="1" ht="6.95" customHeight="1">
      <c r="B961" s="42"/>
      <c r="C961" s="43"/>
      <c r="D961" s="43"/>
      <c r="E961" s="43"/>
      <c r="F961" s="43"/>
      <c r="G961" s="43"/>
      <c r="H961" s="43"/>
      <c r="I961" s="43"/>
      <c r="J961" s="43"/>
      <c r="K961" s="43"/>
      <c r="L961" s="33"/>
    </row>
  </sheetData>
  <sheetProtection algorithmName="SHA-512" hashValue="a+ovNsaSl/w0YsaqT5Gr7ax2TXe2rEuqcq6QeZM96U04Y75ibHYnGRUOwDezDyVmK3QGwZzm12RrInAqM1+FCQ==" saltValue="+uU3hJWM6gRpvQPWiEm3HgqdOmjBy7nolPctsi3Um7RP61DJOt66zbE6pVI+lEiP5KIk/lyl6FSScmzL+NCAcw==" spinCount="100000" sheet="1" objects="1" scenarios="1" formatColumns="0" formatRows="0" autoFilter="0"/>
  <autoFilter ref="C95:K960" xr:uid="{00000000-0009-0000-0000-000005000000}"/>
  <mergeCells count="15">
    <mergeCell ref="E82:H82"/>
    <mergeCell ref="E86:H86"/>
    <mergeCell ref="E84:H84"/>
    <mergeCell ref="E88:H88"/>
    <mergeCell ref="L2:V2"/>
    <mergeCell ref="E31:H31"/>
    <mergeCell ref="E52:H52"/>
    <mergeCell ref="E56:H56"/>
    <mergeCell ref="E54:H54"/>
    <mergeCell ref="E58:H58"/>
    <mergeCell ref="E7:H7"/>
    <mergeCell ref="E11:H11"/>
    <mergeCell ref="E9:H9"/>
    <mergeCell ref="E13:H13"/>
    <mergeCell ref="E22:H22"/>
  </mergeCells>
  <hyperlinks>
    <hyperlink ref="F102" r:id="rId1" xr:uid="{00000000-0004-0000-0500-000000000000}"/>
    <hyperlink ref="F108" r:id="rId2" xr:uid="{00000000-0004-0000-0500-000001000000}"/>
    <hyperlink ref="F120" r:id="rId3" xr:uid="{00000000-0004-0000-0500-000002000000}"/>
    <hyperlink ref="F126" r:id="rId4" xr:uid="{00000000-0004-0000-0500-000003000000}"/>
    <hyperlink ref="F133" r:id="rId5" xr:uid="{00000000-0004-0000-0500-000004000000}"/>
    <hyperlink ref="F138" r:id="rId6" xr:uid="{00000000-0004-0000-0500-000005000000}"/>
    <hyperlink ref="F145" r:id="rId7" xr:uid="{00000000-0004-0000-0500-000006000000}"/>
    <hyperlink ref="F150" r:id="rId8" xr:uid="{00000000-0004-0000-0500-000007000000}"/>
    <hyperlink ref="F155" r:id="rId9" xr:uid="{00000000-0004-0000-0500-000008000000}"/>
    <hyperlink ref="F166" r:id="rId10" xr:uid="{00000000-0004-0000-0500-000009000000}"/>
    <hyperlink ref="F172" r:id="rId11" xr:uid="{00000000-0004-0000-0500-00000A000000}"/>
    <hyperlink ref="F184" r:id="rId12" xr:uid="{00000000-0004-0000-0500-00000B000000}"/>
    <hyperlink ref="F191" r:id="rId13" xr:uid="{00000000-0004-0000-0500-00000C000000}"/>
    <hyperlink ref="F196" r:id="rId14" xr:uid="{00000000-0004-0000-0500-00000D000000}"/>
    <hyperlink ref="F205" r:id="rId15" xr:uid="{00000000-0004-0000-0500-00000E000000}"/>
    <hyperlink ref="F216" r:id="rId16" xr:uid="{00000000-0004-0000-0500-00000F000000}"/>
    <hyperlink ref="F219" r:id="rId17" xr:uid="{00000000-0004-0000-0500-000010000000}"/>
    <hyperlink ref="F234" r:id="rId18" xr:uid="{00000000-0004-0000-0500-000011000000}"/>
    <hyperlink ref="F249" r:id="rId19" xr:uid="{00000000-0004-0000-0500-000012000000}"/>
    <hyperlink ref="F252" r:id="rId20" xr:uid="{00000000-0004-0000-0500-000013000000}"/>
    <hyperlink ref="F265" r:id="rId21" xr:uid="{00000000-0004-0000-0500-000014000000}"/>
    <hyperlink ref="F278" r:id="rId22" xr:uid="{00000000-0004-0000-0500-000015000000}"/>
    <hyperlink ref="F283" r:id="rId23" xr:uid="{00000000-0004-0000-0500-000016000000}"/>
    <hyperlink ref="F288" r:id="rId24" xr:uid="{00000000-0004-0000-0500-000017000000}"/>
    <hyperlink ref="F291" r:id="rId25" xr:uid="{00000000-0004-0000-0500-000018000000}"/>
    <hyperlink ref="F296" r:id="rId26" xr:uid="{00000000-0004-0000-0500-000019000000}"/>
    <hyperlink ref="F299" r:id="rId27" xr:uid="{00000000-0004-0000-0500-00001A000000}"/>
    <hyperlink ref="F313" r:id="rId28" xr:uid="{00000000-0004-0000-0500-00001B000000}"/>
    <hyperlink ref="F324" r:id="rId29" xr:uid="{00000000-0004-0000-0500-00001C000000}"/>
    <hyperlink ref="F329" r:id="rId30" xr:uid="{00000000-0004-0000-0500-00001D000000}"/>
    <hyperlink ref="F334" r:id="rId31" xr:uid="{00000000-0004-0000-0500-00001E000000}"/>
    <hyperlink ref="F349" r:id="rId32" xr:uid="{00000000-0004-0000-0500-00001F000000}"/>
    <hyperlink ref="F354" r:id="rId33" xr:uid="{00000000-0004-0000-0500-000020000000}"/>
    <hyperlink ref="F359" r:id="rId34" xr:uid="{00000000-0004-0000-0500-000021000000}"/>
    <hyperlink ref="F368" r:id="rId35" xr:uid="{00000000-0004-0000-0500-000022000000}"/>
    <hyperlink ref="F371" r:id="rId36" xr:uid="{00000000-0004-0000-0500-000023000000}"/>
    <hyperlink ref="F374" r:id="rId37" xr:uid="{00000000-0004-0000-0500-000024000000}"/>
    <hyperlink ref="F386" r:id="rId38" xr:uid="{00000000-0004-0000-0500-000025000000}"/>
    <hyperlink ref="F391" r:id="rId39" xr:uid="{00000000-0004-0000-0500-000026000000}"/>
    <hyperlink ref="F420" r:id="rId40" xr:uid="{00000000-0004-0000-0500-000027000000}"/>
    <hyperlink ref="F431" r:id="rId41" xr:uid="{00000000-0004-0000-0500-000028000000}"/>
    <hyperlink ref="F452" r:id="rId42" xr:uid="{00000000-0004-0000-0500-000029000000}"/>
    <hyperlink ref="F457" r:id="rId43" xr:uid="{00000000-0004-0000-0500-00002A000000}"/>
    <hyperlink ref="F462" r:id="rId44" xr:uid="{00000000-0004-0000-0500-00002B000000}"/>
    <hyperlink ref="F467" r:id="rId45" xr:uid="{00000000-0004-0000-0500-00002C000000}"/>
    <hyperlink ref="F472" r:id="rId46" xr:uid="{00000000-0004-0000-0500-00002D000000}"/>
    <hyperlink ref="F475" r:id="rId47" xr:uid="{00000000-0004-0000-0500-00002E000000}"/>
    <hyperlink ref="F478" r:id="rId48" xr:uid="{00000000-0004-0000-0500-00002F000000}"/>
    <hyperlink ref="F481" r:id="rId49" xr:uid="{00000000-0004-0000-0500-000030000000}"/>
    <hyperlink ref="F493" r:id="rId50" xr:uid="{00000000-0004-0000-0500-000031000000}"/>
    <hyperlink ref="F498" r:id="rId51" xr:uid="{00000000-0004-0000-0500-000032000000}"/>
    <hyperlink ref="F503" r:id="rId52" xr:uid="{00000000-0004-0000-0500-000033000000}"/>
    <hyperlink ref="F518" r:id="rId53" xr:uid="{00000000-0004-0000-0500-000034000000}"/>
    <hyperlink ref="F525" r:id="rId54" xr:uid="{00000000-0004-0000-0500-000035000000}"/>
    <hyperlink ref="F534" r:id="rId55" xr:uid="{00000000-0004-0000-0500-000036000000}"/>
    <hyperlink ref="F545" r:id="rId56" xr:uid="{00000000-0004-0000-0500-000037000000}"/>
    <hyperlink ref="F554" r:id="rId57" xr:uid="{00000000-0004-0000-0500-000038000000}"/>
    <hyperlink ref="F563" r:id="rId58" xr:uid="{00000000-0004-0000-0500-000039000000}"/>
    <hyperlink ref="F576" r:id="rId59" xr:uid="{00000000-0004-0000-0500-00003A000000}"/>
    <hyperlink ref="F579" r:id="rId60" xr:uid="{00000000-0004-0000-0500-00003B000000}"/>
    <hyperlink ref="F584" r:id="rId61" xr:uid="{00000000-0004-0000-0500-00003C000000}"/>
    <hyperlink ref="F589" r:id="rId62" xr:uid="{00000000-0004-0000-0500-00003D000000}"/>
    <hyperlink ref="F603" r:id="rId63" xr:uid="{00000000-0004-0000-0500-00003E000000}"/>
    <hyperlink ref="F608" r:id="rId64" xr:uid="{00000000-0004-0000-0500-00003F000000}"/>
    <hyperlink ref="F613" r:id="rId65" xr:uid="{00000000-0004-0000-0500-000040000000}"/>
    <hyperlink ref="F618" r:id="rId66" xr:uid="{00000000-0004-0000-0500-000041000000}"/>
    <hyperlink ref="F621" r:id="rId67" xr:uid="{00000000-0004-0000-0500-000042000000}"/>
    <hyperlink ref="F626" r:id="rId68" xr:uid="{00000000-0004-0000-0500-000043000000}"/>
    <hyperlink ref="F631" r:id="rId69" xr:uid="{00000000-0004-0000-0500-000044000000}"/>
    <hyperlink ref="F650" r:id="rId70" xr:uid="{00000000-0004-0000-0500-000045000000}"/>
    <hyperlink ref="F655" r:id="rId71" xr:uid="{00000000-0004-0000-0500-000046000000}"/>
    <hyperlink ref="F660" r:id="rId72" xr:uid="{00000000-0004-0000-0500-000047000000}"/>
    <hyperlink ref="F667" r:id="rId73" xr:uid="{00000000-0004-0000-0500-000048000000}"/>
    <hyperlink ref="F672" r:id="rId74" xr:uid="{00000000-0004-0000-0500-000049000000}"/>
    <hyperlink ref="F679" r:id="rId75" xr:uid="{00000000-0004-0000-0500-00004A000000}"/>
    <hyperlink ref="F684" r:id="rId76" xr:uid="{00000000-0004-0000-0500-00004B000000}"/>
    <hyperlink ref="F689" r:id="rId77" xr:uid="{00000000-0004-0000-0500-00004C000000}"/>
    <hyperlink ref="F706" r:id="rId78" xr:uid="{00000000-0004-0000-0500-00004D000000}"/>
    <hyperlink ref="F719" r:id="rId79" xr:uid="{00000000-0004-0000-0500-00004E000000}"/>
    <hyperlink ref="F726" r:id="rId80" xr:uid="{00000000-0004-0000-0500-00004F000000}"/>
    <hyperlink ref="F731" r:id="rId81" xr:uid="{00000000-0004-0000-0500-000050000000}"/>
    <hyperlink ref="F736" r:id="rId82" xr:uid="{00000000-0004-0000-0500-000051000000}"/>
    <hyperlink ref="F739" r:id="rId83" xr:uid="{00000000-0004-0000-0500-000052000000}"/>
    <hyperlink ref="F742" r:id="rId84" xr:uid="{00000000-0004-0000-0500-000053000000}"/>
    <hyperlink ref="F745" r:id="rId85" xr:uid="{00000000-0004-0000-0500-000054000000}"/>
    <hyperlink ref="F750" r:id="rId86" xr:uid="{00000000-0004-0000-0500-000055000000}"/>
    <hyperlink ref="F755" r:id="rId87" xr:uid="{00000000-0004-0000-0500-000056000000}"/>
    <hyperlink ref="F758" r:id="rId88" xr:uid="{00000000-0004-0000-0500-000057000000}"/>
    <hyperlink ref="F770" r:id="rId89" xr:uid="{00000000-0004-0000-0500-000058000000}"/>
    <hyperlink ref="F779" r:id="rId90" xr:uid="{00000000-0004-0000-0500-000059000000}"/>
    <hyperlink ref="F788" r:id="rId91" xr:uid="{00000000-0004-0000-0500-00005A000000}"/>
    <hyperlink ref="F823" r:id="rId92" xr:uid="{00000000-0004-0000-0500-00005B000000}"/>
    <hyperlink ref="F834" r:id="rId93" xr:uid="{00000000-0004-0000-0500-00005C000000}"/>
    <hyperlink ref="F850" r:id="rId94" xr:uid="{00000000-0004-0000-0500-00005D000000}"/>
    <hyperlink ref="F856" r:id="rId95" xr:uid="{00000000-0004-0000-0500-00005E000000}"/>
    <hyperlink ref="F906" r:id="rId96" xr:uid="{00000000-0004-0000-0500-00005F000000}"/>
    <hyperlink ref="F917" r:id="rId97" xr:uid="{00000000-0004-0000-0500-000060000000}"/>
    <hyperlink ref="F930" r:id="rId98" xr:uid="{00000000-0004-0000-0500-000061000000}"/>
    <hyperlink ref="F939" r:id="rId99" xr:uid="{00000000-0004-0000-0500-000062000000}"/>
    <hyperlink ref="F944" r:id="rId100" xr:uid="{00000000-0004-0000-0500-000063000000}"/>
  </hyperlinks>
  <pageMargins left="0.39374999999999999" right="0.39374999999999999" top="0.39374999999999999" bottom="0.39374999999999999" header="0" footer="0"/>
  <pageSetup paperSize="9" scale="76" fitToHeight="100" orientation="portrait" blackAndWhite="1" r:id="rId101"/>
  <headerFooter>
    <oddFooter>&amp;CStrana &amp;P z &amp;N</oddFooter>
  </headerFooter>
  <drawing r:id="rId1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BM460"/>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95"/>
      <c r="M2" s="295"/>
      <c r="N2" s="295"/>
      <c r="O2" s="295"/>
      <c r="P2" s="295"/>
      <c r="Q2" s="295"/>
      <c r="R2" s="295"/>
      <c r="S2" s="295"/>
      <c r="T2" s="295"/>
      <c r="U2" s="295"/>
      <c r="V2" s="295"/>
      <c r="AT2" s="18" t="s">
        <v>112</v>
      </c>
    </row>
    <row r="3" spans="2:46" ht="6.95" customHeight="1">
      <c r="B3" s="19"/>
      <c r="C3" s="20"/>
      <c r="D3" s="20"/>
      <c r="E3" s="20"/>
      <c r="F3" s="20"/>
      <c r="G3" s="20"/>
      <c r="H3" s="20"/>
      <c r="I3" s="20"/>
      <c r="J3" s="20"/>
      <c r="K3" s="20"/>
      <c r="L3" s="21"/>
      <c r="AT3" s="18" t="s">
        <v>88</v>
      </c>
    </row>
    <row r="4" spans="2:46" ht="24.95" customHeight="1">
      <c r="B4" s="21"/>
      <c r="D4" s="22" t="s">
        <v>204</v>
      </c>
      <c r="L4" s="21"/>
      <c r="M4" s="92" t="s">
        <v>10</v>
      </c>
      <c r="AT4" s="18" t="s">
        <v>4</v>
      </c>
    </row>
    <row r="5" spans="2:46" ht="6.95" customHeight="1">
      <c r="B5" s="21"/>
      <c r="L5" s="21"/>
    </row>
    <row r="6" spans="2:46" ht="12" customHeight="1">
      <c r="B6" s="21"/>
      <c r="D6" s="28" t="s">
        <v>16</v>
      </c>
      <c r="L6" s="21"/>
    </row>
    <row r="7" spans="2:46" ht="16.5" customHeight="1">
      <c r="B7" s="21"/>
      <c r="E7" s="333" t="str">
        <f>'Rekapitulace stavby'!K6</f>
        <v>Domov pro seniory v Litomyšli</v>
      </c>
      <c r="F7" s="334"/>
      <c r="G7" s="334"/>
      <c r="H7" s="334"/>
      <c r="L7" s="21"/>
    </row>
    <row r="8" spans="2:46" ht="12.75">
      <c r="B8" s="21"/>
      <c r="D8" s="28" t="s">
        <v>217</v>
      </c>
      <c r="L8" s="21"/>
    </row>
    <row r="9" spans="2:46" ht="16.5" customHeight="1">
      <c r="B9" s="21"/>
      <c r="E9" s="333" t="s">
        <v>221</v>
      </c>
      <c r="F9" s="295"/>
      <c r="G9" s="295"/>
      <c r="H9" s="295"/>
      <c r="L9" s="21"/>
    </row>
    <row r="10" spans="2:46" ht="12" customHeight="1">
      <c r="B10" s="21"/>
      <c r="D10" s="28" t="s">
        <v>224</v>
      </c>
      <c r="L10" s="21"/>
    </row>
    <row r="11" spans="2:46" s="1" customFormat="1" ht="16.5" customHeight="1">
      <c r="B11" s="33"/>
      <c r="E11" s="329" t="s">
        <v>227</v>
      </c>
      <c r="F11" s="335"/>
      <c r="G11" s="335"/>
      <c r="H11" s="335"/>
      <c r="L11" s="33"/>
    </row>
    <row r="12" spans="2:46" s="1" customFormat="1" ht="12" customHeight="1">
      <c r="B12" s="33"/>
      <c r="D12" s="28" t="s">
        <v>231</v>
      </c>
      <c r="L12" s="33"/>
    </row>
    <row r="13" spans="2:46" s="1" customFormat="1" ht="16.5" customHeight="1">
      <c r="B13" s="33"/>
      <c r="E13" s="316" t="s">
        <v>6873</v>
      </c>
      <c r="F13" s="335"/>
      <c r="G13" s="335"/>
      <c r="H13" s="335"/>
      <c r="L13" s="33"/>
    </row>
    <row r="14" spans="2:46" s="1" customFormat="1" ht="11.25">
      <c r="B14" s="33"/>
      <c r="L14" s="33"/>
    </row>
    <row r="15" spans="2:46" s="1" customFormat="1" ht="12" customHeight="1">
      <c r="B15" s="33"/>
      <c r="D15" s="28" t="s">
        <v>18</v>
      </c>
      <c r="F15" s="26" t="s">
        <v>42</v>
      </c>
      <c r="I15" s="28" t="s">
        <v>20</v>
      </c>
      <c r="J15" s="26" t="s">
        <v>42</v>
      </c>
      <c r="L15" s="33"/>
    </row>
    <row r="16" spans="2:46" s="1" customFormat="1" ht="12" customHeight="1">
      <c r="B16" s="33"/>
      <c r="D16" s="28" t="s">
        <v>22</v>
      </c>
      <c r="F16" s="26" t="s">
        <v>23</v>
      </c>
      <c r="I16" s="28" t="s">
        <v>24</v>
      </c>
      <c r="J16" s="50" t="str">
        <f>'Rekapitulace stavby'!AN8</f>
        <v>20. 1. 2025</v>
      </c>
      <c r="L16" s="33"/>
    </row>
    <row r="17" spans="2:12" s="1" customFormat="1" ht="10.9" customHeight="1">
      <c r="B17" s="33"/>
      <c r="L17" s="33"/>
    </row>
    <row r="18" spans="2:12" s="1" customFormat="1" ht="12" customHeight="1">
      <c r="B18" s="33"/>
      <c r="D18" s="28" t="s">
        <v>26</v>
      </c>
      <c r="I18" s="28" t="s">
        <v>27</v>
      </c>
      <c r="J18" s="26" t="s">
        <v>42</v>
      </c>
      <c r="L18" s="33"/>
    </row>
    <row r="19" spans="2:12" s="1" customFormat="1" ht="18" customHeight="1">
      <c r="B19" s="33"/>
      <c r="E19" s="26" t="s">
        <v>29</v>
      </c>
      <c r="I19" s="28" t="s">
        <v>30</v>
      </c>
      <c r="J19" s="26" t="s">
        <v>42</v>
      </c>
      <c r="L19" s="33"/>
    </row>
    <row r="20" spans="2:12" s="1" customFormat="1" ht="6.95" customHeight="1">
      <c r="B20" s="33"/>
      <c r="L20" s="33"/>
    </row>
    <row r="21" spans="2:12" s="1" customFormat="1" ht="12" customHeight="1">
      <c r="B21" s="33"/>
      <c r="D21" s="28" t="s">
        <v>32</v>
      </c>
      <c r="I21" s="28" t="s">
        <v>27</v>
      </c>
      <c r="J21" s="29" t="str">
        <f>'Rekapitulace stavby'!AN13</f>
        <v>Vyplň údaj</v>
      </c>
      <c r="L21" s="33"/>
    </row>
    <row r="22" spans="2:12" s="1" customFormat="1" ht="18" customHeight="1">
      <c r="B22" s="33"/>
      <c r="E22" s="336" t="str">
        <f>'Rekapitulace stavby'!E14</f>
        <v>Vyplň údaj</v>
      </c>
      <c r="F22" s="294"/>
      <c r="G22" s="294"/>
      <c r="H22" s="294"/>
      <c r="I22" s="28" t="s">
        <v>30</v>
      </c>
      <c r="J22" s="29" t="str">
        <f>'Rekapitulace stavby'!AN14</f>
        <v>Vyplň údaj</v>
      </c>
      <c r="L22" s="33"/>
    </row>
    <row r="23" spans="2:12" s="1" customFormat="1" ht="6.95" customHeight="1">
      <c r="B23" s="33"/>
      <c r="L23" s="33"/>
    </row>
    <row r="24" spans="2:12" s="1" customFormat="1" ht="12" customHeight="1">
      <c r="B24" s="33"/>
      <c r="D24" s="28" t="s">
        <v>34</v>
      </c>
      <c r="I24" s="28" t="s">
        <v>27</v>
      </c>
      <c r="J24" s="26" t="s">
        <v>42</v>
      </c>
      <c r="L24" s="33"/>
    </row>
    <row r="25" spans="2:12" s="1" customFormat="1" ht="18" customHeight="1">
      <c r="B25" s="33"/>
      <c r="E25" s="26" t="s">
        <v>4955</v>
      </c>
      <c r="I25" s="28" t="s">
        <v>30</v>
      </c>
      <c r="J25" s="26" t="s">
        <v>42</v>
      </c>
      <c r="L25" s="33"/>
    </row>
    <row r="26" spans="2:12" s="1" customFormat="1" ht="6.95" customHeight="1">
      <c r="B26" s="33"/>
      <c r="L26" s="33"/>
    </row>
    <row r="27" spans="2:12" s="1" customFormat="1" ht="12" customHeight="1">
      <c r="B27" s="33"/>
      <c r="D27" s="28" t="s">
        <v>39</v>
      </c>
      <c r="I27" s="28" t="s">
        <v>27</v>
      </c>
      <c r="J27" s="26" t="str">
        <f>IF('Rekapitulace stavby'!AN19="","",'Rekapitulace stavby'!AN19)</f>
        <v>63243393</v>
      </c>
      <c r="L27" s="33"/>
    </row>
    <row r="28" spans="2:12" s="1" customFormat="1" ht="18" customHeight="1">
      <c r="B28" s="33"/>
      <c r="E28" s="26" t="str">
        <f>IF('Rekapitulace stavby'!E20="","",'Rekapitulace stavby'!E20)</f>
        <v>Ing.Štefan Sivák</v>
      </c>
      <c r="I28" s="28" t="s">
        <v>30</v>
      </c>
      <c r="J28" s="26" t="str">
        <f>IF('Rekapitulace stavby'!AN20="","",'Rekapitulace stavby'!AN20)</f>
        <v/>
      </c>
      <c r="L28" s="33"/>
    </row>
    <row r="29" spans="2:12" s="1" customFormat="1" ht="6.95" customHeight="1">
      <c r="B29" s="33"/>
      <c r="L29" s="33"/>
    </row>
    <row r="30" spans="2:12" s="1" customFormat="1" ht="12" customHeight="1">
      <c r="B30" s="33"/>
      <c r="D30" s="28" t="s">
        <v>43</v>
      </c>
      <c r="L30" s="33"/>
    </row>
    <row r="31" spans="2:12" s="7" customFormat="1" ht="167.25" customHeight="1">
      <c r="B31" s="93"/>
      <c r="E31" s="299" t="s">
        <v>6874</v>
      </c>
      <c r="F31" s="299"/>
      <c r="G31" s="299"/>
      <c r="H31" s="299"/>
      <c r="L31" s="93"/>
    </row>
    <row r="32" spans="2:12" s="1" customFormat="1" ht="6.95" customHeight="1">
      <c r="B32" s="33"/>
      <c r="L32" s="33"/>
    </row>
    <row r="33" spans="2:12" s="1" customFormat="1" ht="6.95" customHeight="1">
      <c r="B33" s="33"/>
      <c r="D33" s="51"/>
      <c r="E33" s="51"/>
      <c r="F33" s="51"/>
      <c r="G33" s="51"/>
      <c r="H33" s="51"/>
      <c r="I33" s="51"/>
      <c r="J33" s="51"/>
      <c r="K33" s="51"/>
      <c r="L33" s="33"/>
    </row>
    <row r="34" spans="2:12" s="1" customFormat="1" ht="25.35" customHeight="1">
      <c r="B34" s="33"/>
      <c r="D34" s="94" t="s">
        <v>45</v>
      </c>
      <c r="J34" s="64">
        <f>ROUND(J98, 2)</f>
        <v>0</v>
      </c>
      <c r="L34" s="33"/>
    </row>
    <row r="35" spans="2:12" s="1" customFormat="1" ht="6.95" customHeight="1">
      <c r="B35" s="33"/>
      <c r="D35" s="51"/>
      <c r="E35" s="51"/>
      <c r="F35" s="51"/>
      <c r="G35" s="51"/>
      <c r="H35" s="51"/>
      <c r="I35" s="51"/>
      <c r="J35" s="51"/>
      <c r="K35" s="51"/>
      <c r="L35" s="33"/>
    </row>
    <row r="36" spans="2:12" s="1" customFormat="1" ht="14.45" customHeight="1">
      <c r="B36" s="33"/>
      <c r="F36" s="36" t="s">
        <v>47</v>
      </c>
      <c r="I36" s="36" t="s">
        <v>46</v>
      </c>
      <c r="J36" s="36" t="s">
        <v>48</v>
      </c>
      <c r="L36" s="33"/>
    </row>
    <row r="37" spans="2:12" s="1" customFormat="1" ht="14.45" customHeight="1">
      <c r="B37" s="33"/>
      <c r="D37" s="53" t="s">
        <v>49</v>
      </c>
      <c r="E37" s="28" t="s">
        <v>50</v>
      </c>
      <c r="F37" s="83">
        <f>ROUND((SUM(BE98:BE459)),  2)</f>
        <v>0</v>
      </c>
      <c r="I37" s="95">
        <v>0.21</v>
      </c>
      <c r="J37" s="83">
        <f>ROUND(((SUM(BE98:BE459))*I37),  2)</f>
        <v>0</v>
      </c>
      <c r="L37" s="33"/>
    </row>
    <row r="38" spans="2:12" s="1" customFormat="1" ht="14.45" customHeight="1">
      <c r="B38" s="33"/>
      <c r="E38" s="28" t="s">
        <v>51</v>
      </c>
      <c r="F38" s="83">
        <f>ROUND((SUM(BF98:BF459)),  2)</f>
        <v>0</v>
      </c>
      <c r="I38" s="95">
        <v>0.12</v>
      </c>
      <c r="J38" s="83">
        <f>ROUND(((SUM(BF98:BF459))*I38),  2)</f>
        <v>0</v>
      </c>
      <c r="L38" s="33"/>
    </row>
    <row r="39" spans="2:12" s="1" customFormat="1" ht="14.45" hidden="1" customHeight="1">
      <c r="B39" s="33"/>
      <c r="E39" s="28" t="s">
        <v>52</v>
      </c>
      <c r="F39" s="83">
        <f>ROUND((SUM(BG98:BG459)),  2)</f>
        <v>0</v>
      </c>
      <c r="I39" s="95">
        <v>0.21</v>
      </c>
      <c r="J39" s="83">
        <f>0</f>
        <v>0</v>
      </c>
      <c r="L39" s="33"/>
    </row>
    <row r="40" spans="2:12" s="1" customFormat="1" ht="14.45" hidden="1" customHeight="1">
      <c r="B40" s="33"/>
      <c r="E40" s="28" t="s">
        <v>53</v>
      </c>
      <c r="F40" s="83">
        <f>ROUND((SUM(BH98:BH459)),  2)</f>
        <v>0</v>
      </c>
      <c r="I40" s="95">
        <v>0.12</v>
      </c>
      <c r="J40" s="83">
        <f>0</f>
        <v>0</v>
      </c>
      <c r="L40" s="33"/>
    </row>
    <row r="41" spans="2:12" s="1" customFormat="1" ht="14.45" hidden="1" customHeight="1">
      <c r="B41" s="33"/>
      <c r="E41" s="28" t="s">
        <v>54</v>
      </c>
      <c r="F41" s="83">
        <f>ROUND((SUM(BI98:BI459)),  2)</f>
        <v>0</v>
      </c>
      <c r="I41" s="95">
        <v>0</v>
      </c>
      <c r="J41" s="83">
        <f>0</f>
        <v>0</v>
      </c>
      <c r="L41" s="33"/>
    </row>
    <row r="42" spans="2:12" s="1" customFormat="1" ht="6.95" customHeight="1">
      <c r="B42" s="33"/>
      <c r="L42" s="33"/>
    </row>
    <row r="43" spans="2:12" s="1" customFormat="1" ht="25.35" customHeight="1">
      <c r="B43" s="33"/>
      <c r="C43" s="96"/>
      <c r="D43" s="97" t="s">
        <v>55</v>
      </c>
      <c r="E43" s="55"/>
      <c r="F43" s="55"/>
      <c r="G43" s="98" t="s">
        <v>56</v>
      </c>
      <c r="H43" s="99" t="s">
        <v>57</v>
      </c>
      <c r="I43" s="55"/>
      <c r="J43" s="100">
        <f>SUM(J34:J41)</f>
        <v>0</v>
      </c>
      <c r="K43" s="101"/>
      <c r="L43" s="33"/>
    </row>
    <row r="44" spans="2:12" s="1" customFormat="1" ht="14.45" customHeight="1">
      <c r="B44" s="42"/>
      <c r="C44" s="43"/>
      <c r="D44" s="43"/>
      <c r="E44" s="43"/>
      <c r="F44" s="43"/>
      <c r="G44" s="43"/>
      <c r="H44" s="43"/>
      <c r="I44" s="43"/>
      <c r="J44" s="43"/>
      <c r="K44" s="43"/>
      <c r="L44" s="33"/>
    </row>
    <row r="48" spans="2:12" s="1" customFormat="1" ht="6.95" customHeight="1">
      <c r="B48" s="44"/>
      <c r="C48" s="45"/>
      <c r="D48" s="45"/>
      <c r="E48" s="45"/>
      <c r="F48" s="45"/>
      <c r="G48" s="45"/>
      <c r="H48" s="45"/>
      <c r="I48" s="45"/>
      <c r="J48" s="45"/>
      <c r="K48" s="45"/>
      <c r="L48" s="33"/>
    </row>
    <row r="49" spans="2:12" s="1" customFormat="1" ht="24.95" customHeight="1">
      <c r="B49" s="33"/>
      <c r="C49" s="22" t="s">
        <v>246</v>
      </c>
      <c r="L49" s="33"/>
    </row>
    <row r="50" spans="2:12" s="1" customFormat="1" ht="6.95" customHeight="1">
      <c r="B50" s="33"/>
      <c r="L50" s="33"/>
    </row>
    <row r="51" spans="2:12" s="1" customFormat="1" ht="12" customHeight="1">
      <c r="B51" s="33"/>
      <c r="C51" s="28" t="s">
        <v>16</v>
      </c>
      <c r="L51" s="33"/>
    </row>
    <row r="52" spans="2:12" s="1" customFormat="1" ht="16.5" customHeight="1">
      <c r="B52" s="33"/>
      <c r="E52" s="333" t="str">
        <f>E7</f>
        <v>Domov pro seniory v Litomyšli</v>
      </c>
      <c r="F52" s="334"/>
      <c r="G52" s="334"/>
      <c r="H52" s="334"/>
      <c r="L52" s="33"/>
    </row>
    <row r="53" spans="2:12" ht="12" customHeight="1">
      <c r="B53" s="21"/>
      <c r="C53" s="28" t="s">
        <v>217</v>
      </c>
      <c r="L53" s="21"/>
    </row>
    <row r="54" spans="2:12" ht="16.5" customHeight="1">
      <c r="B54" s="21"/>
      <c r="E54" s="333" t="s">
        <v>221</v>
      </c>
      <c r="F54" s="295"/>
      <c r="G54" s="295"/>
      <c r="H54" s="295"/>
      <c r="L54" s="21"/>
    </row>
    <row r="55" spans="2:12" ht="12" customHeight="1">
      <c r="B55" s="21"/>
      <c r="C55" s="28" t="s">
        <v>224</v>
      </c>
      <c r="L55" s="21"/>
    </row>
    <row r="56" spans="2:12" s="1" customFormat="1" ht="16.5" customHeight="1">
      <c r="B56" s="33"/>
      <c r="E56" s="329" t="s">
        <v>227</v>
      </c>
      <c r="F56" s="335"/>
      <c r="G56" s="335"/>
      <c r="H56" s="335"/>
      <c r="L56" s="33"/>
    </row>
    <row r="57" spans="2:12" s="1" customFormat="1" ht="12" customHeight="1">
      <c r="B57" s="33"/>
      <c r="C57" s="28" t="s">
        <v>231</v>
      </c>
      <c r="L57" s="33"/>
    </row>
    <row r="58" spans="2:12" s="1" customFormat="1" ht="16.5" customHeight="1">
      <c r="B58" s="33"/>
      <c r="E58" s="316" t="str">
        <f>E13</f>
        <v>VYT - Vytápění</v>
      </c>
      <c r="F58" s="335"/>
      <c r="G58" s="335"/>
      <c r="H58" s="335"/>
      <c r="L58" s="33"/>
    </row>
    <row r="59" spans="2:12" s="1" customFormat="1" ht="6.95" customHeight="1">
      <c r="B59" s="33"/>
      <c r="L59" s="33"/>
    </row>
    <row r="60" spans="2:12" s="1" customFormat="1" ht="12" customHeight="1">
      <c r="B60" s="33"/>
      <c r="C60" s="28" t="s">
        <v>22</v>
      </c>
      <c r="F60" s="26" t="str">
        <f>F16</f>
        <v>Z.Kopala, 570 01 Litomyšl</v>
      </c>
      <c r="I60" s="28" t="s">
        <v>24</v>
      </c>
      <c r="J60" s="50" t="str">
        <f>IF(J16="","",J16)</f>
        <v>20. 1. 2025</v>
      </c>
      <c r="L60" s="33"/>
    </row>
    <row r="61" spans="2:12" s="1" customFormat="1" ht="6.95" customHeight="1">
      <c r="B61" s="33"/>
      <c r="L61" s="33"/>
    </row>
    <row r="62" spans="2:12" s="1" customFormat="1" ht="15.2" customHeight="1">
      <c r="B62" s="33"/>
      <c r="C62" s="28" t="s">
        <v>26</v>
      </c>
      <c r="F62" s="26" t="str">
        <f>E19</f>
        <v>Město Litomyšl</v>
      </c>
      <c r="I62" s="28" t="s">
        <v>34</v>
      </c>
      <c r="J62" s="31" t="str">
        <f>E25</f>
        <v>Deltaplan Praha s.r.o.</v>
      </c>
      <c r="L62" s="33"/>
    </row>
    <row r="63" spans="2:12" s="1" customFormat="1" ht="15.2" customHeight="1">
      <c r="B63" s="33"/>
      <c r="C63" s="28" t="s">
        <v>32</v>
      </c>
      <c r="F63" s="26" t="str">
        <f>IF(E22="","",E22)</f>
        <v>Vyplň údaj</v>
      </c>
      <c r="I63" s="28" t="s">
        <v>39</v>
      </c>
      <c r="J63" s="31" t="str">
        <f>E28</f>
        <v>Ing.Štefan Sivák</v>
      </c>
      <c r="L63" s="33"/>
    </row>
    <row r="64" spans="2:12" s="1" customFormat="1" ht="10.35" customHeight="1">
      <c r="B64" s="33"/>
      <c r="L64" s="33"/>
    </row>
    <row r="65" spans="2:47" s="1" customFormat="1" ht="29.25" customHeight="1">
      <c r="B65" s="33"/>
      <c r="C65" s="102" t="s">
        <v>247</v>
      </c>
      <c r="D65" s="96"/>
      <c r="E65" s="96"/>
      <c r="F65" s="96"/>
      <c r="G65" s="96"/>
      <c r="H65" s="96"/>
      <c r="I65" s="96"/>
      <c r="J65" s="103" t="s">
        <v>248</v>
      </c>
      <c r="K65" s="96"/>
      <c r="L65" s="33"/>
    </row>
    <row r="66" spans="2:47" s="1" customFormat="1" ht="10.35" customHeight="1">
      <c r="B66" s="33"/>
      <c r="L66" s="33"/>
    </row>
    <row r="67" spans="2:47" s="1" customFormat="1" ht="22.9" customHeight="1">
      <c r="B67" s="33"/>
      <c r="C67" s="104" t="s">
        <v>77</v>
      </c>
      <c r="J67" s="64">
        <f>J98</f>
        <v>0</v>
      </c>
      <c r="L67" s="33"/>
      <c r="AU67" s="18" t="s">
        <v>249</v>
      </c>
    </row>
    <row r="68" spans="2:47" s="8" customFormat="1" ht="24.95" customHeight="1">
      <c r="B68" s="105"/>
      <c r="D68" s="106" t="s">
        <v>6875</v>
      </c>
      <c r="E68" s="107"/>
      <c r="F68" s="107"/>
      <c r="G68" s="107"/>
      <c r="H68" s="107"/>
      <c r="I68" s="107"/>
      <c r="J68" s="108">
        <f>J99</f>
        <v>0</v>
      </c>
      <c r="L68" s="105"/>
    </row>
    <row r="69" spans="2:47" s="9" customFormat="1" ht="19.899999999999999" customHeight="1">
      <c r="B69" s="109"/>
      <c r="D69" s="110" t="s">
        <v>6876</v>
      </c>
      <c r="E69" s="111"/>
      <c r="F69" s="111"/>
      <c r="G69" s="111"/>
      <c r="H69" s="111"/>
      <c r="I69" s="111"/>
      <c r="J69" s="112">
        <f>J100</f>
        <v>0</v>
      </c>
      <c r="L69" s="109"/>
    </row>
    <row r="70" spans="2:47" s="9" customFormat="1" ht="19.899999999999999" customHeight="1">
      <c r="B70" s="109"/>
      <c r="D70" s="110" t="s">
        <v>6877</v>
      </c>
      <c r="E70" s="111"/>
      <c r="F70" s="111"/>
      <c r="G70" s="111"/>
      <c r="H70" s="111"/>
      <c r="I70" s="111"/>
      <c r="J70" s="112">
        <f>J188</f>
        <v>0</v>
      </c>
      <c r="L70" s="109"/>
    </row>
    <row r="71" spans="2:47" s="9" customFormat="1" ht="19.899999999999999" customHeight="1">
      <c r="B71" s="109"/>
      <c r="D71" s="110" t="s">
        <v>6878</v>
      </c>
      <c r="E71" s="111"/>
      <c r="F71" s="111"/>
      <c r="G71" s="111"/>
      <c r="H71" s="111"/>
      <c r="I71" s="111"/>
      <c r="J71" s="112">
        <f>J330</f>
        <v>0</v>
      </c>
      <c r="L71" s="109"/>
    </row>
    <row r="72" spans="2:47" s="9" customFormat="1" ht="19.899999999999999" customHeight="1">
      <c r="B72" s="109"/>
      <c r="D72" s="110" t="s">
        <v>6879</v>
      </c>
      <c r="E72" s="111"/>
      <c r="F72" s="111"/>
      <c r="G72" s="111"/>
      <c r="H72" s="111"/>
      <c r="I72" s="111"/>
      <c r="J72" s="112">
        <f>J394</f>
        <v>0</v>
      </c>
      <c r="L72" s="109"/>
    </row>
    <row r="73" spans="2:47" s="9" customFormat="1" ht="19.899999999999999" customHeight="1">
      <c r="B73" s="109"/>
      <c r="D73" s="110" t="s">
        <v>6880</v>
      </c>
      <c r="E73" s="111"/>
      <c r="F73" s="111"/>
      <c r="G73" s="111"/>
      <c r="H73" s="111"/>
      <c r="I73" s="111"/>
      <c r="J73" s="112">
        <f>J421</f>
        <v>0</v>
      </c>
      <c r="L73" s="109"/>
    </row>
    <row r="74" spans="2:47" s="9" customFormat="1" ht="19.899999999999999" customHeight="1">
      <c r="B74" s="109"/>
      <c r="D74" s="110" t="s">
        <v>6881</v>
      </c>
      <c r="E74" s="111"/>
      <c r="F74" s="111"/>
      <c r="G74" s="111"/>
      <c r="H74" s="111"/>
      <c r="I74" s="111"/>
      <c r="J74" s="112">
        <f>J443</f>
        <v>0</v>
      </c>
      <c r="L74" s="109"/>
    </row>
    <row r="75" spans="2:47" s="1" customFormat="1" ht="21.75" customHeight="1">
      <c r="B75" s="33"/>
      <c r="L75" s="33"/>
    </row>
    <row r="76" spans="2:47" s="1" customFormat="1" ht="6.95" customHeight="1">
      <c r="B76" s="42"/>
      <c r="C76" s="43"/>
      <c r="D76" s="43"/>
      <c r="E76" s="43"/>
      <c r="F76" s="43"/>
      <c r="G76" s="43"/>
      <c r="H76" s="43"/>
      <c r="I76" s="43"/>
      <c r="J76" s="43"/>
      <c r="K76" s="43"/>
      <c r="L76" s="33"/>
    </row>
    <row r="80" spans="2:47" s="1" customFormat="1" ht="6.95" customHeight="1">
      <c r="B80" s="44"/>
      <c r="C80" s="45"/>
      <c r="D80" s="45"/>
      <c r="E80" s="45"/>
      <c r="F80" s="45"/>
      <c r="G80" s="45"/>
      <c r="H80" s="45"/>
      <c r="I80" s="45"/>
      <c r="J80" s="45"/>
      <c r="K80" s="45"/>
      <c r="L80" s="33"/>
    </row>
    <row r="81" spans="2:12" s="1" customFormat="1" ht="24.95" customHeight="1">
      <c r="B81" s="33"/>
      <c r="C81" s="22" t="s">
        <v>290</v>
      </c>
      <c r="L81" s="33"/>
    </row>
    <row r="82" spans="2:12" s="1" customFormat="1" ht="6.95" customHeight="1">
      <c r="B82" s="33"/>
      <c r="L82" s="33"/>
    </row>
    <row r="83" spans="2:12" s="1" customFormat="1" ht="12" customHeight="1">
      <c r="B83" s="33"/>
      <c r="C83" s="28" t="s">
        <v>16</v>
      </c>
      <c r="L83" s="33"/>
    </row>
    <row r="84" spans="2:12" s="1" customFormat="1" ht="16.5" customHeight="1">
      <c r="B84" s="33"/>
      <c r="E84" s="333" t="str">
        <f>E7</f>
        <v>Domov pro seniory v Litomyšli</v>
      </c>
      <c r="F84" s="334"/>
      <c r="G84" s="334"/>
      <c r="H84" s="334"/>
      <c r="L84" s="33"/>
    </row>
    <row r="85" spans="2:12" ht="12" customHeight="1">
      <c r="B85" s="21"/>
      <c r="C85" s="28" t="s">
        <v>217</v>
      </c>
      <c r="L85" s="21"/>
    </row>
    <row r="86" spans="2:12" ht="16.5" customHeight="1">
      <c r="B86" s="21"/>
      <c r="E86" s="333" t="s">
        <v>221</v>
      </c>
      <c r="F86" s="295"/>
      <c r="G86" s="295"/>
      <c r="H86" s="295"/>
      <c r="L86" s="21"/>
    </row>
    <row r="87" spans="2:12" ht="12" customHeight="1">
      <c r="B87" s="21"/>
      <c r="C87" s="28" t="s">
        <v>224</v>
      </c>
      <c r="L87" s="21"/>
    </row>
    <row r="88" spans="2:12" s="1" customFormat="1" ht="16.5" customHeight="1">
      <c r="B88" s="33"/>
      <c r="E88" s="329" t="s">
        <v>227</v>
      </c>
      <c r="F88" s="335"/>
      <c r="G88" s="335"/>
      <c r="H88" s="335"/>
      <c r="L88" s="33"/>
    </row>
    <row r="89" spans="2:12" s="1" customFormat="1" ht="12" customHeight="1">
      <c r="B89" s="33"/>
      <c r="C89" s="28" t="s">
        <v>231</v>
      </c>
      <c r="L89" s="33"/>
    </row>
    <row r="90" spans="2:12" s="1" customFormat="1" ht="16.5" customHeight="1">
      <c r="B90" s="33"/>
      <c r="E90" s="316" t="str">
        <f>E13</f>
        <v>VYT - Vytápění</v>
      </c>
      <c r="F90" s="335"/>
      <c r="G90" s="335"/>
      <c r="H90" s="335"/>
      <c r="L90" s="33"/>
    </row>
    <row r="91" spans="2:12" s="1" customFormat="1" ht="6.95" customHeight="1">
      <c r="B91" s="33"/>
      <c r="L91" s="33"/>
    </row>
    <row r="92" spans="2:12" s="1" customFormat="1" ht="12" customHeight="1">
      <c r="B92" s="33"/>
      <c r="C92" s="28" t="s">
        <v>22</v>
      </c>
      <c r="F92" s="26" t="str">
        <f>F16</f>
        <v>Z.Kopala, 570 01 Litomyšl</v>
      </c>
      <c r="I92" s="28" t="s">
        <v>24</v>
      </c>
      <c r="J92" s="50" t="str">
        <f>IF(J16="","",J16)</f>
        <v>20. 1. 2025</v>
      </c>
      <c r="L92" s="33"/>
    </row>
    <row r="93" spans="2:12" s="1" customFormat="1" ht="6.95" customHeight="1">
      <c r="B93" s="33"/>
      <c r="L93" s="33"/>
    </row>
    <row r="94" spans="2:12" s="1" customFormat="1" ht="15.2" customHeight="1">
      <c r="B94" s="33"/>
      <c r="C94" s="28" t="s">
        <v>26</v>
      </c>
      <c r="F94" s="26" t="str">
        <f>E19</f>
        <v>Město Litomyšl</v>
      </c>
      <c r="I94" s="28" t="s">
        <v>34</v>
      </c>
      <c r="J94" s="31" t="str">
        <f>E25</f>
        <v>Deltaplan Praha s.r.o.</v>
      </c>
      <c r="L94" s="33"/>
    </row>
    <row r="95" spans="2:12" s="1" customFormat="1" ht="15.2" customHeight="1">
      <c r="B95" s="33"/>
      <c r="C95" s="28" t="s">
        <v>32</v>
      </c>
      <c r="F95" s="26" t="str">
        <f>IF(E22="","",E22)</f>
        <v>Vyplň údaj</v>
      </c>
      <c r="I95" s="28" t="s">
        <v>39</v>
      </c>
      <c r="J95" s="31" t="str">
        <f>E28</f>
        <v>Ing.Štefan Sivák</v>
      </c>
      <c r="L95" s="33"/>
    </row>
    <row r="96" spans="2:12" s="1" customFormat="1" ht="10.35" customHeight="1">
      <c r="B96" s="33"/>
      <c r="L96" s="33"/>
    </row>
    <row r="97" spans="2:65" s="10" customFormat="1" ht="29.25" customHeight="1">
      <c r="B97" s="113"/>
      <c r="C97" s="114" t="s">
        <v>291</v>
      </c>
      <c r="D97" s="115" t="s">
        <v>64</v>
      </c>
      <c r="E97" s="115" t="s">
        <v>60</v>
      </c>
      <c r="F97" s="115" t="s">
        <v>61</v>
      </c>
      <c r="G97" s="115" t="s">
        <v>292</v>
      </c>
      <c r="H97" s="115" t="s">
        <v>293</v>
      </c>
      <c r="I97" s="115" t="s">
        <v>294</v>
      </c>
      <c r="J97" s="115" t="s">
        <v>248</v>
      </c>
      <c r="K97" s="116" t="s">
        <v>295</v>
      </c>
      <c r="L97" s="113"/>
      <c r="M97" s="57" t="s">
        <v>42</v>
      </c>
      <c r="N97" s="58" t="s">
        <v>49</v>
      </c>
      <c r="O97" s="58" t="s">
        <v>296</v>
      </c>
      <c r="P97" s="58" t="s">
        <v>297</v>
      </c>
      <c r="Q97" s="58" t="s">
        <v>298</v>
      </c>
      <c r="R97" s="58" t="s">
        <v>299</v>
      </c>
      <c r="S97" s="58" t="s">
        <v>300</v>
      </c>
      <c r="T97" s="59" t="s">
        <v>301</v>
      </c>
    </row>
    <row r="98" spans="2:65" s="1" customFormat="1" ht="22.9" customHeight="1">
      <c r="B98" s="33"/>
      <c r="C98" s="62" t="s">
        <v>302</v>
      </c>
      <c r="J98" s="117">
        <f>BK98</f>
        <v>0</v>
      </c>
      <c r="L98" s="33"/>
      <c r="M98" s="60"/>
      <c r="N98" s="51"/>
      <c r="O98" s="51"/>
      <c r="P98" s="118">
        <f>P99</f>
        <v>0</v>
      </c>
      <c r="Q98" s="51"/>
      <c r="R98" s="118">
        <f>R99</f>
        <v>0</v>
      </c>
      <c r="S98" s="51"/>
      <c r="T98" s="119">
        <f>T99</f>
        <v>0</v>
      </c>
      <c r="AT98" s="18" t="s">
        <v>78</v>
      </c>
      <c r="AU98" s="18" t="s">
        <v>249</v>
      </c>
      <c r="BK98" s="120">
        <f>BK99</f>
        <v>0</v>
      </c>
    </row>
    <row r="99" spans="2:65" s="11" customFormat="1" ht="25.9" customHeight="1">
      <c r="B99" s="121"/>
      <c r="D99" s="122" t="s">
        <v>78</v>
      </c>
      <c r="E99" s="123" t="s">
        <v>86</v>
      </c>
      <c r="F99" s="123" t="s">
        <v>6882</v>
      </c>
      <c r="I99" s="124"/>
      <c r="J99" s="125">
        <f>BK99</f>
        <v>0</v>
      </c>
      <c r="L99" s="121"/>
      <c r="M99" s="126"/>
      <c r="P99" s="127">
        <f>P100+P188+P330+P394+P421+P443</f>
        <v>0</v>
      </c>
      <c r="R99" s="127">
        <f>R100+R188+R330+R394+R421+R443</f>
        <v>0</v>
      </c>
      <c r="T99" s="128">
        <f>T100+T188+T330+T394+T421+T443</f>
        <v>0</v>
      </c>
      <c r="AR99" s="122" t="s">
        <v>86</v>
      </c>
      <c r="AT99" s="129" t="s">
        <v>78</v>
      </c>
      <c r="AU99" s="129" t="s">
        <v>79</v>
      </c>
      <c r="AY99" s="122" t="s">
        <v>305</v>
      </c>
      <c r="BK99" s="130">
        <f>BK100+BK188+BK330+BK394+BK421+BK443</f>
        <v>0</v>
      </c>
    </row>
    <row r="100" spans="2:65" s="11" customFormat="1" ht="22.9" customHeight="1">
      <c r="B100" s="121"/>
      <c r="D100" s="122" t="s">
        <v>78</v>
      </c>
      <c r="E100" s="131" t="s">
        <v>6883</v>
      </c>
      <c r="F100" s="131" t="s">
        <v>6884</v>
      </c>
      <c r="I100" s="124"/>
      <c r="J100" s="132">
        <f>BK100</f>
        <v>0</v>
      </c>
      <c r="L100" s="121"/>
      <c r="M100" s="126"/>
      <c r="P100" s="127">
        <f>SUM(P101:P187)</f>
        <v>0</v>
      </c>
      <c r="R100" s="127">
        <f>SUM(R101:R187)</f>
        <v>0</v>
      </c>
      <c r="T100" s="128">
        <f>SUM(T101:T187)</f>
        <v>0</v>
      </c>
      <c r="AR100" s="122" t="s">
        <v>86</v>
      </c>
      <c r="AT100" s="129" t="s">
        <v>78</v>
      </c>
      <c r="AU100" s="129" t="s">
        <v>86</v>
      </c>
      <c r="AY100" s="122" t="s">
        <v>305</v>
      </c>
      <c r="BK100" s="130">
        <f>SUM(BK101:BK187)</f>
        <v>0</v>
      </c>
    </row>
    <row r="101" spans="2:65" s="1" customFormat="1" ht="16.5" customHeight="1">
      <c r="B101" s="33"/>
      <c r="C101" s="133" t="s">
        <v>86</v>
      </c>
      <c r="D101" s="133" t="s">
        <v>307</v>
      </c>
      <c r="E101" s="134" t="s">
        <v>6885</v>
      </c>
      <c r="F101" s="135" t="s">
        <v>6886</v>
      </c>
      <c r="G101" s="136" t="s">
        <v>5668</v>
      </c>
      <c r="H101" s="137">
        <v>1</v>
      </c>
      <c r="I101" s="138"/>
      <c r="J101" s="139">
        <f>ROUND(I101*H101,2)</f>
        <v>0</v>
      </c>
      <c r="K101" s="135" t="s">
        <v>721</v>
      </c>
      <c r="L101" s="33"/>
      <c r="M101" s="140" t="s">
        <v>42</v>
      </c>
      <c r="N101" s="141" t="s">
        <v>50</v>
      </c>
      <c r="P101" s="142">
        <f>O101*H101</f>
        <v>0</v>
      </c>
      <c r="Q101" s="142">
        <v>0</v>
      </c>
      <c r="R101" s="142">
        <f>Q101*H101</f>
        <v>0</v>
      </c>
      <c r="S101" s="142">
        <v>0</v>
      </c>
      <c r="T101" s="143">
        <f>S101*H101</f>
        <v>0</v>
      </c>
      <c r="AR101" s="144" t="s">
        <v>311</v>
      </c>
      <c r="AT101" s="144" t="s">
        <v>307</v>
      </c>
      <c r="AU101" s="144" t="s">
        <v>88</v>
      </c>
      <c r="AY101" s="18" t="s">
        <v>305</v>
      </c>
      <c r="BE101" s="145">
        <f>IF(N101="základní",J101,0)</f>
        <v>0</v>
      </c>
      <c r="BF101" s="145">
        <f>IF(N101="snížená",J101,0)</f>
        <v>0</v>
      </c>
      <c r="BG101" s="145">
        <f>IF(N101="zákl. přenesená",J101,0)</f>
        <v>0</v>
      </c>
      <c r="BH101" s="145">
        <f>IF(N101="sníž. přenesená",J101,0)</f>
        <v>0</v>
      </c>
      <c r="BI101" s="145">
        <f>IF(N101="nulová",J101,0)</f>
        <v>0</v>
      </c>
      <c r="BJ101" s="18" t="s">
        <v>86</v>
      </c>
      <c r="BK101" s="145">
        <f>ROUND(I101*H101,2)</f>
        <v>0</v>
      </c>
      <c r="BL101" s="18" t="s">
        <v>311</v>
      </c>
      <c r="BM101" s="144" t="s">
        <v>88</v>
      </c>
    </row>
    <row r="102" spans="2:65" s="1" customFormat="1" ht="11.25">
      <c r="B102" s="33"/>
      <c r="D102" s="146" t="s">
        <v>313</v>
      </c>
      <c r="F102" s="147" t="s">
        <v>6886</v>
      </c>
      <c r="I102" s="148"/>
      <c r="L102" s="33"/>
      <c r="M102" s="149"/>
      <c r="T102" s="54"/>
      <c r="AT102" s="18" t="s">
        <v>313</v>
      </c>
      <c r="AU102" s="18" t="s">
        <v>88</v>
      </c>
    </row>
    <row r="103" spans="2:65" s="1" customFormat="1" ht="97.5">
      <c r="B103" s="33"/>
      <c r="D103" s="146" t="s">
        <v>1012</v>
      </c>
      <c r="F103" s="189" t="s">
        <v>6887</v>
      </c>
      <c r="I103" s="148"/>
      <c r="L103" s="33"/>
      <c r="M103" s="149"/>
      <c r="T103" s="54"/>
      <c r="AT103" s="18" t="s">
        <v>1012</v>
      </c>
      <c r="AU103" s="18" t="s">
        <v>88</v>
      </c>
    </row>
    <row r="104" spans="2:65" s="1" customFormat="1" ht="16.5" customHeight="1">
      <c r="B104" s="33"/>
      <c r="C104" s="133" t="s">
        <v>88</v>
      </c>
      <c r="D104" s="133" t="s">
        <v>307</v>
      </c>
      <c r="E104" s="134" t="s">
        <v>6888</v>
      </c>
      <c r="F104" s="135" t="s">
        <v>6889</v>
      </c>
      <c r="G104" s="136" t="s">
        <v>5668</v>
      </c>
      <c r="H104" s="137">
        <v>1</v>
      </c>
      <c r="I104" s="138"/>
      <c r="J104" s="139">
        <f>ROUND(I104*H104,2)</f>
        <v>0</v>
      </c>
      <c r="K104" s="135" t="s">
        <v>721</v>
      </c>
      <c r="L104" s="33"/>
      <c r="M104" s="140" t="s">
        <v>42</v>
      </c>
      <c r="N104" s="141" t="s">
        <v>50</v>
      </c>
      <c r="P104" s="142">
        <f>O104*H104</f>
        <v>0</v>
      </c>
      <c r="Q104" s="142">
        <v>0</v>
      </c>
      <c r="R104" s="142">
        <f>Q104*H104</f>
        <v>0</v>
      </c>
      <c r="S104" s="142">
        <v>0</v>
      </c>
      <c r="T104" s="143">
        <f>S104*H104</f>
        <v>0</v>
      </c>
      <c r="AR104" s="144" t="s">
        <v>311</v>
      </c>
      <c r="AT104" s="144" t="s">
        <v>307</v>
      </c>
      <c r="AU104" s="144" t="s">
        <v>88</v>
      </c>
      <c r="AY104" s="18" t="s">
        <v>305</v>
      </c>
      <c r="BE104" s="145">
        <f>IF(N104="základní",J104,0)</f>
        <v>0</v>
      </c>
      <c r="BF104" s="145">
        <f>IF(N104="snížená",J104,0)</f>
        <v>0</v>
      </c>
      <c r="BG104" s="145">
        <f>IF(N104="zákl. přenesená",J104,0)</f>
        <v>0</v>
      </c>
      <c r="BH104" s="145">
        <f>IF(N104="sníž. přenesená",J104,0)</f>
        <v>0</v>
      </c>
      <c r="BI104" s="145">
        <f>IF(N104="nulová",J104,0)</f>
        <v>0</v>
      </c>
      <c r="BJ104" s="18" t="s">
        <v>86</v>
      </c>
      <c r="BK104" s="145">
        <f>ROUND(I104*H104,2)</f>
        <v>0</v>
      </c>
      <c r="BL104" s="18" t="s">
        <v>311</v>
      </c>
      <c r="BM104" s="144" t="s">
        <v>311</v>
      </c>
    </row>
    <row r="105" spans="2:65" s="1" customFormat="1" ht="11.25">
      <c r="B105" s="33"/>
      <c r="D105" s="146" t="s">
        <v>313</v>
      </c>
      <c r="F105" s="147" t="s">
        <v>6889</v>
      </c>
      <c r="I105" s="148"/>
      <c r="L105" s="33"/>
      <c r="M105" s="149"/>
      <c r="T105" s="54"/>
      <c r="AT105" s="18" t="s">
        <v>313</v>
      </c>
      <c r="AU105" s="18" t="s">
        <v>88</v>
      </c>
    </row>
    <row r="106" spans="2:65" s="1" customFormat="1" ht="48.75">
      <c r="B106" s="33"/>
      <c r="D106" s="146" t="s">
        <v>1012</v>
      </c>
      <c r="F106" s="189" t="s">
        <v>6890</v>
      </c>
      <c r="I106" s="148"/>
      <c r="L106" s="33"/>
      <c r="M106" s="149"/>
      <c r="T106" s="54"/>
      <c r="AT106" s="18" t="s">
        <v>1012</v>
      </c>
      <c r="AU106" s="18" t="s">
        <v>88</v>
      </c>
    </row>
    <row r="107" spans="2:65" s="1" customFormat="1" ht="16.5" customHeight="1">
      <c r="B107" s="33"/>
      <c r="C107" s="133" t="s">
        <v>96</v>
      </c>
      <c r="D107" s="133" t="s">
        <v>307</v>
      </c>
      <c r="E107" s="134" t="s">
        <v>6891</v>
      </c>
      <c r="F107" s="135" t="s">
        <v>6892</v>
      </c>
      <c r="G107" s="136" t="s">
        <v>5668</v>
      </c>
      <c r="H107" s="137">
        <v>1</v>
      </c>
      <c r="I107" s="138"/>
      <c r="J107" s="139">
        <f>ROUND(I107*H107,2)</f>
        <v>0</v>
      </c>
      <c r="K107" s="135" t="s">
        <v>721</v>
      </c>
      <c r="L107" s="33"/>
      <c r="M107" s="140" t="s">
        <v>42</v>
      </c>
      <c r="N107" s="141" t="s">
        <v>50</v>
      </c>
      <c r="P107" s="142">
        <f>O107*H107</f>
        <v>0</v>
      </c>
      <c r="Q107" s="142">
        <v>0</v>
      </c>
      <c r="R107" s="142">
        <f>Q107*H107</f>
        <v>0</v>
      </c>
      <c r="S107" s="142">
        <v>0</v>
      </c>
      <c r="T107" s="143">
        <f>S107*H107</f>
        <v>0</v>
      </c>
      <c r="AR107" s="144" t="s">
        <v>311</v>
      </c>
      <c r="AT107" s="144" t="s">
        <v>307</v>
      </c>
      <c r="AU107" s="144" t="s">
        <v>88</v>
      </c>
      <c r="AY107" s="18" t="s">
        <v>305</v>
      </c>
      <c r="BE107" s="145">
        <f>IF(N107="základní",J107,0)</f>
        <v>0</v>
      </c>
      <c r="BF107" s="145">
        <f>IF(N107="snížená",J107,0)</f>
        <v>0</v>
      </c>
      <c r="BG107" s="145">
        <f>IF(N107="zákl. přenesená",J107,0)</f>
        <v>0</v>
      </c>
      <c r="BH107" s="145">
        <f>IF(N107="sníž. přenesená",J107,0)</f>
        <v>0</v>
      </c>
      <c r="BI107" s="145">
        <f>IF(N107="nulová",J107,0)</f>
        <v>0</v>
      </c>
      <c r="BJ107" s="18" t="s">
        <v>86</v>
      </c>
      <c r="BK107" s="145">
        <f>ROUND(I107*H107,2)</f>
        <v>0</v>
      </c>
      <c r="BL107" s="18" t="s">
        <v>311</v>
      </c>
      <c r="BM107" s="144" t="s">
        <v>347</v>
      </c>
    </row>
    <row r="108" spans="2:65" s="1" customFormat="1" ht="11.25">
      <c r="B108" s="33"/>
      <c r="D108" s="146" t="s">
        <v>313</v>
      </c>
      <c r="F108" s="147" t="s">
        <v>6892</v>
      </c>
      <c r="I108" s="148"/>
      <c r="L108" s="33"/>
      <c r="M108" s="149"/>
      <c r="T108" s="54"/>
      <c r="AT108" s="18" t="s">
        <v>313</v>
      </c>
      <c r="AU108" s="18" t="s">
        <v>88</v>
      </c>
    </row>
    <row r="109" spans="2:65" s="1" customFormat="1" ht="29.25">
      <c r="B109" s="33"/>
      <c r="D109" s="146" t="s">
        <v>1012</v>
      </c>
      <c r="F109" s="189" t="s">
        <v>6893</v>
      </c>
      <c r="I109" s="148"/>
      <c r="L109" s="33"/>
      <c r="M109" s="149"/>
      <c r="T109" s="54"/>
      <c r="AT109" s="18" t="s">
        <v>1012</v>
      </c>
      <c r="AU109" s="18" t="s">
        <v>88</v>
      </c>
    </row>
    <row r="110" spans="2:65" s="1" customFormat="1" ht="16.5" customHeight="1">
      <c r="B110" s="33"/>
      <c r="C110" s="133" t="s">
        <v>311</v>
      </c>
      <c r="D110" s="133" t="s">
        <v>307</v>
      </c>
      <c r="E110" s="134" t="s">
        <v>6894</v>
      </c>
      <c r="F110" s="135" t="s">
        <v>6895</v>
      </c>
      <c r="G110" s="136" t="s">
        <v>5668</v>
      </c>
      <c r="H110" s="137">
        <v>1</v>
      </c>
      <c r="I110" s="138"/>
      <c r="J110" s="139">
        <f>ROUND(I110*H110,2)</f>
        <v>0</v>
      </c>
      <c r="K110" s="135" t="s">
        <v>721</v>
      </c>
      <c r="L110" s="33"/>
      <c r="M110" s="140" t="s">
        <v>42</v>
      </c>
      <c r="N110" s="141" t="s">
        <v>50</v>
      </c>
      <c r="P110" s="142">
        <f>O110*H110</f>
        <v>0</v>
      </c>
      <c r="Q110" s="142">
        <v>0</v>
      </c>
      <c r="R110" s="142">
        <f>Q110*H110</f>
        <v>0</v>
      </c>
      <c r="S110" s="142">
        <v>0</v>
      </c>
      <c r="T110" s="143">
        <f>S110*H110</f>
        <v>0</v>
      </c>
      <c r="AR110" s="144" t="s">
        <v>311</v>
      </c>
      <c r="AT110" s="144" t="s">
        <v>307</v>
      </c>
      <c r="AU110" s="144" t="s">
        <v>88</v>
      </c>
      <c r="AY110" s="18" t="s">
        <v>305</v>
      </c>
      <c r="BE110" s="145">
        <f>IF(N110="základní",J110,0)</f>
        <v>0</v>
      </c>
      <c r="BF110" s="145">
        <f>IF(N110="snížená",J110,0)</f>
        <v>0</v>
      </c>
      <c r="BG110" s="145">
        <f>IF(N110="zákl. přenesená",J110,0)</f>
        <v>0</v>
      </c>
      <c r="BH110" s="145">
        <f>IF(N110="sníž. přenesená",J110,0)</f>
        <v>0</v>
      </c>
      <c r="BI110" s="145">
        <f>IF(N110="nulová",J110,0)</f>
        <v>0</v>
      </c>
      <c r="BJ110" s="18" t="s">
        <v>86</v>
      </c>
      <c r="BK110" s="145">
        <f>ROUND(I110*H110,2)</f>
        <v>0</v>
      </c>
      <c r="BL110" s="18" t="s">
        <v>311</v>
      </c>
      <c r="BM110" s="144" t="s">
        <v>344</v>
      </c>
    </row>
    <row r="111" spans="2:65" s="1" customFormat="1" ht="11.25">
      <c r="B111" s="33"/>
      <c r="D111" s="146" t="s">
        <v>313</v>
      </c>
      <c r="F111" s="147" t="s">
        <v>6895</v>
      </c>
      <c r="I111" s="148"/>
      <c r="L111" s="33"/>
      <c r="M111" s="149"/>
      <c r="T111" s="54"/>
      <c r="AT111" s="18" t="s">
        <v>313</v>
      </c>
      <c r="AU111" s="18" t="s">
        <v>88</v>
      </c>
    </row>
    <row r="112" spans="2:65" s="1" customFormat="1" ht="48.75">
      <c r="B112" s="33"/>
      <c r="D112" s="146" t="s">
        <v>1012</v>
      </c>
      <c r="F112" s="189" t="s">
        <v>6896</v>
      </c>
      <c r="I112" s="148"/>
      <c r="L112" s="33"/>
      <c r="M112" s="149"/>
      <c r="T112" s="54"/>
      <c r="AT112" s="18" t="s">
        <v>1012</v>
      </c>
      <c r="AU112" s="18" t="s">
        <v>88</v>
      </c>
    </row>
    <row r="113" spans="2:65" s="1" customFormat="1" ht="16.5" customHeight="1">
      <c r="B113" s="33"/>
      <c r="C113" s="133" t="s">
        <v>340</v>
      </c>
      <c r="D113" s="133" t="s">
        <v>307</v>
      </c>
      <c r="E113" s="134" t="s">
        <v>6897</v>
      </c>
      <c r="F113" s="135" t="s">
        <v>6898</v>
      </c>
      <c r="G113" s="136" t="s">
        <v>5668</v>
      </c>
      <c r="H113" s="137">
        <v>1</v>
      </c>
      <c r="I113" s="138"/>
      <c r="J113" s="139">
        <f>ROUND(I113*H113,2)</f>
        <v>0</v>
      </c>
      <c r="K113" s="135" t="s">
        <v>721</v>
      </c>
      <c r="L113" s="33"/>
      <c r="M113" s="140" t="s">
        <v>42</v>
      </c>
      <c r="N113" s="141" t="s">
        <v>50</v>
      </c>
      <c r="P113" s="142">
        <f>O113*H113</f>
        <v>0</v>
      </c>
      <c r="Q113" s="142">
        <v>0</v>
      </c>
      <c r="R113" s="142">
        <f>Q113*H113</f>
        <v>0</v>
      </c>
      <c r="S113" s="142">
        <v>0</v>
      </c>
      <c r="T113" s="143">
        <f>S113*H113</f>
        <v>0</v>
      </c>
      <c r="AR113" s="144" t="s">
        <v>311</v>
      </c>
      <c r="AT113" s="144" t="s">
        <v>307</v>
      </c>
      <c r="AU113" s="144" t="s">
        <v>88</v>
      </c>
      <c r="AY113" s="18" t="s">
        <v>305</v>
      </c>
      <c r="BE113" s="145">
        <f>IF(N113="základní",J113,0)</f>
        <v>0</v>
      </c>
      <c r="BF113" s="145">
        <f>IF(N113="snížená",J113,0)</f>
        <v>0</v>
      </c>
      <c r="BG113" s="145">
        <f>IF(N113="zákl. přenesená",J113,0)</f>
        <v>0</v>
      </c>
      <c r="BH113" s="145">
        <f>IF(N113="sníž. přenesená",J113,0)</f>
        <v>0</v>
      </c>
      <c r="BI113" s="145">
        <f>IF(N113="nulová",J113,0)</f>
        <v>0</v>
      </c>
      <c r="BJ113" s="18" t="s">
        <v>86</v>
      </c>
      <c r="BK113" s="145">
        <f>ROUND(I113*H113,2)</f>
        <v>0</v>
      </c>
      <c r="BL113" s="18" t="s">
        <v>311</v>
      </c>
      <c r="BM113" s="144" t="s">
        <v>386</v>
      </c>
    </row>
    <row r="114" spans="2:65" s="1" customFormat="1" ht="11.25">
      <c r="B114" s="33"/>
      <c r="D114" s="146" t="s">
        <v>313</v>
      </c>
      <c r="F114" s="147" t="s">
        <v>6898</v>
      </c>
      <c r="I114" s="148"/>
      <c r="L114" s="33"/>
      <c r="M114" s="149"/>
      <c r="T114" s="54"/>
      <c r="AT114" s="18" t="s">
        <v>313</v>
      </c>
      <c r="AU114" s="18" t="s">
        <v>88</v>
      </c>
    </row>
    <row r="115" spans="2:65" s="1" customFormat="1" ht="48.75">
      <c r="B115" s="33"/>
      <c r="D115" s="146" t="s">
        <v>1012</v>
      </c>
      <c r="F115" s="189" t="s">
        <v>6899</v>
      </c>
      <c r="I115" s="148"/>
      <c r="L115" s="33"/>
      <c r="M115" s="149"/>
      <c r="T115" s="54"/>
      <c r="AT115" s="18" t="s">
        <v>1012</v>
      </c>
      <c r="AU115" s="18" t="s">
        <v>88</v>
      </c>
    </row>
    <row r="116" spans="2:65" s="1" customFormat="1" ht="16.5" customHeight="1">
      <c r="B116" s="33"/>
      <c r="C116" s="133" t="s">
        <v>347</v>
      </c>
      <c r="D116" s="133" t="s">
        <v>307</v>
      </c>
      <c r="E116" s="134" t="s">
        <v>6900</v>
      </c>
      <c r="F116" s="135" t="s">
        <v>6901</v>
      </c>
      <c r="G116" s="136" t="s">
        <v>5668</v>
      </c>
      <c r="H116" s="137">
        <v>2</v>
      </c>
      <c r="I116" s="138"/>
      <c r="J116" s="139">
        <f>ROUND(I116*H116,2)</f>
        <v>0</v>
      </c>
      <c r="K116" s="135" t="s">
        <v>721</v>
      </c>
      <c r="L116" s="33"/>
      <c r="M116" s="140" t="s">
        <v>42</v>
      </c>
      <c r="N116" s="141" t="s">
        <v>50</v>
      </c>
      <c r="P116" s="142">
        <f>O116*H116</f>
        <v>0</v>
      </c>
      <c r="Q116" s="142">
        <v>0</v>
      </c>
      <c r="R116" s="142">
        <f>Q116*H116</f>
        <v>0</v>
      </c>
      <c r="S116" s="142">
        <v>0</v>
      </c>
      <c r="T116" s="143">
        <f>S116*H116</f>
        <v>0</v>
      </c>
      <c r="AR116" s="144" t="s">
        <v>311</v>
      </c>
      <c r="AT116" s="144" t="s">
        <v>307</v>
      </c>
      <c r="AU116" s="144" t="s">
        <v>88</v>
      </c>
      <c r="AY116" s="18" t="s">
        <v>305</v>
      </c>
      <c r="BE116" s="145">
        <f>IF(N116="základní",J116,0)</f>
        <v>0</v>
      </c>
      <c r="BF116" s="145">
        <f>IF(N116="snížená",J116,0)</f>
        <v>0</v>
      </c>
      <c r="BG116" s="145">
        <f>IF(N116="zákl. přenesená",J116,0)</f>
        <v>0</v>
      </c>
      <c r="BH116" s="145">
        <f>IF(N116="sníž. přenesená",J116,0)</f>
        <v>0</v>
      </c>
      <c r="BI116" s="145">
        <f>IF(N116="nulová",J116,0)</f>
        <v>0</v>
      </c>
      <c r="BJ116" s="18" t="s">
        <v>86</v>
      </c>
      <c r="BK116" s="145">
        <f>ROUND(I116*H116,2)</f>
        <v>0</v>
      </c>
      <c r="BL116" s="18" t="s">
        <v>311</v>
      </c>
      <c r="BM116" s="144" t="s">
        <v>8</v>
      </c>
    </row>
    <row r="117" spans="2:65" s="1" customFormat="1" ht="11.25">
      <c r="B117" s="33"/>
      <c r="D117" s="146" t="s">
        <v>313</v>
      </c>
      <c r="F117" s="147" t="s">
        <v>6901</v>
      </c>
      <c r="I117" s="148"/>
      <c r="L117" s="33"/>
      <c r="M117" s="149"/>
      <c r="T117" s="54"/>
      <c r="AT117" s="18" t="s">
        <v>313</v>
      </c>
      <c r="AU117" s="18" t="s">
        <v>88</v>
      </c>
    </row>
    <row r="118" spans="2:65" s="1" customFormat="1" ht="48.75">
      <c r="B118" s="33"/>
      <c r="D118" s="146" t="s">
        <v>1012</v>
      </c>
      <c r="F118" s="189" t="s">
        <v>6902</v>
      </c>
      <c r="I118" s="148"/>
      <c r="L118" s="33"/>
      <c r="M118" s="149"/>
      <c r="T118" s="54"/>
      <c r="AT118" s="18" t="s">
        <v>1012</v>
      </c>
      <c r="AU118" s="18" t="s">
        <v>88</v>
      </c>
    </row>
    <row r="119" spans="2:65" s="1" customFormat="1" ht="16.5" customHeight="1">
      <c r="B119" s="33"/>
      <c r="C119" s="133" t="s">
        <v>357</v>
      </c>
      <c r="D119" s="133" t="s">
        <v>307</v>
      </c>
      <c r="E119" s="134" t="s">
        <v>6903</v>
      </c>
      <c r="F119" s="135" t="s">
        <v>6901</v>
      </c>
      <c r="G119" s="136" t="s">
        <v>5668</v>
      </c>
      <c r="H119" s="137">
        <v>2</v>
      </c>
      <c r="I119" s="138"/>
      <c r="J119" s="139">
        <f>ROUND(I119*H119,2)</f>
        <v>0</v>
      </c>
      <c r="K119" s="135" t="s">
        <v>721</v>
      </c>
      <c r="L119" s="33"/>
      <c r="M119" s="140" t="s">
        <v>42</v>
      </c>
      <c r="N119" s="141" t="s">
        <v>50</v>
      </c>
      <c r="P119" s="142">
        <f>O119*H119</f>
        <v>0</v>
      </c>
      <c r="Q119" s="142">
        <v>0</v>
      </c>
      <c r="R119" s="142">
        <f>Q119*H119</f>
        <v>0</v>
      </c>
      <c r="S119" s="142">
        <v>0</v>
      </c>
      <c r="T119" s="143">
        <f>S119*H119</f>
        <v>0</v>
      </c>
      <c r="AR119" s="144" t="s">
        <v>311</v>
      </c>
      <c r="AT119" s="144" t="s">
        <v>307</v>
      </c>
      <c r="AU119" s="144" t="s">
        <v>88</v>
      </c>
      <c r="AY119" s="18" t="s">
        <v>305</v>
      </c>
      <c r="BE119" s="145">
        <f>IF(N119="základní",J119,0)</f>
        <v>0</v>
      </c>
      <c r="BF119" s="145">
        <f>IF(N119="snížená",J119,0)</f>
        <v>0</v>
      </c>
      <c r="BG119" s="145">
        <f>IF(N119="zákl. přenesená",J119,0)</f>
        <v>0</v>
      </c>
      <c r="BH119" s="145">
        <f>IF(N119="sníž. přenesená",J119,0)</f>
        <v>0</v>
      </c>
      <c r="BI119" s="145">
        <f>IF(N119="nulová",J119,0)</f>
        <v>0</v>
      </c>
      <c r="BJ119" s="18" t="s">
        <v>86</v>
      </c>
      <c r="BK119" s="145">
        <f>ROUND(I119*H119,2)</f>
        <v>0</v>
      </c>
      <c r="BL119" s="18" t="s">
        <v>311</v>
      </c>
      <c r="BM119" s="144" t="s">
        <v>418</v>
      </c>
    </row>
    <row r="120" spans="2:65" s="1" customFormat="1" ht="11.25">
      <c r="B120" s="33"/>
      <c r="D120" s="146" t="s">
        <v>313</v>
      </c>
      <c r="F120" s="147" t="s">
        <v>6901</v>
      </c>
      <c r="I120" s="148"/>
      <c r="L120" s="33"/>
      <c r="M120" s="149"/>
      <c r="T120" s="54"/>
      <c r="AT120" s="18" t="s">
        <v>313</v>
      </c>
      <c r="AU120" s="18" t="s">
        <v>88</v>
      </c>
    </row>
    <row r="121" spans="2:65" s="1" customFormat="1" ht="48.75">
      <c r="B121" s="33"/>
      <c r="D121" s="146" t="s">
        <v>1012</v>
      </c>
      <c r="F121" s="189" t="s">
        <v>6904</v>
      </c>
      <c r="I121" s="148"/>
      <c r="L121" s="33"/>
      <c r="M121" s="149"/>
      <c r="T121" s="54"/>
      <c r="AT121" s="18" t="s">
        <v>1012</v>
      </c>
      <c r="AU121" s="18" t="s">
        <v>88</v>
      </c>
    </row>
    <row r="122" spans="2:65" s="1" customFormat="1" ht="16.5" customHeight="1">
      <c r="B122" s="33"/>
      <c r="C122" s="133" t="s">
        <v>344</v>
      </c>
      <c r="D122" s="133" t="s">
        <v>307</v>
      </c>
      <c r="E122" s="134" t="s">
        <v>6905</v>
      </c>
      <c r="F122" s="135" t="s">
        <v>6906</v>
      </c>
      <c r="G122" s="136" t="s">
        <v>5668</v>
      </c>
      <c r="H122" s="137">
        <v>2</v>
      </c>
      <c r="I122" s="138"/>
      <c r="J122" s="139">
        <f>ROUND(I122*H122,2)</f>
        <v>0</v>
      </c>
      <c r="K122" s="135" t="s">
        <v>721</v>
      </c>
      <c r="L122" s="33"/>
      <c r="M122" s="140" t="s">
        <v>42</v>
      </c>
      <c r="N122" s="141" t="s">
        <v>50</v>
      </c>
      <c r="P122" s="142">
        <f>O122*H122</f>
        <v>0</v>
      </c>
      <c r="Q122" s="142">
        <v>0</v>
      </c>
      <c r="R122" s="142">
        <f>Q122*H122</f>
        <v>0</v>
      </c>
      <c r="S122" s="142">
        <v>0</v>
      </c>
      <c r="T122" s="143">
        <f>S122*H122</f>
        <v>0</v>
      </c>
      <c r="AR122" s="144" t="s">
        <v>311</v>
      </c>
      <c r="AT122" s="144" t="s">
        <v>307</v>
      </c>
      <c r="AU122" s="144" t="s">
        <v>88</v>
      </c>
      <c r="AY122" s="18" t="s">
        <v>305</v>
      </c>
      <c r="BE122" s="145">
        <f>IF(N122="základní",J122,0)</f>
        <v>0</v>
      </c>
      <c r="BF122" s="145">
        <f>IF(N122="snížená",J122,0)</f>
        <v>0</v>
      </c>
      <c r="BG122" s="145">
        <f>IF(N122="zákl. přenesená",J122,0)</f>
        <v>0</v>
      </c>
      <c r="BH122" s="145">
        <f>IF(N122="sníž. přenesená",J122,0)</f>
        <v>0</v>
      </c>
      <c r="BI122" s="145">
        <f>IF(N122="nulová",J122,0)</f>
        <v>0</v>
      </c>
      <c r="BJ122" s="18" t="s">
        <v>86</v>
      </c>
      <c r="BK122" s="145">
        <f>ROUND(I122*H122,2)</f>
        <v>0</v>
      </c>
      <c r="BL122" s="18" t="s">
        <v>311</v>
      </c>
      <c r="BM122" s="144" t="s">
        <v>436</v>
      </c>
    </row>
    <row r="123" spans="2:65" s="1" customFormat="1" ht="11.25">
      <c r="B123" s="33"/>
      <c r="D123" s="146" t="s">
        <v>313</v>
      </c>
      <c r="F123" s="147" t="s">
        <v>6906</v>
      </c>
      <c r="I123" s="148"/>
      <c r="L123" s="33"/>
      <c r="M123" s="149"/>
      <c r="T123" s="54"/>
      <c r="AT123" s="18" t="s">
        <v>313</v>
      </c>
      <c r="AU123" s="18" t="s">
        <v>88</v>
      </c>
    </row>
    <row r="124" spans="2:65" s="1" customFormat="1" ht="48.75">
      <c r="B124" s="33"/>
      <c r="D124" s="146" t="s">
        <v>1012</v>
      </c>
      <c r="F124" s="189" t="s">
        <v>6907</v>
      </c>
      <c r="I124" s="148"/>
      <c r="L124" s="33"/>
      <c r="M124" s="149"/>
      <c r="T124" s="54"/>
      <c r="AT124" s="18" t="s">
        <v>1012</v>
      </c>
      <c r="AU124" s="18" t="s">
        <v>88</v>
      </c>
    </row>
    <row r="125" spans="2:65" s="1" customFormat="1" ht="16.5" customHeight="1">
      <c r="B125" s="33"/>
      <c r="C125" s="133" t="s">
        <v>377</v>
      </c>
      <c r="D125" s="133" t="s">
        <v>307</v>
      </c>
      <c r="E125" s="134" t="s">
        <v>6908</v>
      </c>
      <c r="F125" s="135" t="s">
        <v>6909</v>
      </c>
      <c r="G125" s="136" t="s">
        <v>5668</v>
      </c>
      <c r="H125" s="137">
        <v>2</v>
      </c>
      <c r="I125" s="138"/>
      <c r="J125" s="139">
        <f>ROUND(I125*H125,2)</f>
        <v>0</v>
      </c>
      <c r="K125" s="135" t="s">
        <v>721</v>
      </c>
      <c r="L125" s="33"/>
      <c r="M125" s="140" t="s">
        <v>42</v>
      </c>
      <c r="N125" s="141" t="s">
        <v>50</v>
      </c>
      <c r="P125" s="142">
        <f>O125*H125</f>
        <v>0</v>
      </c>
      <c r="Q125" s="142">
        <v>0</v>
      </c>
      <c r="R125" s="142">
        <f>Q125*H125</f>
        <v>0</v>
      </c>
      <c r="S125" s="142">
        <v>0</v>
      </c>
      <c r="T125" s="143">
        <f>S125*H125</f>
        <v>0</v>
      </c>
      <c r="AR125" s="144" t="s">
        <v>311</v>
      </c>
      <c r="AT125" s="144" t="s">
        <v>307</v>
      </c>
      <c r="AU125" s="144" t="s">
        <v>88</v>
      </c>
      <c r="AY125" s="18" t="s">
        <v>305</v>
      </c>
      <c r="BE125" s="145">
        <f>IF(N125="základní",J125,0)</f>
        <v>0</v>
      </c>
      <c r="BF125" s="145">
        <f>IF(N125="snížená",J125,0)</f>
        <v>0</v>
      </c>
      <c r="BG125" s="145">
        <f>IF(N125="zákl. přenesená",J125,0)</f>
        <v>0</v>
      </c>
      <c r="BH125" s="145">
        <f>IF(N125="sníž. přenesená",J125,0)</f>
        <v>0</v>
      </c>
      <c r="BI125" s="145">
        <f>IF(N125="nulová",J125,0)</f>
        <v>0</v>
      </c>
      <c r="BJ125" s="18" t="s">
        <v>86</v>
      </c>
      <c r="BK125" s="145">
        <f>ROUND(I125*H125,2)</f>
        <v>0</v>
      </c>
      <c r="BL125" s="18" t="s">
        <v>311</v>
      </c>
      <c r="BM125" s="144" t="s">
        <v>450</v>
      </c>
    </row>
    <row r="126" spans="2:65" s="1" customFormat="1" ht="11.25">
      <c r="B126" s="33"/>
      <c r="D126" s="146" t="s">
        <v>313</v>
      </c>
      <c r="F126" s="147" t="s">
        <v>6909</v>
      </c>
      <c r="I126" s="148"/>
      <c r="L126" s="33"/>
      <c r="M126" s="149"/>
      <c r="T126" s="54"/>
      <c r="AT126" s="18" t="s">
        <v>313</v>
      </c>
      <c r="AU126" s="18" t="s">
        <v>88</v>
      </c>
    </row>
    <row r="127" spans="2:65" s="1" customFormat="1" ht="48.75">
      <c r="B127" s="33"/>
      <c r="D127" s="146" t="s">
        <v>1012</v>
      </c>
      <c r="F127" s="189" t="s">
        <v>6910</v>
      </c>
      <c r="I127" s="148"/>
      <c r="L127" s="33"/>
      <c r="M127" s="149"/>
      <c r="T127" s="54"/>
      <c r="AT127" s="18" t="s">
        <v>1012</v>
      </c>
      <c r="AU127" s="18" t="s">
        <v>88</v>
      </c>
    </row>
    <row r="128" spans="2:65" s="1" customFormat="1" ht="16.5" customHeight="1">
      <c r="B128" s="33"/>
      <c r="C128" s="133" t="s">
        <v>386</v>
      </c>
      <c r="D128" s="133" t="s">
        <v>307</v>
      </c>
      <c r="E128" s="134" t="s">
        <v>6911</v>
      </c>
      <c r="F128" s="135" t="s">
        <v>6912</v>
      </c>
      <c r="G128" s="136" t="s">
        <v>5668</v>
      </c>
      <c r="H128" s="137">
        <v>1</v>
      </c>
      <c r="I128" s="138"/>
      <c r="J128" s="139">
        <f>ROUND(I128*H128,2)</f>
        <v>0</v>
      </c>
      <c r="K128" s="135" t="s">
        <v>721</v>
      </c>
      <c r="L128" s="33"/>
      <c r="M128" s="140" t="s">
        <v>42</v>
      </c>
      <c r="N128" s="141" t="s">
        <v>50</v>
      </c>
      <c r="P128" s="142">
        <f>O128*H128</f>
        <v>0</v>
      </c>
      <c r="Q128" s="142">
        <v>0</v>
      </c>
      <c r="R128" s="142">
        <f>Q128*H128</f>
        <v>0</v>
      </c>
      <c r="S128" s="142">
        <v>0</v>
      </c>
      <c r="T128" s="143">
        <f>S128*H128</f>
        <v>0</v>
      </c>
      <c r="AR128" s="144" t="s">
        <v>311</v>
      </c>
      <c r="AT128" s="144" t="s">
        <v>307</v>
      </c>
      <c r="AU128" s="144" t="s">
        <v>88</v>
      </c>
      <c r="AY128" s="18" t="s">
        <v>305</v>
      </c>
      <c r="BE128" s="145">
        <f>IF(N128="základní",J128,0)</f>
        <v>0</v>
      </c>
      <c r="BF128" s="145">
        <f>IF(N128="snížená",J128,0)</f>
        <v>0</v>
      </c>
      <c r="BG128" s="145">
        <f>IF(N128="zákl. přenesená",J128,0)</f>
        <v>0</v>
      </c>
      <c r="BH128" s="145">
        <f>IF(N128="sníž. přenesená",J128,0)</f>
        <v>0</v>
      </c>
      <c r="BI128" s="145">
        <f>IF(N128="nulová",J128,0)</f>
        <v>0</v>
      </c>
      <c r="BJ128" s="18" t="s">
        <v>86</v>
      </c>
      <c r="BK128" s="145">
        <f>ROUND(I128*H128,2)</f>
        <v>0</v>
      </c>
      <c r="BL128" s="18" t="s">
        <v>311</v>
      </c>
      <c r="BM128" s="144" t="s">
        <v>467</v>
      </c>
    </row>
    <row r="129" spans="2:65" s="1" customFormat="1" ht="11.25">
      <c r="B129" s="33"/>
      <c r="D129" s="146" t="s">
        <v>313</v>
      </c>
      <c r="F129" s="147" t="s">
        <v>6912</v>
      </c>
      <c r="I129" s="148"/>
      <c r="L129" s="33"/>
      <c r="M129" s="149"/>
      <c r="T129" s="54"/>
      <c r="AT129" s="18" t="s">
        <v>313</v>
      </c>
      <c r="AU129" s="18" t="s">
        <v>88</v>
      </c>
    </row>
    <row r="130" spans="2:65" s="1" customFormat="1" ht="48.75">
      <c r="B130" s="33"/>
      <c r="D130" s="146" t="s">
        <v>1012</v>
      </c>
      <c r="F130" s="189" t="s">
        <v>6913</v>
      </c>
      <c r="I130" s="148"/>
      <c r="L130" s="33"/>
      <c r="M130" s="149"/>
      <c r="T130" s="54"/>
      <c r="AT130" s="18" t="s">
        <v>1012</v>
      </c>
      <c r="AU130" s="18" t="s">
        <v>88</v>
      </c>
    </row>
    <row r="131" spans="2:65" s="1" customFormat="1" ht="16.5" customHeight="1">
      <c r="B131" s="33"/>
      <c r="C131" s="133" t="s">
        <v>394</v>
      </c>
      <c r="D131" s="133" t="s">
        <v>307</v>
      </c>
      <c r="E131" s="134" t="s">
        <v>6914</v>
      </c>
      <c r="F131" s="135" t="s">
        <v>6912</v>
      </c>
      <c r="G131" s="136" t="s">
        <v>5668</v>
      </c>
      <c r="H131" s="137">
        <v>1</v>
      </c>
      <c r="I131" s="138"/>
      <c r="J131" s="139">
        <f>ROUND(I131*H131,2)</f>
        <v>0</v>
      </c>
      <c r="K131" s="135" t="s">
        <v>721</v>
      </c>
      <c r="L131" s="33"/>
      <c r="M131" s="140" t="s">
        <v>42</v>
      </c>
      <c r="N131" s="141" t="s">
        <v>50</v>
      </c>
      <c r="P131" s="142">
        <f>O131*H131</f>
        <v>0</v>
      </c>
      <c r="Q131" s="142">
        <v>0</v>
      </c>
      <c r="R131" s="142">
        <f>Q131*H131</f>
        <v>0</v>
      </c>
      <c r="S131" s="142">
        <v>0</v>
      </c>
      <c r="T131" s="143">
        <f>S131*H131</f>
        <v>0</v>
      </c>
      <c r="AR131" s="144" t="s">
        <v>311</v>
      </c>
      <c r="AT131" s="144" t="s">
        <v>307</v>
      </c>
      <c r="AU131" s="144" t="s">
        <v>88</v>
      </c>
      <c r="AY131" s="18" t="s">
        <v>305</v>
      </c>
      <c r="BE131" s="145">
        <f>IF(N131="základní",J131,0)</f>
        <v>0</v>
      </c>
      <c r="BF131" s="145">
        <f>IF(N131="snížená",J131,0)</f>
        <v>0</v>
      </c>
      <c r="BG131" s="145">
        <f>IF(N131="zákl. přenesená",J131,0)</f>
        <v>0</v>
      </c>
      <c r="BH131" s="145">
        <f>IF(N131="sníž. přenesená",J131,0)</f>
        <v>0</v>
      </c>
      <c r="BI131" s="145">
        <f>IF(N131="nulová",J131,0)</f>
        <v>0</v>
      </c>
      <c r="BJ131" s="18" t="s">
        <v>86</v>
      </c>
      <c r="BK131" s="145">
        <f>ROUND(I131*H131,2)</f>
        <v>0</v>
      </c>
      <c r="BL131" s="18" t="s">
        <v>311</v>
      </c>
      <c r="BM131" s="144" t="s">
        <v>482</v>
      </c>
    </row>
    <row r="132" spans="2:65" s="1" customFormat="1" ht="11.25">
      <c r="B132" s="33"/>
      <c r="D132" s="146" t="s">
        <v>313</v>
      </c>
      <c r="F132" s="147" t="s">
        <v>6912</v>
      </c>
      <c r="I132" s="148"/>
      <c r="L132" s="33"/>
      <c r="M132" s="149"/>
      <c r="T132" s="54"/>
      <c r="AT132" s="18" t="s">
        <v>313</v>
      </c>
      <c r="AU132" s="18" t="s">
        <v>88</v>
      </c>
    </row>
    <row r="133" spans="2:65" s="1" customFormat="1" ht="48.75">
      <c r="B133" s="33"/>
      <c r="D133" s="146" t="s">
        <v>1012</v>
      </c>
      <c r="F133" s="189" t="s">
        <v>6915</v>
      </c>
      <c r="I133" s="148"/>
      <c r="L133" s="33"/>
      <c r="M133" s="149"/>
      <c r="T133" s="54"/>
      <c r="AT133" s="18" t="s">
        <v>1012</v>
      </c>
      <c r="AU133" s="18" t="s">
        <v>88</v>
      </c>
    </row>
    <row r="134" spans="2:65" s="1" customFormat="1" ht="16.5" customHeight="1">
      <c r="B134" s="33"/>
      <c r="C134" s="133" t="s">
        <v>8</v>
      </c>
      <c r="D134" s="133" t="s">
        <v>307</v>
      </c>
      <c r="E134" s="134" t="s">
        <v>6916</v>
      </c>
      <c r="F134" s="135" t="s">
        <v>6912</v>
      </c>
      <c r="G134" s="136" t="s">
        <v>5668</v>
      </c>
      <c r="H134" s="137">
        <v>1</v>
      </c>
      <c r="I134" s="138"/>
      <c r="J134" s="139">
        <f>ROUND(I134*H134,2)</f>
        <v>0</v>
      </c>
      <c r="K134" s="135" t="s">
        <v>721</v>
      </c>
      <c r="L134" s="33"/>
      <c r="M134" s="140" t="s">
        <v>42</v>
      </c>
      <c r="N134" s="141" t="s">
        <v>50</v>
      </c>
      <c r="P134" s="142">
        <f>O134*H134</f>
        <v>0</v>
      </c>
      <c r="Q134" s="142">
        <v>0</v>
      </c>
      <c r="R134" s="142">
        <f>Q134*H134</f>
        <v>0</v>
      </c>
      <c r="S134" s="142">
        <v>0</v>
      </c>
      <c r="T134" s="143">
        <f>S134*H134</f>
        <v>0</v>
      </c>
      <c r="AR134" s="144" t="s">
        <v>311</v>
      </c>
      <c r="AT134" s="144" t="s">
        <v>307</v>
      </c>
      <c r="AU134" s="144" t="s">
        <v>88</v>
      </c>
      <c r="AY134" s="18" t="s">
        <v>305</v>
      </c>
      <c r="BE134" s="145">
        <f>IF(N134="základní",J134,0)</f>
        <v>0</v>
      </c>
      <c r="BF134" s="145">
        <f>IF(N134="snížená",J134,0)</f>
        <v>0</v>
      </c>
      <c r="BG134" s="145">
        <f>IF(N134="zákl. přenesená",J134,0)</f>
        <v>0</v>
      </c>
      <c r="BH134" s="145">
        <f>IF(N134="sníž. přenesená",J134,0)</f>
        <v>0</v>
      </c>
      <c r="BI134" s="145">
        <f>IF(N134="nulová",J134,0)</f>
        <v>0</v>
      </c>
      <c r="BJ134" s="18" t="s">
        <v>86</v>
      </c>
      <c r="BK134" s="145">
        <f>ROUND(I134*H134,2)</f>
        <v>0</v>
      </c>
      <c r="BL134" s="18" t="s">
        <v>311</v>
      </c>
      <c r="BM134" s="144" t="s">
        <v>498</v>
      </c>
    </row>
    <row r="135" spans="2:65" s="1" customFormat="1" ht="11.25">
      <c r="B135" s="33"/>
      <c r="D135" s="146" t="s">
        <v>313</v>
      </c>
      <c r="F135" s="147" t="s">
        <v>6912</v>
      </c>
      <c r="I135" s="148"/>
      <c r="L135" s="33"/>
      <c r="M135" s="149"/>
      <c r="T135" s="54"/>
      <c r="AT135" s="18" t="s">
        <v>313</v>
      </c>
      <c r="AU135" s="18" t="s">
        <v>88</v>
      </c>
    </row>
    <row r="136" spans="2:65" s="1" customFormat="1" ht="48.75">
      <c r="B136" s="33"/>
      <c r="D136" s="146" t="s">
        <v>1012</v>
      </c>
      <c r="F136" s="189" t="s">
        <v>6917</v>
      </c>
      <c r="I136" s="148"/>
      <c r="L136" s="33"/>
      <c r="M136" s="149"/>
      <c r="T136" s="54"/>
      <c r="AT136" s="18" t="s">
        <v>1012</v>
      </c>
      <c r="AU136" s="18" t="s">
        <v>88</v>
      </c>
    </row>
    <row r="137" spans="2:65" s="1" customFormat="1" ht="16.5" customHeight="1">
      <c r="B137" s="33"/>
      <c r="C137" s="133" t="s">
        <v>410</v>
      </c>
      <c r="D137" s="133" t="s">
        <v>307</v>
      </c>
      <c r="E137" s="134" t="s">
        <v>6918</v>
      </c>
      <c r="F137" s="135" t="s">
        <v>6912</v>
      </c>
      <c r="G137" s="136" t="s">
        <v>5668</v>
      </c>
      <c r="H137" s="137">
        <v>1</v>
      </c>
      <c r="I137" s="138"/>
      <c r="J137" s="139">
        <f>ROUND(I137*H137,2)</f>
        <v>0</v>
      </c>
      <c r="K137" s="135" t="s">
        <v>721</v>
      </c>
      <c r="L137" s="33"/>
      <c r="M137" s="140" t="s">
        <v>42</v>
      </c>
      <c r="N137" s="141" t="s">
        <v>50</v>
      </c>
      <c r="P137" s="142">
        <f>O137*H137</f>
        <v>0</v>
      </c>
      <c r="Q137" s="142">
        <v>0</v>
      </c>
      <c r="R137" s="142">
        <f>Q137*H137</f>
        <v>0</v>
      </c>
      <c r="S137" s="142">
        <v>0</v>
      </c>
      <c r="T137" s="143">
        <f>S137*H137</f>
        <v>0</v>
      </c>
      <c r="AR137" s="144" t="s">
        <v>311</v>
      </c>
      <c r="AT137" s="144" t="s">
        <v>307</v>
      </c>
      <c r="AU137" s="144" t="s">
        <v>88</v>
      </c>
      <c r="AY137" s="18" t="s">
        <v>305</v>
      </c>
      <c r="BE137" s="145">
        <f>IF(N137="základní",J137,0)</f>
        <v>0</v>
      </c>
      <c r="BF137" s="145">
        <f>IF(N137="snížená",J137,0)</f>
        <v>0</v>
      </c>
      <c r="BG137" s="145">
        <f>IF(N137="zákl. přenesená",J137,0)</f>
        <v>0</v>
      </c>
      <c r="BH137" s="145">
        <f>IF(N137="sníž. přenesená",J137,0)</f>
        <v>0</v>
      </c>
      <c r="BI137" s="145">
        <f>IF(N137="nulová",J137,0)</f>
        <v>0</v>
      </c>
      <c r="BJ137" s="18" t="s">
        <v>86</v>
      </c>
      <c r="BK137" s="145">
        <f>ROUND(I137*H137,2)</f>
        <v>0</v>
      </c>
      <c r="BL137" s="18" t="s">
        <v>311</v>
      </c>
      <c r="BM137" s="144" t="s">
        <v>517</v>
      </c>
    </row>
    <row r="138" spans="2:65" s="1" customFormat="1" ht="11.25">
      <c r="B138" s="33"/>
      <c r="D138" s="146" t="s">
        <v>313</v>
      </c>
      <c r="F138" s="147" t="s">
        <v>6912</v>
      </c>
      <c r="I138" s="148"/>
      <c r="L138" s="33"/>
      <c r="M138" s="149"/>
      <c r="T138" s="54"/>
      <c r="AT138" s="18" t="s">
        <v>313</v>
      </c>
      <c r="AU138" s="18" t="s">
        <v>88</v>
      </c>
    </row>
    <row r="139" spans="2:65" s="1" customFormat="1" ht="48.75">
      <c r="B139" s="33"/>
      <c r="D139" s="146" t="s">
        <v>1012</v>
      </c>
      <c r="F139" s="189" t="s">
        <v>6919</v>
      </c>
      <c r="I139" s="148"/>
      <c r="L139" s="33"/>
      <c r="M139" s="149"/>
      <c r="T139" s="54"/>
      <c r="AT139" s="18" t="s">
        <v>1012</v>
      </c>
      <c r="AU139" s="18" t="s">
        <v>88</v>
      </c>
    </row>
    <row r="140" spans="2:65" s="1" customFormat="1" ht="16.5" customHeight="1">
      <c r="B140" s="33"/>
      <c r="C140" s="133" t="s">
        <v>418</v>
      </c>
      <c r="D140" s="133" t="s">
        <v>307</v>
      </c>
      <c r="E140" s="134" t="s">
        <v>6920</v>
      </c>
      <c r="F140" s="135" t="s">
        <v>6912</v>
      </c>
      <c r="G140" s="136" t="s">
        <v>5668</v>
      </c>
      <c r="H140" s="137">
        <v>1</v>
      </c>
      <c r="I140" s="138"/>
      <c r="J140" s="139">
        <f>ROUND(I140*H140,2)</f>
        <v>0</v>
      </c>
      <c r="K140" s="135" t="s">
        <v>721</v>
      </c>
      <c r="L140" s="33"/>
      <c r="M140" s="140" t="s">
        <v>42</v>
      </c>
      <c r="N140" s="141" t="s">
        <v>50</v>
      </c>
      <c r="P140" s="142">
        <f>O140*H140</f>
        <v>0</v>
      </c>
      <c r="Q140" s="142">
        <v>0</v>
      </c>
      <c r="R140" s="142">
        <f>Q140*H140</f>
        <v>0</v>
      </c>
      <c r="S140" s="142">
        <v>0</v>
      </c>
      <c r="T140" s="143">
        <f>S140*H140</f>
        <v>0</v>
      </c>
      <c r="AR140" s="144" t="s">
        <v>311</v>
      </c>
      <c r="AT140" s="144" t="s">
        <v>307</v>
      </c>
      <c r="AU140" s="144" t="s">
        <v>88</v>
      </c>
      <c r="AY140" s="18" t="s">
        <v>305</v>
      </c>
      <c r="BE140" s="145">
        <f>IF(N140="základní",J140,0)</f>
        <v>0</v>
      </c>
      <c r="BF140" s="145">
        <f>IF(N140="snížená",J140,0)</f>
        <v>0</v>
      </c>
      <c r="BG140" s="145">
        <f>IF(N140="zákl. přenesená",J140,0)</f>
        <v>0</v>
      </c>
      <c r="BH140" s="145">
        <f>IF(N140="sníž. přenesená",J140,0)</f>
        <v>0</v>
      </c>
      <c r="BI140" s="145">
        <f>IF(N140="nulová",J140,0)</f>
        <v>0</v>
      </c>
      <c r="BJ140" s="18" t="s">
        <v>86</v>
      </c>
      <c r="BK140" s="145">
        <f>ROUND(I140*H140,2)</f>
        <v>0</v>
      </c>
      <c r="BL140" s="18" t="s">
        <v>311</v>
      </c>
      <c r="BM140" s="144" t="s">
        <v>533</v>
      </c>
    </row>
    <row r="141" spans="2:65" s="1" customFormat="1" ht="11.25">
      <c r="B141" s="33"/>
      <c r="D141" s="146" t="s">
        <v>313</v>
      </c>
      <c r="F141" s="147" t="s">
        <v>6912</v>
      </c>
      <c r="I141" s="148"/>
      <c r="L141" s="33"/>
      <c r="M141" s="149"/>
      <c r="T141" s="54"/>
      <c r="AT141" s="18" t="s">
        <v>313</v>
      </c>
      <c r="AU141" s="18" t="s">
        <v>88</v>
      </c>
    </row>
    <row r="142" spans="2:65" s="1" customFormat="1" ht="48.75">
      <c r="B142" s="33"/>
      <c r="D142" s="146" t="s">
        <v>1012</v>
      </c>
      <c r="F142" s="189" t="s">
        <v>6921</v>
      </c>
      <c r="I142" s="148"/>
      <c r="L142" s="33"/>
      <c r="M142" s="149"/>
      <c r="T142" s="54"/>
      <c r="AT142" s="18" t="s">
        <v>1012</v>
      </c>
      <c r="AU142" s="18" t="s">
        <v>88</v>
      </c>
    </row>
    <row r="143" spans="2:65" s="1" customFormat="1" ht="16.5" customHeight="1">
      <c r="B143" s="33"/>
      <c r="C143" s="133" t="s">
        <v>428</v>
      </c>
      <c r="D143" s="133" t="s">
        <v>307</v>
      </c>
      <c r="E143" s="134" t="s">
        <v>6922</v>
      </c>
      <c r="F143" s="135" t="s">
        <v>6912</v>
      </c>
      <c r="G143" s="136" t="s">
        <v>5668</v>
      </c>
      <c r="H143" s="137">
        <v>1</v>
      </c>
      <c r="I143" s="138"/>
      <c r="J143" s="139">
        <f>ROUND(I143*H143,2)</f>
        <v>0</v>
      </c>
      <c r="K143" s="135" t="s">
        <v>721</v>
      </c>
      <c r="L143" s="33"/>
      <c r="M143" s="140" t="s">
        <v>42</v>
      </c>
      <c r="N143" s="141" t="s">
        <v>50</v>
      </c>
      <c r="P143" s="142">
        <f>O143*H143</f>
        <v>0</v>
      </c>
      <c r="Q143" s="142">
        <v>0</v>
      </c>
      <c r="R143" s="142">
        <f>Q143*H143</f>
        <v>0</v>
      </c>
      <c r="S143" s="142">
        <v>0</v>
      </c>
      <c r="T143" s="143">
        <f>S143*H143</f>
        <v>0</v>
      </c>
      <c r="AR143" s="144" t="s">
        <v>311</v>
      </c>
      <c r="AT143" s="144" t="s">
        <v>307</v>
      </c>
      <c r="AU143" s="144" t="s">
        <v>88</v>
      </c>
      <c r="AY143" s="18" t="s">
        <v>305</v>
      </c>
      <c r="BE143" s="145">
        <f>IF(N143="základní",J143,0)</f>
        <v>0</v>
      </c>
      <c r="BF143" s="145">
        <f>IF(N143="snížená",J143,0)</f>
        <v>0</v>
      </c>
      <c r="BG143" s="145">
        <f>IF(N143="zákl. přenesená",J143,0)</f>
        <v>0</v>
      </c>
      <c r="BH143" s="145">
        <f>IF(N143="sníž. přenesená",J143,0)</f>
        <v>0</v>
      </c>
      <c r="BI143" s="145">
        <f>IF(N143="nulová",J143,0)</f>
        <v>0</v>
      </c>
      <c r="BJ143" s="18" t="s">
        <v>86</v>
      </c>
      <c r="BK143" s="145">
        <f>ROUND(I143*H143,2)</f>
        <v>0</v>
      </c>
      <c r="BL143" s="18" t="s">
        <v>311</v>
      </c>
      <c r="BM143" s="144" t="s">
        <v>545</v>
      </c>
    </row>
    <row r="144" spans="2:65" s="1" customFormat="1" ht="11.25">
      <c r="B144" s="33"/>
      <c r="D144" s="146" t="s">
        <v>313</v>
      </c>
      <c r="F144" s="147" t="s">
        <v>6912</v>
      </c>
      <c r="I144" s="148"/>
      <c r="L144" s="33"/>
      <c r="M144" s="149"/>
      <c r="T144" s="54"/>
      <c r="AT144" s="18" t="s">
        <v>313</v>
      </c>
      <c r="AU144" s="18" t="s">
        <v>88</v>
      </c>
    </row>
    <row r="145" spans="2:65" s="1" customFormat="1" ht="39">
      <c r="B145" s="33"/>
      <c r="D145" s="146" t="s">
        <v>1012</v>
      </c>
      <c r="F145" s="189" t="s">
        <v>6923</v>
      </c>
      <c r="I145" s="148"/>
      <c r="L145" s="33"/>
      <c r="M145" s="149"/>
      <c r="T145" s="54"/>
      <c r="AT145" s="18" t="s">
        <v>1012</v>
      </c>
      <c r="AU145" s="18" t="s">
        <v>88</v>
      </c>
    </row>
    <row r="146" spans="2:65" s="1" customFormat="1" ht="21.75" customHeight="1">
      <c r="B146" s="33"/>
      <c r="C146" s="133" t="s">
        <v>436</v>
      </c>
      <c r="D146" s="133" t="s">
        <v>307</v>
      </c>
      <c r="E146" s="134" t="s">
        <v>6924</v>
      </c>
      <c r="F146" s="135" t="s">
        <v>6925</v>
      </c>
      <c r="G146" s="136" t="s">
        <v>5668</v>
      </c>
      <c r="H146" s="137">
        <v>3</v>
      </c>
      <c r="I146" s="138"/>
      <c r="J146" s="139">
        <f>ROUND(I146*H146,2)</f>
        <v>0</v>
      </c>
      <c r="K146" s="135" t="s">
        <v>721</v>
      </c>
      <c r="L146" s="33"/>
      <c r="M146" s="140" t="s">
        <v>42</v>
      </c>
      <c r="N146" s="141" t="s">
        <v>50</v>
      </c>
      <c r="P146" s="142">
        <f>O146*H146</f>
        <v>0</v>
      </c>
      <c r="Q146" s="142">
        <v>0</v>
      </c>
      <c r="R146" s="142">
        <f>Q146*H146</f>
        <v>0</v>
      </c>
      <c r="S146" s="142">
        <v>0</v>
      </c>
      <c r="T146" s="143">
        <f>S146*H146</f>
        <v>0</v>
      </c>
      <c r="AR146" s="144" t="s">
        <v>311</v>
      </c>
      <c r="AT146" s="144" t="s">
        <v>307</v>
      </c>
      <c r="AU146" s="144" t="s">
        <v>88</v>
      </c>
      <c r="AY146" s="18" t="s">
        <v>305</v>
      </c>
      <c r="BE146" s="145">
        <f>IF(N146="základní",J146,0)</f>
        <v>0</v>
      </c>
      <c r="BF146" s="145">
        <f>IF(N146="snížená",J146,0)</f>
        <v>0</v>
      </c>
      <c r="BG146" s="145">
        <f>IF(N146="zákl. přenesená",J146,0)</f>
        <v>0</v>
      </c>
      <c r="BH146" s="145">
        <f>IF(N146="sníž. přenesená",J146,0)</f>
        <v>0</v>
      </c>
      <c r="BI146" s="145">
        <f>IF(N146="nulová",J146,0)</f>
        <v>0</v>
      </c>
      <c r="BJ146" s="18" t="s">
        <v>86</v>
      </c>
      <c r="BK146" s="145">
        <f>ROUND(I146*H146,2)</f>
        <v>0</v>
      </c>
      <c r="BL146" s="18" t="s">
        <v>311</v>
      </c>
      <c r="BM146" s="144" t="s">
        <v>559</v>
      </c>
    </row>
    <row r="147" spans="2:65" s="1" customFormat="1" ht="11.25">
      <c r="B147" s="33"/>
      <c r="D147" s="146" t="s">
        <v>313</v>
      </c>
      <c r="F147" s="147" t="s">
        <v>6925</v>
      </c>
      <c r="I147" s="148"/>
      <c r="L147" s="33"/>
      <c r="M147" s="149"/>
      <c r="T147" s="54"/>
      <c r="AT147" s="18" t="s">
        <v>313</v>
      </c>
      <c r="AU147" s="18" t="s">
        <v>88</v>
      </c>
    </row>
    <row r="148" spans="2:65" s="1" customFormat="1" ht="78">
      <c r="B148" s="33"/>
      <c r="D148" s="146" t="s">
        <v>1012</v>
      </c>
      <c r="F148" s="189" t="s">
        <v>6926</v>
      </c>
      <c r="I148" s="148"/>
      <c r="L148" s="33"/>
      <c r="M148" s="149"/>
      <c r="T148" s="54"/>
      <c r="AT148" s="18" t="s">
        <v>1012</v>
      </c>
      <c r="AU148" s="18" t="s">
        <v>88</v>
      </c>
    </row>
    <row r="149" spans="2:65" s="1" customFormat="1" ht="21.75" customHeight="1">
      <c r="B149" s="33"/>
      <c r="C149" s="133" t="s">
        <v>444</v>
      </c>
      <c r="D149" s="133" t="s">
        <v>307</v>
      </c>
      <c r="E149" s="134" t="s">
        <v>6927</v>
      </c>
      <c r="F149" s="135" t="s">
        <v>6928</v>
      </c>
      <c r="G149" s="136" t="s">
        <v>5668</v>
      </c>
      <c r="H149" s="137">
        <v>1</v>
      </c>
      <c r="I149" s="138"/>
      <c r="J149" s="139">
        <f>ROUND(I149*H149,2)</f>
        <v>0</v>
      </c>
      <c r="K149" s="135" t="s">
        <v>721</v>
      </c>
      <c r="L149" s="33"/>
      <c r="M149" s="140" t="s">
        <v>42</v>
      </c>
      <c r="N149" s="141" t="s">
        <v>50</v>
      </c>
      <c r="P149" s="142">
        <f>O149*H149</f>
        <v>0</v>
      </c>
      <c r="Q149" s="142">
        <v>0</v>
      </c>
      <c r="R149" s="142">
        <f>Q149*H149</f>
        <v>0</v>
      </c>
      <c r="S149" s="142">
        <v>0</v>
      </c>
      <c r="T149" s="143">
        <f>S149*H149</f>
        <v>0</v>
      </c>
      <c r="AR149" s="144" t="s">
        <v>311</v>
      </c>
      <c r="AT149" s="144" t="s">
        <v>307</v>
      </c>
      <c r="AU149" s="144" t="s">
        <v>88</v>
      </c>
      <c r="AY149" s="18" t="s">
        <v>305</v>
      </c>
      <c r="BE149" s="145">
        <f>IF(N149="základní",J149,0)</f>
        <v>0</v>
      </c>
      <c r="BF149" s="145">
        <f>IF(N149="snížená",J149,0)</f>
        <v>0</v>
      </c>
      <c r="BG149" s="145">
        <f>IF(N149="zákl. přenesená",J149,0)</f>
        <v>0</v>
      </c>
      <c r="BH149" s="145">
        <f>IF(N149="sníž. přenesená",J149,0)</f>
        <v>0</v>
      </c>
      <c r="BI149" s="145">
        <f>IF(N149="nulová",J149,0)</f>
        <v>0</v>
      </c>
      <c r="BJ149" s="18" t="s">
        <v>86</v>
      </c>
      <c r="BK149" s="145">
        <f>ROUND(I149*H149,2)</f>
        <v>0</v>
      </c>
      <c r="BL149" s="18" t="s">
        <v>311</v>
      </c>
      <c r="BM149" s="144" t="s">
        <v>577</v>
      </c>
    </row>
    <row r="150" spans="2:65" s="1" customFormat="1" ht="11.25">
      <c r="B150" s="33"/>
      <c r="D150" s="146" t="s">
        <v>313</v>
      </c>
      <c r="F150" s="147" t="s">
        <v>6928</v>
      </c>
      <c r="I150" s="148"/>
      <c r="L150" s="33"/>
      <c r="M150" s="149"/>
      <c r="T150" s="54"/>
      <c r="AT150" s="18" t="s">
        <v>313</v>
      </c>
      <c r="AU150" s="18" t="s">
        <v>88</v>
      </c>
    </row>
    <row r="151" spans="2:65" s="1" customFormat="1" ht="78">
      <c r="B151" s="33"/>
      <c r="D151" s="146" t="s">
        <v>1012</v>
      </c>
      <c r="F151" s="189" t="s">
        <v>6929</v>
      </c>
      <c r="I151" s="148"/>
      <c r="L151" s="33"/>
      <c r="M151" s="149"/>
      <c r="T151" s="54"/>
      <c r="AT151" s="18" t="s">
        <v>1012</v>
      </c>
      <c r="AU151" s="18" t="s">
        <v>88</v>
      </c>
    </row>
    <row r="152" spans="2:65" s="1" customFormat="1" ht="21.75" customHeight="1">
      <c r="B152" s="33"/>
      <c r="C152" s="133" t="s">
        <v>450</v>
      </c>
      <c r="D152" s="133" t="s">
        <v>307</v>
      </c>
      <c r="E152" s="134" t="s">
        <v>6930</v>
      </c>
      <c r="F152" s="135" t="s">
        <v>6931</v>
      </c>
      <c r="G152" s="136" t="s">
        <v>5668</v>
      </c>
      <c r="H152" s="137">
        <v>2</v>
      </c>
      <c r="I152" s="138"/>
      <c r="J152" s="139">
        <f>ROUND(I152*H152,2)</f>
        <v>0</v>
      </c>
      <c r="K152" s="135" t="s">
        <v>721</v>
      </c>
      <c r="L152" s="33"/>
      <c r="M152" s="140" t="s">
        <v>42</v>
      </c>
      <c r="N152" s="141" t="s">
        <v>50</v>
      </c>
      <c r="P152" s="142">
        <f>O152*H152</f>
        <v>0</v>
      </c>
      <c r="Q152" s="142">
        <v>0</v>
      </c>
      <c r="R152" s="142">
        <f>Q152*H152</f>
        <v>0</v>
      </c>
      <c r="S152" s="142">
        <v>0</v>
      </c>
      <c r="T152" s="143">
        <f>S152*H152</f>
        <v>0</v>
      </c>
      <c r="AR152" s="144" t="s">
        <v>311</v>
      </c>
      <c r="AT152" s="144" t="s">
        <v>307</v>
      </c>
      <c r="AU152" s="144" t="s">
        <v>88</v>
      </c>
      <c r="AY152" s="18" t="s">
        <v>305</v>
      </c>
      <c r="BE152" s="145">
        <f>IF(N152="základní",J152,0)</f>
        <v>0</v>
      </c>
      <c r="BF152" s="145">
        <f>IF(N152="snížená",J152,0)</f>
        <v>0</v>
      </c>
      <c r="BG152" s="145">
        <f>IF(N152="zákl. přenesená",J152,0)</f>
        <v>0</v>
      </c>
      <c r="BH152" s="145">
        <f>IF(N152="sníž. přenesená",J152,0)</f>
        <v>0</v>
      </c>
      <c r="BI152" s="145">
        <f>IF(N152="nulová",J152,0)</f>
        <v>0</v>
      </c>
      <c r="BJ152" s="18" t="s">
        <v>86</v>
      </c>
      <c r="BK152" s="145">
        <f>ROUND(I152*H152,2)</f>
        <v>0</v>
      </c>
      <c r="BL152" s="18" t="s">
        <v>311</v>
      </c>
      <c r="BM152" s="144" t="s">
        <v>593</v>
      </c>
    </row>
    <row r="153" spans="2:65" s="1" customFormat="1" ht="11.25">
      <c r="B153" s="33"/>
      <c r="D153" s="146" t="s">
        <v>313</v>
      </c>
      <c r="F153" s="147" t="s">
        <v>6931</v>
      </c>
      <c r="I153" s="148"/>
      <c r="L153" s="33"/>
      <c r="M153" s="149"/>
      <c r="T153" s="54"/>
      <c r="AT153" s="18" t="s">
        <v>313</v>
      </c>
      <c r="AU153" s="18" t="s">
        <v>88</v>
      </c>
    </row>
    <row r="154" spans="2:65" s="1" customFormat="1" ht="78">
      <c r="B154" s="33"/>
      <c r="D154" s="146" t="s">
        <v>1012</v>
      </c>
      <c r="F154" s="189" t="s">
        <v>6932</v>
      </c>
      <c r="I154" s="148"/>
      <c r="L154" s="33"/>
      <c r="M154" s="149"/>
      <c r="T154" s="54"/>
      <c r="AT154" s="18" t="s">
        <v>1012</v>
      </c>
      <c r="AU154" s="18" t="s">
        <v>88</v>
      </c>
    </row>
    <row r="155" spans="2:65" s="1" customFormat="1" ht="21.75" customHeight="1">
      <c r="B155" s="33"/>
      <c r="C155" s="133" t="s">
        <v>459</v>
      </c>
      <c r="D155" s="133" t="s">
        <v>307</v>
      </c>
      <c r="E155" s="134" t="s">
        <v>6933</v>
      </c>
      <c r="F155" s="135" t="s">
        <v>6934</v>
      </c>
      <c r="G155" s="136" t="s">
        <v>5668</v>
      </c>
      <c r="H155" s="137">
        <v>1</v>
      </c>
      <c r="I155" s="138"/>
      <c r="J155" s="139">
        <f>ROUND(I155*H155,2)</f>
        <v>0</v>
      </c>
      <c r="K155" s="135" t="s">
        <v>721</v>
      </c>
      <c r="L155" s="33"/>
      <c r="M155" s="140" t="s">
        <v>42</v>
      </c>
      <c r="N155" s="141" t="s">
        <v>50</v>
      </c>
      <c r="P155" s="142">
        <f>O155*H155</f>
        <v>0</v>
      </c>
      <c r="Q155" s="142">
        <v>0</v>
      </c>
      <c r="R155" s="142">
        <f>Q155*H155</f>
        <v>0</v>
      </c>
      <c r="S155" s="142">
        <v>0</v>
      </c>
      <c r="T155" s="143">
        <f>S155*H155</f>
        <v>0</v>
      </c>
      <c r="AR155" s="144" t="s">
        <v>311</v>
      </c>
      <c r="AT155" s="144" t="s">
        <v>307</v>
      </c>
      <c r="AU155" s="144" t="s">
        <v>88</v>
      </c>
      <c r="AY155" s="18" t="s">
        <v>305</v>
      </c>
      <c r="BE155" s="145">
        <f>IF(N155="základní",J155,0)</f>
        <v>0</v>
      </c>
      <c r="BF155" s="145">
        <f>IF(N155="snížená",J155,0)</f>
        <v>0</v>
      </c>
      <c r="BG155" s="145">
        <f>IF(N155="zákl. přenesená",J155,0)</f>
        <v>0</v>
      </c>
      <c r="BH155" s="145">
        <f>IF(N155="sníž. přenesená",J155,0)</f>
        <v>0</v>
      </c>
      <c r="BI155" s="145">
        <f>IF(N155="nulová",J155,0)</f>
        <v>0</v>
      </c>
      <c r="BJ155" s="18" t="s">
        <v>86</v>
      </c>
      <c r="BK155" s="145">
        <f>ROUND(I155*H155,2)</f>
        <v>0</v>
      </c>
      <c r="BL155" s="18" t="s">
        <v>311</v>
      </c>
      <c r="BM155" s="144" t="s">
        <v>614</v>
      </c>
    </row>
    <row r="156" spans="2:65" s="1" customFormat="1" ht="11.25">
      <c r="B156" s="33"/>
      <c r="D156" s="146" t="s">
        <v>313</v>
      </c>
      <c r="F156" s="147" t="s">
        <v>6934</v>
      </c>
      <c r="I156" s="148"/>
      <c r="L156" s="33"/>
      <c r="M156" s="149"/>
      <c r="T156" s="54"/>
      <c r="AT156" s="18" t="s">
        <v>313</v>
      </c>
      <c r="AU156" s="18" t="s">
        <v>88</v>
      </c>
    </row>
    <row r="157" spans="2:65" s="1" customFormat="1" ht="78">
      <c r="B157" s="33"/>
      <c r="D157" s="146" t="s">
        <v>1012</v>
      </c>
      <c r="F157" s="189" t="s">
        <v>6935</v>
      </c>
      <c r="I157" s="148"/>
      <c r="L157" s="33"/>
      <c r="M157" s="149"/>
      <c r="T157" s="54"/>
      <c r="AT157" s="18" t="s">
        <v>1012</v>
      </c>
      <c r="AU157" s="18" t="s">
        <v>88</v>
      </c>
    </row>
    <row r="158" spans="2:65" s="1" customFormat="1" ht="21.75" customHeight="1">
      <c r="B158" s="33"/>
      <c r="C158" s="133" t="s">
        <v>467</v>
      </c>
      <c r="D158" s="133" t="s">
        <v>307</v>
      </c>
      <c r="E158" s="134" t="s">
        <v>6936</v>
      </c>
      <c r="F158" s="135" t="s">
        <v>6937</v>
      </c>
      <c r="G158" s="136" t="s">
        <v>5668</v>
      </c>
      <c r="H158" s="137">
        <v>1</v>
      </c>
      <c r="I158" s="138"/>
      <c r="J158" s="139">
        <f>ROUND(I158*H158,2)</f>
        <v>0</v>
      </c>
      <c r="K158" s="135" t="s">
        <v>721</v>
      </c>
      <c r="L158" s="33"/>
      <c r="M158" s="140" t="s">
        <v>42</v>
      </c>
      <c r="N158" s="141" t="s">
        <v>50</v>
      </c>
      <c r="P158" s="142">
        <f>O158*H158</f>
        <v>0</v>
      </c>
      <c r="Q158" s="142">
        <v>0</v>
      </c>
      <c r="R158" s="142">
        <f>Q158*H158</f>
        <v>0</v>
      </c>
      <c r="S158" s="142">
        <v>0</v>
      </c>
      <c r="T158" s="143">
        <f>S158*H158</f>
        <v>0</v>
      </c>
      <c r="AR158" s="144" t="s">
        <v>311</v>
      </c>
      <c r="AT158" s="144" t="s">
        <v>307</v>
      </c>
      <c r="AU158" s="144" t="s">
        <v>88</v>
      </c>
      <c r="AY158" s="18" t="s">
        <v>305</v>
      </c>
      <c r="BE158" s="145">
        <f>IF(N158="základní",J158,0)</f>
        <v>0</v>
      </c>
      <c r="BF158" s="145">
        <f>IF(N158="snížená",J158,0)</f>
        <v>0</v>
      </c>
      <c r="BG158" s="145">
        <f>IF(N158="zákl. přenesená",J158,0)</f>
        <v>0</v>
      </c>
      <c r="BH158" s="145">
        <f>IF(N158="sníž. přenesená",J158,0)</f>
        <v>0</v>
      </c>
      <c r="BI158" s="145">
        <f>IF(N158="nulová",J158,0)</f>
        <v>0</v>
      </c>
      <c r="BJ158" s="18" t="s">
        <v>86</v>
      </c>
      <c r="BK158" s="145">
        <f>ROUND(I158*H158,2)</f>
        <v>0</v>
      </c>
      <c r="BL158" s="18" t="s">
        <v>311</v>
      </c>
      <c r="BM158" s="144" t="s">
        <v>630</v>
      </c>
    </row>
    <row r="159" spans="2:65" s="1" customFormat="1" ht="11.25">
      <c r="B159" s="33"/>
      <c r="D159" s="146" t="s">
        <v>313</v>
      </c>
      <c r="F159" s="147" t="s">
        <v>6937</v>
      </c>
      <c r="I159" s="148"/>
      <c r="L159" s="33"/>
      <c r="M159" s="149"/>
      <c r="T159" s="54"/>
      <c r="AT159" s="18" t="s">
        <v>313</v>
      </c>
      <c r="AU159" s="18" t="s">
        <v>88</v>
      </c>
    </row>
    <row r="160" spans="2:65" s="1" customFormat="1" ht="78">
      <c r="B160" s="33"/>
      <c r="D160" s="146" t="s">
        <v>1012</v>
      </c>
      <c r="F160" s="189" t="s">
        <v>6938</v>
      </c>
      <c r="I160" s="148"/>
      <c r="L160" s="33"/>
      <c r="M160" s="149"/>
      <c r="T160" s="54"/>
      <c r="AT160" s="18" t="s">
        <v>1012</v>
      </c>
      <c r="AU160" s="18" t="s">
        <v>88</v>
      </c>
    </row>
    <row r="161" spans="2:65" s="1" customFormat="1" ht="21.75" customHeight="1">
      <c r="B161" s="33"/>
      <c r="C161" s="133" t="s">
        <v>7</v>
      </c>
      <c r="D161" s="133" t="s">
        <v>307</v>
      </c>
      <c r="E161" s="134" t="s">
        <v>6939</v>
      </c>
      <c r="F161" s="135" t="s">
        <v>6940</v>
      </c>
      <c r="G161" s="136" t="s">
        <v>5668</v>
      </c>
      <c r="H161" s="137">
        <v>3</v>
      </c>
      <c r="I161" s="138"/>
      <c r="J161" s="139">
        <f>ROUND(I161*H161,2)</f>
        <v>0</v>
      </c>
      <c r="K161" s="135" t="s">
        <v>721</v>
      </c>
      <c r="L161" s="33"/>
      <c r="M161" s="140" t="s">
        <v>42</v>
      </c>
      <c r="N161" s="141" t="s">
        <v>50</v>
      </c>
      <c r="P161" s="142">
        <f>O161*H161</f>
        <v>0</v>
      </c>
      <c r="Q161" s="142">
        <v>0</v>
      </c>
      <c r="R161" s="142">
        <f>Q161*H161</f>
        <v>0</v>
      </c>
      <c r="S161" s="142">
        <v>0</v>
      </c>
      <c r="T161" s="143">
        <f>S161*H161</f>
        <v>0</v>
      </c>
      <c r="AR161" s="144" t="s">
        <v>311</v>
      </c>
      <c r="AT161" s="144" t="s">
        <v>307</v>
      </c>
      <c r="AU161" s="144" t="s">
        <v>88</v>
      </c>
      <c r="AY161" s="18" t="s">
        <v>305</v>
      </c>
      <c r="BE161" s="145">
        <f>IF(N161="základní",J161,0)</f>
        <v>0</v>
      </c>
      <c r="BF161" s="145">
        <f>IF(N161="snížená",J161,0)</f>
        <v>0</v>
      </c>
      <c r="BG161" s="145">
        <f>IF(N161="zákl. přenesená",J161,0)</f>
        <v>0</v>
      </c>
      <c r="BH161" s="145">
        <f>IF(N161="sníž. přenesená",J161,0)</f>
        <v>0</v>
      </c>
      <c r="BI161" s="145">
        <f>IF(N161="nulová",J161,0)</f>
        <v>0</v>
      </c>
      <c r="BJ161" s="18" t="s">
        <v>86</v>
      </c>
      <c r="BK161" s="145">
        <f>ROUND(I161*H161,2)</f>
        <v>0</v>
      </c>
      <c r="BL161" s="18" t="s">
        <v>311</v>
      </c>
      <c r="BM161" s="144" t="s">
        <v>646</v>
      </c>
    </row>
    <row r="162" spans="2:65" s="1" customFormat="1" ht="11.25">
      <c r="B162" s="33"/>
      <c r="D162" s="146" t="s">
        <v>313</v>
      </c>
      <c r="F162" s="147" t="s">
        <v>6940</v>
      </c>
      <c r="I162" s="148"/>
      <c r="L162" s="33"/>
      <c r="M162" s="149"/>
      <c r="T162" s="54"/>
      <c r="AT162" s="18" t="s">
        <v>313</v>
      </c>
      <c r="AU162" s="18" t="s">
        <v>88</v>
      </c>
    </row>
    <row r="163" spans="2:65" s="1" customFormat="1" ht="78">
      <c r="B163" s="33"/>
      <c r="D163" s="146" t="s">
        <v>1012</v>
      </c>
      <c r="F163" s="189" t="s">
        <v>6941</v>
      </c>
      <c r="I163" s="148"/>
      <c r="L163" s="33"/>
      <c r="M163" s="149"/>
      <c r="T163" s="54"/>
      <c r="AT163" s="18" t="s">
        <v>1012</v>
      </c>
      <c r="AU163" s="18" t="s">
        <v>88</v>
      </c>
    </row>
    <row r="164" spans="2:65" s="1" customFormat="1" ht="21.75" customHeight="1">
      <c r="B164" s="33"/>
      <c r="C164" s="133" t="s">
        <v>482</v>
      </c>
      <c r="D164" s="133" t="s">
        <v>307</v>
      </c>
      <c r="E164" s="134" t="s">
        <v>6942</v>
      </c>
      <c r="F164" s="135" t="s">
        <v>6943</v>
      </c>
      <c r="G164" s="136" t="s">
        <v>5668</v>
      </c>
      <c r="H164" s="137">
        <v>1</v>
      </c>
      <c r="I164" s="138"/>
      <c r="J164" s="139">
        <f>ROUND(I164*H164,2)</f>
        <v>0</v>
      </c>
      <c r="K164" s="135" t="s">
        <v>721</v>
      </c>
      <c r="L164" s="33"/>
      <c r="M164" s="140" t="s">
        <v>42</v>
      </c>
      <c r="N164" s="141" t="s">
        <v>50</v>
      </c>
      <c r="P164" s="142">
        <f>O164*H164</f>
        <v>0</v>
      </c>
      <c r="Q164" s="142">
        <v>0</v>
      </c>
      <c r="R164" s="142">
        <f>Q164*H164</f>
        <v>0</v>
      </c>
      <c r="S164" s="142">
        <v>0</v>
      </c>
      <c r="T164" s="143">
        <f>S164*H164</f>
        <v>0</v>
      </c>
      <c r="AR164" s="144" t="s">
        <v>311</v>
      </c>
      <c r="AT164" s="144" t="s">
        <v>307</v>
      </c>
      <c r="AU164" s="144" t="s">
        <v>88</v>
      </c>
      <c r="AY164" s="18" t="s">
        <v>305</v>
      </c>
      <c r="BE164" s="145">
        <f>IF(N164="základní",J164,0)</f>
        <v>0</v>
      </c>
      <c r="BF164" s="145">
        <f>IF(N164="snížená",J164,0)</f>
        <v>0</v>
      </c>
      <c r="BG164" s="145">
        <f>IF(N164="zákl. přenesená",J164,0)</f>
        <v>0</v>
      </c>
      <c r="BH164" s="145">
        <f>IF(N164="sníž. přenesená",J164,0)</f>
        <v>0</v>
      </c>
      <c r="BI164" s="145">
        <f>IF(N164="nulová",J164,0)</f>
        <v>0</v>
      </c>
      <c r="BJ164" s="18" t="s">
        <v>86</v>
      </c>
      <c r="BK164" s="145">
        <f>ROUND(I164*H164,2)</f>
        <v>0</v>
      </c>
      <c r="BL164" s="18" t="s">
        <v>311</v>
      </c>
      <c r="BM164" s="144" t="s">
        <v>661</v>
      </c>
    </row>
    <row r="165" spans="2:65" s="1" customFormat="1" ht="11.25">
      <c r="B165" s="33"/>
      <c r="D165" s="146" t="s">
        <v>313</v>
      </c>
      <c r="F165" s="147" t="s">
        <v>6943</v>
      </c>
      <c r="I165" s="148"/>
      <c r="L165" s="33"/>
      <c r="M165" s="149"/>
      <c r="T165" s="54"/>
      <c r="AT165" s="18" t="s">
        <v>313</v>
      </c>
      <c r="AU165" s="18" t="s">
        <v>88</v>
      </c>
    </row>
    <row r="166" spans="2:65" s="1" customFormat="1" ht="78">
      <c r="B166" s="33"/>
      <c r="D166" s="146" t="s">
        <v>1012</v>
      </c>
      <c r="F166" s="189" t="s">
        <v>6944</v>
      </c>
      <c r="I166" s="148"/>
      <c r="L166" s="33"/>
      <c r="M166" s="149"/>
      <c r="T166" s="54"/>
      <c r="AT166" s="18" t="s">
        <v>1012</v>
      </c>
      <c r="AU166" s="18" t="s">
        <v>88</v>
      </c>
    </row>
    <row r="167" spans="2:65" s="1" customFormat="1" ht="21.75" customHeight="1">
      <c r="B167" s="33"/>
      <c r="C167" s="133" t="s">
        <v>490</v>
      </c>
      <c r="D167" s="133" t="s">
        <v>307</v>
      </c>
      <c r="E167" s="134" t="s">
        <v>6945</v>
      </c>
      <c r="F167" s="135" t="s">
        <v>6946</v>
      </c>
      <c r="G167" s="136" t="s">
        <v>5668</v>
      </c>
      <c r="H167" s="137">
        <v>9</v>
      </c>
      <c r="I167" s="138"/>
      <c r="J167" s="139">
        <f>ROUND(I167*H167,2)</f>
        <v>0</v>
      </c>
      <c r="K167" s="135" t="s">
        <v>721</v>
      </c>
      <c r="L167" s="33"/>
      <c r="M167" s="140" t="s">
        <v>42</v>
      </c>
      <c r="N167" s="141" t="s">
        <v>50</v>
      </c>
      <c r="P167" s="142">
        <f>O167*H167</f>
        <v>0</v>
      </c>
      <c r="Q167" s="142">
        <v>0</v>
      </c>
      <c r="R167" s="142">
        <f>Q167*H167</f>
        <v>0</v>
      </c>
      <c r="S167" s="142">
        <v>0</v>
      </c>
      <c r="T167" s="143">
        <f>S167*H167</f>
        <v>0</v>
      </c>
      <c r="AR167" s="144" t="s">
        <v>311</v>
      </c>
      <c r="AT167" s="144" t="s">
        <v>307</v>
      </c>
      <c r="AU167" s="144" t="s">
        <v>88</v>
      </c>
      <c r="AY167" s="18" t="s">
        <v>305</v>
      </c>
      <c r="BE167" s="145">
        <f>IF(N167="základní",J167,0)</f>
        <v>0</v>
      </c>
      <c r="BF167" s="145">
        <f>IF(N167="snížená",J167,0)</f>
        <v>0</v>
      </c>
      <c r="BG167" s="145">
        <f>IF(N167="zákl. přenesená",J167,0)</f>
        <v>0</v>
      </c>
      <c r="BH167" s="145">
        <f>IF(N167="sníž. přenesená",J167,0)</f>
        <v>0</v>
      </c>
      <c r="BI167" s="145">
        <f>IF(N167="nulová",J167,0)</f>
        <v>0</v>
      </c>
      <c r="BJ167" s="18" t="s">
        <v>86</v>
      </c>
      <c r="BK167" s="145">
        <f>ROUND(I167*H167,2)</f>
        <v>0</v>
      </c>
      <c r="BL167" s="18" t="s">
        <v>311</v>
      </c>
      <c r="BM167" s="144" t="s">
        <v>672</v>
      </c>
    </row>
    <row r="168" spans="2:65" s="1" customFormat="1" ht="11.25">
      <c r="B168" s="33"/>
      <c r="D168" s="146" t="s">
        <v>313</v>
      </c>
      <c r="F168" s="147" t="s">
        <v>6946</v>
      </c>
      <c r="I168" s="148"/>
      <c r="L168" s="33"/>
      <c r="M168" s="149"/>
      <c r="T168" s="54"/>
      <c r="AT168" s="18" t="s">
        <v>313</v>
      </c>
      <c r="AU168" s="18" t="s">
        <v>88</v>
      </c>
    </row>
    <row r="169" spans="2:65" s="1" customFormat="1" ht="78">
      <c r="B169" s="33"/>
      <c r="D169" s="146" t="s">
        <v>1012</v>
      </c>
      <c r="F169" s="189" t="s">
        <v>6947</v>
      </c>
      <c r="I169" s="148"/>
      <c r="L169" s="33"/>
      <c r="M169" s="149"/>
      <c r="T169" s="54"/>
      <c r="AT169" s="18" t="s">
        <v>1012</v>
      </c>
      <c r="AU169" s="18" t="s">
        <v>88</v>
      </c>
    </row>
    <row r="170" spans="2:65" s="1" customFormat="1" ht="21.75" customHeight="1">
      <c r="B170" s="33"/>
      <c r="C170" s="133" t="s">
        <v>498</v>
      </c>
      <c r="D170" s="133" t="s">
        <v>307</v>
      </c>
      <c r="E170" s="134" t="s">
        <v>6948</v>
      </c>
      <c r="F170" s="135" t="s">
        <v>6949</v>
      </c>
      <c r="G170" s="136" t="s">
        <v>5668</v>
      </c>
      <c r="H170" s="137">
        <v>2</v>
      </c>
      <c r="I170" s="138"/>
      <c r="J170" s="139">
        <f>ROUND(I170*H170,2)</f>
        <v>0</v>
      </c>
      <c r="K170" s="135" t="s">
        <v>721</v>
      </c>
      <c r="L170" s="33"/>
      <c r="M170" s="140" t="s">
        <v>42</v>
      </c>
      <c r="N170" s="141" t="s">
        <v>50</v>
      </c>
      <c r="P170" s="142">
        <f>O170*H170</f>
        <v>0</v>
      </c>
      <c r="Q170" s="142">
        <v>0</v>
      </c>
      <c r="R170" s="142">
        <f>Q170*H170</f>
        <v>0</v>
      </c>
      <c r="S170" s="142">
        <v>0</v>
      </c>
      <c r="T170" s="143">
        <f>S170*H170</f>
        <v>0</v>
      </c>
      <c r="AR170" s="144" t="s">
        <v>311</v>
      </c>
      <c r="AT170" s="144" t="s">
        <v>307</v>
      </c>
      <c r="AU170" s="144" t="s">
        <v>88</v>
      </c>
      <c r="AY170" s="18" t="s">
        <v>305</v>
      </c>
      <c r="BE170" s="145">
        <f>IF(N170="základní",J170,0)</f>
        <v>0</v>
      </c>
      <c r="BF170" s="145">
        <f>IF(N170="snížená",J170,0)</f>
        <v>0</v>
      </c>
      <c r="BG170" s="145">
        <f>IF(N170="zákl. přenesená",J170,0)</f>
        <v>0</v>
      </c>
      <c r="BH170" s="145">
        <f>IF(N170="sníž. přenesená",J170,0)</f>
        <v>0</v>
      </c>
      <c r="BI170" s="145">
        <f>IF(N170="nulová",J170,0)</f>
        <v>0</v>
      </c>
      <c r="BJ170" s="18" t="s">
        <v>86</v>
      </c>
      <c r="BK170" s="145">
        <f>ROUND(I170*H170,2)</f>
        <v>0</v>
      </c>
      <c r="BL170" s="18" t="s">
        <v>311</v>
      </c>
      <c r="BM170" s="144" t="s">
        <v>684</v>
      </c>
    </row>
    <row r="171" spans="2:65" s="1" customFormat="1" ht="11.25">
      <c r="B171" s="33"/>
      <c r="D171" s="146" t="s">
        <v>313</v>
      </c>
      <c r="F171" s="147" t="s">
        <v>6949</v>
      </c>
      <c r="I171" s="148"/>
      <c r="L171" s="33"/>
      <c r="M171" s="149"/>
      <c r="T171" s="54"/>
      <c r="AT171" s="18" t="s">
        <v>313</v>
      </c>
      <c r="AU171" s="18" t="s">
        <v>88</v>
      </c>
    </row>
    <row r="172" spans="2:65" s="1" customFormat="1" ht="78">
      <c r="B172" s="33"/>
      <c r="D172" s="146" t="s">
        <v>1012</v>
      </c>
      <c r="F172" s="189" t="s">
        <v>6950</v>
      </c>
      <c r="I172" s="148"/>
      <c r="L172" s="33"/>
      <c r="M172" s="149"/>
      <c r="T172" s="54"/>
      <c r="AT172" s="18" t="s">
        <v>1012</v>
      </c>
      <c r="AU172" s="18" t="s">
        <v>88</v>
      </c>
    </row>
    <row r="173" spans="2:65" s="1" customFormat="1" ht="21.75" customHeight="1">
      <c r="B173" s="33"/>
      <c r="C173" s="133" t="s">
        <v>507</v>
      </c>
      <c r="D173" s="133" t="s">
        <v>307</v>
      </c>
      <c r="E173" s="134" t="s">
        <v>6951</v>
      </c>
      <c r="F173" s="135" t="s">
        <v>6952</v>
      </c>
      <c r="G173" s="136" t="s">
        <v>5668</v>
      </c>
      <c r="H173" s="137">
        <v>2</v>
      </c>
      <c r="I173" s="138"/>
      <c r="J173" s="139">
        <f>ROUND(I173*H173,2)</f>
        <v>0</v>
      </c>
      <c r="K173" s="135" t="s">
        <v>721</v>
      </c>
      <c r="L173" s="33"/>
      <c r="M173" s="140" t="s">
        <v>42</v>
      </c>
      <c r="N173" s="141" t="s">
        <v>50</v>
      </c>
      <c r="P173" s="142">
        <f>O173*H173</f>
        <v>0</v>
      </c>
      <c r="Q173" s="142">
        <v>0</v>
      </c>
      <c r="R173" s="142">
        <f>Q173*H173</f>
        <v>0</v>
      </c>
      <c r="S173" s="142">
        <v>0</v>
      </c>
      <c r="T173" s="143">
        <f>S173*H173</f>
        <v>0</v>
      </c>
      <c r="AR173" s="144" t="s">
        <v>311</v>
      </c>
      <c r="AT173" s="144" t="s">
        <v>307</v>
      </c>
      <c r="AU173" s="144" t="s">
        <v>88</v>
      </c>
      <c r="AY173" s="18" t="s">
        <v>305</v>
      </c>
      <c r="BE173" s="145">
        <f>IF(N173="základní",J173,0)</f>
        <v>0</v>
      </c>
      <c r="BF173" s="145">
        <f>IF(N173="snížená",J173,0)</f>
        <v>0</v>
      </c>
      <c r="BG173" s="145">
        <f>IF(N173="zákl. přenesená",J173,0)</f>
        <v>0</v>
      </c>
      <c r="BH173" s="145">
        <f>IF(N173="sníž. přenesená",J173,0)</f>
        <v>0</v>
      </c>
      <c r="BI173" s="145">
        <f>IF(N173="nulová",J173,0)</f>
        <v>0</v>
      </c>
      <c r="BJ173" s="18" t="s">
        <v>86</v>
      </c>
      <c r="BK173" s="145">
        <f>ROUND(I173*H173,2)</f>
        <v>0</v>
      </c>
      <c r="BL173" s="18" t="s">
        <v>311</v>
      </c>
      <c r="BM173" s="144" t="s">
        <v>697</v>
      </c>
    </row>
    <row r="174" spans="2:65" s="1" customFormat="1" ht="11.25">
      <c r="B174" s="33"/>
      <c r="D174" s="146" t="s">
        <v>313</v>
      </c>
      <c r="F174" s="147" t="s">
        <v>6952</v>
      </c>
      <c r="I174" s="148"/>
      <c r="L174" s="33"/>
      <c r="M174" s="149"/>
      <c r="T174" s="54"/>
      <c r="AT174" s="18" t="s">
        <v>313</v>
      </c>
      <c r="AU174" s="18" t="s">
        <v>88</v>
      </c>
    </row>
    <row r="175" spans="2:65" s="1" customFormat="1" ht="78">
      <c r="B175" s="33"/>
      <c r="D175" s="146" t="s">
        <v>1012</v>
      </c>
      <c r="F175" s="189" t="s">
        <v>6953</v>
      </c>
      <c r="I175" s="148"/>
      <c r="L175" s="33"/>
      <c r="M175" s="149"/>
      <c r="T175" s="54"/>
      <c r="AT175" s="18" t="s">
        <v>1012</v>
      </c>
      <c r="AU175" s="18" t="s">
        <v>88</v>
      </c>
    </row>
    <row r="176" spans="2:65" s="1" customFormat="1" ht="33" customHeight="1">
      <c r="B176" s="33"/>
      <c r="C176" s="133" t="s">
        <v>517</v>
      </c>
      <c r="D176" s="133" t="s">
        <v>307</v>
      </c>
      <c r="E176" s="134" t="s">
        <v>6954</v>
      </c>
      <c r="F176" s="135" t="s">
        <v>6955</v>
      </c>
      <c r="G176" s="136" t="s">
        <v>5668</v>
      </c>
      <c r="H176" s="137">
        <v>7</v>
      </c>
      <c r="I176" s="138"/>
      <c r="J176" s="139">
        <f>ROUND(I176*H176,2)</f>
        <v>0</v>
      </c>
      <c r="K176" s="135" t="s">
        <v>721</v>
      </c>
      <c r="L176" s="33"/>
      <c r="M176" s="140" t="s">
        <v>42</v>
      </c>
      <c r="N176" s="141" t="s">
        <v>50</v>
      </c>
      <c r="P176" s="142">
        <f>O176*H176</f>
        <v>0</v>
      </c>
      <c r="Q176" s="142">
        <v>0</v>
      </c>
      <c r="R176" s="142">
        <f>Q176*H176</f>
        <v>0</v>
      </c>
      <c r="S176" s="142">
        <v>0</v>
      </c>
      <c r="T176" s="143">
        <f>S176*H176</f>
        <v>0</v>
      </c>
      <c r="AR176" s="144" t="s">
        <v>311</v>
      </c>
      <c r="AT176" s="144" t="s">
        <v>307</v>
      </c>
      <c r="AU176" s="144" t="s">
        <v>88</v>
      </c>
      <c r="AY176" s="18" t="s">
        <v>305</v>
      </c>
      <c r="BE176" s="145">
        <f>IF(N176="základní",J176,0)</f>
        <v>0</v>
      </c>
      <c r="BF176" s="145">
        <f>IF(N176="snížená",J176,0)</f>
        <v>0</v>
      </c>
      <c r="BG176" s="145">
        <f>IF(N176="zákl. přenesená",J176,0)</f>
        <v>0</v>
      </c>
      <c r="BH176" s="145">
        <f>IF(N176="sníž. přenesená",J176,0)</f>
        <v>0</v>
      </c>
      <c r="BI176" s="145">
        <f>IF(N176="nulová",J176,0)</f>
        <v>0</v>
      </c>
      <c r="BJ176" s="18" t="s">
        <v>86</v>
      </c>
      <c r="BK176" s="145">
        <f>ROUND(I176*H176,2)</f>
        <v>0</v>
      </c>
      <c r="BL176" s="18" t="s">
        <v>311</v>
      </c>
      <c r="BM176" s="144" t="s">
        <v>710</v>
      </c>
    </row>
    <row r="177" spans="2:65" s="1" customFormat="1" ht="19.5">
      <c r="B177" s="33"/>
      <c r="D177" s="146" t="s">
        <v>313</v>
      </c>
      <c r="F177" s="147" t="s">
        <v>6956</v>
      </c>
      <c r="I177" s="148"/>
      <c r="L177" s="33"/>
      <c r="M177" s="149"/>
      <c r="T177" s="54"/>
      <c r="AT177" s="18" t="s">
        <v>313</v>
      </c>
      <c r="AU177" s="18" t="s">
        <v>88</v>
      </c>
    </row>
    <row r="178" spans="2:65" s="1" customFormat="1" ht="39">
      <c r="B178" s="33"/>
      <c r="D178" s="146" t="s">
        <v>1012</v>
      </c>
      <c r="F178" s="189" t="s">
        <v>6957</v>
      </c>
      <c r="I178" s="148"/>
      <c r="L178" s="33"/>
      <c r="M178" s="149"/>
      <c r="T178" s="54"/>
      <c r="AT178" s="18" t="s">
        <v>1012</v>
      </c>
      <c r="AU178" s="18" t="s">
        <v>88</v>
      </c>
    </row>
    <row r="179" spans="2:65" s="1" customFormat="1" ht="33" customHeight="1">
      <c r="B179" s="33"/>
      <c r="C179" s="133" t="s">
        <v>525</v>
      </c>
      <c r="D179" s="133" t="s">
        <v>307</v>
      </c>
      <c r="E179" s="134" t="s">
        <v>6958</v>
      </c>
      <c r="F179" s="135" t="s">
        <v>6959</v>
      </c>
      <c r="G179" s="136" t="s">
        <v>5668</v>
      </c>
      <c r="H179" s="137">
        <v>14</v>
      </c>
      <c r="I179" s="138"/>
      <c r="J179" s="139">
        <f>ROUND(I179*H179,2)</f>
        <v>0</v>
      </c>
      <c r="K179" s="135" t="s">
        <v>721</v>
      </c>
      <c r="L179" s="33"/>
      <c r="M179" s="140" t="s">
        <v>42</v>
      </c>
      <c r="N179" s="141" t="s">
        <v>50</v>
      </c>
      <c r="P179" s="142">
        <f>O179*H179</f>
        <v>0</v>
      </c>
      <c r="Q179" s="142">
        <v>0</v>
      </c>
      <c r="R179" s="142">
        <f>Q179*H179</f>
        <v>0</v>
      </c>
      <c r="S179" s="142">
        <v>0</v>
      </c>
      <c r="T179" s="143">
        <f>S179*H179</f>
        <v>0</v>
      </c>
      <c r="AR179" s="144" t="s">
        <v>311</v>
      </c>
      <c r="AT179" s="144" t="s">
        <v>307</v>
      </c>
      <c r="AU179" s="144" t="s">
        <v>88</v>
      </c>
      <c r="AY179" s="18" t="s">
        <v>305</v>
      </c>
      <c r="BE179" s="145">
        <f>IF(N179="základní",J179,0)</f>
        <v>0</v>
      </c>
      <c r="BF179" s="145">
        <f>IF(N179="snížená",J179,0)</f>
        <v>0</v>
      </c>
      <c r="BG179" s="145">
        <f>IF(N179="zákl. přenesená",J179,0)</f>
        <v>0</v>
      </c>
      <c r="BH179" s="145">
        <f>IF(N179="sníž. přenesená",J179,0)</f>
        <v>0</v>
      </c>
      <c r="BI179" s="145">
        <f>IF(N179="nulová",J179,0)</f>
        <v>0</v>
      </c>
      <c r="BJ179" s="18" t="s">
        <v>86</v>
      </c>
      <c r="BK179" s="145">
        <f>ROUND(I179*H179,2)</f>
        <v>0</v>
      </c>
      <c r="BL179" s="18" t="s">
        <v>311</v>
      </c>
      <c r="BM179" s="144" t="s">
        <v>726</v>
      </c>
    </row>
    <row r="180" spans="2:65" s="1" customFormat="1" ht="19.5">
      <c r="B180" s="33"/>
      <c r="D180" s="146" t="s">
        <v>313</v>
      </c>
      <c r="F180" s="147" t="s">
        <v>6960</v>
      </c>
      <c r="I180" s="148"/>
      <c r="L180" s="33"/>
      <c r="M180" s="149"/>
      <c r="T180" s="54"/>
      <c r="AT180" s="18" t="s">
        <v>313</v>
      </c>
      <c r="AU180" s="18" t="s">
        <v>88</v>
      </c>
    </row>
    <row r="181" spans="2:65" s="1" customFormat="1" ht="39">
      <c r="B181" s="33"/>
      <c r="D181" s="146" t="s">
        <v>1012</v>
      </c>
      <c r="F181" s="189" t="s">
        <v>6961</v>
      </c>
      <c r="I181" s="148"/>
      <c r="L181" s="33"/>
      <c r="M181" s="149"/>
      <c r="T181" s="54"/>
      <c r="AT181" s="18" t="s">
        <v>1012</v>
      </c>
      <c r="AU181" s="18" t="s">
        <v>88</v>
      </c>
    </row>
    <row r="182" spans="2:65" s="1" customFormat="1" ht="33" customHeight="1">
      <c r="B182" s="33"/>
      <c r="C182" s="133" t="s">
        <v>533</v>
      </c>
      <c r="D182" s="133" t="s">
        <v>307</v>
      </c>
      <c r="E182" s="134" t="s">
        <v>6962</v>
      </c>
      <c r="F182" s="135" t="s">
        <v>6963</v>
      </c>
      <c r="G182" s="136" t="s">
        <v>5668</v>
      </c>
      <c r="H182" s="137">
        <v>4</v>
      </c>
      <c r="I182" s="138"/>
      <c r="J182" s="139">
        <f>ROUND(I182*H182,2)</f>
        <v>0</v>
      </c>
      <c r="K182" s="135" t="s">
        <v>721</v>
      </c>
      <c r="L182" s="33"/>
      <c r="M182" s="140" t="s">
        <v>42</v>
      </c>
      <c r="N182" s="141" t="s">
        <v>50</v>
      </c>
      <c r="P182" s="142">
        <f>O182*H182</f>
        <v>0</v>
      </c>
      <c r="Q182" s="142">
        <v>0</v>
      </c>
      <c r="R182" s="142">
        <f>Q182*H182</f>
        <v>0</v>
      </c>
      <c r="S182" s="142">
        <v>0</v>
      </c>
      <c r="T182" s="143">
        <f>S182*H182</f>
        <v>0</v>
      </c>
      <c r="AR182" s="144" t="s">
        <v>311</v>
      </c>
      <c r="AT182" s="144" t="s">
        <v>307</v>
      </c>
      <c r="AU182" s="144" t="s">
        <v>88</v>
      </c>
      <c r="AY182" s="18" t="s">
        <v>305</v>
      </c>
      <c r="BE182" s="145">
        <f>IF(N182="základní",J182,0)</f>
        <v>0</v>
      </c>
      <c r="BF182" s="145">
        <f>IF(N182="snížená",J182,0)</f>
        <v>0</v>
      </c>
      <c r="BG182" s="145">
        <f>IF(N182="zákl. přenesená",J182,0)</f>
        <v>0</v>
      </c>
      <c r="BH182" s="145">
        <f>IF(N182="sníž. přenesená",J182,0)</f>
        <v>0</v>
      </c>
      <c r="BI182" s="145">
        <f>IF(N182="nulová",J182,0)</f>
        <v>0</v>
      </c>
      <c r="BJ182" s="18" t="s">
        <v>86</v>
      </c>
      <c r="BK182" s="145">
        <f>ROUND(I182*H182,2)</f>
        <v>0</v>
      </c>
      <c r="BL182" s="18" t="s">
        <v>311</v>
      </c>
      <c r="BM182" s="144" t="s">
        <v>742</v>
      </c>
    </row>
    <row r="183" spans="2:65" s="1" customFormat="1" ht="19.5">
      <c r="B183" s="33"/>
      <c r="D183" s="146" t="s">
        <v>313</v>
      </c>
      <c r="F183" s="147" t="s">
        <v>6964</v>
      </c>
      <c r="I183" s="148"/>
      <c r="L183" s="33"/>
      <c r="M183" s="149"/>
      <c r="T183" s="54"/>
      <c r="AT183" s="18" t="s">
        <v>313</v>
      </c>
      <c r="AU183" s="18" t="s">
        <v>88</v>
      </c>
    </row>
    <row r="184" spans="2:65" s="1" customFormat="1" ht="39">
      <c r="B184" s="33"/>
      <c r="D184" s="146" t="s">
        <v>1012</v>
      </c>
      <c r="F184" s="189" t="s">
        <v>6965</v>
      </c>
      <c r="I184" s="148"/>
      <c r="L184" s="33"/>
      <c r="M184" s="149"/>
      <c r="T184" s="54"/>
      <c r="AT184" s="18" t="s">
        <v>1012</v>
      </c>
      <c r="AU184" s="18" t="s">
        <v>88</v>
      </c>
    </row>
    <row r="185" spans="2:65" s="1" customFormat="1" ht="16.5" customHeight="1">
      <c r="B185" s="33"/>
      <c r="C185" s="133" t="s">
        <v>538</v>
      </c>
      <c r="D185" s="133" t="s">
        <v>307</v>
      </c>
      <c r="E185" s="134" t="s">
        <v>6966</v>
      </c>
      <c r="F185" s="135" t="s">
        <v>6967</v>
      </c>
      <c r="G185" s="136" t="s">
        <v>199</v>
      </c>
      <c r="H185" s="137">
        <v>3378.5</v>
      </c>
      <c r="I185" s="138"/>
      <c r="J185" s="139">
        <f>ROUND(I185*H185,2)</f>
        <v>0</v>
      </c>
      <c r="K185" s="135" t="s">
        <v>721</v>
      </c>
      <c r="L185" s="33"/>
      <c r="M185" s="140" t="s">
        <v>42</v>
      </c>
      <c r="N185" s="141" t="s">
        <v>50</v>
      </c>
      <c r="P185" s="142">
        <f>O185*H185</f>
        <v>0</v>
      </c>
      <c r="Q185" s="142">
        <v>0</v>
      </c>
      <c r="R185" s="142">
        <f>Q185*H185</f>
        <v>0</v>
      </c>
      <c r="S185" s="142">
        <v>0</v>
      </c>
      <c r="T185" s="143">
        <f>S185*H185</f>
        <v>0</v>
      </c>
      <c r="AR185" s="144" t="s">
        <v>311</v>
      </c>
      <c r="AT185" s="144" t="s">
        <v>307</v>
      </c>
      <c r="AU185" s="144" t="s">
        <v>88</v>
      </c>
      <c r="AY185" s="18" t="s">
        <v>305</v>
      </c>
      <c r="BE185" s="145">
        <f>IF(N185="základní",J185,0)</f>
        <v>0</v>
      </c>
      <c r="BF185" s="145">
        <f>IF(N185="snížená",J185,0)</f>
        <v>0</v>
      </c>
      <c r="BG185" s="145">
        <f>IF(N185="zákl. přenesená",J185,0)</f>
        <v>0</v>
      </c>
      <c r="BH185" s="145">
        <f>IF(N185="sníž. přenesená",J185,0)</f>
        <v>0</v>
      </c>
      <c r="BI185" s="145">
        <f>IF(N185="nulová",J185,0)</f>
        <v>0</v>
      </c>
      <c r="BJ185" s="18" t="s">
        <v>86</v>
      </c>
      <c r="BK185" s="145">
        <f>ROUND(I185*H185,2)</f>
        <v>0</v>
      </c>
      <c r="BL185" s="18" t="s">
        <v>311</v>
      </c>
      <c r="BM185" s="144" t="s">
        <v>755</v>
      </c>
    </row>
    <row r="186" spans="2:65" s="1" customFormat="1" ht="11.25">
      <c r="B186" s="33"/>
      <c r="D186" s="146" t="s">
        <v>313</v>
      </c>
      <c r="F186" s="147" t="s">
        <v>6967</v>
      </c>
      <c r="I186" s="148"/>
      <c r="L186" s="33"/>
      <c r="M186" s="149"/>
      <c r="T186" s="54"/>
      <c r="AT186" s="18" t="s">
        <v>313</v>
      </c>
      <c r="AU186" s="18" t="s">
        <v>88</v>
      </c>
    </row>
    <row r="187" spans="2:65" s="1" customFormat="1" ht="39">
      <c r="B187" s="33"/>
      <c r="D187" s="146" t="s">
        <v>1012</v>
      </c>
      <c r="F187" s="189" t="s">
        <v>6968</v>
      </c>
      <c r="I187" s="148"/>
      <c r="L187" s="33"/>
      <c r="M187" s="149"/>
      <c r="T187" s="54"/>
      <c r="AT187" s="18" t="s">
        <v>1012</v>
      </c>
      <c r="AU187" s="18" t="s">
        <v>88</v>
      </c>
    </row>
    <row r="188" spans="2:65" s="11" customFormat="1" ht="22.9" customHeight="1">
      <c r="B188" s="121"/>
      <c r="D188" s="122" t="s">
        <v>78</v>
      </c>
      <c r="E188" s="131" t="s">
        <v>6969</v>
      </c>
      <c r="F188" s="131" t="s">
        <v>6970</v>
      </c>
      <c r="I188" s="124"/>
      <c r="J188" s="132">
        <f>BK188</f>
        <v>0</v>
      </c>
      <c r="L188" s="121"/>
      <c r="M188" s="126"/>
      <c r="P188" s="127">
        <f>SUM(P189:P329)</f>
        <v>0</v>
      </c>
      <c r="R188" s="127">
        <f>SUM(R189:R329)</f>
        <v>0</v>
      </c>
      <c r="T188" s="128">
        <f>SUM(T189:T329)</f>
        <v>0</v>
      </c>
      <c r="AR188" s="122" t="s">
        <v>86</v>
      </c>
      <c r="AT188" s="129" t="s">
        <v>78</v>
      </c>
      <c r="AU188" s="129" t="s">
        <v>86</v>
      </c>
      <c r="AY188" s="122" t="s">
        <v>305</v>
      </c>
      <c r="BK188" s="130">
        <f>SUM(BK189:BK329)</f>
        <v>0</v>
      </c>
    </row>
    <row r="189" spans="2:65" s="1" customFormat="1" ht="24.2" customHeight="1">
      <c r="B189" s="33"/>
      <c r="C189" s="133" t="s">
        <v>545</v>
      </c>
      <c r="D189" s="133" t="s">
        <v>307</v>
      </c>
      <c r="E189" s="134" t="s">
        <v>6971</v>
      </c>
      <c r="F189" s="135" t="s">
        <v>6972</v>
      </c>
      <c r="G189" s="136" t="s">
        <v>5668</v>
      </c>
      <c r="H189" s="137">
        <v>1</v>
      </c>
      <c r="I189" s="138"/>
      <c r="J189" s="139">
        <f>ROUND(I189*H189,2)</f>
        <v>0</v>
      </c>
      <c r="K189" s="135" t="s">
        <v>721</v>
      </c>
      <c r="L189" s="33"/>
      <c r="M189" s="140" t="s">
        <v>42</v>
      </c>
      <c r="N189" s="141" t="s">
        <v>50</v>
      </c>
      <c r="P189" s="142">
        <f>O189*H189</f>
        <v>0</v>
      </c>
      <c r="Q189" s="142">
        <v>0</v>
      </c>
      <c r="R189" s="142">
        <f>Q189*H189</f>
        <v>0</v>
      </c>
      <c r="S189" s="142">
        <v>0</v>
      </c>
      <c r="T189" s="143">
        <f>S189*H189</f>
        <v>0</v>
      </c>
      <c r="AR189" s="144" t="s">
        <v>311</v>
      </c>
      <c r="AT189" s="144" t="s">
        <v>307</v>
      </c>
      <c r="AU189" s="144" t="s">
        <v>88</v>
      </c>
      <c r="AY189" s="18" t="s">
        <v>305</v>
      </c>
      <c r="BE189" s="145">
        <f>IF(N189="základní",J189,0)</f>
        <v>0</v>
      </c>
      <c r="BF189" s="145">
        <f>IF(N189="snížená",J189,0)</f>
        <v>0</v>
      </c>
      <c r="BG189" s="145">
        <f>IF(N189="zákl. přenesená",J189,0)</f>
        <v>0</v>
      </c>
      <c r="BH189" s="145">
        <f>IF(N189="sníž. přenesená",J189,0)</f>
        <v>0</v>
      </c>
      <c r="BI189" s="145">
        <f>IF(N189="nulová",J189,0)</f>
        <v>0</v>
      </c>
      <c r="BJ189" s="18" t="s">
        <v>86</v>
      </c>
      <c r="BK189" s="145">
        <f>ROUND(I189*H189,2)</f>
        <v>0</v>
      </c>
      <c r="BL189" s="18" t="s">
        <v>311</v>
      </c>
      <c r="BM189" s="144" t="s">
        <v>768</v>
      </c>
    </row>
    <row r="190" spans="2:65" s="1" customFormat="1" ht="19.5">
      <c r="B190" s="33"/>
      <c r="D190" s="146" t="s">
        <v>313</v>
      </c>
      <c r="F190" s="147" t="s">
        <v>6973</v>
      </c>
      <c r="I190" s="148"/>
      <c r="L190" s="33"/>
      <c r="M190" s="149"/>
      <c r="T190" s="54"/>
      <c r="AT190" s="18" t="s">
        <v>313</v>
      </c>
      <c r="AU190" s="18" t="s">
        <v>88</v>
      </c>
    </row>
    <row r="191" spans="2:65" s="1" customFormat="1" ht="48.75">
      <c r="B191" s="33"/>
      <c r="D191" s="146" t="s">
        <v>1012</v>
      </c>
      <c r="F191" s="189" t="s">
        <v>6974</v>
      </c>
      <c r="I191" s="148"/>
      <c r="L191" s="33"/>
      <c r="M191" s="149"/>
      <c r="T191" s="54"/>
      <c r="AT191" s="18" t="s">
        <v>1012</v>
      </c>
      <c r="AU191" s="18" t="s">
        <v>88</v>
      </c>
    </row>
    <row r="192" spans="2:65" s="1" customFormat="1" ht="24.2" customHeight="1">
      <c r="B192" s="33"/>
      <c r="C192" s="133" t="s">
        <v>551</v>
      </c>
      <c r="D192" s="133" t="s">
        <v>307</v>
      </c>
      <c r="E192" s="134" t="s">
        <v>6975</v>
      </c>
      <c r="F192" s="135" t="s">
        <v>6976</v>
      </c>
      <c r="G192" s="136" t="s">
        <v>5668</v>
      </c>
      <c r="H192" s="137">
        <v>1</v>
      </c>
      <c r="I192" s="138"/>
      <c r="J192" s="139">
        <f>ROUND(I192*H192,2)</f>
        <v>0</v>
      </c>
      <c r="K192" s="135" t="s">
        <v>721</v>
      </c>
      <c r="L192" s="33"/>
      <c r="M192" s="140" t="s">
        <v>42</v>
      </c>
      <c r="N192" s="141" t="s">
        <v>50</v>
      </c>
      <c r="P192" s="142">
        <f>O192*H192</f>
        <v>0</v>
      </c>
      <c r="Q192" s="142">
        <v>0</v>
      </c>
      <c r="R192" s="142">
        <f>Q192*H192</f>
        <v>0</v>
      </c>
      <c r="S192" s="142">
        <v>0</v>
      </c>
      <c r="T192" s="143">
        <f>S192*H192</f>
        <v>0</v>
      </c>
      <c r="AR192" s="144" t="s">
        <v>311</v>
      </c>
      <c r="AT192" s="144" t="s">
        <v>307</v>
      </c>
      <c r="AU192" s="144" t="s">
        <v>88</v>
      </c>
      <c r="AY192" s="18" t="s">
        <v>305</v>
      </c>
      <c r="BE192" s="145">
        <f>IF(N192="základní",J192,0)</f>
        <v>0</v>
      </c>
      <c r="BF192" s="145">
        <f>IF(N192="snížená",J192,0)</f>
        <v>0</v>
      </c>
      <c r="BG192" s="145">
        <f>IF(N192="zákl. přenesená",J192,0)</f>
        <v>0</v>
      </c>
      <c r="BH192" s="145">
        <f>IF(N192="sníž. přenesená",J192,0)</f>
        <v>0</v>
      </c>
      <c r="BI192" s="145">
        <f>IF(N192="nulová",J192,0)</f>
        <v>0</v>
      </c>
      <c r="BJ192" s="18" t="s">
        <v>86</v>
      </c>
      <c r="BK192" s="145">
        <f>ROUND(I192*H192,2)</f>
        <v>0</v>
      </c>
      <c r="BL192" s="18" t="s">
        <v>311</v>
      </c>
      <c r="BM192" s="144" t="s">
        <v>781</v>
      </c>
    </row>
    <row r="193" spans="2:65" s="1" customFormat="1" ht="19.5">
      <c r="B193" s="33"/>
      <c r="D193" s="146" t="s">
        <v>313</v>
      </c>
      <c r="F193" s="147" t="s">
        <v>6977</v>
      </c>
      <c r="I193" s="148"/>
      <c r="L193" s="33"/>
      <c r="M193" s="149"/>
      <c r="T193" s="54"/>
      <c r="AT193" s="18" t="s">
        <v>313</v>
      </c>
      <c r="AU193" s="18" t="s">
        <v>88</v>
      </c>
    </row>
    <row r="194" spans="2:65" s="1" customFormat="1" ht="48.75">
      <c r="B194" s="33"/>
      <c r="D194" s="146" t="s">
        <v>1012</v>
      </c>
      <c r="F194" s="189" t="s">
        <v>6978</v>
      </c>
      <c r="I194" s="148"/>
      <c r="L194" s="33"/>
      <c r="M194" s="149"/>
      <c r="T194" s="54"/>
      <c r="AT194" s="18" t="s">
        <v>1012</v>
      </c>
      <c r="AU194" s="18" t="s">
        <v>88</v>
      </c>
    </row>
    <row r="195" spans="2:65" s="1" customFormat="1" ht="24.2" customHeight="1">
      <c r="B195" s="33"/>
      <c r="C195" s="133" t="s">
        <v>559</v>
      </c>
      <c r="D195" s="133" t="s">
        <v>307</v>
      </c>
      <c r="E195" s="134" t="s">
        <v>6979</v>
      </c>
      <c r="F195" s="135" t="s">
        <v>6980</v>
      </c>
      <c r="G195" s="136" t="s">
        <v>5668</v>
      </c>
      <c r="H195" s="137">
        <v>4</v>
      </c>
      <c r="I195" s="138"/>
      <c r="J195" s="139">
        <f>ROUND(I195*H195,2)</f>
        <v>0</v>
      </c>
      <c r="K195" s="135" t="s">
        <v>721</v>
      </c>
      <c r="L195" s="33"/>
      <c r="M195" s="140" t="s">
        <v>42</v>
      </c>
      <c r="N195" s="141" t="s">
        <v>50</v>
      </c>
      <c r="P195" s="142">
        <f>O195*H195</f>
        <v>0</v>
      </c>
      <c r="Q195" s="142">
        <v>0</v>
      </c>
      <c r="R195" s="142">
        <f>Q195*H195</f>
        <v>0</v>
      </c>
      <c r="S195" s="142">
        <v>0</v>
      </c>
      <c r="T195" s="143">
        <f>S195*H195</f>
        <v>0</v>
      </c>
      <c r="AR195" s="144" t="s">
        <v>311</v>
      </c>
      <c r="AT195" s="144" t="s">
        <v>307</v>
      </c>
      <c r="AU195" s="144" t="s">
        <v>88</v>
      </c>
      <c r="AY195" s="18" t="s">
        <v>305</v>
      </c>
      <c r="BE195" s="145">
        <f>IF(N195="základní",J195,0)</f>
        <v>0</v>
      </c>
      <c r="BF195" s="145">
        <f>IF(N195="snížená",J195,0)</f>
        <v>0</v>
      </c>
      <c r="BG195" s="145">
        <f>IF(N195="zákl. přenesená",J195,0)</f>
        <v>0</v>
      </c>
      <c r="BH195" s="145">
        <f>IF(N195="sníž. přenesená",J195,0)</f>
        <v>0</v>
      </c>
      <c r="BI195" s="145">
        <f>IF(N195="nulová",J195,0)</f>
        <v>0</v>
      </c>
      <c r="BJ195" s="18" t="s">
        <v>86</v>
      </c>
      <c r="BK195" s="145">
        <f>ROUND(I195*H195,2)</f>
        <v>0</v>
      </c>
      <c r="BL195" s="18" t="s">
        <v>311</v>
      </c>
      <c r="BM195" s="144" t="s">
        <v>792</v>
      </c>
    </row>
    <row r="196" spans="2:65" s="1" customFormat="1" ht="19.5">
      <c r="B196" s="33"/>
      <c r="D196" s="146" t="s">
        <v>313</v>
      </c>
      <c r="F196" s="147" t="s">
        <v>6981</v>
      </c>
      <c r="I196" s="148"/>
      <c r="L196" s="33"/>
      <c r="M196" s="149"/>
      <c r="T196" s="54"/>
      <c r="AT196" s="18" t="s">
        <v>313</v>
      </c>
      <c r="AU196" s="18" t="s">
        <v>88</v>
      </c>
    </row>
    <row r="197" spans="2:65" s="1" customFormat="1" ht="48.75">
      <c r="B197" s="33"/>
      <c r="D197" s="146" t="s">
        <v>1012</v>
      </c>
      <c r="F197" s="189" t="s">
        <v>6982</v>
      </c>
      <c r="I197" s="148"/>
      <c r="L197" s="33"/>
      <c r="M197" s="149"/>
      <c r="T197" s="54"/>
      <c r="AT197" s="18" t="s">
        <v>1012</v>
      </c>
      <c r="AU197" s="18" t="s">
        <v>88</v>
      </c>
    </row>
    <row r="198" spans="2:65" s="1" customFormat="1" ht="16.5" customHeight="1">
      <c r="B198" s="33"/>
      <c r="C198" s="133" t="s">
        <v>569</v>
      </c>
      <c r="D198" s="133" t="s">
        <v>307</v>
      </c>
      <c r="E198" s="134" t="s">
        <v>6983</v>
      </c>
      <c r="F198" s="135" t="s">
        <v>6984</v>
      </c>
      <c r="G198" s="136" t="s">
        <v>5668</v>
      </c>
      <c r="H198" s="137">
        <v>1</v>
      </c>
      <c r="I198" s="138"/>
      <c r="J198" s="139">
        <f>ROUND(I198*H198,2)</f>
        <v>0</v>
      </c>
      <c r="K198" s="135" t="s">
        <v>721</v>
      </c>
      <c r="L198" s="33"/>
      <c r="M198" s="140" t="s">
        <v>42</v>
      </c>
      <c r="N198" s="141" t="s">
        <v>50</v>
      </c>
      <c r="P198" s="142">
        <f>O198*H198</f>
        <v>0</v>
      </c>
      <c r="Q198" s="142">
        <v>0</v>
      </c>
      <c r="R198" s="142">
        <f>Q198*H198</f>
        <v>0</v>
      </c>
      <c r="S198" s="142">
        <v>0</v>
      </c>
      <c r="T198" s="143">
        <f>S198*H198</f>
        <v>0</v>
      </c>
      <c r="AR198" s="144" t="s">
        <v>311</v>
      </c>
      <c r="AT198" s="144" t="s">
        <v>307</v>
      </c>
      <c r="AU198" s="144" t="s">
        <v>88</v>
      </c>
      <c r="AY198" s="18" t="s">
        <v>305</v>
      </c>
      <c r="BE198" s="145">
        <f>IF(N198="základní",J198,0)</f>
        <v>0</v>
      </c>
      <c r="BF198" s="145">
        <f>IF(N198="snížená",J198,0)</f>
        <v>0</v>
      </c>
      <c r="BG198" s="145">
        <f>IF(N198="zákl. přenesená",J198,0)</f>
        <v>0</v>
      </c>
      <c r="BH198" s="145">
        <f>IF(N198="sníž. přenesená",J198,0)</f>
        <v>0</v>
      </c>
      <c r="BI198" s="145">
        <f>IF(N198="nulová",J198,0)</f>
        <v>0</v>
      </c>
      <c r="BJ198" s="18" t="s">
        <v>86</v>
      </c>
      <c r="BK198" s="145">
        <f>ROUND(I198*H198,2)</f>
        <v>0</v>
      </c>
      <c r="BL198" s="18" t="s">
        <v>311</v>
      </c>
      <c r="BM198" s="144" t="s">
        <v>804</v>
      </c>
    </row>
    <row r="199" spans="2:65" s="1" customFormat="1" ht="11.25">
      <c r="B199" s="33"/>
      <c r="D199" s="146" t="s">
        <v>313</v>
      </c>
      <c r="F199" s="147" t="s">
        <v>6985</v>
      </c>
      <c r="I199" s="148"/>
      <c r="L199" s="33"/>
      <c r="M199" s="149"/>
      <c r="T199" s="54"/>
      <c r="AT199" s="18" t="s">
        <v>313</v>
      </c>
      <c r="AU199" s="18" t="s">
        <v>88</v>
      </c>
    </row>
    <row r="200" spans="2:65" s="1" customFormat="1" ht="29.25">
      <c r="B200" s="33"/>
      <c r="D200" s="146" t="s">
        <v>1012</v>
      </c>
      <c r="F200" s="189" t="s">
        <v>6986</v>
      </c>
      <c r="I200" s="148"/>
      <c r="L200" s="33"/>
      <c r="M200" s="149"/>
      <c r="T200" s="54"/>
      <c r="AT200" s="18" t="s">
        <v>1012</v>
      </c>
      <c r="AU200" s="18" t="s">
        <v>88</v>
      </c>
    </row>
    <row r="201" spans="2:65" s="1" customFormat="1" ht="16.5" customHeight="1">
      <c r="B201" s="33"/>
      <c r="C201" s="133" t="s">
        <v>577</v>
      </c>
      <c r="D201" s="133" t="s">
        <v>307</v>
      </c>
      <c r="E201" s="134" t="s">
        <v>6987</v>
      </c>
      <c r="F201" s="135" t="s">
        <v>6988</v>
      </c>
      <c r="G201" s="136" t="s">
        <v>5668</v>
      </c>
      <c r="H201" s="137">
        <v>2</v>
      </c>
      <c r="I201" s="138"/>
      <c r="J201" s="139">
        <f>ROUND(I201*H201,2)</f>
        <v>0</v>
      </c>
      <c r="K201" s="135" t="s">
        <v>721</v>
      </c>
      <c r="L201" s="33"/>
      <c r="M201" s="140" t="s">
        <v>42</v>
      </c>
      <c r="N201" s="141" t="s">
        <v>50</v>
      </c>
      <c r="P201" s="142">
        <f>O201*H201</f>
        <v>0</v>
      </c>
      <c r="Q201" s="142">
        <v>0</v>
      </c>
      <c r="R201" s="142">
        <f>Q201*H201</f>
        <v>0</v>
      </c>
      <c r="S201" s="142">
        <v>0</v>
      </c>
      <c r="T201" s="143">
        <f>S201*H201</f>
        <v>0</v>
      </c>
      <c r="AR201" s="144" t="s">
        <v>311</v>
      </c>
      <c r="AT201" s="144" t="s">
        <v>307</v>
      </c>
      <c r="AU201" s="144" t="s">
        <v>88</v>
      </c>
      <c r="AY201" s="18" t="s">
        <v>305</v>
      </c>
      <c r="BE201" s="145">
        <f>IF(N201="základní",J201,0)</f>
        <v>0</v>
      </c>
      <c r="BF201" s="145">
        <f>IF(N201="snížená",J201,0)</f>
        <v>0</v>
      </c>
      <c r="BG201" s="145">
        <f>IF(N201="zákl. přenesená",J201,0)</f>
        <v>0</v>
      </c>
      <c r="BH201" s="145">
        <f>IF(N201="sníž. přenesená",J201,0)</f>
        <v>0</v>
      </c>
      <c r="BI201" s="145">
        <f>IF(N201="nulová",J201,0)</f>
        <v>0</v>
      </c>
      <c r="BJ201" s="18" t="s">
        <v>86</v>
      </c>
      <c r="BK201" s="145">
        <f>ROUND(I201*H201,2)</f>
        <v>0</v>
      </c>
      <c r="BL201" s="18" t="s">
        <v>311</v>
      </c>
      <c r="BM201" s="144" t="s">
        <v>820</v>
      </c>
    </row>
    <row r="202" spans="2:65" s="1" customFormat="1" ht="11.25">
      <c r="B202" s="33"/>
      <c r="D202" s="146" t="s">
        <v>313</v>
      </c>
      <c r="F202" s="147" t="s">
        <v>6989</v>
      </c>
      <c r="I202" s="148"/>
      <c r="L202" s="33"/>
      <c r="M202" s="149"/>
      <c r="T202" s="54"/>
      <c r="AT202" s="18" t="s">
        <v>313</v>
      </c>
      <c r="AU202" s="18" t="s">
        <v>88</v>
      </c>
    </row>
    <row r="203" spans="2:65" s="1" customFormat="1" ht="29.25">
      <c r="B203" s="33"/>
      <c r="D203" s="146" t="s">
        <v>1012</v>
      </c>
      <c r="F203" s="189" t="s">
        <v>6990</v>
      </c>
      <c r="I203" s="148"/>
      <c r="L203" s="33"/>
      <c r="M203" s="149"/>
      <c r="T203" s="54"/>
      <c r="AT203" s="18" t="s">
        <v>1012</v>
      </c>
      <c r="AU203" s="18" t="s">
        <v>88</v>
      </c>
    </row>
    <row r="204" spans="2:65" s="1" customFormat="1" ht="16.5" customHeight="1">
      <c r="B204" s="33"/>
      <c r="C204" s="133" t="s">
        <v>585</v>
      </c>
      <c r="D204" s="133" t="s">
        <v>307</v>
      </c>
      <c r="E204" s="134" t="s">
        <v>6991</v>
      </c>
      <c r="F204" s="135" t="s">
        <v>6992</v>
      </c>
      <c r="G204" s="136" t="s">
        <v>5668</v>
      </c>
      <c r="H204" s="137">
        <v>1</v>
      </c>
      <c r="I204" s="138"/>
      <c r="J204" s="139">
        <f>ROUND(I204*H204,2)</f>
        <v>0</v>
      </c>
      <c r="K204" s="135" t="s">
        <v>721</v>
      </c>
      <c r="L204" s="33"/>
      <c r="M204" s="140" t="s">
        <v>42</v>
      </c>
      <c r="N204" s="141" t="s">
        <v>50</v>
      </c>
      <c r="P204" s="142">
        <f>O204*H204</f>
        <v>0</v>
      </c>
      <c r="Q204" s="142">
        <v>0</v>
      </c>
      <c r="R204" s="142">
        <f>Q204*H204</f>
        <v>0</v>
      </c>
      <c r="S204" s="142">
        <v>0</v>
      </c>
      <c r="T204" s="143">
        <f>S204*H204</f>
        <v>0</v>
      </c>
      <c r="AR204" s="144" t="s">
        <v>311</v>
      </c>
      <c r="AT204" s="144" t="s">
        <v>307</v>
      </c>
      <c r="AU204" s="144" t="s">
        <v>88</v>
      </c>
      <c r="AY204" s="18" t="s">
        <v>305</v>
      </c>
      <c r="BE204" s="145">
        <f>IF(N204="základní",J204,0)</f>
        <v>0</v>
      </c>
      <c r="BF204" s="145">
        <f>IF(N204="snížená",J204,0)</f>
        <v>0</v>
      </c>
      <c r="BG204" s="145">
        <f>IF(N204="zákl. přenesená",J204,0)</f>
        <v>0</v>
      </c>
      <c r="BH204" s="145">
        <f>IF(N204="sníž. přenesená",J204,0)</f>
        <v>0</v>
      </c>
      <c r="BI204" s="145">
        <f>IF(N204="nulová",J204,0)</f>
        <v>0</v>
      </c>
      <c r="BJ204" s="18" t="s">
        <v>86</v>
      </c>
      <c r="BK204" s="145">
        <f>ROUND(I204*H204,2)</f>
        <v>0</v>
      </c>
      <c r="BL204" s="18" t="s">
        <v>311</v>
      </c>
      <c r="BM204" s="144" t="s">
        <v>835</v>
      </c>
    </row>
    <row r="205" spans="2:65" s="1" customFormat="1" ht="11.25">
      <c r="B205" s="33"/>
      <c r="D205" s="146" t="s">
        <v>313</v>
      </c>
      <c r="F205" s="147" t="s">
        <v>6992</v>
      </c>
      <c r="I205" s="148"/>
      <c r="L205" s="33"/>
      <c r="M205" s="149"/>
      <c r="T205" s="54"/>
      <c r="AT205" s="18" t="s">
        <v>313</v>
      </c>
      <c r="AU205" s="18" t="s">
        <v>88</v>
      </c>
    </row>
    <row r="206" spans="2:65" s="1" customFormat="1" ht="48.75">
      <c r="B206" s="33"/>
      <c r="D206" s="146" t="s">
        <v>1012</v>
      </c>
      <c r="F206" s="189" t="s">
        <v>6993</v>
      </c>
      <c r="I206" s="148"/>
      <c r="L206" s="33"/>
      <c r="M206" s="149"/>
      <c r="T206" s="54"/>
      <c r="AT206" s="18" t="s">
        <v>1012</v>
      </c>
      <c r="AU206" s="18" t="s">
        <v>88</v>
      </c>
    </row>
    <row r="207" spans="2:65" s="1" customFormat="1" ht="16.5" customHeight="1">
      <c r="B207" s="33"/>
      <c r="C207" s="133" t="s">
        <v>593</v>
      </c>
      <c r="D207" s="133" t="s">
        <v>307</v>
      </c>
      <c r="E207" s="134" t="s">
        <v>6994</v>
      </c>
      <c r="F207" s="135" t="s">
        <v>6995</v>
      </c>
      <c r="G207" s="136" t="s">
        <v>5668</v>
      </c>
      <c r="H207" s="137">
        <v>1</v>
      </c>
      <c r="I207" s="138"/>
      <c r="J207" s="139">
        <f>ROUND(I207*H207,2)</f>
        <v>0</v>
      </c>
      <c r="K207" s="135" t="s">
        <v>721</v>
      </c>
      <c r="L207" s="33"/>
      <c r="M207" s="140" t="s">
        <v>42</v>
      </c>
      <c r="N207" s="141" t="s">
        <v>50</v>
      </c>
      <c r="P207" s="142">
        <f>O207*H207</f>
        <v>0</v>
      </c>
      <c r="Q207" s="142">
        <v>0</v>
      </c>
      <c r="R207" s="142">
        <f>Q207*H207</f>
        <v>0</v>
      </c>
      <c r="S207" s="142">
        <v>0</v>
      </c>
      <c r="T207" s="143">
        <f>S207*H207</f>
        <v>0</v>
      </c>
      <c r="AR207" s="144" t="s">
        <v>311</v>
      </c>
      <c r="AT207" s="144" t="s">
        <v>307</v>
      </c>
      <c r="AU207" s="144" t="s">
        <v>88</v>
      </c>
      <c r="AY207" s="18" t="s">
        <v>305</v>
      </c>
      <c r="BE207" s="145">
        <f>IF(N207="základní",J207,0)</f>
        <v>0</v>
      </c>
      <c r="BF207" s="145">
        <f>IF(N207="snížená",J207,0)</f>
        <v>0</v>
      </c>
      <c r="BG207" s="145">
        <f>IF(N207="zákl. přenesená",J207,0)</f>
        <v>0</v>
      </c>
      <c r="BH207" s="145">
        <f>IF(N207="sníž. přenesená",J207,0)</f>
        <v>0</v>
      </c>
      <c r="BI207" s="145">
        <f>IF(N207="nulová",J207,0)</f>
        <v>0</v>
      </c>
      <c r="BJ207" s="18" t="s">
        <v>86</v>
      </c>
      <c r="BK207" s="145">
        <f>ROUND(I207*H207,2)</f>
        <v>0</v>
      </c>
      <c r="BL207" s="18" t="s">
        <v>311</v>
      </c>
      <c r="BM207" s="144" t="s">
        <v>849</v>
      </c>
    </row>
    <row r="208" spans="2:65" s="1" customFormat="1" ht="11.25">
      <c r="B208" s="33"/>
      <c r="D208" s="146" t="s">
        <v>313</v>
      </c>
      <c r="F208" s="147" t="s">
        <v>6995</v>
      </c>
      <c r="I208" s="148"/>
      <c r="L208" s="33"/>
      <c r="M208" s="149"/>
      <c r="T208" s="54"/>
      <c r="AT208" s="18" t="s">
        <v>313</v>
      </c>
      <c r="AU208" s="18" t="s">
        <v>88</v>
      </c>
    </row>
    <row r="209" spans="2:65" s="1" customFormat="1" ht="48.75">
      <c r="B209" s="33"/>
      <c r="D209" s="146" t="s">
        <v>1012</v>
      </c>
      <c r="F209" s="189" t="s">
        <v>6996</v>
      </c>
      <c r="I209" s="148"/>
      <c r="L209" s="33"/>
      <c r="M209" s="149"/>
      <c r="T209" s="54"/>
      <c r="AT209" s="18" t="s">
        <v>1012</v>
      </c>
      <c r="AU209" s="18" t="s">
        <v>88</v>
      </c>
    </row>
    <row r="210" spans="2:65" s="1" customFormat="1" ht="16.5" customHeight="1">
      <c r="B210" s="33"/>
      <c r="C210" s="133" t="s">
        <v>605</v>
      </c>
      <c r="D210" s="133" t="s">
        <v>307</v>
      </c>
      <c r="E210" s="134" t="s">
        <v>6997</v>
      </c>
      <c r="F210" s="135" t="s">
        <v>6998</v>
      </c>
      <c r="G210" s="136" t="s">
        <v>5668</v>
      </c>
      <c r="H210" s="137">
        <v>2</v>
      </c>
      <c r="I210" s="138"/>
      <c r="J210" s="139">
        <f>ROUND(I210*H210,2)</f>
        <v>0</v>
      </c>
      <c r="K210" s="135" t="s">
        <v>721</v>
      </c>
      <c r="L210" s="33"/>
      <c r="M210" s="140" t="s">
        <v>42</v>
      </c>
      <c r="N210" s="141" t="s">
        <v>50</v>
      </c>
      <c r="P210" s="142">
        <f>O210*H210</f>
        <v>0</v>
      </c>
      <c r="Q210" s="142">
        <v>0</v>
      </c>
      <c r="R210" s="142">
        <f>Q210*H210</f>
        <v>0</v>
      </c>
      <c r="S210" s="142">
        <v>0</v>
      </c>
      <c r="T210" s="143">
        <f>S210*H210</f>
        <v>0</v>
      </c>
      <c r="AR210" s="144" t="s">
        <v>311</v>
      </c>
      <c r="AT210" s="144" t="s">
        <v>307</v>
      </c>
      <c r="AU210" s="144" t="s">
        <v>88</v>
      </c>
      <c r="AY210" s="18" t="s">
        <v>305</v>
      </c>
      <c r="BE210" s="145">
        <f>IF(N210="základní",J210,0)</f>
        <v>0</v>
      </c>
      <c r="BF210" s="145">
        <f>IF(N210="snížená",J210,0)</f>
        <v>0</v>
      </c>
      <c r="BG210" s="145">
        <f>IF(N210="zákl. přenesená",J210,0)</f>
        <v>0</v>
      </c>
      <c r="BH210" s="145">
        <f>IF(N210="sníž. přenesená",J210,0)</f>
        <v>0</v>
      </c>
      <c r="BI210" s="145">
        <f>IF(N210="nulová",J210,0)</f>
        <v>0</v>
      </c>
      <c r="BJ210" s="18" t="s">
        <v>86</v>
      </c>
      <c r="BK210" s="145">
        <f>ROUND(I210*H210,2)</f>
        <v>0</v>
      </c>
      <c r="BL210" s="18" t="s">
        <v>311</v>
      </c>
      <c r="BM210" s="144" t="s">
        <v>864</v>
      </c>
    </row>
    <row r="211" spans="2:65" s="1" customFormat="1" ht="11.25">
      <c r="B211" s="33"/>
      <c r="D211" s="146" t="s">
        <v>313</v>
      </c>
      <c r="F211" s="147" t="s">
        <v>6998</v>
      </c>
      <c r="I211" s="148"/>
      <c r="L211" s="33"/>
      <c r="M211" s="149"/>
      <c r="T211" s="54"/>
      <c r="AT211" s="18" t="s">
        <v>313</v>
      </c>
      <c r="AU211" s="18" t="s">
        <v>88</v>
      </c>
    </row>
    <row r="212" spans="2:65" s="1" customFormat="1" ht="48.75">
      <c r="B212" s="33"/>
      <c r="D212" s="146" t="s">
        <v>1012</v>
      </c>
      <c r="F212" s="189" t="s">
        <v>6999</v>
      </c>
      <c r="I212" s="148"/>
      <c r="L212" s="33"/>
      <c r="M212" s="149"/>
      <c r="T212" s="54"/>
      <c r="AT212" s="18" t="s">
        <v>1012</v>
      </c>
      <c r="AU212" s="18" t="s">
        <v>88</v>
      </c>
    </row>
    <row r="213" spans="2:65" s="1" customFormat="1" ht="33" customHeight="1">
      <c r="B213" s="33"/>
      <c r="C213" s="133" t="s">
        <v>614</v>
      </c>
      <c r="D213" s="133" t="s">
        <v>307</v>
      </c>
      <c r="E213" s="134" t="s">
        <v>7000</v>
      </c>
      <c r="F213" s="135" t="s">
        <v>7001</v>
      </c>
      <c r="G213" s="136" t="s">
        <v>5668</v>
      </c>
      <c r="H213" s="137">
        <v>25</v>
      </c>
      <c r="I213" s="138"/>
      <c r="J213" s="139">
        <f>ROUND(I213*H213,2)</f>
        <v>0</v>
      </c>
      <c r="K213" s="135" t="s">
        <v>721</v>
      </c>
      <c r="L213" s="33"/>
      <c r="M213" s="140" t="s">
        <v>42</v>
      </c>
      <c r="N213" s="141" t="s">
        <v>50</v>
      </c>
      <c r="P213" s="142">
        <f>O213*H213</f>
        <v>0</v>
      </c>
      <c r="Q213" s="142">
        <v>0</v>
      </c>
      <c r="R213" s="142">
        <f>Q213*H213</f>
        <v>0</v>
      </c>
      <c r="S213" s="142">
        <v>0</v>
      </c>
      <c r="T213" s="143">
        <f>S213*H213</f>
        <v>0</v>
      </c>
      <c r="AR213" s="144" t="s">
        <v>311</v>
      </c>
      <c r="AT213" s="144" t="s">
        <v>307</v>
      </c>
      <c r="AU213" s="144" t="s">
        <v>88</v>
      </c>
      <c r="AY213" s="18" t="s">
        <v>305</v>
      </c>
      <c r="BE213" s="145">
        <f>IF(N213="základní",J213,0)</f>
        <v>0</v>
      </c>
      <c r="BF213" s="145">
        <f>IF(N213="snížená",J213,0)</f>
        <v>0</v>
      </c>
      <c r="BG213" s="145">
        <f>IF(N213="zákl. přenesená",J213,0)</f>
        <v>0</v>
      </c>
      <c r="BH213" s="145">
        <f>IF(N213="sníž. přenesená",J213,0)</f>
        <v>0</v>
      </c>
      <c r="BI213" s="145">
        <f>IF(N213="nulová",J213,0)</f>
        <v>0</v>
      </c>
      <c r="BJ213" s="18" t="s">
        <v>86</v>
      </c>
      <c r="BK213" s="145">
        <f>ROUND(I213*H213,2)</f>
        <v>0</v>
      </c>
      <c r="BL213" s="18" t="s">
        <v>311</v>
      </c>
      <c r="BM213" s="144" t="s">
        <v>880</v>
      </c>
    </row>
    <row r="214" spans="2:65" s="1" customFormat="1" ht="19.5">
      <c r="B214" s="33"/>
      <c r="D214" s="146" t="s">
        <v>313</v>
      </c>
      <c r="F214" s="147" t="s">
        <v>7001</v>
      </c>
      <c r="I214" s="148"/>
      <c r="L214" s="33"/>
      <c r="M214" s="149"/>
      <c r="T214" s="54"/>
      <c r="AT214" s="18" t="s">
        <v>313</v>
      </c>
      <c r="AU214" s="18" t="s">
        <v>88</v>
      </c>
    </row>
    <row r="215" spans="2:65" s="1" customFormat="1" ht="39">
      <c r="B215" s="33"/>
      <c r="D215" s="146" t="s">
        <v>1012</v>
      </c>
      <c r="F215" s="189" t="s">
        <v>7002</v>
      </c>
      <c r="I215" s="148"/>
      <c r="L215" s="33"/>
      <c r="M215" s="149"/>
      <c r="T215" s="54"/>
      <c r="AT215" s="18" t="s">
        <v>1012</v>
      </c>
      <c r="AU215" s="18" t="s">
        <v>88</v>
      </c>
    </row>
    <row r="216" spans="2:65" s="1" customFormat="1" ht="33" customHeight="1">
      <c r="B216" s="33"/>
      <c r="C216" s="133" t="s">
        <v>624</v>
      </c>
      <c r="D216" s="133" t="s">
        <v>307</v>
      </c>
      <c r="E216" s="134" t="s">
        <v>7003</v>
      </c>
      <c r="F216" s="135" t="s">
        <v>7004</v>
      </c>
      <c r="G216" s="136" t="s">
        <v>5668</v>
      </c>
      <c r="H216" s="137">
        <v>9</v>
      </c>
      <c r="I216" s="138"/>
      <c r="J216" s="139">
        <f>ROUND(I216*H216,2)</f>
        <v>0</v>
      </c>
      <c r="K216" s="135" t="s">
        <v>721</v>
      </c>
      <c r="L216" s="33"/>
      <c r="M216" s="140" t="s">
        <v>42</v>
      </c>
      <c r="N216" s="141" t="s">
        <v>50</v>
      </c>
      <c r="P216" s="142">
        <f>O216*H216</f>
        <v>0</v>
      </c>
      <c r="Q216" s="142">
        <v>0</v>
      </c>
      <c r="R216" s="142">
        <f>Q216*H216</f>
        <v>0</v>
      </c>
      <c r="S216" s="142">
        <v>0</v>
      </c>
      <c r="T216" s="143">
        <f>S216*H216</f>
        <v>0</v>
      </c>
      <c r="AR216" s="144" t="s">
        <v>311</v>
      </c>
      <c r="AT216" s="144" t="s">
        <v>307</v>
      </c>
      <c r="AU216" s="144" t="s">
        <v>88</v>
      </c>
      <c r="AY216" s="18" t="s">
        <v>305</v>
      </c>
      <c r="BE216" s="145">
        <f>IF(N216="základní",J216,0)</f>
        <v>0</v>
      </c>
      <c r="BF216" s="145">
        <f>IF(N216="snížená",J216,0)</f>
        <v>0</v>
      </c>
      <c r="BG216" s="145">
        <f>IF(N216="zákl. přenesená",J216,0)</f>
        <v>0</v>
      </c>
      <c r="BH216" s="145">
        <f>IF(N216="sníž. přenesená",J216,0)</f>
        <v>0</v>
      </c>
      <c r="BI216" s="145">
        <f>IF(N216="nulová",J216,0)</f>
        <v>0</v>
      </c>
      <c r="BJ216" s="18" t="s">
        <v>86</v>
      </c>
      <c r="BK216" s="145">
        <f>ROUND(I216*H216,2)</f>
        <v>0</v>
      </c>
      <c r="BL216" s="18" t="s">
        <v>311</v>
      </c>
      <c r="BM216" s="144" t="s">
        <v>896</v>
      </c>
    </row>
    <row r="217" spans="2:65" s="1" customFormat="1" ht="19.5">
      <c r="B217" s="33"/>
      <c r="D217" s="146" t="s">
        <v>313</v>
      </c>
      <c r="F217" s="147" t="s">
        <v>7004</v>
      </c>
      <c r="I217" s="148"/>
      <c r="L217" s="33"/>
      <c r="M217" s="149"/>
      <c r="T217" s="54"/>
      <c r="AT217" s="18" t="s">
        <v>313</v>
      </c>
      <c r="AU217" s="18" t="s">
        <v>88</v>
      </c>
    </row>
    <row r="218" spans="2:65" s="1" customFormat="1" ht="68.25">
      <c r="B218" s="33"/>
      <c r="D218" s="146" t="s">
        <v>1012</v>
      </c>
      <c r="F218" s="189" t="s">
        <v>7005</v>
      </c>
      <c r="I218" s="148"/>
      <c r="L218" s="33"/>
      <c r="M218" s="149"/>
      <c r="T218" s="54"/>
      <c r="AT218" s="18" t="s">
        <v>1012</v>
      </c>
      <c r="AU218" s="18" t="s">
        <v>88</v>
      </c>
    </row>
    <row r="219" spans="2:65" s="1" customFormat="1" ht="16.5" customHeight="1">
      <c r="B219" s="33"/>
      <c r="C219" s="133" t="s">
        <v>630</v>
      </c>
      <c r="D219" s="133" t="s">
        <v>307</v>
      </c>
      <c r="E219" s="134" t="s">
        <v>7006</v>
      </c>
      <c r="F219" s="135" t="s">
        <v>7007</v>
      </c>
      <c r="G219" s="136" t="s">
        <v>5668</v>
      </c>
      <c r="H219" s="137">
        <v>25</v>
      </c>
      <c r="I219" s="138"/>
      <c r="J219" s="139">
        <f>ROUND(I219*H219,2)</f>
        <v>0</v>
      </c>
      <c r="K219" s="135" t="s">
        <v>721</v>
      </c>
      <c r="L219" s="33"/>
      <c r="M219" s="140" t="s">
        <v>42</v>
      </c>
      <c r="N219" s="141" t="s">
        <v>50</v>
      </c>
      <c r="P219" s="142">
        <f>O219*H219</f>
        <v>0</v>
      </c>
      <c r="Q219" s="142">
        <v>0</v>
      </c>
      <c r="R219" s="142">
        <f>Q219*H219</f>
        <v>0</v>
      </c>
      <c r="S219" s="142">
        <v>0</v>
      </c>
      <c r="T219" s="143">
        <f>S219*H219</f>
        <v>0</v>
      </c>
      <c r="AR219" s="144" t="s">
        <v>311</v>
      </c>
      <c r="AT219" s="144" t="s">
        <v>307</v>
      </c>
      <c r="AU219" s="144" t="s">
        <v>88</v>
      </c>
      <c r="AY219" s="18" t="s">
        <v>305</v>
      </c>
      <c r="BE219" s="145">
        <f>IF(N219="základní",J219,0)</f>
        <v>0</v>
      </c>
      <c r="BF219" s="145">
        <f>IF(N219="snížená",J219,0)</f>
        <v>0</v>
      </c>
      <c r="BG219" s="145">
        <f>IF(N219="zákl. přenesená",J219,0)</f>
        <v>0</v>
      </c>
      <c r="BH219" s="145">
        <f>IF(N219="sníž. přenesená",J219,0)</f>
        <v>0</v>
      </c>
      <c r="BI219" s="145">
        <f>IF(N219="nulová",J219,0)</f>
        <v>0</v>
      </c>
      <c r="BJ219" s="18" t="s">
        <v>86</v>
      </c>
      <c r="BK219" s="145">
        <f>ROUND(I219*H219,2)</f>
        <v>0</v>
      </c>
      <c r="BL219" s="18" t="s">
        <v>311</v>
      </c>
      <c r="BM219" s="144" t="s">
        <v>914</v>
      </c>
    </row>
    <row r="220" spans="2:65" s="1" customFormat="1" ht="11.25">
      <c r="B220" s="33"/>
      <c r="D220" s="146" t="s">
        <v>313</v>
      </c>
      <c r="F220" s="147" t="s">
        <v>7007</v>
      </c>
      <c r="I220" s="148"/>
      <c r="L220" s="33"/>
      <c r="M220" s="149"/>
      <c r="T220" s="54"/>
      <c r="AT220" s="18" t="s">
        <v>313</v>
      </c>
      <c r="AU220" s="18" t="s">
        <v>88</v>
      </c>
    </row>
    <row r="221" spans="2:65" s="1" customFormat="1" ht="19.5">
      <c r="B221" s="33"/>
      <c r="D221" s="146" t="s">
        <v>1012</v>
      </c>
      <c r="F221" s="189" t="s">
        <v>7008</v>
      </c>
      <c r="I221" s="148"/>
      <c r="L221" s="33"/>
      <c r="M221" s="149"/>
      <c r="T221" s="54"/>
      <c r="AT221" s="18" t="s">
        <v>1012</v>
      </c>
      <c r="AU221" s="18" t="s">
        <v>88</v>
      </c>
    </row>
    <row r="222" spans="2:65" s="1" customFormat="1" ht="24.2" customHeight="1">
      <c r="B222" s="33"/>
      <c r="C222" s="133" t="s">
        <v>638</v>
      </c>
      <c r="D222" s="133" t="s">
        <v>307</v>
      </c>
      <c r="E222" s="134" t="s">
        <v>7009</v>
      </c>
      <c r="F222" s="135" t="s">
        <v>7010</v>
      </c>
      <c r="G222" s="136" t="s">
        <v>5668</v>
      </c>
      <c r="H222" s="137">
        <v>25</v>
      </c>
      <c r="I222" s="138"/>
      <c r="J222" s="139">
        <f>ROUND(I222*H222,2)</f>
        <v>0</v>
      </c>
      <c r="K222" s="135" t="s">
        <v>721</v>
      </c>
      <c r="L222" s="33"/>
      <c r="M222" s="140" t="s">
        <v>42</v>
      </c>
      <c r="N222" s="141" t="s">
        <v>50</v>
      </c>
      <c r="P222" s="142">
        <f>O222*H222</f>
        <v>0</v>
      </c>
      <c r="Q222" s="142">
        <v>0</v>
      </c>
      <c r="R222" s="142">
        <f>Q222*H222</f>
        <v>0</v>
      </c>
      <c r="S222" s="142">
        <v>0</v>
      </c>
      <c r="T222" s="143">
        <f>S222*H222</f>
        <v>0</v>
      </c>
      <c r="AR222" s="144" t="s">
        <v>311</v>
      </c>
      <c r="AT222" s="144" t="s">
        <v>307</v>
      </c>
      <c r="AU222" s="144" t="s">
        <v>88</v>
      </c>
      <c r="AY222" s="18" t="s">
        <v>305</v>
      </c>
      <c r="BE222" s="145">
        <f>IF(N222="základní",J222,0)</f>
        <v>0</v>
      </c>
      <c r="BF222" s="145">
        <f>IF(N222="snížená",J222,0)</f>
        <v>0</v>
      </c>
      <c r="BG222" s="145">
        <f>IF(N222="zákl. přenesená",J222,0)</f>
        <v>0</v>
      </c>
      <c r="BH222" s="145">
        <f>IF(N222="sníž. přenesená",J222,0)</f>
        <v>0</v>
      </c>
      <c r="BI222" s="145">
        <f>IF(N222="nulová",J222,0)</f>
        <v>0</v>
      </c>
      <c r="BJ222" s="18" t="s">
        <v>86</v>
      </c>
      <c r="BK222" s="145">
        <f>ROUND(I222*H222,2)</f>
        <v>0</v>
      </c>
      <c r="BL222" s="18" t="s">
        <v>311</v>
      </c>
      <c r="BM222" s="144" t="s">
        <v>929</v>
      </c>
    </row>
    <row r="223" spans="2:65" s="1" customFormat="1" ht="11.25">
      <c r="B223" s="33"/>
      <c r="D223" s="146" t="s">
        <v>313</v>
      </c>
      <c r="F223" s="147" t="s">
        <v>7010</v>
      </c>
      <c r="I223" s="148"/>
      <c r="L223" s="33"/>
      <c r="M223" s="149"/>
      <c r="T223" s="54"/>
      <c r="AT223" s="18" t="s">
        <v>313</v>
      </c>
      <c r="AU223" s="18" t="s">
        <v>88</v>
      </c>
    </row>
    <row r="224" spans="2:65" s="1" customFormat="1" ht="39">
      <c r="B224" s="33"/>
      <c r="D224" s="146" t="s">
        <v>1012</v>
      </c>
      <c r="F224" s="189" t="s">
        <v>7011</v>
      </c>
      <c r="I224" s="148"/>
      <c r="L224" s="33"/>
      <c r="M224" s="149"/>
      <c r="T224" s="54"/>
      <c r="AT224" s="18" t="s">
        <v>1012</v>
      </c>
      <c r="AU224" s="18" t="s">
        <v>88</v>
      </c>
    </row>
    <row r="225" spans="2:65" s="1" customFormat="1" ht="24.2" customHeight="1">
      <c r="B225" s="33"/>
      <c r="C225" s="133" t="s">
        <v>646</v>
      </c>
      <c r="D225" s="133" t="s">
        <v>307</v>
      </c>
      <c r="E225" s="134" t="s">
        <v>7012</v>
      </c>
      <c r="F225" s="135" t="s">
        <v>7013</v>
      </c>
      <c r="G225" s="136" t="s">
        <v>5668</v>
      </c>
      <c r="H225" s="137">
        <v>25</v>
      </c>
      <c r="I225" s="138"/>
      <c r="J225" s="139">
        <f>ROUND(I225*H225,2)</f>
        <v>0</v>
      </c>
      <c r="K225" s="135" t="s">
        <v>721</v>
      </c>
      <c r="L225" s="33"/>
      <c r="M225" s="140" t="s">
        <v>42</v>
      </c>
      <c r="N225" s="141" t="s">
        <v>50</v>
      </c>
      <c r="P225" s="142">
        <f>O225*H225</f>
        <v>0</v>
      </c>
      <c r="Q225" s="142">
        <v>0</v>
      </c>
      <c r="R225" s="142">
        <f>Q225*H225</f>
        <v>0</v>
      </c>
      <c r="S225" s="142">
        <v>0</v>
      </c>
      <c r="T225" s="143">
        <f>S225*H225</f>
        <v>0</v>
      </c>
      <c r="AR225" s="144" t="s">
        <v>311</v>
      </c>
      <c r="AT225" s="144" t="s">
        <v>307</v>
      </c>
      <c r="AU225" s="144" t="s">
        <v>88</v>
      </c>
      <c r="AY225" s="18" t="s">
        <v>305</v>
      </c>
      <c r="BE225" s="145">
        <f>IF(N225="základní",J225,0)</f>
        <v>0</v>
      </c>
      <c r="BF225" s="145">
        <f>IF(N225="snížená",J225,0)</f>
        <v>0</v>
      </c>
      <c r="BG225" s="145">
        <f>IF(N225="zákl. přenesená",J225,0)</f>
        <v>0</v>
      </c>
      <c r="BH225" s="145">
        <f>IF(N225="sníž. přenesená",J225,0)</f>
        <v>0</v>
      </c>
      <c r="BI225" s="145">
        <f>IF(N225="nulová",J225,0)</f>
        <v>0</v>
      </c>
      <c r="BJ225" s="18" t="s">
        <v>86</v>
      </c>
      <c r="BK225" s="145">
        <f>ROUND(I225*H225,2)</f>
        <v>0</v>
      </c>
      <c r="BL225" s="18" t="s">
        <v>311</v>
      </c>
      <c r="BM225" s="144" t="s">
        <v>948</v>
      </c>
    </row>
    <row r="226" spans="2:65" s="1" customFormat="1" ht="11.25">
      <c r="B226" s="33"/>
      <c r="D226" s="146" t="s">
        <v>313</v>
      </c>
      <c r="F226" s="147" t="s">
        <v>7013</v>
      </c>
      <c r="I226" s="148"/>
      <c r="L226" s="33"/>
      <c r="M226" s="149"/>
      <c r="T226" s="54"/>
      <c r="AT226" s="18" t="s">
        <v>313</v>
      </c>
      <c r="AU226" s="18" t="s">
        <v>88</v>
      </c>
    </row>
    <row r="227" spans="2:65" s="1" customFormat="1" ht="29.25">
      <c r="B227" s="33"/>
      <c r="D227" s="146" t="s">
        <v>1012</v>
      </c>
      <c r="F227" s="189" t="s">
        <v>7014</v>
      </c>
      <c r="I227" s="148"/>
      <c r="L227" s="33"/>
      <c r="M227" s="149"/>
      <c r="T227" s="54"/>
      <c r="AT227" s="18" t="s">
        <v>1012</v>
      </c>
      <c r="AU227" s="18" t="s">
        <v>88</v>
      </c>
    </row>
    <row r="228" spans="2:65" s="1" customFormat="1" ht="24.2" customHeight="1">
      <c r="B228" s="33"/>
      <c r="C228" s="133" t="s">
        <v>651</v>
      </c>
      <c r="D228" s="133" t="s">
        <v>307</v>
      </c>
      <c r="E228" s="134" t="s">
        <v>7015</v>
      </c>
      <c r="F228" s="135" t="s">
        <v>7016</v>
      </c>
      <c r="G228" s="136" t="s">
        <v>5668</v>
      </c>
      <c r="H228" s="137">
        <v>1</v>
      </c>
      <c r="I228" s="138"/>
      <c r="J228" s="139">
        <f>ROUND(I228*H228,2)</f>
        <v>0</v>
      </c>
      <c r="K228" s="135" t="s">
        <v>721</v>
      </c>
      <c r="L228" s="33"/>
      <c r="M228" s="140" t="s">
        <v>42</v>
      </c>
      <c r="N228" s="141" t="s">
        <v>50</v>
      </c>
      <c r="P228" s="142">
        <f>O228*H228</f>
        <v>0</v>
      </c>
      <c r="Q228" s="142">
        <v>0</v>
      </c>
      <c r="R228" s="142">
        <f>Q228*H228</f>
        <v>0</v>
      </c>
      <c r="S228" s="142">
        <v>0</v>
      </c>
      <c r="T228" s="143">
        <f>S228*H228</f>
        <v>0</v>
      </c>
      <c r="AR228" s="144" t="s">
        <v>311</v>
      </c>
      <c r="AT228" s="144" t="s">
        <v>307</v>
      </c>
      <c r="AU228" s="144" t="s">
        <v>88</v>
      </c>
      <c r="AY228" s="18" t="s">
        <v>305</v>
      </c>
      <c r="BE228" s="145">
        <f>IF(N228="základní",J228,0)</f>
        <v>0</v>
      </c>
      <c r="BF228" s="145">
        <f>IF(N228="snížená",J228,0)</f>
        <v>0</v>
      </c>
      <c r="BG228" s="145">
        <f>IF(N228="zákl. přenesená",J228,0)</f>
        <v>0</v>
      </c>
      <c r="BH228" s="145">
        <f>IF(N228="sníž. přenesená",J228,0)</f>
        <v>0</v>
      </c>
      <c r="BI228" s="145">
        <f>IF(N228="nulová",J228,0)</f>
        <v>0</v>
      </c>
      <c r="BJ228" s="18" t="s">
        <v>86</v>
      </c>
      <c r="BK228" s="145">
        <f>ROUND(I228*H228,2)</f>
        <v>0</v>
      </c>
      <c r="BL228" s="18" t="s">
        <v>311</v>
      </c>
      <c r="BM228" s="144" t="s">
        <v>971</v>
      </c>
    </row>
    <row r="229" spans="2:65" s="1" customFormat="1" ht="11.25">
      <c r="B229" s="33"/>
      <c r="D229" s="146" t="s">
        <v>313</v>
      </c>
      <c r="F229" s="147" t="s">
        <v>7016</v>
      </c>
      <c r="I229" s="148"/>
      <c r="L229" s="33"/>
      <c r="M229" s="149"/>
      <c r="T229" s="54"/>
      <c r="AT229" s="18" t="s">
        <v>313</v>
      </c>
      <c r="AU229" s="18" t="s">
        <v>88</v>
      </c>
    </row>
    <row r="230" spans="2:65" s="1" customFormat="1" ht="39">
      <c r="B230" s="33"/>
      <c r="D230" s="146" t="s">
        <v>1012</v>
      </c>
      <c r="F230" s="189" t="s">
        <v>7017</v>
      </c>
      <c r="I230" s="148"/>
      <c r="L230" s="33"/>
      <c r="M230" s="149"/>
      <c r="T230" s="54"/>
      <c r="AT230" s="18" t="s">
        <v>1012</v>
      </c>
      <c r="AU230" s="18" t="s">
        <v>88</v>
      </c>
    </row>
    <row r="231" spans="2:65" s="1" customFormat="1" ht="24.2" customHeight="1">
      <c r="B231" s="33"/>
      <c r="C231" s="133" t="s">
        <v>661</v>
      </c>
      <c r="D231" s="133" t="s">
        <v>307</v>
      </c>
      <c r="E231" s="134" t="s">
        <v>7018</v>
      </c>
      <c r="F231" s="135" t="s">
        <v>7019</v>
      </c>
      <c r="G231" s="136" t="s">
        <v>5668</v>
      </c>
      <c r="H231" s="137">
        <v>2</v>
      </c>
      <c r="I231" s="138"/>
      <c r="J231" s="139">
        <f>ROUND(I231*H231,2)</f>
        <v>0</v>
      </c>
      <c r="K231" s="135" t="s">
        <v>721</v>
      </c>
      <c r="L231" s="33"/>
      <c r="M231" s="140" t="s">
        <v>42</v>
      </c>
      <c r="N231" s="141" t="s">
        <v>50</v>
      </c>
      <c r="P231" s="142">
        <f>O231*H231</f>
        <v>0</v>
      </c>
      <c r="Q231" s="142">
        <v>0</v>
      </c>
      <c r="R231" s="142">
        <f>Q231*H231</f>
        <v>0</v>
      </c>
      <c r="S231" s="142">
        <v>0</v>
      </c>
      <c r="T231" s="143">
        <f>S231*H231</f>
        <v>0</v>
      </c>
      <c r="AR231" s="144" t="s">
        <v>311</v>
      </c>
      <c r="AT231" s="144" t="s">
        <v>307</v>
      </c>
      <c r="AU231" s="144" t="s">
        <v>88</v>
      </c>
      <c r="AY231" s="18" t="s">
        <v>305</v>
      </c>
      <c r="BE231" s="145">
        <f>IF(N231="základní",J231,0)</f>
        <v>0</v>
      </c>
      <c r="BF231" s="145">
        <f>IF(N231="snížená",J231,0)</f>
        <v>0</v>
      </c>
      <c r="BG231" s="145">
        <f>IF(N231="zákl. přenesená",J231,0)</f>
        <v>0</v>
      </c>
      <c r="BH231" s="145">
        <f>IF(N231="sníž. přenesená",J231,0)</f>
        <v>0</v>
      </c>
      <c r="BI231" s="145">
        <f>IF(N231="nulová",J231,0)</f>
        <v>0</v>
      </c>
      <c r="BJ231" s="18" t="s">
        <v>86</v>
      </c>
      <c r="BK231" s="145">
        <f>ROUND(I231*H231,2)</f>
        <v>0</v>
      </c>
      <c r="BL231" s="18" t="s">
        <v>311</v>
      </c>
      <c r="BM231" s="144" t="s">
        <v>992</v>
      </c>
    </row>
    <row r="232" spans="2:65" s="1" customFormat="1" ht="11.25">
      <c r="B232" s="33"/>
      <c r="D232" s="146" t="s">
        <v>313</v>
      </c>
      <c r="F232" s="147" t="s">
        <v>7019</v>
      </c>
      <c r="I232" s="148"/>
      <c r="L232" s="33"/>
      <c r="M232" s="149"/>
      <c r="T232" s="54"/>
      <c r="AT232" s="18" t="s">
        <v>313</v>
      </c>
      <c r="AU232" s="18" t="s">
        <v>88</v>
      </c>
    </row>
    <row r="233" spans="2:65" s="1" customFormat="1" ht="39">
      <c r="B233" s="33"/>
      <c r="D233" s="146" t="s">
        <v>1012</v>
      </c>
      <c r="F233" s="189" t="s">
        <v>7017</v>
      </c>
      <c r="I233" s="148"/>
      <c r="L233" s="33"/>
      <c r="M233" s="149"/>
      <c r="T233" s="54"/>
      <c r="AT233" s="18" t="s">
        <v>1012</v>
      </c>
      <c r="AU233" s="18" t="s">
        <v>88</v>
      </c>
    </row>
    <row r="234" spans="2:65" s="1" customFormat="1" ht="16.5" customHeight="1">
      <c r="B234" s="33"/>
      <c r="C234" s="133" t="s">
        <v>667</v>
      </c>
      <c r="D234" s="133" t="s">
        <v>307</v>
      </c>
      <c r="E234" s="134" t="s">
        <v>7020</v>
      </c>
      <c r="F234" s="135" t="s">
        <v>7021</v>
      </c>
      <c r="G234" s="136" t="s">
        <v>5668</v>
      </c>
      <c r="H234" s="137">
        <v>4</v>
      </c>
      <c r="I234" s="138"/>
      <c r="J234" s="139">
        <f>ROUND(I234*H234,2)</f>
        <v>0</v>
      </c>
      <c r="K234" s="135" t="s">
        <v>721</v>
      </c>
      <c r="L234" s="33"/>
      <c r="M234" s="140" t="s">
        <v>42</v>
      </c>
      <c r="N234" s="141" t="s">
        <v>50</v>
      </c>
      <c r="P234" s="142">
        <f>O234*H234</f>
        <v>0</v>
      </c>
      <c r="Q234" s="142">
        <v>0</v>
      </c>
      <c r="R234" s="142">
        <f>Q234*H234</f>
        <v>0</v>
      </c>
      <c r="S234" s="142">
        <v>0</v>
      </c>
      <c r="T234" s="143">
        <f>S234*H234</f>
        <v>0</v>
      </c>
      <c r="AR234" s="144" t="s">
        <v>311</v>
      </c>
      <c r="AT234" s="144" t="s">
        <v>307</v>
      </c>
      <c r="AU234" s="144" t="s">
        <v>88</v>
      </c>
      <c r="AY234" s="18" t="s">
        <v>305</v>
      </c>
      <c r="BE234" s="145">
        <f>IF(N234="základní",J234,0)</f>
        <v>0</v>
      </c>
      <c r="BF234" s="145">
        <f>IF(N234="snížená",J234,0)</f>
        <v>0</v>
      </c>
      <c r="BG234" s="145">
        <f>IF(N234="zákl. přenesená",J234,0)</f>
        <v>0</v>
      </c>
      <c r="BH234" s="145">
        <f>IF(N234="sníž. přenesená",J234,0)</f>
        <v>0</v>
      </c>
      <c r="BI234" s="145">
        <f>IF(N234="nulová",J234,0)</f>
        <v>0</v>
      </c>
      <c r="BJ234" s="18" t="s">
        <v>86</v>
      </c>
      <c r="BK234" s="145">
        <f>ROUND(I234*H234,2)</f>
        <v>0</v>
      </c>
      <c r="BL234" s="18" t="s">
        <v>311</v>
      </c>
      <c r="BM234" s="144" t="s">
        <v>1008</v>
      </c>
    </row>
    <row r="235" spans="2:65" s="1" customFormat="1" ht="11.25">
      <c r="B235" s="33"/>
      <c r="D235" s="146" t="s">
        <v>313</v>
      </c>
      <c r="F235" s="147" t="s">
        <v>7021</v>
      </c>
      <c r="I235" s="148"/>
      <c r="L235" s="33"/>
      <c r="M235" s="149"/>
      <c r="T235" s="54"/>
      <c r="AT235" s="18" t="s">
        <v>313</v>
      </c>
      <c r="AU235" s="18" t="s">
        <v>88</v>
      </c>
    </row>
    <row r="236" spans="2:65" s="1" customFormat="1" ht="29.25">
      <c r="B236" s="33"/>
      <c r="D236" s="146" t="s">
        <v>1012</v>
      </c>
      <c r="F236" s="189" t="s">
        <v>7022</v>
      </c>
      <c r="I236" s="148"/>
      <c r="L236" s="33"/>
      <c r="M236" s="149"/>
      <c r="T236" s="54"/>
      <c r="AT236" s="18" t="s">
        <v>1012</v>
      </c>
      <c r="AU236" s="18" t="s">
        <v>88</v>
      </c>
    </row>
    <row r="237" spans="2:65" s="1" customFormat="1" ht="16.5" customHeight="1">
      <c r="B237" s="33"/>
      <c r="C237" s="133" t="s">
        <v>672</v>
      </c>
      <c r="D237" s="133" t="s">
        <v>307</v>
      </c>
      <c r="E237" s="134" t="s">
        <v>7023</v>
      </c>
      <c r="F237" s="135" t="s">
        <v>7024</v>
      </c>
      <c r="G237" s="136" t="s">
        <v>5668</v>
      </c>
      <c r="H237" s="137">
        <v>3</v>
      </c>
      <c r="I237" s="138"/>
      <c r="J237" s="139">
        <f>ROUND(I237*H237,2)</f>
        <v>0</v>
      </c>
      <c r="K237" s="135" t="s">
        <v>721</v>
      </c>
      <c r="L237" s="33"/>
      <c r="M237" s="140" t="s">
        <v>42</v>
      </c>
      <c r="N237" s="141" t="s">
        <v>50</v>
      </c>
      <c r="P237" s="142">
        <f>O237*H237</f>
        <v>0</v>
      </c>
      <c r="Q237" s="142">
        <v>0</v>
      </c>
      <c r="R237" s="142">
        <f>Q237*H237</f>
        <v>0</v>
      </c>
      <c r="S237" s="142">
        <v>0</v>
      </c>
      <c r="T237" s="143">
        <f>S237*H237</f>
        <v>0</v>
      </c>
      <c r="AR237" s="144" t="s">
        <v>311</v>
      </c>
      <c r="AT237" s="144" t="s">
        <v>307</v>
      </c>
      <c r="AU237" s="144" t="s">
        <v>88</v>
      </c>
      <c r="AY237" s="18" t="s">
        <v>305</v>
      </c>
      <c r="BE237" s="145">
        <f>IF(N237="základní",J237,0)</f>
        <v>0</v>
      </c>
      <c r="BF237" s="145">
        <f>IF(N237="snížená",J237,0)</f>
        <v>0</v>
      </c>
      <c r="BG237" s="145">
        <f>IF(N237="zákl. přenesená",J237,0)</f>
        <v>0</v>
      </c>
      <c r="BH237" s="145">
        <f>IF(N237="sníž. přenesená",J237,0)</f>
        <v>0</v>
      </c>
      <c r="BI237" s="145">
        <f>IF(N237="nulová",J237,0)</f>
        <v>0</v>
      </c>
      <c r="BJ237" s="18" t="s">
        <v>86</v>
      </c>
      <c r="BK237" s="145">
        <f>ROUND(I237*H237,2)</f>
        <v>0</v>
      </c>
      <c r="BL237" s="18" t="s">
        <v>311</v>
      </c>
      <c r="BM237" s="144" t="s">
        <v>1022</v>
      </c>
    </row>
    <row r="238" spans="2:65" s="1" customFormat="1" ht="11.25">
      <c r="B238" s="33"/>
      <c r="D238" s="146" t="s">
        <v>313</v>
      </c>
      <c r="F238" s="147" t="s">
        <v>7024</v>
      </c>
      <c r="I238" s="148"/>
      <c r="L238" s="33"/>
      <c r="M238" s="149"/>
      <c r="T238" s="54"/>
      <c r="AT238" s="18" t="s">
        <v>313</v>
      </c>
      <c r="AU238" s="18" t="s">
        <v>88</v>
      </c>
    </row>
    <row r="239" spans="2:65" s="1" customFormat="1" ht="29.25">
      <c r="B239" s="33"/>
      <c r="D239" s="146" t="s">
        <v>1012</v>
      </c>
      <c r="F239" s="189" t="s">
        <v>7022</v>
      </c>
      <c r="I239" s="148"/>
      <c r="L239" s="33"/>
      <c r="M239" s="149"/>
      <c r="T239" s="54"/>
      <c r="AT239" s="18" t="s">
        <v>1012</v>
      </c>
      <c r="AU239" s="18" t="s">
        <v>88</v>
      </c>
    </row>
    <row r="240" spans="2:65" s="1" customFormat="1" ht="16.5" customHeight="1">
      <c r="B240" s="33"/>
      <c r="C240" s="133" t="s">
        <v>679</v>
      </c>
      <c r="D240" s="133" t="s">
        <v>307</v>
      </c>
      <c r="E240" s="134" t="s">
        <v>7025</v>
      </c>
      <c r="F240" s="135" t="s">
        <v>7026</v>
      </c>
      <c r="G240" s="136" t="s">
        <v>5668</v>
      </c>
      <c r="H240" s="137">
        <v>11</v>
      </c>
      <c r="I240" s="138"/>
      <c r="J240" s="139">
        <f>ROUND(I240*H240,2)</f>
        <v>0</v>
      </c>
      <c r="K240" s="135" t="s">
        <v>721</v>
      </c>
      <c r="L240" s="33"/>
      <c r="M240" s="140" t="s">
        <v>42</v>
      </c>
      <c r="N240" s="141" t="s">
        <v>50</v>
      </c>
      <c r="P240" s="142">
        <f>O240*H240</f>
        <v>0</v>
      </c>
      <c r="Q240" s="142">
        <v>0</v>
      </c>
      <c r="R240" s="142">
        <f>Q240*H240</f>
        <v>0</v>
      </c>
      <c r="S240" s="142">
        <v>0</v>
      </c>
      <c r="T240" s="143">
        <f>S240*H240</f>
        <v>0</v>
      </c>
      <c r="AR240" s="144" t="s">
        <v>311</v>
      </c>
      <c r="AT240" s="144" t="s">
        <v>307</v>
      </c>
      <c r="AU240" s="144" t="s">
        <v>88</v>
      </c>
      <c r="AY240" s="18" t="s">
        <v>305</v>
      </c>
      <c r="BE240" s="145">
        <f>IF(N240="základní",J240,0)</f>
        <v>0</v>
      </c>
      <c r="BF240" s="145">
        <f>IF(N240="snížená",J240,0)</f>
        <v>0</v>
      </c>
      <c r="BG240" s="145">
        <f>IF(N240="zákl. přenesená",J240,0)</f>
        <v>0</v>
      </c>
      <c r="BH240" s="145">
        <f>IF(N240="sníž. přenesená",J240,0)</f>
        <v>0</v>
      </c>
      <c r="BI240" s="145">
        <f>IF(N240="nulová",J240,0)</f>
        <v>0</v>
      </c>
      <c r="BJ240" s="18" t="s">
        <v>86</v>
      </c>
      <c r="BK240" s="145">
        <f>ROUND(I240*H240,2)</f>
        <v>0</v>
      </c>
      <c r="BL240" s="18" t="s">
        <v>311</v>
      </c>
      <c r="BM240" s="144" t="s">
        <v>1037</v>
      </c>
    </row>
    <row r="241" spans="2:65" s="1" customFormat="1" ht="11.25">
      <c r="B241" s="33"/>
      <c r="D241" s="146" t="s">
        <v>313</v>
      </c>
      <c r="F241" s="147" t="s">
        <v>7026</v>
      </c>
      <c r="I241" s="148"/>
      <c r="L241" s="33"/>
      <c r="M241" s="149"/>
      <c r="T241" s="54"/>
      <c r="AT241" s="18" t="s">
        <v>313</v>
      </c>
      <c r="AU241" s="18" t="s">
        <v>88</v>
      </c>
    </row>
    <row r="242" spans="2:65" s="1" customFormat="1" ht="29.25">
      <c r="B242" s="33"/>
      <c r="D242" s="146" t="s">
        <v>1012</v>
      </c>
      <c r="F242" s="189" t="s">
        <v>7022</v>
      </c>
      <c r="I242" s="148"/>
      <c r="L242" s="33"/>
      <c r="M242" s="149"/>
      <c r="T242" s="54"/>
      <c r="AT242" s="18" t="s">
        <v>1012</v>
      </c>
      <c r="AU242" s="18" t="s">
        <v>88</v>
      </c>
    </row>
    <row r="243" spans="2:65" s="1" customFormat="1" ht="16.5" customHeight="1">
      <c r="B243" s="33"/>
      <c r="C243" s="133" t="s">
        <v>684</v>
      </c>
      <c r="D243" s="133" t="s">
        <v>307</v>
      </c>
      <c r="E243" s="134" t="s">
        <v>7027</v>
      </c>
      <c r="F243" s="135" t="s">
        <v>7028</v>
      </c>
      <c r="G243" s="136" t="s">
        <v>5668</v>
      </c>
      <c r="H243" s="137">
        <v>14</v>
      </c>
      <c r="I243" s="138"/>
      <c r="J243" s="139">
        <f>ROUND(I243*H243,2)</f>
        <v>0</v>
      </c>
      <c r="K243" s="135" t="s">
        <v>721</v>
      </c>
      <c r="L243" s="33"/>
      <c r="M243" s="140" t="s">
        <v>42</v>
      </c>
      <c r="N243" s="141" t="s">
        <v>50</v>
      </c>
      <c r="P243" s="142">
        <f>O243*H243</f>
        <v>0</v>
      </c>
      <c r="Q243" s="142">
        <v>0</v>
      </c>
      <c r="R243" s="142">
        <f>Q243*H243</f>
        <v>0</v>
      </c>
      <c r="S243" s="142">
        <v>0</v>
      </c>
      <c r="T243" s="143">
        <f>S243*H243</f>
        <v>0</v>
      </c>
      <c r="AR243" s="144" t="s">
        <v>311</v>
      </c>
      <c r="AT243" s="144" t="s">
        <v>307</v>
      </c>
      <c r="AU243" s="144" t="s">
        <v>88</v>
      </c>
      <c r="AY243" s="18" t="s">
        <v>305</v>
      </c>
      <c r="BE243" s="145">
        <f>IF(N243="základní",J243,0)</f>
        <v>0</v>
      </c>
      <c r="BF243" s="145">
        <f>IF(N243="snížená",J243,0)</f>
        <v>0</v>
      </c>
      <c r="BG243" s="145">
        <f>IF(N243="zákl. přenesená",J243,0)</f>
        <v>0</v>
      </c>
      <c r="BH243" s="145">
        <f>IF(N243="sníž. přenesená",J243,0)</f>
        <v>0</v>
      </c>
      <c r="BI243" s="145">
        <f>IF(N243="nulová",J243,0)</f>
        <v>0</v>
      </c>
      <c r="BJ243" s="18" t="s">
        <v>86</v>
      </c>
      <c r="BK243" s="145">
        <f>ROUND(I243*H243,2)</f>
        <v>0</v>
      </c>
      <c r="BL243" s="18" t="s">
        <v>311</v>
      </c>
      <c r="BM243" s="144" t="s">
        <v>1053</v>
      </c>
    </row>
    <row r="244" spans="2:65" s="1" customFormat="1" ht="11.25">
      <c r="B244" s="33"/>
      <c r="D244" s="146" t="s">
        <v>313</v>
      </c>
      <c r="F244" s="147" t="s">
        <v>7028</v>
      </c>
      <c r="I244" s="148"/>
      <c r="L244" s="33"/>
      <c r="M244" s="149"/>
      <c r="T244" s="54"/>
      <c r="AT244" s="18" t="s">
        <v>313</v>
      </c>
      <c r="AU244" s="18" t="s">
        <v>88</v>
      </c>
    </row>
    <row r="245" spans="2:65" s="1" customFormat="1" ht="29.25">
      <c r="B245" s="33"/>
      <c r="D245" s="146" t="s">
        <v>1012</v>
      </c>
      <c r="F245" s="189" t="s">
        <v>7022</v>
      </c>
      <c r="I245" s="148"/>
      <c r="L245" s="33"/>
      <c r="M245" s="149"/>
      <c r="T245" s="54"/>
      <c r="AT245" s="18" t="s">
        <v>1012</v>
      </c>
      <c r="AU245" s="18" t="s">
        <v>88</v>
      </c>
    </row>
    <row r="246" spans="2:65" s="1" customFormat="1" ht="16.5" customHeight="1">
      <c r="B246" s="33"/>
      <c r="C246" s="133" t="s">
        <v>692</v>
      </c>
      <c r="D246" s="133" t="s">
        <v>307</v>
      </c>
      <c r="E246" s="134" t="s">
        <v>7029</v>
      </c>
      <c r="F246" s="135" t="s">
        <v>7030</v>
      </c>
      <c r="G246" s="136" t="s">
        <v>5668</v>
      </c>
      <c r="H246" s="137">
        <v>6</v>
      </c>
      <c r="I246" s="138"/>
      <c r="J246" s="139">
        <f>ROUND(I246*H246,2)</f>
        <v>0</v>
      </c>
      <c r="K246" s="135" t="s">
        <v>721</v>
      </c>
      <c r="L246" s="33"/>
      <c r="M246" s="140" t="s">
        <v>42</v>
      </c>
      <c r="N246" s="141" t="s">
        <v>50</v>
      </c>
      <c r="P246" s="142">
        <f>O246*H246</f>
        <v>0</v>
      </c>
      <c r="Q246" s="142">
        <v>0</v>
      </c>
      <c r="R246" s="142">
        <f>Q246*H246</f>
        <v>0</v>
      </c>
      <c r="S246" s="142">
        <v>0</v>
      </c>
      <c r="T246" s="143">
        <f>S246*H246</f>
        <v>0</v>
      </c>
      <c r="AR246" s="144" t="s">
        <v>311</v>
      </c>
      <c r="AT246" s="144" t="s">
        <v>307</v>
      </c>
      <c r="AU246" s="144" t="s">
        <v>88</v>
      </c>
      <c r="AY246" s="18" t="s">
        <v>305</v>
      </c>
      <c r="BE246" s="145">
        <f>IF(N246="základní",J246,0)</f>
        <v>0</v>
      </c>
      <c r="BF246" s="145">
        <f>IF(N246="snížená",J246,0)</f>
        <v>0</v>
      </c>
      <c r="BG246" s="145">
        <f>IF(N246="zákl. přenesená",J246,0)</f>
        <v>0</v>
      </c>
      <c r="BH246" s="145">
        <f>IF(N246="sníž. přenesená",J246,0)</f>
        <v>0</v>
      </c>
      <c r="BI246" s="145">
        <f>IF(N246="nulová",J246,0)</f>
        <v>0</v>
      </c>
      <c r="BJ246" s="18" t="s">
        <v>86</v>
      </c>
      <c r="BK246" s="145">
        <f>ROUND(I246*H246,2)</f>
        <v>0</v>
      </c>
      <c r="BL246" s="18" t="s">
        <v>311</v>
      </c>
      <c r="BM246" s="144" t="s">
        <v>1071</v>
      </c>
    </row>
    <row r="247" spans="2:65" s="1" customFormat="1" ht="11.25">
      <c r="B247" s="33"/>
      <c r="D247" s="146" t="s">
        <v>313</v>
      </c>
      <c r="F247" s="147" t="s">
        <v>7030</v>
      </c>
      <c r="I247" s="148"/>
      <c r="L247" s="33"/>
      <c r="M247" s="149"/>
      <c r="T247" s="54"/>
      <c r="AT247" s="18" t="s">
        <v>313</v>
      </c>
      <c r="AU247" s="18" t="s">
        <v>88</v>
      </c>
    </row>
    <row r="248" spans="2:65" s="1" customFormat="1" ht="29.25">
      <c r="B248" s="33"/>
      <c r="D248" s="146" t="s">
        <v>1012</v>
      </c>
      <c r="F248" s="189" t="s">
        <v>7022</v>
      </c>
      <c r="I248" s="148"/>
      <c r="L248" s="33"/>
      <c r="M248" s="149"/>
      <c r="T248" s="54"/>
      <c r="AT248" s="18" t="s">
        <v>1012</v>
      </c>
      <c r="AU248" s="18" t="s">
        <v>88</v>
      </c>
    </row>
    <row r="249" spans="2:65" s="1" customFormat="1" ht="16.5" customHeight="1">
      <c r="B249" s="33"/>
      <c r="C249" s="133" t="s">
        <v>697</v>
      </c>
      <c r="D249" s="133" t="s">
        <v>307</v>
      </c>
      <c r="E249" s="134" t="s">
        <v>7031</v>
      </c>
      <c r="F249" s="135" t="s">
        <v>7032</v>
      </c>
      <c r="G249" s="136" t="s">
        <v>5668</v>
      </c>
      <c r="H249" s="137">
        <v>12</v>
      </c>
      <c r="I249" s="138"/>
      <c r="J249" s="139">
        <f>ROUND(I249*H249,2)</f>
        <v>0</v>
      </c>
      <c r="K249" s="135" t="s">
        <v>721</v>
      </c>
      <c r="L249" s="33"/>
      <c r="M249" s="140" t="s">
        <v>42</v>
      </c>
      <c r="N249" s="141" t="s">
        <v>50</v>
      </c>
      <c r="P249" s="142">
        <f>O249*H249</f>
        <v>0</v>
      </c>
      <c r="Q249" s="142">
        <v>0</v>
      </c>
      <c r="R249" s="142">
        <f>Q249*H249</f>
        <v>0</v>
      </c>
      <c r="S249" s="142">
        <v>0</v>
      </c>
      <c r="T249" s="143">
        <f>S249*H249</f>
        <v>0</v>
      </c>
      <c r="AR249" s="144" t="s">
        <v>311</v>
      </c>
      <c r="AT249" s="144" t="s">
        <v>307</v>
      </c>
      <c r="AU249" s="144" t="s">
        <v>88</v>
      </c>
      <c r="AY249" s="18" t="s">
        <v>305</v>
      </c>
      <c r="BE249" s="145">
        <f>IF(N249="základní",J249,0)</f>
        <v>0</v>
      </c>
      <c r="BF249" s="145">
        <f>IF(N249="snížená",J249,0)</f>
        <v>0</v>
      </c>
      <c r="BG249" s="145">
        <f>IF(N249="zákl. přenesená",J249,0)</f>
        <v>0</v>
      </c>
      <c r="BH249" s="145">
        <f>IF(N249="sníž. přenesená",J249,0)</f>
        <v>0</v>
      </c>
      <c r="BI249" s="145">
        <f>IF(N249="nulová",J249,0)</f>
        <v>0</v>
      </c>
      <c r="BJ249" s="18" t="s">
        <v>86</v>
      </c>
      <c r="BK249" s="145">
        <f>ROUND(I249*H249,2)</f>
        <v>0</v>
      </c>
      <c r="BL249" s="18" t="s">
        <v>311</v>
      </c>
      <c r="BM249" s="144" t="s">
        <v>1084</v>
      </c>
    </row>
    <row r="250" spans="2:65" s="1" customFormat="1" ht="11.25">
      <c r="B250" s="33"/>
      <c r="D250" s="146" t="s">
        <v>313</v>
      </c>
      <c r="F250" s="147" t="s">
        <v>7032</v>
      </c>
      <c r="I250" s="148"/>
      <c r="L250" s="33"/>
      <c r="M250" s="149"/>
      <c r="T250" s="54"/>
      <c r="AT250" s="18" t="s">
        <v>313</v>
      </c>
      <c r="AU250" s="18" t="s">
        <v>88</v>
      </c>
    </row>
    <row r="251" spans="2:65" s="1" customFormat="1" ht="29.25">
      <c r="B251" s="33"/>
      <c r="D251" s="146" t="s">
        <v>1012</v>
      </c>
      <c r="F251" s="189" t="s">
        <v>7033</v>
      </c>
      <c r="I251" s="148"/>
      <c r="L251" s="33"/>
      <c r="M251" s="149"/>
      <c r="T251" s="54"/>
      <c r="AT251" s="18" t="s">
        <v>1012</v>
      </c>
      <c r="AU251" s="18" t="s">
        <v>88</v>
      </c>
    </row>
    <row r="252" spans="2:65" s="1" customFormat="1" ht="16.5" customHeight="1">
      <c r="B252" s="33"/>
      <c r="C252" s="133" t="s">
        <v>705</v>
      </c>
      <c r="D252" s="133" t="s">
        <v>307</v>
      </c>
      <c r="E252" s="134" t="s">
        <v>7034</v>
      </c>
      <c r="F252" s="135" t="s">
        <v>7035</v>
      </c>
      <c r="G252" s="136" t="s">
        <v>5668</v>
      </c>
      <c r="H252" s="137">
        <v>2</v>
      </c>
      <c r="I252" s="138"/>
      <c r="J252" s="139">
        <f>ROUND(I252*H252,2)</f>
        <v>0</v>
      </c>
      <c r="K252" s="135" t="s">
        <v>721</v>
      </c>
      <c r="L252" s="33"/>
      <c r="M252" s="140" t="s">
        <v>42</v>
      </c>
      <c r="N252" s="141" t="s">
        <v>50</v>
      </c>
      <c r="P252" s="142">
        <f>O252*H252</f>
        <v>0</v>
      </c>
      <c r="Q252" s="142">
        <v>0</v>
      </c>
      <c r="R252" s="142">
        <f>Q252*H252</f>
        <v>0</v>
      </c>
      <c r="S252" s="142">
        <v>0</v>
      </c>
      <c r="T252" s="143">
        <f>S252*H252</f>
        <v>0</v>
      </c>
      <c r="AR252" s="144" t="s">
        <v>311</v>
      </c>
      <c r="AT252" s="144" t="s">
        <v>307</v>
      </c>
      <c r="AU252" s="144" t="s">
        <v>88</v>
      </c>
      <c r="AY252" s="18" t="s">
        <v>305</v>
      </c>
      <c r="BE252" s="145">
        <f>IF(N252="základní",J252,0)</f>
        <v>0</v>
      </c>
      <c r="BF252" s="145">
        <f>IF(N252="snížená",J252,0)</f>
        <v>0</v>
      </c>
      <c r="BG252" s="145">
        <f>IF(N252="zákl. přenesená",J252,0)</f>
        <v>0</v>
      </c>
      <c r="BH252" s="145">
        <f>IF(N252="sníž. přenesená",J252,0)</f>
        <v>0</v>
      </c>
      <c r="BI252" s="145">
        <f>IF(N252="nulová",J252,0)</f>
        <v>0</v>
      </c>
      <c r="BJ252" s="18" t="s">
        <v>86</v>
      </c>
      <c r="BK252" s="145">
        <f>ROUND(I252*H252,2)</f>
        <v>0</v>
      </c>
      <c r="BL252" s="18" t="s">
        <v>311</v>
      </c>
      <c r="BM252" s="144" t="s">
        <v>1106</v>
      </c>
    </row>
    <row r="253" spans="2:65" s="1" customFormat="1" ht="11.25">
      <c r="B253" s="33"/>
      <c r="D253" s="146" t="s">
        <v>313</v>
      </c>
      <c r="F253" s="147" t="s">
        <v>7035</v>
      </c>
      <c r="I253" s="148"/>
      <c r="L253" s="33"/>
      <c r="M253" s="149"/>
      <c r="T253" s="54"/>
      <c r="AT253" s="18" t="s">
        <v>313</v>
      </c>
      <c r="AU253" s="18" t="s">
        <v>88</v>
      </c>
    </row>
    <row r="254" spans="2:65" s="1" customFormat="1" ht="29.25">
      <c r="B254" s="33"/>
      <c r="D254" s="146" t="s">
        <v>1012</v>
      </c>
      <c r="F254" s="189" t="s">
        <v>7033</v>
      </c>
      <c r="I254" s="148"/>
      <c r="L254" s="33"/>
      <c r="M254" s="149"/>
      <c r="T254" s="54"/>
      <c r="AT254" s="18" t="s">
        <v>1012</v>
      </c>
      <c r="AU254" s="18" t="s">
        <v>88</v>
      </c>
    </row>
    <row r="255" spans="2:65" s="1" customFormat="1" ht="16.5" customHeight="1">
      <c r="B255" s="33"/>
      <c r="C255" s="133" t="s">
        <v>710</v>
      </c>
      <c r="D255" s="133" t="s">
        <v>307</v>
      </c>
      <c r="E255" s="134" t="s">
        <v>7036</v>
      </c>
      <c r="F255" s="135" t="s">
        <v>7037</v>
      </c>
      <c r="G255" s="136" t="s">
        <v>5668</v>
      </c>
      <c r="H255" s="137">
        <v>4</v>
      </c>
      <c r="I255" s="138"/>
      <c r="J255" s="139">
        <f>ROUND(I255*H255,2)</f>
        <v>0</v>
      </c>
      <c r="K255" s="135" t="s">
        <v>721</v>
      </c>
      <c r="L255" s="33"/>
      <c r="M255" s="140" t="s">
        <v>42</v>
      </c>
      <c r="N255" s="141" t="s">
        <v>50</v>
      </c>
      <c r="P255" s="142">
        <f>O255*H255</f>
        <v>0</v>
      </c>
      <c r="Q255" s="142">
        <v>0</v>
      </c>
      <c r="R255" s="142">
        <f>Q255*H255</f>
        <v>0</v>
      </c>
      <c r="S255" s="142">
        <v>0</v>
      </c>
      <c r="T255" s="143">
        <f>S255*H255</f>
        <v>0</v>
      </c>
      <c r="AR255" s="144" t="s">
        <v>311</v>
      </c>
      <c r="AT255" s="144" t="s">
        <v>307</v>
      </c>
      <c r="AU255" s="144" t="s">
        <v>88</v>
      </c>
      <c r="AY255" s="18" t="s">
        <v>305</v>
      </c>
      <c r="BE255" s="145">
        <f>IF(N255="základní",J255,0)</f>
        <v>0</v>
      </c>
      <c r="BF255" s="145">
        <f>IF(N255="snížená",J255,0)</f>
        <v>0</v>
      </c>
      <c r="BG255" s="145">
        <f>IF(N255="zákl. přenesená",J255,0)</f>
        <v>0</v>
      </c>
      <c r="BH255" s="145">
        <f>IF(N255="sníž. přenesená",J255,0)</f>
        <v>0</v>
      </c>
      <c r="BI255" s="145">
        <f>IF(N255="nulová",J255,0)</f>
        <v>0</v>
      </c>
      <c r="BJ255" s="18" t="s">
        <v>86</v>
      </c>
      <c r="BK255" s="145">
        <f>ROUND(I255*H255,2)</f>
        <v>0</v>
      </c>
      <c r="BL255" s="18" t="s">
        <v>311</v>
      </c>
      <c r="BM255" s="144" t="s">
        <v>1120</v>
      </c>
    </row>
    <row r="256" spans="2:65" s="1" customFormat="1" ht="11.25">
      <c r="B256" s="33"/>
      <c r="D256" s="146" t="s">
        <v>313</v>
      </c>
      <c r="F256" s="147" t="s">
        <v>7037</v>
      </c>
      <c r="I256" s="148"/>
      <c r="L256" s="33"/>
      <c r="M256" s="149"/>
      <c r="T256" s="54"/>
      <c r="AT256" s="18" t="s">
        <v>313</v>
      </c>
      <c r="AU256" s="18" t="s">
        <v>88</v>
      </c>
    </row>
    <row r="257" spans="2:65" s="1" customFormat="1" ht="39">
      <c r="B257" s="33"/>
      <c r="D257" s="146" t="s">
        <v>1012</v>
      </c>
      <c r="F257" s="189" t="s">
        <v>7038</v>
      </c>
      <c r="I257" s="148"/>
      <c r="L257" s="33"/>
      <c r="M257" s="149"/>
      <c r="T257" s="54"/>
      <c r="AT257" s="18" t="s">
        <v>1012</v>
      </c>
      <c r="AU257" s="18" t="s">
        <v>88</v>
      </c>
    </row>
    <row r="258" spans="2:65" s="1" customFormat="1" ht="16.5" customHeight="1">
      <c r="B258" s="33"/>
      <c r="C258" s="133" t="s">
        <v>718</v>
      </c>
      <c r="D258" s="133" t="s">
        <v>307</v>
      </c>
      <c r="E258" s="134" t="s">
        <v>7039</v>
      </c>
      <c r="F258" s="135" t="s">
        <v>7040</v>
      </c>
      <c r="G258" s="136" t="s">
        <v>5668</v>
      </c>
      <c r="H258" s="137">
        <v>1</v>
      </c>
      <c r="I258" s="138"/>
      <c r="J258" s="139">
        <f>ROUND(I258*H258,2)</f>
        <v>0</v>
      </c>
      <c r="K258" s="135" t="s">
        <v>721</v>
      </c>
      <c r="L258" s="33"/>
      <c r="M258" s="140" t="s">
        <v>42</v>
      </c>
      <c r="N258" s="141" t="s">
        <v>50</v>
      </c>
      <c r="P258" s="142">
        <f>O258*H258</f>
        <v>0</v>
      </c>
      <c r="Q258" s="142">
        <v>0</v>
      </c>
      <c r="R258" s="142">
        <f>Q258*H258</f>
        <v>0</v>
      </c>
      <c r="S258" s="142">
        <v>0</v>
      </c>
      <c r="T258" s="143">
        <f>S258*H258</f>
        <v>0</v>
      </c>
      <c r="AR258" s="144" t="s">
        <v>311</v>
      </c>
      <c r="AT258" s="144" t="s">
        <v>307</v>
      </c>
      <c r="AU258" s="144" t="s">
        <v>88</v>
      </c>
      <c r="AY258" s="18" t="s">
        <v>305</v>
      </c>
      <c r="BE258" s="145">
        <f>IF(N258="základní",J258,0)</f>
        <v>0</v>
      </c>
      <c r="BF258" s="145">
        <f>IF(N258="snížená",J258,0)</f>
        <v>0</v>
      </c>
      <c r="BG258" s="145">
        <f>IF(N258="zákl. přenesená",J258,0)</f>
        <v>0</v>
      </c>
      <c r="BH258" s="145">
        <f>IF(N258="sníž. přenesená",J258,0)</f>
        <v>0</v>
      </c>
      <c r="BI258" s="145">
        <f>IF(N258="nulová",J258,0)</f>
        <v>0</v>
      </c>
      <c r="BJ258" s="18" t="s">
        <v>86</v>
      </c>
      <c r="BK258" s="145">
        <f>ROUND(I258*H258,2)</f>
        <v>0</v>
      </c>
      <c r="BL258" s="18" t="s">
        <v>311</v>
      </c>
      <c r="BM258" s="144" t="s">
        <v>1137</v>
      </c>
    </row>
    <row r="259" spans="2:65" s="1" customFormat="1" ht="11.25">
      <c r="B259" s="33"/>
      <c r="D259" s="146" t="s">
        <v>313</v>
      </c>
      <c r="F259" s="147" t="s">
        <v>7040</v>
      </c>
      <c r="I259" s="148"/>
      <c r="L259" s="33"/>
      <c r="M259" s="149"/>
      <c r="T259" s="54"/>
      <c r="AT259" s="18" t="s">
        <v>313</v>
      </c>
      <c r="AU259" s="18" t="s">
        <v>88</v>
      </c>
    </row>
    <row r="260" spans="2:65" s="1" customFormat="1" ht="39">
      <c r="B260" s="33"/>
      <c r="D260" s="146" t="s">
        <v>1012</v>
      </c>
      <c r="F260" s="189" t="s">
        <v>7038</v>
      </c>
      <c r="I260" s="148"/>
      <c r="L260" s="33"/>
      <c r="M260" s="149"/>
      <c r="T260" s="54"/>
      <c r="AT260" s="18" t="s">
        <v>1012</v>
      </c>
      <c r="AU260" s="18" t="s">
        <v>88</v>
      </c>
    </row>
    <row r="261" spans="2:65" s="1" customFormat="1" ht="16.5" customHeight="1">
      <c r="B261" s="33"/>
      <c r="C261" s="133" t="s">
        <v>726</v>
      </c>
      <c r="D261" s="133" t="s">
        <v>307</v>
      </c>
      <c r="E261" s="134" t="s">
        <v>7041</v>
      </c>
      <c r="F261" s="135" t="s">
        <v>7042</v>
      </c>
      <c r="G261" s="136" t="s">
        <v>5668</v>
      </c>
      <c r="H261" s="137">
        <v>2</v>
      </c>
      <c r="I261" s="138"/>
      <c r="J261" s="139">
        <f>ROUND(I261*H261,2)</f>
        <v>0</v>
      </c>
      <c r="K261" s="135" t="s">
        <v>721</v>
      </c>
      <c r="L261" s="33"/>
      <c r="M261" s="140" t="s">
        <v>42</v>
      </c>
      <c r="N261" s="141" t="s">
        <v>50</v>
      </c>
      <c r="P261" s="142">
        <f>O261*H261</f>
        <v>0</v>
      </c>
      <c r="Q261" s="142">
        <v>0</v>
      </c>
      <c r="R261" s="142">
        <f>Q261*H261</f>
        <v>0</v>
      </c>
      <c r="S261" s="142">
        <v>0</v>
      </c>
      <c r="T261" s="143">
        <f>S261*H261</f>
        <v>0</v>
      </c>
      <c r="AR261" s="144" t="s">
        <v>311</v>
      </c>
      <c r="AT261" s="144" t="s">
        <v>307</v>
      </c>
      <c r="AU261" s="144" t="s">
        <v>88</v>
      </c>
      <c r="AY261" s="18" t="s">
        <v>305</v>
      </c>
      <c r="BE261" s="145">
        <f>IF(N261="základní",J261,0)</f>
        <v>0</v>
      </c>
      <c r="BF261" s="145">
        <f>IF(N261="snížená",J261,0)</f>
        <v>0</v>
      </c>
      <c r="BG261" s="145">
        <f>IF(N261="zákl. přenesená",J261,0)</f>
        <v>0</v>
      </c>
      <c r="BH261" s="145">
        <f>IF(N261="sníž. přenesená",J261,0)</f>
        <v>0</v>
      </c>
      <c r="BI261" s="145">
        <f>IF(N261="nulová",J261,0)</f>
        <v>0</v>
      </c>
      <c r="BJ261" s="18" t="s">
        <v>86</v>
      </c>
      <c r="BK261" s="145">
        <f>ROUND(I261*H261,2)</f>
        <v>0</v>
      </c>
      <c r="BL261" s="18" t="s">
        <v>311</v>
      </c>
      <c r="BM261" s="144" t="s">
        <v>1152</v>
      </c>
    </row>
    <row r="262" spans="2:65" s="1" customFormat="1" ht="11.25">
      <c r="B262" s="33"/>
      <c r="D262" s="146" t="s">
        <v>313</v>
      </c>
      <c r="F262" s="147" t="s">
        <v>7042</v>
      </c>
      <c r="I262" s="148"/>
      <c r="L262" s="33"/>
      <c r="M262" s="149"/>
      <c r="T262" s="54"/>
      <c r="AT262" s="18" t="s">
        <v>313</v>
      </c>
      <c r="AU262" s="18" t="s">
        <v>88</v>
      </c>
    </row>
    <row r="263" spans="2:65" s="1" customFormat="1" ht="39">
      <c r="B263" s="33"/>
      <c r="D263" s="146" t="s">
        <v>1012</v>
      </c>
      <c r="F263" s="189" t="s">
        <v>7038</v>
      </c>
      <c r="I263" s="148"/>
      <c r="L263" s="33"/>
      <c r="M263" s="149"/>
      <c r="T263" s="54"/>
      <c r="AT263" s="18" t="s">
        <v>1012</v>
      </c>
      <c r="AU263" s="18" t="s">
        <v>88</v>
      </c>
    </row>
    <row r="264" spans="2:65" s="1" customFormat="1" ht="16.5" customHeight="1">
      <c r="B264" s="33"/>
      <c r="C264" s="133" t="s">
        <v>734</v>
      </c>
      <c r="D264" s="133" t="s">
        <v>307</v>
      </c>
      <c r="E264" s="134" t="s">
        <v>7043</v>
      </c>
      <c r="F264" s="135" t="s">
        <v>7044</v>
      </c>
      <c r="G264" s="136" t="s">
        <v>5668</v>
      </c>
      <c r="H264" s="137">
        <v>3</v>
      </c>
      <c r="I264" s="138"/>
      <c r="J264" s="139">
        <f>ROUND(I264*H264,2)</f>
        <v>0</v>
      </c>
      <c r="K264" s="135" t="s">
        <v>721</v>
      </c>
      <c r="L264" s="33"/>
      <c r="M264" s="140" t="s">
        <v>42</v>
      </c>
      <c r="N264" s="141" t="s">
        <v>50</v>
      </c>
      <c r="P264" s="142">
        <f>O264*H264</f>
        <v>0</v>
      </c>
      <c r="Q264" s="142">
        <v>0</v>
      </c>
      <c r="R264" s="142">
        <f>Q264*H264</f>
        <v>0</v>
      </c>
      <c r="S264" s="142">
        <v>0</v>
      </c>
      <c r="T264" s="143">
        <f>S264*H264</f>
        <v>0</v>
      </c>
      <c r="AR264" s="144" t="s">
        <v>311</v>
      </c>
      <c r="AT264" s="144" t="s">
        <v>307</v>
      </c>
      <c r="AU264" s="144" t="s">
        <v>88</v>
      </c>
      <c r="AY264" s="18" t="s">
        <v>305</v>
      </c>
      <c r="BE264" s="145">
        <f>IF(N264="základní",J264,0)</f>
        <v>0</v>
      </c>
      <c r="BF264" s="145">
        <f>IF(N264="snížená",J264,0)</f>
        <v>0</v>
      </c>
      <c r="BG264" s="145">
        <f>IF(N264="zákl. přenesená",J264,0)</f>
        <v>0</v>
      </c>
      <c r="BH264" s="145">
        <f>IF(N264="sníž. přenesená",J264,0)</f>
        <v>0</v>
      </c>
      <c r="BI264" s="145">
        <f>IF(N264="nulová",J264,0)</f>
        <v>0</v>
      </c>
      <c r="BJ264" s="18" t="s">
        <v>86</v>
      </c>
      <c r="BK264" s="145">
        <f>ROUND(I264*H264,2)</f>
        <v>0</v>
      </c>
      <c r="BL264" s="18" t="s">
        <v>311</v>
      </c>
      <c r="BM264" s="144" t="s">
        <v>1166</v>
      </c>
    </row>
    <row r="265" spans="2:65" s="1" customFormat="1" ht="11.25">
      <c r="B265" s="33"/>
      <c r="D265" s="146" t="s">
        <v>313</v>
      </c>
      <c r="F265" s="147" t="s">
        <v>7044</v>
      </c>
      <c r="I265" s="148"/>
      <c r="L265" s="33"/>
      <c r="M265" s="149"/>
      <c r="T265" s="54"/>
      <c r="AT265" s="18" t="s">
        <v>313</v>
      </c>
      <c r="AU265" s="18" t="s">
        <v>88</v>
      </c>
    </row>
    <row r="266" spans="2:65" s="1" customFormat="1" ht="39">
      <c r="B266" s="33"/>
      <c r="D266" s="146" t="s">
        <v>1012</v>
      </c>
      <c r="F266" s="189" t="s">
        <v>7038</v>
      </c>
      <c r="I266" s="148"/>
      <c r="L266" s="33"/>
      <c r="M266" s="149"/>
      <c r="T266" s="54"/>
      <c r="AT266" s="18" t="s">
        <v>1012</v>
      </c>
      <c r="AU266" s="18" t="s">
        <v>88</v>
      </c>
    </row>
    <row r="267" spans="2:65" s="1" customFormat="1" ht="16.5" customHeight="1">
      <c r="B267" s="33"/>
      <c r="C267" s="133" t="s">
        <v>742</v>
      </c>
      <c r="D267" s="133" t="s">
        <v>307</v>
      </c>
      <c r="E267" s="134" t="s">
        <v>7045</v>
      </c>
      <c r="F267" s="135" t="s">
        <v>7046</v>
      </c>
      <c r="G267" s="136" t="s">
        <v>5668</v>
      </c>
      <c r="H267" s="137">
        <v>1</v>
      </c>
      <c r="I267" s="138"/>
      <c r="J267" s="139">
        <f>ROUND(I267*H267,2)</f>
        <v>0</v>
      </c>
      <c r="K267" s="135" t="s">
        <v>721</v>
      </c>
      <c r="L267" s="33"/>
      <c r="M267" s="140" t="s">
        <v>42</v>
      </c>
      <c r="N267" s="141" t="s">
        <v>50</v>
      </c>
      <c r="P267" s="142">
        <f>O267*H267</f>
        <v>0</v>
      </c>
      <c r="Q267" s="142">
        <v>0</v>
      </c>
      <c r="R267" s="142">
        <f>Q267*H267</f>
        <v>0</v>
      </c>
      <c r="S267" s="142">
        <v>0</v>
      </c>
      <c r="T267" s="143">
        <f>S267*H267</f>
        <v>0</v>
      </c>
      <c r="AR267" s="144" t="s">
        <v>311</v>
      </c>
      <c r="AT267" s="144" t="s">
        <v>307</v>
      </c>
      <c r="AU267" s="144" t="s">
        <v>88</v>
      </c>
      <c r="AY267" s="18" t="s">
        <v>305</v>
      </c>
      <c r="BE267" s="145">
        <f>IF(N267="základní",J267,0)</f>
        <v>0</v>
      </c>
      <c r="BF267" s="145">
        <f>IF(N267="snížená",J267,0)</f>
        <v>0</v>
      </c>
      <c r="BG267" s="145">
        <f>IF(N267="zákl. přenesená",J267,0)</f>
        <v>0</v>
      </c>
      <c r="BH267" s="145">
        <f>IF(N267="sníž. přenesená",J267,0)</f>
        <v>0</v>
      </c>
      <c r="BI267" s="145">
        <f>IF(N267="nulová",J267,0)</f>
        <v>0</v>
      </c>
      <c r="BJ267" s="18" t="s">
        <v>86</v>
      </c>
      <c r="BK267" s="145">
        <f>ROUND(I267*H267,2)</f>
        <v>0</v>
      </c>
      <c r="BL267" s="18" t="s">
        <v>311</v>
      </c>
      <c r="BM267" s="144" t="s">
        <v>1184</v>
      </c>
    </row>
    <row r="268" spans="2:65" s="1" customFormat="1" ht="11.25">
      <c r="B268" s="33"/>
      <c r="D268" s="146" t="s">
        <v>313</v>
      </c>
      <c r="F268" s="147" t="s">
        <v>7046</v>
      </c>
      <c r="I268" s="148"/>
      <c r="L268" s="33"/>
      <c r="M268" s="149"/>
      <c r="T268" s="54"/>
      <c r="AT268" s="18" t="s">
        <v>313</v>
      </c>
      <c r="AU268" s="18" t="s">
        <v>88</v>
      </c>
    </row>
    <row r="269" spans="2:65" s="1" customFormat="1" ht="48.75">
      <c r="B269" s="33"/>
      <c r="D269" s="146" t="s">
        <v>1012</v>
      </c>
      <c r="F269" s="189" t="s">
        <v>7047</v>
      </c>
      <c r="I269" s="148"/>
      <c r="L269" s="33"/>
      <c r="M269" s="149"/>
      <c r="T269" s="54"/>
      <c r="AT269" s="18" t="s">
        <v>1012</v>
      </c>
      <c r="AU269" s="18" t="s">
        <v>88</v>
      </c>
    </row>
    <row r="270" spans="2:65" s="1" customFormat="1" ht="16.5" customHeight="1">
      <c r="B270" s="33"/>
      <c r="C270" s="133" t="s">
        <v>747</v>
      </c>
      <c r="D270" s="133" t="s">
        <v>307</v>
      </c>
      <c r="E270" s="134" t="s">
        <v>7048</v>
      </c>
      <c r="F270" s="135" t="s">
        <v>7049</v>
      </c>
      <c r="G270" s="136" t="s">
        <v>5668</v>
      </c>
      <c r="H270" s="137">
        <v>2</v>
      </c>
      <c r="I270" s="138"/>
      <c r="J270" s="139">
        <f>ROUND(I270*H270,2)</f>
        <v>0</v>
      </c>
      <c r="K270" s="135" t="s">
        <v>721</v>
      </c>
      <c r="L270" s="33"/>
      <c r="M270" s="140" t="s">
        <v>42</v>
      </c>
      <c r="N270" s="141" t="s">
        <v>50</v>
      </c>
      <c r="P270" s="142">
        <f>O270*H270</f>
        <v>0</v>
      </c>
      <c r="Q270" s="142">
        <v>0</v>
      </c>
      <c r="R270" s="142">
        <f>Q270*H270</f>
        <v>0</v>
      </c>
      <c r="S270" s="142">
        <v>0</v>
      </c>
      <c r="T270" s="143">
        <f>S270*H270</f>
        <v>0</v>
      </c>
      <c r="AR270" s="144" t="s">
        <v>311</v>
      </c>
      <c r="AT270" s="144" t="s">
        <v>307</v>
      </c>
      <c r="AU270" s="144" t="s">
        <v>88</v>
      </c>
      <c r="AY270" s="18" t="s">
        <v>305</v>
      </c>
      <c r="BE270" s="145">
        <f>IF(N270="základní",J270,0)</f>
        <v>0</v>
      </c>
      <c r="BF270" s="145">
        <f>IF(N270="snížená",J270,0)</f>
        <v>0</v>
      </c>
      <c r="BG270" s="145">
        <f>IF(N270="zákl. přenesená",J270,0)</f>
        <v>0</v>
      </c>
      <c r="BH270" s="145">
        <f>IF(N270="sníž. přenesená",J270,0)</f>
        <v>0</v>
      </c>
      <c r="BI270" s="145">
        <f>IF(N270="nulová",J270,0)</f>
        <v>0</v>
      </c>
      <c r="BJ270" s="18" t="s">
        <v>86</v>
      </c>
      <c r="BK270" s="145">
        <f>ROUND(I270*H270,2)</f>
        <v>0</v>
      </c>
      <c r="BL270" s="18" t="s">
        <v>311</v>
      </c>
      <c r="BM270" s="144" t="s">
        <v>1197</v>
      </c>
    </row>
    <row r="271" spans="2:65" s="1" customFormat="1" ht="11.25">
      <c r="B271" s="33"/>
      <c r="D271" s="146" t="s">
        <v>313</v>
      </c>
      <c r="F271" s="147" t="s">
        <v>7049</v>
      </c>
      <c r="I271" s="148"/>
      <c r="L271" s="33"/>
      <c r="M271" s="149"/>
      <c r="T271" s="54"/>
      <c r="AT271" s="18" t="s">
        <v>313</v>
      </c>
      <c r="AU271" s="18" t="s">
        <v>88</v>
      </c>
    </row>
    <row r="272" spans="2:65" s="1" customFormat="1" ht="48.75">
      <c r="B272" s="33"/>
      <c r="D272" s="146" t="s">
        <v>1012</v>
      </c>
      <c r="F272" s="189" t="s">
        <v>7050</v>
      </c>
      <c r="I272" s="148"/>
      <c r="L272" s="33"/>
      <c r="M272" s="149"/>
      <c r="T272" s="54"/>
      <c r="AT272" s="18" t="s">
        <v>1012</v>
      </c>
      <c r="AU272" s="18" t="s">
        <v>88</v>
      </c>
    </row>
    <row r="273" spans="2:65" s="1" customFormat="1" ht="16.5" customHeight="1">
      <c r="B273" s="33"/>
      <c r="C273" s="133" t="s">
        <v>755</v>
      </c>
      <c r="D273" s="133" t="s">
        <v>307</v>
      </c>
      <c r="E273" s="134" t="s">
        <v>7051</v>
      </c>
      <c r="F273" s="135" t="s">
        <v>7052</v>
      </c>
      <c r="G273" s="136" t="s">
        <v>5668</v>
      </c>
      <c r="H273" s="137">
        <v>1</v>
      </c>
      <c r="I273" s="138"/>
      <c r="J273" s="139">
        <f>ROUND(I273*H273,2)</f>
        <v>0</v>
      </c>
      <c r="K273" s="135" t="s">
        <v>721</v>
      </c>
      <c r="L273" s="33"/>
      <c r="M273" s="140" t="s">
        <v>42</v>
      </c>
      <c r="N273" s="141" t="s">
        <v>50</v>
      </c>
      <c r="P273" s="142">
        <f>O273*H273</f>
        <v>0</v>
      </c>
      <c r="Q273" s="142">
        <v>0</v>
      </c>
      <c r="R273" s="142">
        <f>Q273*H273</f>
        <v>0</v>
      </c>
      <c r="S273" s="142">
        <v>0</v>
      </c>
      <c r="T273" s="143">
        <f>S273*H273</f>
        <v>0</v>
      </c>
      <c r="AR273" s="144" t="s">
        <v>311</v>
      </c>
      <c r="AT273" s="144" t="s">
        <v>307</v>
      </c>
      <c r="AU273" s="144" t="s">
        <v>88</v>
      </c>
      <c r="AY273" s="18" t="s">
        <v>305</v>
      </c>
      <c r="BE273" s="145">
        <f>IF(N273="základní",J273,0)</f>
        <v>0</v>
      </c>
      <c r="BF273" s="145">
        <f>IF(N273="snížená",J273,0)</f>
        <v>0</v>
      </c>
      <c r="BG273" s="145">
        <f>IF(N273="zákl. přenesená",J273,0)</f>
        <v>0</v>
      </c>
      <c r="BH273" s="145">
        <f>IF(N273="sníž. přenesená",J273,0)</f>
        <v>0</v>
      </c>
      <c r="BI273" s="145">
        <f>IF(N273="nulová",J273,0)</f>
        <v>0</v>
      </c>
      <c r="BJ273" s="18" t="s">
        <v>86</v>
      </c>
      <c r="BK273" s="145">
        <f>ROUND(I273*H273,2)</f>
        <v>0</v>
      </c>
      <c r="BL273" s="18" t="s">
        <v>311</v>
      </c>
      <c r="BM273" s="144" t="s">
        <v>1210</v>
      </c>
    </row>
    <row r="274" spans="2:65" s="1" customFormat="1" ht="11.25">
      <c r="B274" s="33"/>
      <c r="D274" s="146" t="s">
        <v>313</v>
      </c>
      <c r="F274" s="147" t="s">
        <v>7052</v>
      </c>
      <c r="I274" s="148"/>
      <c r="L274" s="33"/>
      <c r="M274" s="149"/>
      <c r="T274" s="54"/>
      <c r="AT274" s="18" t="s">
        <v>313</v>
      </c>
      <c r="AU274" s="18" t="s">
        <v>88</v>
      </c>
    </row>
    <row r="275" spans="2:65" s="1" customFormat="1" ht="29.25">
      <c r="B275" s="33"/>
      <c r="D275" s="146" t="s">
        <v>1012</v>
      </c>
      <c r="F275" s="189" t="s">
        <v>7053</v>
      </c>
      <c r="I275" s="148"/>
      <c r="L275" s="33"/>
      <c r="M275" s="149"/>
      <c r="T275" s="54"/>
      <c r="AT275" s="18" t="s">
        <v>1012</v>
      </c>
      <c r="AU275" s="18" t="s">
        <v>88</v>
      </c>
    </row>
    <row r="276" spans="2:65" s="1" customFormat="1" ht="16.5" customHeight="1">
      <c r="B276" s="33"/>
      <c r="C276" s="133" t="s">
        <v>760</v>
      </c>
      <c r="D276" s="133" t="s">
        <v>307</v>
      </c>
      <c r="E276" s="134" t="s">
        <v>7054</v>
      </c>
      <c r="F276" s="135" t="s">
        <v>7055</v>
      </c>
      <c r="G276" s="136" t="s">
        <v>5668</v>
      </c>
      <c r="H276" s="137">
        <v>1</v>
      </c>
      <c r="I276" s="138"/>
      <c r="J276" s="139">
        <f>ROUND(I276*H276,2)</f>
        <v>0</v>
      </c>
      <c r="K276" s="135" t="s">
        <v>721</v>
      </c>
      <c r="L276" s="33"/>
      <c r="M276" s="140" t="s">
        <v>42</v>
      </c>
      <c r="N276" s="141" t="s">
        <v>50</v>
      </c>
      <c r="P276" s="142">
        <f>O276*H276</f>
        <v>0</v>
      </c>
      <c r="Q276" s="142">
        <v>0</v>
      </c>
      <c r="R276" s="142">
        <f>Q276*H276</f>
        <v>0</v>
      </c>
      <c r="S276" s="142">
        <v>0</v>
      </c>
      <c r="T276" s="143">
        <f>S276*H276</f>
        <v>0</v>
      </c>
      <c r="AR276" s="144" t="s">
        <v>311</v>
      </c>
      <c r="AT276" s="144" t="s">
        <v>307</v>
      </c>
      <c r="AU276" s="144" t="s">
        <v>88</v>
      </c>
      <c r="AY276" s="18" t="s">
        <v>305</v>
      </c>
      <c r="BE276" s="145">
        <f>IF(N276="základní",J276,0)</f>
        <v>0</v>
      </c>
      <c r="BF276" s="145">
        <f>IF(N276="snížená",J276,0)</f>
        <v>0</v>
      </c>
      <c r="BG276" s="145">
        <f>IF(N276="zákl. přenesená",J276,0)</f>
        <v>0</v>
      </c>
      <c r="BH276" s="145">
        <f>IF(N276="sníž. přenesená",J276,0)</f>
        <v>0</v>
      </c>
      <c r="BI276" s="145">
        <f>IF(N276="nulová",J276,0)</f>
        <v>0</v>
      </c>
      <c r="BJ276" s="18" t="s">
        <v>86</v>
      </c>
      <c r="BK276" s="145">
        <f>ROUND(I276*H276,2)</f>
        <v>0</v>
      </c>
      <c r="BL276" s="18" t="s">
        <v>311</v>
      </c>
      <c r="BM276" s="144" t="s">
        <v>1224</v>
      </c>
    </row>
    <row r="277" spans="2:65" s="1" customFormat="1" ht="11.25">
      <c r="B277" s="33"/>
      <c r="D277" s="146" t="s">
        <v>313</v>
      </c>
      <c r="F277" s="147" t="s">
        <v>7055</v>
      </c>
      <c r="I277" s="148"/>
      <c r="L277" s="33"/>
      <c r="M277" s="149"/>
      <c r="T277" s="54"/>
      <c r="AT277" s="18" t="s">
        <v>313</v>
      </c>
      <c r="AU277" s="18" t="s">
        <v>88</v>
      </c>
    </row>
    <row r="278" spans="2:65" s="1" customFormat="1" ht="29.25">
      <c r="B278" s="33"/>
      <c r="D278" s="146" t="s">
        <v>1012</v>
      </c>
      <c r="F278" s="189" t="s">
        <v>7053</v>
      </c>
      <c r="I278" s="148"/>
      <c r="L278" s="33"/>
      <c r="M278" s="149"/>
      <c r="T278" s="54"/>
      <c r="AT278" s="18" t="s">
        <v>1012</v>
      </c>
      <c r="AU278" s="18" t="s">
        <v>88</v>
      </c>
    </row>
    <row r="279" spans="2:65" s="1" customFormat="1" ht="16.5" customHeight="1">
      <c r="B279" s="33"/>
      <c r="C279" s="133" t="s">
        <v>768</v>
      </c>
      <c r="D279" s="133" t="s">
        <v>307</v>
      </c>
      <c r="E279" s="134" t="s">
        <v>7056</v>
      </c>
      <c r="F279" s="135" t="s">
        <v>7057</v>
      </c>
      <c r="G279" s="136" t="s">
        <v>5668</v>
      </c>
      <c r="H279" s="137">
        <v>3</v>
      </c>
      <c r="I279" s="138"/>
      <c r="J279" s="139">
        <f>ROUND(I279*H279,2)</f>
        <v>0</v>
      </c>
      <c r="K279" s="135" t="s">
        <v>721</v>
      </c>
      <c r="L279" s="33"/>
      <c r="M279" s="140" t="s">
        <v>42</v>
      </c>
      <c r="N279" s="141" t="s">
        <v>50</v>
      </c>
      <c r="P279" s="142">
        <f>O279*H279</f>
        <v>0</v>
      </c>
      <c r="Q279" s="142">
        <v>0</v>
      </c>
      <c r="R279" s="142">
        <f>Q279*H279</f>
        <v>0</v>
      </c>
      <c r="S279" s="142">
        <v>0</v>
      </c>
      <c r="T279" s="143">
        <f>S279*H279</f>
        <v>0</v>
      </c>
      <c r="AR279" s="144" t="s">
        <v>311</v>
      </c>
      <c r="AT279" s="144" t="s">
        <v>307</v>
      </c>
      <c r="AU279" s="144" t="s">
        <v>88</v>
      </c>
      <c r="AY279" s="18" t="s">
        <v>305</v>
      </c>
      <c r="BE279" s="145">
        <f>IF(N279="základní",J279,0)</f>
        <v>0</v>
      </c>
      <c r="BF279" s="145">
        <f>IF(N279="snížená",J279,0)</f>
        <v>0</v>
      </c>
      <c r="BG279" s="145">
        <f>IF(N279="zákl. přenesená",J279,0)</f>
        <v>0</v>
      </c>
      <c r="BH279" s="145">
        <f>IF(N279="sníž. přenesená",J279,0)</f>
        <v>0</v>
      </c>
      <c r="BI279" s="145">
        <f>IF(N279="nulová",J279,0)</f>
        <v>0</v>
      </c>
      <c r="BJ279" s="18" t="s">
        <v>86</v>
      </c>
      <c r="BK279" s="145">
        <f>ROUND(I279*H279,2)</f>
        <v>0</v>
      </c>
      <c r="BL279" s="18" t="s">
        <v>311</v>
      </c>
      <c r="BM279" s="144" t="s">
        <v>1242</v>
      </c>
    </row>
    <row r="280" spans="2:65" s="1" customFormat="1" ht="11.25">
      <c r="B280" s="33"/>
      <c r="D280" s="146" t="s">
        <v>313</v>
      </c>
      <c r="F280" s="147" t="s">
        <v>7057</v>
      </c>
      <c r="I280" s="148"/>
      <c r="L280" s="33"/>
      <c r="M280" s="149"/>
      <c r="T280" s="54"/>
      <c r="AT280" s="18" t="s">
        <v>313</v>
      </c>
      <c r="AU280" s="18" t="s">
        <v>88</v>
      </c>
    </row>
    <row r="281" spans="2:65" s="1" customFormat="1" ht="29.25">
      <c r="B281" s="33"/>
      <c r="D281" s="146" t="s">
        <v>1012</v>
      </c>
      <c r="F281" s="189" t="s">
        <v>7053</v>
      </c>
      <c r="I281" s="148"/>
      <c r="L281" s="33"/>
      <c r="M281" s="149"/>
      <c r="T281" s="54"/>
      <c r="AT281" s="18" t="s">
        <v>1012</v>
      </c>
      <c r="AU281" s="18" t="s">
        <v>88</v>
      </c>
    </row>
    <row r="282" spans="2:65" s="1" customFormat="1" ht="16.5" customHeight="1">
      <c r="B282" s="33"/>
      <c r="C282" s="133" t="s">
        <v>771</v>
      </c>
      <c r="D282" s="133" t="s">
        <v>307</v>
      </c>
      <c r="E282" s="134" t="s">
        <v>7058</v>
      </c>
      <c r="F282" s="135" t="s">
        <v>7059</v>
      </c>
      <c r="G282" s="136" t="s">
        <v>5668</v>
      </c>
      <c r="H282" s="137">
        <v>3</v>
      </c>
      <c r="I282" s="138"/>
      <c r="J282" s="139">
        <f>ROUND(I282*H282,2)</f>
        <v>0</v>
      </c>
      <c r="K282" s="135" t="s">
        <v>721</v>
      </c>
      <c r="L282" s="33"/>
      <c r="M282" s="140" t="s">
        <v>42</v>
      </c>
      <c r="N282" s="141" t="s">
        <v>50</v>
      </c>
      <c r="P282" s="142">
        <f>O282*H282</f>
        <v>0</v>
      </c>
      <c r="Q282" s="142">
        <v>0</v>
      </c>
      <c r="R282" s="142">
        <f>Q282*H282</f>
        <v>0</v>
      </c>
      <c r="S282" s="142">
        <v>0</v>
      </c>
      <c r="T282" s="143">
        <f>S282*H282</f>
        <v>0</v>
      </c>
      <c r="AR282" s="144" t="s">
        <v>311</v>
      </c>
      <c r="AT282" s="144" t="s">
        <v>307</v>
      </c>
      <c r="AU282" s="144" t="s">
        <v>88</v>
      </c>
      <c r="AY282" s="18" t="s">
        <v>305</v>
      </c>
      <c r="BE282" s="145">
        <f>IF(N282="základní",J282,0)</f>
        <v>0</v>
      </c>
      <c r="BF282" s="145">
        <f>IF(N282="snížená",J282,0)</f>
        <v>0</v>
      </c>
      <c r="BG282" s="145">
        <f>IF(N282="zákl. přenesená",J282,0)</f>
        <v>0</v>
      </c>
      <c r="BH282" s="145">
        <f>IF(N282="sníž. přenesená",J282,0)</f>
        <v>0</v>
      </c>
      <c r="BI282" s="145">
        <f>IF(N282="nulová",J282,0)</f>
        <v>0</v>
      </c>
      <c r="BJ282" s="18" t="s">
        <v>86</v>
      </c>
      <c r="BK282" s="145">
        <f>ROUND(I282*H282,2)</f>
        <v>0</v>
      </c>
      <c r="BL282" s="18" t="s">
        <v>311</v>
      </c>
      <c r="BM282" s="144" t="s">
        <v>1253</v>
      </c>
    </row>
    <row r="283" spans="2:65" s="1" customFormat="1" ht="11.25">
      <c r="B283" s="33"/>
      <c r="D283" s="146" t="s">
        <v>313</v>
      </c>
      <c r="F283" s="147" t="s">
        <v>7059</v>
      </c>
      <c r="I283" s="148"/>
      <c r="L283" s="33"/>
      <c r="M283" s="149"/>
      <c r="T283" s="54"/>
      <c r="AT283" s="18" t="s">
        <v>313</v>
      </c>
      <c r="AU283" s="18" t="s">
        <v>88</v>
      </c>
    </row>
    <row r="284" spans="2:65" s="1" customFormat="1" ht="29.25">
      <c r="B284" s="33"/>
      <c r="D284" s="146" t="s">
        <v>1012</v>
      </c>
      <c r="F284" s="189" t="s">
        <v>7053</v>
      </c>
      <c r="I284" s="148"/>
      <c r="L284" s="33"/>
      <c r="M284" s="149"/>
      <c r="T284" s="54"/>
      <c r="AT284" s="18" t="s">
        <v>1012</v>
      </c>
      <c r="AU284" s="18" t="s">
        <v>88</v>
      </c>
    </row>
    <row r="285" spans="2:65" s="1" customFormat="1" ht="16.5" customHeight="1">
      <c r="B285" s="33"/>
      <c r="C285" s="133" t="s">
        <v>781</v>
      </c>
      <c r="D285" s="133" t="s">
        <v>307</v>
      </c>
      <c r="E285" s="134" t="s">
        <v>7060</v>
      </c>
      <c r="F285" s="135" t="s">
        <v>7061</v>
      </c>
      <c r="G285" s="136" t="s">
        <v>5668</v>
      </c>
      <c r="H285" s="137">
        <v>1</v>
      </c>
      <c r="I285" s="138"/>
      <c r="J285" s="139">
        <f>ROUND(I285*H285,2)</f>
        <v>0</v>
      </c>
      <c r="K285" s="135" t="s">
        <v>721</v>
      </c>
      <c r="L285" s="33"/>
      <c r="M285" s="140" t="s">
        <v>42</v>
      </c>
      <c r="N285" s="141" t="s">
        <v>50</v>
      </c>
      <c r="P285" s="142">
        <f>O285*H285</f>
        <v>0</v>
      </c>
      <c r="Q285" s="142">
        <v>0</v>
      </c>
      <c r="R285" s="142">
        <f>Q285*H285</f>
        <v>0</v>
      </c>
      <c r="S285" s="142">
        <v>0</v>
      </c>
      <c r="T285" s="143">
        <f>S285*H285</f>
        <v>0</v>
      </c>
      <c r="AR285" s="144" t="s">
        <v>311</v>
      </c>
      <c r="AT285" s="144" t="s">
        <v>307</v>
      </c>
      <c r="AU285" s="144" t="s">
        <v>88</v>
      </c>
      <c r="AY285" s="18" t="s">
        <v>305</v>
      </c>
      <c r="BE285" s="145">
        <f>IF(N285="základní",J285,0)</f>
        <v>0</v>
      </c>
      <c r="BF285" s="145">
        <f>IF(N285="snížená",J285,0)</f>
        <v>0</v>
      </c>
      <c r="BG285" s="145">
        <f>IF(N285="zákl. přenesená",J285,0)</f>
        <v>0</v>
      </c>
      <c r="BH285" s="145">
        <f>IF(N285="sníž. přenesená",J285,0)</f>
        <v>0</v>
      </c>
      <c r="BI285" s="145">
        <f>IF(N285="nulová",J285,0)</f>
        <v>0</v>
      </c>
      <c r="BJ285" s="18" t="s">
        <v>86</v>
      </c>
      <c r="BK285" s="145">
        <f>ROUND(I285*H285,2)</f>
        <v>0</v>
      </c>
      <c r="BL285" s="18" t="s">
        <v>311</v>
      </c>
      <c r="BM285" s="144" t="s">
        <v>1269</v>
      </c>
    </row>
    <row r="286" spans="2:65" s="1" customFormat="1" ht="11.25">
      <c r="B286" s="33"/>
      <c r="D286" s="146" t="s">
        <v>313</v>
      </c>
      <c r="F286" s="147" t="s">
        <v>7061</v>
      </c>
      <c r="I286" s="148"/>
      <c r="L286" s="33"/>
      <c r="M286" s="149"/>
      <c r="T286" s="54"/>
      <c r="AT286" s="18" t="s">
        <v>313</v>
      </c>
      <c r="AU286" s="18" t="s">
        <v>88</v>
      </c>
    </row>
    <row r="287" spans="2:65" s="1" customFormat="1" ht="29.25">
      <c r="B287" s="33"/>
      <c r="D287" s="146" t="s">
        <v>1012</v>
      </c>
      <c r="F287" s="189" t="s">
        <v>7053</v>
      </c>
      <c r="I287" s="148"/>
      <c r="L287" s="33"/>
      <c r="M287" s="149"/>
      <c r="T287" s="54"/>
      <c r="AT287" s="18" t="s">
        <v>1012</v>
      </c>
      <c r="AU287" s="18" t="s">
        <v>88</v>
      </c>
    </row>
    <row r="288" spans="2:65" s="1" customFormat="1" ht="16.5" customHeight="1">
      <c r="B288" s="33"/>
      <c r="C288" s="133" t="s">
        <v>786</v>
      </c>
      <c r="D288" s="133" t="s">
        <v>307</v>
      </c>
      <c r="E288" s="134" t="s">
        <v>7062</v>
      </c>
      <c r="F288" s="135" t="s">
        <v>7063</v>
      </c>
      <c r="G288" s="136" t="s">
        <v>5668</v>
      </c>
      <c r="H288" s="137">
        <v>2</v>
      </c>
      <c r="I288" s="138"/>
      <c r="J288" s="139">
        <f>ROUND(I288*H288,2)</f>
        <v>0</v>
      </c>
      <c r="K288" s="135" t="s">
        <v>721</v>
      </c>
      <c r="L288" s="33"/>
      <c r="M288" s="140" t="s">
        <v>42</v>
      </c>
      <c r="N288" s="141" t="s">
        <v>50</v>
      </c>
      <c r="P288" s="142">
        <f>O288*H288</f>
        <v>0</v>
      </c>
      <c r="Q288" s="142">
        <v>0</v>
      </c>
      <c r="R288" s="142">
        <f>Q288*H288</f>
        <v>0</v>
      </c>
      <c r="S288" s="142">
        <v>0</v>
      </c>
      <c r="T288" s="143">
        <f>S288*H288</f>
        <v>0</v>
      </c>
      <c r="AR288" s="144" t="s">
        <v>311</v>
      </c>
      <c r="AT288" s="144" t="s">
        <v>307</v>
      </c>
      <c r="AU288" s="144" t="s">
        <v>88</v>
      </c>
      <c r="AY288" s="18" t="s">
        <v>305</v>
      </c>
      <c r="BE288" s="145">
        <f>IF(N288="základní",J288,0)</f>
        <v>0</v>
      </c>
      <c r="BF288" s="145">
        <f>IF(N288="snížená",J288,0)</f>
        <v>0</v>
      </c>
      <c r="BG288" s="145">
        <f>IF(N288="zákl. přenesená",J288,0)</f>
        <v>0</v>
      </c>
      <c r="BH288" s="145">
        <f>IF(N288="sníž. přenesená",J288,0)</f>
        <v>0</v>
      </c>
      <c r="BI288" s="145">
        <f>IF(N288="nulová",J288,0)</f>
        <v>0</v>
      </c>
      <c r="BJ288" s="18" t="s">
        <v>86</v>
      </c>
      <c r="BK288" s="145">
        <f>ROUND(I288*H288,2)</f>
        <v>0</v>
      </c>
      <c r="BL288" s="18" t="s">
        <v>311</v>
      </c>
      <c r="BM288" s="144" t="s">
        <v>1280</v>
      </c>
    </row>
    <row r="289" spans="2:65" s="1" customFormat="1" ht="11.25">
      <c r="B289" s="33"/>
      <c r="D289" s="146" t="s">
        <v>313</v>
      </c>
      <c r="F289" s="147" t="s">
        <v>7063</v>
      </c>
      <c r="I289" s="148"/>
      <c r="L289" s="33"/>
      <c r="M289" s="149"/>
      <c r="T289" s="54"/>
      <c r="AT289" s="18" t="s">
        <v>313</v>
      </c>
      <c r="AU289" s="18" t="s">
        <v>88</v>
      </c>
    </row>
    <row r="290" spans="2:65" s="1" customFormat="1" ht="29.25">
      <c r="B290" s="33"/>
      <c r="D290" s="146" t="s">
        <v>1012</v>
      </c>
      <c r="F290" s="189" t="s">
        <v>7064</v>
      </c>
      <c r="I290" s="148"/>
      <c r="L290" s="33"/>
      <c r="M290" s="149"/>
      <c r="T290" s="54"/>
      <c r="AT290" s="18" t="s">
        <v>1012</v>
      </c>
      <c r="AU290" s="18" t="s">
        <v>88</v>
      </c>
    </row>
    <row r="291" spans="2:65" s="1" customFormat="1" ht="16.5" customHeight="1">
      <c r="B291" s="33"/>
      <c r="C291" s="133" t="s">
        <v>792</v>
      </c>
      <c r="D291" s="133" t="s">
        <v>307</v>
      </c>
      <c r="E291" s="134" t="s">
        <v>7065</v>
      </c>
      <c r="F291" s="135" t="s">
        <v>7066</v>
      </c>
      <c r="G291" s="136" t="s">
        <v>5668</v>
      </c>
      <c r="H291" s="137">
        <v>1</v>
      </c>
      <c r="I291" s="138"/>
      <c r="J291" s="139">
        <f>ROUND(I291*H291,2)</f>
        <v>0</v>
      </c>
      <c r="K291" s="135" t="s">
        <v>721</v>
      </c>
      <c r="L291" s="33"/>
      <c r="M291" s="140" t="s">
        <v>42</v>
      </c>
      <c r="N291" s="141" t="s">
        <v>50</v>
      </c>
      <c r="P291" s="142">
        <f>O291*H291</f>
        <v>0</v>
      </c>
      <c r="Q291" s="142">
        <v>0</v>
      </c>
      <c r="R291" s="142">
        <f>Q291*H291</f>
        <v>0</v>
      </c>
      <c r="S291" s="142">
        <v>0</v>
      </c>
      <c r="T291" s="143">
        <f>S291*H291</f>
        <v>0</v>
      </c>
      <c r="AR291" s="144" t="s">
        <v>311</v>
      </c>
      <c r="AT291" s="144" t="s">
        <v>307</v>
      </c>
      <c r="AU291" s="144" t="s">
        <v>88</v>
      </c>
      <c r="AY291" s="18" t="s">
        <v>305</v>
      </c>
      <c r="BE291" s="145">
        <f>IF(N291="základní",J291,0)</f>
        <v>0</v>
      </c>
      <c r="BF291" s="145">
        <f>IF(N291="snížená",J291,0)</f>
        <v>0</v>
      </c>
      <c r="BG291" s="145">
        <f>IF(N291="zákl. přenesená",J291,0)</f>
        <v>0</v>
      </c>
      <c r="BH291" s="145">
        <f>IF(N291="sníž. přenesená",J291,0)</f>
        <v>0</v>
      </c>
      <c r="BI291" s="145">
        <f>IF(N291="nulová",J291,0)</f>
        <v>0</v>
      </c>
      <c r="BJ291" s="18" t="s">
        <v>86</v>
      </c>
      <c r="BK291" s="145">
        <f>ROUND(I291*H291,2)</f>
        <v>0</v>
      </c>
      <c r="BL291" s="18" t="s">
        <v>311</v>
      </c>
      <c r="BM291" s="144" t="s">
        <v>1293</v>
      </c>
    </row>
    <row r="292" spans="2:65" s="1" customFormat="1" ht="11.25">
      <c r="B292" s="33"/>
      <c r="D292" s="146" t="s">
        <v>313</v>
      </c>
      <c r="F292" s="147" t="s">
        <v>7066</v>
      </c>
      <c r="I292" s="148"/>
      <c r="L292" s="33"/>
      <c r="M292" s="149"/>
      <c r="T292" s="54"/>
      <c r="AT292" s="18" t="s">
        <v>313</v>
      </c>
      <c r="AU292" s="18" t="s">
        <v>88</v>
      </c>
    </row>
    <row r="293" spans="2:65" s="1" customFormat="1" ht="19.5">
      <c r="B293" s="33"/>
      <c r="D293" s="146" t="s">
        <v>1012</v>
      </c>
      <c r="F293" s="189" t="s">
        <v>7067</v>
      </c>
      <c r="I293" s="148"/>
      <c r="L293" s="33"/>
      <c r="M293" s="149"/>
      <c r="T293" s="54"/>
      <c r="AT293" s="18" t="s">
        <v>1012</v>
      </c>
      <c r="AU293" s="18" t="s">
        <v>88</v>
      </c>
    </row>
    <row r="294" spans="2:65" s="1" customFormat="1" ht="16.5" customHeight="1">
      <c r="B294" s="33"/>
      <c r="C294" s="133" t="s">
        <v>800</v>
      </c>
      <c r="D294" s="133" t="s">
        <v>307</v>
      </c>
      <c r="E294" s="134" t="s">
        <v>7068</v>
      </c>
      <c r="F294" s="135" t="s">
        <v>7069</v>
      </c>
      <c r="G294" s="136" t="s">
        <v>5668</v>
      </c>
      <c r="H294" s="137">
        <v>1</v>
      </c>
      <c r="I294" s="138"/>
      <c r="J294" s="139">
        <f>ROUND(I294*H294,2)</f>
        <v>0</v>
      </c>
      <c r="K294" s="135" t="s">
        <v>721</v>
      </c>
      <c r="L294" s="33"/>
      <c r="M294" s="140" t="s">
        <v>42</v>
      </c>
      <c r="N294" s="141" t="s">
        <v>50</v>
      </c>
      <c r="P294" s="142">
        <f>O294*H294</f>
        <v>0</v>
      </c>
      <c r="Q294" s="142">
        <v>0</v>
      </c>
      <c r="R294" s="142">
        <f>Q294*H294</f>
        <v>0</v>
      </c>
      <c r="S294" s="142">
        <v>0</v>
      </c>
      <c r="T294" s="143">
        <f>S294*H294</f>
        <v>0</v>
      </c>
      <c r="AR294" s="144" t="s">
        <v>311</v>
      </c>
      <c r="AT294" s="144" t="s">
        <v>307</v>
      </c>
      <c r="AU294" s="144" t="s">
        <v>88</v>
      </c>
      <c r="AY294" s="18" t="s">
        <v>305</v>
      </c>
      <c r="BE294" s="145">
        <f>IF(N294="základní",J294,0)</f>
        <v>0</v>
      </c>
      <c r="BF294" s="145">
        <f>IF(N294="snížená",J294,0)</f>
        <v>0</v>
      </c>
      <c r="BG294" s="145">
        <f>IF(N294="zákl. přenesená",J294,0)</f>
        <v>0</v>
      </c>
      <c r="BH294" s="145">
        <f>IF(N294="sníž. přenesená",J294,0)</f>
        <v>0</v>
      </c>
      <c r="BI294" s="145">
        <f>IF(N294="nulová",J294,0)</f>
        <v>0</v>
      </c>
      <c r="BJ294" s="18" t="s">
        <v>86</v>
      </c>
      <c r="BK294" s="145">
        <f>ROUND(I294*H294,2)</f>
        <v>0</v>
      </c>
      <c r="BL294" s="18" t="s">
        <v>311</v>
      </c>
      <c r="BM294" s="144" t="s">
        <v>1304</v>
      </c>
    </row>
    <row r="295" spans="2:65" s="1" customFormat="1" ht="11.25">
      <c r="B295" s="33"/>
      <c r="D295" s="146" t="s">
        <v>313</v>
      </c>
      <c r="F295" s="147" t="s">
        <v>7069</v>
      </c>
      <c r="I295" s="148"/>
      <c r="L295" s="33"/>
      <c r="M295" s="149"/>
      <c r="T295" s="54"/>
      <c r="AT295" s="18" t="s">
        <v>313</v>
      </c>
      <c r="AU295" s="18" t="s">
        <v>88</v>
      </c>
    </row>
    <row r="296" spans="2:65" s="1" customFormat="1" ht="19.5">
      <c r="B296" s="33"/>
      <c r="D296" s="146" t="s">
        <v>1012</v>
      </c>
      <c r="F296" s="189" t="s">
        <v>7067</v>
      </c>
      <c r="I296" s="148"/>
      <c r="L296" s="33"/>
      <c r="M296" s="149"/>
      <c r="T296" s="54"/>
      <c r="AT296" s="18" t="s">
        <v>1012</v>
      </c>
      <c r="AU296" s="18" t="s">
        <v>88</v>
      </c>
    </row>
    <row r="297" spans="2:65" s="1" customFormat="1" ht="16.5" customHeight="1">
      <c r="B297" s="33"/>
      <c r="C297" s="133" t="s">
        <v>804</v>
      </c>
      <c r="D297" s="133" t="s">
        <v>307</v>
      </c>
      <c r="E297" s="134" t="s">
        <v>7070</v>
      </c>
      <c r="F297" s="135" t="s">
        <v>7071</v>
      </c>
      <c r="G297" s="136" t="s">
        <v>5668</v>
      </c>
      <c r="H297" s="137">
        <v>2</v>
      </c>
      <c r="I297" s="138"/>
      <c r="J297" s="139">
        <f>ROUND(I297*H297,2)</f>
        <v>0</v>
      </c>
      <c r="K297" s="135" t="s">
        <v>721</v>
      </c>
      <c r="L297" s="33"/>
      <c r="M297" s="140" t="s">
        <v>42</v>
      </c>
      <c r="N297" s="141" t="s">
        <v>50</v>
      </c>
      <c r="P297" s="142">
        <f>O297*H297</f>
        <v>0</v>
      </c>
      <c r="Q297" s="142">
        <v>0</v>
      </c>
      <c r="R297" s="142">
        <f>Q297*H297</f>
        <v>0</v>
      </c>
      <c r="S297" s="142">
        <v>0</v>
      </c>
      <c r="T297" s="143">
        <f>S297*H297</f>
        <v>0</v>
      </c>
      <c r="AR297" s="144" t="s">
        <v>311</v>
      </c>
      <c r="AT297" s="144" t="s">
        <v>307</v>
      </c>
      <c r="AU297" s="144" t="s">
        <v>88</v>
      </c>
      <c r="AY297" s="18" t="s">
        <v>305</v>
      </c>
      <c r="BE297" s="145">
        <f>IF(N297="základní",J297,0)</f>
        <v>0</v>
      </c>
      <c r="BF297" s="145">
        <f>IF(N297="snížená",J297,0)</f>
        <v>0</v>
      </c>
      <c r="BG297" s="145">
        <f>IF(N297="zákl. přenesená",J297,0)</f>
        <v>0</v>
      </c>
      <c r="BH297" s="145">
        <f>IF(N297="sníž. přenesená",J297,0)</f>
        <v>0</v>
      </c>
      <c r="BI297" s="145">
        <f>IF(N297="nulová",J297,0)</f>
        <v>0</v>
      </c>
      <c r="BJ297" s="18" t="s">
        <v>86</v>
      </c>
      <c r="BK297" s="145">
        <f>ROUND(I297*H297,2)</f>
        <v>0</v>
      </c>
      <c r="BL297" s="18" t="s">
        <v>311</v>
      </c>
      <c r="BM297" s="144" t="s">
        <v>1317</v>
      </c>
    </row>
    <row r="298" spans="2:65" s="1" customFormat="1" ht="11.25">
      <c r="B298" s="33"/>
      <c r="D298" s="146" t="s">
        <v>313</v>
      </c>
      <c r="F298" s="147" t="s">
        <v>7071</v>
      </c>
      <c r="I298" s="148"/>
      <c r="L298" s="33"/>
      <c r="M298" s="149"/>
      <c r="T298" s="54"/>
      <c r="AT298" s="18" t="s">
        <v>313</v>
      </c>
      <c r="AU298" s="18" t="s">
        <v>88</v>
      </c>
    </row>
    <row r="299" spans="2:65" s="1" customFormat="1" ht="19.5">
      <c r="B299" s="33"/>
      <c r="D299" s="146" t="s">
        <v>1012</v>
      </c>
      <c r="F299" s="189" t="s">
        <v>7067</v>
      </c>
      <c r="I299" s="148"/>
      <c r="L299" s="33"/>
      <c r="M299" s="149"/>
      <c r="T299" s="54"/>
      <c r="AT299" s="18" t="s">
        <v>1012</v>
      </c>
      <c r="AU299" s="18" t="s">
        <v>88</v>
      </c>
    </row>
    <row r="300" spans="2:65" s="1" customFormat="1" ht="16.5" customHeight="1">
      <c r="B300" s="33"/>
      <c r="C300" s="133" t="s">
        <v>812</v>
      </c>
      <c r="D300" s="133" t="s">
        <v>307</v>
      </c>
      <c r="E300" s="134" t="s">
        <v>7072</v>
      </c>
      <c r="F300" s="135" t="s">
        <v>7073</v>
      </c>
      <c r="G300" s="136" t="s">
        <v>5668</v>
      </c>
      <c r="H300" s="137">
        <v>5</v>
      </c>
      <c r="I300" s="138"/>
      <c r="J300" s="139">
        <f>ROUND(I300*H300,2)</f>
        <v>0</v>
      </c>
      <c r="K300" s="135" t="s">
        <v>721</v>
      </c>
      <c r="L300" s="33"/>
      <c r="M300" s="140" t="s">
        <v>42</v>
      </c>
      <c r="N300" s="141" t="s">
        <v>50</v>
      </c>
      <c r="P300" s="142">
        <f>O300*H300</f>
        <v>0</v>
      </c>
      <c r="Q300" s="142">
        <v>0</v>
      </c>
      <c r="R300" s="142">
        <f>Q300*H300</f>
        <v>0</v>
      </c>
      <c r="S300" s="142">
        <v>0</v>
      </c>
      <c r="T300" s="143">
        <f>S300*H300</f>
        <v>0</v>
      </c>
      <c r="AR300" s="144" t="s">
        <v>311</v>
      </c>
      <c r="AT300" s="144" t="s">
        <v>307</v>
      </c>
      <c r="AU300" s="144" t="s">
        <v>88</v>
      </c>
      <c r="AY300" s="18" t="s">
        <v>305</v>
      </c>
      <c r="BE300" s="145">
        <f>IF(N300="základní",J300,0)</f>
        <v>0</v>
      </c>
      <c r="BF300" s="145">
        <f>IF(N300="snížená",J300,0)</f>
        <v>0</v>
      </c>
      <c r="BG300" s="145">
        <f>IF(N300="zákl. přenesená",J300,0)</f>
        <v>0</v>
      </c>
      <c r="BH300" s="145">
        <f>IF(N300="sníž. přenesená",J300,0)</f>
        <v>0</v>
      </c>
      <c r="BI300" s="145">
        <f>IF(N300="nulová",J300,0)</f>
        <v>0</v>
      </c>
      <c r="BJ300" s="18" t="s">
        <v>86</v>
      </c>
      <c r="BK300" s="145">
        <f>ROUND(I300*H300,2)</f>
        <v>0</v>
      </c>
      <c r="BL300" s="18" t="s">
        <v>311</v>
      </c>
      <c r="BM300" s="144" t="s">
        <v>1334</v>
      </c>
    </row>
    <row r="301" spans="2:65" s="1" customFormat="1" ht="11.25">
      <c r="B301" s="33"/>
      <c r="D301" s="146" t="s">
        <v>313</v>
      </c>
      <c r="F301" s="147" t="s">
        <v>7074</v>
      </c>
      <c r="I301" s="148"/>
      <c r="L301" s="33"/>
      <c r="M301" s="149"/>
      <c r="T301" s="54"/>
      <c r="AT301" s="18" t="s">
        <v>313</v>
      </c>
      <c r="AU301" s="18" t="s">
        <v>88</v>
      </c>
    </row>
    <row r="302" spans="2:65" s="1" customFormat="1" ht="19.5">
      <c r="B302" s="33"/>
      <c r="D302" s="146" t="s">
        <v>1012</v>
      </c>
      <c r="F302" s="189" t="s">
        <v>7067</v>
      </c>
      <c r="I302" s="148"/>
      <c r="L302" s="33"/>
      <c r="M302" s="149"/>
      <c r="T302" s="54"/>
      <c r="AT302" s="18" t="s">
        <v>1012</v>
      </c>
      <c r="AU302" s="18" t="s">
        <v>88</v>
      </c>
    </row>
    <row r="303" spans="2:65" s="1" customFormat="1" ht="16.5" customHeight="1">
      <c r="B303" s="33"/>
      <c r="C303" s="133" t="s">
        <v>820</v>
      </c>
      <c r="D303" s="133" t="s">
        <v>307</v>
      </c>
      <c r="E303" s="134" t="s">
        <v>7075</v>
      </c>
      <c r="F303" s="135" t="s">
        <v>7076</v>
      </c>
      <c r="G303" s="136" t="s">
        <v>5668</v>
      </c>
      <c r="H303" s="137">
        <v>3</v>
      </c>
      <c r="I303" s="138"/>
      <c r="J303" s="139">
        <f>ROUND(I303*H303,2)</f>
        <v>0</v>
      </c>
      <c r="K303" s="135" t="s">
        <v>721</v>
      </c>
      <c r="L303" s="33"/>
      <c r="M303" s="140" t="s">
        <v>42</v>
      </c>
      <c r="N303" s="141" t="s">
        <v>50</v>
      </c>
      <c r="P303" s="142">
        <f>O303*H303</f>
        <v>0</v>
      </c>
      <c r="Q303" s="142">
        <v>0</v>
      </c>
      <c r="R303" s="142">
        <f>Q303*H303</f>
        <v>0</v>
      </c>
      <c r="S303" s="142">
        <v>0</v>
      </c>
      <c r="T303" s="143">
        <f>S303*H303</f>
        <v>0</v>
      </c>
      <c r="AR303" s="144" t="s">
        <v>311</v>
      </c>
      <c r="AT303" s="144" t="s">
        <v>307</v>
      </c>
      <c r="AU303" s="144" t="s">
        <v>88</v>
      </c>
      <c r="AY303" s="18" t="s">
        <v>305</v>
      </c>
      <c r="BE303" s="145">
        <f>IF(N303="základní",J303,0)</f>
        <v>0</v>
      </c>
      <c r="BF303" s="145">
        <f>IF(N303="snížená",J303,0)</f>
        <v>0</v>
      </c>
      <c r="BG303" s="145">
        <f>IF(N303="zákl. přenesená",J303,0)</f>
        <v>0</v>
      </c>
      <c r="BH303" s="145">
        <f>IF(N303="sníž. přenesená",J303,0)</f>
        <v>0</v>
      </c>
      <c r="BI303" s="145">
        <f>IF(N303="nulová",J303,0)</f>
        <v>0</v>
      </c>
      <c r="BJ303" s="18" t="s">
        <v>86</v>
      </c>
      <c r="BK303" s="145">
        <f>ROUND(I303*H303,2)</f>
        <v>0</v>
      </c>
      <c r="BL303" s="18" t="s">
        <v>311</v>
      </c>
      <c r="BM303" s="144" t="s">
        <v>1343</v>
      </c>
    </row>
    <row r="304" spans="2:65" s="1" customFormat="1" ht="11.25">
      <c r="B304" s="33"/>
      <c r="D304" s="146" t="s">
        <v>313</v>
      </c>
      <c r="F304" s="147" t="s">
        <v>7077</v>
      </c>
      <c r="I304" s="148"/>
      <c r="L304" s="33"/>
      <c r="M304" s="149"/>
      <c r="T304" s="54"/>
      <c r="AT304" s="18" t="s">
        <v>313</v>
      </c>
      <c r="AU304" s="18" t="s">
        <v>88</v>
      </c>
    </row>
    <row r="305" spans="2:65" s="1" customFormat="1" ht="19.5">
      <c r="B305" s="33"/>
      <c r="D305" s="146" t="s">
        <v>1012</v>
      </c>
      <c r="F305" s="189" t="s">
        <v>7067</v>
      </c>
      <c r="I305" s="148"/>
      <c r="L305" s="33"/>
      <c r="M305" s="149"/>
      <c r="T305" s="54"/>
      <c r="AT305" s="18" t="s">
        <v>1012</v>
      </c>
      <c r="AU305" s="18" t="s">
        <v>88</v>
      </c>
    </row>
    <row r="306" spans="2:65" s="1" customFormat="1" ht="16.5" customHeight="1">
      <c r="B306" s="33"/>
      <c r="C306" s="133" t="s">
        <v>828</v>
      </c>
      <c r="D306" s="133" t="s">
        <v>307</v>
      </c>
      <c r="E306" s="134" t="s">
        <v>7078</v>
      </c>
      <c r="F306" s="135" t="s">
        <v>7079</v>
      </c>
      <c r="G306" s="136" t="s">
        <v>5668</v>
      </c>
      <c r="H306" s="137">
        <v>6</v>
      </c>
      <c r="I306" s="138"/>
      <c r="J306" s="139">
        <f>ROUND(I306*H306,2)</f>
        <v>0</v>
      </c>
      <c r="K306" s="135" t="s">
        <v>721</v>
      </c>
      <c r="L306" s="33"/>
      <c r="M306" s="140" t="s">
        <v>42</v>
      </c>
      <c r="N306" s="141" t="s">
        <v>50</v>
      </c>
      <c r="P306" s="142">
        <f>O306*H306</f>
        <v>0</v>
      </c>
      <c r="Q306" s="142">
        <v>0</v>
      </c>
      <c r="R306" s="142">
        <f>Q306*H306</f>
        <v>0</v>
      </c>
      <c r="S306" s="142">
        <v>0</v>
      </c>
      <c r="T306" s="143">
        <f>S306*H306</f>
        <v>0</v>
      </c>
      <c r="AR306" s="144" t="s">
        <v>311</v>
      </c>
      <c r="AT306" s="144" t="s">
        <v>307</v>
      </c>
      <c r="AU306" s="144" t="s">
        <v>88</v>
      </c>
      <c r="AY306" s="18" t="s">
        <v>305</v>
      </c>
      <c r="BE306" s="145">
        <f>IF(N306="základní",J306,0)</f>
        <v>0</v>
      </c>
      <c r="BF306" s="145">
        <f>IF(N306="snížená",J306,0)</f>
        <v>0</v>
      </c>
      <c r="BG306" s="145">
        <f>IF(N306="zákl. přenesená",J306,0)</f>
        <v>0</v>
      </c>
      <c r="BH306" s="145">
        <f>IF(N306="sníž. přenesená",J306,0)</f>
        <v>0</v>
      </c>
      <c r="BI306" s="145">
        <f>IF(N306="nulová",J306,0)</f>
        <v>0</v>
      </c>
      <c r="BJ306" s="18" t="s">
        <v>86</v>
      </c>
      <c r="BK306" s="145">
        <f>ROUND(I306*H306,2)</f>
        <v>0</v>
      </c>
      <c r="BL306" s="18" t="s">
        <v>311</v>
      </c>
      <c r="BM306" s="144" t="s">
        <v>1355</v>
      </c>
    </row>
    <row r="307" spans="2:65" s="1" customFormat="1" ht="11.25">
      <c r="B307" s="33"/>
      <c r="D307" s="146" t="s">
        <v>313</v>
      </c>
      <c r="F307" s="147" t="s">
        <v>7079</v>
      </c>
      <c r="I307" s="148"/>
      <c r="L307" s="33"/>
      <c r="M307" s="149"/>
      <c r="T307" s="54"/>
      <c r="AT307" s="18" t="s">
        <v>313</v>
      </c>
      <c r="AU307" s="18" t="s">
        <v>88</v>
      </c>
    </row>
    <row r="308" spans="2:65" s="1" customFormat="1" ht="29.25">
      <c r="B308" s="33"/>
      <c r="D308" s="146" t="s">
        <v>1012</v>
      </c>
      <c r="F308" s="189" t="s">
        <v>7080</v>
      </c>
      <c r="I308" s="148"/>
      <c r="L308" s="33"/>
      <c r="M308" s="149"/>
      <c r="T308" s="54"/>
      <c r="AT308" s="18" t="s">
        <v>1012</v>
      </c>
      <c r="AU308" s="18" t="s">
        <v>88</v>
      </c>
    </row>
    <row r="309" spans="2:65" s="1" customFormat="1" ht="16.5" customHeight="1">
      <c r="B309" s="33"/>
      <c r="C309" s="133" t="s">
        <v>835</v>
      </c>
      <c r="D309" s="133" t="s">
        <v>307</v>
      </c>
      <c r="E309" s="134" t="s">
        <v>7081</v>
      </c>
      <c r="F309" s="135" t="s">
        <v>7082</v>
      </c>
      <c r="G309" s="136" t="s">
        <v>5668</v>
      </c>
      <c r="H309" s="137">
        <v>4</v>
      </c>
      <c r="I309" s="138"/>
      <c r="J309" s="139">
        <f>ROUND(I309*H309,2)</f>
        <v>0</v>
      </c>
      <c r="K309" s="135" t="s">
        <v>721</v>
      </c>
      <c r="L309" s="33"/>
      <c r="M309" s="140" t="s">
        <v>42</v>
      </c>
      <c r="N309" s="141" t="s">
        <v>50</v>
      </c>
      <c r="P309" s="142">
        <f>O309*H309</f>
        <v>0</v>
      </c>
      <c r="Q309" s="142">
        <v>0</v>
      </c>
      <c r="R309" s="142">
        <f>Q309*H309</f>
        <v>0</v>
      </c>
      <c r="S309" s="142">
        <v>0</v>
      </c>
      <c r="T309" s="143">
        <f>S309*H309</f>
        <v>0</v>
      </c>
      <c r="AR309" s="144" t="s">
        <v>311</v>
      </c>
      <c r="AT309" s="144" t="s">
        <v>307</v>
      </c>
      <c r="AU309" s="144" t="s">
        <v>88</v>
      </c>
      <c r="AY309" s="18" t="s">
        <v>305</v>
      </c>
      <c r="BE309" s="145">
        <f>IF(N309="základní",J309,0)</f>
        <v>0</v>
      </c>
      <c r="BF309" s="145">
        <f>IF(N309="snížená",J309,0)</f>
        <v>0</v>
      </c>
      <c r="BG309" s="145">
        <f>IF(N309="zákl. přenesená",J309,0)</f>
        <v>0</v>
      </c>
      <c r="BH309" s="145">
        <f>IF(N309="sníž. přenesená",J309,0)</f>
        <v>0</v>
      </c>
      <c r="BI309" s="145">
        <f>IF(N309="nulová",J309,0)</f>
        <v>0</v>
      </c>
      <c r="BJ309" s="18" t="s">
        <v>86</v>
      </c>
      <c r="BK309" s="145">
        <f>ROUND(I309*H309,2)</f>
        <v>0</v>
      </c>
      <c r="BL309" s="18" t="s">
        <v>311</v>
      </c>
      <c r="BM309" s="144" t="s">
        <v>1367</v>
      </c>
    </row>
    <row r="310" spans="2:65" s="1" customFormat="1" ht="11.25">
      <c r="B310" s="33"/>
      <c r="D310" s="146" t="s">
        <v>313</v>
      </c>
      <c r="F310" s="147" t="s">
        <v>7082</v>
      </c>
      <c r="I310" s="148"/>
      <c r="L310" s="33"/>
      <c r="M310" s="149"/>
      <c r="T310" s="54"/>
      <c r="AT310" s="18" t="s">
        <v>313</v>
      </c>
      <c r="AU310" s="18" t="s">
        <v>88</v>
      </c>
    </row>
    <row r="311" spans="2:65" s="1" customFormat="1" ht="19.5">
      <c r="B311" s="33"/>
      <c r="D311" s="146" t="s">
        <v>1012</v>
      </c>
      <c r="F311" s="189" t="s">
        <v>7067</v>
      </c>
      <c r="I311" s="148"/>
      <c r="L311" s="33"/>
      <c r="M311" s="149"/>
      <c r="T311" s="54"/>
      <c r="AT311" s="18" t="s">
        <v>1012</v>
      </c>
      <c r="AU311" s="18" t="s">
        <v>88</v>
      </c>
    </row>
    <row r="312" spans="2:65" s="1" customFormat="1" ht="16.5" customHeight="1">
      <c r="B312" s="33"/>
      <c r="C312" s="133" t="s">
        <v>842</v>
      </c>
      <c r="D312" s="133" t="s">
        <v>307</v>
      </c>
      <c r="E312" s="134" t="s">
        <v>7083</v>
      </c>
      <c r="F312" s="135" t="s">
        <v>7084</v>
      </c>
      <c r="G312" s="136" t="s">
        <v>5668</v>
      </c>
      <c r="H312" s="137">
        <v>4</v>
      </c>
      <c r="I312" s="138"/>
      <c r="J312" s="139">
        <f>ROUND(I312*H312,2)</f>
        <v>0</v>
      </c>
      <c r="K312" s="135" t="s">
        <v>721</v>
      </c>
      <c r="L312" s="33"/>
      <c r="M312" s="140" t="s">
        <v>42</v>
      </c>
      <c r="N312" s="141" t="s">
        <v>50</v>
      </c>
      <c r="P312" s="142">
        <f>O312*H312</f>
        <v>0</v>
      </c>
      <c r="Q312" s="142">
        <v>0</v>
      </c>
      <c r="R312" s="142">
        <f>Q312*H312</f>
        <v>0</v>
      </c>
      <c r="S312" s="142">
        <v>0</v>
      </c>
      <c r="T312" s="143">
        <f>S312*H312</f>
        <v>0</v>
      </c>
      <c r="AR312" s="144" t="s">
        <v>311</v>
      </c>
      <c r="AT312" s="144" t="s">
        <v>307</v>
      </c>
      <c r="AU312" s="144" t="s">
        <v>88</v>
      </c>
      <c r="AY312" s="18" t="s">
        <v>305</v>
      </c>
      <c r="BE312" s="145">
        <f>IF(N312="základní",J312,0)</f>
        <v>0</v>
      </c>
      <c r="BF312" s="145">
        <f>IF(N312="snížená",J312,0)</f>
        <v>0</v>
      </c>
      <c r="BG312" s="145">
        <f>IF(N312="zákl. přenesená",J312,0)</f>
        <v>0</v>
      </c>
      <c r="BH312" s="145">
        <f>IF(N312="sníž. přenesená",J312,0)</f>
        <v>0</v>
      </c>
      <c r="BI312" s="145">
        <f>IF(N312="nulová",J312,0)</f>
        <v>0</v>
      </c>
      <c r="BJ312" s="18" t="s">
        <v>86</v>
      </c>
      <c r="BK312" s="145">
        <f>ROUND(I312*H312,2)</f>
        <v>0</v>
      </c>
      <c r="BL312" s="18" t="s">
        <v>311</v>
      </c>
      <c r="BM312" s="144" t="s">
        <v>1380</v>
      </c>
    </row>
    <row r="313" spans="2:65" s="1" customFormat="1" ht="11.25">
      <c r="B313" s="33"/>
      <c r="D313" s="146" t="s">
        <v>313</v>
      </c>
      <c r="F313" s="147" t="s">
        <v>7084</v>
      </c>
      <c r="I313" s="148"/>
      <c r="L313" s="33"/>
      <c r="M313" s="149"/>
      <c r="T313" s="54"/>
      <c r="AT313" s="18" t="s">
        <v>313</v>
      </c>
      <c r="AU313" s="18" t="s">
        <v>88</v>
      </c>
    </row>
    <row r="314" spans="2:65" s="1" customFormat="1" ht="19.5">
      <c r="B314" s="33"/>
      <c r="D314" s="146" t="s">
        <v>1012</v>
      </c>
      <c r="F314" s="189" t="s">
        <v>7067</v>
      </c>
      <c r="I314" s="148"/>
      <c r="L314" s="33"/>
      <c r="M314" s="149"/>
      <c r="T314" s="54"/>
      <c r="AT314" s="18" t="s">
        <v>1012</v>
      </c>
      <c r="AU314" s="18" t="s">
        <v>88</v>
      </c>
    </row>
    <row r="315" spans="2:65" s="1" customFormat="1" ht="16.5" customHeight="1">
      <c r="B315" s="33"/>
      <c r="C315" s="133" t="s">
        <v>849</v>
      </c>
      <c r="D315" s="133" t="s">
        <v>307</v>
      </c>
      <c r="E315" s="134" t="s">
        <v>7085</v>
      </c>
      <c r="F315" s="135" t="s">
        <v>7086</v>
      </c>
      <c r="G315" s="136" t="s">
        <v>5668</v>
      </c>
      <c r="H315" s="137">
        <v>8</v>
      </c>
      <c r="I315" s="138"/>
      <c r="J315" s="139">
        <f>ROUND(I315*H315,2)</f>
        <v>0</v>
      </c>
      <c r="K315" s="135" t="s">
        <v>721</v>
      </c>
      <c r="L315" s="33"/>
      <c r="M315" s="140" t="s">
        <v>42</v>
      </c>
      <c r="N315" s="141" t="s">
        <v>50</v>
      </c>
      <c r="P315" s="142">
        <f>O315*H315</f>
        <v>0</v>
      </c>
      <c r="Q315" s="142">
        <v>0</v>
      </c>
      <c r="R315" s="142">
        <f>Q315*H315</f>
        <v>0</v>
      </c>
      <c r="S315" s="142">
        <v>0</v>
      </c>
      <c r="T315" s="143">
        <f>S315*H315</f>
        <v>0</v>
      </c>
      <c r="AR315" s="144" t="s">
        <v>311</v>
      </c>
      <c r="AT315" s="144" t="s">
        <v>307</v>
      </c>
      <c r="AU315" s="144" t="s">
        <v>88</v>
      </c>
      <c r="AY315" s="18" t="s">
        <v>305</v>
      </c>
      <c r="BE315" s="145">
        <f>IF(N315="základní",J315,0)</f>
        <v>0</v>
      </c>
      <c r="BF315" s="145">
        <f>IF(N315="snížená",J315,0)</f>
        <v>0</v>
      </c>
      <c r="BG315" s="145">
        <f>IF(N315="zákl. přenesená",J315,0)</f>
        <v>0</v>
      </c>
      <c r="BH315" s="145">
        <f>IF(N315="sníž. přenesená",J315,0)</f>
        <v>0</v>
      </c>
      <c r="BI315" s="145">
        <f>IF(N315="nulová",J315,0)</f>
        <v>0</v>
      </c>
      <c r="BJ315" s="18" t="s">
        <v>86</v>
      </c>
      <c r="BK315" s="145">
        <f>ROUND(I315*H315,2)</f>
        <v>0</v>
      </c>
      <c r="BL315" s="18" t="s">
        <v>311</v>
      </c>
      <c r="BM315" s="144" t="s">
        <v>1392</v>
      </c>
    </row>
    <row r="316" spans="2:65" s="1" customFormat="1" ht="11.25">
      <c r="B316" s="33"/>
      <c r="D316" s="146" t="s">
        <v>313</v>
      </c>
      <c r="F316" s="147" t="s">
        <v>7087</v>
      </c>
      <c r="I316" s="148"/>
      <c r="L316" s="33"/>
      <c r="M316" s="149"/>
      <c r="T316" s="54"/>
      <c r="AT316" s="18" t="s">
        <v>313</v>
      </c>
      <c r="AU316" s="18" t="s">
        <v>88</v>
      </c>
    </row>
    <row r="317" spans="2:65" s="1" customFormat="1" ht="19.5">
      <c r="B317" s="33"/>
      <c r="D317" s="146" t="s">
        <v>1012</v>
      </c>
      <c r="F317" s="189" t="s">
        <v>7067</v>
      </c>
      <c r="I317" s="148"/>
      <c r="L317" s="33"/>
      <c r="M317" s="149"/>
      <c r="T317" s="54"/>
      <c r="AT317" s="18" t="s">
        <v>1012</v>
      </c>
      <c r="AU317" s="18" t="s">
        <v>88</v>
      </c>
    </row>
    <row r="318" spans="2:65" s="1" customFormat="1" ht="16.5" customHeight="1">
      <c r="B318" s="33"/>
      <c r="C318" s="133" t="s">
        <v>856</v>
      </c>
      <c r="D318" s="133" t="s">
        <v>307</v>
      </c>
      <c r="E318" s="134" t="s">
        <v>7088</v>
      </c>
      <c r="F318" s="135" t="s">
        <v>7089</v>
      </c>
      <c r="G318" s="136" t="s">
        <v>5668</v>
      </c>
      <c r="H318" s="137">
        <v>40</v>
      </c>
      <c r="I318" s="138"/>
      <c r="J318" s="139">
        <f>ROUND(I318*H318,2)</f>
        <v>0</v>
      </c>
      <c r="K318" s="135" t="s">
        <v>721</v>
      </c>
      <c r="L318" s="33"/>
      <c r="M318" s="140" t="s">
        <v>42</v>
      </c>
      <c r="N318" s="141" t="s">
        <v>50</v>
      </c>
      <c r="P318" s="142">
        <f>O318*H318</f>
        <v>0</v>
      </c>
      <c r="Q318" s="142">
        <v>0</v>
      </c>
      <c r="R318" s="142">
        <f>Q318*H318</f>
        <v>0</v>
      </c>
      <c r="S318" s="142">
        <v>0</v>
      </c>
      <c r="T318" s="143">
        <f>S318*H318</f>
        <v>0</v>
      </c>
      <c r="AR318" s="144" t="s">
        <v>311</v>
      </c>
      <c r="AT318" s="144" t="s">
        <v>307</v>
      </c>
      <c r="AU318" s="144" t="s">
        <v>88</v>
      </c>
      <c r="AY318" s="18" t="s">
        <v>305</v>
      </c>
      <c r="BE318" s="145">
        <f>IF(N318="základní",J318,0)</f>
        <v>0</v>
      </c>
      <c r="BF318" s="145">
        <f>IF(N318="snížená",J318,0)</f>
        <v>0</v>
      </c>
      <c r="BG318" s="145">
        <f>IF(N318="zákl. přenesená",J318,0)</f>
        <v>0</v>
      </c>
      <c r="BH318" s="145">
        <f>IF(N318="sníž. přenesená",J318,0)</f>
        <v>0</v>
      </c>
      <c r="BI318" s="145">
        <f>IF(N318="nulová",J318,0)</f>
        <v>0</v>
      </c>
      <c r="BJ318" s="18" t="s">
        <v>86</v>
      </c>
      <c r="BK318" s="145">
        <f>ROUND(I318*H318,2)</f>
        <v>0</v>
      </c>
      <c r="BL318" s="18" t="s">
        <v>311</v>
      </c>
      <c r="BM318" s="144" t="s">
        <v>1404</v>
      </c>
    </row>
    <row r="319" spans="2:65" s="1" customFormat="1" ht="11.25">
      <c r="B319" s="33"/>
      <c r="D319" s="146" t="s">
        <v>313</v>
      </c>
      <c r="F319" s="147" t="s">
        <v>7089</v>
      </c>
      <c r="I319" s="148"/>
      <c r="L319" s="33"/>
      <c r="M319" s="149"/>
      <c r="T319" s="54"/>
      <c r="AT319" s="18" t="s">
        <v>313</v>
      </c>
      <c r="AU319" s="18" t="s">
        <v>88</v>
      </c>
    </row>
    <row r="320" spans="2:65" s="1" customFormat="1" ht="29.25">
      <c r="B320" s="33"/>
      <c r="D320" s="146" t="s">
        <v>1012</v>
      </c>
      <c r="F320" s="189" t="s">
        <v>7090</v>
      </c>
      <c r="I320" s="148"/>
      <c r="L320" s="33"/>
      <c r="M320" s="149"/>
      <c r="T320" s="54"/>
      <c r="AT320" s="18" t="s">
        <v>1012</v>
      </c>
      <c r="AU320" s="18" t="s">
        <v>88</v>
      </c>
    </row>
    <row r="321" spans="2:65" s="1" customFormat="1" ht="16.5" customHeight="1">
      <c r="B321" s="33"/>
      <c r="C321" s="133" t="s">
        <v>864</v>
      </c>
      <c r="D321" s="133" t="s">
        <v>307</v>
      </c>
      <c r="E321" s="134" t="s">
        <v>7091</v>
      </c>
      <c r="F321" s="135" t="s">
        <v>7092</v>
      </c>
      <c r="G321" s="136" t="s">
        <v>5668</v>
      </c>
      <c r="H321" s="137">
        <v>25</v>
      </c>
      <c r="I321" s="138"/>
      <c r="J321" s="139">
        <f>ROUND(I321*H321,2)</f>
        <v>0</v>
      </c>
      <c r="K321" s="135" t="s">
        <v>721</v>
      </c>
      <c r="L321" s="33"/>
      <c r="M321" s="140" t="s">
        <v>42</v>
      </c>
      <c r="N321" s="141" t="s">
        <v>50</v>
      </c>
      <c r="P321" s="142">
        <f>O321*H321</f>
        <v>0</v>
      </c>
      <c r="Q321" s="142">
        <v>0</v>
      </c>
      <c r="R321" s="142">
        <f>Q321*H321</f>
        <v>0</v>
      </c>
      <c r="S321" s="142">
        <v>0</v>
      </c>
      <c r="T321" s="143">
        <f>S321*H321</f>
        <v>0</v>
      </c>
      <c r="AR321" s="144" t="s">
        <v>311</v>
      </c>
      <c r="AT321" s="144" t="s">
        <v>307</v>
      </c>
      <c r="AU321" s="144" t="s">
        <v>88</v>
      </c>
      <c r="AY321" s="18" t="s">
        <v>305</v>
      </c>
      <c r="BE321" s="145">
        <f>IF(N321="základní",J321,0)</f>
        <v>0</v>
      </c>
      <c r="BF321" s="145">
        <f>IF(N321="snížená",J321,0)</f>
        <v>0</v>
      </c>
      <c r="BG321" s="145">
        <f>IF(N321="zákl. přenesená",J321,0)</f>
        <v>0</v>
      </c>
      <c r="BH321" s="145">
        <f>IF(N321="sníž. přenesená",J321,0)</f>
        <v>0</v>
      </c>
      <c r="BI321" s="145">
        <f>IF(N321="nulová",J321,0)</f>
        <v>0</v>
      </c>
      <c r="BJ321" s="18" t="s">
        <v>86</v>
      </c>
      <c r="BK321" s="145">
        <f>ROUND(I321*H321,2)</f>
        <v>0</v>
      </c>
      <c r="BL321" s="18" t="s">
        <v>311</v>
      </c>
      <c r="BM321" s="144" t="s">
        <v>1418</v>
      </c>
    </row>
    <row r="322" spans="2:65" s="1" customFormat="1" ht="11.25">
      <c r="B322" s="33"/>
      <c r="D322" s="146" t="s">
        <v>313</v>
      </c>
      <c r="F322" s="147" t="s">
        <v>7092</v>
      </c>
      <c r="I322" s="148"/>
      <c r="L322" s="33"/>
      <c r="M322" s="149"/>
      <c r="T322" s="54"/>
      <c r="AT322" s="18" t="s">
        <v>313</v>
      </c>
      <c r="AU322" s="18" t="s">
        <v>88</v>
      </c>
    </row>
    <row r="323" spans="2:65" s="1" customFormat="1" ht="19.5">
      <c r="B323" s="33"/>
      <c r="D323" s="146" t="s">
        <v>1012</v>
      </c>
      <c r="F323" s="189" t="s">
        <v>7067</v>
      </c>
      <c r="I323" s="148"/>
      <c r="L323" s="33"/>
      <c r="M323" s="149"/>
      <c r="T323" s="54"/>
      <c r="AT323" s="18" t="s">
        <v>1012</v>
      </c>
      <c r="AU323" s="18" t="s">
        <v>88</v>
      </c>
    </row>
    <row r="324" spans="2:65" s="1" customFormat="1" ht="16.5" customHeight="1">
      <c r="B324" s="33"/>
      <c r="C324" s="133" t="s">
        <v>872</v>
      </c>
      <c r="D324" s="133" t="s">
        <v>307</v>
      </c>
      <c r="E324" s="134" t="s">
        <v>7093</v>
      </c>
      <c r="F324" s="135" t="s">
        <v>7094</v>
      </c>
      <c r="G324" s="136" t="s">
        <v>5668</v>
      </c>
      <c r="H324" s="137">
        <v>23</v>
      </c>
      <c r="I324" s="138"/>
      <c r="J324" s="139">
        <f>ROUND(I324*H324,2)</f>
        <v>0</v>
      </c>
      <c r="K324" s="135" t="s">
        <v>721</v>
      </c>
      <c r="L324" s="33"/>
      <c r="M324" s="140" t="s">
        <v>42</v>
      </c>
      <c r="N324" s="141" t="s">
        <v>50</v>
      </c>
      <c r="P324" s="142">
        <f>O324*H324</f>
        <v>0</v>
      </c>
      <c r="Q324" s="142">
        <v>0</v>
      </c>
      <c r="R324" s="142">
        <f>Q324*H324</f>
        <v>0</v>
      </c>
      <c r="S324" s="142">
        <v>0</v>
      </c>
      <c r="T324" s="143">
        <f>S324*H324</f>
        <v>0</v>
      </c>
      <c r="AR324" s="144" t="s">
        <v>311</v>
      </c>
      <c r="AT324" s="144" t="s">
        <v>307</v>
      </c>
      <c r="AU324" s="144" t="s">
        <v>88</v>
      </c>
      <c r="AY324" s="18" t="s">
        <v>305</v>
      </c>
      <c r="BE324" s="145">
        <f>IF(N324="základní",J324,0)</f>
        <v>0</v>
      </c>
      <c r="BF324" s="145">
        <f>IF(N324="snížená",J324,0)</f>
        <v>0</v>
      </c>
      <c r="BG324" s="145">
        <f>IF(N324="zákl. přenesená",J324,0)</f>
        <v>0</v>
      </c>
      <c r="BH324" s="145">
        <f>IF(N324="sníž. přenesená",J324,0)</f>
        <v>0</v>
      </c>
      <c r="BI324" s="145">
        <f>IF(N324="nulová",J324,0)</f>
        <v>0</v>
      </c>
      <c r="BJ324" s="18" t="s">
        <v>86</v>
      </c>
      <c r="BK324" s="145">
        <f>ROUND(I324*H324,2)</f>
        <v>0</v>
      </c>
      <c r="BL324" s="18" t="s">
        <v>311</v>
      </c>
      <c r="BM324" s="144" t="s">
        <v>1431</v>
      </c>
    </row>
    <row r="325" spans="2:65" s="1" customFormat="1" ht="11.25">
      <c r="B325" s="33"/>
      <c r="D325" s="146" t="s">
        <v>313</v>
      </c>
      <c r="F325" s="147" t="s">
        <v>7094</v>
      </c>
      <c r="I325" s="148"/>
      <c r="L325" s="33"/>
      <c r="M325" s="149"/>
      <c r="T325" s="54"/>
      <c r="AT325" s="18" t="s">
        <v>313</v>
      </c>
      <c r="AU325" s="18" t="s">
        <v>88</v>
      </c>
    </row>
    <row r="326" spans="2:65" s="1" customFormat="1" ht="19.5">
      <c r="B326" s="33"/>
      <c r="D326" s="146" t="s">
        <v>1012</v>
      </c>
      <c r="F326" s="189" t="s">
        <v>7095</v>
      </c>
      <c r="I326" s="148"/>
      <c r="L326" s="33"/>
      <c r="M326" s="149"/>
      <c r="T326" s="54"/>
      <c r="AT326" s="18" t="s">
        <v>1012</v>
      </c>
      <c r="AU326" s="18" t="s">
        <v>88</v>
      </c>
    </row>
    <row r="327" spans="2:65" s="1" customFormat="1" ht="16.5" customHeight="1">
      <c r="B327" s="33"/>
      <c r="C327" s="133" t="s">
        <v>880</v>
      </c>
      <c r="D327" s="133" t="s">
        <v>307</v>
      </c>
      <c r="E327" s="134" t="s">
        <v>7096</v>
      </c>
      <c r="F327" s="135" t="s">
        <v>7097</v>
      </c>
      <c r="G327" s="136" t="s">
        <v>5668</v>
      </c>
      <c r="H327" s="137">
        <v>22</v>
      </c>
      <c r="I327" s="138"/>
      <c r="J327" s="139">
        <f>ROUND(I327*H327,2)</f>
        <v>0</v>
      </c>
      <c r="K327" s="135" t="s">
        <v>721</v>
      </c>
      <c r="L327" s="33"/>
      <c r="M327" s="140" t="s">
        <v>42</v>
      </c>
      <c r="N327" s="141" t="s">
        <v>50</v>
      </c>
      <c r="P327" s="142">
        <f>O327*H327</f>
        <v>0</v>
      </c>
      <c r="Q327" s="142">
        <v>0</v>
      </c>
      <c r="R327" s="142">
        <f>Q327*H327</f>
        <v>0</v>
      </c>
      <c r="S327" s="142">
        <v>0</v>
      </c>
      <c r="T327" s="143">
        <f>S327*H327</f>
        <v>0</v>
      </c>
      <c r="AR327" s="144" t="s">
        <v>311</v>
      </c>
      <c r="AT327" s="144" t="s">
        <v>307</v>
      </c>
      <c r="AU327" s="144" t="s">
        <v>88</v>
      </c>
      <c r="AY327" s="18" t="s">
        <v>305</v>
      </c>
      <c r="BE327" s="145">
        <f>IF(N327="základní",J327,0)</f>
        <v>0</v>
      </c>
      <c r="BF327" s="145">
        <f>IF(N327="snížená",J327,0)</f>
        <v>0</v>
      </c>
      <c r="BG327" s="145">
        <f>IF(N327="zákl. přenesená",J327,0)</f>
        <v>0</v>
      </c>
      <c r="BH327" s="145">
        <f>IF(N327="sníž. přenesená",J327,0)</f>
        <v>0</v>
      </c>
      <c r="BI327" s="145">
        <f>IF(N327="nulová",J327,0)</f>
        <v>0</v>
      </c>
      <c r="BJ327" s="18" t="s">
        <v>86</v>
      </c>
      <c r="BK327" s="145">
        <f>ROUND(I327*H327,2)</f>
        <v>0</v>
      </c>
      <c r="BL327" s="18" t="s">
        <v>311</v>
      </c>
      <c r="BM327" s="144" t="s">
        <v>1444</v>
      </c>
    </row>
    <row r="328" spans="2:65" s="1" customFormat="1" ht="11.25">
      <c r="B328" s="33"/>
      <c r="D328" s="146" t="s">
        <v>313</v>
      </c>
      <c r="F328" s="147" t="s">
        <v>7097</v>
      </c>
      <c r="I328" s="148"/>
      <c r="L328" s="33"/>
      <c r="M328" s="149"/>
      <c r="T328" s="54"/>
      <c r="AT328" s="18" t="s">
        <v>313</v>
      </c>
      <c r="AU328" s="18" t="s">
        <v>88</v>
      </c>
    </row>
    <row r="329" spans="2:65" s="1" customFormat="1" ht="19.5">
      <c r="B329" s="33"/>
      <c r="D329" s="146" t="s">
        <v>1012</v>
      </c>
      <c r="F329" s="189" t="s">
        <v>7098</v>
      </c>
      <c r="I329" s="148"/>
      <c r="L329" s="33"/>
      <c r="M329" s="149"/>
      <c r="T329" s="54"/>
      <c r="AT329" s="18" t="s">
        <v>1012</v>
      </c>
      <c r="AU329" s="18" t="s">
        <v>88</v>
      </c>
    </row>
    <row r="330" spans="2:65" s="11" customFormat="1" ht="22.9" customHeight="1">
      <c r="B330" s="121"/>
      <c r="D330" s="122" t="s">
        <v>78</v>
      </c>
      <c r="E330" s="131" t="s">
        <v>7099</v>
      </c>
      <c r="F330" s="131" t="s">
        <v>7100</v>
      </c>
      <c r="I330" s="124"/>
      <c r="J330" s="132">
        <f>BK330</f>
        <v>0</v>
      </c>
      <c r="L330" s="121"/>
      <c r="M330" s="126"/>
      <c r="P330" s="127">
        <f>SUM(P331:P393)</f>
        <v>0</v>
      </c>
      <c r="R330" s="127">
        <f>SUM(R331:R393)</f>
        <v>0</v>
      </c>
      <c r="T330" s="128">
        <f>SUM(T331:T393)</f>
        <v>0</v>
      </c>
      <c r="AR330" s="122" t="s">
        <v>86</v>
      </c>
      <c r="AT330" s="129" t="s">
        <v>78</v>
      </c>
      <c r="AU330" s="129" t="s">
        <v>86</v>
      </c>
      <c r="AY330" s="122" t="s">
        <v>305</v>
      </c>
      <c r="BK330" s="130">
        <f>SUM(BK331:BK393)</f>
        <v>0</v>
      </c>
    </row>
    <row r="331" spans="2:65" s="1" customFormat="1" ht="16.5" customHeight="1">
      <c r="B331" s="33"/>
      <c r="C331" s="133" t="s">
        <v>888</v>
      </c>
      <c r="D331" s="133" t="s">
        <v>307</v>
      </c>
      <c r="E331" s="134" t="s">
        <v>7101</v>
      </c>
      <c r="F331" s="135" t="s">
        <v>7102</v>
      </c>
      <c r="G331" s="136" t="s">
        <v>5668</v>
      </c>
      <c r="H331" s="137">
        <v>1</v>
      </c>
      <c r="I331" s="138"/>
      <c r="J331" s="139">
        <f>ROUND(I331*H331,2)</f>
        <v>0</v>
      </c>
      <c r="K331" s="135" t="s">
        <v>721</v>
      </c>
      <c r="L331" s="33"/>
      <c r="M331" s="140" t="s">
        <v>42</v>
      </c>
      <c r="N331" s="141" t="s">
        <v>50</v>
      </c>
      <c r="P331" s="142">
        <f>O331*H331</f>
        <v>0</v>
      </c>
      <c r="Q331" s="142">
        <v>0</v>
      </c>
      <c r="R331" s="142">
        <f>Q331*H331</f>
        <v>0</v>
      </c>
      <c r="S331" s="142">
        <v>0</v>
      </c>
      <c r="T331" s="143">
        <f>S331*H331</f>
        <v>0</v>
      </c>
      <c r="AR331" s="144" t="s">
        <v>311</v>
      </c>
      <c r="AT331" s="144" t="s">
        <v>307</v>
      </c>
      <c r="AU331" s="144" t="s">
        <v>88</v>
      </c>
      <c r="AY331" s="18" t="s">
        <v>305</v>
      </c>
      <c r="BE331" s="145">
        <f>IF(N331="základní",J331,0)</f>
        <v>0</v>
      </c>
      <c r="BF331" s="145">
        <f>IF(N331="snížená",J331,0)</f>
        <v>0</v>
      </c>
      <c r="BG331" s="145">
        <f>IF(N331="zákl. přenesená",J331,0)</f>
        <v>0</v>
      </c>
      <c r="BH331" s="145">
        <f>IF(N331="sníž. přenesená",J331,0)</f>
        <v>0</v>
      </c>
      <c r="BI331" s="145">
        <f>IF(N331="nulová",J331,0)</f>
        <v>0</v>
      </c>
      <c r="BJ331" s="18" t="s">
        <v>86</v>
      </c>
      <c r="BK331" s="145">
        <f>ROUND(I331*H331,2)</f>
        <v>0</v>
      </c>
      <c r="BL331" s="18" t="s">
        <v>311</v>
      </c>
      <c r="BM331" s="144" t="s">
        <v>1457</v>
      </c>
    </row>
    <row r="332" spans="2:65" s="1" customFormat="1" ht="11.25">
      <c r="B332" s="33"/>
      <c r="D332" s="146" t="s">
        <v>313</v>
      </c>
      <c r="F332" s="147" t="s">
        <v>7102</v>
      </c>
      <c r="I332" s="148"/>
      <c r="L332" s="33"/>
      <c r="M332" s="149"/>
      <c r="T332" s="54"/>
      <c r="AT332" s="18" t="s">
        <v>313</v>
      </c>
      <c r="AU332" s="18" t="s">
        <v>88</v>
      </c>
    </row>
    <row r="333" spans="2:65" s="1" customFormat="1" ht="78">
      <c r="B333" s="33"/>
      <c r="D333" s="146" t="s">
        <v>1012</v>
      </c>
      <c r="F333" s="189" t="s">
        <v>7103</v>
      </c>
      <c r="I333" s="148"/>
      <c r="L333" s="33"/>
      <c r="M333" s="149"/>
      <c r="T333" s="54"/>
      <c r="AT333" s="18" t="s">
        <v>1012</v>
      </c>
      <c r="AU333" s="18" t="s">
        <v>88</v>
      </c>
    </row>
    <row r="334" spans="2:65" s="1" customFormat="1" ht="16.5" customHeight="1">
      <c r="B334" s="33"/>
      <c r="C334" s="133" t="s">
        <v>896</v>
      </c>
      <c r="D334" s="133" t="s">
        <v>307</v>
      </c>
      <c r="E334" s="134" t="s">
        <v>7104</v>
      </c>
      <c r="F334" s="135" t="s">
        <v>7105</v>
      </c>
      <c r="G334" s="136" t="s">
        <v>5668</v>
      </c>
      <c r="H334" s="137">
        <v>2</v>
      </c>
      <c r="I334" s="138"/>
      <c r="J334" s="139">
        <f>ROUND(I334*H334,2)</f>
        <v>0</v>
      </c>
      <c r="K334" s="135" t="s">
        <v>721</v>
      </c>
      <c r="L334" s="33"/>
      <c r="M334" s="140" t="s">
        <v>42</v>
      </c>
      <c r="N334" s="141" t="s">
        <v>50</v>
      </c>
      <c r="P334" s="142">
        <f>O334*H334</f>
        <v>0</v>
      </c>
      <c r="Q334" s="142">
        <v>0</v>
      </c>
      <c r="R334" s="142">
        <f>Q334*H334</f>
        <v>0</v>
      </c>
      <c r="S334" s="142">
        <v>0</v>
      </c>
      <c r="T334" s="143">
        <f>S334*H334</f>
        <v>0</v>
      </c>
      <c r="AR334" s="144" t="s">
        <v>311</v>
      </c>
      <c r="AT334" s="144" t="s">
        <v>307</v>
      </c>
      <c r="AU334" s="144" t="s">
        <v>88</v>
      </c>
      <c r="AY334" s="18" t="s">
        <v>305</v>
      </c>
      <c r="BE334" s="145">
        <f>IF(N334="základní",J334,0)</f>
        <v>0</v>
      </c>
      <c r="BF334" s="145">
        <f>IF(N334="snížená",J334,0)</f>
        <v>0</v>
      </c>
      <c r="BG334" s="145">
        <f>IF(N334="zákl. přenesená",J334,0)</f>
        <v>0</v>
      </c>
      <c r="BH334" s="145">
        <f>IF(N334="sníž. přenesená",J334,0)</f>
        <v>0</v>
      </c>
      <c r="BI334" s="145">
        <f>IF(N334="nulová",J334,0)</f>
        <v>0</v>
      </c>
      <c r="BJ334" s="18" t="s">
        <v>86</v>
      </c>
      <c r="BK334" s="145">
        <f>ROUND(I334*H334,2)</f>
        <v>0</v>
      </c>
      <c r="BL334" s="18" t="s">
        <v>311</v>
      </c>
      <c r="BM334" s="144" t="s">
        <v>1479</v>
      </c>
    </row>
    <row r="335" spans="2:65" s="1" customFormat="1" ht="11.25">
      <c r="B335" s="33"/>
      <c r="D335" s="146" t="s">
        <v>313</v>
      </c>
      <c r="F335" s="147" t="s">
        <v>7105</v>
      </c>
      <c r="I335" s="148"/>
      <c r="L335" s="33"/>
      <c r="M335" s="149"/>
      <c r="T335" s="54"/>
      <c r="AT335" s="18" t="s">
        <v>313</v>
      </c>
      <c r="AU335" s="18" t="s">
        <v>88</v>
      </c>
    </row>
    <row r="336" spans="2:65" s="1" customFormat="1" ht="19.5">
      <c r="B336" s="33"/>
      <c r="D336" s="146" t="s">
        <v>1012</v>
      </c>
      <c r="F336" s="189" t="s">
        <v>7106</v>
      </c>
      <c r="I336" s="148"/>
      <c r="L336" s="33"/>
      <c r="M336" s="149"/>
      <c r="T336" s="54"/>
      <c r="AT336" s="18" t="s">
        <v>1012</v>
      </c>
      <c r="AU336" s="18" t="s">
        <v>88</v>
      </c>
    </row>
    <row r="337" spans="2:65" s="1" customFormat="1" ht="16.5" customHeight="1">
      <c r="B337" s="33"/>
      <c r="C337" s="133" t="s">
        <v>904</v>
      </c>
      <c r="D337" s="133" t="s">
        <v>307</v>
      </c>
      <c r="E337" s="134" t="s">
        <v>7107</v>
      </c>
      <c r="F337" s="135" t="s">
        <v>7108</v>
      </c>
      <c r="G337" s="136" t="s">
        <v>5668</v>
      </c>
      <c r="H337" s="137">
        <v>2</v>
      </c>
      <c r="I337" s="138"/>
      <c r="J337" s="139">
        <f>ROUND(I337*H337,2)</f>
        <v>0</v>
      </c>
      <c r="K337" s="135" t="s">
        <v>721</v>
      </c>
      <c r="L337" s="33"/>
      <c r="M337" s="140" t="s">
        <v>42</v>
      </c>
      <c r="N337" s="141" t="s">
        <v>50</v>
      </c>
      <c r="P337" s="142">
        <f>O337*H337</f>
        <v>0</v>
      </c>
      <c r="Q337" s="142">
        <v>0</v>
      </c>
      <c r="R337" s="142">
        <f>Q337*H337</f>
        <v>0</v>
      </c>
      <c r="S337" s="142">
        <v>0</v>
      </c>
      <c r="T337" s="143">
        <f>S337*H337</f>
        <v>0</v>
      </c>
      <c r="AR337" s="144" t="s">
        <v>311</v>
      </c>
      <c r="AT337" s="144" t="s">
        <v>307</v>
      </c>
      <c r="AU337" s="144" t="s">
        <v>88</v>
      </c>
      <c r="AY337" s="18" t="s">
        <v>305</v>
      </c>
      <c r="BE337" s="145">
        <f>IF(N337="základní",J337,0)</f>
        <v>0</v>
      </c>
      <c r="BF337" s="145">
        <f>IF(N337="snížená",J337,0)</f>
        <v>0</v>
      </c>
      <c r="BG337" s="145">
        <f>IF(N337="zákl. přenesená",J337,0)</f>
        <v>0</v>
      </c>
      <c r="BH337" s="145">
        <f>IF(N337="sníž. přenesená",J337,0)</f>
        <v>0</v>
      </c>
      <c r="BI337" s="145">
        <f>IF(N337="nulová",J337,0)</f>
        <v>0</v>
      </c>
      <c r="BJ337" s="18" t="s">
        <v>86</v>
      </c>
      <c r="BK337" s="145">
        <f>ROUND(I337*H337,2)</f>
        <v>0</v>
      </c>
      <c r="BL337" s="18" t="s">
        <v>311</v>
      </c>
      <c r="BM337" s="144" t="s">
        <v>1490</v>
      </c>
    </row>
    <row r="338" spans="2:65" s="1" customFormat="1" ht="11.25">
      <c r="B338" s="33"/>
      <c r="D338" s="146" t="s">
        <v>313</v>
      </c>
      <c r="F338" s="147" t="s">
        <v>7108</v>
      </c>
      <c r="I338" s="148"/>
      <c r="L338" s="33"/>
      <c r="M338" s="149"/>
      <c r="T338" s="54"/>
      <c r="AT338" s="18" t="s">
        <v>313</v>
      </c>
      <c r="AU338" s="18" t="s">
        <v>88</v>
      </c>
    </row>
    <row r="339" spans="2:65" s="1" customFormat="1" ht="19.5">
      <c r="B339" s="33"/>
      <c r="D339" s="146" t="s">
        <v>1012</v>
      </c>
      <c r="F339" s="189" t="s">
        <v>7109</v>
      </c>
      <c r="I339" s="148"/>
      <c r="L339" s="33"/>
      <c r="M339" s="149"/>
      <c r="T339" s="54"/>
      <c r="AT339" s="18" t="s">
        <v>1012</v>
      </c>
      <c r="AU339" s="18" t="s">
        <v>88</v>
      </c>
    </row>
    <row r="340" spans="2:65" s="1" customFormat="1" ht="16.5" customHeight="1">
      <c r="B340" s="33"/>
      <c r="C340" s="133" t="s">
        <v>914</v>
      </c>
      <c r="D340" s="133" t="s">
        <v>307</v>
      </c>
      <c r="E340" s="134" t="s">
        <v>7110</v>
      </c>
      <c r="F340" s="135" t="s">
        <v>7111</v>
      </c>
      <c r="G340" s="136" t="s">
        <v>5668</v>
      </c>
      <c r="H340" s="137">
        <v>2</v>
      </c>
      <c r="I340" s="138"/>
      <c r="J340" s="139">
        <f>ROUND(I340*H340,2)</f>
        <v>0</v>
      </c>
      <c r="K340" s="135" t="s">
        <v>721</v>
      </c>
      <c r="L340" s="33"/>
      <c r="M340" s="140" t="s">
        <v>42</v>
      </c>
      <c r="N340" s="141" t="s">
        <v>50</v>
      </c>
      <c r="P340" s="142">
        <f>O340*H340</f>
        <v>0</v>
      </c>
      <c r="Q340" s="142">
        <v>0</v>
      </c>
      <c r="R340" s="142">
        <f>Q340*H340</f>
        <v>0</v>
      </c>
      <c r="S340" s="142">
        <v>0</v>
      </c>
      <c r="T340" s="143">
        <f>S340*H340</f>
        <v>0</v>
      </c>
      <c r="AR340" s="144" t="s">
        <v>311</v>
      </c>
      <c r="AT340" s="144" t="s">
        <v>307</v>
      </c>
      <c r="AU340" s="144" t="s">
        <v>88</v>
      </c>
      <c r="AY340" s="18" t="s">
        <v>305</v>
      </c>
      <c r="BE340" s="145">
        <f>IF(N340="základní",J340,0)</f>
        <v>0</v>
      </c>
      <c r="BF340" s="145">
        <f>IF(N340="snížená",J340,0)</f>
        <v>0</v>
      </c>
      <c r="BG340" s="145">
        <f>IF(N340="zákl. přenesená",J340,0)</f>
        <v>0</v>
      </c>
      <c r="BH340" s="145">
        <f>IF(N340="sníž. přenesená",J340,0)</f>
        <v>0</v>
      </c>
      <c r="BI340" s="145">
        <f>IF(N340="nulová",J340,0)</f>
        <v>0</v>
      </c>
      <c r="BJ340" s="18" t="s">
        <v>86</v>
      </c>
      <c r="BK340" s="145">
        <f>ROUND(I340*H340,2)</f>
        <v>0</v>
      </c>
      <c r="BL340" s="18" t="s">
        <v>311</v>
      </c>
      <c r="BM340" s="144" t="s">
        <v>1500</v>
      </c>
    </row>
    <row r="341" spans="2:65" s="1" customFormat="1" ht="11.25">
      <c r="B341" s="33"/>
      <c r="D341" s="146" t="s">
        <v>313</v>
      </c>
      <c r="F341" s="147" t="s">
        <v>7111</v>
      </c>
      <c r="I341" s="148"/>
      <c r="L341" s="33"/>
      <c r="M341" s="149"/>
      <c r="T341" s="54"/>
      <c r="AT341" s="18" t="s">
        <v>313</v>
      </c>
      <c r="AU341" s="18" t="s">
        <v>88</v>
      </c>
    </row>
    <row r="342" spans="2:65" s="1" customFormat="1" ht="19.5">
      <c r="B342" s="33"/>
      <c r="D342" s="146" t="s">
        <v>1012</v>
      </c>
      <c r="F342" s="189" t="s">
        <v>7112</v>
      </c>
      <c r="I342" s="148"/>
      <c r="L342" s="33"/>
      <c r="M342" s="149"/>
      <c r="T342" s="54"/>
      <c r="AT342" s="18" t="s">
        <v>1012</v>
      </c>
      <c r="AU342" s="18" t="s">
        <v>88</v>
      </c>
    </row>
    <row r="343" spans="2:65" s="1" customFormat="1" ht="16.5" customHeight="1">
      <c r="B343" s="33"/>
      <c r="C343" s="133" t="s">
        <v>923</v>
      </c>
      <c r="D343" s="133" t="s">
        <v>307</v>
      </c>
      <c r="E343" s="134" t="s">
        <v>7113</v>
      </c>
      <c r="F343" s="135" t="s">
        <v>7114</v>
      </c>
      <c r="G343" s="136" t="s">
        <v>5668</v>
      </c>
      <c r="H343" s="137">
        <v>1</v>
      </c>
      <c r="I343" s="138"/>
      <c r="J343" s="139">
        <f>ROUND(I343*H343,2)</f>
        <v>0</v>
      </c>
      <c r="K343" s="135" t="s">
        <v>721</v>
      </c>
      <c r="L343" s="33"/>
      <c r="M343" s="140" t="s">
        <v>42</v>
      </c>
      <c r="N343" s="141" t="s">
        <v>50</v>
      </c>
      <c r="P343" s="142">
        <f>O343*H343</f>
        <v>0</v>
      </c>
      <c r="Q343" s="142">
        <v>0</v>
      </c>
      <c r="R343" s="142">
        <f>Q343*H343</f>
        <v>0</v>
      </c>
      <c r="S343" s="142">
        <v>0</v>
      </c>
      <c r="T343" s="143">
        <f>S343*H343</f>
        <v>0</v>
      </c>
      <c r="AR343" s="144" t="s">
        <v>311</v>
      </c>
      <c r="AT343" s="144" t="s">
        <v>307</v>
      </c>
      <c r="AU343" s="144" t="s">
        <v>88</v>
      </c>
      <c r="AY343" s="18" t="s">
        <v>305</v>
      </c>
      <c r="BE343" s="145">
        <f>IF(N343="základní",J343,0)</f>
        <v>0</v>
      </c>
      <c r="BF343" s="145">
        <f>IF(N343="snížená",J343,0)</f>
        <v>0</v>
      </c>
      <c r="BG343" s="145">
        <f>IF(N343="zákl. přenesená",J343,0)</f>
        <v>0</v>
      </c>
      <c r="BH343" s="145">
        <f>IF(N343="sníž. přenesená",J343,0)</f>
        <v>0</v>
      </c>
      <c r="BI343" s="145">
        <f>IF(N343="nulová",J343,0)</f>
        <v>0</v>
      </c>
      <c r="BJ343" s="18" t="s">
        <v>86</v>
      </c>
      <c r="BK343" s="145">
        <f>ROUND(I343*H343,2)</f>
        <v>0</v>
      </c>
      <c r="BL343" s="18" t="s">
        <v>311</v>
      </c>
      <c r="BM343" s="144" t="s">
        <v>1510</v>
      </c>
    </row>
    <row r="344" spans="2:65" s="1" customFormat="1" ht="11.25">
      <c r="B344" s="33"/>
      <c r="D344" s="146" t="s">
        <v>313</v>
      </c>
      <c r="F344" s="147" t="s">
        <v>7114</v>
      </c>
      <c r="I344" s="148"/>
      <c r="L344" s="33"/>
      <c r="M344" s="149"/>
      <c r="T344" s="54"/>
      <c r="AT344" s="18" t="s">
        <v>313</v>
      </c>
      <c r="AU344" s="18" t="s">
        <v>88</v>
      </c>
    </row>
    <row r="345" spans="2:65" s="1" customFormat="1" ht="19.5">
      <c r="B345" s="33"/>
      <c r="D345" s="146" t="s">
        <v>1012</v>
      </c>
      <c r="F345" s="189" t="s">
        <v>7115</v>
      </c>
      <c r="I345" s="148"/>
      <c r="L345" s="33"/>
      <c r="M345" s="149"/>
      <c r="T345" s="54"/>
      <c r="AT345" s="18" t="s">
        <v>1012</v>
      </c>
      <c r="AU345" s="18" t="s">
        <v>88</v>
      </c>
    </row>
    <row r="346" spans="2:65" s="1" customFormat="1" ht="16.5" customHeight="1">
      <c r="B346" s="33"/>
      <c r="C346" s="133" t="s">
        <v>929</v>
      </c>
      <c r="D346" s="133" t="s">
        <v>307</v>
      </c>
      <c r="E346" s="134" t="s">
        <v>7116</v>
      </c>
      <c r="F346" s="135" t="s">
        <v>7117</v>
      </c>
      <c r="G346" s="136" t="s">
        <v>5668</v>
      </c>
      <c r="H346" s="137">
        <v>2</v>
      </c>
      <c r="I346" s="138"/>
      <c r="J346" s="139">
        <f>ROUND(I346*H346,2)</f>
        <v>0</v>
      </c>
      <c r="K346" s="135" t="s">
        <v>721</v>
      </c>
      <c r="L346" s="33"/>
      <c r="M346" s="140" t="s">
        <v>42</v>
      </c>
      <c r="N346" s="141" t="s">
        <v>50</v>
      </c>
      <c r="P346" s="142">
        <f>O346*H346</f>
        <v>0</v>
      </c>
      <c r="Q346" s="142">
        <v>0</v>
      </c>
      <c r="R346" s="142">
        <f>Q346*H346</f>
        <v>0</v>
      </c>
      <c r="S346" s="142">
        <v>0</v>
      </c>
      <c r="T346" s="143">
        <f>S346*H346</f>
        <v>0</v>
      </c>
      <c r="AR346" s="144" t="s">
        <v>311</v>
      </c>
      <c r="AT346" s="144" t="s">
        <v>307</v>
      </c>
      <c r="AU346" s="144" t="s">
        <v>88</v>
      </c>
      <c r="AY346" s="18" t="s">
        <v>305</v>
      </c>
      <c r="BE346" s="145">
        <f>IF(N346="základní",J346,0)</f>
        <v>0</v>
      </c>
      <c r="BF346" s="145">
        <f>IF(N346="snížená",J346,0)</f>
        <v>0</v>
      </c>
      <c r="BG346" s="145">
        <f>IF(N346="zákl. přenesená",J346,0)</f>
        <v>0</v>
      </c>
      <c r="BH346" s="145">
        <f>IF(N346="sníž. přenesená",J346,0)</f>
        <v>0</v>
      </c>
      <c r="BI346" s="145">
        <f>IF(N346="nulová",J346,0)</f>
        <v>0</v>
      </c>
      <c r="BJ346" s="18" t="s">
        <v>86</v>
      </c>
      <c r="BK346" s="145">
        <f>ROUND(I346*H346,2)</f>
        <v>0</v>
      </c>
      <c r="BL346" s="18" t="s">
        <v>311</v>
      </c>
      <c r="BM346" s="144" t="s">
        <v>1520</v>
      </c>
    </row>
    <row r="347" spans="2:65" s="1" customFormat="1" ht="11.25">
      <c r="B347" s="33"/>
      <c r="D347" s="146" t="s">
        <v>313</v>
      </c>
      <c r="F347" s="147" t="s">
        <v>7117</v>
      </c>
      <c r="I347" s="148"/>
      <c r="L347" s="33"/>
      <c r="M347" s="149"/>
      <c r="T347" s="54"/>
      <c r="AT347" s="18" t="s">
        <v>313</v>
      </c>
      <c r="AU347" s="18" t="s">
        <v>88</v>
      </c>
    </row>
    <row r="348" spans="2:65" s="1" customFormat="1" ht="19.5">
      <c r="B348" s="33"/>
      <c r="D348" s="146" t="s">
        <v>1012</v>
      </c>
      <c r="F348" s="189" t="s">
        <v>7118</v>
      </c>
      <c r="I348" s="148"/>
      <c r="L348" s="33"/>
      <c r="M348" s="149"/>
      <c r="T348" s="54"/>
      <c r="AT348" s="18" t="s">
        <v>1012</v>
      </c>
      <c r="AU348" s="18" t="s">
        <v>88</v>
      </c>
    </row>
    <row r="349" spans="2:65" s="1" customFormat="1" ht="16.5" customHeight="1">
      <c r="B349" s="33"/>
      <c r="C349" s="133" t="s">
        <v>938</v>
      </c>
      <c r="D349" s="133" t="s">
        <v>307</v>
      </c>
      <c r="E349" s="134" t="s">
        <v>7119</v>
      </c>
      <c r="F349" s="135" t="s">
        <v>7120</v>
      </c>
      <c r="G349" s="136" t="s">
        <v>5668</v>
      </c>
      <c r="H349" s="137">
        <v>3</v>
      </c>
      <c r="I349" s="138"/>
      <c r="J349" s="139">
        <f>ROUND(I349*H349,2)</f>
        <v>0</v>
      </c>
      <c r="K349" s="135" t="s">
        <v>721</v>
      </c>
      <c r="L349" s="33"/>
      <c r="M349" s="140" t="s">
        <v>42</v>
      </c>
      <c r="N349" s="141" t="s">
        <v>50</v>
      </c>
      <c r="P349" s="142">
        <f>O349*H349</f>
        <v>0</v>
      </c>
      <c r="Q349" s="142">
        <v>0</v>
      </c>
      <c r="R349" s="142">
        <f>Q349*H349</f>
        <v>0</v>
      </c>
      <c r="S349" s="142">
        <v>0</v>
      </c>
      <c r="T349" s="143">
        <f>S349*H349</f>
        <v>0</v>
      </c>
      <c r="AR349" s="144" t="s">
        <v>311</v>
      </c>
      <c r="AT349" s="144" t="s">
        <v>307</v>
      </c>
      <c r="AU349" s="144" t="s">
        <v>88</v>
      </c>
      <c r="AY349" s="18" t="s">
        <v>305</v>
      </c>
      <c r="BE349" s="145">
        <f>IF(N349="základní",J349,0)</f>
        <v>0</v>
      </c>
      <c r="BF349" s="145">
        <f>IF(N349="snížená",J349,0)</f>
        <v>0</v>
      </c>
      <c r="BG349" s="145">
        <f>IF(N349="zákl. přenesená",J349,0)</f>
        <v>0</v>
      </c>
      <c r="BH349" s="145">
        <f>IF(N349="sníž. přenesená",J349,0)</f>
        <v>0</v>
      </c>
      <c r="BI349" s="145">
        <f>IF(N349="nulová",J349,0)</f>
        <v>0</v>
      </c>
      <c r="BJ349" s="18" t="s">
        <v>86</v>
      </c>
      <c r="BK349" s="145">
        <f>ROUND(I349*H349,2)</f>
        <v>0</v>
      </c>
      <c r="BL349" s="18" t="s">
        <v>311</v>
      </c>
      <c r="BM349" s="144" t="s">
        <v>1541</v>
      </c>
    </row>
    <row r="350" spans="2:65" s="1" customFormat="1" ht="11.25">
      <c r="B350" s="33"/>
      <c r="D350" s="146" t="s">
        <v>313</v>
      </c>
      <c r="F350" s="147" t="s">
        <v>7120</v>
      </c>
      <c r="I350" s="148"/>
      <c r="L350" s="33"/>
      <c r="M350" s="149"/>
      <c r="T350" s="54"/>
      <c r="AT350" s="18" t="s">
        <v>313</v>
      </c>
      <c r="AU350" s="18" t="s">
        <v>88</v>
      </c>
    </row>
    <row r="351" spans="2:65" s="1" customFormat="1" ht="19.5">
      <c r="B351" s="33"/>
      <c r="D351" s="146" t="s">
        <v>1012</v>
      </c>
      <c r="F351" s="189" t="s">
        <v>7121</v>
      </c>
      <c r="I351" s="148"/>
      <c r="L351" s="33"/>
      <c r="M351" s="149"/>
      <c r="T351" s="54"/>
      <c r="AT351" s="18" t="s">
        <v>1012</v>
      </c>
      <c r="AU351" s="18" t="s">
        <v>88</v>
      </c>
    </row>
    <row r="352" spans="2:65" s="1" customFormat="1" ht="16.5" customHeight="1">
      <c r="B352" s="33"/>
      <c r="C352" s="133" t="s">
        <v>948</v>
      </c>
      <c r="D352" s="133" t="s">
        <v>307</v>
      </c>
      <c r="E352" s="134" t="s">
        <v>7122</v>
      </c>
      <c r="F352" s="135" t="s">
        <v>7123</v>
      </c>
      <c r="G352" s="136" t="s">
        <v>5668</v>
      </c>
      <c r="H352" s="137">
        <v>2</v>
      </c>
      <c r="I352" s="138"/>
      <c r="J352" s="139">
        <f>ROUND(I352*H352,2)</f>
        <v>0</v>
      </c>
      <c r="K352" s="135" t="s">
        <v>721</v>
      </c>
      <c r="L352" s="33"/>
      <c r="M352" s="140" t="s">
        <v>42</v>
      </c>
      <c r="N352" s="141" t="s">
        <v>50</v>
      </c>
      <c r="P352" s="142">
        <f>O352*H352</f>
        <v>0</v>
      </c>
      <c r="Q352" s="142">
        <v>0</v>
      </c>
      <c r="R352" s="142">
        <f>Q352*H352</f>
        <v>0</v>
      </c>
      <c r="S352" s="142">
        <v>0</v>
      </c>
      <c r="T352" s="143">
        <f>S352*H352</f>
        <v>0</v>
      </c>
      <c r="AR352" s="144" t="s">
        <v>311</v>
      </c>
      <c r="AT352" s="144" t="s">
        <v>307</v>
      </c>
      <c r="AU352" s="144" t="s">
        <v>88</v>
      </c>
      <c r="AY352" s="18" t="s">
        <v>305</v>
      </c>
      <c r="BE352" s="145">
        <f>IF(N352="základní",J352,0)</f>
        <v>0</v>
      </c>
      <c r="BF352" s="145">
        <f>IF(N352="snížená",J352,0)</f>
        <v>0</v>
      </c>
      <c r="BG352" s="145">
        <f>IF(N352="zákl. přenesená",J352,0)</f>
        <v>0</v>
      </c>
      <c r="BH352" s="145">
        <f>IF(N352="sníž. přenesená",J352,0)</f>
        <v>0</v>
      </c>
      <c r="BI352" s="145">
        <f>IF(N352="nulová",J352,0)</f>
        <v>0</v>
      </c>
      <c r="BJ352" s="18" t="s">
        <v>86</v>
      </c>
      <c r="BK352" s="145">
        <f>ROUND(I352*H352,2)</f>
        <v>0</v>
      </c>
      <c r="BL352" s="18" t="s">
        <v>311</v>
      </c>
      <c r="BM352" s="144" t="s">
        <v>1549</v>
      </c>
    </row>
    <row r="353" spans="2:65" s="1" customFormat="1" ht="11.25">
      <c r="B353" s="33"/>
      <c r="D353" s="146" t="s">
        <v>313</v>
      </c>
      <c r="F353" s="147" t="s">
        <v>7123</v>
      </c>
      <c r="I353" s="148"/>
      <c r="L353" s="33"/>
      <c r="M353" s="149"/>
      <c r="T353" s="54"/>
      <c r="AT353" s="18" t="s">
        <v>313</v>
      </c>
      <c r="AU353" s="18" t="s">
        <v>88</v>
      </c>
    </row>
    <row r="354" spans="2:65" s="1" customFormat="1" ht="19.5">
      <c r="B354" s="33"/>
      <c r="D354" s="146" t="s">
        <v>1012</v>
      </c>
      <c r="F354" s="189" t="s">
        <v>7124</v>
      </c>
      <c r="I354" s="148"/>
      <c r="L354" s="33"/>
      <c r="M354" s="149"/>
      <c r="T354" s="54"/>
      <c r="AT354" s="18" t="s">
        <v>1012</v>
      </c>
      <c r="AU354" s="18" t="s">
        <v>88</v>
      </c>
    </row>
    <row r="355" spans="2:65" s="1" customFormat="1" ht="16.5" customHeight="1">
      <c r="B355" s="33"/>
      <c r="C355" s="133" t="s">
        <v>956</v>
      </c>
      <c r="D355" s="133" t="s">
        <v>307</v>
      </c>
      <c r="E355" s="134" t="s">
        <v>7125</v>
      </c>
      <c r="F355" s="135" t="s">
        <v>7126</v>
      </c>
      <c r="G355" s="136" t="s">
        <v>5668</v>
      </c>
      <c r="H355" s="137">
        <v>1</v>
      </c>
      <c r="I355" s="138"/>
      <c r="J355" s="139">
        <f>ROUND(I355*H355,2)</f>
        <v>0</v>
      </c>
      <c r="K355" s="135" t="s">
        <v>721</v>
      </c>
      <c r="L355" s="33"/>
      <c r="M355" s="140" t="s">
        <v>42</v>
      </c>
      <c r="N355" s="141" t="s">
        <v>50</v>
      </c>
      <c r="P355" s="142">
        <f>O355*H355</f>
        <v>0</v>
      </c>
      <c r="Q355" s="142">
        <v>0</v>
      </c>
      <c r="R355" s="142">
        <f>Q355*H355</f>
        <v>0</v>
      </c>
      <c r="S355" s="142">
        <v>0</v>
      </c>
      <c r="T355" s="143">
        <f>S355*H355</f>
        <v>0</v>
      </c>
      <c r="AR355" s="144" t="s">
        <v>311</v>
      </c>
      <c r="AT355" s="144" t="s">
        <v>307</v>
      </c>
      <c r="AU355" s="144" t="s">
        <v>88</v>
      </c>
      <c r="AY355" s="18" t="s">
        <v>305</v>
      </c>
      <c r="BE355" s="145">
        <f>IF(N355="základní",J355,0)</f>
        <v>0</v>
      </c>
      <c r="BF355" s="145">
        <f>IF(N355="snížená",J355,0)</f>
        <v>0</v>
      </c>
      <c r="BG355" s="145">
        <f>IF(N355="zákl. přenesená",J355,0)</f>
        <v>0</v>
      </c>
      <c r="BH355" s="145">
        <f>IF(N355="sníž. přenesená",J355,0)</f>
        <v>0</v>
      </c>
      <c r="BI355" s="145">
        <f>IF(N355="nulová",J355,0)</f>
        <v>0</v>
      </c>
      <c r="BJ355" s="18" t="s">
        <v>86</v>
      </c>
      <c r="BK355" s="145">
        <f>ROUND(I355*H355,2)</f>
        <v>0</v>
      </c>
      <c r="BL355" s="18" t="s">
        <v>311</v>
      </c>
      <c r="BM355" s="144" t="s">
        <v>1560</v>
      </c>
    </row>
    <row r="356" spans="2:65" s="1" customFormat="1" ht="11.25">
      <c r="B356" s="33"/>
      <c r="D356" s="146" t="s">
        <v>313</v>
      </c>
      <c r="F356" s="147" t="s">
        <v>7126</v>
      </c>
      <c r="I356" s="148"/>
      <c r="L356" s="33"/>
      <c r="M356" s="149"/>
      <c r="T356" s="54"/>
      <c r="AT356" s="18" t="s">
        <v>313</v>
      </c>
      <c r="AU356" s="18" t="s">
        <v>88</v>
      </c>
    </row>
    <row r="357" spans="2:65" s="1" customFormat="1" ht="29.25">
      <c r="B357" s="33"/>
      <c r="D357" s="146" t="s">
        <v>1012</v>
      </c>
      <c r="F357" s="189" t="s">
        <v>7127</v>
      </c>
      <c r="I357" s="148"/>
      <c r="L357" s="33"/>
      <c r="M357" s="149"/>
      <c r="T357" s="54"/>
      <c r="AT357" s="18" t="s">
        <v>1012</v>
      </c>
      <c r="AU357" s="18" t="s">
        <v>88</v>
      </c>
    </row>
    <row r="358" spans="2:65" s="1" customFormat="1" ht="16.5" customHeight="1">
      <c r="B358" s="33"/>
      <c r="C358" s="133" t="s">
        <v>971</v>
      </c>
      <c r="D358" s="133" t="s">
        <v>307</v>
      </c>
      <c r="E358" s="134" t="s">
        <v>7128</v>
      </c>
      <c r="F358" s="135" t="s">
        <v>7129</v>
      </c>
      <c r="G358" s="136" t="s">
        <v>5668</v>
      </c>
      <c r="H358" s="137">
        <v>1</v>
      </c>
      <c r="I358" s="138"/>
      <c r="J358" s="139">
        <f>ROUND(I358*H358,2)</f>
        <v>0</v>
      </c>
      <c r="K358" s="135" t="s">
        <v>721</v>
      </c>
      <c r="L358" s="33"/>
      <c r="M358" s="140" t="s">
        <v>42</v>
      </c>
      <c r="N358" s="141" t="s">
        <v>50</v>
      </c>
      <c r="P358" s="142">
        <f>O358*H358</f>
        <v>0</v>
      </c>
      <c r="Q358" s="142">
        <v>0</v>
      </c>
      <c r="R358" s="142">
        <f>Q358*H358</f>
        <v>0</v>
      </c>
      <c r="S358" s="142">
        <v>0</v>
      </c>
      <c r="T358" s="143">
        <f>S358*H358</f>
        <v>0</v>
      </c>
      <c r="AR358" s="144" t="s">
        <v>311</v>
      </c>
      <c r="AT358" s="144" t="s">
        <v>307</v>
      </c>
      <c r="AU358" s="144" t="s">
        <v>88</v>
      </c>
      <c r="AY358" s="18" t="s">
        <v>305</v>
      </c>
      <c r="BE358" s="145">
        <f>IF(N358="základní",J358,0)</f>
        <v>0</v>
      </c>
      <c r="BF358" s="145">
        <f>IF(N358="snížená",J358,0)</f>
        <v>0</v>
      </c>
      <c r="BG358" s="145">
        <f>IF(N358="zákl. přenesená",J358,0)</f>
        <v>0</v>
      </c>
      <c r="BH358" s="145">
        <f>IF(N358="sníž. přenesená",J358,0)</f>
        <v>0</v>
      </c>
      <c r="BI358" s="145">
        <f>IF(N358="nulová",J358,0)</f>
        <v>0</v>
      </c>
      <c r="BJ358" s="18" t="s">
        <v>86</v>
      </c>
      <c r="BK358" s="145">
        <f>ROUND(I358*H358,2)</f>
        <v>0</v>
      </c>
      <c r="BL358" s="18" t="s">
        <v>311</v>
      </c>
      <c r="BM358" s="144" t="s">
        <v>1584</v>
      </c>
    </row>
    <row r="359" spans="2:65" s="1" customFormat="1" ht="11.25">
      <c r="B359" s="33"/>
      <c r="D359" s="146" t="s">
        <v>313</v>
      </c>
      <c r="F359" s="147" t="s">
        <v>7129</v>
      </c>
      <c r="I359" s="148"/>
      <c r="L359" s="33"/>
      <c r="M359" s="149"/>
      <c r="T359" s="54"/>
      <c r="AT359" s="18" t="s">
        <v>313</v>
      </c>
      <c r="AU359" s="18" t="s">
        <v>88</v>
      </c>
    </row>
    <row r="360" spans="2:65" s="1" customFormat="1" ht="68.25">
      <c r="B360" s="33"/>
      <c r="D360" s="146" t="s">
        <v>1012</v>
      </c>
      <c r="F360" s="189" t="s">
        <v>7130</v>
      </c>
      <c r="I360" s="148"/>
      <c r="L360" s="33"/>
      <c r="M360" s="149"/>
      <c r="T360" s="54"/>
      <c r="AT360" s="18" t="s">
        <v>1012</v>
      </c>
      <c r="AU360" s="18" t="s">
        <v>88</v>
      </c>
    </row>
    <row r="361" spans="2:65" s="1" customFormat="1" ht="16.5" customHeight="1">
      <c r="B361" s="33"/>
      <c r="C361" s="133" t="s">
        <v>984</v>
      </c>
      <c r="D361" s="133" t="s">
        <v>307</v>
      </c>
      <c r="E361" s="134" t="s">
        <v>7131</v>
      </c>
      <c r="F361" s="135" t="s">
        <v>7132</v>
      </c>
      <c r="G361" s="136" t="s">
        <v>5668</v>
      </c>
      <c r="H361" s="137">
        <v>1</v>
      </c>
      <c r="I361" s="138"/>
      <c r="J361" s="139">
        <f>ROUND(I361*H361,2)</f>
        <v>0</v>
      </c>
      <c r="K361" s="135" t="s">
        <v>721</v>
      </c>
      <c r="L361" s="33"/>
      <c r="M361" s="140" t="s">
        <v>42</v>
      </c>
      <c r="N361" s="141" t="s">
        <v>50</v>
      </c>
      <c r="P361" s="142">
        <f>O361*H361</f>
        <v>0</v>
      </c>
      <c r="Q361" s="142">
        <v>0</v>
      </c>
      <c r="R361" s="142">
        <f>Q361*H361</f>
        <v>0</v>
      </c>
      <c r="S361" s="142">
        <v>0</v>
      </c>
      <c r="T361" s="143">
        <f>S361*H361</f>
        <v>0</v>
      </c>
      <c r="AR361" s="144" t="s">
        <v>311</v>
      </c>
      <c r="AT361" s="144" t="s">
        <v>307</v>
      </c>
      <c r="AU361" s="144" t="s">
        <v>88</v>
      </c>
      <c r="AY361" s="18" t="s">
        <v>305</v>
      </c>
      <c r="BE361" s="145">
        <f>IF(N361="základní",J361,0)</f>
        <v>0</v>
      </c>
      <c r="BF361" s="145">
        <f>IF(N361="snížená",J361,0)</f>
        <v>0</v>
      </c>
      <c r="BG361" s="145">
        <f>IF(N361="zákl. přenesená",J361,0)</f>
        <v>0</v>
      </c>
      <c r="BH361" s="145">
        <f>IF(N361="sníž. přenesená",J361,0)</f>
        <v>0</v>
      </c>
      <c r="BI361" s="145">
        <f>IF(N361="nulová",J361,0)</f>
        <v>0</v>
      </c>
      <c r="BJ361" s="18" t="s">
        <v>86</v>
      </c>
      <c r="BK361" s="145">
        <f>ROUND(I361*H361,2)</f>
        <v>0</v>
      </c>
      <c r="BL361" s="18" t="s">
        <v>311</v>
      </c>
      <c r="BM361" s="144" t="s">
        <v>1593</v>
      </c>
    </row>
    <row r="362" spans="2:65" s="1" customFormat="1" ht="11.25">
      <c r="B362" s="33"/>
      <c r="D362" s="146" t="s">
        <v>313</v>
      </c>
      <c r="F362" s="147" t="s">
        <v>7132</v>
      </c>
      <c r="I362" s="148"/>
      <c r="L362" s="33"/>
      <c r="M362" s="149"/>
      <c r="T362" s="54"/>
      <c r="AT362" s="18" t="s">
        <v>313</v>
      </c>
      <c r="AU362" s="18" t="s">
        <v>88</v>
      </c>
    </row>
    <row r="363" spans="2:65" s="1" customFormat="1" ht="19.5">
      <c r="B363" s="33"/>
      <c r="D363" s="146" t="s">
        <v>1012</v>
      </c>
      <c r="F363" s="189" t="s">
        <v>7133</v>
      </c>
      <c r="I363" s="148"/>
      <c r="L363" s="33"/>
      <c r="M363" s="149"/>
      <c r="T363" s="54"/>
      <c r="AT363" s="18" t="s">
        <v>1012</v>
      </c>
      <c r="AU363" s="18" t="s">
        <v>88</v>
      </c>
    </row>
    <row r="364" spans="2:65" s="1" customFormat="1" ht="16.5" customHeight="1">
      <c r="B364" s="33"/>
      <c r="C364" s="133" t="s">
        <v>992</v>
      </c>
      <c r="D364" s="133" t="s">
        <v>307</v>
      </c>
      <c r="E364" s="134" t="s">
        <v>7134</v>
      </c>
      <c r="F364" s="135" t="s">
        <v>7135</v>
      </c>
      <c r="G364" s="136" t="s">
        <v>5668</v>
      </c>
      <c r="H364" s="137">
        <v>1</v>
      </c>
      <c r="I364" s="138"/>
      <c r="J364" s="139">
        <f>ROUND(I364*H364,2)</f>
        <v>0</v>
      </c>
      <c r="K364" s="135" t="s">
        <v>721</v>
      </c>
      <c r="L364" s="33"/>
      <c r="M364" s="140" t="s">
        <v>42</v>
      </c>
      <c r="N364" s="141" t="s">
        <v>50</v>
      </c>
      <c r="P364" s="142">
        <f>O364*H364</f>
        <v>0</v>
      </c>
      <c r="Q364" s="142">
        <v>0</v>
      </c>
      <c r="R364" s="142">
        <f>Q364*H364</f>
        <v>0</v>
      </c>
      <c r="S364" s="142">
        <v>0</v>
      </c>
      <c r="T364" s="143">
        <f>S364*H364</f>
        <v>0</v>
      </c>
      <c r="AR364" s="144" t="s">
        <v>311</v>
      </c>
      <c r="AT364" s="144" t="s">
        <v>307</v>
      </c>
      <c r="AU364" s="144" t="s">
        <v>88</v>
      </c>
      <c r="AY364" s="18" t="s">
        <v>305</v>
      </c>
      <c r="BE364" s="145">
        <f>IF(N364="základní",J364,0)</f>
        <v>0</v>
      </c>
      <c r="BF364" s="145">
        <f>IF(N364="snížená",J364,0)</f>
        <v>0</v>
      </c>
      <c r="BG364" s="145">
        <f>IF(N364="zákl. přenesená",J364,0)</f>
        <v>0</v>
      </c>
      <c r="BH364" s="145">
        <f>IF(N364="sníž. přenesená",J364,0)</f>
        <v>0</v>
      </c>
      <c r="BI364" s="145">
        <f>IF(N364="nulová",J364,0)</f>
        <v>0</v>
      </c>
      <c r="BJ364" s="18" t="s">
        <v>86</v>
      </c>
      <c r="BK364" s="145">
        <f>ROUND(I364*H364,2)</f>
        <v>0</v>
      </c>
      <c r="BL364" s="18" t="s">
        <v>311</v>
      </c>
      <c r="BM364" s="144" t="s">
        <v>1602</v>
      </c>
    </row>
    <row r="365" spans="2:65" s="1" customFormat="1" ht="11.25">
      <c r="B365" s="33"/>
      <c r="D365" s="146" t="s">
        <v>313</v>
      </c>
      <c r="F365" s="147" t="s">
        <v>7135</v>
      </c>
      <c r="I365" s="148"/>
      <c r="L365" s="33"/>
      <c r="M365" s="149"/>
      <c r="T365" s="54"/>
      <c r="AT365" s="18" t="s">
        <v>313</v>
      </c>
      <c r="AU365" s="18" t="s">
        <v>88</v>
      </c>
    </row>
    <row r="366" spans="2:65" s="1" customFormat="1" ht="19.5">
      <c r="B366" s="33"/>
      <c r="D366" s="146" t="s">
        <v>1012</v>
      </c>
      <c r="F366" s="189" t="s">
        <v>7136</v>
      </c>
      <c r="I366" s="148"/>
      <c r="L366" s="33"/>
      <c r="M366" s="149"/>
      <c r="T366" s="54"/>
      <c r="AT366" s="18" t="s">
        <v>1012</v>
      </c>
      <c r="AU366" s="18" t="s">
        <v>88</v>
      </c>
    </row>
    <row r="367" spans="2:65" s="1" customFormat="1" ht="16.5" customHeight="1">
      <c r="B367" s="33"/>
      <c r="C367" s="133" t="s">
        <v>1000</v>
      </c>
      <c r="D367" s="133" t="s">
        <v>307</v>
      </c>
      <c r="E367" s="134" t="s">
        <v>7137</v>
      </c>
      <c r="F367" s="135" t="s">
        <v>7138</v>
      </c>
      <c r="G367" s="136" t="s">
        <v>5668</v>
      </c>
      <c r="H367" s="137">
        <v>1</v>
      </c>
      <c r="I367" s="138"/>
      <c r="J367" s="139">
        <f>ROUND(I367*H367,2)</f>
        <v>0</v>
      </c>
      <c r="K367" s="135" t="s">
        <v>721</v>
      </c>
      <c r="L367" s="33"/>
      <c r="M367" s="140" t="s">
        <v>42</v>
      </c>
      <c r="N367" s="141" t="s">
        <v>50</v>
      </c>
      <c r="P367" s="142">
        <f>O367*H367</f>
        <v>0</v>
      </c>
      <c r="Q367" s="142">
        <v>0</v>
      </c>
      <c r="R367" s="142">
        <f>Q367*H367</f>
        <v>0</v>
      </c>
      <c r="S367" s="142">
        <v>0</v>
      </c>
      <c r="T367" s="143">
        <f>S367*H367</f>
        <v>0</v>
      </c>
      <c r="AR367" s="144" t="s">
        <v>311</v>
      </c>
      <c r="AT367" s="144" t="s">
        <v>307</v>
      </c>
      <c r="AU367" s="144" t="s">
        <v>88</v>
      </c>
      <c r="AY367" s="18" t="s">
        <v>305</v>
      </c>
      <c r="BE367" s="145">
        <f>IF(N367="základní",J367,0)</f>
        <v>0</v>
      </c>
      <c r="BF367" s="145">
        <f>IF(N367="snížená",J367,0)</f>
        <v>0</v>
      </c>
      <c r="BG367" s="145">
        <f>IF(N367="zákl. přenesená",J367,0)</f>
        <v>0</v>
      </c>
      <c r="BH367" s="145">
        <f>IF(N367="sníž. přenesená",J367,0)</f>
        <v>0</v>
      </c>
      <c r="BI367" s="145">
        <f>IF(N367="nulová",J367,0)</f>
        <v>0</v>
      </c>
      <c r="BJ367" s="18" t="s">
        <v>86</v>
      </c>
      <c r="BK367" s="145">
        <f>ROUND(I367*H367,2)</f>
        <v>0</v>
      </c>
      <c r="BL367" s="18" t="s">
        <v>311</v>
      </c>
      <c r="BM367" s="144" t="s">
        <v>1612</v>
      </c>
    </row>
    <row r="368" spans="2:65" s="1" customFormat="1" ht="11.25">
      <c r="B368" s="33"/>
      <c r="D368" s="146" t="s">
        <v>313</v>
      </c>
      <c r="F368" s="147" t="s">
        <v>7138</v>
      </c>
      <c r="I368" s="148"/>
      <c r="L368" s="33"/>
      <c r="M368" s="149"/>
      <c r="T368" s="54"/>
      <c r="AT368" s="18" t="s">
        <v>313</v>
      </c>
      <c r="AU368" s="18" t="s">
        <v>88</v>
      </c>
    </row>
    <row r="369" spans="2:65" s="1" customFormat="1" ht="19.5">
      <c r="B369" s="33"/>
      <c r="D369" s="146" t="s">
        <v>1012</v>
      </c>
      <c r="F369" s="189" t="s">
        <v>7139</v>
      </c>
      <c r="I369" s="148"/>
      <c r="L369" s="33"/>
      <c r="M369" s="149"/>
      <c r="T369" s="54"/>
      <c r="AT369" s="18" t="s">
        <v>1012</v>
      </c>
      <c r="AU369" s="18" t="s">
        <v>88</v>
      </c>
    </row>
    <row r="370" spans="2:65" s="1" customFormat="1" ht="16.5" customHeight="1">
      <c r="B370" s="33"/>
      <c r="C370" s="133" t="s">
        <v>1008</v>
      </c>
      <c r="D370" s="133" t="s">
        <v>307</v>
      </c>
      <c r="E370" s="134" t="s">
        <v>7140</v>
      </c>
      <c r="F370" s="135" t="s">
        <v>7141</v>
      </c>
      <c r="G370" s="136" t="s">
        <v>5668</v>
      </c>
      <c r="H370" s="137">
        <v>1</v>
      </c>
      <c r="I370" s="138"/>
      <c r="J370" s="139">
        <f>ROUND(I370*H370,2)</f>
        <v>0</v>
      </c>
      <c r="K370" s="135" t="s">
        <v>721</v>
      </c>
      <c r="L370" s="33"/>
      <c r="M370" s="140" t="s">
        <v>42</v>
      </c>
      <c r="N370" s="141" t="s">
        <v>50</v>
      </c>
      <c r="P370" s="142">
        <f>O370*H370</f>
        <v>0</v>
      </c>
      <c r="Q370" s="142">
        <v>0</v>
      </c>
      <c r="R370" s="142">
        <f>Q370*H370</f>
        <v>0</v>
      </c>
      <c r="S370" s="142">
        <v>0</v>
      </c>
      <c r="T370" s="143">
        <f>S370*H370</f>
        <v>0</v>
      </c>
      <c r="AR370" s="144" t="s">
        <v>311</v>
      </c>
      <c r="AT370" s="144" t="s">
        <v>307</v>
      </c>
      <c r="AU370" s="144" t="s">
        <v>88</v>
      </c>
      <c r="AY370" s="18" t="s">
        <v>305</v>
      </c>
      <c r="BE370" s="145">
        <f>IF(N370="základní",J370,0)</f>
        <v>0</v>
      </c>
      <c r="BF370" s="145">
        <f>IF(N370="snížená",J370,0)</f>
        <v>0</v>
      </c>
      <c r="BG370" s="145">
        <f>IF(N370="zákl. přenesená",J370,0)</f>
        <v>0</v>
      </c>
      <c r="BH370" s="145">
        <f>IF(N370="sníž. přenesená",J370,0)</f>
        <v>0</v>
      </c>
      <c r="BI370" s="145">
        <f>IF(N370="nulová",J370,0)</f>
        <v>0</v>
      </c>
      <c r="BJ370" s="18" t="s">
        <v>86</v>
      </c>
      <c r="BK370" s="145">
        <f>ROUND(I370*H370,2)</f>
        <v>0</v>
      </c>
      <c r="BL370" s="18" t="s">
        <v>311</v>
      </c>
      <c r="BM370" s="144" t="s">
        <v>1634</v>
      </c>
    </row>
    <row r="371" spans="2:65" s="1" customFormat="1" ht="11.25">
      <c r="B371" s="33"/>
      <c r="D371" s="146" t="s">
        <v>313</v>
      </c>
      <c r="F371" s="147" t="s">
        <v>7141</v>
      </c>
      <c r="I371" s="148"/>
      <c r="L371" s="33"/>
      <c r="M371" s="149"/>
      <c r="T371" s="54"/>
      <c r="AT371" s="18" t="s">
        <v>313</v>
      </c>
      <c r="AU371" s="18" t="s">
        <v>88</v>
      </c>
    </row>
    <row r="372" spans="2:65" s="1" customFormat="1" ht="19.5">
      <c r="B372" s="33"/>
      <c r="D372" s="146" t="s">
        <v>1012</v>
      </c>
      <c r="F372" s="189" t="s">
        <v>7142</v>
      </c>
      <c r="I372" s="148"/>
      <c r="L372" s="33"/>
      <c r="M372" s="149"/>
      <c r="T372" s="54"/>
      <c r="AT372" s="18" t="s">
        <v>1012</v>
      </c>
      <c r="AU372" s="18" t="s">
        <v>88</v>
      </c>
    </row>
    <row r="373" spans="2:65" s="1" customFormat="1" ht="16.5" customHeight="1">
      <c r="B373" s="33"/>
      <c r="C373" s="133" t="s">
        <v>1016</v>
      </c>
      <c r="D373" s="133" t="s">
        <v>307</v>
      </c>
      <c r="E373" s="134" t="s">
        <v>7143</v>
      </c>
      <c r="F373" s="135" t="s">
        <v>7144</v>
      </c>
      <c r="G373" s="136" t="s">
        <v>5668</v>
      </c>
      <c r="H373" s="137">
        <v>2</v>
      </c>
      <c r="I373" s="138"/>
      <c r="J373" s="139">
        <f>ROUND(I373*H373,2)</f>
        <v>0</v>
      </c>
      <c r="K373" s="135" t="s">
        <v>721</v>
      </c>
      <c r="L373" s="33"/>
      <c r="M373" s="140" t="s">
        <v>42</v>
      </c>
      <c r="N373" s="141" t="s">
        <v>50</v>
      </c>
      <c r="P373" s="142">
        <f>O373*H373</f>
        <v>0</v>
      </c>
      <c r="Q373" s="142">
        <v>0</v>
      </c>
      <c r="R373" s="142">
        <f>Q373*H373</f>
        <v>0</v>
      </c>
      <c r="S373" s="142">
        <v>0</v>
      </c>
      <c r="T373" s="143">
        <f>S373*H373</f>
        <v>0</v>
      </c>
      <c r="AR373" s="144" t="s">
        <v>311</v>
      </c>
      <c r="AT373" s="144" t="s">
        <v>307</v>
      </c>
      <c r="AU373" s="144" t="s">
        <v>88</v>
      </c>
      <c r="AY373" s="18" t="s">
        <v>305</v>
      </c>
      <c r="BE373" s="145">
        <f>IF(N373="základní",J373,0)</f>
        <v>0</v>
      </c>
      <c r="BF373" s="145">
        <f>IF(N373="snížená",J373,0)</f>
        <v>0</v>
      </c>
      <c r="BG373" s="145">
        <f>IF(N373="zákl. přenesená",J373,0)</f>
        <v>0</v>
      </c>
      <c r="BH373" s="145">
        <f>IF(N373="sníž. přenesená",J373,0)</f>
        <v>0</v>
      </c>
      <c r="BI373" s="145">
        <f>IF(N373="nulová",J373,0)</f>
        <v>0</v>
      </c>
      <c r="BJ373" s="18" t="s">
        <v>86</v>
      </c>
      <c r="BK373" s="145">
        <f>ROUND(I373*H373,2)</f>
        <v>0</v>
      </c>
      <c r="BL373" s="18" t="s">
        <v>311</v>
      </c>
      <c r="BM373" s="144" t="s">
        <v>1649</v>
      </c>
    </row>
    <row r="374" spans="2:65" s="1" customFormat="1" ht="11.25">
      <c r="B374" s="33"/>
      <c r="D374" s="146" t="s">
        <v>313</v>
      </c>
      <c r="F374" s="147" t="s">
        <v>7144</v>
      </c>
      <c r="I374" s="148"/>
      <c r="L374" s="33"/>
      <c r="M374" s="149"/>
      <c r="T374" s="54"/>
      <c r="AT374" s="18" t="s">
        <v>313</v>
      </c>
      <c r="AU374" s="18" t="s">
        <v>88</v>
      </c>
    </row>
    <row r="375" spans="2:65" s="1" customFormat="1" ht="19.5">
      <c r="B375" s="33"/>
      <c r="D375" s="146" t="s">
        <v>1012</v>
      </c>
      <c r="F375" s="189" t="s">
        <v>7145</v>
      </c>
      <c r="I375" s="148"/>
      <c r="L375" s="33"/>
      <c r="M375" s="149"/>
      <c r="T375" s="54"/>
      <c r="AT375" s="18" t="s">
        <v>1012</v>
      </c>
      <c r="AU375" s="18" t="s">
        <v>88</v>
      </c>
    </row>
    <row r="376" spans="2:65" s="1" customFormat="1" ht="16.5" customHeight="1">
      <c r="B376" s="33"/>
      <c r="C376" s="133" t="s">
        <v>1022</v>
      </c>
      <c r="D376" s="133" t="s">
        <v>307</v>
      </c>
      <c r="E376" s="134" t="s">
        <v>7146</v>
      </c>
      <c r="F376" s="135" t="s">
        <v>7114</v>
      </c>
      <c r="G376" s="136" t="s">
        <v>5668</v>
      </c>
      <c r="H376" s="137">
        <v>1</v>
      </c>
      <c r="I376" s="138"/>
      <c r="J376" s="139">
        <f>ROUND(I376*H376,2)</f>
        <v>0</v>
      </c>
      <c r="K376" s="135" t="s">
        <v>721</v>
      </c>
      <c r="L376" s="33"/>
      <c r="M376" s="140" t="s">
        <v>42</v>
      </c>
      <c r="N376" s="141" t="s">
        <v>50</v>
      </c>
      <c r="P376" s="142">
        <f>O376*H376</f>
        <v>0</v>
      </c>
      <c r="Q376" s="142">
        <v>0</v>
      </c>
      <c r="R376" s="142">
        <f>Q376*H376</f>
        <v>0</v>
      </c>
      <c r="S376" s="142">
        <v>0</v>
      </c>
      <c r="T376" s="143">
        <f>S376*H376</f>
        <v>0</v>
      </c>
      <c r="AR376" s="144" t="s">
        <v>311</v>
      </c>
      <c r="AT376" s="144" t="s">
        <v>307</v>
      </c>
      <c r="AU376" s="144" t="s">
        <v>88</v>
      </c>
      <c r="AY376" s="18" t="s">
        <v>305</v>
      </c>
      <c r="BE376" s="145">
        <f>IF(N376="základní",J376,0)</f>
        <v>0</v>
      </c>
      <c r="BF376" s="145">
        <f>IF(N376="snížená",J376,0)</f>
        <v>0</v>
      </c>
      <c r="BG376" s="145">
        <f>IF(N376="zákl. přenesená",J376,0)</f>
        <v>0</v>
      </c>
      <c r="BH376" s="145">
        <f>IF(N376="sníž. přenesená",J376,0)</f>
        <v>0</v>
      </c>
      <c r="BI376" s="145">
        <f>IF(N376="nulová",J376,0)</f>
        <v>0</v>
      </c>
      <c r="BJ376" s="18" t="s">
        <v>86</v>
      </c>
      <c r="BK376" s="145">
        <f>ROUND(I376*H376,2)</f>
        <v>0</v>
      </c>
      <c r="BL376" s="18" t="s">
        <v>311</v>
      </c>
      <c r="BM376" s="144" t="s">
        <v>1663</v>
      </c>
    </row>
    <row r="377" spans="2:65" s="1" customFormat="1" ht="11.25">
      <c r="B377" s="33"/>
      <c r="D377" s="146" t="s">
        <v>313</v>
      </c>
      <c r="F377" s="147" t="s">
        <v>7114</v>
      </c>
      <c r="I377" s="148"/>
      <c r="L377" s="33"/>
      <c r="M377" s="149"/>
      <c r="T377" s="54"/>
      <c r="AT377" s="18" t="s">
        <v>313</v>
      </c>
      <c r="AU377" s="18" t="s">
        <v>88</v>
      </c>
    </row>
    <row r="378" spans="2:65" s="1" customFormat="1" ht="19.5">
      <c r="B378" s="33"/>
      <c r="D378" s="146" t="s">
        <v>1012</v>
      </c>
      <c r="F378" s="189" t="s">
        <v>7147</v>
      </c>
      <c r="I378" s="148"/>
      <c r="L378" s="33"/>
      <c r="M378" s="149"/>
      <c r="T378" s="54"/>
      <c r="AT378" s="18" t="s">
        <v>1012</v>
      </c>
      <c r="AU378" s="18" t="s">
        <v>88</v>
      </c>
    </row>
    <row r="379" spans="2:65" s="1" customFormat="1" ht="16.5" customHeight="1">
      <c r="B379" s="33"/>
      <c r="C379" s="133" t="s">
        <v>1030</v>
      </c>
      <c r="D379" s="133" t="s">
        <v>307</v>
      </c>
      <c r="E379" s="134" t="s">
        <v>7148</v>
      </c>
      <c r="F379" s="135" t="s">
        <v>7120</v>
      </c>
      <c r="G379" s="136" t="s">
        <v>5668</v>
      </c>
      <c r="H379" s="137">
        <v>1</v>
      </c>
      <c r="I379" s="138"/>
      <c r="J379" s="139">
        <f>ROUND(I379*H379,2)</f>
        <v>0</v>
      </c>
      <c r="K379" s="135" t="s">
        <v>721</v>
      </c>
      <c r="L379" s="33"/>
      <c r="M379" s="140" t="s">
        <v>42</v>
      </c>
      <c r="N379" s="141" t="s">
        <v>50</v>
      </c>
      <c r="P379" s="142">
        <f>O379*H379</f>
        <v>0</v>
      </c>
      <c r="Q379" s="142">
        <v>0</v>
      </c>
      <c r="R379" s="142">
        <f>Q379*H379</f>
        <v>0</v>
      </c>
      <c r="S379" s="142">
        <v>0</v>
      </c>
      <c r="T379" s="143">
        <f>S379*H379</f>
        <v>0</v>
      </c>
      <c r="AR379" s="144" t="s">
        <v>311</v>
      </c>
      <c r="AT379" s="144" t="s">
        <v>307</v>
      </c>
      <c r="AU379" s="144" t="s">
        <v>88</v>
      </c>
      <c r="AY379" s="18" t="s">
        <v>305</v>
      </c>
      <c r="BE379" s="145">
        <f>IF(N379="základní",J379,0)</f>
        <v>0</v>
      </c>
      <c r="BF379" s="145">
        <f>IF(N379="snížená",J379,0)</f>
        <v>0</v>
      </c>
      <c r="BG379" s="145">
        <f>IF(N379="zákl. přenesená",J379,0)</f>
        <v>0</v>
      </c>
      <c r="BH379" s="145">
        <f>IF(N379="sníž. přenesená",J379,0)</f>
        <v>0</v>
      </c>
      <c r="BI379" s="145">
        <f>IF(N379="nulová",J379,0)</f>
        <v>0</v>
      </c>
      <c r="BJ379" s="18" t="s">
        <v>86</v>
      </c>
      <c r="BK379" s="145">
        <f>ROUND(I379*H379,2)</f>
        <v>0</v>
      </c>
      <c r="BL379" s="18" t="s">
        <v>311</v>
      </c>
      <c r="BM379" s="144" t="s">
        <v>1677</v>
      </c>
    </row>
    <row r="380" spans="2:65" s="1" customFormat="1" ht="11.25">
      <c r="B380" s="33"/>
      <c r="D380" s="146" t="s">
        <v>313</v>
      </c>
      <c r="F380" s="147" t="s">
        <v>7120</v>
      </c>
      <c r="I380" s="148"/>
      <c r="L380" s="33"/>
      <c r="M380" s="149"/>
      <c r="T380" s="54"/>
      <c r="AT380" s="18" t="s">
        <v>313</v>
      </c>
      <c r="AU380" s="18" t="s">
        <v>88</v>
      </c>
    </row>
    <row r="381" spans="2:65" s="1" customFormat="1" ht="29.25">
      <c r="B381" s="33"/>
      <c r="D381" s="146" t="s">
        <v>1012</v>
      </c>
      <c r="F381" s="189" t="s">
        <v>7149</v>
      </c>
      <c r="I381" s="148"/>
      <c r="L381" s="33"/>
      <c r="M381" s="149"/>
      <c r="T381" s="54"/>
      <c r="AT381" s="18" t="s">
        <v>1012</v>
      </c>
      <c r="AU381" s="18" t="s">
        <v>88</v>
      </c>
    </row>
    <row r="382" spans="2:65" s="1" customFormat="1" ht="16.5" customHeight="1">
      <c r="B382" s="33"/>
      <c r="C382" s="133" t="s">
        <v>1037</v>
      </c>
      <c r="D382" s="133" t="s">
        <v>307</v>
      </c>
      <c r="E382" s="134" t="s">
        <v>7150</v>
      </c>
      <c r="F382" s="135" t="s">
        <v>7151</v>
      </c>
      <c r="G382" s="136" t="s">
        <v>5668</v>
      </c>
      <c r="H382" s="137">
        <v>1</v>
      </c>
      <c r="I382" s="138"/>
      <c r="J382" s="139">
        <f>ROUND(I382*H382,2)</f>
        <v>0</v>
      </c>
      <c r="K382" s="135" t="s">
        <v>721</v>
      </c>
      <c r="L382" s="33"/>
      <c r="M382" s="140" t="s">
        <v>42</v>
      </c>
      <c r="N382" s="141" t="s">
        <v>50</v>
      </c>
      <c r="P382" s="142">
        <f>O382*H382</f>
        <v>0</v>
      </c>
      <c r="Q382" s="142">
        <v>0</v>
      </c>
      <c r="R382" s="142">
        <f>Q382*H382</f>
        <v>0</v>
      </c>
      <c r="S382" s="142">
        <v>0</v>
      </c>
      <c r="T382" s="143">
        <f>S382*H382</f>
        <v>0</v>
      </c>
      <c r="AR382" s="144" t="s">
        <v>311</v>
      </c>
      <c r="AT382" s="144" t="s">
        <v>307</v>
      </c>
      <c r="AU382" s="144" t="s">
        <v>88</v>
      </c>
      <c r="AY382" s="18" t="s">
        <v>305</v>
      </c>
      <c r="BE382" s="145">
        <f>IF(N382="základní",J382,0)</f>
        <v>0</v>
      </c>
      <c r="BF382" s="145">
        <f>IF(N382="snížená",J382,0)</f>
        <v>0</v>
      </c>
      <c r="BG382" s="145">
        <f>IF(N382="zákl. přenesená",J382,0)</f>
        <v>0</v>
      </c>
      <c r="BH382" s="145">
        <f>IF(N382="sníž. přenesená",J382,0)</f>
        <v>0</v>
      </c>
      <c r="BI382" s="145">
        <f>IF(N382="nulová",J382,0)</f>
        <v>0</v>
      </c>
      <c r="BJ382" s="18" t="s">
        <v>86</v>
      </c>
      <c r="BK382" s="145">
        <f>ROUND(I382*H382,2)</f>
        <v>0</v>
      </c>
      <c r="BL382" s="18" t="s">
        <v>311</v>
      </c>
      <c r="BM382" s="144" t="s">
        <v>1688</v>
      </c>
    </row>
    <row r="383" spans="2:65" s="1" customFormat="1" ht="11.25">
      <c r="B383" s="33"/>
      <c r="D383" s="146" t="s">
        <v>313</v>
      </c>
      <c r="F383" s="147" t="s">
        <v>7151</v>
      </c>
      <c r="I383" s="148"/>
      <c r="L383" s="33"/>
      <c r="M383" s="149"/>
      <c r="T383" s="54"/>
      <c r="AT383" s="18" t="s">
        <v>313</v>
      </c>
      <c r="AU383" s="18" t="s">
        <v>88</v>
      </c>
    </row>
    <row r="384" spans="2:65" s="1" customFormat="1" ht="68.25">
      <c r="B384" s="33"/>
      <c r="D384" s="146" t="s">
        <v>1012</v>
      </c>
      <c r="F384" s="189" t="s">
        <v>7152</v>
      </c>
      <c r="I384" s="148"/>
      <c r="L384" s="33"/>
      <c r="M384" s="149"/>
      <c r="T384" s="54"/>
      <c r="AT384" s="18" t="s">
        <v>1012</v>
      </c>
      <c r="AU384" s="18" t="s">
        <v>88</v>
      </c>
    </row>
    <row r="385" spans="2:65" s="1" customFormat="1" ht="16.5" customHeight="1">
      <c r="B385" s="33"/>
      <c r="C385" s="133" t="s">
        <v>1043</v>
      </c>
      <c r="D385" s="133" t="s">
        <v>307</v>
      </c>
      <c r="E385" s="134" t="s">
        <v>7153</v>
      </c>
      <c r="F385" s="135" t="s">
        <v>7154</v>
      </c>
      <c r="G385" s="136" t="s">
        <v>5668</v>
      </c>
      <c r="H385" s="137">
        <v>3</v>
      </c>
      <c r="I385" s="138"/>
      <c r="J385" s="139">
        <f>ROUND(I385*H385,2)</f>
        <v>0</v>
      </c>
      <c r="K385" s="135" t="s">
        <v>721</v>
      </c>
      <c r="L385" s="33"/>
      <c r="M385" s="140" t="s">
        <v>42</v>
      </c>
      <c r="N385" s="141" t="s">
        <v>50</v>
      </c>
      <c r="P385" s="142">
        <f>O385*H385</f>
        <v>0</v>
      </c>
      <c r="Q385" s="142">
        <v>0</v>
      </c>
      <c r="R385" s="142">
        <f>Q385*H385</f>
        <v>0</v>
      </c>
      <c r="S385" s="142">
        <v>0</v>
      </c>
      <c r="T385" s="143">
        <f>S385*H385</f>
        <v>0</v>
      </c>
      <c r="AR385" s="144" t="s">
        <v>311</v>
      </c>
      <c r="AT385" s="144" t="s">
        <v>307</v>
      </c>
      <c r="AU385" s="144" t="s">
        <v>88</v>
      </c>
      <c r="AY385" s="18" t="s">
        <v>305</v>
      </c>
      <c r="BE385" s="145">
        <f>IF(N385="základní",J385,0)</f>
        <v>0</v>
      </c>
      <c r="BF385" s="145">
        <f>IF(N385="snížená",J385,0)</f>
        <v>0</v>
      </c>
      <c r="BG385" s="145">
        <f>IF(N385="zákl. přenesená",J385,0)</f>
        <v>0</v>
      </c>
      <c r="BH385" s="145">
        <f>IF(N385="sníž. přenesená",J385,0)</f>
        <v>0</v>
      </c>
      <c r="BI385" s="145">
        <f>IF(N385="nulová",J385,0)</f>
        <v>0</v>
      </c>
      <c r="BJ385" s="18" t="s">
        <v>86</v>
      </c>
      <c r="BK385" s="145">
        <f>ROUND(I385*H385,2)</f>
        <v>0</v>
      </c>
      <c r="BL385" s="18" t="s">
        <v>311</v>
      </c>
      <c r="BM385" s="144" t="s">
        <v>1701</v>
      </c>
    </row>
    <row r="386" spans="2:65" s="1" customFormat="1" ht="11.25">
      <c r="B386" s="33"/>
      <c r="D386" s="146" t="s">
        <v>313</v>
      </c>
      <c r="F386" s="147" t="s">
        <v>7154</v>
      </c>
      <c r="I386" s="148"/>
      <c r="L386" s="33"/>
      <c r="M386" s="149"/>
      <c r="T386" s="54"/>
      <c r="AT386" s="18" t="s">
        <v>313</v>
      </c>
      <c r="AU386" s="18" t="s">
        <v>88</v>
      </c>
    </row>
    <row r="387" spans="2:65" s="1" customFormat="1" ht="19.5">
      <c r="B387" s="33"/>
      <c r="D387" s="146" t="s">
        <v>1012</v>
      </c>
      <c r="F387" s="189" t="s">
        <v>7155</v>
      </c>
      <c r="I387" s="148"/>
      <c r="L387" s="33"/>
      <c r="M387" s="149"/>
      <c r="T387" s="54"/>
      <c r="AT387" s="18" t="s">
        <v>1012</v>
      </c>
      <c r="AU387" s="18" t="s">
        <v>88</v>
      </c>
    </row>
    <row r="388" spans="2:65" s="1" customFormat="1" ht="16.5" customHeight="1">
      <c r="B388" s="33"/>
      <c r="C388" s="133" t="s">
        <v>1053</v>
      </c>
      <c r="D388" s="133" t="s">
        <v>307</v>
      </c>
      <c r="E388" s="134" t="s">
        <v>7156</v>
      </c>
      <c r="F388" s="135" t="s">
        <v>7157</v>
      </c>
      <c r="G388" s="136" t="s">
        <v>5668</v>
      </c>
      <c r="H388" s="137">
        <v>4</v>
      </c>
      <c r="I388" s="138"/>
      <c r="J388" s="139">
        <f>ROUND(I388*H388,2)</f>
        <v>0</v>
      </c>
      <c r="K388" s="135" t="s">
        <v>721</v>
      </c>
      <c r="L388" s="33"/>
      <c r="M388" s="140" t="s">
        <v>42</v>
      </c>
      <c r="N388" s="141" t="s">
        <v>50</v>
      </c>
      <c r="P388" s="142">
        <f>O388*H388</f>
        <v>0</v>
      </c>
      <c r="Q388" s="142">
        <v>0</v>
      </c>
      <c r="R388" s="142">
        <f>Q388*H388</f>
        <v>0</v>
      </c>
      <c r="S388" s="142">
        <v>0</v>
      </c>
      <c r="T388" s="143">
        <f>S388*H388</f>
        <v>0</v>
      </c>
      <c r="AR388" s="144" t="s">
        <v>311</v>
      </c>
      <c r="AT388" s="144" t="s">
        <v>307</v>
      </c>
      <c r="AU388" s="144" t="s">
        <v>88</v>
      </c>
      <c r="AY388" s="18" t="s">
        <v>305</v>
      </c>
      <c r="BE388" s="145">
        <f>IF(N388="základní",J388,0)</f>
        <v>0</v>
      </c>
      <c r="BF388" s="145">
        <f>IF(N388="snížená",J388,0)</f>
        <v>0</v>
      </c>
      <c r="BG388" s="145">
        <f>IF(N388="zákl. přenesená",J388,0)</f>
        <v>0</v>
      </c>
      <c r="BH388" s="145">
        <f>IF(N388="sníž. přenesená",J388,0)</f>
        <v>0</v>
      </c>
      <c r="BI388" s="145">
        <f>IF(N388="nulová",J388,0)</f>
        <v>0</v>
      </c>
      <c r="BJ388" s="18" t="s">
        <v>86</v>
      </c>
      <c r="BK388" s="145">
        <f>ROUND(I388*H388,2)</f>
        <v>0</v>
      </c>
      <c r="BL388" s="18" t="s">
        <v>311</v>
      </c>
      <c r="BM388" s="144" t="s">
        <v>1717</v>
      </c>
    </row>
    <row r="389" spans="2:65" s="1" customFormat="1" ht="11.25">
      <c r="B389" s="33"/>
      <c r="D389" s="146" t="s">
        <v>313</v>
      </c>
      <c r="F389" s="147" t="s">
        <v>7157</v>
      </c>
      <c r="I389" s="148"/>
      <c r="L389" s="33"/>
      <c r="M389" s="149"/>
      <c r="T389" s="54"/>
      <c r="AT389" s="18" t="s">
        <v>313</v>
      </c>
      <c r="AU389" s="18" t="s">
        <v>88</v>
      </c>
    </row>
    <row r="390" spans="2:65" s="1" customFormat="1" ht="19.5">
      <c r="B390" s="33"/>
      <c r="D390" s="146" t="s">
        <v>1012</v>
      </c>
      <c r="F390" s="189" t="s">
        <v>7158</v>
      </c>
      <c r="I390" s="148"/>
      <c r="L390" s="33"/>
      <c r="M390" s="149"/>
      <c r="T390" s="54"/>
      <c r="AT390" s="18" t="s">
        <v>1012</v>
      </c>
      <c r="AU390" s="18" t="s">
        <v>88</v>
      </c>
    </row>
    <row r="391" spans="2:65" s="1" customFormat="1" ht="16.5" customHeight="1">
      <c r="B391" s="33"/>
      <c r="C391" s="133" t="s">
        <v>1063</v>
      </c>
      <c r="D391" s="133" t="s">
        <v>307</v>
      </c>
      <c r="E391" s="134" t="s">
        <v>7159</v>
      </c>
      <c r="F391" s="135" t="s">
        <v>7160</v>
      </c>
      <c r="G391" s="136" t="s">
        <v>5668</v>
      </c>
      <c r="H391" s="137">
        <v>1</v>
      </c>
      <c r="I391" s="138"/>
      <c r="J391" s="139">
        <f>ROUND(I391*H391,2)</f>
        <v>0</v>
      </c>
      <c r="K391" s="135" t="s">
        <v>721</v>
      </c>
      <c r="L391" s="33"/>
      <c r="M391" s="140" t="s">
        <v>42</v>
      </c>
      <c r="N391" s="141" t="s">
        <v>50</v>
      </c>
      <c r="P391" s="142">
        <f>O391*H391</f>
        <v>0</v>
      </c>
      <c r="Q391" s="142">
        <v>0</v>
      </c>
      <c r="R391" s="142">
        <f>Q391*H391</f>
        <v>0</v>
      </c>
      <c r="S391" s="142">
        <v>0</v>
      </c>
      <c r="T391" s="143">
        <f>S391*H391</f>
        <v>0</v>
      </c>
      <c r="AR391" s="144" t="s">
        <v>311</v>
      </c>
      <c r="AT391" s="144" t="s">
        <v>307</v>
      </c>
      <c r="AU391" s="144" t="s">
        <v>88</v>
      </c>
      <c r="AY391" s="18" t="s">
        <v>305</v>
      </c>
      <c r="BE391" s="145">
        <f>IF(N391="základní",J391,0)</f>
        <v>0</v>
      </c>
      <c r="BF391" s="145">
        <f>IF(N391="snížená",J391,0)</f>
        <v>0</v>
      </c>
      <c r="BG391" s="145">
        <f>IF(N391="zákl. přenesená",J391,0)</f>
        <v>0</v>
      </c>
      <c r="BH391" s="145">
        <f>IF(N391="sníž. přenesená",J391,0)</f>
        <v>0</v>
      </c>
      <c r="BI391" s="145">
        <f>IF(N391="nulová",J391,0)</f>
        <v>0</v>
      </c>
      <c r="BJ391" s="18" t="s">
        <v>86</v>
      </c>
      <c r="BK391" s="145">
        <f>ROUND(I391*H391,2)</f>
        <v>0</v>
      </c>
      <c r="BL391" s="18" t="s">
        <v>311</v>
      </c>
      <c r="BM391" s="144" t="s">
        <v>1730</v>
      </c>
    </row>
    <row r="392" spans="2:65" s="1" customFormat="1" ht="11.25">
      <c r="B392" s="33"/>
      <c r="D392" s="146" t="s">
        <v>313</v>
      </c>
      <c r="F392" s="147" t="s">
        <v>7160</v>
      </c>
      <c r="I392" s="148"/>
      <c r="L392" s="33"/>
      <c r="M392" s="149"/>
      <c r="T392" s="54"/>
      <c r="AT392" s="18" t="s">
        <v>313</v>
      </c>
      <c r="AU392" s="18" t="s">
        <v>88</v>
      </c>
    </row>
    <row r="393" spans="2:65" s="1" customFormat="1" ht="19.5">
      <c r="B393" s="33"/>
      <c r="D393" s="146" t="s">
        <v>1012</v>
      </c>
      <c r="F393" s="189" t="s">
        <v>7161</v>
      </c>
      <c r="I393" s="148"/>
      <c r="L393" s="33"/>
      <c r="M393" s="149"/>
      <c r="T393" s="54"/>
      <c r="AT393" s="18" t="s">
        <v>1012</v>
      </c>
      <c r="AU393" s="18" t="s">
        <v>88</v>
      </c>
    </row>
    <row r="394" spans="2:65" s="11" customFormat="1" ht="22.9" customHeight="1">
      <c r="B394" s="121"/>
      <c r="D394" s="122" t="s">
        <v>78</v>
      </c>
      <c r="E394" s="131" t="s">
        <v>7162</v>
      </c>
      <c r="F394" s="131" t="s">
        <v>7163</v>
      </c>
      <c r="I394" s="124"/>
      <c r="J394" s="132">
        <f>BK394</f>
        <v>0</v>
      </c>
      <c r="L394" s="121"/>
      <c r="M394" s="126"/>
      <c r="P394" s="127">
        <f>SUM(P395:P420)</f>
        <v>0</v>
      </c>
      <c r="R394" s="127">
        <f>SUM(R395:R420)</f>
        <v>0</v>
      </c>
      <c r="T394" s="128">
        <f>SUM(T395:T420)</f>
        <v>0</v>
      </c>
      <c r="AR394" s="122" t="s">
        <v>86</v>
      </c>
      <c r="AT394" s="129" t="s">
        <v>78</v>
      </c>
      <c r="AU394" s="129" t="s">
        <v>86</v>
      </c>
      <c r="AY394" s="122" t="s">
        <v>305</v>
      </c>
      <c r="BK394" s="130">
        <f>SUM(BK395:BK420)</f>
        <v>0</v>
      </c>
    </row>
    <row r="395" spans="2:65" s="1" customFormat="1" ht="55.5" customHeight="1">
      <c r="B395" s="33"/>
      <c r="C395" s="133" t="s">
        <v>1071</v>
      </c>
      <c r="D395" s="133" t="s">
        <v>307</v>
      </c>
      <c r="E395" s="134" t="s">
        <v>7164</v>
      </c>
      <c r="F395" s="135" t="s">
        <v>7165</v>
      </c>
      <c r="G395" s="136" t="s">
        <v>2158</v>
      </c>
      <c r="H395" s="137">
        <v>1</v>
      </c>
      <c r="I395" s="138"/>
      <c r="J395" s="139">
        <f>ROUND(I395*H395,2)</f>
        <v>0</v>
      </c>
      <c r="K395" s="135" t="s">
        <v>721</v>
      </c>
      <c r="L395" s="33"/>
      <c r="M395" s="140" t="s">
        <v>42</v>
      </c>
      <c r="N395" s="141" t="s">
        <v>50</v>
      </c>
      <c r="P395" s="142">
        <f>O395*H395</f>
        <v>0</v>
      </c>
      <c r="Q395" s="142">
        <v>0</v>
      </c>
      <c r="R395" s="142">
        <f>Q395*H395</f>
        <v>0</v>
      </c>
      <c r="S395" s="142">
        <v>0</v>
      </c>
      <c r="T395" s="143">
        <f>S395*H395</f>
        <v>0</v>
      </c>
      <c r="AR395" s="144" t="s">
        <v>311</v>
      </c>
      <c r="AT395" s="144" t="s">
        <v>307</v>
      </c>
      <c r="AU395" s="144" t="s">
        <v>88</v>
      </c>
      <c r="AY395" s="18" t="s">
        <v>305</v>
      </c>
      <c r="BE395" s="145">
        <f>IF(N395="základní",J395,0)</f>
        <v>0</v>
      </c>
      <c r="BF395" s="145">
        <f>IF(N395="snížená",J395,0)</f>
        <v>0</v>
      </c>
      <c r="BG395" s="145">
        <f>IF(N395="zákl. přenesená",J395,0)</f>
        <v>0</v>
      </c>
      <c r="BH395" s="145">
        <f>IF(N395="sníž. přenesená",J395,0)</f>
        <v>0</v>
      </c>
      <c r="BI395" s="145">
        <f>IF(N395="nulová",J395,0)</f>
        <v>0</v>
      </c>
      <c r="BJ395" s="18" t="s">
        <v>86</v>
      </c>
      <c r="BK395" s="145">
        <f>ROUND(I395*H395,2)</f>
        <v>0</v>
      </c>
      <c r="BL395" s="18" t="s">
        <v>311</v>
      </c>
      <c r="BM395" s="144" t="s">
        <v>1742</v>
      </c>
    </row>
    <row r="396" spans="2:65" s="1" customFormat="1" ht="29.25">
      <c r="B396" s="33"/>
      <c r="D396" s="146" t="s">
        <v>313</v>
      </c>
      <c r="F396" s="147" t="s">
        <v>7165</v>
      </c>
      <c r="I396" s="148"/>
      <c r="L396" s="33"/>
      <c r="M396" s="149"/>
      <c r="T396" s="54"/>
      <c r="AT396" s="18" t="s">
        <v>313</v>
      </c>
      <c r="AU396" s="18" t="s">
        <v>88</v>
      </c>
    </row>
    <row r="397" spans="2:65" s="1" customFormat="1" ht="16.5" customHeight="1">
      <c r="B397" s="33"/>
      <c r="C397" s="133" t="s">
        <v>1078</v>
      </c>
      <c r="D397" s="133" t="s">
        <v>307</v>
      </c>
      <c r="E397" s="134" t="s">
        <v>7166</v>
      </c>
      <c r="F397" s="135" t="s">
        <v>7167</v>
      </c>
      <c r="G397" s="136" t="s">
        <v>402</v>
      </c>
      <c r="H397" s="137">
        <v>532</v>
      </c>
      <c r="I397" s="138"/>
      <c r="J397" s="139">
        <f>ROUND(I397*H397,2)</f>
        <v>0</v>
      </c>
      <c r="K397" s="135" t="s">
        <v>721</v>
      </c>
      <c r="L397" s="33"/>
      <c r="M397" s="140" t="s">
        <v>42</v>
      </c>
      <c r="N397" s="141" t="s">
        <v>50</v>
      </c>
      <c r="P397" s="142">
        <f>O397*H397</f>
        <v>0</v>
      </c>
      <c r="Q397" s="142">
        <v>0</v>
      </c>
      <c r="R397" s="142">
        <f>Q397*H397</f>
        <v>0</v>
      </c>
      <c r="S397" s="142">
        <v>0</v>
      </c>
      <c r="T397" s="143">
        <f>S397*H397</f>
        <v>0</v>
      </c>
      <c r="AR397" s="144" t="s">
        <v>311</v>
      </c>
      <c r="AT397" s="144" t="s">
        <v>307</v>
      </c>
      <c r="AU397" s="144" t="s">
        <v>88</v>
      </c>
      <c r="AY397" s="18" t="s">
        <v>305</v>
      </c>
      <c r="BE397" s="145">
        <f>IF(N397="základní",J397,0)</f>
        <v>0</v>
      </c>
      <c r="BF397" s="145">
        <f>IF(N397="snížená",J397,0)</f>
        <v>0</v>
      </c>
      <c r="BG397" s="145">
        <f>IF(N397="zákl. přenesená",J397,0)</f>
        <v>0</v>
      </c>
      <c r="BH397" s="145">
        <f>IF(N397="sníž. přenesená",J397,0)</f>
        <v>0</v>
      </c>
      <c r="BI397" s="145">
        <f>IF(N397="nulová",J397,0)</f>
        <v>0</v>
      </c>
      <c r="BJ397" s="18" t="s">
        <v>86</v>
      </c>
      <c r="BK397" s="145">
        <f>ROUND(I397*H397,2)</f>
        <v>0</v>
      </c>
      <c r="BL397" s="18" t="s">
        <v>311</v>
      </c>
      <c r="BM397" s="144" t="s">
        <v>1755</v>
      </c>
    </row>
    <row r="398" spans="2:65" s="1" customFormat="1" ht="11.25">
      <c r="B398" s="33"/>
      <c r="D398" s="146" t="s">
        <v>313</v>
      </c>
      <c r="F398" s="147" t="s">
        <v>7167</v>
      </c>
      <c r="I398" s="148"/>
      <c r="L398" s="33"/>
      <c r="M398" s="149"/>
      <c r="T398" s="54"/>
      <c r="AT398" s="18" t="s">
        <v>313</v>
      </c>
      <c r="AU398" s="18" t="s">
        <v>88</v>
      </c>
    </row>
    <row r="399" spans="2:65" s="1" customFormat="1" ht="29.25">
      <c r="B399" s="33"/>
      <c r="D399" s="146" t="s">
        <v>1012</v>
      </c>
      <c r="F399" s="189" t="s">
        <v>7168</v>
      </c>
      <c r="I399" s="148"/>
      <c r="L399" s="33"/>
      <c r="M399" s="149"/>
      <c r="T399" s="54"/>
      <c r="AT399" s="18" t="s">
        <v>1012</v>
      </c>
      <c r="AU399" s="18" t="s">
        <v>88</v>
      </c>
    </row>
    <row r="400" spans="2:65" s="1" customFormat="1" ht="16.5" customHeight="1">
      <c r="B400" s="33"/>
      <c r="C400" s="133" t="s">
        <v>1084</v>
      </c>
      <c r="D400" s="133" t="s">
        <v>307</v>
      </c>
      <c r="E400" s="134" t="s">
        <v>7169</v>
      </c>
      <c r="F400" s="135" t="s">
        <v>7170</v>
      </c>
      <c r="G400" s="136" t="s">
        <v>402</v>
      </c>
      <c r="H400" s="137">
        <v>104</v>
      </c>
      <c r="I400" s="138"/>
      <c r="J400" s="139">
        <f>ROUND(I400*H400,2)</f>
        <v>0</v>
      </c>
      <c r="K400" s="135" t="s">
        <v>721</v>
      </c>
      <c r="L400" s="33"/>
      <c r="M400" s="140" t="s">
        <v>42</v>
      </c>
      <c r="N400" s="141" t="s">
        <v>50</v>
      </c>
      <c r="P400" s="142">
        <f>O400*H400</f>
        <v>0</v>
      </c>
      <c r="Q400" s="142">
        <v>0</v>
      </c>
      <c r="R400" s="142">
        <f>Q400*H400</f>
        <v>0</v>
      </c>
      <c r="S400" s="142">
        <v>0</v>
      </c>
      <c r="T400" s="143">
        <f>S400*H400</f>
        <v>0</v>
      </c>
      <c r="AR400" s="144" t="s">
        <v>311</v>
      </c>
      <c r="AT400" s="144" t="s">
        <v>307</v>
      </c>
      <c r="AU400" s="144" t="s">
        <v>88</v>
      </c>
      <c r="AY400" s="18" t="s">
        <v>305</v>
      </c>
      <c r="BE400" s="145">
        <f>IF(N400="základní",J400,0)</f>
        <v>0</v>
      </c>
      <c r="BF400" s="145">
        <f>IF(N400="snížená",J400,0)</f>
        <v>0</v>
      </c>
      <c r="BG400" s="145">
        <f>IF(N400="zákl. přenesená",J400,0)</f>
        <v>0</v>
      </c>
      <c r="BH400" s="145">
        <f>IF(N400="sníž. přenesená",J400,0)</f>
        <v>0</v>
      </c>
      <c r="BI400" s="145">
        <f>IF(N400="nulová",J400,0)</f>
        <v>0</v>
      </c>
      <c r="BJ400" s="18" t="s">
        <v>86</v>
      </c>
      <c r="BK400" s="145">
        <f>ROUND(I400*H400,2)</f>
        <v>0</v>
      </c>
      <c r="BL400" s="18" t="s">
        <v>311</v>
      </c>
      <c r="BM400" s="144" t="s">
        <v>1773</v>
      </c>
    </row>
    <row r="401" spans="2:65" s="1" customFormat="1" ht="11.25">
      <c r="B401" s="33"/>
      <c r="D401" s="146" t="s">
        <v>313</v>
      </c>
      <c r="F401" s="147" t="s">
        <v>7170</v>
      </c>
      <c r="I401" s="148"/>
      <c r="L401" s="33"/>
      <c r="M401" s="149"/>
      <c r="T401" s="54"/>
      <c r="AT401" s="18" t="s">
        <v>313</v>
      </c>
      <c r="AU401" s="18" t="s">
        <v>88</v>
      </c>
    </row>
    <row r="402" spans="2:65" s="1" customFormat="1" ht="29.25">
      <c r="B402" s="33"/>
      <c r="D402" s="146" t="s">
        <v>1012</v>
      </c>
      <c r="F402" s="189" t="s">
        <v>7168</v>
      </c>
      <c r="I402" s="148"/>
      <c r="L402" s="33"/>
      <c r="M402" s="149"/>
      <c r="T402" s="54"/>
      <c r="AT402" s="18" t="s">
        <v>1012</v>
      </c>
      <c r="AU402" s="18" t="s">
        <v>88</v>
      </c>
    </row>
    <row r="403" spans="2:65" s="1" customFormat="1" ht="16.5" customHeight="1">
      <c r="B403" s="33"/>
      <c r="C403" s="133" t="s">
        <v>1096</v>
      </c>
      <c r="D403" s="133" t="s">
        <v>307</v>
      </c>
      <c r="E403" s="134" t="s">
        <v>7171</v>
      </c>
      <c r="F403" s="135" t="s">
        <v>7172</v>
      </c>
      <c r="G403" s="136" t="s">
        <v>402</v>
      </c>
      <c r="H403" s="137">
        <v>323</v>
      </c>
      <c r="I403" s="138"/>
      <c r="J403" s="139">
        <f>ROUND(I403*H403,2)</f>
        <v>0</v>
      </c>
      <c r="K403" s="135" t="s">
        <v>721</v>
      </c>
      <c r="L403" s="33"/>
      <c r="M403" s="140" t="s">
        <v>42</v>
      </c>
      <c r="N403" s="141" t="s">
        <v>50</v>
      </c>
      <c r="P403" s="142">
        <f>O403*H403</f>
        <v>0</v>
      </c>
      <c r="Q403" s="142">
        <v>0</v>
      </c>
      <c r="R403" s="142">
        <f>Q403*H403</f>
        <v>0</v>
      </c>
      <c r="S403" s="142">
        <v>0</v>
      </c>
      <c r="T403" s="143">
        <f>S403*H403</f>
        <v>0</v>
      </c>
      <c r="AR403" s="144" t="s">
        <v>311</v>
      </c>
      <c r="AT403" s="144" t="s">
        <v>307</v>
      </c>
      <c r="AU403" s="144" t="s">
        <v>88</v>
      </c>
      <c r="AY403" s="18" t="s">
        <v>305</v>
      </c>
      <c r="BE403" s="145">
        <f>IF(N403="základní",J403,0)</f>
        <v>0</v>
      </c>
      <c r="BF403" s="145">
        <f>IF(N403="snížená",J403,0)</f>
        <v>0</v>
      </c>
      <c r="BG403" s="145">
        <f>IF(N403="zákl. přenesená",J403,0)</f>
        <v>0</v>
      </c>
      <c r="BH403" s="145">
        <f>IF(N403="sníž. přenesená",J403,0)</f>
        <v>0</v>
      </c>
      <c r="BI403" s="145">
        <f>IF(N403="nulová",J403,0)</f>
        <v>0</v>
      </c>
      <c r="BJ403" s="18" t="s">
        <v>86</v>
      </c>
      <c r="BK403" s="145">
        <f>ROUND(I403*H403,2)</f>
        <v>0</v>
      </c>
      <c r="BL403" s="18" t="s">
        <v>311</v>
      </c>
      <c r="BM403" s="144" t="s">
        <v>1783</v>
      </c>
    </row>
    <row r="404" spans="2:65" s="1" customFormat="1" ht="11.25">
      <c r="B404" s="33"/>
      <c r="D404" s="146" t="s">
        <v>313</v>
      </c>
      <c r="F404" s="147" t="s">
        <v>7172</v>
      </c>
      <c r="I404" s="148"/>
      <c r="L404" s="33"/>
      <c r="M404" s="149"/>
      <c r="T404" s="54"/>
      <c r="AT404" s="18" t="s">
        <v>313</v>
      </c>
      <c r="AU404" s="18" t="s">
        <v>88</v>
      </c>
    </row>
    <row r="405" spans="2:65" s="1" customFormat="1" ht="29.25">
      <c r="B405" s="33"/>
      <c r="D405" s="146" t="s">
        <v>1012</v>
      </c>
      <c r="F405" s="189" t="s">
        <v>7168</v>
      </c>
      <c r="I405" s="148"/>
      <c r="L405" s="33"/>
      <c r="M405" s="149"/>
      <c r="T405" s="54"/>
      <c r="AT405" s="18" t="s">
        <v>1012</v>
      </c>
      <c r="AU405" s="18" t="s">
        <v>88</v>
      </c>
    </row>
    <row r="406" spans="2:65" s="1" customFormat="1" ht="16.5" customHeight="1">
      <c r="B406" s="33"/>
      <c r="C406" s="133" t="s">
        <v>1106</v>
      </c>
      <c r="D406" s="133" t="s">
        <v>307</v>
      </c>
      <c r="E406" s="134" t="s">
        <v>7173</v>
      </c>
      <c r="F406" s="135" t="s">
        <v>7174</v>
      </c>
      <c r="G406" s="136" t="s">
        <v>402</v>
      </c>
      <c r="H406" s="137">
        <v>238</v>
      </c>
      <c r="I406" s="138"/>
      <c r="J406" s="139">
        <f>ROUND(I406*H406,2)</f>
        <v>0</v>
      </c>
      <c r="K406" s="135" t="s">
        <v>721</v>
      </c>
      <c r="L406" s="33"/>
      <c r="M406" s="140" t="s">
        <v>42</v>
      </c>
      <c r="N406" s="141" t="s">
        <v>50</v>
      </c>
      <c r="P406" s="142">
        <f>O406*H406</f>
        <v>0</v>
      </c>
      <c r="Q406" s="142">
        <v>0</v>
      </c>
      <c r="R406" s="142">
        <f>Q406*H406</f>
        <v>0</v>
      </c>
      <c r="S406" s="142">
        <v>0</v>
      </c>
      <c r="T406" s="143">
        <f>S406*H406</f>
        <v>0</v>
      </c>
      <c r="AR406" s="144" t="s">
        <v>311</v>
      </c>
      <c r="AT406" s="144" t="s">
        <v>307</v>
      </c>
      <c r="AU406" s="144" t="s">
        <v>88</v>
      </c>
      <c r="AY406" s="18" t="s">
        <v>305</v>
      </c>
      <c r="BE406" s="145">
        <f>IF(N406="základní",J406,0)</f>
        <v>0</v>
      </c>
      <c r="BF406" s="145">
        <f>IF(N406="snížená",J406,0)</f>
        <v>0</v>
      </c>
      <c r="BG406" s="145">
        <f>IF(N406="zákl. přenesená",J406,0)</f>
        <v>0</v>
      </c>
      <c r="BH406" s="145">
        <f>IF(N406="sníž. přenesená",J406,0)</f>
        <v>0</v>
      </c>
      <c r="BI406" s="145">
        <f>IF(N406="nulová",J406,0)</f>
        <v>0</v>
      </c>
      <c r="BJ406" s="18" t="s">
        <v>86</v>
      </c>
      <c r="BK406" s="145">
        <f>ROUND(I406*H406,2)</f>
        <v>0</v>
      </c>
      <c r="BL406" s="18" t="s">
        <v>311</v>
      </c>
      <c r="BM406" s="144" t="s">
        <v>1791</v>
      </c>
    </row>
    <row r="407" spans="2:65" s="1" customFormat="1" ht="11.25">
      <c r="B407" s="33"/>
      <c r="D407" s="146" t="s">
        <v>313</v>
      </c>
      <c r="F407" s="147" t="s">
        <v>7174</v>
      </c>
      <c r="I407" s="148"/>
      <c r="L407" s="33"/>
      <c r="M407" s="149"/>
      <c r="T407" s="54"/>
      <c r="AT407" s="18" t="s">
        <v>313</v>
      </c>
      <c r="AU407" s="18" t="s">
        <v>88</v>
      </c>
    </row>
    <row r="408" spans="2:65" s="1" customFormat="1" ht="29.25">
      <c r="B408" s="33"/>
      <c r="D408" s="146" t="s">
        <v>1012</v>
      </c>
      <c r="F408" s="189" t="s">
        <v>7168</v>
      </c>
      <c r="I408" s="148"/>
      <c r="L408" s="33"/>
      <c r="M408" s="149"/>
      <c r="T408" s="54"/>
      <c r="AT408" s="18" t="s">
        <v>1012</v>
      </c>
      <c r="AU408" s="18" t="s">
        <v>88</v>
      </c>
    </row>
    <row r="409" spans="2:65" s="1" customFormat="1" ht="16.5" customHeight="1">
      <c r="B409" s="33"/>
      <c r="C409" s="133" t="s">
        <v>1113</v>
      </c>
      <c r="D409" s="133" t="s">
        <v>307</v>
      </c>
      <c r="E409" s="134" t="s">
        <v>7175</v>
      </c>
      <c r="F409" s="135" t="s">
        <v>7176</v>
      </c>
      <c r="G409" s="136" t="s">
        <v>402</v>
      </c>
      <c r="H409" s="137">
        <v>139</v>
      </c>
      <c r="I409" s="138"/>
      <c r="J409" s="139">
        <f>ROUND(I409*H409,2)</f>
        <v>0</v>
      </c>
      <c r="K409" s="135" t="s">
        <v>721</v>
      </c>
      <c r="L409" s="33"/>
      <c r="M409" s="140" t="s">
        <v>42</v>
      </c>
      <c r="N409" s="141" t="s">
        <v>50</v>
      </c>
      <c r="P409" s="142">
        <f>O409*H409</f>
        <v>0</v>
      </c>
      <c r="Q409" s="142">
        <v>0</v>
      </c>
      <c r="R409" s="142">
        <f>Q409*H409</f>
        <v>0</v>
      </c>
      <c r="S409" s="142">
        <v>0</v>
      </c>
      <c r="T409" s="143">
        <f>S409*H409</f>
        <v>0</v>
      </c>
      <c r="AR409" s="144" t="s">
        <v>311</v>
      </c>
      <c r="AT409" s="144" t="s">
        <v>307</v>
      </c>
      <c r="AU409" s="144" t="s">
        <v>88</v>
      </c>
      <c r="AY409" s="18" t="s">
        <v>305</v>
      </c>
      <c r="BE409" s="145">
        <f>IF(N409="základní",J409,0)</f>
        <v>0</v>
      </c>
      <c r="BF409" s="145">
        <f>IF(N409="snížená",J409,0)</f>
        <v>0</v>
      </c>
      <c r="BG409" s="145">
        <f>IF(N409="zákl. přenesená",J409,0)</f>
        <v>0</v>
      </c>
      <c r="BH409" s="145">
        <f>IF(N409="sníž. přenesená",J409,0)</f>
        <v>0</v>
      </c>
      <c r="BI409" s="145">
        <f>IF(N409="nulová",J409,0)</f>
        <v>0</v>
      </c>
      <c r="BJ409" s="18" t="s">
        <v>86</v>
      </c>
      <c r="BK409" s="145">
        <f>ROUND(I409*H409,2)</f>
        <v>0</v>
      </c>
      <c r="BL409" s="18" t="s">
        <v>311</v>
      </c>
      <c r="BM409" s="144" t="s">
        <v>1799</v>
      </c>
    </row>
    <row r="410" spans="2:65" s="1" customFormat="1" ht="11.25">
      <c r="B410" s="33"/>
      <c r="D410" s="146" t="s">
        <v>313</v>
      </c>
      <c r="F410" s="147" t="s">
        <v>7176</v>
      </c>
      <c r="I410" s="148"/>
      <c r="L410" s="33"/>
      <c r="M410" s="149"/>
      <c r="T410" s="54"/>
      <c r="AT410" s="18" t="s">
        <v>313</v>
      </c>
      <c r="AU410" s="18" t="s">
        <v>88</v>
      </c>
    </row>
    <row r="411" spans="2:65" s="1" customFormat="1" ht="29.25">
      <c r="B411" s="33"/>
      <c r="D411" s="146" t="s">
        <v>1012</v>
      </c>
      <c r="F411" s="189" t="s">
        <v>7168</v>
      </c>
      <c r="I411" s="148"/>
      <c r="L411" s="33"/>
      <c r="M411" s="149"/>
      <c r="T411" s="54"/>
      <c r="AT411" s="18" t="s">
        <v>1012</v>
      </c>
      <c r="AU411" s="18" t="s">
        <v>88</v>
      </c>
    </row>
    <row r="412" spans="2:65" s="1" customFormat="1" ht="16.5" customHeight="1">
      <c r="B412" s="33"/>
      <c r="C412" s="133" t="s">
        <v>1120</v>
      </c>
      <c r="D412" s="133" t="s">
        <v>307</v>
      </c>
      <c r="E412" s="134" t="s">
        <v>7177</v>
      </c>
      <c r="F412" s="135" t="s">
        <v>7178</v>
      </c>
      <c r="G412" s="136" t="s">
        <v>402</v>
      </c>
      <c r="H412" s="137">
        <v>164</v>
      </c>
      <c r="I412" s="138"/>
      <c r="J412" s="139">
        <f>ROUND(I412*H412,2)</f>
        <v>0</v>
      </c>
      <c r="K412" s="135" t="s">
        <v>721</v>
      </c>
      <c r="L412" s="33"/>
      <c r="M412" s="140" t="s">
        <v>42</v>
      </c>
      <c r="N412" s="141" t="s">
        <v>50</v>
      </c>
      <c r="P412" s="142">
        <f>O412*H412</f>
        <v>0</v>
      </c>
      <c r="Q412" s="142">
        <v>0</v>
      </c>
      <c r="R412" s="142">
        <f>Q412*H412</f>
        <v>0</v>
      </c>
      <c r="S412" s="142">
        <v>0</v>
      </c>
      <c r="T412" s="143">
        <f>S412*H412</f>
        <v>0</v>
      </c>
      <c r="AR412" s="144" t="s">
        <v>311</v>
      </c>
      <c r="AT412" s="144" t="s">
        <v>307</v>
      </c>
      <c r="AU412" s="144" t="s">
        <v>88</v>
      </c>
      <c r="AY412" s="18" t="s">
        <v>305</v>
      </c>
      <c r="BE412" s="145">
        <f>IF(N412="základní",J412,0)</f>
        <v>0</v>
      </c>
      <c r="BF412" s="145">
        <f>IF(N412="snížená",J412,0)</f>
        <v>0</v>
      </c>
      <c r="BG412" s="145">
        <f>IF(N412="zákl. přenesená",J412,0)</f>
        <v>0</v>
      </c>
      <c r="BH412" s="145">
        <f>IF(N412="sníž. přenesená",J412,0)</f>
        <v>0</v>
      </c>
      <c r="BI412" s="145">
        <f>IF(N412="nulová",J412,0)</f>
        <v>0</v>
      </c>
      <c r="BJ412" s="18" t="s">
        <v>86</v>
      </c>
      <c r="BK412" s="145">
        <f>ROUND(I412*H412,2)</f>
        <v>0</v>
      </c>
      <c r="BL412" s="18" t="s">
        <v>311</v>
      </c>
      <c r="BM412" s="144" t="s">
        <v>1807</v>
      </c>
    </row>
    <row r="413" spans="2:65" s="1" customFormat="1" ht="11.25">
      <c r="B413" s="33"/>
      <c r="D413" s="146" t="s">
        <v>313</v>
      </c>
      <c r="F413" s="147" t="s">
        <v>7178</v>
      </c>
      <c r="I413" s="148"/>
      <c r="L413" s="33"/>
      <c r="M413" s="149"/>
      <c r="T413" s="54"/>
      <c r="AT413" s="18" t="s">
        <v>313</v>
      </c>
      <c r="AU413" s="18" t="s">
        <v>88</v>
      </c>
    </row>
    <row r="414" spans="2:65" s="1" customFormat="1" ht="29.25">
      <c r="B414" s="33"/>
      <c r="D414" s="146" t="s">
        <v>1012</v>
      </c>
      <c r="F414" s="189" t="s">
        <v>7168</v>
      </c>
      <c r="I414" s="148"/>
      <c r="L414" s="33"/>
      <c r="M414" s="149"/>
      <c r="T414" s="54"/>
      <c r="AT414" s="18" t="s">
        <v>1012</v>
      </c>
      <c r="AU414" s="18" t="s">
        <v>88</v>
      </c>
    </row>
    <row r="415" spans="2:65" s="1" customFormat="1" ht="16.5" customHeight="1">
      <c r="B415" s="33"/>
      <c r="C415" s="133" t="s">
        <v>1128</v>
      </c>
      <c r="D415" s="133" t="s">
        <v>307</v>
      </c>
      <c r="E415" s="134" t="s">
        <v>7179</v>
      </c>
      <c r="F415" s="135" t="s">
        <v>7180</v>
      </c>
      <c r="G415" s="136" t="s">
        <v>402</v>
      </c>
      <c r="H415" s="137">
        <v>235</v>
      </c>
      <c r="I415" s="138"/>
      <c r="J415" s="139">
        <f>ROUND(I415*H415,2)</f>
        <v>0</v>
      </c>
      <c r="K415" s="135" t="s">
        <v>721</v>
      </c>
      <c r="L415" s="33"/>
      <c r="M415" s="140" t="s">
        <v>42</v>
      </c>
      <c r="N415" s="141" t="s">
        <v>50</v>
      </c>
      <c r="P415" s="142">
        <f>O415*H415</f>
        <v>0</v>
      </c>
      <c r="Q415" s="142">
        <v>0</v>
      </c>
      <c r="R415" s="142">
        <f>Q415*H415</f>
        <v>0</v>
      </c>
      <c r="S415" s="142">
        <v>0</v>
      </c>
      <c r="T415" s="143">
        <f>S415*H415</f>
        <v>0</v>
      </c>
      <c r="AR415" s="144" t="s">
        <v>311</v>
      </c>
      <c r="AT415" s="144" t="s">
        <v>307</v>
      </c>
      <c r="AU415" s="144" t="s">
        <v>88</v>
      </c>
      <c r="AY415" s="18" t="s">
        <v>305</v>
      </c>
      <c r="BE415" s="145">
        <f>IF(N415="základní",J415,0)</f>
        <v>0</v>
      </c>
      <c r="BF415" s="145">
        <f>IF(N415="snížená",J415,0)</f>
        <v>0</v>
      </c>
      <c r="BG415" s="145">
        <f>IF(N415="zákl. přenesená",J415,0)</f>
        <v>0</v>
      </c>
      <c r="BH415" s="145">
        <f>IF(N415="sníž. přenesená",J415,0)</f>
        <v>0</v>
      </c>
      <c r="BI415" s="145">
        <f>IF(N415="nulová",J415,0)</f>
        <v>0</v>
      </c>
      <c r="BJ415" s="18" t="s">
        <v>86</v>
      </c>
      <c r="BK415" s="145">
        <f>ROUND(I415*H415,2)</f>
        <v>0</v>
      </c>
      <c r="BL415" s="18" t="s">
        <v>311</v>
      </c>
      <c r="BM415" s="144" t="s">
        <v>1815</v>
      </c>
    </row>
    <row r="416" spans="2:65" s="1" customFormat="1" ht="11.25">
      <c r="B416" s="33"/>
      <c r="D416" s="146" t="s">
        <v>313</v>
      </c>
      <c r="F416" s="147" t="s">
        <v>7180</v>
      </c>
      <c r="I416" s="148"/>
      <c r="L416" s="33"/>
      <c r="M416" s="149"/>
      <c r="T416" s="54"/>
      <c r="AT416" s="18" t="s">
        <v>313</v>
      </c>
      <c r="AU416" s="18" t="s">
        <v>88</v>
      </c>
    </row>
    <row r="417" spans="2:65" s="1" customFormat="1" ht="29.25">
      <c r="B417" s="33"/>
      <c r="D417" s="146" t="s">
        <v>1012</v>
      </c>
      <c r="F417" s="189" t="s">
        <v>7181</v>
      </c>
      <c r="I417" s="148"/>
      <c r="L417" s="33"/>
      <c r="M417" s="149"/>
      <c r="T417" s="54"/>
      <c r="AT417" s="18" t="s">
        <v>1012</v>
      </c>
      <c r="AU417" s="18" t="s">
        <v>88</v>
      </c>
    </row>
    <row r="418" spans="2:65" s="1" customFormat="1" ht="16.5" customHeight="1">
      <c r="B418" s="33"/>
      <c r="C418" s="133" t="s">
        <v>1137</v>
      </c>
      <c r="D418" s="133" t="s">
        <v>307</v>
      </c>
      <c r="E418" s="134" t="s">
        <v>7182</v>
      </c>
      <c r="F418" s="135" t="s">
        <v>7183</v>
      </c>
      <c r="G418" s="136" t="s">
        <v>402</v>
      </c>
      <c r="H418" s="137">
        <v>23330</v>
      </c>
      <c r="I418" s="138"/>
      <c r="J418" s="139">
        <f>ROUND(I418*H418,2)</f>
        <v>0</v>
      </c>
      <c r="K418" s="135" t="s">
        <v>721</v>
      </c>
      <c r="L418" s="33"/>
      <c r="M418" s="140" t="s">
        <v>42</v>
      </c>
      <c r="N418" s="141" t="s">
        <v>50</v>
      </c>
      <c r="P418" s="142">
        <f>O418*H418</f>
        <v>0</v>
      </c>
      <c r="Q418" s="142">
        <v>0</v>
      </c>
      <c r="R418" s="142">
        <f>Q418*H418</f>
        <v>0</v>
      </c>
      <c r="S418" s="142">
        <v>0</v>
      </c>
      <c r="T418" s="143">
        <f>S418*H418</f>
        <v>0</v>
      </c>
      <c r="AR418" s="144" t="s">
        <v>311</v>
      </c>
      <c r="AT418" s="144" t="s">
        <v>307</v>
      </c>
      <c r="AU418" s="144" t="s">
        <v>88</v>
      </c>
      <c r="AY418" s="18" t="s">
        <v>305</v>
      </c>
      <c r="BE418" s="145">
        <f>IF(N418="základní",J418,0)</f>
        <v>0</v>
      </c>
      <c r="BF418" s="145">
        <f>IF(N418="snížená",J418,0)</f>
        <v>0</v>
      </c>
      <c r="BG418" s="145">
        <f>IF(N418="zákl. přenesená",J418,0)</f>
        <v>0</v>
      </c>
      <c r="BH418" s="145">
        <f>IF(N418="sníž. přenesená",J418,0)</f>
        <v>0</v>
      </c>
      <c r="BI418" s="145">
        <f>IF(N418="nulová",J418,0)</f>
        <v>0</v>
      </c>
      <c r="BJ418" s="18" t="s">
        <v>86</v>
      </c>
      <c r="BK418" s="145">
        <f>ROUND(I418*H418,2)</f>
        <v>0</v>
      </c>
      <c r="BL418" s="18" t="s">
        <v>311</v>
      </c>
      <c r="BM418" s="144" t="s">
        <v>1825</v>
      </c>
    </row>
    <row r="419" spans="2:65" s="1" customFormat="1" ht="11.25">
      <c r="B419" s="33"/>
      <c r="D419" s="146" t="s">
        <v>313</v>
      </c>
      <c r="F419" s="147" t="s">
        <v>7183</v>
      </c>
      <c r="I419" s="148"/>
      <c r="L419" s="33"/>
      <c r="M419" s="149"/>
      <c r="T419" s="54"/>
      <c r="AT419" s="18" t="s">
        <v>313</v>
      </c>
      <c r="AU419" s="18" t="s">
        <v>88</v>
      </c>
    </row>
    <row r="420" spans="2:65" s="1" customFormat="1" ht="48.75">
      <c r="B420" s="33"/>
      <c r="D420" s="146" t="s">
        <v>1012</v>
      </c>
      <c r="F420" s="189" t="s">
        <v>7184</v>
      </c>
      <c r="I420" s="148"/>
      <c r="L420" s="33"/>
      <c r="M420" s="149"/>
      <c r="T420" s="54"/>
      <c r="AT420" s="18" t="s">
        <v>1012</v>
      </c>
      <c r="AU420" s="18" t="s">
        <v>88</v>
      </c>
    </row>
    <row r="421" spans="2:65" s="11" customFormat="1" ht="22.9" customHeight="1">
      <c r="B421" s="121"/>
      <c r="D421" s="122" t="s">
        <v>78</v>
      </c>
      <c r="E421" s="131" t="s">
        <v>7185</v>
      </c>
      <c r="F421" s="131" t="s">
        <v>7186</v>
      </c>
      <c r="I421" s="124"/>
      <c r="J421" s="132">
        <f>BK421</f>
        <v>0</v>
      </c>
      <c r="L421" s="121"/>
      <c r="M421" s="126"/>
      <c r="P421" s="127">
        <f>SUM(P422:P442)</f>
        <v>0</v>
      </c>
      <c r="R421" s="127">
        <f>SUM(R422:R442)</f>
        <v>0</v>
      </c>
      <c r="T421" s="128">
        <f>SUM(T422:T442)</f>
        <v>0</v>
      </c>
      <c r="AR421" s="122" t="s">
        <v>86</v>
      </c>
      <c r="AT421" s="129" t="s">
        <v>78</v>
      </c>
      <c r="AU421" s="129" t="s">
        <v>86</v>
      </c>
      <c r="AY421" s="122" t="s">
        <v>305</v>
      </c>
      <c r="BK421" s="130">
        <f>SUM(BK422:BK442)</f>
        <v>0</v>
      </c>
    </row>
    <row r="422" spans="2:65" s="1" customFormat="1" ht="16.5" customHeight="1">
      <c r="B422" s="33"/>
      <c r="C422" s="133" t="s">
        <v>1145</v>
      </c>
      <c r="D422" s="133" t="s">
        <v>307</v>
      </c>
      <c r="E422" s="134" t="s">
        <v>7187</v>
      </c>
      <c r="F422" s="135" t="s">
        <v>7188</v>
      </c>
      <c r="G422" s="136" t="s">
        <v>402</v>
      </c>
      <c r="H422" s="137">
        <v>532</v>
      </c>
      <c r="I422" s="138"/>
      <c r="J422" s="139">
        <f>ROUND(I422*H422,2)</f>
        <v>0</v>
      </c>
      <c r="K422" s="135" t="s">
        <v>721</v>
      </c>
      <c r="L422" s="33"/>
      <c r="M422" s="140" t="s">
        <v>42</v>
      </c>
      <c r="N422" s="141" t="s">
        <v>50</v>
      </c>
      <c r="P422" s="142">
        <f>O422*H422</f>
        <v>0</v>
      </c>
      <c r="Q422" s="142">
        <v>0</v>
      </c>
      <c r="R422" s="142">
        <f>Q422*H422</f>
        <v>0</v>
      </c>
      <c r="S422" s="142">
        <v>0</v>
      </c>
      <c r="T422" s="143">
        <f>S422*H422</f>
        <v>0</v>
      </c>
      <c r="AR422" s="144" t="s">
        <v>311</v>
      </c>
      <c r="AT422" s="144" t="s">
        <v>307</v>
      </c>
      <c r="AU422" s="144" t="s">
        <v>88</v>
      </c>
      <c r="AY422" s="18" t="s">
        <v>305</v>
      </c>
      <c r="BE422" s="145">
        <f>IF(N422="základní",J422,0)</f>
        <v>0</v>
      </c>
      <c r="BF422" s="145">
        <f>IF(N422="snížená",J422,0)</f>
        <v>0</v>
      </c>
      <c r="BG422" s="145">
        <f>IF(N422="zákl. přenesená",J422,0)</f>
        <v>0</v>
      </c>
      <c r="BH422" s="145">
        <f>IF(N422="sníž. přenesená",J422,0)</f>
        <v>0</v>
      </c>
      <c r="BI422" s="145">
        <f>IF(N422="nulová",J422,0)</f>
        <v>0</v>
      </c>
      <c r="BJ422" s="18" t="s">
        <v>86</v>
      </c>
      <c r="BK422" s="145">
        <f>ROUND(I422*H422,2)</f>
        <v>0</v>
      </c>
      <c r="BL422" s="18" t="s">
        <v>311</v>
      </c>
      <c r="BM422" s="144" t="s">
        <v>1833</v>
      </c>
    </row>
    <row r="423" spans="2:65" s="1" customFormat="1" ht="11.25">
      <c r="B423" s="33"/>
      <c r="D423" s="146" t="s">
        <v>313</v>
      </c>
      <c r="F423" s="147" t="s">
        <v>7188</v>
      </c>
      <c r="I423" s="148"/>
      <c r="L423" s="33"/>
      <c r="M423" s="149"/>
      <c r="T423" s="54"/>
      <c r="AT423" s="18" t="s">
        <v>313</v>
      </c>
      <c r="AU423" s="18" t="s">
        <v>88</v>
      </c>
    </row>
    <row r="424" spans="2:65" s="1" customFormat="1" ht="39">
      <c r="B424" s="33"/>
      <c r="D424" s="146" t="s">
        <v>1012</v>
      </c>
      <c r="F424" s="189" t="s">
        <v>7189</v>
      </c>
      <c r="I424" s="148"/>
      <c r="L424" s="33"/>
      <c r="M424" s="149"/>
      <c r="T424" s="54"/>
      <c r="AT424" s="18" t="s">
        <v>1012</v>
      </c>
      <c r="AU424" s="18" t="s">
        <v>88</v>
      </c>
    </row>
    <row r="425" spans="2:65" s="1" customFormat="1" ht="16.5" customHeight="1">
      <c r="B425" s="33"/>
      <c r="C425" s="133" t="s">
        <v>1152</v>
      </c>
      <c r="D425" s="133" t="s">
        <v>307</v>
      </c>
      <c r="E425" s="134" t="s">
        <v>7190</v>
      </c>
      <c r="F425" s="135" t="s">
        <v>7191</v>
      </c>
      <c r="G425" s="136" t="s">
        <v>402</v>
      </c>
      <c r="H425" s="137">
        <v>104</v>
      </c>
      <c r="I425" s="138"/>
      <c r="J425" s="139">
        <f>ROUND(I425*H425,2)</f>
        <v>0</v>
      </c>
      <c r="K425" s="135" t="s">
        <v>721</v>
      </c>
      <c r="L425" s="33"/>
      <c r="M425" s="140" t="s">
        <v>42</v>
      </c>
      <c r="N425" s="141" t="s">
        <v>50</v>
      </c>
      <c r="P425" s="142">
        <f>O425*H425</f>
        <v>0</v>
      </c>
      <c r="Q425" s="142">
        <v>0</v>
      </c>
      <c r="R425" s="142">
        <f>Q425*H425</f>
        <v>0</v>
      </c>
      <c r="S425" s="142">
        <v>0</v>
      </c>
      <c r="T425" s="143">
        <f>S425*H425</f>
        <v>0</v>
      </c>
      <c r="AR425" s="144" t="s">
        <v>311</v>
      </c>
      <c r="AT425" s="144" t="s">
        <v>307</v>
      </c>
      <c r="AU425" s="144" t="s">
        <v>88</v>
      </c>
      <c r="AY425" s="18" t="s">
        <v>305</v>
      </c>
      <c r="BE425" s="145">
        <f>IF(N425="základní",J425,0)</f>
        <v>0</v>
      </c>
      <c r="BF425" s="145">
        <f>IF(N425="snížená",J425,0)</f>
        <v>0</v>
      </c>
      <c r="BG425" s="145">
        <f>IF(N425="zákl. přenesená",J425,0)</f>
        <v>0</v>
      </c>
      <c r="BH425" s="145">
        <f>IF(N425="sníž. přenesená",J425,0)</f>
        <v>0</v>
      </c>
      <c r="BI425" s="145">
        <f>IF(N425="nulová",J425,0)</f>
        <v>0</v>
      </c>
      <c r="BJ425" s="18" t="s">
        <v>86</v>
      </c>
      <c r="BK425" s="145">
        <f>ROUND(I425*H425,2)</f>
        <v>0</v>
      </c>
      <c r="BL425" s="18" t="s">
        <v>311</v>
      </c>
      <c r="BM425" s="144" t="s">
        <v>1841</v>
      </c>
    </row>
    <row r="426" spans="2:65" s="1" customFormat="1" ht="11.25">
      <c r="B426" s="33"/>
      <c r="D426" s="146" t="s">
        <v>313</v>
      </c>
      <c r="F426" s="147" t="s">
        <v>7191</v>
      </c>
      <c r="I426" s="148"/>
      <c r="L426" s="33"/>
      <c r="M426" s="149"/>
      <c r="T426" s="54"/>
      <c r="AT426" s="18" t="s">
        <v>313</v>
      </c>
      <c r="AU426" s="18" t="s">
        <v>88</v>
      </c>
    </row>
    <row r="427" spans="2:65" s="1" customFormat="1" ht="39">
      <c r="B427" s="33"/>
      <c r="D427" s="146" t="s">
        <v>1012</v>
      </c>
      <c r="F427" s="189" t="s">
        <v>7189</v>
      </c>
      <c r="I427" s="148"/>
      <c r="L427" s="33"/>
      <c r="M427" s="149"/>
      <c r="T427" s="54"/>
      <c r="AT427" s="18" t="s">
        <v>1012</v>
      </c>
      <c r="AU427" s="18" t="s">
        <v>88</v>
      </c>
    </row>
    <row r="428" spans="2:65" s="1" customFormat="1" ht="16.5" customHeight="1">
      <c r="B428" s="33"/>
      <c r="C428" s="133" t="s">
        <v>1158</v>
      </c>
      <c r="D428" s="133" t="s">
        <v>307</v>
      </c>
      <c r="E428" s="134" t="s">
        <v>7192</v>
      </c>
      <c r="F428" s="135" t="s">
        <v>7193</v>
      </c>
      <c r="G428" s="136" t="s">
        <v>402</v>
      </c>
      <c r="H428" s="137">
        <v>323</v>
      </c>
      <c r="I428" s="138"/>
      <c r="J428" s="139">
        <f>ROUND(I428*H428,2)</f>
        <v>0</v>
      </c>
      <c r="K428" s="135" t="s">
        <v>721</v>
      </c>
      <c r="L428" s="33"/>
      <c r="M428" s="140" t="s">
        <v>42</v>
      </c>
      <c r="N428" s="141" t="s">
        <v>50</v>
      </c>
      <c r="P428" s="142">
        <f>O428*H428</f>
        <v>0</v>
      </c>
      <c r="Q428" s="142">
        <v>0</v>
      </c>
      <c r="R428" s="142">
        <f>Q428*H428</f>
        <v>0</v>
      </c>
      <c r="S428" s="142">
        <v>0</v>
      </c>
      <c r="T428" s="143">
        <f>S428*H428</f>
        <v>0</v>
      </c>
      <c r="AR428" s="144" t="s">
        <v>311</v>
      </c>
      <c r="AT428" s="144" t="s">
        <v>307</v>
      </c>
      <c r="AU428" s="144" t="s">
        <v>88</v>
      </c>
      <c r="AY428" s="18" t="s">
        <v>305</v>
      </c>
      <c r="BE428" s="145">
        <f>IF(N428="základní",J428,0)</f>
        <v>0</v>
      </c>
      <c r="BF428" s="145">
        <f>IF(N428="snížená",J428,0)</f>
        <v>0</v>
      </c>
      <c r="BG428" s="145">
        <f>IF(N428="zákl. přenesená",J428,0)</f>
        <v>0</v>
      </c>
      <c r="BH428" s="145">
        <f>IF(N428="sníž. přenesená",J428,0)</f>
        <v>0</v>
      </c>
      <c r="BI428" s="145">
        <f>IF(N428="nulová",J428,0)</f>
        <v>0</v>
      </c>
      <c r="BJ428" s="18" t="s">
        <v>86</v>
      </c>
      <c r="BK428" s="145">
        <f>ROUND(I428*H428,2)</f>
        <v>0</v>
      </c>
      <c r="BL428" s="18" t="s">
        <v>311</v>
      </c>
      <c r="BM428" s="144" t="s">
        <v>1849</v>
      </c>
    </row>
    <row r="429" spans="2:65" s="1" customFormat="1" ht="11.25">
      <c r="B429" s="33"/>
      <c r="D429" s="146" t="s">
        <v>313</v>
      </c>
      <c r="F429" s="147" t="s">
        <v>7193</v>
      </c>
      <c r="I429" s="148"/>
      <c r="L429" s="33"/>
      <c r="M429" s="149"/>
      <c r="T429" s="54"/>
      <c r="AT429" s="18" t="s">
        <v>313</v>
      </c>
      <c r="AU429" s="18" t="s">
        <v>88</v>
      </c>
    </row>
    <row r="430" spans="2:65" s="1" customFormat="1" ht="39">
      <c r="B430" s="33"/>
      <c r="D430" s="146" t="s">
        <v>1012</v>
      </c>
      <c r="F430" s="189" t="s">
        <v>7189</v>
      </c>
      <c r="I430" s="148"/>
      <c r="L430" s="33"/>
      <c r="M430" s="149"/>
      <c r="T430" s="54"/>
      <c r="AT430" s="18" t="s">
        <v>1012</v>
      </c>
      <c r="AU430" s="18" t="s">
        <v>88</v>
      </c>
    </row>
    <row r="431" spans="2:65" s="1" customFormat="1" ht="16.5" customHeight="1">
      <c r="B431" s="33"/>
      <c r="C431" s="133" t="s">
        <v>1166</v>
      </c>
      <c r="D431" s="133" t="s">
        <v>307</v>
      </c>
      <c r="E431" s="134" t="s">
        <v>7194</v>
      </c>
      <c r="F431" s="135" t="s">
        <v>7195</v>
      </c>
      <c r="G431" s="136" t="s">
        <v>402</v>
      </c>
      <c r="H431" s="137">
        <v>238</v>
      </c>
      <c r="I431" s="138"/>
      <c r="J431" s="139">
        <f>ROUND(I431*H431,2)</f>
        <v>0</v>
      </c>
      <c r="K431" s="135" t="s">
        <v>721</v>
      </c>
      <c r="L431" s="33"/>
      <c r="M431" s="140" t="s">
        <v>42</v>
      </c>
      <c r="N431" s="141" t="s">
        <v>50</v>
      </c>
      <c r="P431" s="142">
        <f>O431*H431</f>
        <v>0</v>
      </c>
      <c r="Q431" s="142">
        <v>0</v>
      </c>
      <c r="R431" s="142">
        <f>Q431*H431</f>
        <v>0</v>
      </c>
      <c r="S431" s="142">
        <v>0</v>
      </c>
      <c r="T431" s="143">
        <f>S431*H431</f>
        <v>0</v>
      </c>
      <c r="AR431" s="144" t="s">
        <v>311</v>
      </c>
      <c r="AT431" s="144" t="s">
        <v>307</v>
      </c>
      <c r="AU431" s="144" t="s">
        <v>88</v>
      </c>
      <c r="AY431" s="18" t="s">
        <v>305</v>
      </c>
      <c r="BE431" s="145">
        <f>IF(N431="základní",J431,0)</f>
        <v>0</v>
      </c>
      <c r="BF431" s="145">
        <f>IF(N431="snížená",J431,0)</f>
        <v>0</v>
      </c>
      <c r="BG431" s="145">
        <f>IF(N431="zákl. přenesená",J431,0)</f>
        <v>0</v>
      </c>
      <c r="BH431" s="145">
        <f>IF(N431="sníž. přenesená",J431,0)</f>
        <v>0</v>
      </c>
      <c r="BI431" s="145">
        <f>IF(N431="nulová",J431,0)</f>
        <v>0</v>
      </c>
      <c r="BJ431" s="18" t="s">
        <v>86</v>
      </c>
      <c r="BK431" s="145">
        <f>ROUND(I431*H431,2)</f>
        <v>0</v>
      </c>
      <c r="BL431" s="18" t="s">
        <v>311</v>
      </c>
      <c r="BM431" s="144" t="s">
        <v>1857</v>
      </c>
    </row>
    <row r="432" spans="2:65" s="1" customFormat="1" ht="11.25">
      <c r="B432" s="33"/>
      <c r="D432" s="146" t="s">
        <v>313</v>
      </c>
      <c r="F432" s="147" t="s">
        <v>7195</v>
      </c>
      <c r="I432" s="148"/>
      <c r="L432" s="33"/>
      <c r="M432" s="149"/>
      <c r="T432" s="54"/>
      <c r="AT432" s="18" t="s">
        <v>313</v>
      </c>
      <c r="AU432" s="18" t="s">
        <v>88</v>
      </c>
    </row>
    <row r="433" spans="2:65" s="1" customFormat="1" ht="39">
      <c r="B433" s="33"/>
      <c r="D433" s="146" t="s">
        <v>1012</v>
      </c>
      <c r="F433" s="189" t="s">
        <v>7189</v>
      </c>
      <c r="I433" s="148"/>
      <c r="L433" s="33"/>
      <c r="M433" s="149"/>
      <c r="T433" s="54"/>
      <c r="AT433" s="18" t="s">
        <v>1012</v>
      </c>
      <c r="AU433" s="18" t="s">
        <v>88</v>
      </c>
    </row>
    <row r="434" spans="2:65" s="1" customFormat="1" ht="16.5" customHeight="1">
      <c r="B434" s="33"/>
      <c r="C434" s="133" t="s">
        <v>1174</v>
      </c>
      <c r="D434" s="133" t="s">
        <v>307</v>
      </c>
      <c r="E434" s="134" t="s">
        <v>7196</v>
      </c>
      <c r="F434" s="135" t="s">
        <v>7197</v>
      </c>
      <c r="G434" s="136" t="s">
        <v>402</v>
      </c>
      <c r="H434" s="137">
        <v>139</v>
      </c>
      <c r="I434" s="138"/>
      <c r="J434" s="139">
        <f>ROUND(I434*H434,2)</f>
        <v>0</v>
      </c>
      <c r="K434" s="135" t="s">
        <v>721</v>
      </c>
      <c r="L434" s="33"/>
      <c r="M434" s="140" t="s">
        <v>42</v>
      </c>
      <c r="N434" s="141" t="s">
        <v>50</v>
      </c>
      <c r="P434" s="142">
        <f>O434*H434</f>
        <v>0</v>
      </c>
      <c r="Q434" s="142">
        <v>0</v>
      </c>
      <c r="R434" s="142">
        <f>Q434*H434</f>
        <v>0</v>
      </c>
      <c r="S434" s="142">
        <v>0</v>
      </c>
      <c r="T434" s="143">
        <f>S434*H434</f>
        <v>0</v>
      </c>
      <c r="AR434" s="144" t="s">
        <v>311</v>
      </c>
      <c r="AT434" s="144" t="s">
        <v>307</v>
      </c>
      <c r="AU434" s="144" t="s">
        <v>88</v>
      </c>
      <c r="AY434" s="18" t="s">
        <v>305</v>
      </c>
      <c r="BE434" s="145">
        <f>IF(N434="základní",J434,0)</f>
        <v>0</v>
      </c>
      <c r="BF434" s="145">
        <f>IF(N434="snížená",J434,0)</f>
        <v>0</v>
      </c>
      <c r="BG434" s="145">
        <f>IF(N434="zákl. přenesená",J434,0)</f>
        <v>0</v>
      </c>
      <c r="BH434" s="145">
        <f>IF(N434="sníž. přenesená",J434,0)</f>
        <v>0</v>
      </c>
      <c r="BI434" s="145">
        <f>IF(N434="nulová",J434,0)</f>
        <v>0</v>
      </c>
      <c r="BJ434" s="18" t="s">
        <v>86</v>
      </c>
      <c r="BK434" s="145">
        <f>ROUND(I434*H434,2)</f>
        <v>0</v>
      </c>
      <c r="BL434" s="18" t="s">
        <v>311</v>
      </c>
      <c r="BM434" s="144" t="s">
        <v>1865</v>
      </c>
    </row>
    <row r="435" spans="2:65" s="1" customFormat="1" ht="11.25">
      <c r="B435" s="33"/>
      <c r="D435" s="146" t="s">
        <v>313</v>
      </c>
      <c r="F435" s="147" t="s">
        <v>7197</v>
      </c>
      <c r="I435" s="148"/>
      <c r="L435" s="33"/>
      <c r="M435" s="149"/>
      <c r="T435" s="54"/>
      <c r="AT435" s="18" t="s">
        <v>313</v>
      </c>
      <c r="AU435" s="18" t="s">
        <v>88</v>
      </c>
    </row>
    <row r="436" spans="2:65" s="1" customFormat="1" ht="39">
      <c r="B436" s="33"/>
      <c r="D436" s="146" t="s">
        <v>1012</v>
      </c>
      <c r="F436" s="189" t="s">
        <v>7189</v>
      </c>
      <c r="I436" s="148"/>
      <c r="L436" s="33"/>
      <c r="M436" s="149"/>
      <c r="T436" s="54"/>
      <c r="AT436" s="18" t="s">
        <v>1012</v>
      </c>
      <c r="AU436" s="18" t="s">
        <v>88</v>
      </c>
    </row>
    <row r="437" spans="2:65" s="1" customFormat="1" ht="16.5" customHeight="1">
      <c r="B437" s="33"/>
      <c r="C437" s="133" t="s">
        <v>1184</v>
      </c>
      <c r="D437" s="133" t="s">
        <v>307</v>
      </c>
      <c r="E437" s="134" t="s">
        <v>7198</v>
      </c>
      <c r="F437" s="135" t="s">
        <v>7199</v>
      </c>
      <c r="G437" s="136" t="s">
        <v>402</v>
      </c>
      <c r="H437" s="137">
        <v>164</v>
      </c>
      <c r="I437" s="138"/>
      <c r="J437" s="139">
        <f>ROUND(I437*H437,2)</f>
        <v>0</v>
      </c>
      <c r="K437" s="135" t="s">
        <v>721</v>
      </c>
      <c r="L437" s="33"/>
      <c r="M437" s="140" t="s">
        <v>42</v>
      </c>
      <c r="N437" s="141" t="s">
        <v>50</v>
      </c>
      <c r="P437" s="142">
        <f>O437*H437</f>
        <v>0</v>
      </c>
      <c r="Q437" s="142">
        <v>0</v>
      </c>
      <c r="R437" s="142">
        <f>Q437*H437</f>
        <v>0</v>
      </c>
      <c r="S437" s="142">
        <v>0</v>
      </c>
      <c r="T437" s="143">
        <f>S437*H437</f>
        <v>0</v>
      </c>
      <c r="AR437" s="144" t="s">
        <v>311</v>
      </c>
      <c r="AT437" s="144" t="s">
        <v>307</v>
      </c>
      <c r="AU437" s="144" t="s">
        <v>88</v>
      </c>
      <c r="AY437" s="18" t="s">
        <v>305</v>
      </c>
      <c r="BE437" s="145">
        <f>IF(N437="základní",J437,0)</f>
        <v>0</v>
      </c>
      <c r="BF437" s="145">
        <f>IF(N437="snížená",J437,0)</f>
        <v>0</v>
      </c>
      <c r="BG437" s="145">
        <f>IF(N437="zákl. přenesená",J437,0)</f>
        <v>0</v>
      </c>
      <c r="BH437" s="145">
        <f>IF(N437="sníž. přenesená",J437,0)</f>
        <v>0</v>
      </c>
      <c r="BI437" s="145">
        <f>IF(N437="nulová",J437,0)</f>
        <v>0</v>
      </c>
      <c r="BJ437" s="18" t="s">
        <v>86</v>
      </c>
      <c r="BK437" s="145">
        <f>ROUND(I437*H437,2)</f>
        <v>0</v>
      </c>
      <c r="BL437" s="18" t="s">
        <v>311</v>
      </c>
      <c r="BM437" s="144" t="s">
        <v>1873</v>
      </c>
    </row>
    <row r="438" spans="2:65" s="1" customFormat="1" ht="11.25">
      <c r="B438" s="33"/>
      <c r="D438" s="146" t="s">
        <v>313</v>
      </c>
      <c r="F438" s="147" t="s">
        <v>7199</v>
      </c>
      <c r="I438" s="148"/>
      <c r="L438" s="33"/>
      <c r="M438" s="149"/>
      <c r="T438" s="54"/>
      <c r="AT438" s="18" t="s">
        <v>313</v>
      </c>
      <c r="AU438" s="18" t="s">
        <v>88</v>
      </c>
    </row>
    <row r="439" spans="2:65" s="1" customFormat="1" ht="39">
      <c r="B439" s="33"/>
      <c r="D439" s="146" t="s">
        <v>1012</v>
      </c>
      <c r="F439" s="189" t="s">
        <v>7189</v>
      </c>
      <c r="I439" s="148"/>
      <c r="L439" s="33"/>
      <c r="M439" s="149"/>
      <c r="T439" s="54"/>
      <c r="AT439" s="18" t="s">
        <v>1012</v>
      </c>
      <c r="AU439" s="18" t="s">
        <v>88</v>
      </c>
    </row>
    <row r="440" spans="2:65" s="1" customFormat="1" ht="16.5" customHeight="1">
      <c r="B440" s="33"/>
      <c r="C440" s="133" t="s">
        <v>1192</v>
      </c>
      <c r="D440" s="133" t="s">
        <v>307</v>
      </c>
      <c r="E440" s="134" t="s">
        <v>7200</v>
      </c>
      <c r="F440" s="135" t="s">
        <v>7201</v>
      </c>
      <c r="G440" s="136" t="s">
        <v>402</v>
      </c>
      <c r="H440" s="137">
        <v>235</v>
      </c>
      <c r="I440" s="138"/>
      <c r="J440" s="139">
        <f>ROUND(I440*H440,2)</f>
        <v>0</v>
      </c>
      <c r="K440" s="135" t="s">
        <v>721</v>
      </c>
      <c r="L440" s="33"/>
      <c r="M440" s="140" t="s">
        <v>42</v>
      </c>
      <c r="N440" s="141" t="s">
        <v>50</v>
      </c>
      <c r="P440" s="142">
        <f>O440*H440</f>
        <v>0</v>
      </c>
      <c r="Q440" s="142">
        <v>0</v>
      </c>
      <c r="R440" s="142">
        <f>Q440*H440</f>
        <v>0</v>
      </c>
      <c r="S440" s="142">
        <v>0</v>
      </c>
      <c r="T440" s="143">
        <f>S440*H440</f>
        <v>0</v>
      </c>
      <c r="AR440" s="144" t="s">
        <v>311</v>
      </c>
      <c r="AT440" s="144" t="s">
        <v>307</v>
      </c>
      <c r="AU440" s="144" t="s">
        <v>88</v>
      </c>
      <c r="AY440" s="18" t="s">
        <v>305</v>
      </c>
      <c r="BE440" s="145">
        <f>IF(N440="základní",J440,0)</f>
        <v>0</v>
      </c>
      <c r="BF440" s="145">
        <f>IF(N440="snížená",J440,0)</f>
        <v>0</v>
      </c>
      <c r="BG440" s="145">
        <f>IF(N440="zákl. přenesená",J440,0)</f>
        <v>0</v>
      </c>
      <c r="BH440" s="145">
        <f>IF(N440="sníž. přenesená",J440,0)</f>
        <v>0</v>
      </c>
      <c r="BI440" s="145">
        <f>IF(N440="nulová",J440,0)</f>
        <v>0</v>
      </c>
      <c r="BJ440" s="18" t="s">
        <v>86</v>
      </c>
      <c r="BK440" s="145">
        <f>ROUND(I440*H440,2)</f>
        <v>0</v>
      </c>
      <c r="BL440" s="18" t="s">
        <v>311</v>
      </c>
      <c r="BM440" s="144" t="s">
        <v>1881</v>
      </c>
    </row>
    <row r="441" spans="2:65" s="1" customFormat="1" ht="11.25">
      <c r="B441" s="33"/>
      <c r="D441" s="146" t="s">
        <v>313</v>
      </c>
      <c r="F441" s="147" t="s">
        <v>7201</v>
      </c>
      <c r="I441" s="148"/>
      <c r="L441" s="33"/>
      <c r="M441" s="149"/>
      <c r="T441" s="54"/>
      <c r="AT441" s="18" t="s">
        <v>313</v>
      </c>
      <c r="AU441" s="18" t="s">
        <v>88</v>
      </c>
    </row>
    <row r="442" spans="2:65" s="1" customFormat="1" ht="39">
      <c r="B442" s="33"/>
      <c r="D442" s="146" t="s">
        <v>1012</v>
      </c>
      <c r="F442" s="189" t="s">
        <v>7189</v>
      </c>
      <c r="I442" s="148"/>
      <c r="L442" s="33"/>
      <c r="M442" s="149"/>
      <c r="T442" s="54"/>
      <c r="AT442" s="18" t="s">
        <v>1012</v>
      </c>
      <c r="AU442" s="18" t="s">
        <v>88</v>
      </c>
    </row>
    <row r="443" spans="2:65" s="11" customFormat="1" ht="22.9" customHeight="1">
      <c r="B443" s="121"/>
      <c r="D443" s="122" t="s">
        <v>78</v>
      </c>
      <c r="E443" s="131" t="s">
        <v>7202</v>
      </c>
      <c r="F443" s="131" t="s">
        <v>6044</v>
      </c>
      <c r="I443" s="124"/>
      <c r="J443" s="132">
        <f>BK443</f>
        <v>0</v>
      </c>
      <c r="L443" s="121"/>
      <c r="M443" s="126"/>
      <c r="P443" s="127">
        <f>SUM(P444:P459)</f>
        <v>0</v>
      </c>
      <c r="R443" s="127">
        <f>SUM(R444:R459)</f>
        <v>0</v>
      </c>
      <c r="T443" s="128">
        <f>SUM(T444:T459)</f>
        <v>0</v>
      </c>
      <c r="AR443" s="122" t="s">
        <v>86</v>
      </c>
      <c r="AT443" s="129" t="s">
        <v>78</v>
      </c>
      <c r="AU443" s="129" t="s">
        <v>86</v>
      </c>
      <c r="AY443" s="122" t="s">
        <v>305</v>
      </c>
      <c r="BK443" s="130">
        <f>SUM(BK444:BK459)</f>
        <v>0</v>
      </c>
    </row>
    <row r="444" spans="2:65" s="1" customFormat="1" ht="16.5" customHeight="1">
      <c r="B444" s="33"/>
      <c r="C444" s="133" t="s">
        <v>1197</v>
      </c>
      <c r="D444" s="133" t="s">
        <v>307</v>
      </c>
      <c r="E444" s="134" t="s">
        <v>7203</v>
      </c>
      <c r="F444" s="135" t="s">
        <v>7204</v>
      </c>
      <c r="G444" s="136" t="s">
        <v>2158</v>
      </c>
      <c r="H444" s="137">
        <v>1</v>
      </c>
      <c r="I444" s="138"/>
      <c r="J444" s="139">
        <f>ROUND(I444*H444,2)</f>
        <v>0</v>
      </c>
      <c r="K444" s="135" t="s">
        <v>721</v>
      </c>
      <c r="L444" s="33"/>
      <c r="M444" s="140" t="s">
        <v>42</v>
      </c>
      <c r="N444" s="141" t="s">
        <v>50</v>
      </c>
      <c r="P444" s="142">
        <f>O444*H444</f>
        <v>0</v>
      </c>
      <c r="Q444" s="142">
        <v>0</v>
      </c>
      <c r="R444" s="142">
        <f>Q444*H444</f>
        <v>0</v>
      </c>
      <c r="S444" s="142">
        <v>0</v>
      </c>
      <c r="T444" s="143">
        <f>S444*H444</f>
        <v>0</v>
      </c>
      <c r="AR444" s="144" t="s">
        <v>311</v>
      </c>
      <c r="AT444" s="144" t="s">
        <v>307</v>
      </c>
      <c r="AU444" s="144" t="s">
        <v>88</v>
      </c>
      <c r="AY444" s="18" t="s">
        <v>305</v>
      </c>
      <c r="BE444" s="145">
        <f>IF(N444="základní",J444,0)</f>
        <v>0</v>
      </c>
      <c r="BF444" s="145">
        <f>IF(N444="snížená",J444,0)</f>
        <v>0</v>
      </c>
      <c r="BG444" s="145">
        <f>IF(N444="zákl. přenesená",J444,0)</f>
        <v>0</v>
      </c>
      <c r="BH444" s="145">
        <f>IF(N444="sníž. přenesená",J444,0)</f>
        <v>0</v>
      </c>
      <c r="BI444" s="145">
        <f>IF(N444="nulová",J444,0)</f>
        <v>0</v>
      </c>
      <c r="BJ444" s="18" t="s">
        <v>86</v>
      </c>
      <c r="BK444" s="145">
        <f>ROUND(I444*H444,2)</f>
        <v>0</v>
      </c>
      <c r="BL444" s="18" t="s">
        <v>311</v>
      </c>
      <c r="BM444" s="144" t="s">
        <v>1889</v>
      </c>
    </row>
    <row r="445" spans="2:65" s="1" customFormat="1" ht="11.25">
      <c r="B445" s="33"/>
      <c r="D445" s="146" t="s">
        <v>313</v>
      </c>
      <c r="F445" s="147" t="s">
        <v>7204</v>
      </c>
      <c r="I445" s="148"/>
      <c r="L445" s="33"/>
      <c r="M445" s="149"/>
      <c r="T445" s="54"/>
      <c r="AT445" s="18" t="s">
        <v>313</v>
      </c>
      <c r="AU445" s="18" t="s">
        <v>88</v>
      </c>
    </row>
    <row r="446" spans="2:65" s="1" customFormat="1" ht="16.5" customHeight="1">
      <c r="B446" s="33"/>
      <c r="C446" s="133" t="s">
        <v>1205</v>
      </c>
      <c r="D446" s="133" t="s">
        <v>307</v>
      </c>
      <c r="E446" s="134" t="s">
        <v>7205</v>
      </c>
      <c r="F446" s="135" t="s">
        <v>7206</v>
      </c>
      <c r="G446" s="136" t="s">
        <v>2158</v>
      </c>
      <c r="H446" s="137">
        <v>1</v>
      </c>
      <c r="I446" s="138"/>
      <c r="J446" s="139">
        <f>ROUND(I446*H446,2)</f>
        <v>0</v>
      </c>
      <c r="K446" s="135" t="s">
        <v>721</v>
      </c>
      <c r="L446" s="33"/>
      <c r="M446" s="140" t="s">
        <v>42</v>
      </c>
      <c r="N446" s="141" t="s">
        <v>50</v>
      </c>
      <c r="P446" s="142">
        <f>O446*H446</f>
        <v>0</v>
      </c>
      <c r="Q446" s="142">
        <v>0</v>
      </c>
      <c r="R446" s="142">
        <f>Q446*H446</f>
        <v>0</v>
      </c>
      <c r="S446" s="142">
        <v>0</v>
      </c>
      <c r="T446" s="143">
        <f>S446*H446</f>
        <v>0</v>
      </c>
      <c r="AR446" s="144" t="s">
        <v>311</v>
      </c>
      <c r="AT446" s="144" t="s">
        <v>307</v>
      </c>
      <c r="AU446" s="144" t="s">
        <v>88</v>
      </c>
      <c r="AY446" s="18" t="s">
        <v>305</v>
      </c>
      <c r="BE446" s="145">
        <f>IF(N446="základní",J446,0)</f>
        <v>0</v>
      </c>
      <c r="BF446" s="145">
        <f>IF(N446="snížená",J446,0)</f>
        <v>0</v>
      </c>
      <c r="BG446" s="145">
        <f>IF(N446="zákl. přenesená",J446,0)</f>
        <v>0</v>
      </c>
      <c r="BH446" s="145">
        <f>IF(N446="sníž. přenesená",J446,0)</f>
        <v>0</v>
      </c>
      <c r="BI446" s="145">
        <f>IF(N446="nulová",J446,0)</f>
        <v>0</v>
      </c>
      <c r="BJ446" s="18" t="s">
        <v>86</v>
      </c>
      <c r="BK446" s="145">
        <f>ROUND(I446*H446,2)</f>
        <v>0</v>
      </c>
      <c r="BL446" s="18" t="s">
        <v>311</v>
      </c>
      <c r="BM446" s="144" t="s">
        <v>1897</v>
      </c>
    </row>
    <row r="447" spans="2:65" s="1" customFormat="1" ht="11.25">
      <c r="B447" s="33"/>
      <c r="D447" s="146" t="s">
        <v>313</v>
      </c>
      <c r="F447" s="147" t="s">
        <v>7206</v>
      </c>
      <c r="I447" s="148"/>
      <c r="L447" s="33"/>
      <c r="M447" s="149"/>
      <c r="T447" s="54"/>
      <c r="AT447" s="18" t="s">
        <v>313</v>
      </c>
      <c r="AU447" s="18" t="s">
        <v>88</v>
      </c>
    </row>
    <row r="448" spans="2:65" s="1" customFormat="1" ht="16.5" customHeight="1">
      <c r="B448" s="33"/>
      <c r="C448" s="133" t="s">
        <v>1210</v>
      </c>
      <c r="D448" s="133" t="s">
        <v>307</v>
      </c>
      <c r="E448" s="134" t="s">
        <v>7207</v>
      </c>
      <c r="F448" s="135" t="s">
        <v>7208</v>
      </c>
      <c r="G448" s="136" t="s">
        <v>2158</v>
      </c>
      <c r="H448" s="137">
        <v>1</v>
      </c>
      <c r="I448" s="138"/>
      <c r="J448" s="139">
        <f>ROUND(I448*H448,2)</f>
        <v>0</v>
      </c>
      <c r="K448" s="135" t="s">
        <v>721</v>
      </c>
      <c r="L448" s="33"/>
      <c r="M448" s="140" t="s">
        <v>42</v>
      </c>
      <c r="N448" s="141" t="s">
        <v>50</v>
      </c>
      <c r="P448" s="142">
        <f>O448*H448</f>
        <v>0</v>
      </c>
      <c r="Q448" s="142">
        <v>0</v>
      </c>
      <c r="R448" s="142">
        <f>Q448*H448</f>
        <v>0</v>
      </c>
      <c r="S448" s="142">
        <v>0</v>
      </c>
      <c r="T448" s="143">
        <f>S448*H448</f>
        <v>0</v>
      </c>
      <c r="AR448" s="144" t="s">
        <v>311</v>
      </c>
      <c r="AT448" s="144" t="s">
        <v>307</v>
      </c>
      <c r="AU448" s="144" t="s">
        <v>88</v>
      </c>
      <c r="AY448" s="18" t="s">
        <v>305</v>
      </c>
      <c r="BE448" s="145">
        <f>IF(N448="základní",J448,0)</f>
        <v>0</v>
      </c>
      <c r="BF448" s="145">
        <f>IF(N448="snížená",J448,0)</f>
        <v>0</v>
      </c>
      <c r="BG448" s="145">
        <f>IF(N448="zákl. přenesená",J448,0)</f>
        <v>0</v>
      </c>
      <c r="BH448" s="145">
        <f>IF(N448="sníž. přenesená",J448,0)</f>
        <v>0</v>
      </c>
      <c r="BI448" s="145">
        <f>IF(N448="nulová",J448,0)</f>
        <v>0</v>
      </c>
      <c r="BJ448" s="18" t="s">
        <v>86</v>
      </c>
      <c r="BK448" s="145">
        <f>ROUND(I448*H448,2)</f>
        <v>0</v>
      </c>
      <c r="BL448" s="18" t="s">
        <v>311</v>
      </c>
      <c r="BM448" s="144" t="s">
        <v>1905</v>
      </c>
    </row>
    <row r="449" spans="2:65" s="1" customFormat="1" ht="11.25">
      <c r="B449" s="33"/>
      <c r="D449" s="146" t="s">
        <v>313</v>
      </c>
      <c r="F449" s="147" t="s">
        <v>7208</v>
      </c>
      <c r="I449" s="148"/>
      <c r="L449" s="33"/>
      <c r="M449" s="149"/>
      <c r="T449" s="54"/>
      <c r="AT449" s="18" t="s">
        <v>313</v>
      </c>
      <c r="AU449" s="18" t="s">
        <v>88</v>
      </c>
    </row>
    <row r="450" spans="2:65" s="1" customFormat="1" ht="21.75" customHeight="1">
      <c r="B450" s="33"/>
      <c r="C450" s="133" t="s">
        <v>1218</v>
      </c>
      <c r="D450" s="133" t="s">
        <v>307</v>
      </c>
      <c r="E450" s="134" t="s">
        <v>7209</v>
      </c>
      <c r="F450" s="135" t="s">
        <v>7210</v>
      </c>
      <c r="G450" s="136" t="s">
        <v>2158</v>
      </c>
      <c r="H450" s="137">
        <v>1</v>
      </c>
      <c r="I450" s="138"/>
      <c r="J450" s="139">
        <f>ROUND(I450*H450,2)</f>
        <v>0</v>
      </c>
      <c r="K450" s="135" t="s">
        <v>721</v>
      </c>
      <c r="L450" s="33"/>
      <c r="M450" s="140" t="s">
        <v>42</v>
      </c>
      <c r="N450" s="141" t="s">
        <v>50</v>
      </c>
      <c r="P450" s="142">
        <f>O450*H450</f>
        <v>0</v>
      </c>
      <c r="Q450" s="142">
        <v>0</v>
      </c>
      <c r="R450" s="142">
        <f>Q450*H450</f>
        <v>0</v>
      </c>
      <c r="S450" s="142">
        <v>0</v>
      </c>
      <c r="T450" s="143">
        <f>S450*H450</f>
        <v>0</v>
      </c>
      <c r="AR450" s="144" t="s">
        <v>311</v>
      </c>
      <c r="AT450" s="144" t="s">
        <v>307</v>
      </c>
      <c r="AU450" s="144" t="s">
        <v>88</v>
      </c>
      <c r="AY450" s="18" t="s">
        <v>305</v>
      </c>
      <c r="BE450" s="145">
        <f>IF(N450="základní",J450,0)</f>
        <v>0</v>
      </c>
      <c r="BF450" s="145">
        <f>IF(N450="snížená",J450,0)</f>
        <v>0</v>
      </c>
      <c r="BG450" s="145">
        <f>IF(N450="zákl. přenesená",J450,0)</f>
        <v>0</v>
      </c>
      <c r="BH450" s="145">
        <f>IF(N450="sníž. přenesená",J450,0)</f>
        <v>0</v>
      </c>
      <c r="BI450" s="145">
        <f>IF(N450="nulová",J450,0)</f>
        <v>0</v>
      </c>
      <c r="BJ450" s="18" t="s">
        <v>86</v>
      </c>
      <c r="BK450" s="145">
        <f>ROUND(I450*H450,2)</f>
        <v>0</v>
      </c>
      <c r="BL450" s="18" t="s">
        <v>311</v>
      </c>
      <c r="BM450" s="144" t="s">
        <v>1913</v>
      </c>
    </row>
    <row r="451" spans="2:65" s="1" customFormat="1" ht="11.25">
      <c r="B451" s="33"/>
      <c r="D451" s="146" t="s">
        <v>313</v>
      </c>
      <c r="F451" s="147" t="s">
        <v>7211</v>
      </c>
      <c r="I451" s="148"/>
      <c r="L451" s="33"/>
      <c r="M451" s="149"/>
      <c r="T451" s="54"/>
      <c r="AT451" s="18" t="s">
        <v>313</v>
      </c>
      <c r="AU451" s="18" t="s">
        <v>88</v>
      </c>
    </row>
    <row r="452" spans="2:65" s="1" customFormat="1" ht="21.75" customHeight="1">
      <c r="B452" s="33"/>
      <c r="C452" s="133" t="s">
        <v>1224</v>
      </c>
      <c r="D452" s="133" t="s">
        <v>307</v>
      </c>
      <c r="E452" s="134" t="s">
        <v>7212</v>
      </c>
      <c r="F452" s="135" t="s">
        <v>7213</v>
      </c>
      <c r="G452" s="136" t="s">
        <v>2158</v>
      </c>
      <c r="H452" s="137">
        <v>1</v>
      </c>
      <c r="I452" s="138"/>
      <c r="J452" s="139">
        <f>ROUND(I452*H452,2)</f>
        <v>0</v>
      </c>
      <c r="K452" s="135" t="s">
        <v>721</v>
      </c>
      <c r="L452" s="33"/>
      <c r="M452" s="140" t="s">
        <v>42</v>
      </c>
      <c r="N452" s="141" t="s">
        <v>50</v>
      </c>
      <c r="P452" s="142">
        <f>O452*H452</f>
        <v>0</v>
      </c>
      <c r="Q452" s="142">
        <v>0</v>
      </c>
      <c r="R452" s="142">
        <f>Q452*H452</f>
        <v>0</v>
      </c>
      <c r="S452" s="142">
        <v>0</v>
      </c>
      <c r="T452" s="143">
        <f>S452*H452</f>
        <v>0</v>
      </c>
      <c r="AR452" s="144" t="s">
        <v>311</v>
      </c>
      <c r="AT452" s="144" t="s">
        <v>307</v>
      </c>
      <c r="AU452" s="144" t="s">
        <v>88</v>
      </c>
      <c r="AY452" s="18" t="s">
        <v>305</v>
      </c>
      <c r="BE452" s="145">
        <f>IF(N452="základní",J452,0)</f>
        <v>0</v>
      </c>
      <c r="BF452" s="145">
        <f>IF(N452="snížená",J452,0)</f>
        <v>0</v>
      </c>
      <c r="BG452" s="145">
        <f>IF(N452="zákl. přenesená",J452,0)</f>
        <v>0</v>
      </c>
      <c r="BH452" s="145">
        <f>IF(N452="sníž. přenesená",J452,0)</f>
        <v>0</v>
      </c>
      <c r="BI452" s="145">
        <f>IF(N452="nulová",J452,0)</f>
        <v>0</v>
      </c>
      <c r="BJ452" s="18" t="s">
        <v>86</v>
      </c>
      <c r="BK452" s="145">
        <f>ROUND(I452*H452,2)</f>
        <v>0</v>
      </c>
      <c r="BL452" s="18" t="s">
        <v>311</v>
      </c>
      <c r="BM452" s="144" t="s">
        <v>1921</v>
      </c>
    </row>
    <row r="453" spans="2:65" s="1" customFormat="1" ht="11.25">
      <c r="B453" s="33"/>
      <c r="D453" s="146" t="s">
        <v>313</v>
      </c>
      <c r="F453" s="147" t="s">
        <v>7213</v>
      </c>
      <c r="I453" s="148"/>
      <c r="L453" s="33"/>
      <c r="M453" s="149"/>
      <c r="T453" s="54"/>
      <c r="AT453" s="18" t="s">
        <v>313</v>
      </c>
      <c r="AU453" s="18" t="s">
        <v>88</v>
      </c>
    </row>
    <row r="454" spans="2:65" s="1" customFormat="1" ht="21.75" customHeight="1">
      <c r="B454" s="33"/>
      <c r="C454" s="133" t="s">
        <v>1232</v>
      </c>
      <c r="D454" s="133" t="s">
        <v>307</v>
      </c>
      <c r="E454" s="134" t="s">
        <v>7214</v>
      </c>
      <c r="F454" s="135" t="s">
        <v>7215</v>
      </c>
      <c r="G454" s="136" t="s">
        <v>2158</v>
      </c>
      <c r="H454" s="137">
        <v>1</v>
      </c>
      <c r="I454" s="138"/>
      <c r="J454" s="139">
        <f>ROUND(I454*H454,2)</f>
        <v>0</v>
      </c>
      <c r="K454" s="135" t="s">
        <v>721</v>
      </c>
      <c r="L454" s="33"/>
      <c r="M454" s="140" t="s">
        <v>42</v>
      </c>
      <c r="N454" s="141" t="s">
        <v>50</v>
      </c>
      <c r="P454" s="142">
        <f>O454*H454</f>
        <v>0</v>
      </c>
      <c r="Q454" s="142">
        <v>0</v>
      </c>
      <c r="R454" s="142">
        <f>Q454*H454</f>
        <v>0</v>
      </c>
      <c r="S454" s="142">
        <v>0</v>
      </c>
      <c r="T454" s="143">
        <f>S454*H454</f>
        <v>0</v>
      </c>
      <c r="AR454" s="144" t="s">
        <v>311</v>
      </c>
      <c r="AT454" s="144" t="s">
        <v>307</v>
      </c>
      <c r="AU454" s="144" t="s">
        <v>88</v>
      </c>
      <c r="AY454" s="18" t="s">
        <v>305</v>
      </c>
      <c r="BE454" s="145">
        <f>IF(N454="základní",J454,0)</f>
        <v>0</v>
      </c>
      <c r="BF454" s="145">
        <f>IF(N454="snížená",J454,0)</f>
        <v>0</v>
      </c>
      <c r="BG454" s="145">
        <f>IF(N454="zákl. přenesená",J454,0)</f>
        <v>0</v>
      </c>
      <c r="BH454" s="145">
        <f>IF(N454="sníž. přenesená",J454,0)</f>
        <v>0</v>
      </c>
      <c r="BI454" s="145">
        <f>IF(N454="nulová",J454,0)</f>
        <v>0</v>
      </c>
      <c r="BJ454" s="18" t="s">
        <v>86</v>
      </c>
      <c r="BK454" s="145">
        <f>ROUND(I454*H454,2)</f>
        <v>0</v>
      </c>
      <c r="BL454" s="18" t="s">
        <v>311</v>
      </c>
      <c r="BM454" s="144" t="s">
        <v>1929</v>
      </c>
    </row>
    <row r="455" spans="2:65" s="1" customFormat="1" ht="11.25">
      <c r="B455" s="33"/>
      <c r="D455" s="146" t="s">
        <v>313</v>
      </c>
      <c r="F455" s="147" t="s">
        <v>7216</v>
      </c>
      <c r="I455" s="148"/>
      <c r="L455" s="33"/>
      <c r="M455" s="149"/>
      <c r="T455" s="54"/>
      <c r="AT455" s="18" t="s">
        <v>313</v>
      </c>
      <c r="AU455" s="18" t="s">
        <v>88</v>
      </c>
    </row>
    <row r="456" spans="2:65" s="1" customFormat="1" ht="16.5" customHeight="1">
      <c r="B456" s="33"/>
      <c r="C456" s="133" t="s">
        <v>1242</v>
      </c>
      <c r="D456" s="133" t="s">
        <v>307</v>
      </c>
      <c r="E456" s="134" t="s">
        <v>7217</v>
      </c>
      <c r="F456" s="135" t="s">
        <v>7218</v>
      </c>
      <c r="G456" s="136" t="s">
        <v>2158</v>
      </c>
      <c r="H456" s="137">
        <v>1</v>
      </c>
      <c r="I456" s="138"/>
      <c r="J456" s="139">
        <f>ROUND(I456*H456,2)</f>
        <v>0</v>
      </c>
      <c r="K456" s="135" t="s">
        <v>721</v>
      </c>
      <c r="L456" s="33"/>
      <c r="M456" s="140" t="s">
        <v>42</v>
      </c>
      <c r="N456" s="141" t="s">
        <v>50</v>
      </c>
      <c r="P456" s="142">
        <f>O456*H456</f>
        <v>0</v>
      </c>
      <c r="Q456" s="142">
        <v>0</v>
      </c>
      <c r="R456" s="142">
        <f>Q456*H456</f>
        <v>0</v>
      </c>
      <c r="S456" s="142">
        <v>0</v>
      </c>
      <c r="T456" s="143">
        <f>S456*H456</f>
        <v>0</v>
      </c>
      <c r="AR456" s="144" t="s">
        <v>311</v>
      </c>
      <c r="AT456" s="144" t="s">
        <v>307</v>
      </c>
      <c r="AU456" s="144" t="s">
        <v>88</v>
      </c>
      <c r="AY456" s="18" t="s">
        <v>305</v>
      </c>
      <c r="BE456" s="145">
        <f>IF(N456="základní",J456,0)</f>
        <v>0</v>
      </c>
      <c r="BF456" s="145">
        <f>IF(N456="snížená",J456,0)</f>
        <v>0</v>
      </c>
      <c r="BG456" s="145">
        <f>IF(N456="zákl. přenesená",J456,0)</f>
        <v>0</v>
      </c>
      <c r="BH456" s="145">
        <f>IF(N456="sníž. přenesená",J456,0)</f>
        <v>0</v>
      </c>
      <c r="BI456" s="145">
        <f>IF(N456="nulová",J456,0)</f>
        <v>0</v>
      </c>
      <c r="BJ456" s="18" t="s">
        <v>86</v>
      </c>
      <c r="BK456" s="145">
        <f>ROUND(I456*H456,2)</f>
        <v>0</v>
      </c>
      <c r="BL456" s="18" t="s">
        <v>311</v>
      </c>
      <c r="BM456" s="144" t="s">
        <v>1937</v>
      </c>
    </row>
    <row r="457" spans="2:65" s="1" customFormat="1" ht="11.25">
      <c r="B457" s="33"/>
      <c r="D457" s="146" t="s">
        <v>313</v>
      </c>
      <c r="F457" s="147" t="s">
        <v>7218</v>
      </c>
      <c r="I457" s="148"/>
      <c r="L457" s="33"/>
      <c r="M457" s="149"/>
      <c r="T457" s="54"/>
      <c r="AT457" s="18" t="s">
        <v>313</v>
      </c>
      <c r="AU457" s="18" t="s">
        <v>88</v>
      </c>
    </row>
    <row r="458" spans="2:65" s="1" customFormat="1" ht="16.5" customHeight="1">
      <c r="B458" s="33"/>
      <c r="C458" s="133" t="s">
        <v>1245</v>
      </c>
      <c r="D458" s="133" t="s">
        <v>307</v>
      </c>
      <c r="E458" s="134" t="s">
        <v>7219</v>
      </c>
      <c r="F458" s="135" t="s">
        <v>7220</v>
      </c>
      <c r="G458" s="136" t="s">
        <v>2158</v>
      </c>
      <c r="H458" s="137">
        <v>1</v>
      </c>
      <c r="I458" s="138"/>
      <c r="J458" s="139">
        <f>ROUND(I458*H458,2)</f>
        <v>0</v>
      </c>
      <c r="K458" s="135" t="s">
        <v>721</v>
      </c>
      <c r="L458" s="33"/>
      <c r="M458" s="140" t="s">
        <v>42</v>
      </c>
      <c r="N458" s="141" t="s">
        <v>50</v>
      </c>
      <c r="P458" s="142">
        <f>O458*H458</f>
        <v>0</v>
      </c>
      <c r="Q458" s="142">
        <v>0</v>
      </c>
      <c r="R458" s="142">
        <f>Q458*H458</f>
        <v>0</v>
      </c>
      <c r="S458" s="142">
        <v>0</v>
      </c>
      <c r="T458" s="143">
        <f>S458*H458</f>
        <v>0</v>
      </c>
      <c r="AR458" s="144" t="s">
        <v>311</v>
      </c>
      <c r="AT458" s="144" t="s">
        <v>307</v>
      </c>
      <c r="AU458" s="144" t="s">
        <v>88</v>
      </c>
      <c r="AY458" s="18" t="s">
        <v>305</v>
      </c>
      <c r="BE458" s="145">
        <f>IF(N458="základní",J458,0)</f>
        <v>0</v>
      </c>
      <c r="BF458" s="145">
        <f>IF(N458="snížená",J458,0)</f>
        <v>0</v>
      </c>
      <c r="BG458" s="145">
        <f>IF(N458="zákl. přenesená",J458,0)</f>
        <v>0</v>
      </c>
      <c r="BH458" s="145">
        <f>IF(N458="sníž. přenesená",J458,0)</f>
        <v>0</v>
      </c>
      <c r="BI458" s="145">
        <f>IF(N458="nulová",J458,0)</f>
        <v>0</v>
      </c>
      <c r="BJ458" s="18" t="s">
        <v>86</v>
      </c>
      <c r="BK458" s="145">
        <f>ROUND(I458*H458,2)</f>
        <v>0</v>
      </c>
      <c r="BL458" s="18" t="s">
        <v>311</v>
      </c>
      <c r="BM458" s="144" t="s">
        <v>1945</v>
      </c>
    </row>
    <row r="459" spans="2:65" s="1" customFormat="1" ht="11.25">
      <c r="B459" s="33"/>
      <c r="D459" s="146" t="s">
        <v>313</v>
      </c>
      <c r="F459" s="147" t="s">
        <v>7220</v>
      </c>
      <c r="I459" s="148"/>
      <c r="L459" s="33"/>
      <c r="M459" s="194"/>
      <c r="N459" s="195"/>
      <c r="O459" s="195"/>
      <c r="P459" s="195"/>
      <c r="Q459" s="195"/>
      <c r="R459" s="195"/>
      <c r="S459" s="195"/>
      <c r="T459" s="196"/>
      <c r="AT459" s="18" t="s">
        <v>313</v>
      </c>
      <c r="AU459" s="18" t="s">
        <v>88</v>
      </c>
    </row>
    <row r="460" spans="2:65" s="1" customFormat="1" ht="6.95" customHeight="1">
      <c r="B460" s="42"/>
      <c r="C460" s="43"/>
      <c r="D460" s="43"/>
      <c r="E460" s="43"/>
      <c r="F460" s="43"/>
      <c r="G460" s="43"/>
      <c r="H460" s="43"/>
      <c r="I460" s="43"/>
      <c r="J460" s="43"/>
      <c r="K460" s="43"/>
      <c r="L460" s="33"/>
    </row>
  </sheetData>
  <sheetProtection algorithmName="SHA-512" hashValue="RGh/KKUgO/pTlkubC5a1cnR44wklDneDBSD83/xT53oVNL/AUf6I0tUJuJOHQg+e9jLNjE9r7RxchJ9Bq8dCWQ==" saltValue="xqTvm6sKKlUYPObrfeJWtilGQjpJl4x8fW86LVKbjlj2qdSA2MO2guPSVm7J+ZLJ2RLeThqSmgWuSx4pWLfYuQ==" spinCount="100000" sheet="1" objects="1" scenarios="1" formatColumns="0" formatRows="0" autoFilter="0"/>
  <autoFilter ref="C97:K459" xr:uid="{00000000-0009-0000-0000-000006000000}"/>
  <mergeCells count="15">
    <mergeCell ref="E84:H84"/>
    <mergeCell ref="E88:H88"/>
    <mergeCell ref="E86:H86"/>
    <mergeCell ref="E90:H90"/>
    <mergeCell ref="L2:V2"/>
    <mergeCell ref="E31:H31"/>
    <mergeCell ref="E52:H52"/>
    <mergeCell ref="E56:H56"/>
    <mergeCell ref="E54:H54"/>
    <mergeCell ref="E58:H58"/>
    <mergeCell ref="E7:H7"/>
    <mergeCell ref="E11:H11"/>
    <mergeCell ref="E9:H9"/>
    <mergeCell ref="E13:H13"/>
    <mergeCell ref="E22:H22"/>
  </mergeCells>
  <pageMargins left="0.39374999999999999" right="0.39374999999999999" top="0.39374999999999999" bottom="0.39374999999999999" header="0" footer="0"/>
  <pageSetup paperSize="9" scale="76" fitToHeight="100" orientation="portrait" blackAndWhite="1" r:id="rId1"/>
  <headerFooter>
    <oddFooter>&amp;CStrana &amp;P z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BM584"/>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95"/>
      <c r="M2" s="295"/>
      <c r="N2" s="295"/>
      <c r="O2" s="295"/>
      <c r="P2" s="295"/>
      <c r="Q2" s="295"/>
      <c r="R2" s="295"/>
      <c r="S2" s="295"/>
      <c r="T2" s="295"/>
      <c r="U2" s="295"/>
      <c r="V2" s="295"/>
      <c r="AT2" s="18" t="s">
        <v>115</v>
      </c>
    </row>
    <row r="3" spans="2:46" ht="6.95" customHeight="1">
      <c r="B3" s="19"/>
      <c r="C3" s="20"/>
      <c r="D3" s="20"/>
      <c r="E3" s="20"/>
      <c r="F3" s="20"/>
      <c r="G3" s="20"/>
      <c r="H3" s="20"/>
      <c r="I3" s="20"/>
      <c r="J3" s="20"/>
      <c r="K3" s="20"/>
      <c r="L3" s="21"/>
      <c r="AT3" s="18" t="s">
        <v>88</v>
      </c>
    </row>
    <row r="4" spans="2:46" ht="24.95" customHeight="1">
      <c r="B4" s="21"/>
      <c r="D4" s="22" t="s">
        <v>204</v>
      </c>
      <c r="L4" s="21"/>
      <c r="M4" s="92" t="s">
        <v>10</v>
      </c>
      <c r="AT4" s="18" t="s">
        <v>4</v>
      </c>
    </row>
    <row r="5" spans="2:46" ht="6.95" customHeight="1">
      <c r="B5" s="21"/>
      <c r="L5" s="21"/>
    </row>
    <row r="6" spans="2:46" ht="12" customHeight="1">
      <c r="B6" s="21"/>
      <c r="D6" s="28" t="s">
        <v>16</v>
      </c>
      <c r="L6" s="21"/>
    </row>
    <row r="7" spans="2:46" ht="16.5" customHeight="1">
      <c r="B7" s="21"/>
      <c r="E7" s="333" t="str">
        <f>'Rekapitulace stavby'!K6</f>
        <v>Domov pro seniory v Litomyšli</v>
      </c>
      <c r="F7" s="334"/>
      <c r="G7" s="334"/>
      <c r="H7" s="334"/>
      <c r="L7" s="21"/>
    </row>
    <row r="8" spans="2:46" ht="12.75">
      <c r="B8" s="21"/>
      <c r="D8" s="28" t="s">
        <v>217</v>
      </c>
      <c r="L8" s="21"/>
    </row>
    <row r="9" spans="2:46" ht="16.5" customHeight="1">
      <c r="B9" s="21"/>
      <c r="E9" s="333" t="s">
        <v>221</v>
      </c>
      <c r="F9" s="295"/>
      <c r="G9" s="295"/>
      <c r="H9" s="295"/>
      <c r="L9" s="21"/>
    </row>
    <row r="10" spans="2:46" ht="12" customHeight="1">
      <c r="B10" s="21"/>
      <c r="D10" s="28" t="s">
        <v>224</v>
      </c>
      <c r="L10" s="21"/>
    </row>
    <row r="11" spans="2:46" s="1" customFormat="1" ht="16.5" customHeight="1">
      <c r="B11" s="33"/>
      <c r="E11" s="329" t="s">
        <v>227</v>
      </c>
      <c r="F11" s="335"/>
      <c r="G11" s="335"/>
      <c r="H11" s="335"/>
      <c r="L11" s="33"/>
    </row>
    <row r="12" spans="2:46" s="1" customFormat="1" ht="12" customHeight="1">
      <c r="B12" s="33"/>
      <c r="D12" s="28" t="s">
        <v>231</v>
      </c>
      <c r="L12" s="33"/>
    </row>
    <row r="13" spans="2:46" s="1" customFormat="1" ht="16.5" customHeight="1">
      <c r="B13" s="33"/>
      <c r="E13" s="316" t="s">
        <v>7221</v>
      </c>
      <c r="F13" s="335"/>
      <c r="G13" s="335"/>
      <c r="H13" s="335"/>
      <c r="L13" s="33"/>
    </row>
    <row r="14" spans="2:46" s="1" customFormat="1" ht="11.25">
      <c r="B14" s="33"/>
      <c r="L14" s="33"/>
    </row>
    <row r="15" spans="2:46" s="1" customFormat="1" ht="12" customHeight="1">
      <c r="B15" s="33"/>
      <c r="D15" s="28" t="s">
        <v>18</v>
      </c>
      <c r="F15" s="26" t="s">
        <v>42</v>
      </c>
      <c r="I15" s="28" t="s">
        <v>20</v>
      </c>
      <c r="J15" s="26" t="s">
        <v>42</v>
      </c>
      <c r="L15" s="33"/>
    </row>
    <row r="16" spans="2:46" s="1" customFormat="1" ht="12" customHeight="1">
      <c r="B16" s="33"/>
      <c r="D16" s="28" t="s">
        <v>22</v>
      </c>
      <c r="F16" s="26" t="s">
        <v>23</v>
      </c>
      <c r="I16" s="28" t="s">
        <v>24</v>
      </c>
      <c r="J16" s="50" t="str">
        <f>'Rekapitulace stavby'!AN8</f>
        <v>20. 1. 2025</v>
      </c>
      <c r="L16" s="33"/>
    </row>
    <row r="17" spans="2:12" s="1" customFormat="1" ht="10.9" customHeight="1">
      <c r="B17" s="33"/>
      <c r="L17" s="33"/>
    </row>
    <row r="18" spans="2:12" s="1" customFormat="1" ht="12" customHeight="1">
      <c r="B18" s="33"/>
      <c r="D18" s="28" t="s">
        <v>26</v>
      </c>
      <c r="I18" s="28" t="s">
        <v>27</v>
      </c>
      <c r="J18" s="26" t="s">
        <v>42</v>
      </c>
      <c r="L18" s="33"/>
    </row>
    <row r="19" spans="2:12" s="1" customFormat="1" ht="18" customHeight="1">
      <c r="B19" s="33"/>
      <c r="E19" s="26" t="s">
        <v>29</v>
      </c>
      <c r="I19" s="28" t="s">
        <v>30</v>
      </c>
      <c r="J19" s="26" t="s">
        <v>42</v>
      </c>
      <c r="L19" s="33"/>
    </row>
    <row r="20" spans="2:12" s="1" customFormat="1" ht="6.95" customHeight="1">
      <c r="B20" s="33"/>
      <c r="L20" s="33"/>
    </row>
    <row r="21" spans="2:12" s="1" customFormat="1" ht="12" customHeight="1">
      <c r="B21" s="33"/>
      <c r="D21" s="28" t="s">
        <v>32</v>
      </c>
      <c r="I21" s="28" t="s">
        <v>27</v>
      </c>
      <c r="J21" s="29" t="str">
        <f>'Rekapitulace stavby'!AN13</f>
        <v>Vyplň údaj</v>
      </c>
      <c r="L21" s="33"/>
    </row>
    <row r="22" spans="2:12" s="1" customFormat="1" ht="18" customHeight="1">
      <c r="B22" s="33"/>
      <c r="E22" s="336" t="str">
        <f>'Rekapitulace stavby'!E14</f>
        <v>Vyplň údaj</v>
      </c>
      <c r="F22" s="294"/>
      <c r="G22" s="294"/>
      <c r="H22" s="294"/>
      <c r="I22" s="28" t="s">
        <v>30</v>
      </c>
      <c r="J22" s="29" t="str">
        <f>'Rekapitulace stavby'!AN14</f>
        <v>Vyplň údaj</v>
      </c>
      <c r="L22" s="33"/>
    </row>
    <row r="23" spans="2:12" s="1" customFormat="1" ht="6.95" customHeight="1">
      <c r="B23" s="33"/>
      <c r="L23" s="33"/>
    </row>
    <row r="24" spans="2:12" s="1" customFormat="1" ht="12" customHeight="1">
      <c r="B24" s="33"/>
      <c r="D24" s="28" t="s">
        <v>34</v>
      </c>
      <c r="I24" s="28" t="s">
        <v>27</v>
      </c>
      <c r="J24" s="26" t="s">
        <v>42</v>
      </c>
      <c r="L24" s="33"/>
    </row>
    <row r="25" spans="2:12" s="1" customFormat="1" ht="18" customHeight="1">
      <c r="B25" s="33"/>
      <c r="E25" s="26" t="s">
        <v>4955</v>
      </c>
      <c r="I25" s="28" t="s">
        <v>30</v>
      </c>
      <c r="J25" s="26" t="s">
        <v>42</v>
      </c>
      <c r="L25" s="33"/>
    </row>
    <row r="26" spans="2:12" s="1" customFormat="1" ht="6.95" customHeight="1">
      <c r="B26" s="33"/>
      <c r="L26" s="33"/>
    </row>
    <row r="27" spans="2:12" s="1" customFormat="1" ht="12" customHeight="1">
      <c r="B27" s="33"/>
      <c r="D27" s="28" t="s">
        <v>39</v>
      </c>
      <c r="I27" s="28" t="s">
        <v>27</v>
      </c>
      <c r="J27" s="26" t="str">
        <f>IF('Rekapitulace stavby'!AN19="","",'Rekapitulace stavby'!AN19)</f>
        <v>63243393</v>
      </c>
      <c r="L27" s="33"/>
    </row>
    <row r="28" spans="2:12" s="1" customFormat="1" ht="18" customHeight="1">
      <c r="B28" s="33"/>
      <c r="E28" s="26" t="str">
        <f>IF('Rekapitulace stavby'!E20="","",'Rekapitulace stavby'!E20)</f>
        <v>Ing.Štefan Sivák</v>
      </c>
      <c r="I28" s="28" t="s">
        <v>30</v>
      </c>
      <c r="J28" s="26" t="str">
        <f>IF('Rekapitulace stavby'!AN20="","",'Rekapitulace stavby'!AN20)</f>
        <v/>
      </c>
      <c r="L28" s="33"/>
    </row>
    <row r="29" spans="2:12" s="1" customFormat="1" ht="6.95" customHeight="1">
      <c r="B29" s="33"/>
      <c r="L29" s="33"/>
    </row>
    <row r="30" spans="2:12" s="1" customFormat="1" ht="12" customHeight="1">
      <c r="B30" s="33"/>
      <c r="D30" s="28" t="s">
        <v>43</v>
      </c>
      <c r="L30" s="33"/>
    </row>
    <row r="31" spans="2:12" s="7" customFormat="1" ht="16.5" customHeight="1">
      <c r="B31" s="93"/>
      <c r="E31" s="299" t="s">
        <v>42</v>
      </c>
      <c r="F31" s="299"/>
      <c r="G31" s="299"/>
      <c r="H31" s="299"/>
      <c r="L31" s="93"/>
    </row>
    <row r="32" spans="2:12" s="1" customFormat="1" ht="6.95" customHeight="1">
      <c r="B32" s="33"/>
      <c r="L32" s="33"/>
    </row>
    <row r="33" spans="2:12" s="1" customFormat="1" ht="6.95" customHeight="1">
      <c r="B33" s="33"/>
      <c r="D33" s="51"/>
      <c r="E33" s="51"/>
      <c r="F33" s="51"/>
      <c r="G33" s="51"/>
      <c r="H33" s="51"/>
      <c r="I33" s="51"/>
      <c r="J33" s="51"/>
      <c r="K33" s="51"/>
      <c r="L33" s="33"/>
    </row>
    <row r="34" spans="2:12" s="1" customFormat="1" ht="25.35" customHeight="1">
      <c r="B34" s="33"/>
      <c r="D34" s="94" t="s">
        <v>45</v>
      </c>
      <c r="J34" s="64">
        <f>ROUND(J101, 2)</f>
        <v>0</v>
      </c>
      <c r="L34" s="33"/>
    </row>
    <row r="35" spans="2:12" s="1" customFormat="1" ht="6.95" customHeight="1">
      <c r="B35" s="33"/>
      <c r="D35" s="51"/>
      <c r="E35" s="51"/>
      <c r="F35" s="51"/>
      <c r="G35" s="51"/>
      <c r="H35" s="51"/>
      <c r="I35" s="51"/>
      <c r="J35" s="51"/>
      <c r="K35" s="51"/>
      <c r="L35" s="33"/>
    </row>
    <row r="36" spans="2:12" s="1" customFormat="1" ht="14.45" customHeight="1">
      <c r="B36" s="33"/>
      <c r="F36" s="36" t="s">
        <v>47</v>
      </c>
      <c r="I36" s="36" t="s">
        <v>46</v>
      </c>
      <c r="J36" s="36" t="s">
        <v>48</v>
      </c>
      <c r="L36" s="33"/>
    </row>
    <row r="37" spans="2:12" s="1" customFormat="1" ht="14.45" customHeight="1">
      <c r="B37" s="33"/>
      <c r="D37" s="53" t="s">
        <v>49</v>
      </c>
      <c r="E37" s="28" t="s">
        <v>50</v>
      </c>
      <c r="F37" s="83">
        <f>ROUND((SUM(BE101:BE583)),  2)</f>
        <v>0</v>
      </c>
      <c r="I37" s="95">
        <v>0.21</v>
      </c>
      <c r="J37" s="83">
        <f>ROUND(((SUM(BE101:BE583))*I37),  2)</f>
        <v>0</v>
      </c>
      <c r="L37" s="33"/>
    </row>
    <row r="38" spans="2:12" s="1" customFormat="1" ht="14.45" customHeight="1">
      <c r="B38" s="33"/>
      <c r="E38" s="28" t="s">
        <v>51</v>
      </c>
      <c r="F38" s="83">
        <f>ROUND((SUM(BF101:BF583)),  2)</f>
        <v>0</v>
      </c>
      <c r="I38" s="95">
        <v>0.12</v>
      </c>
      <c r="J38" s="83">
        <f>ROUND(((SUM(BF101:BF583))*I38),  2)</f>
        <v>0</v>
      </c>
      <c r="L38" s="33"/>
    </row>
    <row r="39" spans="2:12" s="1" customFormat="1" ht="14.45" hidden="1" customHeight="1">
      <c r="B39" s="33"/>
      <c r="E39" s="28" t="s">
        <v>52</v>
      </c>
      <c r="F39" s="83">
        <f>ROUND((SUM(BG101:BG583)),  2)</f>
        <v>0</v>
      </c>
      <c r="I39" s="95">
        <v>0.21</v>
      </c>
      <c r="J39" s="83">
        <f>0</f>
        <v>0</v>
      </c>
      <c r="L39" s="33"/>
    </row>
    <row r="40" spans="2:12" s="1" customFormat="1" ht="14.45" hidden="1" customHeight="1">
      <c r="B40" s="33"/>
      <c r="E40" s="28" t="s">
        <v>53</v>
      </c>
      <c r="F40" s="83">
        <f>ROUND((SUM(BH101:BH583)),  2)</f>
        <v>0</v>
      </c>
      <c r="I40" s="95">
        <v>0.12</v>
      </c>
      <c r="J40" s="83">
        <f>0</f>
        <v>0</v>
      </c>
      <c r="L40" s="33"/>
    </row>
    <row r="41" spans="2:12" s="1" customFormat="1" ht="14.45" hidden="1" customHeight="1">
      <c r="B41" s="33"/>
      <c r="E41" s="28" t="s">
        <v>54</v>
      </c>
      <c r="F41" s="83">
        <f>ROUND((SUM(BI101:BI583)),  2)</f>
        <v>0</v>
      </c>
      <c r="I41" s="95">
        <v>0</v>
      </c>
      <c r="J41" s="83">
        <f>0</f>
        <v>0</v>
      </c>
      <c r="L41" s="33"/>
    </row>
    <row r="42" spans="2:12" s="1" customFormat="1" ht="6.95" customHeight="1">
      <c r="B42" s="33"/>
      <c r="L42" s="33"/>
    </row>
    <row r="43" spans="2:12" s="1" customFormat="1" ht="25.35" customHeight="1">
      <c r="B43" s="33"/>
      <c r="C43" s="96"/>
      <c r="D43" s="97" t="s">
        <v>55</v>
      </c>
      <c r="E43" s="55"/>
      <c r="F43" s="55"/>
      <c r="G43" s="98" t="s">
        <v>56</v>
      </c>
      <c r="H43" s="99" t="s">
        <v>57</v>
      </c>
      <c r="I43" s="55"/>
      <c r="J43" s="100">
        <f>SUM(J34:J41)</f>
        <v>0</v>
      </c>
      <c r="K43" s="101"/>
      <c r="L43" s="33"/>
    </row>
    <row r="44" spans="2:12" s="1" customFormat="1" ht="14.45" customHeight="1">
      <c r="B44" s="42"/>
      <c r="C44" s="43"/>
      <c r="D44" s="43"/>
      <c r="E44" s="43"/>
      <c r="F44" s="43"/>
      <c r="G44" s="43"/>
      <c r="H44" s="43"/>
      <c r="I44" s="43"/>
      <c r="J44" s="43"/>
      <c r="K44" s="43"/>
      <c r="L44" s="33"/>
    </row>
    <row r="48" spans="2:12" s="1" customFormat="1" ht="6.95" customHeight="1">
      <c r="B48" s="44"/>
      <c r="C48" s="45"/>
      <c r="D48" s="45"/>
      <c r="E48" s="45"/>
      <c r="F48" s="45"/>
      <c r="G48" s="45"/>
      <c r="H48" s="45"/>
      <c r="I48" s="45"/>
      <c r="J48" s="45"/>
      <c r="K48" s="45"/>
      <c r="L48" s="33"/>
    </row>
    <row r="49" spans="2:12" s="1" customFormat="1" ht="24.95" customHeight="1">
      <c r="B49" s="33"/>
      <c r="C49" s="22" t="s">
        <v>246</v>
      </c>
      <c r="L49" s="33"/>
    </row>
    <row r="50" spans="2:12" s="1" customFormat="1" ht="6.95" customHeight="1">
      <c r="B50" s="33"/>
      <c r="L50" s="33"/>
    </row>
    <row r="51" spans="2:12" s="1" customFormat="1" ht="12" customHeight="1">
      <c r="B51" s="33"/>
      <c r="C51" s="28" t="s">
        <v>16</v>
      </c>
      <c r="L51" s="33"/>
    </row>
    <row r="52" spans="2:12" s="1" customFormat="1" ht="16.5" customHeight="1">
      <c r="B52" s="33"/>
      <c r="E52" s="333" t="str">
        <f>E7</f>
        <v>Domov pro seniory v Litomyšli</v>
      </c>
      <c r="F52" s="334"/>
      <c r="G52" s="334"/>
      <c r="H52" s="334"/>
      <c r="L52" s="33"/>
    </row>
    <row r="53" spans="2:12" ht="12" customHeight="1">
      <c r="B53" s="21"/>
      <c r="C53" s="28" t="s">
        <v>217</v>
      </c>
      <c r="L53" s="21"/>
    </row>
    <row r="54" spans="2:12" ht="16.5" customHeight="1">
      <c r="B54" s="21"/>
      <c r="E54" s="333" t="s">
        <v>221</v>
      </c>
      <c r="F54" s="295"/>
      <c r="G54" s="295"/>
      <c r="H54" s="295"/>
      <c r="L54" s="21"/>
    </row>
    <row r="55" spans="2:12" ht="12" customHeight="1">
      <c r="B55" s="21"/>
      <c r="C55" s="28" t="s">
        <v>224</v>
      </c>
      <c r="L55" s="21"/>
    </row>
    <row r="56" spans="2:12" s="1" customFormat="1" ht="16.5" customHeight="1">
      <c r="B56" s="33"/>
      <c r="E56" s="329" t="s">
        <v>227</v>
      </c>
      <c r="F56" s="335"/>
      <c r="G56" s="335"/>
      <c r="H56" s="335"/>
      <c r="L56" s="33"/>
    </row>
    <row r="57" spans="2:12" s="1" customFormat="1" ht="12" customHeight="1">
      <c r="B57" s="33"/>
      <c r="C57" s="28" t="s">
        <v>231</v>
      </c>
      <c r="L57" s="33"/>
    </row>
    <row r="58" spans="2:12" s="1" customFormat="1" ht="16.5" customHeight="1">
      <c r="B58" s="33"/>
      <c r="E58" s="316" t="str">
        <f>E13</f>
        <v>VZT - Vzduchotechnika</v>
      </c>
      <c r="F58" s="335"/>
      <c r="G58" s="335"/>
      <c r="H58" s="335"/>
      <c r="L58" s="33"/>
    </row>
    <row r="59" spans="2:12" s="1" customFormat="1" ht="6.95" customHeight="1">
      <c r="B59" s="33"/>
      <c r="L59" s="33"/>
    </row>
    <row r="60" spans="2:12" s="1" customFormat="1" ht="12" customHeight="1">
      <c r="B60" s="33"/>
      <c r="C60" s="28" t="s">
        <v>22</v>
      </c>
      <c r="F60" s="26" t="str">
        <f>F16</f>
        <v>Z.Kopala, 570 01 Litomyšl</v>
      </c>
      <c r="I60" s="28" t="s">
        <v>24</v>
      </c>
      <c r="J60" s="50" t="str">
        <f>IF(J16="","",J16)</f>
        <v>20. 1. 2025</v>
      </c>
      <c r="L60" s="33"/>
    </row>
    <row r="61" spans="2:12" s="1" customFormat="1" ht="6.95" customHeight="1">
      <c r="B61" s="33"/>
      <c r="L61" s="33"/>
    </row>
    <row r="62" spans="2:12" s="1" customFormat="1" ht="15.2" customHeight="1">
      <c r="B62" s="33"/>
      <c r="C62" s="28" t="s">
        <v>26</v>
      </c>
      <c r="F62" s="26" t="str">
        <f>E19</f>
        <v>Město Litomyšl</v>
      </c>
      <c r="I62" s="28" t="s">
        <v>34</v>
      </c>
      <c r="J62" s="31" t="str">
        <f>E25</f>
        <v>Deltaplan Praha s.r.o.</v>
      </c>
      <c r="L62" s="33"/>
    </row>
    <row r="63" spans="2:12" s="1" customFormat="1" ht="15.2" customHeight="1">
      <c r="B63" s="33"/>
      <c r="C63" s="28" t="s">
        <v>32</v>
      </c>
      <c r="F63" s="26" t="str">
        <f>IF(E22="","",E22)</f>
        <v>Vyplň údaj</v>
      </c>
      <c r="I63" s="28" t="s">
        <v>39</v>
      </c>
      <c r="J63" s="31" t="str">
        <f>E28</f>
        <v>Ing.Štefan Sivák</v>
      </c>
      <c r="L63" s="33"/>
    </row>
    <row r="64" spans="2:12" s="1" customFormat="1" ht="10.35" customHeight="1">
      <c r="B64" s="33"/>
      <c r="L64" s="33"/>
    </row>
    <row r="65" spans="2:47" s="1" customFormat="1" ht="29.25" customHeight="1">
      <c r="B65" s="33"/>
      <c r="C65" s="102" t="s">
        <v>247</v>
      </c>
      <c r="D65" s="96"/>
      <c r="E65" s="96"/>
      <c r="F65" s="96"/>
      <c r="G65" s="96"/>
      <c r="H65" s="96"/>
      <c r="I65" s="96"/>
      <c r="J65" s="103" t="s">
        <v>248</v>
      </c>
      <c r="K65" s="96"/>
      <c r="L65" s="33"/>
    </row>
    <row r="66" spans="2:47" s="1" customFormat="1" ht="10.35" customHeight="1">
      <c r="B66" s="33"/>
      <c r="L66" s="33"/>
    </row>
    <row r="67" spans="2:47" s="1" customFormat="1" ht="22.9" customHeight="1">
      <c r="B67" s="33"/>
      <c r="C67" s="104" t="s">
        <v>77</v>
      </c>
      <c r="J67" s="64">
        <f>J101</f>
        <v>0</v>
      </c>
      <c r="L67" s="33"/>
      <c r="AU67" s="18" t="s">
        <v>249</v>
      </c>
    </row>
    <row r="68" spans="2:47" s="8" customFormat="1" ht="24.95" customHeight="1">
      <c r="B68" s="105"/>
      <c r="D68" s="106" t="s">
        <v>7222</v>
      </c>
      <c r="E68" s="107"/>
      <c r="F68" s="107"/>
      <c r="G68" s="107"/>
      <c r="H68" s="107"/>
      <c r="I68" s="107"/>
      <c r="J68" s="108">
        <f>J102</f>
        <v>0</v>
      </c>
      <c r="L68" s="105"/>
    </row>
    <row r="69" spans="2:47" s="8" customFormat="1" ht="24.95" customHeight="1">
      <c r="B69" s="105"/>
      <c r="D69" s="106" t="s">
        <v>7223</v>
      </c>
      <c r="E69" s="107"/>
      <c r="F69" s="107"/>
      <c r="G69" s="107"/>
      <c r="H69" s="107"/>
      <c r="I69" s="107"/>
      <c r="J69" s="108">
        <f>J193</f>
        <v>0</v>
      </c>
      <c r="L69" s="105"/>
    </row>
    <row r="70" spans="2:47" s="8" customFormat="1" ht="24.95" customHeight="1">
      <c r="B70" s="105"/>
      <c r="D70" s="106" t="s">
        <v>7224</v>
      </c>
      <c r="E70" s="107"/>
      <c r="F70" s="107"/>
      <c r="G70" s="107"/>
      <c r="H70" s="107"/>
      <c r="I70" s="107"/>
      <c r="J70" s="108">
        <f>J261</f>
        <v>0</v>
      </c>
      <c r="L70" s="105"/>
    </row>
    <row r="71" spans="2:47" s="8" customFormat="1" ht="24.95" customHeight="1">
      <c r="B71" s="105"/>
      <c r="D71" s="106" t="s">
        <v>7225</v>
      </c>
      <c r="E71" s="107"/>
      <c r="F71" s="107"/>
      <c r="G71" s="107"/>
      <c r="H71" s="107"/>
      <c r="I71" s="107"/>
      <c r="J71" s="108">
        <f>J268</f>
        <v>0</v>
      </c>
      <c r="L71" s="105"/>
    </row>
    <row r="72" spans="2:47" s="8" customFormat="1" ht="24.95" customHeight="1">
      <c r="B72" s="105"/>
      <c r="D72" s="106" t="s">
        <v>7226</v>
      </c>
      <c r="E72" s="107"/>
      <c r="F72" s="107"/>
      <c r="G72" s="107"/>
      <c r="H72" s="107"/>
      <c r="I72" s="107"/>
      <c r="J72" s="108">
        <f>J342</f>
        <v>0</v>
      </c>
      <c r="L72" s="105"/>
    </row>
    <row r="73" spans="2:47" s="8" customFormat="1" ht="24.95" customHeight="1">
      <c r="B73" s="105"/>
      <c r="D73" s="106" t="s">
        <v>7227</v>
      </c>
      <c r="E73" s="107"/>
      <c r="F73" s="107"/>
      <c r="G73" s="107"/>
      <c r="H73" s="107"/>
      <c r="I73" s="107"/>
      <c r="J73" s="108">
        <f>J389</f>
        <v>0</v>
      </c>
      <c r="L73" s="105"/>
    </row>
    <row r="74" spans="2:47" s="8" customFormat="1" ht="24.95" customHeight="1">
      <c r="B74" s="105"/>
      <c r="D74" s="106" t="s">
        <v>7228</v>
      </c>
      <c r="E74" s="107"/>
      <c r="F74" s="107"/>
      <c r="G74" s="107"/>
      <c r="H74" s="107"/>
      <c r="I74" s="107"/>
      <c r="J74" s="108">
        <f>J430</f>
        <v>0</v>
      </c>
      <c r="L74" s="105"/>
    </row>
    <row r="75" spans="2:47" s="8" customFormat="1" ht="24.95" customHeight="1">
      <c r="B75" s="105"/>
      <c r="D75" s="106" t="s">
        <v>7229</v>
      </c>
      <c r="E75" s="107"/>
      <c r="F75" s="107"/>
      <c r="G75" s="107"/>
      <c r="H75" s="107"/>
      <c r="I75" s="107"/>
      <c r="J75" s="108">
        <f>J480</f>
        <v>0</v>
      </c>
      <c r="L75" s="105"/>
    </row>
    <row r="76" spans="2:47" s="8" customFormat="1" ht="24.95" customHeight="1">
      <c r="B76" s="105"/>
      <c r="D76" s="106" t="s">
        <v>7230</v>
      </c>
      <c r="E76" s="107"/>
      <c r="F76" s="107"/>
      <c r="G76" s="107"/>
      <c r="H76" s="107"/>
      <c r="I76" s="107"/>
      <c r="J76" s="108">
        <f>J535</f>
        <v>0</v>
      </c>
      <c r="L76" s="105"/>
    </row>
    <row r="77" spans="2:47" s="8" customFormat="1" ht="24.95" customHeight="1">
      <c r="B77" s="105"/>
      <c r="D77" s="106" t="s">
        <v>7231</v>
      </c>
      <c r="E77" s="107"/>
      <c r="F77" s="107"/>
      <c r="G77" s="107"/>
      <c r="H77" s="107"/>
      <c r="I77" s="107"/>
      <c r="J77" s="108">
        <f>J563</f>
        <v>0</v>
      </c>
      <c r="L77" s="105"/>
    </row>
    <row r="78" spans="2:47" s="1" customFormat="1" ht="21.75" customHeight="1">
      <c r="B78" s="33"/>
      <c r="L78" s="33"/>
    </row>
    <row r="79" spans="2:47" s="1" customFormat="1" ht="6.95" customHeight="1">
      <c r="B79" s="42"/>
      <c r="C79" s="43"/>
      <c r="D79" s="43"/>
      <c r="E79" s="43"/>
      <c r="F79" s="43"/>
      <c r="G79" s="43"/>
      <c r="H79" s="43"/>
      <c r="I79" s="43"/>
      <c r="J79" s="43"/>
      <c r="K79" s="43"/>
      <c r="L79" s="33"/>
    </row>
    <row r="83" spans="2:12" s="1" customFormat="1" ht="6.95" customHeight="1">
      <c r="B83" s="44"/>
      <c r="C83" s="45"/>
      <c r="D83" s="45"/>
      <c r="E83" s="45"/>
      <c r="F83" s="45"/>
      <c r="G83" s="45"/>
      <c r="H83" s="45"/>
      <c r="I83" s="45"/>
      <c r="J83" s="45"/>
      <c r="K83" s="45"/>
      <c r="L83" s="33"/>
    </row>
    <row r="84" spans="2:12" s="1" customFormat="1" ht="24.95" customHeight="1">
      <c r="B84" s="33"/>
      <c r="C84" s="22" t="s">
        <v>290</v>
      </c>
      <c r="L84" s="33"/>
    </row>
    <row r="85" spans="2:12" s="1" customFormat="1" ht="6.95" customHeight="1">
      <c r="B85" s="33"/>
      <c r="L85" s="33"/>
    </row>
    <row r="86" spans="2:12" s="1" customFormat="1" ht="12" customHeight="1">
      <c r="B86" s="33"/>
      <c r="C86" s="28" t="s">
        <v>16</v>
      </c>
      <c r="L86" s="33"/>
    </row>
    <row r="87" spans="2:12" s="1" customFormat="1" ht="16.5" customHeight="1">
      <c r="B87" s="33"/>
      <c r="E87" s="333" t="str">
        <f>E7</f>
        <v>Domov pro seniory v Litomyšli</v>
      </c>
      <c r="F87" s="334"/>
      <c r="G87" s="334"/>
      <c r="H87" s="334"/>
      <c r="L87" s="33"/>
    </row>
    <row r="88" spans="2:12" ht="12" customHeight="1">
      <c r="B88" s="21"/>
      <c r="C88" s="28" t="s">
        <v>217</v>
      </c>
      <c r="L88" s="21"/>
    </row>
    <row r="89" spans="2:12" ht="16.5" customHeight="1">
      <c r="B89" s="21"/>
      <c r="E89" s="333" t="s">
        <v>221</v>
      </c>
      <c r="F89" s="295"/>
      <c r="G89" s="295"/>
      <c r="H89" s="295"/>
      <c r="L89" s="21"/>
    </row>
    <row r="90" spans="2:12" ht="12" customHeight="1">
      <c r="B90" s="21"/>
      <c r="C90" s="28" t="s">
        <v>224</v>
      </c>
      <c r="L90" s="21"/>
    </row>
    <row r="91" spans="2:12" s="1" customFormat="1" ht="16.5" customHeight="1">
      <c r="B91" s="33"/>
      <c r="E91" s="329" t="s">
        <v>227</v>
      </c>
      <c r="F91" s="335"/>
      <c r="G91" s="335"/>
      <c r="H91" s="335"/>
      <c r="L91" s="33"/>
    </row>
    <row r="92" spans="2:12" s="1" customFormat="1" ht="12" customHeight="1">
      <c r="B92" s="33"/>
      <c r="C92" s="28" t="s">
        <v>231</v>
      </c>
      <c r="L92" s="33"/>
    </row>
    <row r="93" spans="2:12" s="1" customFormat="1" ht="16.5" customHeight="1">
      <c r="B93" s="33"/>
      <c r="E93" s="316" t="str">
        <f>E13</f>
        <v>VZT - Vzduchotechnika</v>
      </c>
      <c r="F93" s="335"/>
      <c r="G93" s="335"/>
      <c r="H93" s="335"/>
      <c r="L93" s="33"/>
    </row>
    <row r="94" spans="2:12" s="1" customFormat="1" ht="6.95" customHeight="1">
      <c r="B94" s="33"/>
      <c r="L94" s="33"/>
    </row>
    <row r="95" spans="2:12" s="1" customFormat="1" ht="12" customHeight="1">
      <c r="B95" s="33"/>
      <c r="C95" s="28" t="s">
        <v>22</v>
      </c>
      <c r="F95" s="26" t="str">
        <f>F16</f>
        <v>Z.Kopala, 570 01 Litomyšl</v>
      </c>
      <c r="I95" s="28" t="s">
        <v>24</v>
      </c>
      <c r="J95" s="50" t="str">
        <f>IF(J16="","",J16)</f>
        <v>20. 1. 2025</v>
      </c>
      <c r="L95" s="33"/>
    </row>
    <row r="96" spans="2:12" s="1" customFormat="1" ht="6.95" customHeight="1">
      <c r="B96" s="33"/>
      <c r="L96" s="33"/>
    </row>
    <row r="97" spans="2:65" s="1" customFormat="1" ht="15.2" customHeight="1">
      <c r="B97" s="33"/>
      <c r="C97" s="28" t="s">
        <v>26</v>
      </c>
      <c r="F97" s="26" t="str">
        <f>E19</f>
        <v>Město Litomyšl</v>
      </c>
      <c r="I97" s="28" t="s">
        <v>34</v>
      </c>
      <c r="J97" s="31" t="str">
        <f>E25</f>
        <v>Deltaplan Praha s.r.o.</v>
      </c>
      <c r="L97" s="33"/>
    </row>
    <row r="98" spans="2:65" s="1" customFormat="1" ht="15.2" customHeight="1">
      <c r="B98" s="33"/>
      <c r="C98" s="28" t="s">
        <v>32</v>
      </c>
      <c r="F98" s="26" t="str">
        <f>IF(E22="","",E22)</f>
        <v>Vyplň údaj</v>
      </c>
      <c r="I98" s="28" t="s">
        <v>39</v>
      </c>
      <c r="J98" s="31" t="str">
        <f>E28</f>
        <v>Ing.Štefan Sivák</v>
      </c>
      <c r="L98" s="33"/>
    </row>
    <row r="99" spans="2:65" s="1" customFormat="1" ht="10.35" customHeight="1">
      <c r="B99" s="33"/>
      <c r="L99" s="33"/>
    </row>
    <row r="100" spans="2:65" s="10" customFormat="1" ht="29.25" customHeight="1">
      <c r="B100" s="113"/>
      <c r="C100" s="114" t="s">
        <v>291</v>
      </c>
      <c r="D100" s="115" t="s">
        <v>64</v>
      </c>
      <c r="E100" s="115" t="s">
        <v>60</v>
      </c>
      <c r="F100" s="115" t="s">
        <v>61</v>
      </c>
      <c r="G100" s="115" t="s">
        <v>292</v>
      </c>
      <c r="H100" s="115" t="s">
        <v>293</v>
      </c>
      <c r="I100" s="115" t="s">
        <v>294</v>
      </c>
      <c r="J100" s="115" t="s">
        <v>248</v>
      </c>
      <c r="K100" s="116" t="s">
        <v>295</v>
      </c>
      <c r="L100" s="113"/>
      <c r="M100" s="57" t="s">
        <v>42</v>
      </c>
      <c r="N100" s="58" t="s">
        <v>49</v>
      </c>
      <c r="O100" s="58" t="s">
        <v>296</v>
      </c>
      <c r="P100" s="58" t="s">
        <v>297</v>
      </c>
      <c r="Q100" s="58" t="s">
        <v>298</v>
      </c>
      <c r="R100" s="58" t="s">
        <v>299</v>
      </c>
      <c r="S100" s="58" t="s">
        <v>300</v>
      </c>
      <c r="T100" s="59" t="s">
        <v>301</v>
      </c>
    </row>
    <row r="101" spans="2:65" s="1" customFormat="1" ht="22.9" customHeight="1">
      <c r="B101" s="33"/>
      <c r="C101" s="62" t="s">
        <v>302</v>
      </c>
      <c r="J101" s="117">
        <f>BK101</f>
        <v>0</v>
      </c>
      <c r="L101" s="33"/>
      <c r="M101" s="60"/>
      <c r="N101" s="51"/>
      <c r="O101" s="51"/>
      <c r="P101" s="118">
        <f>P102+P193+P261+P268+P342+P389+P430+P480+P535+P563</f>
        <v>0</v>
      </c>
      <c r="Q101" s="51"/>
      <c r="R101" s="118">
        <f>R102+R193+R261+R268+R342+R389+R430+R480+R535+R563</f>
        <v>0</v>
      </c>
      <c r="S101" s="51"/>
      <c r="T101" s="119">
        <f>T102+T193+T261+T268+T342+T389+T430+T480+T535+T563</f>
        <v>0</v>
      </c>
      <c r="AT101" s="18" t="s">
        <v>78</v>
      </c>
      <c r="AU101" s="18" t="s">
        <v>249</v>
      </c>
      <c r="BK101" s="120">
        <f>BK102+BK193+BK261+BK268+BK342+BK389+BK430+BK480+BK535+BK563</f>
        <v>0</v>
      </c>
    </row>
    <row r="102" spans="2:65" s="11" customFormat="1" ht="25.9" customHeight="1">
      <c r="B102" s="121"/>
      <c r="D102" s="122" t="s">
        <v>78</v>
      </c>
      <c r="E102" s="123" t="s">
        <v>86</v>
      </c>
      <c r="F102" s="123" t="s">
        <v>7232</v>
      </c>
      <c r="I102" s="124"/>
      <c r="J102" s="125">
        <f>BK102</f>
        <v>0</v>
      </c>
      <c r="L102" s="121"/>
      <c r="M102" s="126"/>
      <c r="P102" s="127">
        <f>SUM(P103:P192)</f>
        <v>0</v>
      </c>
      <c r="R102" s="127">
        <f>SUM(R103:R192)</f>
        <v>0</v>
      </c>
      <c r="T102" s="128">
        <f>SUM(T103:T192)</f>
        <v>0</v>
      </c>
      <c r="AR102" s="122" t="s">
        <v>86</v>
      </c>
      <c r="AT102" s="129" t="s">
        <v>78</v>
      </c>
      <c r="AU102" s="129" t="s">
        <v>79</v>
      </c>
      <c r="AY102" s="122" t="s">
        <v>305</v>
      </c>
      <c r="BK102" s="130">
        <f>SUM(BK103:BK192)</f>
        <v>0</v>
      </c>
    </row>
    <row r="103" spans="2:65" s="1" customFormat="1" ht="21.75" customHeight="1">
      <c r="B103" s="33"/>
      <c r="C103" s="133" t="s">
        <v>86</v>
      </c>
      <c r="D103" s="133" t="s">
        <v>307</v>
      </c>
      <c r="E103" s="134" t="s">
        <v>6883</v>
      </c>
      <c r="F103" s="135" t="s">
        <v>7233</v>
      </c>
      <c r="G103" s="136" t="s">
        <v>5668</v>
      </c>
      <c r="H103" s="137">
        <v>1</v>
      </c>
      <c r="I103" s="138"/>
      <c r="J103" s="139">
        <f>ROUND(I103*H103,2)</f>
        <v>0</v>
      </c>
      <c r="K103" s="135" t="s">
        <v>721</v>
      </c>
      <c r="L103" s="33"/>
      <c r="M103" s="140" t="s">
        <v>42</v>
      </c>
      <c r="N103" s="141" t="s">
        <v>50</v>
      </c>
      <c r="P103" s="142">
        <f>O103*H103</f>
        <v>0</v>
      </c>
      <c r="Q103" s="142">
        <v>0</v>
      </c>
      <c r="R103" s="142">
        <f>Q103*H103</f>
        <v>0</v>
      </c>
      <c r="S103" s="142">
        <v>0</v>
      </c>
      <c r="T103" s="143">
        <f>S103*H103</f>
        <v>0</v>
      </c>
      <c r="AR103" s="144" t="s">
        <v>311</v>
      </c>
      <c r="AT103" s="144" t="s">
        <v>307</v>
      </c>
      <c r="AU103" s="144" t="s">
        <v>86</v>
      </c>
      <c r="AY103" s="18" t="s">
        <v>305</v>
      </c>
      <c r="BE103" s="145">
        <f>IF(N103="základní",J103,0)</f>
        <v>0</v>
      </c>
      <c r="BF103" s="145">
        <f>IF(N103="snížená",J103,0)</f>
        <v>0</v>
      </c>
      <c r="BG103" s="145">
        <f>IF(N103="zákl. přenesená",J103,0)</f>
        <v>0</v>
      </c>
      <c r="BH103" s="145">
        <f>IF(N103="sníž. přenesená",J103,0)</f>
        <v>0</v>
      </c>
      <c r="BI103" s="145">
        <f>IF(N103="nulová",J103,0)</f>
        <v>0</v>
      </c>
      <c r="BJ103" s="18" t="s">
        <v>86</v>
      </c>
      <c r="BK103" s="145">
        <f>ROUND(I103*H103,2)</f>
        <v>0</v>
      </c>
      <c r="BL103" s="18" t="s">
        <v>311</v>
      </c>
      <c r="BM103" s="144" t="s">
        <v>88</v>
      </c>
    </row>
    <row r="104" spans="2:65" s="1" customFormat="1" ht="11.25">
      <c r="B104" s="33"/>
      <c r="D104" s="146" t="s">
        <v>313</v>
      </c>
      <c r="F104" s="147" t="s">
        <v>7233</v>
      </c>
      <c r="I104" s="148"/>
      <c r="L104" s="33"/>
      <c r="M104" s="149"/>
      <c r="T104" s="54"/>
      <c r="AT104" s="18" t="s">
        <v>313</v>
      </c>
      <c r="AU104" s="18" t="s">
        <v>86</v>
      </c>
    </row>
    <row r="105" spans="2:65" s="1" customFormat="1" ht="185.25">
      <c r="B105" s="33"/>
      <c r="D105" s="146" t="s">
        <v>1012</v>
      </c>
      <c r="F105" s="189" t="s">
        <v>7234</v>
      </c>
      <c r="I105" s="148"/>
      <c r="L105" s="33"/>
      <c r="M105" s="149"/>
      <c r="T105" s="54"/>
      <c r="AT105" s="18" t="s">
        <v>1012</v>
      </c>
      <c r="AU105" s="18" t="s">
        <v>86</v>
      </c>
    </row>
    <row r="106" spans="2:65" s="1" customFormat="1" ht="24.2" customHeight="1">
      <c r="B106" s="33"/>
      <c r="C106" s="133" t="s">
        <v>88</v>
      </c>
      <c r="D106" s="133" t="s">
        <v>307</v>
      </c>
      <c r="E106" s="134" t="s">
        <v>6969</v>
      </c>
      <c r="F106" s="135" t="s">
        <v>7235</v>
      </c>
      <c r="G106" s="136" t="s">
        <v>5668</v>
      </c>
      <c r="H106" s="137">
        <v>1</v>
      </c>
      <c r="I106" s="138"/>
      <c r="J106" s="139">
        <f>ROUND(I106*H106,2)</f>
        <v>0</v>
      </c>
      <c r="K106" s="135" t="s">
        <v>721</v>
      </c>
      <c r="L106" s="33"/>
      <c r="M106" s="140" t="s">
        <v>42</v>
      </c>
      <c r="N106" s="141" t="s">
        <v>50</v>
      </c>
      <c r="P106" s="142">
        <f>O106*H106</f>
        <v>0</v>
      </c>
      <c r="Q106" s="142">
        <v>0</v>
      </c>
      <c r="R106" s="142">
        <f>Q106*H106</f>
        <v>0</v>
      </c>
      <c r="S106" s="142">
        <v>0</v>
      </c>
      <c r="T106" s="143">
        <f>S106*H106</f>
        <v>0</v>
      </c>
      <c r="AR106" s="144" t="s">
        <v>311</v>
      </c>
      <c r="AT106" s="144" t="s">
        <v>307</v>
      </c>
      <c r="AU106" s="144" t="s">
        <v>86</v>
      </c>
      <c r="AY106" s="18" t="s">
        <v>305</v>
      </c>
      <c r="BE106" s="145">
        <f>IF(N106="základní",J106,0)</f>
        <v>0</v>
      </c>
      <c r="BF106" s="145">
        <f>IF(N106="snížená",J106,0)</f>
        <v>0</v>
      </c>
      <c r="BG106" s="145">
        <f>IF(N106="zákl. přenesená",J106,0)</f>
        <v>0</v>
      </c>
      <c r="BH106" s="145">
        <f>IF(N106="sníž. přenesená",J106,0)</f>
        <v>0</v>
      </c>
      <c r="BI106" s="145">
        <f>IF(N106="nulová",J106,0)</f>
        <v>0</v>
      </c>
      <c r="BJ106" s="18" t="s">
        <v>86</v>
      </c>
      <c r="BK106" s="145">
        <f>ROUND(I106*H106,2)</f>
        <v>0</v>
      </c>
      <c r="BL106" s="18" t="s">
        <v>311</v>
      </c>
      <c r="BM106" s="144" t="s">
        <v>311</v>
      </c>
    </row>
    <row r="107" spans="2:65" s="1" customFormat="1" ht="19.5">
      <c r="B107" s="33"/>
      <c r="D107" s="146" t="s">
        <v>313</v>
      </c>
      <c r="F107" s="147" t="s">
        <v>7236</v>
      </c>
      <c r="I107" s="148"/>
      <c r="L107" s="33"/>
      <c r="M107" s="149"/>
      <c r="T107" s="54"/>
      <c r="AT107" s="18" t="s">
        <v>313</v>
      </c>
      <c r="AU107" s="18" t="s">
        <v>86</v>
      </c>
    </row>
    <row r="108" spans="2:65" s="1" customFormat="1" ht="49.15" customHeight="1">
      <c r="B108" s="33"/>
      <c r="C108" s="133" t="s">
        <v>96</v>
      </c>
      <c r="D108" s="133" t="s">
        <v>307</v>
      </c>
      <c r="E108" s="134" t="s">
        <v>7237</v>
      </c>
      <c r="F108" s="135" t="s">
        <v>7238</v>
      </c>
      <c r="G108" s="136" t="s">
        <v>402</v>
      </c>
      <c r="H108" s="137">
        <v>7</v>
      </c>
      <c r="I108" s="138"/>
      <c r="J108" s="139">
        <f>ROUND(I108*H108,2)</f>
        <v>0</v>
      </c>
      <c r="K108" s="135" t="s">
        <v>721</v>
      </c>
      <c r="L108" s="33"/>
      <c r="M108" s="140" t="s">
        <v>42</v>
      </c>
      <c r="N108" s="141" t="s">
        <v>50</v>
      </c>
      <c r="P108" s="142">
        <f>O108*H108</f>
        <v>0</v>
      </c>
      <c r="Q108" s="142">
        <v>0</v>
      </c>
      <c r="R108" s="142">
        <f>Q108*H108</f>
        <v>0</v>
      </c>
      <c r="S108" s="142">
        <v>0</v>
      </c>
      <c r="T108" s="143">
        <f>S108*H108</f>
        <v>0</v>
      </c>
      <c r="AR108" s="144" t="s">
        <v>311</v>
      </c>
      <c r="AT108" s="144" t="s">
        <v>307</v>
      </c>
      <c r="AU108" s="144" t="s">
        <v>86</v>
      </c>
      <c r="AY108" s="18" t="s">
        <v>305</v>
      </c>
      <c r="BE108" s="145">
        <f>IF(N108="základní",J108,0)</f>
        <v>0</v>
      </c>
      <c r="BF108" s="145">
        <f>IF(N108="snížená",J108,0)</f>
        <v>0</v>
      </c>
      <c r="BG108" s="145">
        <f>IF(N108="zákl. přenesená",J108,0)</f>
        <v>0</v>
      </c>
      <c r="BH108" s="145">
        <f>IF(N108="sníž. přenesená",J108,0)</f>
        <v>0</v>
      </c>
      <c r="BI108" s="145">
        <f>IF(N108="nulová",J108,0)</f>
        <v>0</v>
      </c>
      <c r="BJ108" s="18" t="s">
        <v>86</v>
      </c>
      <c r="BK108" s="145">
        <f>ROUND(I108*H108,2)</f>
        <v>0</v>
      </c>
      <c r="BL108" s="18" t="s">
        <v>311</v>
      </c>
      <c r="BM108" s="144" t="s">
        <v>347</v>
      </c>
    </row>
    <row r="109" spans="2:65" s="1" customFormat="1" ht="29.25">
      <c r="B109" s="33"/>
      <c r="D109" s="146" t="s">
        <v>313</v>
      </c>
      <c r="F109" s="147" t="s">
        <v>7238</v>
      </c>
      <c r="I109" s="148"/>
      <c r="L109" s="33"/>
      <c r="M109" s="149"/>
      <c r="T109" s="54"/>
      <c r="AT109" s="18" t="s">
        <v>313</v>
      </c>
      <c r="AU109" s="18" t="s">
        <v>86</v>
      </c>
    </row>
    <row r="110" spans="2:65" s="1" customFormat="1" ht="21.75" customHeight="1">
      <c r="B110" s="33"/>
      <c r="C110" s="133" t="s">
        <v>311</v>
      </c>
      <c r="D110" s="133" t="s">
        <v>307</v>
      </c>
      <c r="E110" s="134" t="s">
        <v>7099</v>
      </c>
      <c r="F110" s="135" t="s">
        <v>7239</v>
      </c>
      <c r="G110" s="136" t="s">
        <v>5668</v>
      </c>
      <c r="H110" s="137">
        <v>1</v>
      </c>
      <c r="I110" s="138"/>
      <c r="J110" s="139">
        <f>ROUND(I110*H110,2)</f>
        <v>0</v>
      </c>
      <c r="K110" s="135" t="s">
        <v>721</v>
      </c>
      <c r="L110" s="33"/>
      <c r="M110" s="140" t="s">
        <v>42</v>
      </c>
      <c r="N110" s="141" t="s">
        <v>50</v>
      </c>
      <c r="P110" s="142">
        <f>O110*H110</f>
        <v>0</v>
      </c>
      <c r="Q110" s="142">
        <v>0</v>
      </c>
      <c r="R110" s="142">
        <f>Q110*H110</f>
        <v>0</v>
      </c>
      <c r="S110" s="142">
        <v>0</v>
      </c>
      <c r="T110" s="143">
        <f>S110*H110</f>
        <v>0</v>
      </c>
      <c r="AR110" s="144" t="s">
        <v>311</v>
      </c>
      <c r="AT110" s="144" t="s">
        <v>307</v>
      </c>
      <c r="AU110" s="144" t="s">
        <v>86</v>
      </c>
      <c r="AY110" s="18" t="s">
        <v>305</v>
      </c>
      <c r="BE110" s="145">
        <f>IF(N110="základní",J110,0)</f>
        <v>0</v>
      </c>
      <c r="BF110" s="145">
        <f>IF(N110="snížená",J110,0)</f>
        <v>0</v>
      </c>
      <c r="BG110" s="145">
        <f>IF(N110="zákl. přenesená",J110,0)</f>
        <v>0</v>
      </c>
      <c r="BH110" s="145">
        <f>IF(N110="sníž. přenesená",J110,0)</f>
        <v>0</v>
      </c>
      <c r="BI110" s="145">
        <f>IF(N110="nulová",J110,0)</f>
        <v>0</v>
      </c>
      <c r="BJ110" s="18" t="s">
        <v>86</v>
      </c>
      <c r="BK110" s="145">
        <f>ROUND(I110*H110,2)</f>
        <v>0</v>
      </c>
      <c r="BL110" s="18" t="s">
        <v>311</v>
      </c>
      <c r="BM110" s="144" t="s">
        <v>344</v>
      </c>
    </row>
    <row r="111" spans="2:65" s="1" customFormat="1" ht="11.25">
      <c r="B111" s="33"/>
      <c r="D111" s="146" t="s">
        <v>313</v>
      </c>
      <c r="F111" s="147" t="s">
        <v>7239</v>
      </c>
      <c r="I111" s="148"/>
      <c r="L111" s="33"/>
      <c r="M111" s="149"/>
      <c r="T111" s="54"/>
      <c r="AT111" s="18" t="s">
        <v>313</v>
      </c>
      <c r="AU111" s="18" t="s">
        <v>86</v>
      </c>
    </row>
    <row r="112" spans="2:65" s="1" customFormat="1" ht="185.25">
      <c r="B112" s="33"/>
      <c r="D112" s="146" t="s">
        <v>1012</v>
      </c>
      <c r="F112" s="189" t="s">
        <v>7240</v>
      </c>
      <c r="I112" s="148"/>
      <c r="L112" s="33"/>
      <c r="M112" s="149"/>
      <c r="T112" s="54"/>
      <c r="AT112" s="18" t="s">
        <v>1012</v>
      </c>
      <c r="AU112" s="18" t="s">
        <v>86</v>
      </c>
    </row>
    <row r="113" spans="2:65" s="1" customFormat="1" ht="24.2" customHeight="1">
      <c r="B113" s="33"/>
      <c r="C113" s="133" t="s">
        <v>340</v>
      </c>
      <c r="D113" s="133" t="s">
        <v>307</v>
      </c>
      <c r="E113" s="134" t="s">
        <v>7162</v>
      </c>
      <c r="F113" s="135" t="s">
        <v>7241</v>
      </c>
      <c r="G113" s="136" t="s">
        <v>5668</v>
      </c>
      <c r="H113" s="137">
        <v>1</v>
      </c>
      <c r="I113" s="138"/>
      <c r="J113" s="139">
        <f>ROUND(I113*H113,2)</f>
        <v>0</v>
      </c>
      <c r="K113" s="135" t="s">
        <v>721</v>
      </c>
      <c r="L113" s="33"/>
      <c r="M113" s="140" t="s">
        <v>42</v>
      </c>
      <c r="N113" s="141" t="s">
        <v>50</v>
      </c>
      <c r="P113" s="142">
        <f>O113*H113</f>
        <v>0</v>
      </c>
      <c r="Q113" s="142">
        <v>0</v>
      </c>
      <c r="R113" s="142">
        <f>Q113*H113</f>
        <v>0</v>
      </c>
      <c r="S113" s="142">
        <v>0</v>
      </c>
      <c r="T113" s="143">
        <f>S113*H113</f>
        <v>0</v>
      </c>
      <c r="AR113" s="144" t="s">
        <v>311</v>
      </c>
      <c r="AT113" s="144" t="s">
        <v>307</v>
      </c>
      <c r="AU113" s="144" t="s">
        <v>86</v>
      </c>
      <c r="AY113" s="18" t="s">
        <v>305</v>
      </c>
      <c r="BE113" s="145">
        <f>IF(N113="základní",J113,0)</f>
        <v>0</v>
      </c>
      <c r="BF113" s="145">
        <f>IF(N113="snížená",J113,0)</f>
        <v>0</v>
      </c>
      <c r="BG113" s="145">
        <f>IF(N113="zákl. přenesená",J113,0)</f>
        <v>0</v>
      </c>
      <c r="BH113" s="145">
        <f>IF(N113="sníž. přenesená",J113,0)</f>
        <v>0</v>
      </c>
      <c r="BI113" s="145">
        <f>IF(N113="nulová",J113,0)</f>
        <v>0</v>
      </c>
      <c r="BJ113" s="18" t="s">
        <v>86</v>
      </c>
      <c r="BK113" s="145">
        <f>ROUND(I113*H113,2)</f>
        <v>0</v>
      </c>
      <c r="BL113" s="18" t="s">
        <v>311</v>
      </c>
      <c r="BM113" s="144" t="s">
        <v>386</v>
      </c>
    </row>
    <row r="114" spans="2:65" s="1" customFormat="1" ht="19.5">
      <c r="B114" s="33"/>
      <c r="D114" s="146" t="s">
        <v>313</v>
      </c>
      <c r="F114" s="147" t="s">
        <v>7242</v>
      </c>
      <c r="I114" s="148"/>
      <c r="L114" s="33"/>
      <c r="M114" s="149"/>
      <c r="T114" s="54"/>
      <c r="AT114" s="18" t="s">
        <v>313</v>
      </c>
      <c r="AU114" s="18" t="s">
        <v>86</v>
      </c>
    </row>
    <row r="115" spans="2:65" s="1" customFormat="1" ht="24.2" customHeight="1">
      <c r="B115" s="33"/>
      <c r="C115" s="133" t="s">
        <v>347</v>
      </c>
      <c r="D115" s="133" t="s">
        <v>307</v>
      </c>
      <c r="E115" s="134" t="s">
        <v>7243</v>
      </c>
      <c r="F115" s="135" t="s">
        <v>7244</v>
      </c>
      <c r="G115" s="136" t="s">
        <v>5668</v>
      </c>
      <c r="H115" s="137">
        <v>2</v>
      </c>
      <c r="I115" s="138"/>
      <c r="J115" s="139">
        <f>ROUND(I115*H115,2)</f>
        <v>0</v>
      </c>
      <c r="K115" s="135" t="s">
        <v>721</v>
      </c>
      <c r="L115" s="33"/>
      <c r="M115" s="140" t="s">
        <v>42</v>
      </c>
      <c r="N115" s="141" t="s">
        <v>50</v>
      </c>
      <c r="P115" s="142">
        <f>O115*H115</f>
        <v>0</v>
      </c>
      <c r="Q115" s="142">
        <v>0</v>
      </c>
      <c r="R115" s="142">
        <f>Q115*H115</f>
        <v>0</v>
      </c>
      <c r="S115" s="142">
        <v>0</v>
      </c>
      <c r="T115" s="143">
        <f>S115*H115</f>
        <v>0</v>
      </c>
      <c r="AR115" s="144" t="s">
        <v>311</v>
      </c>
      <c r="AT115" s="144" t="s">
        <v>307</v>
      </c>
      <c r="AU115" s="144" t="s">
        <v>86</v>
      </c>
      <c r="AY115" s="18" t="s">
        <v>305</v>
      </c>
      <c r="BE115" s="145">
        <f>IF(N115="základní",J115,0)</f>
        <v>0</v>
      </c>
      <c r="BF115" s="145">
        <f>IF(N115="snížená",J115,0)</f>
        <v>0</v>
      </c>
      <c r="BG115" s="145">
        <f>IF(N115="zákl. přenesená",J115,0)</f>
        <v>0</v>
      </c>
      <c r="BH115" s="145">
        <f>IF(N115="sníž. přenesená",J115,0)</f>
        <v>0</v>
      </c>
      <c r="BI115" s="145">
        <f>IF(N115="nulová",J115,0)</f>
        <v>0</v>
      </c>
      <c r="BJ115" s="18" t="s">
        <v>86</v>
      </c>
      <c r="BK115" s="145">
        <f>ROUND(I115*H115,2)</f>
        <v>0</v>
      </c>
      <c r="BL115" s="18" t="s">
        <v>311</v>
      </c>
      <c r="BM115" s="144" t="s">
        <v>8</v>
      </c>
    </row>
    <row r="116" spans="2:65" s="1" customFormat="1" ht="11.25">
      <c r="B116" s="33"/>
      <c r="D116" s="146" t="s">
        <v>313</v>
      </c>
      <c r="F116" s="147" t="s">
        <v>7244</v>
      </c>
      <c r="I116" s="148"/>
      <c r="L116" s="33"/>
      <c r="M116" s="149"/>
      <c r="T116" s="54"/>
      <c r="AT116" s="18" t="s">
        <v>313</v>
      </c>
      <c r="AU116" s="18" t="s">
        <v>86</v>
      </c>
    </row>
    <row r="117" spans="2:65" s="1" customFormat="1" ht="16.5" customHeight="1">
      <c r="B117" s="33"/>
      <c r="C117" s="133" t="s">
        <v>357</v>
      </c>
      <c r="D117" s="133" t="s">
        <v>307</v>
      </c>
      <c r="E117" s="134" t="s">
        <v>7245</v>
      </c>
      <c r="F117" s="135" t="s">
        <v>7246</v>
      </c>
      <c r="G117" s="136" t="s">
        <v>5668</v>
      </c>
      <c r="H117" s="137">
        <v>2</v>
      </c>
      <c r="I117" s="138"/>
      <c r="J117" s="139">
        <f>ROUND(I117*H117,2)</f>
        <v>0</v>
      </c>
      <c r="K117" s="135" t="s">
        <v>721</v>
      </c>
      <c r="L117" s="33"/>
      <c r="M117" s="140" t="s">
        <v>42</v>
      </c>
      <c r="N117" s="141" t="s">
        <v>50</v>
      </c>
      <c r="P117" s="142">
        <f>O117*H117</f>
        <v>0</v>
      </c>
      <c r="Q117" s="142">
        <v>0</v>
      </c>
      <c r="R117" s="142">
        <f>Q117*H117</f>
        <v>0</v>
      </c>
      <c r="S117" s="142">
        <v>0</v>
      </c>
      <c r="T117" s="143">
        <f>S117*H117</f>
        <v>0</v>
      </c>
      <c r="AR117" s="144" t="s">
        <v>311</v>
      </c>
      <c r="AT117" s="144" t="s">
        <v>307</v>
      </c>
      <c r="AU117" s="144" t="s">
        <v>86</v>
      </c>
      <c r="AY117" s="18" t="s">
        <v>305</v>
      </c>
      <c r="BE117" s="145">
        <f>IF(N117="základní",J117,0)</f>
        <v>0</v>
      </c>
      <c r="BF117" s="145">
        <f>IF(N117="snížená",J117,0)</f>
        <v>0</v>
      </c>
      <c r="BG117" s="145">
        <f>IF(N117="zákl. přenesená",J117,0)</f>
        <v>0</v>
      </c>
      <c r="BH117" s="145">
        <f>IF(N117="sníž. přenesená",J117,0)</f>
        <v>0</v>
      </c>
      <c r="BI117" s="145">
        <f>IF(N117="nulová",J117,0)</f>
        <v>0</v>
      </c>
      <c r="BJ117" s="18" t="s">
        <v>86</v>
      </c>
      <c r="BK117" s="145">
        <f>ROUND(I117*H117,2)</f>
        <v>0</v>
      </c>
      <c r="BL117" s="18" t="s">
        <v>311</v>
      </c>
      <c r="BM117" s="144" t="s">
        <v>418</v>
      </c>
    </row>
    <row r="118" spans="2:65" s="1" customFormat="1" ht="11.25">
      <c r="B118" s="33"/>
      <c r="D118" s="146" t="s">
        <v>313</v>
      </c>
      <c r="F118" s="147" t="s">
        <v>7246</v>
      </c>
      <c r="I118" s="148"/>
      <c r="L118" s="33"/>
      <c r="M118" s="149"/>
      <c r="T118" s="54"/>
      <c r="AT118" s="18" t="s">
        <v>313</v>
      </c>
      <c r="AU118" s="18" t="s">
        <v>86</v>
      </c>
    </row>
    <row r="119" spans="2:65" s="1" customFormat="1" ht="49.15" customHeight="1">
      <c r="B119" s="33"/>
      <c r="C119" s="133" t="s">
        <v>344</v>
      </c>
      <c r="D119" s="133" t="s">
        <v>307</v>
      </c>
      <c r="E119" s="134" t="s">
        <v>7247</v>
      </c>
      <c r="F119" s="135" t="s">
        <v>7238</v>
      </c>
      <c r="G119" s="136" t="s">
        <v>402</v>
      </c>
      <c r="H119" s="137">
        <v>2</v>
      </c>
      <c r="I119" s="138"/>
      <c r="J119" s="139">
        <f>ROUND(I119*H119,2)</f>
        <v>0</v>
      </c>
      <c r="K119" s="135" t="s">
        <v>721</v>
      </c>
      <c r="L119" s="33"/>
      <c r="M119" s="140" t="s">
        <v>42</v>
      </c>
      <c r="N119" s="141" t="s">
        <v>50</v>
      </c>
      <c r="P119" s="142">
        <f>O119*H119</f>
        <v>0</v>
      </c>
      <c r="Q119" s="142">
        <v>0</v>
      </c>
      <c r="R119" s="142">
        <f>Q119*H119</f>
        <v>0</v>
      </c>
      <c r="S119" s="142">
        <v>0</v>
      </c>
      <c r="T119" s="143">
        <f>S119*H119</f>
        <v>0</v>
      </c>
      <c r="AR119" s="144" t="s">
        <v>311</v>
      </c>
      <c r="AT119" s="144" t="s">
        <v>307</v>
      </c>
      <c r="AU119" s="144" t="s">
        <v>86</v>
      </c>
      <c r="AY119" s="18" t="s">
        <v>305</v>
      </c>
      <c r="BE119" s="145">
        <f>IF(N119="základní",J119,0)</f>
        <v>0</v>
      </c>
      <c r="BF119" s="145">
        <f>IF(N119="snížená",J119,0)</f>
        <v>0</v>
      </c>
      <c r="BG119" s="145">
        <f>IF(N119="zákl. přenesená",J119,0)</f>
        <v>0</v>
      </c>
      <c r="BH119" s="145">
        <f>IF(N119="sníž. přenesená",J119,0)</f>
        <v>0</v>
      </c>
      <c r="BI119" s="145">
        <f>IF(N119="nulová",J119,0)</f>
        <v>0</v>
      </c>
      <c r="BJ119" s="18" t="s">
        <v>86</v>
      </c>
      <c r="BK119" s="145">
        <f>ROUND(I119*H119,2)</f>
        <v>0</v>
      </c>
      <c r="BL119" s="18" t="s">
        <v>311</v>
      </c>
      <c r="BM119" s="144" t="s">
        <v>436</v>
      </c>
    </row>
    <row r="120" spans="2:65" s="1" customFormat="1" ht="29.25">
      <c r="B120" s="33"/>
      <c r="D120" s="146" t="s">
        <v>313</v>
      </c>
      <c r="F120" s="147" t="s">
        <v>7238</v>
      </c>
      <c r="I120" s="148"/>
      <c r="L120" s="33"/>
      <c r="M120" s="149"/>
      <c r="T120" s="54"/>
      <c r="AT120" s="18" t="s">
        <v>313</v>
      </c>
      <c r="AU120" s="18" t="s">
        <v>86</v>
      </c>
    </row>
    <row r="121" spans="2:65" s="1" customFormat="1" ht="37.9" customHeight="1">
      <c r="B121" s="33"/>
      <c r="C121" s="133" t="s">
        <v>377</v>
      </c>
      <c r="D121" s="133" t="s">
        <v>307</v>
      </c>
      <c r="E121" s="134" t="s">
        <v>7185</v>
      </c>
      <c r="F121" s="135" t="s">
        <v>7248</v>
      </c>
      <c r="G121" s="136" t="s">
        <v>2158</v>
      </c>
      <c r="H121" s="137">
        <v>4</v>
      </c>
      <c r="I121" s="138"/>
      <c r="J121" s="139">
        <f>ROUND(I121*H121,2)</f>
        <v>0</v>
      </c>
      <c r="K121" s="135" t="s">
        <v>721</v>
      </c>
      <c r="L121" s="33"/>
      <c r="M121" s="140" t="s">
        <v>42</v>
      </c>
      <c r="N121" s="141" t="s">
        <v>50</v>
      </c>
      <c r="P121" s="142">
        <f>O121*H121</f>
        <v>0</v>
      </c>
      <c r="Q121" s="142">
        <v>0</v>
      </c>
      <c r="R121" s="142">
        <f>Q121*H121</f>
        <v>0</v>
      </c>
      <c r="S121" s="142">
        <v>0</v>
      </c>
      <c r="T121" s="143">
        <f>S121*H121</f>
        <v>0</v>
      </c>
      <c r="AR121" s="144" t="s">
        <v>311</v>
      </c>
      <c r="AT121" s="144" t="s">
        <v>307</v>
      </c>
      <c r="AU121" s="144" t="s">
        <v>86</v>
      </c>
      <c r="AY121" s="18" t="s">
        <v>305</v>
      </c>
      <c r="BE121" s="145">
        <f>IF(N121="základní",J121,0)</f>
        <v>0</v>
      </c>
      <c r="BF121" s="145">
        <f>IF(N121="snížená",J121,0)</f>
        <v>0</v>
      </c>
      <c r="BG121" s="145">
        <f>IF(N121="zákl. přenesená",J121,0)</f>
        <v>0</v>
      </c>
      <c r="BH121" s="145">
        <f>IF(N121="sníž. přenesená",J121,0)</f>
        <v>0</v>
      </c>
      <c r="BI121" s="145">
        <f>IF(N121="nulová",J121,0)</f>
        <v>0</v>
      </c>
      <c r="BJ121" s="18" t="s">
        <v>86</v>
      </c>
      <c r="BK121" s="145">
        <f>ROUND(I121*H121,2)</f>
        <v>0</v>
      </c>
      <c r="BL121" s="18" t="s">
        <v>311</v>
      </c>
      <c r="BM121" s="144" t="s">
        <v>450</v>
      </c>
    </row>
    <row r="122" spans="2:65" s="1" customFormat="1" ht="29.25">
      <c r="B122" s="33"/>
      <c r="D122" s="146" t="s">
        <v>313</v>
      </c>
      <c r="F122" s="147" t="s">
        <v>7248</v>
      </c>
      <c r="I122" s="148"/>
      <c r="L122" s="33"/>
      <c r="M122" s="149"/>
      <c r="T122" s="54"/>
      <c r="AT122" s="18" t="s">
        <v>313</v>
      </c>
      <c r="AU122" s="18" t="s">
        <v>86</v>
      </c>
    </row>
    <row r="123" spans="2:65" s="1" customFormat="1" ht="37.9" customHeight="1">
      <c r="B123" s="33"/>
      <c r="C123" s="133" t="s">
        <v>386</v>
      </c>
      <c r="D123" s="133" t="s">
        <v>307</v>
      </c>
      <c r="E123" s="134" t="s">
        <v>7202</v>
      </c>
      <c r="F123" s="135" t="s">
        <v>7249</v>
      </c>
      <c r="G123" s="136" t="s">
        <v>5668</v>
      </c>
      <c r="H123" s="137">
        <v>2</v>
      </c>
      <c r="I123" s="138"/>
      <c r="J123" s="139">
        <f>ROUND(I123*H123,2)</f>
        <v>0</v>
      </c>
      <c r="K123" s="135" t="s">
        <v>721</v>
      </c>
      <c r="L123" s="33"/>
      <c r="M123" s="140" t="s">
        <v>42</v>
      </c>
      <c r="N123" s="141" t="s">
        <v>50</v>
      </c>
      <c r="P123" s="142">
        <f>O123*H123</f>
        <v>0</v>
      </c>
      <c r="Q123" s="142">
        <v>0</v>
      </c>
      <c r="R123" s="142">
        <f>Q123*H123</f>
        <v>0</v>
      </c>
      <c r="S123" s="142">
        <v>0</v>
      </c>
      <c r="T123" s="143">
        <f>S123*H123</f>
        <v>0</v>
      </c>
      <c r="AR123" s="144" t="s">
        <v>311</v>
      </c>
      <c r="AT123" s="144" t="s">
        <v>307</v>
      </c>
      <c r="AU123" s="144" t="s">
        <v>86</v>
      </c>
      <c r="AY123" s="18" t="s">
        <v>305</v>
      </c>
      <c r="BE123" s="145">
        <f>IF(N123="základní",J123,0)</f>
        <v>0</v>
      </c>
      <c r="BF123" s="145">
        <f>IF(N123="snížená",J123,0)</f>
        <v>0</v>
      </c>
      <c r="BG123" s="145">
        <f>IF(N123="zákl. přenesená",J123,0)</f>
        <v>0</v>
      </c>
      <c r="BH123" s="145">
        <f>IF(N123="sníž. přenesená",J123,0)</f>
        <v>0</v>
      </c>
      <c r="BI123" s="145">
        <f>IF(N123="nulová",J123,0)</f>
        <v>0</v>
      </c>
      <c r="BJ123" s="18" t="s">
        <v>86</v>
      </c>
      <c r="BK123" s="145">
        <f>ROUND(I123*H123,2)</f>
        <v>0</v>
      </c>
      <c r="BL123" s="18" t="s">
        <v>311</v>
      </c>
      <c r="BM123" s="144" t="s">
        <v>467</v>
      </c>
    </row>
    <row r="124" spans="2:65" s="1" customFormat="1" ht="19.5">
      <c r="B124" s="33"/>
      <c r="D124" s="146" t="s">
        <v>313</v>
      </c>
      <c r="F124" s="147" t="s">
        <v>7249</v>
      </c>
      <c r="I124" s="148"/>
      <c r="L124" s="33"/>
      <c r="M124" s="149"/>
      <c r="T124" s="54"/>
      <c r="AT124" s="18" t="s">
        <v>313</v>
      </c>
      <c r="AU124" s="18" t="s">
        <v>86</v>
      </c>
    </row>
    <row r="125" spans="2:65" s="1" customFormat="1" ht="37.9" customHeight="1">
      <c r="B125" s="33"/>
      <c r="C125" s="133" t="s">
        <v>394</v>
      </c>
      <c r="D125" s="133" t="s">
        <v>307</v>
      </c>
      <c r="E125" s="134" t="s">
        <v>7250</v>
      </c>
      <c r="F125" s="135" t="s">
        <v>7251</v>
      </c>
      <c r="G125" s="136" t="s">
        <v>5668</v>
      </c>
      <c r="H125" s="137">
        <v>10</v>
      </c>
      <c r="I125" s="138"/>
      <c r="J125" s="139">
        <f>ROUND(I125*H125,2)</f>
        <v>0</v>
      </c>
      <c r="K125" s="135" t="s">
        <v>721</v>
      </c>
      <c r="L125" s="33"/>
      <c r="M125" s="140" t="s">
        <v>42</v>
      </c>
      <c r="N125" s="141" t="s">
        <v>50</v>
      </c>
      <c r="P125" s="142">
        <f>O125*H125</f>
        <v>0</v>
      </c>
      <c r="Q125" s="142">
        <v>0</v>
      </c>
      <c r="R125" s="142">
        <f>Q125*H125</f>
        <v>0</v>
      </c>
      <c r="S125" s="142">
        <v>0</v>
      </c>
      <c r="T125" s="143">
        <f>S125*H125</f>
        <v>0</v>
      </c>
      <c r="AR125" s="144" t="s">
        <v>311</v>
      </c>
      <c r="AT125" s="144" t="s">
        <v>307</v>
      </c>
      <c r="AU125" s="144" t="s">
        <v>86</v>
      </c>
      <c r="AY125" s="18" t="s">
        <v>305</v>
      </c>
      <c r="BE125" s="145">
        <f>IF(N125="základní",J125,0)</f>
        <v>0</v>
      </c>
      <c r="BF125" s="145">
        <f>IF(N125="snížená",J125,0)</f>
        <v>0</v>
      </c>
      <c r="BG125" s="145">
        <f>IF(N125="zákl. přenesená",J125,0)</f>
        <v>0</v>
      </c>
      <c r="BH125" s="145">
        <f>IF(N125="sníž. přenesená",J125,0)</f>
        <v>0</v>
      </c>
      <c r="BI125" s="145">
        <f>IF(N125="nulová",J125,0)</f>
        <v>0</v>
      </c>
      <c r="BJ125" s="18" t="s">
        <v>86</v>
      </c>
      <c r="BK125" s="145">
        <f>ROUND(I125*H125,2)</f>
        <v>0</v>
      </c>
      <c r="BL125" s="18" t="s">
        <v>311</v>
      </c>
      <c r="BM125" s="144" t="s">
        <v>482</v>
      </c>
    </row>
    <row r="126" spans="2:65" s="1" customFormat="1" ht="19.5">
      <c r="B126" s="33"/>
      <c r="D126" s="146" t="s">
        <v>313</v>
      </c>
      <c r="F126" s="147" t="s">
        <v>7251</v>
      </c>
      <c r="I126" s="148"/>
      <c r="L126" s="33"/>
      <c r="M126" s="149"/>
      <c r="T126" s="54"/>
      <c r="AT126" s="18" t="s">
        <v>313</v>
      </c>
      <c r="AU126" s="18" t="s">
        <v>86</v>
      </c>
    </row>
    <row r="127" spans="2:65" s="1" customFormat="1" ht="33" customHeight="1">
      <c r="B127" s="33"/>
      <c r="C127" s="133" t="s">
        <v>8</v>
      </c>
      <c r="D127" s="133" t="s">
        <v>307</v>
      </c>
      <c r="E127" s="134" t="s">
        <v>7252</v>
      </c>
      <c r="F127" s="135" t="s">
        <v>7253</v>
      </c>
      <c r="G127" s="136" t="s">
        <v>5668</v>
      </c>
      <c r="H127" s="137">
        <v>2</v>
      </c>
      <c r="I127" s="138"/>
      <c r="J127" s="139">
        <f>ROUND(I127*H127,2)</f>
        <v>0</v>
      </c>
      <c r="K127" s="135" t="s">
        <v>721</v>
      </c>
      <c r="L127" s="33"/>
      <c r="M127" s="140" t="s">
        <v>42</v>
      </c>
      <c r="N127" s="141" t="s">
        <v>50</v>
      </c>
      <c r="P127" s="142">
        <f>O127*H127</f>
        <v>0</v>
      </c>
      <c r="Q127" s="142">
        <v>0</v>
      </c>
      <c r="R127" s="142">
        <f>Q127*H127</f>
        <v>0</v>
      </c>
      <c r="S127" s="142">
        <v>0</v>
      </c>
      <c r="T127" s="143">
        <f>S127*H127</f>
        <v>0</v>
      </c>
      <c r="AR127" s="144" t="s">
        <v>311</v>
      </c>
      <c r="AT127" s="144" t="s">
        <v>307</v>
      </c>
      <c r="AU127" s="144" t="s">
        <v>86</v>
      </c>
      <c r="AY127" s="18" t="s">
        <v>305</v>
      </c>
      <c r="BE127" s="145">
        <f>IF(N127="základní",J127,0)</f>
        <v>0</v>
      </c>
      <c r="BF127" s="145">
        <f>IF(N127="snížená",J127,0)</f>
        <v>0</v>
      </c>
      <c r="BG127" s="145">
        <f>IF(N127="zákl. přenesená",J127,0)</f>
        <v>0</v>
      </c>
      <c r="BH127" s="145">
        <f>IF(N127="sníž. přenesená",J127,0)</f>
        <v>0</v>
      </c>
      <c r="BI127" s="145">
        <f>IF(N127="nulová",J127,0)</f>
        <v>0</v>
      </c>
      <c r="BJ127" s="18" t="s">
        <v>86</v>
      </c>
      <c r="BK127" s="145">
        <f>ROUND(I127*H127,2)</f>
        <v>0</v>
      </c>
      <c r="BL127" s="18" t="s">
        <v>311</v>
      </c>
      <c r="BM127" s="144" t="s">
        <v>498</v>
      </c>
    </row>
    <row r="128" spans="2:65" s="1" customFormat="1" ht="19.5">
      <c r="B128" s="33"/>
      <c r="D128" s="146" t="s">
        <v>313</v>
      </c>
      <c r="F128" s="147" t="s">
        <v>7253</v>
      </c>
      <c r="I128" s="148"/>
      <c r="L128" s="33"/>
      <c r="M128" s="149"/>
      <c r="T128" s="54"/>
      <c r="AT128" s="18" t="s">
        <v>313</v>
      </c>
      <c r="AU128" s="18" t="s">
        <v>86</v>
      </c>
    </row>
    <row r="129" spans="2:65" s="1" customFormat="1" ht="37.9" customHeight="1">
      <c r="B129" s="33"/>
      <c r="C129" s="133" t="s">
        <v>410</v>
      </c>
      <c r="D129" s="133" t="s">
        <v>307</v>
      </c>
      <c r="E129" s="134" t="s">
        <v>7254</v>
      </c>
      <c r="F129" s="135" t="s">
        <v>7255</v>
      </c>
      <c r="G129" s="136" t="s">
        <v>5668</v>
      </c>
      <c r="H129" s="137">
        <v>2</v>
      </c>
      <c r="I129" s="138"/>
      <c r="J129" s="139">
        <f>ROUND(I129*H129,2)</f>
        <v>0</v>
      </c>
      <c r="K129" s="135" t="s">
        <v>721</v>
      </c>
      <c r="L129" s="33"/>
      <c r="M129" s="140" t="s">
        <v>42</v>
      </c>
      <c r="N129" s="141" t="s">
        <v>50</v>
      </c>
      <c r="P129" s="142">
        <f>O129*H129</f>
        <v>0</v>
      </c>
      <c r="Q129" s="142">
        <v>0</v>
      </c>
      <c r="R129" s="142">
        <f>Q129*H129</f>
        <v>0</v>
      </c>
      <c r="S129" s="142">
        <v>0</v>
      </c>
      <c r="T129" s="143">
        <f>S129*H129</f>
        <v>0</v>
      </c>
      <c r="AR129" s="144" t="s">
        <v>311</v>
      </c>
      <c r="AT129" s="144" t="s">
        <v>307</v>
      </c>
      <c r="AU129" s="144" t="s">
        <v>86</v>
      </c>
      <c r="AY129" s="18" t="s">
        <v>305</v>
      </c>
      <c r="BE129" s="145">
        <f>IF(N129="základní",J129,0)</f>
        <v>0</v>
      </c>
      <c r="BF129" s="145">
        <f>IF(N129="snížená",J129,0)</f>
        <v>0</v>
      </c>
      <c r="BG129" s="145">
        <f>IF(N129="zákl. přenesená",J129,0)</f>
        <v>0</v>
      </c>
      <c r="BH129" s="145">
        <f>IF(N129="sníž. přenesená",J129,0)</f>
        <v>0</v>
      </c>
      <c r="BI129" s="145">
        <f>IF(N129="nulová",J129,0)</f>
        <v>0</v>
      </c>
      <c r="BJ129" s="18" t="s">
        <v>86</v>
      </c>
      <c r="BK129" s="145">
        <f>ROUND(I129*H129,2)</f>
        <v>0</v>
      </c>
      <c r="BL129" s="18" t="s">
        <v>311</v>
      </c>
      <c r="BM129" s="144" t="s">
        <v>517</v>
      </c>
    </row>
    <row r="130" spans="2:65" s="1" customFormat="1" ht="19.5">
      <c r="B130" s="33"/>
      <c r="D130" s="146" t="s">
        <v>313</v>
      </c>
      <c r="F130" s="147" t="s">
        <v>7255</v>
      </c>
      <c r="I130" s="148"/>
      <c r="L130" s="33"/>
      <c r="M130" s="149"/>
      <c r="T130" s="54"/>
      <c r="AT130" s="18" t="s">
        <v>313</v>
      </c>
      <c r="AU130" s="18" t="s">
        <v>86</v>
      </c>
    </row>
    <row r="131" spans="2:65" s="1" customFormat="1" ht="33" customHeight="1">
      <c r="B131" s="33"/>
      <c r="C131" s="133" t="s">
        <v>418</v>
      </c>
      <c r="D131" s="133" t="s">
        <v>307</v>
      </c>
      <c r="E131" s="134" t="s">
        <v>7256</v>
      </c>
      <c r="F131" s="135" t="s">
        <v>7253</v>
      </c>
      <c r="G131" s="136" t="s">
        <v>5668</v>
      </c>
      <c r="H131" s="137">
        <v>2</v>
      </c>
      <c r="I131" s="138"/>
      <c r="J131" s="139">
        <f>ROUND(I131*H131,2)</f>
        <v>0</v>
      </c>
      <c r="K131" s="135" t="s">
        <v>721</v>
      </c>
      <c r="L131" s="33"/>
      <c r="M131" s="140" t="s">
        <v>42</v>
      </c>
      <c r="N131" s="141" t="s">
        <v>50</v>
      </c>
      <c r="P131" s="142">
        <f>O131*H131</f>
        <v>0</v>
      </c>
      <c r="Q131" s="142">
        <v>0</v>
      </c>
      <c r="R131" s="142">
        <f>Q131*H131</f>
        <v>0</v>
      </c>
      <c r="S131" s="142">
        <v>0</v>
      </c>
      <c r="T131" s="143">
        <f>S131*H131</f>
        <v>0</v>
      </c>
      <c r="AR131" s="144" t="s">
        <v>311</v>
      </c>
      <c r="AT131" s="144" t="s">
        <v>307</v>
      </c>
      <c r="AU131" s="144" t="s">
        <v>86</v>
      </c>
      <c r="AY131" s="18" t="s">
        <v>305</v>
      </c>
      <c r="BE131" s="145">
        <f>IF(N131="základní",J131,0)</f>
        <v>0</v>
      </c>
      <c r="BF131" s="145">
        <f>IF(N131="snížená",J131,0)</f>
        <v>0</v>
      </c>
      <c r="BG131" s="145">
        <f>IF(N131="zákl. přenesená",J131,0)</f>
        <v>0</v>
      </c>
      <c r="BH131" s="145">
        <f>IF(N131="sníž. přenesená",J131,0)</f>
        <v>0</v>
      </c>
      <c r="BI131" s="145">
        <f>IF(N131="nulová",J131,0)</f>
        <v>0</v>
      </c>
      <c r="BJ131" s="18" t="s">
        <v>86</v>
      </c>
      <c r="BK131" s="145">
        <f>ROUND(I131*H131,2)</f>
        <v>0</v>
      </c>
      <c r="BL131" s="18" t="s">
        <v>311</v>
      </c>
      <c r="BM131" s="144" t="s">
        <v>533</v>
      </c>
    </row>
    <row r="132" spans="2:65" s="1" customFormat="1" ht="19.5">
      <c r="B132" s="33"/>
      <c r="D132" s="146" t="s">
        <v>313</v>
      </c>
      <c r="F132" s="147" t="s">
        <v>7253</v>
      </c>
      <c r="I132" s="148"/>
      <c r="L132" s="33"/>
      <c r="M132" s="149"/>
      <c r="T132" s="54"/>
      <c r="AT132" s="18" t="s">
        <v>313</v>
      </c>
      <c r="AU132" s="18" t="s">
        <v>86</v>
      </c>
    </row>
    <row r="133" spans="2:65" s="1" customFormat="1" ht="37.9" customHeight="1">
      <c r="B133" s="33"/>
      <c r="C133" s="133" t="s">
        <v>428</v>
      </c>
      <c r="D133" s="133" t="s">
        <v>307</v>
      </c>
      <c r="E133" s="134" t="s">
        <v>7257</v>
      </c>
      <c r="F133" s="135" t="s">
        <v>7258</v>
      </c>
      <c r="G133" s="136" t="s">
        <v>5668</v>
      </c>
      <c r="H133" s="137">
        <v>10</v>
      </c>
      <c r="I133" s="138"/>
      <c r="J133" s="139">
        <f>ROUND(I133*H133,2)</f>
        <v>0</v>
      </c>
      <c r="K133" s="135" t="s">
        <v>721</v>
      </c>
      <c r="L133" s="33"/>
      <c r="M133" s="140" t="s">
        <v>42</v>
      </c>
      <c r="N133" s="141" t="s">
        <v>50</v>
      </c>
      <c r="P133" s="142">
        <f>O133*H133</f>
        <v>0</v>
      </c>
      <c r="Q133" s="142">
        <v>0</v>
      </c>
      <c r="R133" s="142">
        <f>Q133*H133</f>
        <v>0</v>
      </c>
      <c r="S133" s="142">
        <v>0</v>
      </c>
      <c r="T133" s="143">
        <f>S133*H133</f>
        <v>0</v>
      </c>
      <c r="AR133" s="144" t="s">
        <v>311</v>
      </c>
      <c r="AT133" s="144" t="s">
        <v>307</v>
      </c>
      <c r="AU133" s="144" t="s">
        <v>86</v>
      </c>
      <c r="AY133" s="18" t="s">
        <v>305</v>
      </c>
      <c r="BE133" s="145">
        <f>IF(N133="základní",J133,0)</f>
        <v>0</v>
      </c>
      <c r="BF133" s="145">
        <f>IF(N133="snížená",J133,0)</f>
        <v>0</v>
      </c>
      <c r="BG133" s="145">
        <f>IF(N133="zákl. přenesená",J133,0)</f>
        <v>0</v>
      </c>
      <c r="BH133" s="145">
        <f>IF(N133="sníž. přenesená",J133,0)</f>
        <v>0</v>
      </c>
      <c r="BI133" s="145">
        <f>IF(N133="nulová",J133,0)</f>
        <v>0</v>
      </c>
      <c r="BJ133" s="18" t="s">
        <v>86</v>
      </c>
      <c r="BK133" s="145">
        <f>ROUND(I133*H133,2)</f>
        <v>0</v>
      </c>
      <c r="BL133" s="18" t="s">
        <v>311</v>
      </c>
      <c r="BM133" s="144" t="s">
        <v>545</v>
      </c>
    </row>
    <row r="134" spans="2:65" s="1" customFormat="1" ht="19.5">
      <c r="B134" s="33"/>
      <c r="D134" s="146" t="s">
        <v>313</v>
      </c>
      <c r="F134" s="147" t="s">
        <v>7258</v>
      </c>
      <c r="I134" s="148"/>
      <c r="L134" s="33"/>
      <c r="M134" s="149"/>
      <c r="T134" s="54"/>
      <c r="AT134" s="18" t="s">
        <v>313</v>
      </c>
      <c r="AU134" s="18" t="s">
        <v>86</v>
      </c>
    </row>
    <row r="135" spans="2:65" s="1" customFormat="1" ht="37.9" customHeight="1">
      <c r="B135" s="33"/>
      <c r="C135" s="133" t="s">
        <v>436</v>
      </c>
      <c r="D135" s="133" t="s">
        <v>307</v>
      </c>
      <c r="E135" s="134" t="s">
        <v>7259</v>
      </c>
      <c r="F135" s="135" t="s">
        <v>7260</v>
      </c>
      <c r="G135" s="136" t="s">
        <v>5668</v>
      </c>
      <c r="H135" s="137">
        <v>6</v>
      </c>
      <c r="I135" s="138"/>
      <c r="J135" s="139">
        <f>ROUND(I135*H135,2)</f>
        <v>0</v>
      </c>
      <c r="K135" s="135" t="s">
        <v>721</v>
      </c>
      <c r="L135" s="33"/>
      <c r="M135" s="140" t="s">
        <v>42</v>
      </c>
      <c r="N135" s="141" t="s">
        <v>50</v>
      </c>
      <c r="P135" s="142">
        <f>O135*H135</f>
        <v>0</v>
      </c>
      <c r="Q135" s="142">
        <v>0</v>
      </c>
      <c r="R135" s="142">
        <f>Q135*H135</f>
        <v>0</v>
      </c>
      <c r="S135" s="142">
        <v>0</v>
      </c>
      <c r="T135" s="143">
        <f>S135*H135</f>
        <v>0</v>
      </c>
      <c r="AR135" s="144" t="s">
        <v>311</v>
      </c>
      <c r="AT135" s="144" t="s">
        <v>307</v>
      </c>
      <c r="AU135" s="144" t="s">
        <v>86</v>
      </c>
      <c r="AY135" s="18" t="s">
        <v>305</v>
      </c>
      <c r="BE135" s="145">
        <f>IF(N135="základní",J135,0)</f>
        <v>0</v>
      </c>
      <c r="BF135" s="145">
        <f>IF(N135="snížená",J135,0)</f>
        <v>0</v>
      </c>
      <c r="BG135" s="145">
        <f>IF(N135="zákl. přenesená",J135,0)</f>
        <v>0</v>
      </c>
      <c r="BH135" s="145">
        <f>IF(N135="sníž. přenesená",J135,0)</f>
        <v>0</v>
      </c>
      <c r="BI135" s="145">
        <f>IF(N135="nulová",J135,0)</f>
        <v>0</v>
      </c>
      <c r="BJ135" s="18" t="s">
        <v>86</v>
      </c>
      <c r="BK135" s="145">
        <f>ROUND(I135*H135,2)</f>
        <v>0</v>
      </c>
      <c r="BL135" s="18" t="s">
        <v>311</v>
      </c>
      <c r="BM135" s="144" t="s">
        <v>559</v>
      </c>
    </row>
    <row r="136" spans="2:65" s="1" customFormat="1" ht="19.5">
      <c r="B136" s="33"/>
      <c r="D136" s="146" t="s">
        <v>313</v>
      </c>
      <c r="F136" s="147" t="s">
        <v>7260</v>
      </c>
      <c r="I136" s="148"/>
      <c r="L136" s="33"/>
      <c r="M136" s="149"/>
      <c r="T136" s="54"/>
      <c r="AT136" s="18" t="s">
        <v>313</v>
      </c>
      <c r="AU136" s="18" t="s">
        <v>86</v>
      </c>
    </row>
    <row r="137" spans="2:65" s="1" customFormat="1" ht="37.9" customHeight="1">
      <c r="B137" s="33"/>
      <c r="C137" s="133" t="s">
        <v>444</v>
      </c>
      <c r="D137" s="133" t="s">
        <v>307</v>
      </c>
      <c r="E137" s="134" t="s">
        <v>7261</v>
      </c>
      <c r="F137" s="135" t="s">
        <v>7262</v>
      </c>
      <c r="G137" s="136" t="s">
        <v>5668</v>
      </c>
      <c r="H137" s="137">
        <v>138</v>
      </c>
      <c r="I137" s="138"/>
      <c r="J137" s="139">
        <f>ROUND(I137*H137,2)</f>
        <v>0</v>
      </c>
      <c r="K137" s="135" t="s">
        <v>721</v>
      </c>
      <c r="L137" s="33"/>
      <c r="M137" s="140" t="s">
        <v>42</v>
      </c>
      <c r="N137" s="141" t="s">
        <v>50</v>
      </c>
      <c r="P137" s="142">
        <f>O137*H137</f>
        <v>0</v>
      </c>
      <c r="Q137" s="142">
        <v>0</v>
      </c>
      <c r="R137" s="142">
        <f>Q137*H137</f>
        <v>0</v>
      </c>
      <c r="S137" s="142">
        <v>0</v>
      </c>
      <c r="T137" s="143">
        <f>S137*H137</f>
        <v>0</v>
      </c>
      <c r="AR137" s="144" t="s">
        <v>311</v>
      </c>
      <c r="AT137" s="144" t="s">
        <v>307</v>
      </c>
      <c r="AU137" s="144" t="s">
        <v>86</v>
      </c>
      <c r="AY137" s="18" t="s">
        <v>305</v>
      </c>
      <c r="BE137" s="145">
        <f>IF(N137="základní",J137,0)</f>
        <v>0</v>
      </c>
      <c r="BF137" s="145">
        <f>IF(N137="snížená",J137,0)</f>
        <v>0</v>
      </c>
      <c r="BG137" s="145">
        <f>IF(N137="zákl. přenesená",J137,0)</f>
        <v>0</v>
      </c>
      <c r="BH137" s="145">
        <f>IF(N137="sníž. přenesená",J137,0)</f>
        <v>0</v>
      </c>
      <c r="BI137" s="145">
        <f>IF(N137="nulová",J137,0)</f>
        <v>0</v>
      </c>
      <c r="BJ137" s="18" t="s">
        <v>86</v>
      </c>
      <c r="BK137" s="145">
        <f>ROUND(I137*H137,2)</f>
        <v>0</v>
      </c>
      <c r="BL137" s="18" t="s">
        <v>311</v>
      </c>
      <c r="BM137" s="144" t="s">
        <v>577</v>
      </c>
    </row>
    <row r="138" spans="2:65" s="1" customFormat="1" ht="19.5">
      <c r="B138" s="33"/>
      <c r="D138" s="146" t="s">
        <v>313</v>
      </c>
      <c r="F138" s="147" t="s">
        <v>7262</v>
      </c>
      <c r="I138" s="148"/>
      <c r="L138" s="33"/>
      <c r="M138" s="149"/>
      <c r="T138" s="54"/>
      <c r="AT138" s="18" t="s">
        <v>313</v>
      </c>
      <c r="AU138" s="18" t="s">
        <v>86</v>
      </c>
    </row>
    <row r="139" spans="2:65" s="1" customFormat="1" ht="24.2" customHeight="1">
      <c r="B139" s="33"/>
      <c r="C139" s="133" t="s">
        <v>450</v>
      </c>
      <c r="D139" s="133" t="s">
        <v>307</v>
      </c>
      <c r="E139" s="134" t="s">
        <v>7263</v>
      </c>
      <c r="F139" s="135" t="s">
        <v>7264</v>
      </c>
      <c r="G139" s="136" t="s">
        <v>5668</v>
      </c>
      <c r="H139" s="137">
        <v>17</v>
      </c>
      <c r="I139" s="138"/>
      <c r="J139" s="139">
        <f>ROUND(I139*H139,2)</f>
        <v>0</v>
      </c>
      <c r="K139" s="135" t="s">
        <v>721</v>
      </c>
      <c r="L139" s="33"/>
      <c r="M139" s="140" t="s">
        <v>42</v>
      </c>
      <c r="N139" s="141" t="s">
        <v>50</v>
      </c>
      <c r="P139" s="142">
        <f>O139*H139</f>
        <v>0</v>
      </c>
      <c r="Q139" s="142">
        <v>0</v>
      </c>
      <c r="R139" s="142">
        <f>Q139*H139</f>
        <v>0</v>
      </c>
      <c r="S139" s="142">
        <v>0</v>
      </c>
      <c r="T139" s="143">
        <f>S139*H139</f>
        <v>0</v>
      </c>
      <c r="AR139" s="144" t="s">
        <v>311</v>
      </c>
      <c r="AT139" s="144" t="s">
        <v>307</v>
      </c>
      <c r="AU139" s="144" t="s">
        <v>86</v>
      </c>
      <c r="AY139" s="18" t="s">
        <v>305</v>
      </c>
      <c r="BE139" s="145">
        <f>IF(N139="základní",J139,0)</f>
        <v>0</v>
      </c>
      <c r="BF139" s="145">
        <f>IF(N139="snížená",J139,0)</f>
        <v>0</v>
      </c>
      <c r="BG139" s="145">
        <f>IF(N139="zákl. přenesená",J139,0)</f>
        <v>0</v>
      </c>
      <c r="BH139" s="145">
        <f>IF(N139="sníž. přenesená",J139,0)</f>
        <v>0</v>
      </c>
      <c r="BI139" s="145">
        <f>IF(N139="nulová",J139,0)</f>
        <v>0</v>
      </c>
      <c r="BJ139" s="18" t="s">
        <v>86</v>
      </c>
      <c r="BK139" s="145">
        <f>ROUND(I139*H139,2)</f>
        <v>0</v>
      </c>
      <c r="BL139" s="18" t="s">
        <v>311</v>
      </c>
      <c r="BM139" s="144" t="s">
        <v>593</v>
      </c>
    </row>
    <row r="140" spans="2:65" s="1" customFormat="1" ht="11.25">
      <c r="B140" s="33"/>
      <c r="D140" s="146" t="s">
        <v>313</v>
      </c>
      <c r="F140" s="147" t="s">
        <v>7264</v>
      </c>
      <c r="I140" s="148"/>
      <c r="L140" s="33"/>
      <c r="M140" s="149"/>
      <c r="T140" s="54"/>
      <c r="AT140" s="18" t="s">
        <v>313</v>
      </c>
      <c r="AU140" s="18" t="s">
        <v>86</v>
      </c>
    </row>
    <row r="141" spans="2:65" s="1" customFormat="1" ht="24.2" customHeight="1">
      <c r="B141" s="33"/>
      <c r="C141" s="133" t="s">
        <v>459</v>
      </c>
      <c r="D141" s="133" t="s">
        <v>307</v>
      </c>
      <c r="E141" s="134" t="s">
        <v>7265</v>
      </c>
      <c r="F141" s="135" t="s">
        <v>7266</v>
      </c>
      <c r="G141" s="136" t="s">
        <v>5668</v>
      </c>
      <c r="H141" s="137">
        <v>11</v>
      </c>
      <c r="I141" s="138"/>
      <c r="J141" s="139">
        <f>ROUND(I141*H141,2)</f>
        <v>0</v>
      </c>
      <c r="K141" s="135" t="s">
        <v>721</v>
      </c>
      <c r="L141" s="33"/>
      <c r="M141" s="140" t="s">
        <v>42</v>
      </c>
      <c r="N141" s="141" t="s">
        <v>50</v>
      </c>
      <c r="P141" s="142">
        <f>O141*H141</f>
        <v>0</v>
      </c>
      <c r="Q141" s="142">
        <v>0</v>
      </c>
      <c r="R141" s="142">
        <f>Q141*H141</f>
        <v>0</v>
      </c>
      <c r="S141" s="142">
        <v>0</v>
      </c>
      <c r="T141" s="143">
        <f>S141*H141</f>
        <v>0</v>
      </c>
      <c r="AR141" s="144" t="s">
        <v>311</v>
      </c>
      <c r="AT141" s="144" t="s">
        <v>307</v>
      </c>
      <c r="AU141" s="144" t="s">
        <v>86</v>
      </c>
      <c r="AY141" s="18" t="s">
        <v>305</v>
      </c>
      <c r="BE141" s="145">
        <f>IF(N141="základní",J141,0)</f>
        <v>0</v>
      </c>
      <c r="BF141" s="145">
        <f>IF(N141="snížená",J141,0)</f>
        <v>0</v>
      </c>
      <c r="BG141" s="145">
        <f>IF(N141="zákl. přenesená",J141,0)</f>
        <v>0</v>
      </c>
      <c r="BH141" s="145">
        <f>IF(N141="sníž. přenesená",J141,0)</f>
        <v>0</v>
      </c>
      <c r="BI141" s="145">
        <f>IF(N141="nulová",J141,0)</f>
        <v>0</v>
      </c>
      <c r="BJ141" s="18" t="s">
        <v>86</v>
      </c>
      <c r="BK141" s="145">
        <f>ROUND(I141*H141,2)</f>
        <v>0</v>
      </c>
      <c r="BL141" s="18" t="s">
        <v>311</v>
      </c>
      <c r="BM141" s="144" t="s">
        <v>614</v>
      </c>
    </row>
    <row r="142" spans="2:65" s="1" customFormat="1" ht="11.25">
      <c r="B142" s="33"/>
      <c r="D142" s="146" t="s">
        <v>313</v>
      </c>
      <c r="F142" s="147" t="s">
        <v>7266</v>
      </c>
      <c r="I142" s="148"/>
      <c r="L142" s="33"/>
      <c r="M142" s="149"/>
      <c r="T142" s="54"/>
      <c r="AT142" s="18" t="s">
        <v>313</v>
      </c>
      <c r="AU142" s="18" t="s">
        <v>86</v>
      </c>
    </row>
    <row r="143" spans="2:65" s="1" customFormat="1" ht="24.2" customHeight="1">
      <c r="B143" s="33"/>
      <c r="C143" s="133" t="s">
        <v>467</v>
      </c>
      <c r="D143" s="133" t="s">
        <v>307</v>
      </c>
      <c r="E143" s="134" t="s">
        <v>7267</v>
      </c>
      <c r="F143" s="135" t="s">
        <v>7268</v>
      </c>
      <c r="G143" s="136" t="s">
        <v>5668</v>
      </c>
      <c r="H143" s="137">
        <v>8</v>
      </c>
      <c r="I143" s="138"/>
      <c r="J143" s="139">
        <f>ROUND(I143*H143,2)</f>
        <v>0</v>
      </c>
      <c r="K143" s="135" t="s">
        <v>721</v>
      </c>
      <c r="L143" s="33"/>
      <c r="M143" s="140" t="s">
        <v>42</v>
      </c>
      <c r="N143" s="141" t="s">
        <v>50</v>
      </c>
      <c r="P143" s="142">
        <f>O143*H143</f>
        <v>0</v>
      </c>
      <c r="Q143" s="142">
        <v>0</v>
      </c>
      <c r="R143" s="142">
        <f>Q143*H143</f>
        <v>0</v>
      </c>
      <c r="S143" s="142">
        <v>0</v>
      </c>
      <c r="T143" s="143">
        <f>S143*H143</f>
        <v>0</v>
      </c>
      <c r="AR143" s="144" t="s">
        <v>311</v>
      </c>
      <c r="AT143" s="144" t="s">
        <v>307</v>
      </c>
      <c r="AU143" s="144" t="s">
        <v>86</v>
      </c>
      <c r="AY143" s="18" t="s">
        <v>305</v>
      </c>
      <c r="BE143" s="145">
        <f>IF(N143="základní",J143,0)</f>
        <v>0</v>
      </c>
      <c r="BF143" s="145">
        <f>IF(N143="snížená",J143,0)</f>
        <v>0</v>
      </c>
      <c r="BG143" s="145">
        <f>IF(N143="zákl. přenesená",J143,0)</f>
        <v>0</v>
      </c>
      <c r="BH143" s="145">
        <f>IF(N143="sníž. přenesená",J143,0)</f>
        <v>0</v>
      </c>
      <c r="BI143" s="145">
        <f>IF(N143="nulová",J143,0)</f>
        <v>0</v>
      </c>
      <c r="BJ143" s="18" t="s">
        <v>86</v>
      </c>
      <c r="BK143" s="145">
        <f>ROUND(I143*H143,2)</f>
        <v>0</v>
      </c>
      <c r="BL143" s="18" t="s">
        <v>311</v>
      </c>
      <c r="BM143" s="144" t="s">
        <v>630</v>
      </c>
    </row>
    <row r="144" spans="2:65" s="1" customFormat="1" ht="19.5">
      <c r="B144" s="33"/>
      <c r="D144" s="146" t="s">
        <v>313</v>
      </c>
      <c r="F144" s="147" t="s">
        <v>7268</v>
      </c>
      <c r="I144" s="148"/>
      <c r="L144" s="33"/>
      <c r="M144" s="149"/>
      <c r="T144" s="54"/>
      <c r="AT144" s="18" t="s">
        <v>313</v>
      </c>
      <c r="AU144" s="18" t="s">
        <v>86</v>
      </c>
    </row>
    <row r="145" spans="2:65" s="1" customFormat="1" ht="33" customHeight="1">
      <c r="B145" s="33"/>
      <c r="C145" s="133" t="s">
        <v>7</v>
      </c>
      <c r="D145" s="133" t="s">
        <v>307</v>
      </c>
      <c r="E145" s="134" t="s">
        <v>7269</v>
      </c>
      <c r="F145" s="135" t="s">
        <v>7270</v>
      </c>
      <c r="G145" s="136" t="s">
        <v>5668</v>
      </c>
      <c r="H145" s="137">
        <v>8</v>
      </c>
      <c r="I145" s="138"/>
      <c r="J145" s="139">
        <f>ROUND(I145*H145,2)</f>
        <v>0</v>
      </c>
      <c r="K145" s="135" t="s">
        <v>721</v>
      </c>
      <c r="L145" s="33"/>
      <c r="M145" s="140" t="s">
        <v>42</v>
      </c>
      <c r="N145" s="141" t="s">
        <v>50</v>
      </c>
      <c r="P145" s="142">
        <f>O145*H145</f>
        <v>0</v>
      </c>
      <c r="Q145" s="142">
        <v>0</v>
      </c>
      <c r="R145" s="142">
        <f>Q145*H145</f>
        <v>0</v>
      </c>
      <c r="S145" s="142">
        <v>0</v>
      </c>
      <c r="T145" s="143">
        <f>S145*H145</f>
        <v>0</v>
      </c>
      <c r="AR145" s="144" t="s">
        <v>311</v>
      </c>
      <c r="AT145" s="144" t="s">
        <v>307</v>
      </c>
      <c r="AU145" s="144" t="s">
        <v>86</v>
      </c>
      <c r="AY145" s="18" t="s">
        <v>305</v>
      </c>
      <c r="BE145" s="145">
        <f>IF(N145="základní",J145,0)</f>
        <v>0</v>
      </c>
      <c r="BF145" s="145">
        <f>IF(N145="snížená",J145,0)</f>
        <v>0</v>
      </c>
      <c r="BG145" s="145">
        <f>IF(N145="zákl. přenesená",J145,0)</f>
        <v>0</v>
      </c>
      <c r="BH145" s="145">
        <f>IF(N145="sníž. přenesená",J145,0)</f>
        <v>0</v>
      </c>
      <c r="BI145" s="145">
        <f>IF(N145="nulová",J145,0)</f>
        <v>0</v>
      </c>
      <c r="BJ145" s="18" t="s">
        <v>86</v>
      </c>
      <c r="BK145" s="145">
        <f>ROUND(I145*H145,2)</f>
        <v>0</v>
      </c>
      <c r="BL145" s="18" t="s">
        <v>311</v>
      </c>
      <c r="BM145" s="144" t="s">
        <v>646</v>
      </c>
    </row>
    <row r="146" spans="2:65" s="1" customFormat="1" ht="19.5">
      <c r="B146" s="33"/>
      <c r="D146" s="146" t="s">
        <v>313</v>
      </c>
      <c r="F146" s="147" t="s">
        <v>7270</v>
      </c>
      <c r="I146" s="148"/>
      <c r="L146" s="33"/>
      <c r="M146" s="149"/>
      <c r="T146" s="54"/>
      <c r="AT146" s="18" t="s">
        <v>313</v>
      </c>
      <c r="AU146" s="18" t="s">
        <v>86</v>
      </c>
    </row>
    <row r="147" spans="2:65" s="1" customFormat="1" ht="33" customHeight="1">
      <c r="B147" s="33"/>
      <c r="C147" s="133" t="s">
        <v>482</v>
      </c>
      <c r="D147" s="133" t="s">
        <v>307</v>
      </c>
      <c r="E147" s="134" t="s">
        <v>7271</v>
      </c>
      <c r="F147" s="135" t="s">
        <v>7272</v>
      </c>
      <c r="G147" s="136" t="s">
        <v>5668</v>
      </c>
      <c r="H147" s="137">
        <v>76</v>
      </c>
      <c r="I147" s="138"/>
      <c r="J147" s="139">
        <f>ROUND(I147*H147,2)</f>
        <v>0</v>
      </c>
      <c r="K147" s="135" t="s">
        <v>721</v>
      </c>
      <c r="L147" s="33"/>
      <c r="M147" s="140" t="s">
        <v>42</v>
      </c>
      <c r="N147" s="141" t="s">
        <v>50</v>
      </c>
      <c r="P147" s="142">
        <f>O147*H147</f>
        <v>0</v>
      </c>
      <c r="Q147" s="142">
        <v>0</v>
      </c>
      <c r="R147" s="142">
        <f>Q147*H147</f>
        <v>0</v>
      </c>
      <c r="S147" s="142">
        <v>0</v>
      </c>
      <c r="T147" s="143">
        <f>S147*H147</f>
        <v>0</v>
      </c>
      <c r="AR147" s="144" t="s">
        <v>311</v>
      </c>
      <c r="AT147" s="144" t="s">
        <v>307</v>
      </c>
      <c r="AU147" s="144" t="s">
        <v>86</v>
      </c>
      <c r="AY147" s="18" t="s">
        <v>305</v>
      </c>
      <c r="BE147" s="145">
        <f>IF(N147="základní",J147,0)</f>
        <v>0</v>
      </c>
      <c r="BF147" s="145">
        <f>IF(N147="snížená",J147,0)</f>
        <v>0</v>
      </c>
      <c r="BG147" s="145">
        <f>IF(N147="zákl. přenesená",J147,0)</f>
        <v>0</v>
      </c>
      <c r="BH147" s="145">
        <f>IF(N147="sníž. přenesená",J147,0)</f>
        <v>0</v>
      </c>
      <c r="BI147" s="145">
        <f>IF(N147="nulová",J147,0)</f>
        <v>0</v>
      </c>
      <c r="BJ147" s="18" t="s">
        <v>86</v>
      </c>
      <c r="BK147" s="145">
        <f>ROUND(I147*H147,2)</f>
        <v>0</v>
      </c>
      <c r="BL147" s="18" t="s">
        <v>311</v>
      </c>
      <c r="BM147" s="144" t="s">
        <v>661</v>
      </c>
    </row>
    <row r="148" spans="2:65" s="1" customFormat="1" ht="19.5">
      <c r="B148" s="33"/>
      <c r="D148" s="146" t="s">
        <v>313</v>
      </c>
      <c r="F148" s="147" t="s">
        <v>7272</v>
      </c>
      <c r="I148" s="148"/>
      <c r="L148" s="33"/>
      <c r="M148" s="149"/>
      <c r="T148" s="54"/>
      <c r="AT148" s="18" t="s">
        <v>313</v>
      </c>
      <c r="AU148" s="18" t="s">
        <v>86</v>
      </c>
    </row>
    <row r="149" spans="2:65" s="1" customFormat="1" ht="33" customHeight="1">
      <c r="B149" s="33"/>
      <c r="C149" s="133" t="s">
        <v>490</v>
      </c>
      <c r="D149" s="133" t="s">
        <v>307</v>
      </c>
      <c r="E149" s="134" t="s">
        <v>7273</v>
      </c>
      <c r="F149" s="135" t="s">
        <v>7274</v>
      </c>
      <c r="G149" s="136" t="s">
        <v>5668</v>
      </c>
      <c r="H149" s="137">
        <v>20</v>
      </c>
      <c r="I149" s="138"/>
      <c r="J149" s="139">
        <f>ROUND(I149*H149,2)</f>
        <v>0</v>
      </c>
      <c r="K149" s="135" t="s">
        <v>721</v>
      </c>
      <c r="L149" s="33"/>
      <c r="M149" s="140" t="s">
        <v>42</v>
      </c>
      <c r="N149" s="141" t="s">
        <v>50</v>
      </c>
      <c r="P149" s="142">
        <f>O149*H149</f>
        <v>0</v>
      </c>
      <c r="Q149" s="142">
        <v>0</v>
      </c>
      <c r="R149" s="142">
        <f>Q149*H149</f>
        <v>0</v>
      </c>
      <c r="S149" s="142">
        <v>0</v>
      </c>
      <c r="T149" s="143">
        <f>S149*H149</f>
        <v>0</v>
      </c>
      <c r="AR149" s="144" t="s">
        <v>311</v>
      </c>
      <c r="AT149" s="144" t="s">
        <v>307</v>
      </c>
      <c r="AU149" s="144" t="s">
        <v>86</v>
      </c>
      <c r="AY149" s="18" t="s">
        <v>305</v>
      </c>
      <c r="BE149" s="145">
        <f>IF(N149="základní",J149,0)</f>
        <v>0</v>
      </c>
      <c r="BF149" s="145">
        <f>IF(N149="snížená",J149,0)</f>
        <v>0</v>
      </c>
      <c r="BG149" s="145">
        <f>IF(N149="zákl. přenesená",J149,0)</f>
        <v>0</v>
      </c>
      <c r="BH149" s="145">
        <f>IF(N149="sníž. přenesená",J149,0)</f>
        <v>0</v>
      </c>
      <c r="BI149" s="145">
        <f>IF(N149="nulová",J149,0)</f>
        <v>0</v>
      </c>
      <c r="BJ149" s="18" t="s">
        <v>86</v>
      </c>
      <c r="BK149" s="145">
        <f>ROUND(I149*H149,2)</f>
        <v>0</v>
      </c>
      <c r="BL149" s="18" t="s">
        <v>311</v>
      </c>
      <c r="BM149" s="144" t="s">
        <v>672</v>
      </c>
    </row>
    <row r="150" spans="2:65" s="1" customFormat="1" ht="19.5">
      <c r="B150" s="33"/>
      <c r="D150" s="146" t="s">
        <v>313</v>
      </c>
      <c r="F150" s="147" t="s">
        <v>7274</v>
      </c>
      <c r="I150" s="148"/>
      <c r="L150" s="33"/>
      <c r="M150" s="149"/>
      <c r="T150" s="54"/>
      <c r="AT150" s="18" t="s">
        <v>313</v>
      </c>
      <c r="AU150" s="18" t="s">
        <v>86</v>
      </c>
    </row>
    <row r="151" spans="2:65" s="1" customFormat="1" ht="24.2" customHeight="1">
      <c r="B151" s="33"/>
      <c r="C151" s="133" t="s">
        <v>498</v>
      </c>
      <c r="D151" s="133" t="s">
        <v>307</v>
      </c>
      <c r="E151" s="134" t="s">
        <v>7275</v>
      </c>
      <c r="F151" s="135" t="s">
        <v>7276</v>
      </c>
      <c r="G151" s="136" t="s">
        <v>5668</v>
      </c>
      <c r="H151" s="137">
        <v>78</v>
      </c>
      <c r="I151" s="138"/>
      <c r="J151" s="139">
        <f>ROUND(I151*H151,2)</f>
        <v>0</v>
      </c>
      <c r="K151" s="135" t="s">
        <v>721</v>
      </c>
      <c r="L151" s="33"/>
      <c r="M151" s="140" t="s">
        <v>42</v>
      </c>
      <c r="N151" s="141" t="s">
        <v>50</v>
      </c>
      <c r="P151" s="142">
        <f>O151*H151</f>
        <v>0</v>
      </c>
      <c r="Q151" s="142">
        <v>0</v>
      </c>
      <c r="R151" s="142">
        <f>Q151*H151</f>
        <v>0</v>
      </c>
      <c r="S151" s="142">
        <v>0</v>
      </c>
      <c r="T151" s="143">
        <f>S151*H151</f>
        <v>0</v>
      </c>
      <c r="AR151" s="144" t="s">
        <v>311</v>
      </c>
      <c r="AT151" s="144" t="s">
        <v>307</v>
      </c>
      <c r="AU151" s="144" t="s">
        <v>86</v>
      </c>
      <c r="AY151" s="18" t="s">
        <v>305</v>
      </c>
      <c r="BE151" s="145">
        <f>IF(N151="základní",J151,0)</f>
        <v>0</v>
      </c>
      <c r="BF151" s="145">
        <f>IF(N151="snížená",J151,0)</f>
        <v>0</v>
      </c>
      <c r="BG151" s="145">
        <f>IF(N151="zákl. přenesená",J151,0)</f>
        <v>0</v>
      </c>
      <c r="BH151" s="145">
        <f>IF(N151="sníž. přenesená",J151,0)</f>
        <v>0</v>
      </c>
      <c r="BI151" s="145">
        <f>IF(N151="nulová",J151,0)</f>
        <v>0</v>
      </c>
      <c r="BJ151" s="18" t="s">
        <v>86</v>
      </c>
      <c r="BK151" s="145">
        <f>ROUND(I151*H151,2)</f>
        <v>0</v>
      </c>
      <c r="BL151" s="18" t="s">
        <v>311</v>
      </c>
      <c r="BM151" s="144" t="s">
        <v>684</v>
      </c>
    </row>
    <row r="152" spans="2:65" s="1" customFormat="1" ht="19.5">
      <c r="B152" s="33"/>
      <c r="D152" s="146" t="s">
        <v>313</v>
      </c>
      <c r="F152" s="147" t="s">
        <v>7276</v>
      </c>
      <c r="I152" s="148"/>
      <c r="L152" s="33"/>
      <c r="M152" s="149"/>
      <c r="T152" s="54"/>
      <c r="AT152" s="18" t="s">
        <v>313</v>
      </c>
      <c r="AU152" s="18" t="s">
        <v>86</v>
      </c>
    </row>
    <row r="153" spans="2:65" s="1" customFormat="1" ht="24.2" customHeight="1">
      <c r="B153" s="33"/>
      <c r="C153" s="133" t="s">
        <v>507</v>
      </c>
      <c r="D153" s="133" t="s">
        <v>307</v>
      </c>
      <c r="E153" s="134" t="s">
        <v>7277</v>
      </c>
      <c r="F153" s="135" t="s">
        <v>7278</v>
      </c>
      <c r="G153" s="136" t="s">
        <v>5668</v>
      </c>
      <c r="H153" s="137">
        <v>4</v>
      </c>
      <c r="I153" s="138"/>
      <c r="J153" s="139">
        <f>ROUND(I153*H153,2)</f>
        <v>0</v>
      </c>
      <c r="K153" s="135" t="s">
        <v>721</v>
      </c>
      <c r="L153" s="33"/>
      <c r="M153" s="140" t="s">
        <v>42</v>
      </c>
      <c r="N153" s="141" t="s">
        <v>50</v>
      </c>
      <c r="P153" s="142">
        <f>O153*H153</f>
        <v>0</v>
      </c>
      <c r="Q153" s="142">
        <v>0</v>
      </c>
      <c r="R153" s="142">
        <f>Q153*H153</f>
        <v>0</v>
      </c>
      <c r="S153" s="142">
        <v>0</v>
      </c>
      <c r="T153" s="143">
        <f>S153*H153</f>
        <v>0</v>
      </c>
      <c r="AR153" s="144" t="s">
        <v>311</v>
      </c>
      <c r="AT153" s="144" t="s">
        <v>307</v>
      </c>
      <c r="AU153" s="144" t="s">
        <v>86</v>
      </c>
      <c r="AY153" s="18" t="s">
        <v>305</v>
      </c>
      <c r="BE153" s="145">
        <f>IF(N153="základní",J153,0)</f>
        <v>0</v>
      </c>
      <c r="BF153" s="145">
        <f>IF(N153="snížená",J153,0)</f>
        <v>0</v>
      </c>
      <c r="BG153" s="145">
        <f>IF(N153="zákl. přenesená",J153,0)</f>
        <v>0</v>
      </c>
      <c r="BH153" s="145">
        <f>IF(N153="sníž. přenesená",J153,0)</f>
        <v>0</v>
      </c>
      <c r="BI153" s="145">
        <f>IF(N153="nulová",J153,0)</f>
        <v>0</v>
      </c>
      <c r="BJ153" s="18" t="s">
        <v>86</v>
      </c>
      <c r="BK153" s="145">
        <f>ROUND(I153*H153,2)</f>
        <v>0</v>
      </c>
      <c r="BL153" s="18" t="s">
        <v>311</v>
      </c>
      <c r="BM153" s="144" t="s">
        <v>697</v>
      </c>
    </row>
    <row r="154" spans="2:65" s="1" customFormat="1" ht="19.5">
      <c r="B154" s="33"/>
      <c r="D154" s="146" t="s">
        <v>313</v>
      </c>
      <c r="F154" s="147" t="s">
        <v>7278</v>
      </c>
      <c r="I154" s="148"/>
      <c r="L154" s="33"/>
      <c r="M154" s="149"/>
      <c r="T154" s="54"/>
      <c r="AT154" s="18" t="s">
        <v>313</v>
      </c>
      <c r="AU154" s="18" t="s">
        <v>86</v>
      </c>
    </row>
    <row r="155" spans="2:65" s="1" customFormat="1" ht="24.2" customHeight="1">
      <c r="B155" s="33"/>
      <c r="C155" s="133" t="s">
        <v>517</v>
      </c>
      <c r="D155" s="133" t="s">
        <v>307</v>
      </c>
      <c r="E155" s="134" t="s">
        <v>7279</v>
      </c>
      <c r="F155" s="135" t="s">
        <v>7280</v>
      </c>
      <c r="G155" s="136" t="s">
        <v>5668</v>
      </c>
      <c r="H155" s="137">
        <v>2</v>
      </c>
      <c r="I155" s="138"/>
      <c r="J155" s="139">
        <f>ROUND(I155*H155,2)</f>
        <v>0</v>
      </c>
      <c r="K155" s="135" t="s">
        <v>721</v>
      </c>
      <c r="L155" s="33"/>
      <c r="M155" s="140" t="s">
        <v>42</v>
      </c>
      <c r="N155" s="141" t="s">
        <v>50</v>
      </c>
      <c r="P155" s="142">
        <f>O155*H155</f>
        <v>0</v>
      </c>
      <c r="Q155" s="142">
        <v>0</v>
      </c>
      <c r="R155" s="142">
        <f>Q155*H155</f>
        <v>0</v>
      </c>
      <c r="S155" s="142">
        <v>0</v>
      </c>
      <c r="T155" s="143">
        <f>S155*H155</f>
        <v>0</v>
      </c>
      <c r="AR155" s="144" t="s">
        <v>311</v>
      </c>
      <c r="AT155" s="144" t="s">
        <v>307</v>
      </c>
      <c r="AU155" s="144" t="s">
        <v>86</v>
      </c>
      <c r="AY155" s="18" t="s">
        <v>305</v>
      </c>
      <c r="BE155" s="145">
        <f>IF(N155="základní",J155,0)</f>
        <v>0</v>
      </c>
      <c r="BF155" s="145">
        <f>IF(N155="snížená",J155,0)</f>
        <v>0</v>
      </c>
      <c r="BG155" s="145">
        <f>IF(N155="zákl. přenesená",J155,0)</f>
        <v>0</v>
      </c>
      <c r="BH155" s="145">
        <f>IF(N155="sníž. přenesená",J155,0)</f>
        <v>0</v>
      </c>
      <c r="BI155" s="145">
        <f>IF(N155="nulová",J155,0)</f>
        <v>0</v>
      </c>
      <c r="BJ155" s="18" t="s">
        <v>86</v>
      </c>
      <c r="BK155" s="145">
        <f>ROUND(I155*H155,2)</f>
        <v>0</v>
      </c>
      <c r="BL155" s="18" t="s">
        <v>311</v>
      </c>
      <c r="BM155" s="144" t="s">
        <v>710</v>
      </c>
    </row>
    <row r="156" spans="2:65" s="1" customFormat="1" ht="19.5">
      <c r="B156" s="33"/>
      <c r="D156" s="146" t="s">
        <v>313</v>
      </c>
      <c r="F156" s="147" t="s">
        <v>7280</v>
      </c>
      <c r="I156" s="148"/>
      <c r="L156" s="33"/>
      <c r="M156" s="149"/>
      <c r="T156" s="54"/>
      <c r="AT156" s="18" t="s">
        <v>313</v>
      </c>
      <c r="AU156" s="18" t="s">
        <v>86</v>
      </c>
    </row>
    <row r="157" spans="2:65" s="1" customFormat="1" ht="24.2" customHeight="1">
      <c r="B157" s="33"/>
      <c r="C157" s="133" t="s">
        <v>525</v>
      </c>
      <c r="D157" s="133" t="s">
        <v>307</v>
      </c>
      <c r="E157" s="134" t="s">
        <v>7281</v>
      </c>
      <c r="F157" s="135" t="s">
        <v>7282</v>
      </c>
      <c r="G157" s="136" t="s">
        <v>5668</v>
      </c>
      <c r="H157" s="137">
        <v>2</v>
      </c>
      <c r="I157" s="138"/>
      <c r="J157" s="139">
        <f>ROUND(I157*H157,2)</f>
        <v>0</v>
      </c>
      <c r="K157" s="135" t="s">
        <v>721</v>
      </c>
      <c r="L157" s="33"/>
      <c r="M157" s="140" t="s">
        <v>42</v>
      </c>
      <c r="N157" s="141" t="s">
        <v>50</v>
      </c>
      <c r="P157" s="142">
        <f>O157*H157</f>
        <v>0</v>
      </c>
      <c r="Q157" s="142">
        <v>0</v>
      </c>
      <c r="R157" s="142">
        <f>Q157*H157</f>
        <v>0</v>
      </c>
      <c r="S157" s="142">
        <v>0</v>
      </c>
      <c r="T157" s="143">
        <f>S157*H157</f>
        <v>0</v>
      </c>
      <c r="AR157" s="144" t="s">
        <v>311</v>
      </c>
      <c r="AT157" s="144" t="s">
        <v>307</v>
      </c>
      <c r="AU157" s="144" t="s">
        <v>86</v>
      </c>
      <c r="AY157" s="18" t="s">
        <v>305</v>
      </c>
      <c r="BE157" s="145">
        <f>IF(N157="základní",J157,0)</f>
        <v>0</v>
      </c>
      <c r="BF157" s="145">
        <f>IF(N157="snížená",J157,0)</f>
        <v>0</v>
      </c>
      <c r="BG157" s="145">
        <f>IF(N157="zákl. přenesená",J157,0)</f>
        <v>0</v>
      </c>
      <c r="BH157" s="145">
        <f>IF(N157="sníž. přenesená",J157,0)</f>
        <v>0</v>
      </c>
      <c r="BI157" s="145">
        <f>IF(N157="nulová",J157,0)</f>
        <v>0</v>
      </c>
      <c r="BJ157" s="18" t="s">
        <v>86</v>
      </c>
      <c r="BK157" s="145">
        <f>ROUND(I157*H157,2)</f>
        <v>0</v>
      </c>
      <c r="BL157" s="18" t="s">
        <v>311</v>
      </c>
      <c r="BM157" s="144" t="s">
        <v>726</v>
      </c>
    </row>
    <row r="158" spans="2:65" s="1" customFormat="1" ht="19.5">
      <c r="B158" s="33"/>
      <c r="D158" s="146" t="s">
        <v>313</v>
      </c>
      <c r="F158" s="147" t="s">
        <v>7282</v>
      </c>
      <c r="I158" s="148"/>
      <c r="L158" s="33"/>
      <c r="M158" s="149"/>
      <c r="T158" s="54"/>
      <c r="AT158" s="18" t="s">
        <v>313</v>
      </c>
      <c r="AU158" s="18" t="s">
        <v>86</v>
      </c>
    </row>
    <row r="159" spans="2:65" s="1" customFormat="1" ht="24.2" customHeight="1">
      <c r="B159" s="33"/>
      <c r="C159" s="133" t="s">
        <v>533</v>
      </c>
      <c r="D159" s="133" t="s">
        <v>307</v>
      </c>
      <c r="E159" s="134" t="s">
        <v>7283</v>
      </c>
      <c r="F159" s="135" t="s">
        <v>7284</v>
      </c>
      <c r="G159" s="136" t="s">
        <v>5668</v>
      </c>
      <c r="H159" s="137">
        <v>14</v>
      </c>
      <c r="I159" s="138"/>
      <c r="J159" s="139">
        <f>ROUND(I159*H159,2)</f>
        <v>0</v>
      </c>
      <c r="K159" s="135" t="s">
        <v>721</v>
      </c>
      <c r="L159" s="33"/>
      <c r="M159" s="140" t="s">
        <v>42</v>
      </c>
      <c r="N159" s="141" t="s">
        <v>50</v>
      </c>
      <c r="P159" s="142">
        <f>O159*H159</f>
        <v>0</v>
      </c>
      <c r="Q159" s="142">
        <v>0</v>
      </c>
      <c r="R159" s="142">
        <f>Q159*H159</f>
        <v>0</v>
      </c>
      <c r="S159" s="142">
        <v>0</v>
      </c>
      <c r="T159" s="143">
        <f>S159*H159</f>
        <v>0</v>
      </c>
      <c r="AR159" s="144" t="s">
        <v>311</v>
      </c>
      <c r="AT159" s="144" t="s">
        <v>307</v>
      </c>
      <c r="AU159" s="144" t="s">
        <v>86</v>
      </c>
      <c r="AY159" s="18" t="s">
        <v>305</v>
      </c>
      <c r="BE159" s="145">
        <f>IF(N159="základní",J159,0)</f>
        <v>0</v>
      </c>
      <c r="BF159" s="145">
        <f>IF(N159="snížená",J159,0)</f>
        <v>0</v>
      </c>
      <c r="BG159" s="145">
        <f>IF(N159="zákl. přenesená",J159,0)</f>
        <v>0</v>
      </c>
      <c r="BH159" s="145">
        <f>IF(N159="sníž. přenesená",J159,0)</f>
        <v>0</v>
      </c>
      <c r="BI159" s="145">
        <f>IF(N159="nulová",J159,0)</f>
        <v>0</v>
      </c>
      <c r="BJ159" s="18" t="s">
        <v>86</v>
      </c>
      <c r="BK159" s="145">
        <f>ROUND(I159*H159,2)</f>
        <v>0</v>
      </c>
      <c r="BL159" s="18" t="s">
        <v>311</v>
      </c>
      <c r="BM159" s="144" t="s">
        <v>742</v>
      </c>
    </row>
    <row r="160" spans="2:65" s="1" customFormat="1" ht="19.5">
      <c r="B160" s="33"/>
      <c r="D160" s="146" t="s">
        <v>313</v>
      </c>
      <c r="F160" s="147" t="s">
        <v>7284</v>
      </c>
      <c r="I160" s="148"/>
      <c r="L160" s="33"/>
      <c r="M160" s="149"/>
      <c r="T160" s="54"/>
      <c r="AT160" s="18" t="s">
        <v>313</v>
      </c>
      <c r="AU160" s="18" t="s">
        <v>86</v>
      </c>
    </row>
    <row r="161" spans="2:65" s="1" customFormat="1" ht="24.2" customHeight="1">
      <c r="B161" s="33"/>
      <c r="C161" s="133" t="s">
        <v>538</v>
      </c>
      <c r="D161" s="133" t="s">
        <v>307</v>
      </c>
      <c r="E161" s="134" t="s">
        <v>7285</v>
      </c>
      <c r="F161" s="135" t="s">
        <v>7286</v>
      </c>
      <c r="G161" s="136" t="s">
        <v>5668</v>
      </c>
      <c r="H161" s="137">
        <v>1</v>
      </c>
      <c r="I161" s="138"/>
      <c r="J161" s="139">
        <f>ROUND(I161*H161,2)</f>
        <v>0</v>
      </c>
      <c r="K161" s="135" t="s">
        <v>721</v>
      </c>
      <c r="L161" s="33"/>
      <c r="M161" s="140" t="s">
        <v>42</v>
      </c>
      <c r="N161" s="141" t="s">
        <v>50</v>
      </c>
      <c r="P161" s="142">
        <f>O161*H161</f>
        <v>0</v>
      </c>
      <c r="Q161" s="142">
        <v>0</v>
      </c>
      <c r="R161" s="142">
        <f>Q161*H161</f>
        <v>0</v>
      </c>
      <c r="S161" s="142">
        <v>0</v>
      </c>
      <c r="T161" s="143">
        <f>S161*H161</f>
        <v>0</v>
      </c>
      <c r="AR161" s="144" t="s">
        <v>311</v>
      </c>
      <c r="AT161" s="144" t="s">
        <v>307</v>
      </c>
      <c r="AU161" s="144" t="s">
        <v>86</v>
      </c>
      <c r="AY161" s="18" t="s">
        <v>305</v>
      </c>
      <c r="BE161" s="145">
        <f>IF(N161="základní",J161,0)</f>
        <v>0</v>
      </c>
      <c r="BF161" s="145">
        <f>IF(N161="snížená",J161,0)</f>
        <v>0</v>
      </c>
      <c r="BG161" s="145">
        <f>IF(N161="zákl. přenesená",J161,0)</f>
        <v>0</v>
      </c>
      <c r="BH161" s="145">
        <f>IF(N161="sníž. přenesená",J161,0)</f>
        <v>0</v>
      </c>
      <c r="BI161" s="145">
        <f>IF(N161="nulová",J161,0)</f>
        <v>0</v>
      </c>
      <c r="BJ161" s="18" t="s">
        <v>86</v>
      </c>
      <c r="BK161" s="145">
        <f>ROUND(I161*H161,2)</f>
        <v>0</v>
      </c>
      <c r="BL161" s="18" t="s">
        <v>311</v>
      </c>
      <c r="BM161" s="144" t="s">
        <v>755</v>
      </c>
    </row>
    <row r="162" spans="2:65" s="1" customFormat="1" ht="19.5">
      <c r="B162" s="33"/>
      <c r="D162" s="146" t="s">
        <v>313</v>
      </c>
      <c r="F162" s="147" t="s">
        <v>7286</v>
      </c>
      <c r="I162" s="148"/>
      <c r="L162" s="33"/>
      <c r="M162" s="149"/>
      <c r="T162" s="54"/>
      <c r="AT162" s="18" t="s">
        <v>313</v>
      </c>
      <c r="AU162" s="18" t="s">
        <v>86</v>
      </c>
    </row>
    <row r="163" spans="2:65" s="1" customFormat="1" ht="24.2" customHeight="1">
      <c r="B163" s="33"/>
      <c r="C163" s="133" t="s">
        <v>545</v>
      </c>
      <c r="D163" s="133" t="s">
        <v>307</v>
      </c>
      <c r="E163" s="134" t="s">
        <v>7287</v>
      </c>
      <c r="F163" s="135" t="s">
        <v>7288</v>
      </c>
      <c r="G163" s="136" t="s">
        <v>5668</v>
      </c>
      <c r="H163" s="137">
        <v>1</v>
      </c>
      <c r="I163" s="138"/>
      <c r="J163" s="139">
        <f>ROUND(I163*H163,2)</f>
        <v>0</v>
      </c>
      <c r="K163" s="135" t="s">
        <v>721</v>
      </c>
      <c r="L163" s="33"/>
      <c r="M163" s="140" t="s">
        <v>42</v>
      </c>
      <c r="N163" s="141" t="s">
        <v>50</v>
      </c>
      <c r="P163" s="142">
        <f>O163*H163</f>
        <v>0</v>
      </c>
      <c r="Q163" s="142">
        <v>0</v>
      </c>
      <c r="R163" s="142">
        <f>Q163*H163</f>
        <v>0</v>
      </c>
      <c r="S163" s="142">
        <v>0</v>
      </c>
      <c r="T163" s="143">
        <f>S163*H163</f>
        <v>0</v>
      </c>
      <c r="AR163" s="144" t="s">
        <v>311</v>
      </c>
      <c r="AT163" s="144" t="s">
        <v>307</v>
      </c>
      <c r="AU163" s="144" t="s">
        <v>86</v>
      </c>
      <c r="AY163" s="18" t="s">
        <v>305</v>
      </c>
      <c r="BE163" s="145">
        <f>IF(N163="základní",J163,0)</f>
        <v>0</v>
      </c>
      <c r="BF163" s="145">
        <f>IF(N163="snížená",J163,0)</f>
        <v>0</v>
      </c>
      <c r="BG163" s="145">
        <f>IF(N163="zákl. přenesená",J163,0)</f>
        <v>0</v>
      </c>
      <c r="BH163" s="145">
        <f>IF(N163="sníž. přenesená",J163,0)</f>
        <v>0</v>
      </c>
      <c r="BI163" s="145">
        <f>IF(N163="nulová",J163,0)</f>
        <v>0</v>
      </c>
      <c r="BJ163" s="18" t="s">
        <v>86</v>
      </c>
      <c r="BK163" s="145">
        <f>ROUND(I163*H163,2)</f>
        <v>0</v>
      </c>
      <c r="BL163" s="18" t="s">
        <v>311</v>
      </c>
      <c r="BM163" s="144" t="s">
        <v>768</v>
      </c>
    </row>
    <row r="164" spans="2:65" s="1" customFormat="1" ht="19.5">
      <c r="B164" s="33"/>
      <c r="D164" s="146" t="s">
        <v>313</v>
      </c>
      <c r="F164" s="147" t="s">
        <v>7288</v>
      </c>
      <c r="I164" s="148"/>
      <c r="L164" s="33"/>
      <c r="M164" s="149"/>
      <c r="T164" s="54"/>
      <c r="AT164" s="18" t="s">
        <v>313</v>
      </c>
      <c r="AU164" s="18" t="s">
        <v>86</v>
      </c>
    </row>
    <row r="165" spans="2:65" s="1" customFormat="1" ht="24.2" customHeight="1">
      <c r="B165" s="33"/>
      <c r="C165" s="133" t="s">
        <v>551</v>
      </c>
      <c r="D165" s="133" t="s">
        <v>307</v>
      </c>
      <c r="E165" s="134" t="s">
        <v>7289</v>
      </c>
      <c r="F165" s="135" t="s">
        <v>7290</v>
      </c>
      <c r="G165" s="136" t="s">
        <v>199</v>
      </c>
      <c r="H165" s="137">
        <v>175</v>
      </c>
      <c r="I165" s="138"/>
      <c r="J165" s="139">
        <f>ROUND(I165*H165,2)</f>
        <v>0</v>
      </c>
      <c r="K165" s="135" t="s">
        <v>721</v>
      </c>
      <c r="L165" s="33"/>
      <c r="M165" s="140" t="s">
        <v>42</v>
      </c>
      <c r="N165" s="141" t="s">
        <v>50</v>
      </c>
      <c r="P165" s="142">
        <f>O165*H165</f>
        <v>0</v>
      </c>
      <c r="Q165" s="142">
        <v>0</v>
      </c>
      <c r="R165" s="142">
        <f>Q165*H165</f>
        <v>0</v>
      </c>
      <c r="S165" s="142">
        <v>0</v>
      </c>
      <c r="T165" s="143">
        <f>S165*H165</f>
        <v>0</v>
      </c>
      <c r="AR165" s="144" t="s">
        <v>311</v>
      </c>
      <c r="AT165" s="144" t="s">
        <v>307</v>
      </c>
      <c r="AU165" s="144" t="s">
        <v>86</v>
      </c>
      <c r="AY165" s="18" t="s">
        <v>305</v>
      </c>
      <c r="BE165" s="145">
        <f>IF(N165="základní",J165,0)</f>
        <v>0</v>
      </c>
      <c r="BF165" s="145">
        <f>IF(N165="snížená",J165,0)</f>
        <v>0</v>
      </c>
      <c r="BG165" s="145">
        <f>IF(N165="zákl. přenesená",J165,0)</f>
        <v>0</v>
      </c>
      <c r="BH165" s="145">
        <f>IF(N165="sníž. přenesená",J165,0)</f>
        <v>0</v>
      </c>
      <c r="BI165" s="145">
        <f>IF(N165="nulová",J165,0)</f>
        <v>0</v>
      </c>
      <c r="BJ165" s="18" t="s">
        <v>86</v>
      </c>
      <c r="BK165" s="145">
        <f>ROUND(I165*H165,2)</f>
        <v>0</v>
      </c>
      <c r="BL165" s="18" t="s">
        <v>311</v>
      </c>
      <c r="BM165" s="144" t="s">
        <v>781</v>
      </c>
    </row>
    <row r="166" spans="2:65" s="1" customFormat="1" ht="19.5">
      <c r="B166" s="33"/>
      <c r="D166" s="146" t="s">
        <v>313</v>
      </c>
      <c r="F166" s="147" t="s">
        <v>7290</v>
      </c>
      <c r="I166" s="148"/>
      <c r="L166" s="33"/>
      <c r="M166" s="149"/>
      <c r="T166" s="54"/>
      <c r="AT166" s="18" t="s">
        <v>313</v>
      </c>
      <c r="AU166" s="18" t="s">
        <v>86</v>
      </c>
    </row>
    <row r="167" spans="2:65" s="1" customFormat="1" ht="21.75" customHeight="1">
      <c r="B167" s="33"/>
      <c r="C167" s="133" t="s">
        <v>559</v>
      </c>
      <c r="D167" s="133" t="s">
        <v>307</v>
      </c>
      <c r="E167" s="134" t="s">
        <v>7291</v>
      </c>
      <c r="F167" s="135" t="s">
        <v>7292</v>
      </c>
      <c r="G167" s="136" t="s">
        <v>7293</v>
      </c>
      <c r="H167" s="137">
        <v>312</v>
      </c>
      <c r="I167" s="138"/>
      <c r="J167" s="139">
        <f>ROUND(I167*H167,2)</f>
        <v>0</v>
      </c>
      <c r="K167" s="135" t="s">
        <v>721</v>
      </c>
      <c r="L167" s="33"/>
      <c r="M167" s="140" t="s">
        <v>42</v>
      </c>
      <c r="N167" s="141" t="s">
        <v>50</v>
      </c>
      <c r="P167" s="142">
        <f>O167*H167</f>
        <v>0</v>
      </c>
      <c r="Q167" s="142">
        <v>0</v>
      </c>
      <c r="R167" s="142">
        <f>Q167*H167</f>
        <v>0</v>
      </c>
      <c r="S167" s="142">
        <v>0</v>
      </c>
      <c r="T167" s="143">
        <f>S167*H167</f>
        <v>0</v>
      </c>
      <c r="AR167" s="144" t="s">
        <v>311</v>
      </c>
      <c r="AT167" s="144" t="s">
        <v>307</v>
      </c>
      <c r="AU167" s="144" t="s">
        <v>86</v>
      </c>
      <c r="AY167" s="18" t="s">
        <v>305</v>
      </c>
      <c r="BE167" s="145">
        <f>IF(N167="základní",J167,0)</f>
        <v>0</v>
      </c>
      <c r="BF167" s="145">
        <f>IF(N167="snížená",J167,0)</f>
        <v>0</v>
      </c>
      <c r="BG167" s="145">
        <f>IF(N167="zákl. přenesená",J167,0)</f>
        <v>0</v>
      </c>
      <c r="BH167" s="145">
        <f>IF(N167="sníž. přenesená",J167,0)</f>
        <v>0</v>
      </c>
      <c r="BI167" s="145">
        <f>IF(N167="nulová",J167,0)</f>
        <v>0</v>
      </c>
      <c r="BJ167" s="18" t="s">
        <v>86</v>
      </c>
      <c r="BK167" s="145">
        <f>ROUND(I167*H167,2)</f>
        <v>0</v>
      </c>
      <c r="BL167" s="18" t="s">
        <v>311</v>
      </c>
      <c r="BM167" s="144" t="s">
        <v>792</v>
      </c>
    </row>
    <row r="168" spans="2:65" s="1" customFormat="1" ht="11.25">
      <c r="B168" s="33"/>
      <c r="D168" s="146" t="s">
        <v>313</v>
      </c>
      <c r="F168" s="147" t="s">
        <v>7292</v>
      </c>
      <c r="I168" s="148"/>
      <c r="L168" s="33"/>
      <c r="M168" s="149"/>
      <c r="T168" s="54"/>
      <c r="AT168" s="18" t="s">
        <v>313</v>
      </c>
      <c r="AU168" s="18" t="s">
        <v>86</v>
      </c>
    </row>
    <row r="169" spans="2:65" s="1" customFormat="1" ht="21.75" customHeight="1">
      <c r="B169" s="33"/>
      <c r="C169" s="133" t="s">
        <v>569</v>
      </c>
      <c r="D169" s="133" t="s">
        <v>307</v>
      </c>
      <c r="E169" s="134" t="s">
        <v>7294</v>
      </c>
      <c r="F169" s="135" t="s">
        <v>7295</v>
      </c>
      <c r="G169" s="136" t="s">
        <v>7293</v>
      </c>
      <c r="H169" s="137">
        <v>209</v>
      </c>
      <c r="I169" s="138"/>
      <c r="J169" s="139">
        <f>ROUND(I169*H169,2)</f>
        <v>0</v>
      </c>
      <c r="K169" s="135" t="s">
        <v>721</v>
      </c>
      <c r="L169" s="33"/>
      <c r="M169" s="140" t="s">
        <v>42</v>
      </c>
      <c r="N169" s="141" t="s">
        <v>50</v>
      </c>
      <c r="P169" s="142">
        <f>O169*H169</f>
        <v>0</v>
      </c>
      <c r="Q169" s="142">
        <v>0</v>
      </c>
      <c r="R169" s="142">
        <f>Q169*H169</f>
        <v>0</v>
      </c>
      <c r="S169" s="142">
        <v>0</v>
      </c>
      <c r="T169" s="143">
        <f>S169*H169</f>
        <v>0</v>
      </c>
      <c r="AR169" s="144" t="s">
        <v>311</v>
      </c>
      <c r="AT169" s="144" t="s">
        <v>307</v>
      </c>
      <c r="AU169" s="144" t="s">
        <v>86</v>
      </c>
      <c r="AY169" s="18" t="s">
        <v>305</v>
      </c>
      <c r="BE169" s="145">
        <f>IF(N169="základní",J169,0)</f>
        <v>0</v>
      </c>
      <c r="BF169" s="145">
        <f>IF(N169="snížená",J169,0)</f>
        <v>0</v>
      </c>
      <c r="BG169" s="145">
        <f>IF(N169="zákl. přenesená",J169,0)</f>
        <v>0</v>
      </c>
      <c r="BH169" s="145">
        <f>IF(N169="sníž. přenesená",J169,0)</f>
        <v>0</v>
      </c>
      <c r="BI169" s="145">
        <f>IF(N169="nulová",J169,0)</f>
        <v>0</v>
      </c>
      <c r="BJ169" s="18" t="s">
        <v>86</v>
      </c>
      <c r="BK169" s="145">
        <f>ROUND(I169*H169,2)</f>
        <v>0</v>
      </c>
      <c r="BL169" s="18" t="s">
        <v>311</v>
      </c>
      <c r="BM169" s="144" t="s">
        <v>804</v>
      </c>
    </row>
    <row r="170" spans="2:65" s="1" customFormat="1" ht="11.25">
      <c r="B170" s="33"/>
      <c r="D170" s="146" t="s">
        <v>313</v>
      </c>
      <c r="F170" s="147" t="s">
        <v>7295</v>
      </c>
      <c r="I170" s="148"/>
      <c r="L170" s="33"/>
      <c r="M170" s="149"/>
      <c r="T170" s="54"/>
      <c r="AT170" s="18" t="s">
        <v>313</v>
      </c>
      <c r="AU170" s="18" t="s">
        <v>86</v>
      </c>
    </row>
    <row r="171" spans="2:65" s="1" customFormat="1" ht="21.75" customHeight="1">
      <c r="B171" s="33"/>
      <c r="C171" s="133" t="s">
        <v>577</v>
      </c>
      <c r="D171" s="133" t="s">
        <v>307</v>
      </c>
      <c r="E171" s="134" t="s">
        <v>7296</v>
      </c>
      <c r="F171" s="135" t="s">
        <v>7297</v>
      </c>
      <c r="G171" s="136" t="s">
        <v>7293</v>
      </c>
      <c r="H171" s="137">
        <v>65</v>
      </c>
      <c r="I171" s="138"/>
      <c r="J171" s="139">
        <f>ROUND(I171*H171,2)</f>
        <v>0</v>
      </c>
      <c r="K171" s="135" t="s">
        <v>721</v>
      </c>
      <c r="L171" s="33"/>
      <c r="M171" s="140" t="s">
        <v>42</v>
      </c>
      <c r="N171" s="141" t="s">
        <v>50</v>
      </c>
      <c r="P171" s="142">
        <f>O171*H171</f>
        <v>0</v>
      </c>
      <c r="Q171" s="142">
        <v>0</v>
      </c>
      <c r="R171" s="142">
        <f>Q171*H171</f>
        <v>0</v>
      </c>
      <c r="S171" s="142">
        <v>0</v>
      </c>
      <c r="T171" s="143">
        <f>S171*H171</f>
        <v>0</v>
      </c>
      <c r="AR171" s="144" t="s">
        <v>311</v>
      </c>
      <c r="AT171" s="144" t="s">
        <v>307</v>
      </c>
      <c r="AU171" s="144" t="s">
        <v>86</v>
      </c>
      <c r="AY171" s="18" t="s">
        <v>305</v>
      </c>
      <c r="BE171" s="145">
        <f>IF(N171="základní",J171,0)</f>
        <v>0</v>
      </c>
      <c r="BF171" s="145">
        <f>IF(N171="snížená",J171,0)</f>
        <v>0</v>
      </c>
      <c r="BG171" s="145">
        <f>IF(N171="zákl. přenesená",J171,0)</f>
        <v>0</v>
      </c>
      <c r="BH171" s="145">
        <f>IF(N171="sníž. přenesená",J171,0)</f>
        <v>0</v>
      </c>
      <c r="BI171" s="145">
        <f>IF(N171="nulová",J171,0)</f>
        <v>0</v>
      </c>
      <c r="BJ171" s="18" t="s">
        <v>86</v>
      </c>
      <c r="BK171" s="145">
        <f>ROUND(I171*H171,2)</f>
        <v>0</v>
      </c>
      <c r="BL171" s="18" t="s">
        <v>311</v>
      </c>
      <c r="BM171" s="144" t="s">
        <v>820</v>
      </c>
    </row>
    <row r="172" spans="2:65" s="1" customFormat="1" ht="11.25">
      <c r="B172" s="33"/>
      <c r="D172" s="146" t="s">
        <v>313</v>
      </c>
      <c r="F172" s="147" t="s">
        <v>7297</v>
      </c>
      <c r="I172" s="148"/>
      <c r="L172" s="33"/>
      <c r="M172" s="149"/>
      <c r="T172" s="54"/>
      <c r="AT172" s="18" t="s">
        <v>313</v>
      </c>
      <c r="AU172" s="18" t="s">
        <v>86</v>
      </c>
    </row>
    <row r="173" spans="2:65" s="1" customFormat="1" ht="21.75" customHeight="1">
      <c r="B173" s="33"/>
      <c r="C173" s="133" t="s">
        <v>585</v>
      </c>
      <c r="D173" s="133" t="s">
        <v>307</v>
      </c>
      <c r="E173" s="134" t="s">
        <v>7298</v>
      </c>
      <c r="F173" s="135" t="s">
        <v>7299</v>
      </c>
      <c r="G173" s="136" t="s">
        <v>7293</v>
      </c>
      <c r="H173" s="137">
        <v>237</v>
      </c>
      <c r="I173" s="138"/>
      <c r="J173" s="139">
        <f>ROUND(I173*H173,2)</f>
        <v>0</v>
      </c>
      <c r="K173" s="135" t="s">
        <v>721</v>
      </c>
      <c r="L173" s="33"/>
      <c r="M173" s="140" t="s">
        <v>42</v>
      </c>
      <c r="N173" s="141" t="s">
        <v>50</v>
      </c>
      <c r="P173" s="142">
        <f>O173*H173</f>
        <v>0</v>
      </c>
      <c r="Q173" s="142">
        <v>0</v>
      </c>
      <c r="R173" s="142">
        <f>Q173*H173</f>
        <v>0</v>
      </c>
      <c r="S173" s="142">
        <v>0</v>
      </c>
      <c r="T173" s="143">
        <f>S173*H173</f>
        <v>0</v>
      </c>
      <c r="AR173" s="144" t="s">
        <v>311</v>
      </c>
      <c r="AT173" s="144" t="s">
        <v>307</v>
      </c>
      <c r="AU173" s="144" t="s">
        <v>86</v>
      </c>
      <c r="AY173" s="18" t="s">
        <v>305</v>
      </c>
      <c r="BE173" s="145">
        <f>IF(N173="základní",J173,0)</f>
        <v>0</v>
      </c>
      <c r="BF173" s="145">
        <f>IF(N173="snížená",J173,0)</f>
        <v>0</v>
      </c>
      <c r="BG173" s="145">
        <f>IF(N173="zákl. přenesená",J173,0)</f>
        <v>0</v>
      </c>
      <c r="BH173" s="145">
        <f>IF(N173="sníž. přenesená",J173,0)</f>
        <v>0</v>
      </c>
      <c r="BI173" s="145">
        <f>IF(N173="nulová",J173,0)</f>
        <v>0</v>
      </c>
      <c r="BJ173" s="18" t="s">
        <v>86</v>
      </c>
      <c r="BK173" s="145">
        <f>ROUND(I173*H173,2)</f>
        <v>0</v>
      </c>
      <c r="BL173" s="18" t="s">
        <v>311</v>
      </c>
      <c r="BM173" s="144" t="s">
        <v>835</v>
      </c>
    </row>
    <row r="174" spans="2:65" s="1" customFormat="1" ht="11.25">
      <c r="B174" s="33"/>
      <c r="D174" s="146" t="s">
        <v>313</v>
      </c>
      <c r="F174" s="147" t="s">
        <v>7299</v>
      </c>
      <c r="I174" s="148"/>
      <c r="L174" s="33"/>
      <c r="M174" s="149"/>
      <c r="T174" s="54"/>
      <c r="AT174" s="18" t="s">
        <v>313</v>
      </c>
      <c r="AU174" s="18" t="s">
        <v>86</v>
      </c>
    </row>
    <row r="175" spans="2:65" s="1" customFormat="1" ht="21.75" customHeight="1">
      <c r="B175" s="33"/>
      <c r="C175" s="133" t="s">
        <v>593</v>
      </c>
      <c r="D175" s="133" t="s">
        <v>307</v>
      </c>
      <c r="E175" s="134" t="s">
        <v>7300</v>
      </c>
      <c r="F175" s="135" t="s">
        <v>7301</v>
      </c>
      <c r="G175" s="136" t="s">
        <v>7293</v>
      </c>
      <c r="H175" s="137">
        <v>176</v>
      </c>
      <c r="I175" s="138"/>
      <c r="J175" s="139">
        <f>ROUND(I175*H175,2)</f>
        <v>0</v>
      </c>
      <c r="K175" s="135" t="s">
        <v>721</v>
      </c>
      <c r="L175" s="33"/>
      <c r="M175" s="140" t="s">
        <v>42</v>
      </c>
      <c r="N175" s="141" t="s">
        <v>50</v>
      </c>
      <c r="P175" s="142">
        <f>O175*H175</f>
        <v>0</v>
      </c>
      <c r="Q175" s="142">
        <v>0</v>
      </c>
      <c r="R175" s="142">
        <f>Q175*H175</f>
        <v>0</v>
      </c>
      <c r="S175" s="142">
        <v>0</v>
      </c>
      <c r="T175" s="143">
        <f>S175*H175</f>
        <v>0</v>
      </c>
      <c r="AR175" s="144" t="s">
        <v>311</v>
      </c>
      <c r="AT175" s="144" t="s">
        <v>307</v>
      </c>
      <c r="AU175" s="144" t="s">
        <v>86</v>
      </c>
      <c r="AY175" s="18" t="s">
        <v>305</v>
      </c>
      <c r="BE175" s="145">
        <f>IF(N175="základní",J175,0)</f>
        <v>0</v>
      </c>
      <c r="BF175" s="145">
        <f>IF(N175="snížená",J175,0)</f>
        <v>0</v>
      </c>
      <c r="BG175" s="145">
        <f>IF(N175="zákl. přenesená",J175,0)</f>
        <v>0</v>
      </c>
      <c r="BH175" s="145">
        <f>IF(N175="sníž. přenesená",J175,0)</f>
        <v>0</v>
      </c>
      <c r="BI175" s="145">
        <f>IF(N175="nulová",J175,0)</f>
        <v>0</v>
      </c>
      <c r="BJ175" s="18" t="s">
        <v>86</v>
      </c>
      <c r="BK175" s="145">
        <f>ROUND(I175*H175,2)</f>
        <v>0</v>
      </c>
      <c r="BL175" s="18" t="s">
        <v>311</v>
      </c>
      <c r="BM175" s="144" t="s">
        <v>849</v>
      </c>
    </row>
    <row r="176" spans="2:65" s="1" customFormat="1" ht="11.25">
      <c r="B176" s="33"/>
      <c r="D176" s="146" t="s">
        <v>313</v>
      </c>
      <c r="F176" s="147" t="s">
        <v>7301</v>
      </c>
      <c r="I176" s="148"/>
      <c r="L176" s="33"/>
      <c r="M176" s="149"/>
      <c r="T176" s="54"/>
      <c r="AT176" s="18" t="s">
        <v>313</v>
      </c>
      <c r="AU176" s="18" t="s">
        <v>86</v>
      </c>
    </row>
    <row r="177" spans="2:65" s="1" customFormat="1" ht="21.75" customHeight="1">
      <c r="B177" s="33"/>
      <c r="C177" s="133" t="s">
        <v>605</v>
      </c>
      <c r="D177" s="133" t="s">
        <v>307</v>
      </c>
      <c r="E177" s="134" t="s">
        <v>7302</v>
      </c>
      <c r="F177" s="135" t="s">
        <v>7303</v>
      </c>
      <c r="G177" s="136" t="s">
        <v>7293</v>
      </c>
      <c r="H177" s="137">
        <v>254</v>
      </c>
      <c r="I177" s="138"/>
      <c r="J177" s="139">
        <f>ROUND(I177*H177,2)</f>
        <v>0</v>
      </c>
      <c r="K177" s="135" t="s">
        <v>721</v>
      </c>
      <c r="L177" s="33"/>
      <c r="M177" s="140" t="s">
        <v>42</v>
      </c>
      <c r="N177" s="141" t="s">
        <v>50</v>
      </c>
      <c r="P177" s="142">
        <f>O177*H177</f>
        <v>0</v>
      </c>
      <c r="Q177" s="142">
        <v>0</v>
      </c>
      <c r="R177" s="142">
        <f>Q177*H177</f>
        <v>0</v>
      </c>
      <c r="S177" s="142">
        <v>0</v>
      </c>
      <c r="T177" s="143">
        <f>S177*H177</f>
        <v>0</v>
      </c>
      <c r="AR177" s="144" t="s">
        <v>311</v>
      </c>
      <c r="AT177" s="144" t="s">
        <v>307</v>
      </c>
      <c r="AU177" s="144" t="s">
        <v>86</v>
      </c>
      <c r="AY177" s="18" t="s">
        <v>305</v>
      </c>
      <c r="BE177" s="145">
        <f>IF(N177="základní",J177,0)</f>
        <v>0</v>
      </c>
      <c r="BF177" s="145">
        <f>IF(N177="snížená",J177,0)</f>
        <v>0</v>
      </c>
      <c r="BG177" s="145">
        <f>IF(N177="zákl. přenesená",J177,0)</f>
        <v>0</v>
      </c>
      <c r="BH177" s="145">
        <f>IF(N177="sníž. přenesená",J177,0)</f>
        <v>0</v>
      </c>
      <c r="BI177" s="145">
        <f>IF(N177="nulová",J177,0)</f>
        <v>0</v>
      </c>
      <c r="BJ177" s="18" t="s">
        <v>86</v>
      </c>
      <c r="BK177" s="145">
        <f>ROUND(I177*H177,2)</f>
        <v>0</v>
      </c>
      <c r="BL177" s="18" t="s">
        <v>311</v>
      </c>
      <c r="BM177" s="144" t="s">
        <v>864</v>
      </c>
    </row>
    <row r="178" spans="2:65" s="1" customFormat="1" ht="11.25">
      <c r="B178" s="33"/>
      <c r="D178" s="146" t="s">
        <v>313</v>
      </c>
      <c r="F178" s="147" t="s">
        <v>7303</v>
      </c>
      <c r="I178" s="148"/>
      <c r="L178" s="33"/>
      <c r="M178" s="149"/>
      <c r="T178" s="54"/>
      <c r="AT178" s="18" t="s">
        <v>313</v>
      </c>
      <c r="AU178" s="18" t="s">
        <v>86</v>
      </c>
    </row>
    <row r="179" spans="2:65" s="1" customFormat="1" ht="16.5" customHeight="1">
      <c r="B179" s="33"/>
      <c r="C179" s="133" t="s">
        <v>614</v>
      </c>
      <c r="D179" s="133" t="s">
        <v>307</v>
      </c>
      <c r="E179" s="134" t="s">
        <v>7304</v>
      </c>
      <c r="F179" s="135" t="s">
        <v>7305</v>
      </c>
      <c r="G179" s="136" t="s">
        <v>7293</v>
      </c>
      <c r="H179" s="137">
        <v>5</v>
      </c>
      <c r="I179" s="138"/>
      <c r="J179" s="139">
        <f>ROUND(I179*H179,2)</f>
        <v>0</v>
      </c>
      <c r="K179" s="135" t="s">
        <v>721</v>
      </c>
      <c r="L179" s="33"/>
      <c r="M179" s="140" t="s">
        <v>42</v>
      </c>
      <c r="N179" s="141" t="s">
        <v>50</v>
      </c>
      <c r="P179" s="142">
        <f>O179*H179</f>
        <v>0</v>
      </c>
      <c r="Q179" s="142">
        <v>0</v>
      </c>
      <c r="R179" s="142">
        <f>Q179*H179</f>
        <v>0</v>
      </c>
      <c r="S179" s="142">
        <v>0</v>
      </c>
      <c r="T179" s="143">
        <f>S179*H179</f>
        <v>0</v>
      </c>
      <c r="AR179" s="144" t="s">
        <v>311</v>
      </c>
      <c r="AT179" s="144" t="s">
        <v>307</v>
      </c>
      <c r="AU179" s="144" t="s">
        <v>86</v>
      </c>
      <c r="AY179" s="18" t="s">
        <v>305</v>
      </c>
      <c r="BE179" s="145">
        <f>IF(N179="základní",J179,0)</f>
        <v>0</v>
      </c>
      <c r="BF179" s="145">
        <f>IF(N179="snížená",J179,0)</f>
        <v>0</v>
      </c>
      <c r="BG179" s="145">
        <f>IF(N179="zákl. přenesená",J179,0)</f>
        <v>0</v>
      </c>
      <c r="BH179" s="145">
        <f>IF(N179="sníž. přenesená",J179,0)</f>
        <v>0</v>
      </c>
      <c r="BI179" s="145">
        <f>IF(N179="nulová",J179,0)</f>
        <v>0</v>
      </c>
      <c r="BJ179" s="18" t="s">
        <v>86</v>
      </c>
      <c r="BK179" s="145">
        <f>ROUND(I179*H179,2)</f>
        <v>0</v>
      </c>
      <c r="BL179" s="18" t="s">
        <v>311</v>
      </c>
      <c r="BM179" s="144" t="s">
        <v>880</v>
      </c>
    </row>
    <row r="180" spans="2:65" s="1" customFormat="1" ht="11.25">
      <c r="B180" s="33"/>
      <c r="D180" s="146" t="s">
        <v>313</v>
      </c>
      <c r="F180" s="147" t="s">
        <v>7305</v>
      </c>
      <c r="I180" s="148"/>
      <c r="L180" s="33"/>
      <c r="M180" s="149"/>
      <c r="T180" s="54"/>
      <c r="AT180" s="18" t="s">
        <v>313</v>
      </c>
      <c r="AU180" s="18" t="s">
        <v>86</v>
      </c>
    </row>
    <row r="181" spans="2:65" s="1" customFormat="1" ht="16.5" customHeight="1">
      <c r="B181" s="33"/>
      <c r="C181" s="133" t="s">
        <v>624</v>
      </c>
      <c r="D181" s="133" t="s">
        <v>307</v>
      </c>
      <c r="E181" s="134" t="s">
        <v>7306</v>
      </c>
      <c r="F181" s="135" t="s">
        <v>7307</v>
      </c>
      <c r="G181" s="136" t="s">
        <v>7293</v>
      </c>
      <c r="H181" s="137">
        <v>46</v>
      </c>
      <c r="I181" s="138"/>
      <c r="J181" s="139">
        <f>ROUND(I181*H181,2)</f>
        <v>0</v>
      </c>
      <c r="K181" s="135" t="s">
        <v>721</v>
      </c>
      <c r="L181" s="33"/>
      <c r="M181" s="140" t="s">
        <v>42</v>
      </c>
      <c r="N181" s="141" t="s">
        <v>50</v>
      </c>
      <c r="P181" s="142">
        <f>O181*H181</f>
        <v>0</v>
      </c>
      <c r="Q181" s="142">
        <v>0</v>
      </c>
      <c r="R181" s="142">
        <f>Q181*H181</f>
        <v>0</v>
      </c>
      <c r="S181" s="142">
        <v>0</v>
      </c>
      <c r="T181" s="143">
        <f>S181*H181</f>
        <v>0</v>
      </c>
      <c r="AR181" s="144" t="s">
        <v>311</v>
      </c>
      <c r="AT181" s="144" t="s">
        <v>307</v>
      </c>
      <c r="AU181" s="144" t="s">
        <v>86</v>
      </c>
      <c r="AY181" s="18" t="s">
        <v>305</v>
      </c>
      <c r="BE181" s="145">
        <f>IF(N181="základní",J181,0)</f>
        <v>0</v>
      </c>
      <c r="BF181" s="145">
        <f>IF(N181="snížená",J181,0)</f>
        <v>0</v>
      </c>
      <c r="BG181" s="145">
        <f>IF(N181="zákl. přenesená",J181,0)</f>
        <v>0</v>
      </c>
      <c r="BH181" s="145">
        <f>IF(N181="sníž. přenesená",J181,0)</f>
        <v>0</v>
      </c>
      <c r="BI181" s="145">
        <f>IF(N181="nulová",J181,0)</f>
        <v>0</v>
      </c>
      <c r="BJ181" s="18" t="s">
        <v>86</v>
      </c>
      <c r="BK181" s="145">
        <f>ROUND(I181*H181,2)</f>
        <v>0</v>
      </c>
      <c r="BL181" s="18" t="s">
        <v>311</v>
      </c>
      <c r="BM181" s="144" t="s">
        <v>896</v>
      </c>
    </row>
    <row r="182" spans="2:65" s="1" customFormat="1" ht="11.25">
      <c r="B182" s="33"/>
      <c r="D182" s="146" t="s">
        <v>313</v>
      </c>
      <c r="F182" s="147" t="s">
        <v>7307</v>
      </c>
      <c r="I182" s="148"/>
      <c r="L182" s="33"/>
      <c r="M182" s="149"/>
      <c r="T182" s="54"/>
      <c r="AT182" s="18" t="s">
        <v>313</v>
      </c>
      <c r="AU182" s="18" t="s">
        <v>86</v>
      </c>
    </row>
    <row r="183" spans="2:65" s="1" customFormat="1" ht="16.5" customHeight="1">
      <c r="B183" s="33"/>
      <c r="C183" s="133" t="s">
        <v>630</v>
      </c>
      <c r="D183" s="133" t="s">
        <v>307</v>
      </c>
      <c r="E183" s="134" t="s">
        <v>7308</v>
      </c>
      <c r="F183" s="135" t="s">
        <v>7309</v>
      </c>
      <c r="G183" s="136" t="s">
        <v>7293</v>
      </c>
      <c r="H183" s="137">
        <v>11</v>
      </c>
      <c r="I183" s="138"/>
      <c r="J183" s="139">
        <f>ROUND(I183*H183,2)</f>
        <v>0</v>
      </c>
      <c r="K183" s="135" t="s">
        <v>721</v>
      </c>
      <c r="L183" s="33"/>
      <c r="M183" s="140" t="s">
        <v>42</v>
      </c>
      <c r="N183" s="141" t="s">
        <v>50</v>
      </c>
      <c r="P183" s="142">
        <f>O183*H183</f>
        <v>0</v>
      </c>
      <c r="Q183" s="142">
        <v>0</v>
      </c>
      <c r="R183" s="142">
        <f>Q183*H183</f>
        <v>0</v>
      </c>
      <c r="S183" s="142">
        <v>0</v>
      </c>
      <c r="T183" s="143">
        <f>S183*H183</f>
        <v>0</v>
      </c>
      <c r="AR183" s="144" t="s">
        <v>311</v>
      </c>
      <c r="AT183" s="144" t="s">
        <v>307</v>
      </c>
      <c r="AU183" s="144" t="s">
        <v>86</v>
      </c>
      <c r="AY183" s="18" t="s">
        <v>305</v>
      </c>
      <c r="BE183" s="145">
        <f>IF(N183="základní",J183,0)</f>
        <v>0</v>
      </c>
      <c r="BF183" s="145">
        <f>IF(N183="snížená",J183,0)</f>
        <v>0</v>
      </c>
      <c r="BG183" s="145">
        <f>IF(N183="zákl. přenesená",J183,0)</f>
        <v>0</v>
      </c>
      <c r="BH183" s="145">
        <f>IF(N183="sníž. přenesená",J183,0)</f>
        <v>0</v>
      </c>
      <c r="BI183" s="145">
        <f>IF(N183="nulová",J183,0)</f>
        <v>0</v>
      </c>
      <c r="BJ183" s="18" t="s">
        <v>86</v>
      </c>
      <c r="BK183" s="145">
        <f>ROUND(I183*H183,2)</f>
        <v>0</v>
      </c>
      <c r="BL183" s="18" t="s">
        <v>311</v>
      </c>
      <c r="BM183" s="144" t="s">
        <v>914</v>
      </c>
    </row>
    <row r="184" spans="2:65" s="1" customFormat="1" ht="11.25">
      <c r="B184" s="33"/>
      <c r="D184" s="146" t="s">
        <v>313</v>
      </c>
      <c r="F184" s="147" t="s">
        <v>7309</v>
      </c>
      <c r="I184" s="148"/>
      <c r="L184" s="33"/>
      <c r="M184" s="149"/>
      <c r="T184" s="54"/>
      <c r="AT184" s="18" t="s">
        <v>313</v>
      </c>
      <c r="AU184" s="18" t="s">
        <v>86</v>
      </c>
    </row>
    <row r="185" spans="2:65" s="1" customFormat="1" ht="24.2" customHeight="1">
      <c r="B185" s="33"/>
      <c r="C185" s="133" t="s">
        <v>638</v>
      </c>
      <c r="D185" s="133" t="s">
        <v>307</v>
      </c>
      <c r="E185" s="134" t="s">
        <v>7310</v>
      </c>
      <c r="F185" s="135" t="s">
        <v>7311</v>
      </c>
      <c r="G185" s="136" t="s">
        <v>199</v>
      </c>
      <c r="H185" s="137">
        <v>35</v>
      </c>
      <c r="I185" s="138"/>
      <c r="J185" s="139">
        <f>ROUND(I185*H185,2)</f>
        <v>0</v>
      </c>
      <c r="K185" s="135" t="s">
        <v>721</v>
      </c>
      <c r="L185" s="33"/>
      <c r="M185" s="140" t="s">
        <v>42</v>
      </c>
      <c r="N185" s="141" t="s">
        <v>50</v>
      </c>
      <c r="P185" s="142">
        <f>O185*H185</f>
        <v>0</v>
      </c>
      <c r="Q185" s="142">
        <v>0</v>
      </c>
      <c r="R185" s="142">
        <f>Q185*H185</f>
        <v>0</v>
      </c>
      <c r="S185" s="142">
        <v>0</v>
      </c>
      <c r="T185" s="143">
        <f>S185*H185</f>
        <v>0</v>
      </c>
      <c r="AR185" s="144" t="s">
        <v>311</v>
      </c>
      <c r="AT185" s="144" t="s">
        <v>307</v>
      </c>
      <c r="AU185" s="144" t="s">
        <v>86</v>
      </c>
      <c r="AY185" s="18" t="s">
        <v>305</v>
      </c>
      <c r="BE185" s="145">
        <f>IF(N185="základní",J185,0)</f>
        <v>0</v>
      </c>
      <c r="BF185" s="145">
        <f>IF(N185="snížená",J185,0)</f>
        <v>0</v>
      </c>
      <c r="BG185" s="145">
        <f>IF(N185="zákl. přenesená",J185,0)</f>
        <v>0</v>
      </c>
      <c r="BH185" s="145">
        <f>IF(N185="sníž. přenesená",J185,0)</f>
        <v>0</v>
      </c>
      <c r="BI185" s="145">
        <f>IF(N185="nulová",J185,0)</f>
        <v>0</v>
      </c>
      <c r="BJ185" s="18" t="s">
        <v>86</v>
      </c>
      <c r="BK185" s="145">
        <f>ROUND(I185*H185,2)</f>
        <v>0</v>
      </c>
      <c r="BL185" s="18" t="s">
        <v>311</v>
      </c>
      <c r="BM185" s="144" t="s">
        <v>929</v>
      </c>
    </row>
    <row r="186" spans="2:65" s="1" customFormat="1" ht="19.5">
      <c r="B186" s="33"/>
      <c r="D186" s="146" t="s">
        <v>313</v>
      </c>
      <c r="F186" s="147" t="s">
        <v>7311</v>
      </c>
      <c r="I186" s="148"/>
      <c r="L186" s="33"/>
      <c r="M186" s="149"/>
      <c r="T186" s="54"/>
      <c r="AT186" s="18" t="s">
        <v>313</v>
      </c>
      <c r="AU186" s="18" t="s">
        <v>86</v>
      </c>
    </row>
    <row r="187" spans="2:65" s="1" customFormat="1" ht="16.5" customHeight="1">
      <c r="B187" s="33"/>
      <c r="C187" s="133" t="s">
        <v>646</v>
      </c>
      <c r="D187" s="133" t="s">
        <v>307</v>
      </c>
      <c r="E187" s="134" t="s">
        <v>7312</v>
      </c>
      <c r="F187" s="135" t="s">
        <v>7313</v>
      </c>
      <c r="G187" s="136" t="s">
        <v>199</v>
      </c>
      <c r="H187" s="137">
        <v>407</v>
      </c>
      <c r="I187" s="138"/>
      <c r="J187" s="139">
        <f>ROUND(I187*H187,2)</f>
        <v>0</v>
      </c>
      <c r="K187" s="135" t="s">
        <v>721</v>
      </c>
      <c r="L187" s="33"/>
      <c r="M187" s="140" t="s">
        <v>42</v>
      </c>
      <c r="N187" s="141" t="s">
        <v>50</v>
      </c>
      <c r="P187" s="142">
        <f>O187*H187</f>
        <v>0</v>
      </c>
      <c r="Q187" s="142">
        <v>0</v>
      </c>
      <c r="R187" s="142">
        <f>Q187*H187</f>
        <v>0</v>
      </c>
      <c r="S187" s="142">
        <v>0</v>
      </c>
      <c r="T187" s="143">
        <f>S187*H187</f>
        <v>0</v>
      </c>
      <c r="AR187" s="144" t="s">
        <v>311</v>
      </c>
      <c r="AT187" s="144" t="s">
        <v>307</v>
      </c>
      <c r="AU187" s="144" t="s">
        <v>86</v>
      </c>
      <c r="AY187" s="18" t="s">
        <v>305</v>
      </c>
      <c r="BE187" s="145">
        <f>IF(N187="základní",J187,0)</f>
        <v>0</v>
      </c>
      <c r="BF187" s="145">
        <f>IF(N187="snížená",J187,0)</f>
        <v>0</v>
      </c>
      <c r="BG187" s="145">
        <f>IF(N187="zákl. přenesená",J187,0)</f>
        <v>0</v>
      </c>
      <c r="BH187" s="145">
        <f>IF(N187="sníž. přenesená",J187,0)</f>
        <v>0</v>
      </c>
      <c r="BI187" s="145">
        <f>IF(N187="nulová",J187,0)</f>
        <v>0</v>
      </c>
      <c r="BJ187" s="18" t="s">
        <v>86</v>
      </c>
      <c r="BK187" s="145">
        <f>ROUND(I187*H187,2)</f>
        <v>0</v>
      </c>
      <c r="BL187" s="18" t="s">
        <v>311</v>
      </c>
      <c r="BM187" s="144" t="s">
        <v>948</v>
      </c>
    </row>
    <row r="188" spans="2:65" s="1" customFormat="1" ht="11.25">
      <c r="B188" s="33"/>
      <c r="D188" s="146" t="s">
        <v>313</v>
      </c>
      <c r="F188" s="147" t="s">
        <v>7313</v>
      </c>
      <c r="I188" s="148"/>
      <c r="L188" s="33"/>
      <c r="M188" s="149"/>
      <c r="T188" s="54"/>
      <c r="AT188" s="18" t="s">
        <v>313</v>
      </c>
      <c r="AU188" s="18" t="s">
        <v>86</v>
      </c>
    </row>
    <row r="189" spans="2:65" s="1" customFormat="1" ht="16.5" customHeight="1">
      <c r="B189" s="33"/>
      <c r="C189" s="133" t="s">
        <v>651</v>
      </c>
      <c r="D189" s="133" t="s">
        <v>307</v>
      </c>
      <c r="E189" s="134" t="s">
        <v>7314</v>
      </c>
      <c r="F189" s="135" t="s">
        <v>7315</v>
      </c>
      <c r="G189" s="136" t="s">
        <v>199</v>
      </c>
      <c r="H189" s="137">
        <v>444</v>
      </c>
      <c r="I189" s="138"/>
      <c r="J189" s="139">
        <f>ROUND(I189*H189,2)</f>
        <v>0</v>
      </c>
      <c r="K189" s="135" t="s">
        <v>721</v>
      </c>
      <c r="L189" s="33"/>
      <c r="M189" s="140" t="s">
        <v>42</v>
      </c>
      <c r="N189" s="141" t="s">
        <v>50</v>
      </c>
      <c r="P189" s="142">
        <f>O189*H189</f>
        <v>0</v>
      </c>
      <c r="Q189" s="142">
        <v>0</v>
      </c>
      <c r="R189" s="142">
        <f>Q189*H189</f>
        <v>0</v>
      </c>
      <c r="S189" s="142">
        <v>0</v>
      </c>
      <c r="T189" s="143">
        <f>S189*H189</f>
        <v>0</v>
      </c>
      <c r="AR189" s="144" t="s">
        <v>311</v>
      </c>
      <c r="AT189" s="144" t="s">
        <v>307</v>
      </c>
      <c r="AU189" s="144" t="s">
        <v>86</v>
      </c>
      <c r="AY189" s="18" t="s">
        <v>305</v>
      </c>
      <c r="BE189" s="145">
        <f>IF(N189="základní",J189,0)</f>
        <v>0</v>
      </c>
      <c r="BF189" s="145">
        <f>IF(N189="snížená",J189,0)</f>
        <v>0</v>
      </c>
      <c r="BG189" s="145">
        <f>IF(N189="zákl. přenesená",J189,0)</f>
        <v>0</v>
      </c>
      <c r="BH189" s="145">
        <f>IF(N189="sníž. přenesená",J189,0)</f>
        <v>0</v>
      </c>
      <c r="BI189" s="145">
        <f>IF(N189="nulová",J189,0)</f>
        <v>0</v>
      </c>
      <c r="BJ189" s="18" t="s">
        <v>86</v>
      </c>
      <c r="BK189" s="145">
        <f>ROUND(I189*H189,2)</f>
        <v>0</v>
      </c>
      <c r="BL189" s="18" t="s">
        <v>311</v>
      </c>
      <c r="BM189" s="144" t="s">
        <v>971</v>
      </c>
    </row>
    <row r="190" spans="2:65" s="1" customFormat="1" ht="11.25">
      <c r="B190" s="33"/>
      <c r="D190" s="146" t="s">
        <v>313</v>
      </c>
      <c r="F190" s="147" t="s">
        <v>7315</v>
      </c>
      <c r="I190" s="148"/>
      <c r="L190" s="33"/>
      <c r="M190" s="149"/>
      <c r="T190" s="54"/>
      <c r="AT190" s="18" t="s">
        <v>313</v>
      </c>
      <c r="AU190" s="18" t="s">
        <v>86</v>
      </c>
    </row>
    <row r="191" spans="2:65" s="1" customFormat="1" ht="21.75" customHeight="1">
      <c r="B191" s="33"/>
      <c r="C191" s="133" t="s">
        <v>661</v>
      </c>
      <c r="D191" s="133" t="s">
        <v>307</v>
      </c>
      <c r="E191" s="134" t="s">
        <v>7316</v>
      </c>
      <c r="F191" s="135" t="s">
        <v>7317</v>
      </c>
      <c r="G191" s="136" t="s">
        <v>199</v>
      </c>
      <c r="H191" s="137">
        <v>106</v>
      </c>
      <c r="I191" s="138"/>
      <c r="J191" s="139">
        <f>ROUND(I191*H191,2)</f>
        <v>0</v>
      </c>
      <c r="K191" s="135" t="s">
        <v>721</v>
      </c>
      <c r="L191" s="33"/>
      <c r="M191" s="140" t="s">
        <v>42</v>
      </c>
      <c r="N191" s="141" t="s">
        <v>50</v>
      </c>
      <c r="P191" s="142">
        <f>O191*H191</f>
        <v>0</v>
      </c>
      <c r="Q191" s="142">
        <v>0</v>
      </c>
      <c r="R191" s="142">
        <f>Q191*H191</f>
        <v>0</v>
      </c>
      <c r="S191" s="142">
        <v>0</v>
      </c>
      <c r="T191" s="143">
        <f>S191*H191</f>
        <v>0</v>
      </c>
      <c r="AR191" s="144" t="s">
        <v>311</v>
      </c>
      <c r="AT191" s="144" t="s">
        <v>307</v>
      </c>
      <c r="AU191" s="144" t="s">
        <v>86</v>
      </c>
      <c r="AY191" s="18" t="s">
        <v>305</v>
      </c>
      <c r="BE191" s="145">
        <f>IF(N191="základní",J191,0)</f>
        <v>0</v>
      </c>
      <c r="BF191" s="145">
        <f>IF(N191="snížená",J191,0)</f>
        <v>0</v>
      </c>
      <c r="BG191" s="145">
        <f>IF(N191="zákl. přenesená",J191,0)</f>
        <v>0</v>
      </c>
      <c r="BH191" s="145">
        <f>IF(N191="sníž. přenesená",J191,0)</f>
        <v>0</v>
      </c>
      <c r="BI191" s="145">
        <f>IF(N191="nulová",J191,0)</f>
        <v>0</v>
      </c>
      <c r="BJ191" s="18" t="s">
        <v>86</v>
      </c>
      <c r="BK191" s="145">
        <f>ROUND(I191*H191,2)</f>
        <v>0</v>
      </c>
      <c r="BL191" s="18" t="s">
        <v>311</v>
      </c>
      <c r="BM191" s="144" t="s">
        <v>992</v>
      </c>
    </row>
    <row r="192" spans="2:65" s="1" customFormat="1" ht="11.25">
      <c r="B192" s="33"/>
      <c r="D192" s="146" t="s">
        <v>313</v>
      </c>
      <c r="F192" s="147" t="s">
        <v>7317</v>
      </c>
      <c r="I192" s="148"/>
      <c r="L192" s="33"/>
      <c r="M192" s="149"/>
      <c r="T192" s="54"/>
      <c r="AT192" s="18" t="s">
        <v>313</v>
      </c>
      <c r="AU192" s="18" t="s">
        <v>86</v>
      </c>
    </row>
    <row r="193" spans="2:65" s="11" customFormat="1" ht="25.9" customHeight="1">
      <c r="B193" s="121"/>
      <c r="D193" s="122" t="s">
        <v>78</v>
      </c>
      <c r="E193" s="123" t="s">
        <v>88</v>
      </c>
      <c r="F193" s="123" t="s">
        <v>7318</v>
      </c>
      <c r="I193" s="124"/>
      <c r="J193" s="125">
        <f>BK193</f>
        <v>0</v>
      </c>
      <c r="L193" s="121"/>
      <c r="M193" s="126"/>
      <c r="P193" s="127">
        <f>SUM(P194:P260)</f>
        <v>0</v>
      </c>
      <c r="R193" s="127">
        <f>SUM(R194:R260)</f>
        <v>0</v>
      </c>
      <c r="T193" s="128">
        <f>SUM(T194:T260)</f>
        <v>0</v>
      </c>
      <c r="AR193" s="122" t="s">
        <v>86</v>
      </c>
      <c r="AT193" s="129" t="s">
        <v>78</v>
      </c>
      <c r="AU193" s="129" t="s">
        <v>79</v>
      </c>
      <c r="AY193" s="122" t="s">
        <v>305</v>
      </c>
      <c r="BK193" s="130">
        <f>SUM(BK194:BK260)</f>
        <v>0</v>
      </c>
    </row>
    <row r="194" spans="2:65" s="1" customFormat="1" ht="16.5" customHeight="1">
      <c r="B194" s="33"/>
      <c r="C194" s="133" t="s">
        <v>667</v>
      </c>
      <c r="D194" s="133" t="s">
        <v>307</v>
      </c>
      <c r="E194" s="134" t="s">
        <v>7319</v>
      </c>
      <c r="F194" s="135" t="s">
        <v>7320</v>
      </c>
      <c r="G194" s="136" t="s">
        <v>5668</v>
      </c>
      <c r="H194" s="137">
        <v>1</v>
      </c>
      <c r="I194" s="138"/>
      <c r="J194" s="139">
        <f>ROUND(I194*H194,2)</f>
        <v>0</v>
      </c>
      <c r="K194" s="135" t="s">
        <v>721</v>
      </c>
      <c r="L194" s="33"/>
      <c r="M194" s="140" t="s">
        <v>42</v>
      </c>
      <c r="N194" s="141" t="s">
        <v>50</v>
      </c>
      <c r="P194" s="142">
        <f>O194*H194</f>
        <v>0</v>
      </c>
      <c r="Q194" s="142">
        <v>0</v>
      </c>
      <c r="R194" s="142">
        <f>Q194*H194</f>
        <v>0</v>
      </c>
      <c r="S194" s="142">
        <v>0</v>
      </c>
      <c r="T194" s="143">
        <f>S194*H194</f>
        <v>0</v>
      </c>
      <c r="AR194" s="144" t="s">
        <v>311</v>
      </c>
      <c r="AT194" s="144" t="s">
        <v>307</v>
      </c>
      <c r="AU194" s="144" t="s">
        <v>86</v>
      </c>
      <c r="AY194" s="18" t="s">
        <v>305</v>
      </c>
      <c r="BE194" s="145">
        <f>IF(N194="základní",J194,0)</f>
        <v>0</v>
      </c>
      <c r="BF194" s="145">
        <f>IF(N194="snížená",J194,0)</f>
        <v>0</v>
      </c>
      <c r="BG194" s="145">
        <f>IF(N194="zákl. přenesená",J194,0)</f>
        <v>0</v>
      </c>
      <c r="BH194" s="145">
        <f>IF(N194="sníž. přenesená",J194,0)</f>
        <v>0</v>
      </c>
      <c r="BI194" s="145">
        <f>IF(N194="nulová",J194,0)</f>
        <v>0</v>
      </c>
      <c r="BJ194" s="18" t="s">
        <v>86</v>
      </c>
      <c r="BK194" s="145">
        <f>ROUND(I194*H194,2)</f>
        <v>0</v>
      </c>
      <c r="BL194" s="18" t="s">
        <v>311</v>
      </c>
      <c r="BM194" s="144" t="s">
        <v>1008</v>
      </c>
    </row>
    <row r="195" spans="2:65" s="1" customFormat="1" ht="11.25">
      <c r="B195" s="33"/>
      <c r="D195" s="146" t="s">
        <v>313</v>
      </c>
      <c r="F195" s="147" t="s">
        <v>7320</v>
      </c>
      <c r="I195" s="148"/>
      <c r="L195" s="33"/>
      <c r="M195" s="149"/>
      <c r="T195" s="54"/>
      <c r="AT195" s="18" t="s">
        <v>313</v>
      </c>
      <c r="AU195" s="18" t="s">
        <v>86</v>
      </c>
    </row>
    <row r="196" spans="2:65" s="1" customFormat="1" ht="136.5">
      <c r="B196" s="33"/>
      <c r="D196" s="146" t="s">
        <v>1012</v>
      </c>
      <c r="F196" s="189" t="s">
        <v>7321</v>
      </c>
      <c r="I196" s="148"/>
      <c r="L196" s="33"/>
      <c r="M196" s="149"/>
      <c r="T196" s="54"/>
      <c r="AT196" s="18" t="s">
        <v>1012</v>
      </c>
      <c r="AU196" s="18" t="s">
        <v>86</v>
      </c>
    </row>
    <row r="197" spans="2:65" s="1" customFormat="1" ht="49.15" customHeight="1">
      <c r="B197" s="33"/>
      <c r="C197" s="133" t="s">
        <v>672</v>
      </c>
      <c r="D197" s="133" t="s">
        <v>307</v>
      </c>
      <c r="E197" s="134" t="s">
        <v>7322</v>
      </c>
      <c r="F197" s="135" t="s">
        <v>7323</v>
      </c>
      <c r="G197" s="136" t="s">
        <v>5668</v>
      </c>
      <c r="H197" s="137">
        <v>1</v>
      </c>
      <c r="I197" s="138"/>
      <c r="J197" s="139">
        <f>ROUND(I197*H197,2)</f>
        <v>0</v>
      </c>
      <c r="K197" s="135" t="s">
        <v>721</v>
      </c>
      <c r="L197" s="33"/>
      <c r="M197" s="140" t="s">
        <v>42</v>
      </c>
      <c r="N197" s="141" t="s">
        <v>50</v>
      </c>
      <c r="P197" s="142">
        <f>O197*H197</f>
        <v>0</v>
      </c>
      <c r="Q197" s="142">
        <v>0</v>
      </c>
      <c r="R197" s="142">
        <f>Q197*H197</f>
        <v>0</v>
      </c>
      <c r="S197" s="142">
        <v>0</v>
      </c>
      <c r="T197" s="143">
        <f>S197*H197</f>
        <v>0</v>
      </c>
      <c r="AR197" s="144" t="s">
        <v>311</v>
      </c>
      <c r="AT197" s="144" t="s">
        <v>307</v>
      </c>
      <c r="AU197" s="144" t="s">
        <v>86</v>
      </c>
      <c r="AY197" s="18" t="s">
        <v>305</v>
      </c>
      <c r="BE197" s="145">
        <f>IF(N197="základní",J197,0)</f>
        <v>0</v>
      </c>
      <c r="BF197" s="145">
        <f>IF(N197="snížená",J197,0)</f>
        <v>0</v>
      </c>
      <c r="BG197" s="145">
        <f>IF(N197="zákl. přenesená",J197,0)</f>
        <v>0</v>
      </c>
      <c r="BH197" s="145">
        <f>IF(N197="sníž. přenesená",J197,0)</f>
        <v>0</v>
      </c>
      <c r="BI197" s="145">
        <f>IF(N197="nulová",J197,0)</f>
        <v>0</v>
      </c>
      <c r="BJ197" s="18" t="s">
        <v>86</v>
      </c>
      <c r="BK197" s="145">
        <f>ROUND(I197*H197,2)</f>
        <v>0</v>
      </c>
      <c r="BL197" s="18" t="s">
        <v>311</v>
      </c>
      <c r="BM197" s="144" t="s">
        <v>1022</v>
      </c>
    </row>
    <row r="198" spans="2:65" s="1" customFormat="1" ht="29.25">
      <c r="B198" s="33"/>
      <c r="D198" s="146" t="s">
        <v>313</v>
      </c>
      <c r="F198" s="147" t="s">
        <v>7323</v>
      </c>
      <c r="I198" s="148"/>
      <c r="L198" s="33"/>
      <c r="M198" s="149"/>
      <c r="T198" s="54"/>
      <c r="AT198" s="18" t="s">
        <v>313</v>
      </c>
      <c r="AU198" s="18" t="s">
        <v>86</v>
      </c>
    </row>
    <row r="199" spans="2:65" s="1" customFormat="1" ht="49.15" customHeight="1">
      <c r="B199" s="33"/>
      <c r="C199" s="133" t="s">
        <v>679</v>
      </c>
      <c r="D199" s="133" t="s">
        <v>307</v>
      </c>
      <c r="E199" s="134" t="s">
        <v>7324</v>
      </c>
      <c r="F199" s="135" t="s">
        <v>7325</v>
      </c>
      <c r="G199" s="136" t="s">
        <v>5668</v>
      </c>
      <c r="H199" s="137">
        <v>1</v>
      </c>
      <c r="I199" s="138"/>
      <c r="J199" s="139">
        <f>ROUND(I199*H199,2)</f>
        <v>0</v>
      </c>
      <c r="K199" s="135" t="s">
        <v>721</v>
      </c>
      <c r="L199" s="33"/>
      <c r="M199" s="140" t="s">
        <v>42</v>
      </c>
      <c r="N199" s="141" t="s">
        <v>50</v>
      </c>
      <c r="P199" s="142">
        <f>O199*H199</f>
        <v>0</v>
      </c>
      <c r="Q199" s="142">
        <v>0</v>
      </c>
      <c r="R199" s="142">
        <f>Q199*H199</f>
        <v>0</v>
      </c>
      <c r="S199" s="142">
        <v>0</v>
      </c>
      <c r="T199" s="143">
        <f>S199*H199</f>
        <v>0</v>
      </c>
      <c r="AR199" s="144" t="s">
        <v>311</v>
      </c>
      <c r="AT199" s="144" t="s">
        <v>307</v>
      </c>
      <c r="AU199" s="144" t="s">
        <v>86</v>
      </c>
      <c r="AY199" s="18" t="s">
        <v>305</v>
      </c>
      <c r="BE199" s="145">
        <f>IF(N199="základní",J199,0)</f>
        <v>0</v>
      </c>
      <c r="BF199" s="145">
        <f>IF(N199="snížená",J199,0)</f>
        <v>0</v>
      </c>
      <c r="BG199" s="145">
        <f>IF(N199="zákl. přenesená",J199,0)</f>
        <v>0</v>
      </c>
      <c r="BH199" s="145">
        <f>IF(N199="sníž. přenesená",J199,0)</f>
        <v>0</v>
      </c>
      <c r="BI199" s="145">
        <f>IF(N199="nulová",J199,0)</f>
        <v>0</v>
      </c>
      <c r="BJ199" s="18" t="s">
        <v>86</v>
      </c>
      <c r="BK199" s="145">
        <f>ROUND(I199*H199,2)</f>
        <v>0</v>
      </c>
      <c r="BL199" s="18" t="s">
        <v>311</v>
      </c>
      <c r="BM199" s="144" t="s">
        <v>1037</v>
      </c>
    </row>
    <row r="200" spans="2:65" s="1" customFormat="1" ht="29.25">
      <c r="B200" s="33"/>
      <c r="D200" s="146" t="s">
        <v>313</v>
      </c>
      <c r="F200" s="147" t="s">
        <v>7326</v>
      </c>
      <c r="I200" s="148"/>
      <c r="L200" s="33"/>
      <c r="M200" s="149"/>
      <c r="T200" s="54"/>
      <c r="AT200" s="18" t="s">
        <v>313</v>
      </c>
      <c r="AU200" s="18" t="s">
        <v>86</v>
      </c>
    </row>
    <row r="201" spans="2:65" s="1" customFormat="1" ht="49.15" customHeight="1">
      <c r="B201" s="33"/>
      <c r="C201" s="133" t="s">
        <v>684</v>
      </c>
      <c r="D201" s="133" t="s">
        <v>307</v>
      </c>
      <c r="E201" s="134" t="s">
        <v>7327</v>
      </c>
      <c r="F201" s="135" t="s">
        <v>7328</v>
      </c>
      <c r="G201" s="136" t="s">
        <v>5668</v>
      </c>
      <c r="H201" s="137">
        <v>1</v>
      </c>
      <c r="I201" s="138"/>
      <c r="J201" s="139">
        <f>ROUND(I201*H201,2)</f>
        <v>0</v>
      </c>
      <c r="K201" s="135" t="s">
        <v>721</v>
      </c>
      <c r="L201" s="33"/>
      <c r="M201" s="140" t="s">
        <v>42</v>
      </c>
      <c r="N201" s="141" t="s">
        <v>50</v>
      </c>
      <c r="P201" s="142">
        <f>O201*H201</f>
        <v>0</v>
      </c>
      <c r="Q201" s="142">
        <v>0</v>
      </c>
      <c r="R201" s="142">
        <f>Q201*H201</f>
        <v>0</v>
      </c>
      <c r="S201" s="142">
        <v>0</v>
      </c>
      <c r="T201" s="143">
        <f>S201*H201</f>
        <v>0</v>
      </c>
      <c r="AR201" s="144" t="s">
        <v>311</v>
      </c>
      <c r="AT201" s="144" t="s">
        <v>307</v>
      </c>
      <c r="AU201" s="144" t="s">
        <v>86</v>
      </c>
      <c r="AY201" s="18" t="s">
        <v>305</v>
      </c>
      <c r="BE201" s="145">
        <f>IF(N201="základní",J201,0)</f>
        <v>0</v>
      </c>
      <c r="BF201" s="145">
        <f>IF(N201="snížená",J201,0)</f>
        <v>0</v>
      </c>
      <c r="BG201" s="145">
        <f>IF(N201="zákl. přenesená",J201,0)</f>
        <v>0</v>
      </c>
      <c r="BH201" s="145">
        <f>IF(N201="sníž. přenesená",J201,0)</f>
        <v>0</v>
      </c>
      <c r="BI201" s="145">
        <f>IF(N201="nulová",J201,0)</f>
        <v>0</v>
      </c>
      <c r="BJ201" s="18" t="s">
        <v>86</v>
      </c>
      <c r="BK201" s="145">
        <f>ROUND(I201*H201,2)</f>
        <v>0</v>
      </c>
      <c r="BL201" s="18" t="s">
        <v>311</v>
      </c>
      <c r="BM201" s="144" t="s">
        <v>1053</v>
      </c>
    </row>
    <row r="202" spans="2:65" s="1" customFormat="1" ht="29.25">
      <c r="B202" s="33"/>
      <c r="D202" s="146" t="s">
        <v>313</v>
      </c>
      <c r="F202" s="147" t="s">
        <v>7328</v>
      </c>
      <c r="I202" s="148"/>
      <c r="L202" s="33"/>
      <c r="M202" s="149"/>
      <c r="T202" s="54"/>
      <c r="AT202" s="18" t="s">
        <v>313</v>
      </c>
      <c r="AU202" s="18" t="s">
        <v>86</v>
      </c>
    </row>
    <row r="203" spans="2:65" s="1" customFormat="1" ht="44.25" customHeight="1">
      <c r="B203" s="33"/>
      <c r="C203" s="133" t="s">
        <v>692</v>
      </c>
      <c r="D203" s="133" t="s">
        <v>307</v>
      </c>
      <c r="E203" s="134" t="s">
        <v>7329</v>
      </c>
      <c r="F203" s="135" t="s">
        <v>7330</v>
      </c>
      <c r="G203" s="136" t="s">
        <v>5668</v>
      </c>
      <c r="H203" s="137">
        <v>2</v>
      </c>
      <c r="I203" s="138"/>
      <c r="J203" s="139">
        <f>ROUND(I203*H203,2)</f>
        <v>0</v>
      </c>
      <c r="K203" s="135" t="s">
        <v>721</v>
      </c>
      <c r="L203" s="33"/>
      <c r="M203" s="140" t="s">
        <v>42</v>
      </c>
      <c r="N203" s="141" t="s">
        <v>50</v>
      </c>
      <c r="P203" s="142">
        <f>O203*H203</f>
        <v>0</v>
      </c>
      <c r="Q203" s="142">
        <v>0</v>
      </c>
      <c r="R203" s="142">
        <f>Q203*H203</f>
        <v>0</v>
      </c>
      <c r="S203" s="142">
        <v>0</v>
      </c>
      <c r="T203" s="143">
        <f>S203*H203</f>
        <v>0</v>
      </c>
      <c r="AR203" s="144" t="s">
        <v>311</v>
      </c>
      <c r="AT203" s="144" t="s">
        <v>307</v>
      </c>
      <c r="AU203" s="144" t="s">
        <v>86</v>
      </c>
      <c r="AY203" s="18" t="s">
        <v>305</v>
      </c>
      <c r="BE203" s="145">
        <f>IF(N203="základní",J203,0)</f>
        <v>0</v>
      </c>
      <c r="BF203" s="145">
        <f>IF(N203="snížená",J203,0)</f>
        <v>0</v>
      </c>
      <c r="BG203" s="145">
        <f>IF(N203="zákl. přenesená",J203,0)</f>
        <v>0</v>
      </c>
      <c r="BH203" s="145">
        <f>IF(N203="sníž. přenesená",J203,0)</f>
        <v>0</v>
      </c>
      <c r="BI203" s="145">
        <f>IF(N203="nulová",J203,0)</f>
        <v>0</v>
      </c>
      <c r="BJ203" s="18" t="s">
        <v>86</v>
      </c>
      <c r="BK203" s="145">
        <f>ROUND(I203*H203,2)</f>
        <v>0</v>
      </c>
      <c r="BL203" s="18" t="s">
        <v>311</v>
      </c>
      <c r="BM203" s="144" t="s">
        <v>1071</v>
      </c>
    </row>
    <row r="204" spans="2:65" s="1" customFormat="1" ht="29.25">
      <c r="B204" s="33"/>
      <c r="D204" s="146" t="s">
        <v>313</v>
      </c>
      <c r="F204" s="147" t="s">
        <v>7330</v>
      </c>
      <c r="I204" s="148"/>
      <c r="L204" s="33"/>
      <c r="M204" s="149"/>
      <c r="T204" s="54"/>
      <c r="AT204" s="18" t="s">
        <v>313</v>
      </c>
      <c r="AU204" s="18" t="s">
        <v>86</v>
      </c>
    </row>
    <row r="205" spans="2:65" s="1" customFormat="1" ht="37.9" customHeight="1">
      <c r="B205" s="33"/>
      <c r="C205" s="133" t="s">
        <v>697</v>
      </c>
      <c r="D205" s="133" t="s">
        <v>307</v>
      </c>
      <c r="E205" s="134" t="s">
        <v>7331</v>
      </c>
      <c r="F205" s="135" t="s">
        <v>7332</v>
      </c>
      <c r="G205" s="136" t="s">
        <v>2158</v>
      </c>
      <c r="H205" s="137">
        <v>2</v>
      </c>
      <c r="I205" s="138"/>
      <c r="J205" s="139">
        <f>ROUND(I205*H205,2)</f>
        <v>0</v>
      </c>
      <c r="K205" s="135" t="s">
        <v>721</v>
      </c>
      <c r="L205" s="33"/>
      <c r="M205" s="140" t="s">
        <v>42</v>
      </c>
      <c r="N205" s="141" t="s">
        <v>50</v>
      </c>
      <c r="P205" s="142">
        <f>O205*H205</f>
        <v>0</v>
      </c>
      <c r="Q205" s="142">
        <v>0</v>
      </c>
      <c r="R205" s="142">
        <f>Q205*H205</f>
        <v>0</v>
      </c>
      <c r="S205" s="142">
        <v>0</v>
      </c>
      <c r="T205" s="143">
        <f>S205*H205</f>
        <v>0</v>
      </c>
      <c r="AR205" s="144" t="s">
        <v>311</v>
      </c>
      <c r="AT205" s="144" t="s">
        <v>307</v>
      </c>
      <c r="AU205" s="144" t="s">
        <v>86</v>
      </c>
      <c r="AY205" s="18" t="s">
        <v>305</v>
      </c>
      <c r="BE205" s="145">
        <f>IF(N205="základní",J205,0)</f>
        <v>0</v>
      </c>
      <c r="BF205" s="145">
        <f>IF(N205="snížená",J205,0)</f>
        <v>0</v>
      </c>
      <c r="BG205" s="145">
        <f>IF(N205="zákl. přenesená",J205,0)</f>
        <v>0</v>
      </c>
      <c r="BH205" s="145">
        <f>IF(N205="sníž. přenesená",J205,0)</f>
        <v>0</v>
      </c>
      <c r="BI205" s="145">
        <f>IF(N205="nulová",J205,0)</f>
        <v>0</v>
      </c>
      <c r="BJ205" s="18" t="s">
        <v>86</v>
      </c>
      <c r="BK205" s="145">
        <f>ROUND(I205*H205,2)</f>
        <v>0</v>
      </c>
      <c r="BL205" s="18" t="s">
        <v>311</v>
      </c>
      <c r="BM205" s="144" t="s">
        <v>1084</v>
      </c>
    </row>
    <row r="206" spans="2:65" s="1" customFormat="1" ht="19.5">
      <c r="B206" s="33"/>
      <c r="D206" s="146" t="s">
        <v>313</v>
      </c>
      <c r="F206" s="147" t="s">
        <v>7332</v>
      </c>
      <c r="I206" s="148"/>
      <c r="L206" s="33"/>
      <c r="M206" s="149"/>
      <c r="T206" s="54"/>
      <c r="AT206" s="18" t="s">
        <v>313</v>
      </c>
      <c r="AU206" s="18" t="s">
        <v>86</v>
      </c>
    </row>
    <row r="207" spans="2:65" s="1" customFormat="1" ht="37.9" customHeight="1">
      <c r="B207" s="33"/>
      <c r="C207" s="133" t="s">
        <v>705</v>
      </c>
      <c r="D207" s="133" t="s">
        <v>307</v>
      </c>
      <c r="E207" s="134" t="s">
        <v>7333</v>
      </c>
      <c r="F207" s="135" t="s">
        <v>7334</v>
      </c>
      <c r="G207" s="136" t="s">
        <v>5668</v>
      </c>
      <c r="H207" s="137">
        <v>2</v>
      </c>
      <c r="I207" s="138"/>
      <c r="J207" s="139">
        <f>ROUND(I207*H207,2)</f>
        <v>0</v>
      </c>
      <c r="K207" s="135" t="s">
        <v>721</v>
      </c>
      <c r="L207" s="33"/>
      <c r="M207" s="140" t="s">
        <v>42</v>
      </c>
      <c r="N207" s="141" t="s">
        <v>50</v>
      </c>
      <c r="P207" s="142">
        <f>O207*H207</f>
        <v>0</v>
      </c>
      <c r="Q207" s="142">
        <v>0</v>
      </c>
      <c r="R207" s="142">
        <f>Q207*H207</f>
        <v>0</v>
      </c>
      <c r="S207" s="142">
        <v>0</v>
      </c>
      <c r="T207" s="143">
        <f>S207*H207</f>
        <v>0</v>
      </c>
      <c r="AR207" s="144" t="s">
        <v>311</v>
      </c>
      <c r="AT207" s="144" t="s">
        <v>307</v>
      </c>
      <c r="AU207" s="144" t="s">
        <v>86</v>
      </c>
      <c r="AY207" s="18" t="s">
        <v>305</v>
      </c>
      <c r="BE207" s="145">
        <f>IF(N207="základní",J207,0)</f>
        <v>0</v>
      </c>
      <c r="BF207" s="145">
        <f>IF(N207="snížená",J207,0)</f>
        <v>0</v>
      </c>
      <c r="BG207" s="145">
        <f>IF(N207="zákl. přenesená",J207,0)</f>
        <v>0</v>
      </c>
      <c r="BH207" s="145">
        <f>IF(N207="sníž. přenesená",J207,0)</f>
        <v>0</v>
      </c>
      <c r="BI207" s="145">
        <f>IF(N207="nulová",J207,0)</f>
        <v>0</v>
      </c>
      <c r="BJ207" s="18" t="s">
        <v>86</v>
      </c>
      <c r="BK207" s="145">
        <f>ROUND(I207*H207,2)</f>
        <v>0</v>
      </c>
      <c r="BL207" s="18" t="s">
        <v>311</v>
      </c>
      <c r="BM207" s="144" t="s">
        <v>1106</v>
      </c>
    </row>
    <row r="208" spans="2:65" s="1" customFormat="1" ht="19.5">
      <c r="B208" s="33"/>
      <c r="D208" s="146" t="s">
        <v>313</v>
      </c>
      <c r="F208" s="147" t="s">
        <v>7334</v>
      </c>
      <c r="I208" s="148"/>
      <c r="L208" s="33"/>
      <c r="M208" s="149"/>
      <c r="T208" s="54"/>
      <c r="AT208" s="18" t="s">
        <v>313</v>
      </c>
      <c r="AU208" s="18" t="s">
        <v>86</v>
      </c>
    </row>
    <row r="209" spans="2:65" s="1" customFormat="1" ht="24.2" customHeight="1">
      <c r="B209" s="33"/>
      <c r="C209" s="133" t="s">
        <v>710</v>
      </c>
      <c r="D209" s="133" t="s">
        <v>307</v>
      </c>
      <c r="E209" s="134" t="s">
        <v>7335</v>
      </c>
      <c r="F209" s="135" t="s">
        <v>7336</v>
      </c>
      <c r="G209" s="136" t="s">
        <v>5668</v>
      </c>
      <c r="H209" s="137">
        <v>1</v>
      </c>
      <c r="I209" s="138"/>
      <c r="J209" s="139">
        <f>ROUND(I209*H209,2)</f>
        <v>0</v>
      </c>
      <c r="K209" s="135" t="s">
        <v>721</v>
      </c>
      <c r="L209" s="33"/>
      <c r="M209" s="140" t="s">
        <v>42</v>
      </c>
      <c r="N209" s="141" t="s">
        <v>50</v>
      </c>
      <c r="P209" s="142">
        <f>O209*H209</f>
        <v>0</v>
      </c>
      <c r="Q209" s="142">
        <v>0</v>
      </c>
      <c r="R209" s="142">
        <f>Q209*H209</f>
        <v>0</v>
      </c>
      <c r="S209" s="142">
        <v>0</v>
      </c>
      <c r="T209" s="143">
        <f>S209*H209</f>
        <v>0</v>
      </c>
      <c r="AR209" s="144" t="s">
        <v>311</v>
      </c>
      <c r="AT209" s="144" t="s">
        <v>307</v>
      </c>
      <c r="AU209" s="144" t="s">
        <v>86</v>
      </c>
      <c r="AY209" s="18" t="s">
        <v>305</v>
      </c>
      <c r="BE209" s="145">
        <f>IF(N209="základní",J209,0)</f>
        <v>0</v>
      </c>
      <c r="BF209" s="145">
        <f>IF(N209="snížená",J209,0)</f>
        <v>0</v>
      </c>
      <c r="BG209" s="145">
        <f>IF(N209="zákl. přenesená",J209,0)</f>
        <v>0</v>
      </c>
      <c r="BH209" s="145">
        <f>IF(N209="sníž. přenesená",J209,0)</f>
        <v>0</v>
      </c>
      <c r="BI209" s="145">
        <f>IF(N209="nulová",J209,0)</f>
        <v>0</v>
      </c>
      <c r="BJ209" s="18" t="s">
        <v>86</v>
      </c>
      <c r="BK209" s="145">
        <f>ROUND(I209*H209,2)</f>
        <v>0</v>
      </c>
      <c r="BL209" s="18" t="s">
        <v>311</v>
      </c>
      <c r="BM209" s="144" t="s">
        <v>1120</v>
      </c>
    </row>
    <row r="210" spans="2:65" s="1" customFormat="1" ht="11.25">
      <c r="B210" s="33"/>
      <c r="D210" s="146" t="s">
        <v>313</v>
      </c>
      <c r="F210" s="147" t="s">
        <v>7336</v>
      </c>
      <c r="I210" s="148"/>
      <c r="L210" s="33"/>
      <c r="M210" s="149"/>
      <c r="T210" s="54"/>
      <c r="AT210" s="18" t="s">
        <v>313</v>
      </c>
      <c r="AU210" s="18" t="s">
        <v>86</v>
      </c>
    </row>
    <row r="211" spans="2:65" s="1" customFormat="1" ht="24.2" customHeight="1">
      <c r="B211" s="33"/>
      <c r="C211" s="133" t="s">
        <v>718</v>
      </c>
      <c r="D211" s="133" t="s">
        <v>307</v>
      </c>
      <c r="E211" s="134" t="s">
        <v>7337</v>
      </c>
      <c r="F211" s="135" t="s">
        <v>7338</v>
      </c>
      <c r="G211" s="136" t="s">
        <v>5668</v>
      </c>
      <c r="H211" s="137">
        <v>3</v>
      </c>
      <c r="I211" s="138"/>
      <c r="J211" s="139">
        <f>ROUND(I211*H211,2)</f>
        <v>0</v>
      </c>
      <c r="K211" s="135" t="s">
        <v>721</v>
      </c>
      <c r="L211" s="33"/>
      <c r="M211" s="140" t="s">
        <v>42</v>
      </c>
      <c r="N211" s="141" t="s">
        <v>50</v>
      </c>
      <c r="P211" s="142">
        <f>O211*H211</f>
        <v>0</v>
      </c>
      <c r="Q211" s="142">
        <v>0</v>
      </c>
      <c r="R211" s="142">
        <f>Q211*H211</f>
        <v>0</v>
      </c>
      <c r="S211" s="142">
        <v>0</v>
      </c>
      <c r="T211" s="143">
        <f>S211*H211</f>
        <v>0</v>
      </c>
      <c r="AR211" s="144" t="s">
        <v>311</v>
      </c>
      <c r="AT211" s="144" t="s">
        <v>307</v>
      </c>
      <c r="AU211" s="144" t="s">
        <v>86</v>
      </c>
      <c r="AY211" s="18" t="s">
        <v>305</v>
      </c>
      <c r="BE211" s="145">
        <f>IF(N211="základní",J211,0)</f>
        <v>0</v>
      </c>
      <c r="BF211" s="145">
        <f>IF(N211="snížená",J211,0)</f>
        <v>0</v>
      </c>
      <c r="BG211" s="145">
        <f>IF(N211="zákl. přenesená",J211,0)</f>
        <v>0</v>
      </c>
      <c r="BH211" s="145">
        <f>IF(N211="sníž. přenesená",J211,0)</f>
        <v>0</v>
      </c>
      <c r="BI211" s="145">
        <f>IF(N211="nulová",J211,0)</f>
        <v>0</v>
      </c>
      <c r="BJ211" s="18" t="s">
        <v>86</v>
      </c>
      <c r="BK211" s="145">
        <f>ROUND(I211*H211,2)</f>
        <v>0</v>
      </c>
      <c r="BL211" s="18" t="s">
        <v>311</v>
      </c>
      <c r="BM211" s="144" t="s">
        <v>1137</v>
      </c>
    </row>
    <row r="212" spans="2:65" s="1" customFormat="1" ht="11.25">
      <c r="B212" s="33"/>
      <c r="D212" s="146" t="s">
        <v>313</v>
      </c>
      <c r="F212" s="147" t="s">
        <v>7338</v>
      </c>
      <c r="I212" s="148"/>
      <c r="L212" s="33"/>
      <c r="M212" s="149"/>
      <c r="T212" s="54"/>
      <c r="AT212" s="18" t="s">
        <v>313</v>
      </c>
      <c r="AU212" s="18" t="s">
        <v>86</v>
      </c>
    </row>
    <row r="213" spans="2:65" s="1" customFormat="1" ht="24.2" customHeight="1">
      <c r="B213" s="33"/>
      <c r="C213" s="133" t="s">
        <v>726</v>
      </c>
      <c r="D213" s="133" t="s">
        <v>307</v>
      </c>
      <c r="E213" s="134" t="s">
        <v>7339</v>
      </c>
      <c r="F213" s="135" t="s">
        <v>7340</v>
      </c>
      <c r="G213" s="136" t="s">
        <v>5668</v>
      </c>
      <c r="H213" s="137">
        <v>5</v>
      </c>
      <c r="I213" s="138"/>
      <c r="J213" s="139">
        <f>ROUND(I213*H213,2)</f>
        <v>0</v>
      </c>
      <c r="K213" s="135" t="s">
        <v>721</v>
      </c>
      <c r="L213" s="33"/>
      <c r="M213" s="140" t="s">
        <v>42</v>
      </c>
      <c r="N213" s="141" t="s">
        <v>50</v>
      </c>
      <c r="P213" s="142">
        <f>O213*H213</f>
        <v>0</v>
      </c>
      <c r="Q213" s="142">
        <v>0</v>
      </c>
      <c r="R213" s="142">
        <f>Q213*H213</f>
        <v>0</v>
      </c>
      <c r="S213" s="142">
        <v>0</v>
      </c>
      <c r="T213" s="143">
        <f>S213*H213</f>
        <v>0</v>
      </c>
      <c r="AR213" s="144" t="s">
        <v>311</v>
      </c>
      <c r="AT213" s="144" t="s">
        <v>307</v>
      </c>
      <c r="AU213" s="144" t="s">
        <v>86</v>
      </c>
      <c r="AY213" s="18" t="s">
        <v>305</v>
      </c>
      <c r="BE213" s="145">
        <f>IF(N213="základní",J213,0)</f>
        <v>0</v>
      </c>
      <c r="BF213" s="145">
        <f>IF(N213="snížená",J213,0)</f>
        <v>0</v>
      </c>
      <c r="BG213" s="145">
        <f>IF(N213="zákl. přenesená",J213,0)</f>
        <v>0</v>
      </c>
      <c r="BH213" s="145">
        <f>IF(N213="sníž. přenesená",J213,0)</f>
        <v>0</v>
      </c>
      <c r="BI213" s="145">
        <f>IF(N213="nulová",J213,0)</f>
        <v>0</v>
      </c>
      <c r="BJ213" s="18" t="s">
        <v>86</v>
      </c>
      <c r="BK213" s="145">
        <f>ROUND(I213*H213,2)</f>
        <v>0</v>
      </c>
      <c r="BL213" s="18" t="s">
        <v>311</v>
      </c>
      <c r="BM213" s="144" t="s">
        <v>1152</v>
      </c>
    </row>
    <row r="214" spans="2:65" s="1" customFormat="1" ht="11.25">
      <c r="B214" s="33"/>
      <c r="D214" s="146" t="s">
        <v>313</v>
      </c>
      <c r="F214" s="147" t="s">
        <v>7340</v>
      </c>
      <c r="I214" s="148"/>
      <c r="L214" s="33"/>
      <c r="M214" s="149"/>
      <c r="T214" s="54"/>
      <c r="AT214" s="18" t="s">
        <v>313</v>
      </c>
      <c r="AU214" s="18" t="s">
        <v>86</v>
      </c>
    </row>
    <row r="215" spans="2:65" s="1" customFormat="1" ht="24.2" customHeight="1">
      <c r="B215" s="33"/>
      <c r="C215" s="133" t="s">
        <v>734</v>
      </c>
      <c r="D215" s="133" t="s">
        <v>307</v>
      </c>
      <c r="E215" s="134" t="s">
        <v>7341</v>
      </c>
      <c r="F215" s="135" t="s">
        <v>7342</v>
      </c>
      <c r="G215" s="136" t="s">
        <v>5668</v>
      </c>
      <c r="H215" s="137">
        <v>2</v>
      </c>
      <c r="I215" s="138"/>
      <c r="J215" s="139">
        <f>ROUND(I215*H215,2)</f>
        <v>0</v>
      </c>
      <c r="K215" s="135" t="s">
        <v>721</v>
      </c>
      <c r="L215" s="33"/>
      <c r="M215" s="140" t="s">
        <v>42</v>
      </c>
      <c r="N215" s="141" t="s">
        <v>50</v>
      </c>
      <c r="P215" s="142">
        <f>O215*H215</f>
        <v>0</v>
      </c>
      <c r="Q215" s="142">
        <v>0</v>
      </c>
      <c r="R215" s="142">
        <f>Q215*H215</f>
        <v>0</v>
      </c>
      <c r="S215" s="142">
        <v>0</v>
      </c>
      <c r="T215" s="143">
        <f>S215*H215</f>
        <v>0</v>
      </c>
      <c r="AR215" s="144" t="s">
        <v>311</v>
      </c>
      <c r="AT215" s="144" t="s">
        <v>307</v>
      </c>
      <c r="AU215" s="144" t="s">
        <v>86</v>
      </c>
      <c r="AY215" s="18" t="s">
        <v>305</v>
      </c>
      <c r="BE215" s="145">
        <f>IF(N215="základní",J215,0)</f>
        <v>0</v>
      </c>
      <c r="BF215" s="145">
        <f>IF(N215="snížená",J215,0)</f>
        <v>0</v>
      </c>
      <c r="BG215" s="145">
        <f>IF(N215="zákl. přenesená",J215,0)</f>
        <v>0</v>
      </c>
      <c r="BH215" s="145">
        <f>IF(N215="sníž. přenesená",J215,0)</f>
        <v>0</v>
      </c>
      <c r="BI215" s="145">
        <f>IF(N215="nulová",J215,0)</f>
        <v>0</v>
      </c>
      <c r="BJ215" s="18" t="s">
        <v>86</v>
      </c>
      <c r="BK215" s="145">
        <f>ROUND(I215*H215,2)</f>
        <v>0</v>
      </c>
      <c r="BL215" s="18" t="s">
        <v>311</v>
      </c>
      <c r="BM215" s="144" t="s">
        <v>1166</v>
      </c>
    </row>
    <row r="216" spans="2:65" s="1" customFormat="1" ht="11.25">
      <c r="B216" s="33"/>
      <c r="D216" s="146" t="s">
        <v>313</v>
      </c>
      <c r="F216" s="147" t="s">
        <v>7342</v>
      </c>
      <c r="I216" s="148"/>
      <c r="L216" s="33"/>
      <c r="M216" s="149"/>
      <c r="T216" s="54"/>
      <c r="AT216" s="18" t="s">
        <v>313</v>
      </c>
      <c r="AU216" s="18" t="s">
        <v>86</v>
      </c>
    </row>
    <row r="217" spans="2:65" s="1" customFormat="1" ht="24.2" customHeight="1">
      <c r="B217" s="33"/>
      <c r="C217" s="133" t="s">
        <v>742</v>
      </c>
      <c r="D217" s="133" t="s">
        <v>307</v>
      </c>
      <c r="E217" s="134" t="s">
        <v>7343</v>
      </c>
      <c r="F217" s="135" t="s">
        <v>7344</v>
      </c>
      <c r="G217" s="136" t="s">
        <v>5668</v>
      </c>
      <c r="H217" s="137">
        <v>1</v>
      </c>
      <c r="I217" s="138"/>
      <c r="J217" s="139">
        <f>ROUND(I217*H217,2)</f>
        <v>0</v>
      </c>
      <c r="K217" s="135" t="s">
        <v>721</v>
      </c>
      <c r="L217" s="33"/>
      <c r="M217" s="140" t="s">
        <v>42</v>
      </c>
      <c r="N217" s="141" t="s">
        <v>50</v>
      </c>
      <c r="P217" s="142">
        <f>O217*H217</f>
        <v>0</v>
      </c>
      <c r="Q217" s="142">
        <v>0</v>
      </c>
      <c r="R217" s="142">
        <f>Q217*H217</f>
        <v>0</v>
      </c>
      <c r="S217" s="142">
        <v>0</v>
      </c>
      <c r="T217" s="143">
        <f>S217*H217</f>
        <v>0</v>
      </c>
      <c r="AR217" s="144" t="s">
        <v>311</v>
      </c>
      <c r="AT217" s="144" t="s">
        <v>307</v>
      </c>
      <c r="AU217" s="144" t="s">
        <v>86</v>
      </c>
      <c r="AY217" s="18" t="s">
        <v>305</v>
      </c>
      <c r="BE217" s="145">
        <f>IF(N217="základní",J217,0)</f>
        <v>0</v>
      </c>
      <c r="BF217" s="145">
        <f>IF(N217="snížená",J217,0)</f>
        <v>0</v>
      </c>
      <c r="BG217" s="145">
        <f>IF(N217="zákl. přenesená",J217,0)</f>
        <v>0</v>
      </c>
      <c r="BH217" s="145">
        <f>IF(N217="sníž. přenesená",J217,0)</f>
        <v>0</v>
      </c>
      <c r="BI217" s="145">
        <f>IF(N217="nulová",J217,0)</f>
        <v>0</v>
      </c>
      <c r="BJ217" s="18" t="s">
        <v>86</v>
      </c>
      <c r="BK217" s="145">
        <f>ROUND(I217*H217,2)</f>
        <v>0</v>
      </c>
      <c r="BL217" s="18" t="s">
        <v>311</v>
      </c>
      <c r="BM217" s="144" t="s">
        <v>1184</v>
      </c>
    </row>
    <row r="218" spans="2:65" s="1" customFormat="1" ht="11.25">
      <c r="B218" s="33"/>
      <c r="D218" s="146" t="s">
        <v>313</v>
      </c>
      <c r="F218" s="147" t="s">
        <v>7344</v>
      </c>
      <c r="I218" s="148"/>
      <c r="L218" s="33"/>
      <c r="M218" s="149"/>
      <c r="T218" s="54"/>
      <c r="AT218" s="18" t="s">
        <v>313</v>
      </c>
      <c r="AU218" s="18" t="s">
        <v>86</v>
      </c>
    </row>
    <row r="219" spans="2:65" s="1" customFormat="1" ht="24.2" customHeight="1">
      <c r="B219" s="33"/>
      <c r="C219" s="133" t="s">
        <v>747</v>
      </c>
      <c r="D219" s="133" t="s">
        <v>307</v>
      </c>
      <c r="E219" s="134" t="s">
        <v>7345</v>
      </c>
      <c r="F219" s="135" t="s">
        <v>7346</v>
      </c>
      <c r="G219" s="136" t="s">
        <v>5668</v>
      </c>
      <c r="H219" s="137">
        <v>1</v>
      </c>
      <c r="I219" s="138"/>
      <c r="J219" s="139">
        <f>ROUND(I219*H219,2)</f>
        <v>0</v>
      </c>
      <c r="K219" s="135" t="s">
        <v>721</v>
      </c>
      <c r="L219" s="33"/>
      <c r="M219" s="140" t="s">
        <v>42</v>
      </c>
      <c r="N219" s="141" t="s">
        <v>50</v>
      </c>
      <c r="P219" s="142">
        <f>O219*H219</f>
        <v>0</v>
      </c>
      <c r="Q219" s="142">
        <v>0</v>
      </c>
      <c r="R219" s="142">
        <f>Q219*H219</f>
        <v>0</v>
      </c>
      <c r="S219" s="142">
        <v>0</v>
      </c>
      <c r="T219" s="143">
        <f>S219*H219</f>
        <v>0</v>
      </c>
      <c r="AR219" s="144" t="s">
        <v>311</v>
      </c>
      <c r="AT219" s="144" t="s">
        <v>307</v>
      </c>
      <c r="AU219" s="144" t="s">
        <v>86</v>
      </c>
      <c r="AY219" s="18" t="s">
        <v>305</v>
      </c>
      <c r="BE219" s="145">
        <f>IF(N219="základní",J219,0)</f>
        <v>0</v>
      </c>
      <c r="BF219" s="145">
        <f>IF(N219="snížená",J219,0)</f>
        <v>0</v>
      </c>
      <c r="BG219" s="145">
        <f>IF(N219="zákl. přenesená",J219,0)</f>
        <v>0</v>
      </c>
      <c r="BH219" s="145">
        <f>IF(N219="sníž. přenesená",J219,0)</f>
        <v>0</v>
      </c>
      <c r="BI219" s="145">
        <f>IF(N219="nulová",J219,0)</f>
        <v>0</v>
      </c>
      <c r="BJ219" s="18" t="s">
        <v>86</v>
      </c>
      <c r="BK219" s="145">
        <f>ROUND(I219*H219,2)</f>
        <v>0</v>
      </c>
      <c r="BL219" s="18" t="s">
        <v>311</v>
      </c>
      <c r="BM219" s="144" t="s">
        <v>1197</v>
      </c>
    </row>
    <row r="220" spans="2:65" s="1" customFormat="1" ht="11.25">
      <c r="B220" s="33"/>
      <c r="D220" s="146" t="s">
        <v>313</v>
      </c>
      <c r="F220" s="147" t="s">
        <v>7346</v>
      </c>
      <c r="I220" s="148"/>
      <c r="L220" s="33"/>
      <c r="M220" s="149"/>
      <c r="T220" s="54"/>
      <c r="AT220" s="18" t="s">
        <v>313</v>
      </c>
      <c r="AU220" s="18" t="s">
        <v>86</v>
      </c>
    </row>
    <row r="221" spans="2:65" s="1" customFormat="1" ht="55.5" customHeight="1">
      <c r="B221" s="33"/>
      <c r="C221" s="133" t="s">
        <v>755</v>
      </c>
      <c r="D221" s="133" t="s">
        <v>307</v>
      </c>
      <c r="E221" s="134" t="s">
        <v>7347</v>
      </c>
      <c r="F221" s="135" t="s">
        <v>7348</v>
      </c>
      <c r="G221" s="136" t="s">
        <v>5668</v>
      </c>
      <c r="H221" s="137">
        <v>6</v>
      </c>
      <c r="I221" s="138"/>
      <c r="J221" s="139">
        <f>ROUND(I221*H221,2)</f>
        <v>0</v>
      </c>
      <c r="K221" s="135" t="s">
        <v>721</v>
      </c>
      <c r="L221" s="33"/>
      <c r="M221" s="140" t="s">
        <v>42</v>
      </c>
      <c r="N221" s="141" t="s">
        <v>50</v>
      </c>
      <c r="P221" s="142">
        <f>O221*H221</f>
        <v>0</v>
      </c>
      <c r="Q221" s="142">
        <v>0</v>
      </c>
      <c r="R221" s="142">
        <f>Q221*H221</f>
        <v>0</v>
      </c>
      <c r="S221" s="142">
        <v>0</v>
      </c>
      <c r="T221" s="143">
        <f>S221*H221</f>
        <v>0</v>
      </c>
      <c r="AR221" s="144" t="s">
        <v>311</v>
      </c>
      <c r="AT221" s="144" t="s">
        <v>307</v>
      </c>
      <c r="AU221" s="144" t="s">
        <v>86</v>
      </c>
      <c r="AY221" s="18" t="s">
        <v>305</v>
      </c>
      <c r="BE221" s="145">
        <f>IF(N221="základní",J221,0)</f>
        <v>0</v>
      </c>
      <c r="BF221" s="145">
        <f>IF(N221="snížená",J221,0)</f>
        <v>0</v>
      </c>
      <c r="BG221" s="145">
        <f>IF(N221="zákl. přenesená",J221,0)</f>
        <v>0</v>
      </c>
      <c r="BH221" s="145">
        <f>IF(N221="sníž. přenesená",J221,0)</f>
        <v>0</v>
      </c>
      <c r="BI221" s="145">
        <f>IF(N221="nulová",J221,0)</f>
        <v>0</v>
      </c>
      <c r="BJ221" s="18" t="s">
        <v>86</v>
      </c>
      <c r="BK221" s="145">
        <f>ROUND(I221*H221,2)</f>
        <v>0</v>
      </c>
      <c r="BL221" s="18" t="s">
        <v>311</v>
      </c>
      <c r="BM221" s="144" t="s">
        <v>1210</v>
      </c>
    </row>
    <row r="222" spans="2:65" s="1" customFormat="1" ht="39">
      <c r="B222" s="33"/>
      <c r="D222" s="146" t="s">
        <v>313</v>
      </c>
      <c r="F222" s="147" t="s">
        <v>7348</v>
      </c>
      <c r="I222" s="148"/>
      <c r="L222" s="33"/>
      <c r="M222" s="149"/>
      <c r="T222" s="54"/>
      <c r="AT222" s="18" t="s">
        <v>313</v>
      </c>
      <c r="AU222" s="18" t="s">
        <v>86</v>
      </c>
    </row>
    <row r="223" spans="2:65" s="1" customFormat="1" ht="55.5" customHeight="1">
      <c r="B223" s="33"/>
      <c r="C223" s="133" t="s">
        <v>760</v>
      </c>
      <c r="D223" s="133" t="s">
        <v>307</v>
      </c>
      <c r="E223" s="134" t="s">
        <v>7349</v>
      </c>
      <c r="F223" s="135" t="s">
        <v>7350</v>
      </c>
      <c r="G223" s="136" t="s">
        <v>5668</v>
      </c>
      <c r="H223" s="137">
        <v>1</v>
      </c>
      <c r="I223" s="138"/>
      <c r="J223" s="139">
        <f>ROUND(I223*H223,2)</f>
        <v>0</v>
      </c>
      <c r="K223" s="135" t="s">
        <v>721</v>
      </c>
      <c r="L223" s="33"/>
      <c r="M223" s="140" t="s">
        <v>42</v>
      </c>
      <c r="N223" s="141" t="s">
        <v>50</v>
      </c>
      <c r="P223" s="142">
        <f>O223*H223</f>
        <v>0</v>
      </c>
      <c r="Q223" s="142">
        <v>0</v>
      </c>
      <c r="R223" s="142">
        <f>Q223*H223</f>
        <v>0</v>
      </c>
      <c r="S223" s="142">
        <v>0</v>
      </c>
      <c r="T223" s="143">
        <f>S223*H223</f>
        <v>0</v>
      </c>
      <c r="AR223" s="144" t="s">
        <v>311</v>
      </c>
      <c r="AT223" s="144" t="s">
        <v>307</v>
      </c>
      <c r="AU223" s="144" t="s">
        <v>86</v>
      </c>
      <c r="AY223" s="18" t="s">
        <v>305</v>
      </c>
      <c r="BE223" s="145">
        <f>IF(N223="základní",J223,0)</f>
        <v>0</v>
      </c>
      <c r="BF223" s="145">
        <f>IF(N223="snížená",J223,0)</f>
        <v>0</v>
      </c>
      <c r="BG223" s="145">
        <f>IF(N223="zákl. přenesená",J223,0)</f>
        <v>0</v>
      </c>
      <c r="BH223" s="145">
        <f>IF(N223="sníž. přenesená",J223,0)</f>
        <v>0</v>
      </c>
      <c r="BI223" s="145">
        <f>IF(N223="nulová",J223,0)</f>
        <v>0</v>
      </c>
      <c r="BJ223" s="18" t="s">
        <v>86</v>
      </c>
      <c r="BK223" s="145">
        <f>ROUND(I223*H223,2)</f>
        <v>0</v>
      </c>
      <c r="BL223" s="18" t="s">
        <v>311</v>
      </c>
      <c r="BM223" s="144" t="s">
        <v>1224</v>
      </c>
    </row>
    <row r="224" spans="2:65" s="1" customFormat="1" ht="39">
      <c r="B224" s="33"/>
      <c r="D224" s="146" t="s">
        <v>313</v>
      </c>
      <c r="F224" s="147" t="s">
        <v>7350</v>
      </c>
      <c r="I224" s="148"/>
      <c r="L224" s="33"/>
      <c r="M224" s="149"/>
      <c r="T224" s="54"/>
      <c r="AT224" s="18" t="s">
        <v>313</v>
      </c>
      <c r="AU224" s="18" t="s">
        <v>86</v>
      </c>
    </row>
    <row r="225" spans="2:65" s="1" customFormat="1" ht="24.2" customHeight="1">
      <c r="B225" s="33"/>
      <c r="C225" s="133" t="s">
        <v>768</v>
      </c>
      <c r="D225" s="133" t="s">
        <v>307</v>
      </c>
      <c r="E225" s="134" t="s">
        <v>7351</v>
      </c>
      <c r="F225" s="135" t="s">
        <v>7352</v>
      </c>
      <c r="G225" s="136" t="s">
        <v>5668</v>
      </c>
      <c r="H225" s="137">
        <v>2</v>
      </c>
      <c r="I225" s="138"/>
      <c r="J225" s="139">
        <f>ROUND(I225*H225,2)</f>
        <v>0</v>
      </c>
      <c r="K225" s="135" t="s">
        <v>721</v>
      </c>
      <c r="L225" s="33"/>
      <c r="M225" s="140" t="s">
        <v>42</v>
      </c>
      <c r="N225" s="141" t="s">
        <v>50</v>
      </c>
      <c r="P225" s="142">
        <f>O225*H225</f>
        <v>0</v>
      </c>
      <c r="Q225" s="142">
        <v>0</v>
      </c>
      <c r="R225" s="142">
        <f>Q225*H225</f>
        <v>0</v>
      </c>
      <c r="S225" s="142">
        <v>0</v>
      </c>
      <c r="T225" s="143">
        <f>S225*H225</f>
        <v>0</v>
      </c>
      <c r="AR225" s="144" t="s">
        <v>311</v>
      </c>
      <c r="AT225" s="144" t="s">
        <v>307</v>
      </c>
      <c r="AU225" s="144" t="s">
        <v>86</v>
      </c>
      <c r="AY225" s="18" t="s">
        <v>305</v>
      </c>
      <c r="BE225" s="145">
        <f>IF(N225="základní",J225,0)</f>
        <v>0</v>
      </c>
      <c r="BF225" s="145">
        <f>IF(N225="snížená",J225,0)</f>
        <v>0</v>
      </c>
      <c r="BG225" s="145">
        <f>IF(N225="zákl. přenesená",J225,0)</f>
        <v>0</v>
      </c>
      <c r="BH225" s="145">
        <f>IF(N225="sníž. přenesená",J225,0)</f>
        <v>0</v>
      </c>
      <c r="BI225" s="145">
        <f>IF(N225="nulová",J225,0)</f>
        <v>0</v>
      </c>
      <c r="BJ225" s="18" t="s">
        <v>86</v>
      </c>
      <c r="BK225" s="145">
        <f>ROUND(I225*H225,2)</f>
        <v>0</v>
      </c>
      <c r="BL225" s="18" t="s">
        <v>311</v>
      </c>
      <c r="BM225" s="144" t="s">
        <v>1242</v>
      </c>
    </row>
    <row r="226" spans="2:65" s="1" customFormat="1" ht="19.5">
      <c r="B226" s="33"/>
      <c r="D226" s="146" t="s">
        <v>313</v>
      </c>
      <c r="F226" s="147" t="s">
        <v>7352</v>
      </c>
      <c r="I226" s="148"/>
      <c r="L226" s="33"/>
      <c r="M226" s="149"/>
      <c r="T226" s="54"/>
      <c r="AT226" s="18" t="s">
        <v>313</v>
      </c>
      <c r="AU226" s="18" t="s">
        <v>86</v>
      </c>
    </row>
    <row r="227" spans="2:65" s="1" customFormat="1" ht="24.2" customHeight="1">
      <c r="B227" s="33"/>
      <c r="C227" s="133" t="s">
        <v>771</v>
      </c>
      <c r="D227" s="133" t="s">
        <v>307</v>
      </c>
      <c r="E227" s="134" t="s">
        <v>7353</v>
      </c>
      <c r="F227" s="135" t="s">
        <v>7354</v>
      </c>
      <c r="G227" s="136" t="s">
        <v>5668</v>
      </c>
      <c r="H227" s="137">
        <v>1</v>
      </c>
      <c r="I227" s="138"/>
      <c r="J227" s="139">
        <f>ROUND(I227*H227,2)</f>
        <v>0</v>
      </c>
      <c r="K227" s="135" t="s">
        <v>721</v>
      </c>
      <c r="L227" s="33"/>
      <c r="M227" s="140" t="s">
        <v>42</v>
      </c>
      <c r="N227" s="141" t="s">
        <v>50</v>
      </c>
      <c r="P227" s="142">
        <f>O227*H227</f>
        <v>0</v>
      </c>
      <c r="Q227" s="142">
        <v>0</v>
      </c>
      <c r="R227" s="142">
        <f>Q227*H227</f>
        <v>0</v>
      </c>
      <c r="S227" s="142">
        <v>0</v>
      </c>
      <c r="T227" s="143">
        <f>S227*H227</f>
        <v>0</v>
      </c>
      <c r="AR227" s="144" t="s">
        <v>311</v>
      </c>
      <c r="AT227" s="144" t="s">
        <v>307</v>
      </c>
      <c r="AU227" s="144" t="s">
        <v>86</v>
      </c>
      <c r="AY227" s="18" t="s">
        <v>305</v>
      </c>
      <c r="BE227" s="145">
        <f>IF(N227="základní",J227,0)</f>
        <v>0</v>
      </c>
      <c r="BF227" s="145">
        <f>IF(N227="snížená",J227,0)</f>
        <v>0</v>
      </c>
      <c r="BG227" s="145">
        <f>IF(N227="zákl. přenesená",J227,0)</f>
        <v>0</v>
      </c>
      <c r="BH227" s="145">
        <f>IF(N227="sníž. přenesená",J227,0)</f>
        <v>0</v>
      </c>
      <c r="BI227" s="145">
        <f>IF(N227="nulová",J227,0)</f>
        <v>0</v>
      </c>
      <c r="BJ227" s="18" t="s">
        <v>86</v>
      </c>
      <c r="BK227" s="145">
        <f>ROUND(I227*H227,2)</f>
        <v>0</v>
      </c>
      <c r="BL227" s="18" t="s">
        <v>311</v>
      </c>
      <c r="BM227" s="144" t="s">
        <v>1253</v>
      </c>
    </row>
    <row r="228" spans="2:65" s="1" customFormat="1" ht="19.5">
      <c r="B228" s="33"/>
      <c r="D228" s="146" t="s">
        <v>313</v>
      </c>
      <c r="F228" s="147" t="s">
        <v>7354</v>
      </c>
      <c r="I228" s="148"/>
      <c r="L228" s="33"/>
      <c r="M228" s="149"/>
      <c r="T228" s="54"/>
      <c r="AT228" s="18" t="s">
        <v>313</v>
      </c>
      <c r="AU228" s="18" t="s">
        <v>86</v>
      </c>
    </row>
    <row r="229" spans="2:65" s="1" customFormat="1" ht="33" customHeight="1">
      <c r="B229" s="33"/>
      <c r="C229" s="133" t="s">
        <v>781</v>
      </c>
      <c r="D229" s="133" t="s">
        <v>307</v>
      </c>
      <c r="E229" s="134" t="s">
        <v>7355</v>
      </c>
      <c r="F229" s="135" t="s">
        <v>7356</v>
      </c>
      <c r="G229" s="136" t="s">
        <v>5668</v>
      </c>
      <c r="H229" s="137">
        <v>2</v>
      </c>
      <c r="I229" s="138"/>
      <c r="J229" s="139">
        <f>ROUND(I229*H229,2)</f>
        <v>0</v>
      </c>
      <c r="K229" s="135" t="s">
        <v>721</v>
      </c>
      <c r="L229" s="33"/>
      <c r="M229" s="140" t="s">
        <v>42</v>
      </c>
      <c r="N229" s="141" t="s">
        <v>50</v>
      </c>
      <c r="P229" s="142">
        <f>O229*H229</f>
        <v>0</v>
      </c>
      <c r="Q229" s="142">
        <v>0</v>
      </c>
      <c r="R229" s="142">
        <f>Q229*H229</f>
        <v>0</v>
      </c>
      <c r="S229" s="142">
        <v>0</v>
      </c>
      <c r="T229" s="143">
        <f>S229*H229</f>
        <v>0</v>
      </c>
      <c r="AR229" s="144" t="s">
        <v>311</v>
      </c>
      <c r="AT229" s="144" t="s">
        <v>307</v>
      </c>
      <c r="AU229" s="144" t="s">
        <v>86</v>
      </c>
      <c r="AY229" s="18" t="s">
        <v>305</v>
      </c>
      <c r="BE229" s="145">
        <f>IF(N229="základní",J229,0)</f>
        <v>0</v>
      </c>
      <c r="BF229" s="145">
        <f>IF(N229="snížená",J229,0)</f>
        <v>0</v>
      </c>
      <c r="BG229" s="145">
        <f>IF(N229="zákl. přenesená",J229,0)</f>
        <v>0</v>
      </c>
      <c r="BH229" s="145">
        <f>IF(N229="sníž. přenesená",J229,0)</f>
        <v>0</v>
      </c>
      <c r="BI229" s="145">
        <f>IF(N229="nulová",J229,0)</f>
        <v>0</v>
      </c>
      <c r="BJ229" s="18" t="s">
        <v>86</v>
      </c>
      <c r="BK229" s="145">
        <f>ROUND(I229*H229,2)</f>
        <v>0</v>
      </c>
      <c r="BL229" s="18" t="s">
        <v>311</v>
      </c>
      <c r="BM229" s="144" t="s">
        <v>1269</v>
      </c>
    </row>
    <row r="230" spans="2:65" s="1" customFormat="1" ht="19.5">
      <c r="B230" s="33"/>
      <c r="D230" s="146" t="s">
        <v>313</v>
      </c>
      <c r="F230" s="147" t="s">
        <v>7356</v>
      </c>
      <c r="I230" s="148"/>
      <c r="L230" s="33"/>
      <c r="M230" s="149"/>
      <c r="T230" s="54"/>
      <c r="AT230" s="18" t="s">
        <v>313</v>
      </c>
      <c r="AU230" s="18" t="s">
        <v>86</v>
      </c>
    </row>
    <row r="231" spans="2:65" s="1" customFormat="1" ht="33" customHeight="1">
      <c r="B231" s="33"/>
      <c r="C231" s="133" t="s">
        <v>786</v>
      </c>
      <c r="D231" s="133" t="s">
        <v>307</v>
      </c>
      <c r="E231" s="134" t="s">
        <v>7357</v>
      </c>
      <c r="F231" s="135" t="s">
        <v>7358</v>
      </c>
      <c r="G231" s="136" t="s">
        <v>5668</v>
      </c>
      <c r="H231" s="137">
        <v>2</v>
      </c>
      <c r="I231" s="138"/>
      <c r="J231" s="139">
        <f>ROUND(I231*H231,2)</f>
        <v>0</v>
      </c>
      <c r="K231" s="135" t="s">
        <v>721</v>
      </c>
      <c r="L231" s="33"/>
      <c r="M231" s="140" t="s">
        <v>42</v>
      </c>
      <c r="N231" s="141" t="s">
        <v>50</v>
      </c>
      <c r="P231" s="142">
        <f>O231*H231</f>
        <v>0</v>
      </c>
      <c r="Q231" s="142">
        <v>0</v>
      </c>
      <c r="R231" s="142">
        <f>Q231*H231</f>
        <v>0</v>
      </c>
      <c r="S231" s="142">
        <v>0</v>
      </c>
      <c r="T231" s="143">
        <f>S231*H231</f>
        <v>0</v>
      </c>
      <c r="AR231" s="144" t="s">
        <v>311</v>
      </c>
      <c r="AT231" s="144" t="s">
        <v>307</v>
      </c>
      <c r="AU231" s="144" t="s">
        <v>86</v>
      </c>
      <c r="AY231" s="18" t="s">
        <v>305</v>
      </c>
      <c r="BE231" s="145">
        <f>IF(N231="základní",J231,0)</f>
        <v>0</v>
      </c>
      <c r="BF231" s="145">
        <f>IF(N231="snížená",J231,0)</f>
        <v>0</v>
      </c>
      <c r="BG231" s="145">
        <f>IF(N231="zákl. přenesená",J231,0)</f>
        <v>0</v>
      </c>
      <c r="BH231" s="145">
        <f>IF(N231="sníž. přenesená",J231,0)</f>
        <v>0</v>
      </c>
      <c r="BI231" s="145">
        <f>IF(N231="nulová",J231,0)</f>
        <v>0</v>
      </c>
      <c r="BJ231" s="18" t="s">
        <v>86</v>
      </c>
      <c r="BK231" s="145">
        <f>ROUND(I231*H231,2)</f>
        <v>0</v>
      </c>
      <c r="BL231" s="18" t="s">
        <v>311</v>
      </c>
      <c r="BM231" s="144" t="s">
        <v>1280</v>
      </c>
    </row>
    <row r="232" spans="2:65" s="1" customFormat="1" ht="19.5">
      <c r="B232" s="33"/>
      <c r="D232" s="146" t="s">
        <v>313</v>
      </c>
      <c r="F232" s="147" t="s">
        <v>7358</v>
      </c>
      <c r="I232" s="148"/>
      <c r="L232" s="33"/>
      <c r="M232" s="149"/>
      <c r="T232" s="54"/>
      <c r="AT232" s="18" t="s">
        <v>313</v>
      </c>
      <c r="AU232" s="18" t="s">
        <v>86</v>
      </c>
    </row>
    <row r="233" spans="2:65" s="1" customFormat="1" ht="33" customHeight="1">
      <c r="B233" s="33"/>
      <c r="C233" s="133" t="s">
        <v>792</v>
      </c>
      <c r="D233" s="133" t="s">
        <v>307</v>
      </c>
      <c r="E233" s="134" t="s">
        <v>7359</v>
      </c>
      <c r="F233" s="135" t="s">
        <v>7360</v>
      </c>
      <c r="G233" s="136" t="s">
        <v>5668</v>
      </c>
      <c r="H233" s="137">
        <v>2</v>
      </c>
      <c r="I233" s="138"/>
      <c r="J233" s="139">
        <f>ROUND(I233*H233,2)</f>
        <v>0</v>
      </c>
      <c r="K233" s="135" t="s">
        <v>721</v>
      </c>
      <c r="L233" s="33"/>
      <c r="M233" s="140" t="s">
        <v>42</v>
      </c>
      <c r="N233" s="141" t="s">
        <v>50</v>
      </c>
      <c r="P233" s="142">
        <f>O233*H233</f>
        <v>0</v>
      </c>
      <c r="Q233" s="142">
        <v>0</v>
      </c>
      <c r="R233" s="142">
        <f>Q233*H233</f>
        <v>0</v>
      </c>
      <c r="S233" s="142">
        <v>0</v>
      </c>
      <c r="T233" s="143">
        <f>S233*H233</f>
        <v>0</v>
      </c>
      <c r="AR233" s="144" t="s">
        <v>311</v>
      </c>
      <c r="AT233" s="144" t="s">
        <v>307</v>
      </c>
      <c r="AU233" s="144" t="s">
        <v>86</v>
      </c>
      <c r="AY233" s="18" t="s">
        <v>305</v>
      </c>
      <c r="BE233" s="145">
        <f>IF(N233="základní",J233,0)</f>
        <v>0</v>
      </c>
      <c r="BF233" s="145">
        <f>IF(N233="snížená",J233,0)</f>
        <v>0</v>
      </c>
      <c r="BG233" s="145">
        <f>IF(N233="zákl. přenesená",J233,0)</f>
        <v>0</v>
      </c>
      <c r="BH233" s="145">
        <f>IF(N233="sníž. přenesená",J233,0)</f>
        <v>0</v>
      </c>
      <c r="BI233" s="145">
        <f>IF(N233="nulová",J233,0)</f>
        <v>0</v>
      </c>
      <c r="BJ233" s="18" t="s">
        <v>86</v>
      </c>
      <c r="BK233" s="145">
        <f>ROUND(I233*H233,2)</f>
        <v>0</v>
      </c>
      <c r="BL233" s="18" t="s">
        <v>311</v>
      </c>
      <c r="BM233" s="144" t="s">
        <v>1293</v>
      </c>
    </row>
    <row r="234" spans="2:65" s="1" customFormat="1" ht="19.5">
      <c r="B234" s="33"/>
      <c r="D234" s="146" t="s">
        <v>313</v>
      </c>
      <c r="F234" s="147" t="s">
        <v>7360</v>
      </c>
      <c r="I234" s="148"/>
      <c r="L234" s="33"/>
      <c r="M234" s="149"/>
      <c r="T234" s="54"/>
      <c r="AT234" s="18" t="s">
        <v>313</v>
      </c>
      <c r="AU234" s="18" t="s">
        <v>86</v>
      </c>
    </row>
    <row r="235" spans="2:65" s="1" customFormat="1" ht="24.2" customHeight="1">
      <c r="B235" s="33"/>
      <c r="C235" s="133" t="s">
        <v>800</v>
      </c>
      <c r="D235" s="133" t="s">
        <v>307</v>
      </c>
      <c r="E235" s="134" t="s">
        <v>7361</v>
      </c>
      <c r="F235" s="135" t="s">
        <v>7290</v>
      </c>
      <c r="G235" s="136" t="s">
        <v>199</v>
      </c>
      <c r="H235" s="137">
        <v>178</v>
      </c>
      <c r="I235" s="138"/>
      <c r="J235" s="139">
        <f>ROUND(I235*H235,2)</f>
        <v>0</v>
      </c>
      <c r="K235" s="135" t="s">
        <v>721</v>
      </c>
      <c r="L235" s="33"/>
      <c r="M235" s="140" t="s">
        <v>42</v>
      </c>
      <c r="N235" s="141" t="s">
        <v>50</v>
      </c>
      <c r="P235" s="142">
        <f>O235*H235</f>
        <v>0</v>
      </c>
      <c r="Q235" s="142">
        <v>0</v>
      </c>
      <c r="R235" s="142">
        <f>Q235*H235</f>
        <v>0</v>
      </c>
      <c r="S235" s="142">
        <v>0</v>
      </c>
      <c r="T235" s="143">
        <f>S235*H235</f>
        <v>0</v>
      </c>
      <c r="AR235" s="144" t="s">
        <v>311</v>
      </c>
      <c r="AT235" s="144" t="s">
        <v>307</v>
      </c>
      <c r="AU235" s="144" t="s">
        <v>86</v>
      </c>
      <c r="AY235" s="18" t="s">
        <v>305</v>
      </c>
      <c r="BE235" s="145">
        <f>IF(N235="základní",J235,0)</f>
        <v>0</v>
      </c>
      <c r="BF235" s="145">
        <f>IF(N235="snížená",J235,0)</f>
        <v>0</v>
      </c>
      <c r="BG235" s="145">
        <f>IF(N235="zákl. přenesená",J235,0)</f>
        <v>0</v>
      </c>
      <c r="BH235" s="145">
        <f>IF(N235="sníž. přenesená",J235,0)</f>
        <v>0</v>
      </c>
      <c r="BI235" s="145">
        <f>IF(N235="nulová",J235,0)</f>
        <v>0</v>
      </c>
      <c r="BJ235" s="18" t="s">
        <v>86</v>
      </c>
      <c r="BK235" s="145">
        <f>ROUND(I235*H235,2)</f>
        <v>0</v>
      </c>
      <c r="BL235" s="18" t="s">
        <v>311</v>
      </c>
      <c r="BM235" s="144" t="s">
        <v>1304</v>
      </c>
    </row>
    <row r="236" spans="2:65" s="1" customFormat="1" ht="19.5">
      <c r="B236" s="33"/>
      <c r="D236" s="146" t="s">
        <v>313</v>
      </c>
      <c r="F236" s="147" t="s">
        <v>7290</v>
      </c>
      <c r="I236" s="148"/>
      <c r="L236" s="33"/>
      <c r="M236" s="149"/>
      <c r="T236" s="54"/>
      <c r="AT236" s="18" t="s">
        <v>313</v>
      </c>
      <c r="AU236" s="18" t="s">
        <v>86</v>
      </c>
    </row>
    <row r="237" spans="2:65" s="1" customFormat="1" ht="21.75" customHeight="1">
      <c r="B237" s="33"/>
      <c r="C237" s="133" t="s">
        <v>804</v>
      </c>
      <c r="D237" s="133" t="s">
        <v>307</v>
      </c>
      <c r="E237" s="134" t="s">
        <v>7362</v>
      </c>
      <c r="F237" s="135" t="s">
        <v>7295</v>
      </c>
      <c r="G237" s="136" t="s">
        <v>7293</v>
      </c>
      <c r="H237" s="137">
        <v>1</v>
      </c>
      <c r="I237" s="138"/>
      <c r="J237" s="139">
        <f>ROUND(I237*H237,2)</f>
        <v>0</v>
      </c>
      <c r="K237" s="135" t="s">
        <v>721</v>
      </c>
      <c r="L237" s="33"/>
      <c r="M237" s="140" t="s">
        <v>42</v>
      </c>
      <c r="N237" s="141" t="s">
        <v>50</v>
      </c>
      <c r="P237" s="142">
        <f>O237*H237</f>
        <v>0</v>
      </c>
      <c r="Q237" s="142">
        <v>0</v>
      </c>
      <c r="R237" s="142">
        <f>Q237*H237</f>
        <v>0</v>
      </c>
      <c r="S237" s="142">
        <v>0</v>
      </c>
      <c r="T237" s="143">
        <f>S237*H237</f>
        <v>0</v>
      </c>
      <c r="AR237" s="144" t="s">
        <v>311</v>
      </c>
      <c r="AT237" s="144" t="s">
        <v>307</v>
      </c>
      <c r="AU237" s="144" t="s">
        <v>86</v>
      </c>
      <c r="AY237" s="18" t="s">
        <v>305</v>
      </c>
      <c r="BE237" s="145">
        <f>IF(N237="základní",J237,0)</f>
        <v>0</v>
      </c>
      <c r="BF237" s="145">
        <f>IF(N237="snížená",J237,0)</f>
        <v>0</v>
      </c>
      <c r="BG237" s="145">
        <f>IF(N237="zákl. přenesená",J237,0)</f>
        <v>0</v>
      </c>
      <c r="BH237" s="145">
        <f>IF(N237="sníž. přenesená",J237,0)</f>
        <v>0</v>
      </c>
      <c r="BI237" s="145">
        <f>IF(N237="nulová",J237,0)</f>
        <v>0</v>
      </c>
      <c r="BJ237" s="18" t="s">
        <v>86</v>
      </c>
      <c r="BK237" s="145">
        <f>ROUND(I237*H237,2)</f>
        <v>0</v>
      </c>
      <c r="BL237" s="18" t="s">
        <v>311</v>
      </c>
      <c r="BM237" s="144" t="s">
        <v>1317</v>
      </c>
    </row>
    <row r="238" spans="2:65" s="1" customFormat="1" ht="11.25">
      <c r="B238" s="33"/>
      <c r="D238" s="146" t="s">
        <v>313</v>
      </c>
      <c r="F238" s="147" t="s">
        <v>7295</v>
      </c>
      <c r="I238" s="148"/>
      <c r="L238" s="33"/>
      <c r="M238" s="149"/>
      <c r="T238" s="54"/>
      <c r="AT238" s="18" t="s">
        <v>313</v>
      </c>
      <c r="AU238" s="18" t="s">
        <v>86</v>
      </c>
    </row>
    <row r="239" spans="2:65" s="1" customFormat="1" ht="21.75" customHeight="1">
      <c r="B239" s="33"/>
      <c r="C239" s="133" t="s">
        <v>812</v>
      </c>
      <c r="D239" s="133" t="s">
        <v>307</v>
      </c>
      <c r="E239" s="134" t="s">
        <v>7363</v>
      </c>
      <c r="F239" s="135" t="s">
        <v>7297</v>
      </c>
      <c r="G239" s="136" t="s">
        <v>7293</v>
      </c>
      <c r="H239" s="137">
        <v>6</v>
      </c>
      <c r="I239" s="138"/>
      <c r="J239" s="139">
        <f>ROUND(I239*H239,2)</f>
        <v>0</v>
      </c>
      <c r="K239" s="135" t="s">
        <v>721</v>
      </c>
      <c r="L239" s="33"/>
      <c r="M239" s="140" t="s">
        <v>42</v>
      </c>
      <c r="N239" s="141" t="s">
        <v>50</v>
      </c>
      <c r="P239" s="142">
        <f>O239*H239</f>
        <v>0</v>
      </c>
      <c r="Q239" s="142">
        <v>0</v>
      </c>
      <c r="R239" s="142">
        <f>Q239*H239</f>
        <v>0</v>
      </c>
      <c r="S239" s="142">
        <v>0</v>
      </c>
      <c r="T239" s="143">
        <f>S239*H239</f>
        <v>0</v>
      </c>
      <c r="AR239" s="144" t="s">
        <v>311</v>
      </c>
      <c r="AT239" s="144" t="s">
        <v>307</v>
      </c>
      <c r="AU239" s="144" t="s">
        <v>86</v>
      </c>
      <c r="AY239" s="18" t="s">
        <v>305</v>
      </c>
      <c r="BE239" s="145">
        <f>IF(N239="základní",J239,0)</f>
        <v>0</v>
      </c>
      <c r="BF239" s="145">
        <f>IF(N239="snížená",J239,0)</f>
        <v>0</v>
      </c>
      <c r="BG239" s="145">
        <f>IF(N239="zákl. přenesená",J239,0)</f>
        <v>0</v>
      </c>
      <c r="BH239" s="145">
        <f>IF(N239="sníž. přenesená",J239,0)</f>
        <v>0</v>
      </c>
      <c r="BI239" s="145">
        <f>IF(N239="nulová",J239,0)</f>
        <v>0</v>
      </c>
      <c r="BJ239" s="18" t="s">
        <v>86</v>
      </c>
      <c r="BK239" s="145">
        <f>ROUND(I239*H239,2)</f>
        <v>0</v>
      </c>
      <c r="BL239" s="18" t="s">
        <v>311</v>
      </c>
      <c r="BM239" s="144" t="s">
        <v>1334</v>
      </c>
    </row>
    <row r="240" spans="2:65" s="1" customFormat="1" ht="11.25">
      <c r="B240" s="33"/>
      <c r="D240" s="146" t="s">
        <v>313</v>
      </c>
      <c r="F240" s="147" t="s">
        <v>7297</v>
      </c>
      <c r="I240" s="148"/>
      <c r="L240" s="33"/>
      <c r="M240" s="149"/>
      <c r="T240" s="54"/>
      <c r="AT240" s="18" t="s">
        <v>313</v>
      </c>
      <c r="AU240" s="18" t="s">
        <v>86</v>
      </c>
    </row>
    <row r="241" spans="2:65" s="1" customFormat="1" ht="21.75" customHeight="1">
      <c r="B241" s="33"/>
      <c r="C241" s="133" t="s">
        <v>820</v>
      </c>
      <c r="D241" s="133" t="s">
        <v>307</v>
      </c>
      <c r="E241" s="134" t="s">
        <v>7364</v>
      </c>
      <c r="F241" s="135" t="s">
        <v>7299</v>
      </c>
      <c r="G241" s="136" t="s">
        <v>7293</v>
      </c>
      <c r="H241" s="137">
        <v>2</v>
      </c>
      <c r="I241" s="138"/>
      <c r="J241" s="139">
        <f>ROUND(I241*H241,2)</f>
        <v>0</v>
      </c>
      <c r="K241" s="135" t="s">
        <v>721</v>
      </c>
      <c r="L241" s="33"/>
      <c r="M241" s="140" t="s">
        <v>42</v>
      </c>
      <c r="N241" s="141" t="s">
        <v>50</v>
      </c>
      <c r="P241" s="142">
        <f>O241*H241</f>
        <v>0</v>
      </c>
      <c r="Q241" s="142">
        <v>0</v>
      </c>
      <c r="R241" s="142">
        <f>Q241*H241</f>
        <v>0</v>
      </c>
      <c r="S241" s="142">
        <v>0</v>
      </c>
      <c r="T241" s="143">
        <f>S241*H241</f>
        <v>0</v>
      </c>
      <c r="AR241" s="144" t="s">
        <v>311</v>
      </c>
      <c r="AT241" s="144" t="s">
        <v>307</v>
      </c>
      <c r="AU241" s="144" t="s">
        <v>86</v>
      </c>
      <c r="AY241" s="18" t="s">
        <v>305</v>
      </c>
      <c r="BE241" s="145">
        <f>IF(N241="základní",J241,0)</f>
        <v>0</v>
      </c>
      <c r="BF241" s="145">
        <f>IF(N241="snížená",J241,0)</f>
        <v>0</v>
      </c>
      <c r="BG241" s="145">
        <f>IF(N241="zákl. přenesená",J241,0)</f>
        <v>0</v>
      </c>
      <c r="BH241" s="145">
        <f>IF(N241="sníž. přenesená",J241,0)</f>
        <v>0</v>
      </c>
      <c r="BI241" s="145">
        <f>IF(N241="nulová",J241,0)</f>
        <v>0</v>
      </c>
      <c r="BJ241" s="18" t="s">
        <v>86</v>
      </c>
      <c r="BK241" s="145">
        <f>ROUND(I241*H241,2)</f>
        <v>0</v>
      </c>
      <c r="BL241" s="18" t="s">
        <v>311</v>
      </c>
      <c r="BM241" s="144" t="s">
        <v>1343</v>
      </c>
    </row>
    <row r="242" spans="2:65" s="1" customFormat="1" ht="11.25">
      <c r="B242" s="33"/>
      <c r="D242" s="146" t="s">
        <v>313</v>
      </c>
      <c r="F242" s="147" t="s">
        <v>7299</v>
      </c>
      <c r="I242" s="148"/>
      <c r="L242" s="33"/>
      <c r="M242" s="149"/>
      <c r="T242" s="54"/>
      <c r="AT242" s="18" t="s">
        <v>313</v>
      </c>
      <c r="AU242" s="18" t="s">
        <v>86</v>
      </c>
    </row>
    <row r="243" spans="2:65" s="1" customFormat="1" ht="21.75" customHeight="1">
      <c r="B243" s="33"/>
      <c r="C243" s="133" t="s">
        <v>828</v>
      </c>
      <c r="D243" s="133" t="s">
        <v>307</v>
      </c>
      <c r="E243" s="134" t="s">
        <v>7365</v>
      </c>
      <c r="F243" s="135" t="s">
        <v>7301</v>
      </c>
      <c r="G243" s="136" t="s">
        <v>7293</v>
      </c>
      <c r="H243" s="137">
        <v>1</v>
      </c>
      <c r="I243" s="138"/>
      <c r="J243" s="139">
        <f>ROUND(I243*H243,2)</f>
        <v>0</v>
      </c>
      <c r="K243" s="135" t="s">
        <v>721</v>
      </c>
      <c r="L243" s="33"/>
      <c r="M243" s="140" t="s">
        <v>42</v>
      </c>
      <c r="N243" s="141" t="s">
        <v>50</v>
      </c>
      <c r="P243" s="142">
        <f>O243*H243</f>
        <v>0</v>
      </c>
      <c r="Q243" s="142">
        <v>0</v>
      </c>
      <c r="R243" s="142">
        <f>Q243*H243</f>
        <v>0</v>
      </c>
      <c r="S243" s="142">
        <v>0</v>
      </c>
      <c r="T243" s="143">
        <f>S243*H243</f>
        <v>0</v>
      </c>
      <c r="AR243" s="144" t="s">
        <v>311</v>
      </c>
      <c r="AT243" s="144" t="s">
        <v>307</v>
      </c>
      <c r="AU243" s="144" t="s">
        <v>86</v>
      </c>
      <c r="AY243" s="18" t="s">
        <v>305</v>
      </c>
      <c r="BE243" s="145">
        <f>IF(N243="základní",J243,0)</f>
        <v>0</v>
      </c>
      <c r="BF243" s="145">
        <f>IF(N243="snížená",J243,0)</f>
        <v>0</v>
      </c>
      <c r="BG243" s="145">
        <f>IF(N243="zákl. přenesená",J243,0)</f>
        <v>0</v>
      </c>
      <c r="BH243" s="145">
        <f>IF(N243="sníž. přenesená",J243,0)</f>
        <v>0</v>
      </c>
      <c r="BI243" s="145">
        <f>IF(N243="nulová",J243,0)</f>
        <v>0</v>
      </c>
      <c r="BJ243" s="18" t="s">
        <v>86</v>
      </c>
      <c r="BK243" s="145">
        <f>ROUND(I243*H243,2)</f>
        <v>0</v>
      </c>
      <c r="BL243" s="18" t="s">
        <v>311</v>
      </c>
      <c r="BM243" s="144" t="s">
        <v>1355</v>
      </c>
    </row>
    <row r="244" spans="2:65" s="1" customFormat="1" ht="11.25">
      <c r="B244" s="33"/>
      <c r="D244" s="146" t="s">
        <v>313</v>
      </c>
      <c r="F244" s="147" t="s">
        <v>7301</v>
      </c>
      <c r="I244" s="148"/>
      <c r="L244" s="33"/>
      <c r="M244" s="149"/>
      <c r="T244" s="54"/>
      <c r="AT244" s="18" t="s">
        <v>313</v>
      </c>
      <c r="AU244" s="18" t="s">
        <v>86</v>
      </c>
    </row>
    <row r="245" spans="2:65" s="1" customFormat="1" ht="21.75" customHeight="1">
      <c r="B245" s="33"/>
      <c r="C245" s="133" t="s">
        <v>835</v>
      </c>
      <c r="D245" s="133" t="s">
        <v>307</v>
      </c>
      <c r="E245" s="134" t="s">
        <v>7366</v>
      </c>
      <c r="F245" s="135" t="s">
        <v>7303</v>
      </c>
      <c r="G245" s="136" t="s">
        <v>7293</v>
      </c>
      <c r="H245" s="137">
        <v>13</v>
      </c>
      <c r="I245" s="138"/>
      <c r="J245" s="139">
        <f>ROUND(I245*H245,2)</f>
        <v>0</v>
      </c>
      <c r="K245" s="135" t="s">
        <v>721</v>
      </c>
      <c r="L245" s="33"/>
      <c r="M245" s="140" t="s">
        <v>42</v>
      </c>
      <c r="N245" s="141" t="s">
        <v>50</v>
      </c>
      <c r="P245" s="142">
        <f>O245*H245</f>
        <v>0</v>
      </c>
      <c r="Q245" s="142">
        <v>0</v>
      </c>
      <c r="R245" s="142">
        <f>Q245*H245</f>
        <v>0</v>
      </c>
      <c r="S245" s="142">
        <v>0</v>
      </c>
      <c r="T245" s="143">
        <f>S245*H245</f>
        <v>0</v>
      </c>
      <c r="AR245" s="144" t="s">
        <v>311</v>
      </c>
      <c r="AT245" s="144" t="s">
        <v>307</v>
      </c>
      <c r="AU245" s="144" t="s">
        <v>86</v>
      </c>
      <c r="AY245" s="18" t="s">
        <v>305</v>
      </c>
      <c r="BE245" s="145">
        <f>IF(N245="základní",J245,0)</f>
        <v>0</v>
      </c>
      <c r="BF245" s="145">
        <f>IF(N245="snížená",J245,0)</f>
        <v>0</v>
      </c>
      <c r="BG245" s="145">
        <f>IF(N245="zákl. přenesená",J245,0)</f>
        <v>0</v>
      </c>
      <c r="BH245" s="145">
        <f>IF(N245="sníž. přenesená",J245,0)</f>
        <v>0</v>
      </c>
      <c r="BI245" s="145">
        <f>IF(N245="nulová",J245,0)</f>
        <v>0</v>
      </c>
      <c r="BJ245" s="18" t="s">
        <v>86</v>
      </c>
      <c r="BK245" s="145">
        <f>ROUND(I245*H245,2)</f>
        <v>0</v>
      </c>
      <c r="BL245" s="18" t="s">
        <v>311</v>
      </c>
      <c r="BM245" s="144" t="s">
        <v>1367</v>
      </c>
    </row>
    <row r="246" spans="2:65" s="1" customFormat="1" ht="11.25">
      <c r="B246" s="33"/>
      <c r="D246" s="146" t="s">
        <v>313</v>
      </c>
      <c r="F246" s="147" t="s">
        <v>7303</v>
      </c>
      <c r="I246" s="148"/>
      <c r="L246" s="33"/>
      <c r="M246" s="149"/>
      <c r="T246" s="54"/>
      <c r="AT246" s="18" t="s">
        <v>313</v>
      </c>
      <c r="AU246" s="18" t="s">
        <v>86</v>
      </c>
    </row>
    <row r="247" spans="2:65" s="1" customFormat="1" ht="16.5" customHeight="1">
      <c r="B247" s="33"/>
      <c r="C247" s="133" t="s">
        <v>842</v>
      </c>
      <c r="D247" s="133" t="s">
        <v>307</v>
      </c>
      <c r="E247" s="134" t="s">
        <v>7367</v>
      </c>
      <c r="F247" s="135" t="s">
        <v>7368</v>
      </c>
      <c r="G247" s="136" t="s">
        <v>7293</v>
      </c>
      <c r="H247" s="137">
        <v>4</v>
      </c>
      <c r="I247" s="138"/>
      <c r="J247" s="139">
        <f>ROUND(I247*H247,2)</f>
        <v>0</v>
      </c>
      <c r="K247" s="135" t="s">
        <v>721</v>
      </c>
      <c r="L247" s="33"/>
      <c r="M247" s="140" t="s">
        <v>42</v>
      </c>
      <c r="N247" s="141" t="s">
        <v>50</v>
      </c>
      <c r="P247" s="142">
        <f>O247*H247</f>
        <v>0</v>
      </c>
      <c r="Q247" s="142">
        <v>0</v>
      </c>
      <c r="R247" s="142">
        <f>Q247*H247</f>
        <v>0</v>
      </c>
      <c r="S247" s="142">
        <v>0</v>
      </c>
      <c r="T247" s="143">
        <f>S247*H247</f>
        <v>0</v>
      </c>
      <c r="AR247" s="144" t="s">
        <v>311</v>
      </c>
      <c r="AT247" s="144" t="s">
        <v>307</v>
      </c>
      <c r="AU247" s="144" t="s">
        <v>86</v>
      </c>
      <c r="AY247" s="18" t="s">
        <v>305</v>
      </c>
      <c r="BE247" s="145">
        <f>IF(N247="základní",J247,0)</f>
        <v>0</v>
      </c>
      <c r="BF247" s="145">
        <f>IF(N247="snížená",J247,0)</f>
        <v>0</v>
      </c>
      <c r="BG247" s="145">
        <f>IF(N247="zákl. přenesená",J247,0)</f>
        <v>0</v>
      </c>
      <c r="BH247" s="145">
        <f>IF(N247="sníž. přenesená",J247,0)</f>
        <v>0</v>
      </c>
      <c r="BI247" s="145">
        <f>IF(N247="nulová",J247,0)</f>
        <v>0</v>
      </c>
      <c r="BJ247" s="18" t="s">
        <v>86</v>
      </c>
      <c r="BK247" s="145">
        <f>ROUND(I247*H247,2)</f>
        <v>0</v>
      </c>
      <c r="BL247" s="18" t="s">
        <v>311</v>
      </c>
      <c r="BM247" s="144" t="s">
        <v>1380</v>
      </c>
    </row>
    <row r="248" spans="2:65" s="1" customFormat="1" ht="11.25">
      <c r="B248" s="33"/>
      <c r="D248" s="146" t="s">
        <v>313</v>
      </c>
      <c r="F248" s="147" t="s">
        <v>7368</v>
      </c>
      <c r="I248" s="148"/>
      <c r="L248" s="33"/>
      <c r="M248" s="149"/>
      <c r="T248" s="54"/>
      <c r="AT248" s="18" t="s">
        <v>313</v>
      </c>
      <c r="AU248" s="18" t="s">
        <v>86</v>
      </c>
    </row>
    <row r="249" spans="2:65" s="1" customFormat="1" ht="16.5" customHeight="1">
      <c r="B249" s="33"/>
      <c r="C249" s="133" t="s">
        <v>849</v>
      </c>
      <c r="D249" s="133" t="s">
        <v>307</v>
      </c>
      <c r="E249" s="134" t="s">
        <v>7369</v>
      </c>
      <c r="F249" s="135" t="s">
        <v>7305</v>
      </c>
      <c r="G249" s="136" t="s">
        <v>7293</v>
      </c>
      <c r="H249" s="137">
        <v>1</v>
      </c>
      <c r="I249" s="138"/>
      <c r="J249" s="139">
        <f>ROUND(I249*H249,2)</f>
        <v>0</v>
      </c>
      <c r="K249" s="135" t="s">
        <v>721</v>
      </c>
      <c r="L249" s="33"/>
      <c r="M249" s="140" t="s">
        <v>42</v>
      </c>
      <c r="N249" s="141" t="s">
        <v>50</v>
      </c>
      <c r="P249" s="142">
        <f>O249*H249</f>
        <v>0</v>
      </c>
      <c r="Q249" s="142">
        <v>0</v>
      </c>
      <c r="R249" s="142">
        <f>Q249*H249</f>
        <v>0</v>
      </c>
      <c r="S249" s="142">
        <v>0</v>
      </c>
      <c r="T249" s="143">
        <f>S249*H249</f>
        <v>0</v>
      </c>
      <c r="AR249" s="144" t="s">
        <v>311</v>
      </c>
      <c r="AT249" s="144" t="s">
        <v>307</v>
      </c>
      <c r="AU249" s="144" t="s">
        <v>86</v>
      </c>
      <c r="AY249" s="18" t="s">
        <v>305</v>
      </c>
      <c r="BE249" s="145">
        <f>IF(N249="základní",J249,0)</f>
        <v>0</v>
      </c>
      <c r="BF249" s="145">
        <f>IF(N249="snížená",J249,0)</f>
        <v>0</v>
      </c>
      <c r="BG249" s="145">
        <f>IF(N249="zákl. přenesená",J249,0)</f>
        <v>0</v>
      </c>
      <c r="BH249" s="145">
        <f>IF(N249="sníž. přenesená",J249,0)</f>
        <v>0</v>
      </c>
      <c r="BI249" s="145">
        <f>IF(N249="nulová",J249,0)</f>
        <v>0</v>
      </c>
      <c r="BJ249" s="18" t="s">
        <v>86</v>
      </c>
      <c r="BK249" s="145">
        <f>ROUND(I249*H249,2)</f>
        <v>0</v>
      </c>
      <c r="BL249" s="18" t="s">
        <v>311</v>
      </c>
      <c r="BM249" s="144" t="s">
        <v>1392</v>
      </c>
    </row>
    <row r="250" spans="2:65" s="1" customFormat="1" ht="11.25">
      <c r="B250" s="33"/>
      <c r="D250" s="146" t="s">
        <v>313</v>
      </c>
      <c r="F250" s="147" t="s">
        <v>7305</v>
      </c>
      <c r="I250" s="148"/>
      <c r="L250" s="33"/>
      <c r="M250" s="149"/>
      <c r="T250" s="54"/>
      <c r="AT250" s="18" t="s">
        <v>313</v>
      </c>
      <c r="AU250" s="18" t="s">
        <v>86</v>
      </c>
    </row>
    <row r="251" spans="2:65" s="1" customFormat="1" ht="16.5" customHeight="1">
      <c r="B251" s="33"/>
      <c r="C251" s="133" t="s">
        <v>856</v>
      </c>
      <c r="D251" s="133" t="s">
        <v>307</v>
      </c>
      <c r="E251" s="134" t="s">
        <v>7370</v>
      </c>
      <c r="F251" s="135" t="s">
        <v>7371</v>
      </c>
      <c r="G251" s="136" t="s">
        <v>7293</v>
      </c>
      <c r="H251" s="137">
        <v>2</v>
      </c>
      <c r="I251" s="138"/>
      <c r="J251" s="139">
        <f>ROUND(I251*H251,2)</f>
        <v>0</v>
      </c>
      <c r="K251" s="135" t="s">
        <v>721</v>
      </c>
      <c r="L251" s="33"/>
      <c r="M251" s="140" t="s">
        <v>42</v>
      </c>
      <c r="N251" s="141" t="s">
        <v>50</v>
      </c>
      <c r="P251" s="142">
        <f>O251*H251</f>
        <v>0</v>
      </c>
      <c r="Q251" s="142">
        <v>0</v>
      </c>
      <c r="R251" s="142">
        <f>Q251*H251</f>
        <v>0</v>
      </c>
      <c r="S251" s="142">
        <v>0</v>
      </c>
      <c r="T251" s="143">
        <f>S251*H251</f>
        <v>0</v>
      </c>
      <c r="AR251" s="144" t="s">
        <v>311</v>
      </c>
      <c r="AT251" s="144" t="s">
        <v>307</v>
      </c>
      <c r="AU251" s="144" t="s">
        <v>86</v>
      </c>
      <c r="AY251" s="18" t="s">
        <v>305</v>
      </c>
      <c r="BE251" s="145">
        <f>IF(N251="základní",J251,0)</f>
        <v>0</v>
      </c>
      <c r="BF251" s="145">
        <f>IF(N251="snížená",J251,0)</f>
        <v>0</v>
      </c>
      <c r="BG251" s="145">
        <f>IF(N251="zákl. přenesená",J251,0)</f>
        <v>0</v>
      </c>
      <c r="BH251" s="145">
        <f>IF(N251="sníž. přenesená",J251,0)</f>
        <v>0</v>
      </c>
      <c r="BI251" s="145">
        <f>IF(N251="nulová",J251,0)</f>
        <v>0</v>
      </c>
      <c r="BJ251" s="18" t="s">
        <v>86</v>
      </c>
      <c r="BK251" s="145">
        <f>ROUND(I251*H251,2)</f>
        <v>0</v>
      </c>
      <c r="BL251" s="18" t="s">
        <v>311</v>
      </c>
      <c r="BM251" s="144" t="s">
        <v>1404</v>
      </c>
    </row>
    <row r="252" spans="2:65" s="1" customFormat="1" ht="11.25">
      <c r="B252" s="33"/>
      <c r="D252" s="146" t="s">
        <v>313</v>
      </c>
      <c r="F252" s="147" t="s">
        <v>7371</v>
      </c>
      <c r="I252" s="148"/>
      <c r="L252" s="33"/>
      <c r="M252" s="149"/>
      <c r="T252" s="54"/>
      <c r="AT252" s="18" t="s">
        <v>313</v>
      </c>
      <c r="AU252" s="18" t="s">
        <v>86</v>
      </c>
    </row>
    <row r="253" spans="2:65" s="1" customFormat="1" ht="16.5" customHeight="1">
      <c r="B253" s="33"/>
      <c r="C253" s="133" t="s">
        <v>864</v>
      </c>
      <c r="D253" s="133" t="s">
        <v>307</v>
      </c>
      <c r="E253" s="134" t="s">
        <v>7372</v>
      </c>
      <c r="F253" s="135" t="s">
        <v>7307</v>
      </c>
      <c r="G253" s="136" t="s">
        <v>7293</v>
      </c>
      <c r="H253" s="137">
        <v>2</v>
      </c>
      <c r="I253" s="138"/>
      <c r="J253" s="139">
        <f>ROUND(I253*H253,2)</f>
        <v>0</v>
      </c>
      <c r="K253" s="135" t="s">
        <v>721</v>
      </c>
      <c r="L253" s="33"/>
      <c r="M253" s="140" t="s">
        <v>42</v>
      </c>
      <c r="N253" s="141" t="s">
        <v>50</v>
      </c>
      <c r="P253" s="142">
        <f>O253*H253</f>
        <v>0</v>
      </c>
      <c r="Q253" s="142">
        <v>0</v>
      </c>
      <c r="R253" s="142">
        <f>Q253*H253</f>
        <v>0</v>
      </c>
      <c r="S253" s="142">
        <v>0</v>
      </c>
      <c r="T253" s="143">
        <f>S253*H253</f>
        <v>0</v>
      </c>
      <c r="AR253" s="144" t="s">
        <v>311</v>
      </c>
      <c r="AT253" s="144" t="s">
        <v>307</v>
      </c>
      <c r="AU253" s="144" t="s">
        <v>86</v>
      </c>
      <c r="AY253" s="18" t="s">
        <v>305</v>
      </c>
      <c r="BE253" s="145">
        <f>IF(N253="základní",J253,0)</f>
        <v>0</v>
      </c>
      <c r="BF253" s="145">
        <f>IF(N253="snížená",J253,0)</f>
        <v>0</v>
      </c>
      <c r="BG253" s="145">
        <f>IF(N253="zákl. přenesená",J253,0)</f>
        <v>0</v>
      </c>
      <c r="BH253" s="145">
        <f>IF(N253="sníž. přenesená",J253,0)</f>
        <v>0</v>
      </c>
      <c r="BI253" s="145">
        <f>IF(N253="nulová",J253,0)</f>
        <v>0</v>
      </c>
      <c r="BJ253" s="18" t="s">
        <v>86</v>
      </c>
      <c r="BK253" s="145">
        <f>ROUND(I253*H253,2)</f>
        <v>0</v>
      </c>
      <c r="BL253" s="18" t="s">
        <v>311</v>
      </c>
      <c r="BM253" s="144" t="s">
        <v>1418</v>
      </c>
    </row>
    <row r="254" spans="2:65" s="1" customFormat="1" ht="11.25">
      <c r="B254" s="33"/>
      <c r="D254" s="146" t="s">
        <v>313</v>
      </c>
      <c r="F254" s="147" t="s">
        <v>7307</v>
      </c>
      <c r="I254" s="148"/>
      <c r="L254" s="33"/>
      <c r="M254" s="149"/>
      <c r="T254" s="54"/>
      <c r="AT254" s="18" t="s">
        <v>313</v>
      </c>
      <c r="AU254" s="18" t="s">
        <v>86</v>
      </c>
    </row>
    <row r="255" spans="2:65" s="1" customFormat="1" ht="16.5" customHeight="1">
      <c r="B255" s="33"/>
      <c r="C255" s="133" t="s">
        <v>872</v>
      </c>
      <c r="D255" s="133" t="s">
        <v>307</v>
      </c>
      <c r="E255" s="134" t="s">
        <v>7373</v>
      </c>
      <c r="F255" s="135" t="s">
        <v>7309</v>
      </c>
      <c r="G255" s="136" t="s">
        <v>7293</v>
      </c>
      <c r="H255" s="137">
        <v>1</v>
      </c>
      <c r="I255" s="138"/>
      <c r="J255" s="139">
        <f>ROUND(I255*H255,2)</f>
        <v>0</v>
      </c>
      <c r="K255" s="135" t="s">
        <v>721</v>
      </c>
      <c r="L255" s="33"/>
      <c r="M255" s="140" t="s">
        <v>42</v>
      </c>
      <c r="N255" s="141" t="s">
        <v>50</v>
      </c>
      <c r="P255" s="142">
        <f>O255*H255</f>
        <v>0</v>
      </c>
      <c r="Q255" s="142">
        <v>0</v>
      </c>
      <c r="R255" s="142">
        <f>Q255*H255</f>
        <v>0</v>
      </c>
      <c r="S255" s="142">
        <v>0</v>
      </c>
      <c r="T255" s="143">
        <f>S255*H255</f>
        <v>0</v>
      </c>
      <c r="AR255" s="144" t="s">
        <v>311</v>
      </c>
      <c r="AT255" s="144" t="s">
        <v>307</v>
      </c>
      <c r="AU255" s="144" t="s">
        <v>86</v>
      </c>
      <c r="AY255" s="18" t="s">
        <v>305</v>
      </c>
      <c r="BE255" s="145">
        <f>IF(N255="základní",J255,0)</f>
        <v>0</v>
      </c>
      <c r="BF255" s="145">
        <f>IF(N255="snížená",J255,0)</f>
        <v>0</v>
      </c>
      <c r="BG255" s="145">
        <f>IF(N255="zákl. přenesená",J255,0)</f>
        <v>0</v>
      </c>
      <c r="BH255" s="145">
        <f>IF(N255="sníž. přenesená",J255,0)</f>
        <v>0</v>
      </c>
      <c r="BI255" s="145">
        <f>IF(N255="nulová",J255,0)</f>
        <v>0</v>
      </c>
      <c r="BJ255" s="18" t="s">
        <v>86</v>
      </c>
      <c r="BK255" s="145">
        <f>ROUND(I255*H255,2)</f>
        <v>0</v>
      </c>
      <c r="BL255" s="18" t="s">
        <v>311</v>
      </c>
      <c r="BM255" s="144" t="s">
        <v>1431</v>
      </c>
    </row>
    <row r="256" spans="2:65" s="1" customFormat="1" ht="11.25">
      <c r="B256" s="33"/>
      <c r="D256" s="146" t="s">
        <v>313</v>
      </c>
      <c r="F256" s="147" t="s">
        <v>7309</v>
      </c>
      <c r="I256" s="148"/>
      <c r="L256" s="33"/>
      <c r="M256" s="149"/>
      <c r="T256" s="54"/>
      <c r="AT256" s="18" t="s">
        <v>313</v>
      </c>
      <c r="AU256" s="18" t="s">
        <v>86</v>
      </c>
    </row>
    <row r="257" spans="2:65" s="1" customFormat="1" ht="16.5" customHeight="1">
      <c r="B257" s="33"/>
      <c r="C257" s="133" t="s">
        <v>880</v>
      </c>
      <c r="D257" s="133" t="s">
        <v>307</v>
      </c>
      <c r="E257" s="134" t="s">
        <v>7374</v>
      </c>
      <c r="F257" s="135" t="s">
        <v>7375</v>
      </c>
      <c r="G257" s="136" t="s">
        <v>199</v>
      </c>
      <c r="H257" s="137">
        <v>25</v>
      </c>
      <c r="I257" s="138"/>
      <c r="J257" s="139">
        <f>ROUND(I257*H257,2)</f>
        <v>0</v>
      </c>
      <c r="K257" s="135" t="s">
        <v>721</v>
      </c>
      <c r="L257" s="33"/>
      <c r="M257" s="140" t="s">
        <v>42</v>
      </c>
      <c r="N257" s="141" t="s">
        <v>50</v>
      </c>
      <c r="P257" s="142">
        <f>O257*H257</f>
        <v>0</v>
      </c>
      <c r="Q257" s="142">
        <v>0</v>
      </c>
      <c r="R257" s="142">
        <f>Q257*H257</f>
        <v>0</v>
      </c>
      <c r="S257" s="142">
        <v>0</v>
      </c>
      <c r="T257" s="143">
        <f>S257*H257</f>
        <v>0</v>
      </c>
      <c r="AR257" s="144" t="s">
        <v>311</v>
      </c>
      <c r="AT257" s="144" t="s">
        <v>307</v>
      </c>
      <c r="AU257" s="144" t="s">
        <v>86</v>
      </c>
      <c r="AY257" s="18" t="s">
        <v>305</v>
      </c>
      <c r="BE257" s="145">
        <f>IF(N257="základní",J257,0)</f>
        <v>0</v>
      </c>
      <c r="BF257" s="145">
        <f>IF(N257="snížená",J257,0)</f>
        <v>0</v>
      </c>
      <c r="BG257" s="145">
        <f>IF(N257="zákl. přenesená",J257,0)</f>
        <v>0</v>
      </c>
      <c r="BH257" s="145">
        <f>IF(N257="sníž. přenesená",J257,0)</f>
        <v>0</v>
      </c>
      <c r="BI257" s="145">
        <f>IF(N257="nulová",J257,0)</f>
        <v>0</v>
      </c>
      <c r="BJ257" s="18" t="s">
        <v>86</v>
      </c>
      <c r="BK257" s="145">
        <f>ROUND(I257*H257,2)</f>
        <v>0</v>
      </c>
      <c r="BL257" s="18" t="s">
        <v>311</v>
      </c>
      <c r="BM257" s="144" t="s">
        <v>1444</v>
      </c>
    </row>
    <row r="258" spans="2:65" s="1" customFormat="1" ht="11.25">
      <c r="B258" s="33"/>
      <c r="D258" s="146" t="s">
        <v>313</v>
      </c>
      <c r="F258" s="147" t="s">
        <v>7375</v>
      </c>
      <c r="I258" s="148"/>
      <c r="L258" s="33"/>
      <c r="M258" s="149"/>
      <c r="T258" s="54"/>
      <c r="AT258" s="18" t="s">
        <v>313</v>
      </c>
      <c r="AU258" s="18" t="s">
        <v>86</v>
      </c>
    </row>
    <row r="259" spans="2:65" s="1" customFormat="1" ht="16.5" customHeight="1">
      <c r="B259" s="33"/>
      <c r="C259" s="133" t="s">
        <v>888</v>
      </c>
      <c r="D259" s="133" t="s">
        <v>307</v>
      </c>
      <c r="E259" s="134" t="s">
        <v>7376</v>
      </c>
      <c r="F259" s="135" t="s">
        <v>7315</v>
      </c>
      <c r="G259" s="136" t="s">
        <v>199</v>
      </c>
      <c r="H259" s="137">
        <v>24</v>
      </c>
      <c r="I259" s="138"/>
      <c r="J259" s="139">
        <f>ROUND(I259*H259,2)</f>
        <v>0</v>
      </c>
      <c r="K259" s="135" t="s">
        <v>721</v>
      </c>
      <c r="L259" s="33"/>
      <c r="M259" s="140" t="s">
        <v>42</v>
      </c>
      <c r="N259" s="141" t="s">
        <v>50</v>
      </c>
      <c r="P259" s="142">
        <f>O259*H259</f>
        <v>0</v>
      </c>
      <c r="Q259" s="142">
        <v>0</v>
      </c>
      <c r="R259" s="142">
        <f>Q259*H259</f>
        <v>0</v>
      </c>
      <c r="S259" s="142">
        <v>0</v>
      </c>
      <c r="T259" s="143">
        <f>S259*H259</f>
        <v>0</v>
      </c>
      <c r="AR259" s="144" t="s">
        <v>311</v>
      </c>
      <c r="AT259" s="144" t="s">
        <v>307</v>
      </c>
      <c r="AU259" s="144" t="s">
        <v>86</v>
      </c>
      <c r="AY259" s="18" t="s">
        <v>305</v>
      </c>
      <c r="BE259" s="145">
        <f>IF(N259="základní",J259,0)</f>
        <v>0</v>
      </c>
      <c r="BF259" s="145">
        <f>IF(N259="snížená",J259,0)</f>
        <v>0</v>
      </c>
      <c r="BG259" s="145">
        <f>IF(N259="zákl. přenesená",J259,0)</f>
        <v>0</v>
      </c>
      <c r="BH259" s="145">
        <f>IF(N259="sníž. přenesená",J259,0)</f>
        <v>0</v>
      </c>
      <c r="BI259" s="145">
        <f>IF(N259="nulová",J259,0)</f>
        <v>0</v>
      </c>
      <c r="BJ259" s="18" t="s">
        <v>86</v>
      </c>
      <c r="BK259" s="145">
        <f>ROUND(I259*H259,2)</f>
        <v>0</v>
      </c>
      <c r="BL259" s="18" t="s">
        <v>311</v>
      </c>
      <c r="BM259" s="144" t="s">
        <v>1457</v>
      </c>
    </row>
    <row r="260" spans="2:65" s="1" customFormat="1" ht="11.25">
      <c r="B260" s="33"/>
      <c r="D260" s="146" t="s">
        <v>313</v>
      </c>
      <c r="F260" s="147" t="s">
        <v>7315</v>
      </c>
      <c r="I260" s="148"/>
      <c r="L260" s="33"/>
      <c r="M260" s="149"/>
      <c r="T260" s="54"/>
      <c r="AT260" s="18" t="s">
        <v>313</v>
      </c>
      <c r="AU260" s="18" t="s">
        <v>86</v>
      </c>
    </row>
    <row r="261" spans="2:65" s="11" customFormat="1" ht="25.9" customHeight="1">
      <c r="B261" s="121"/>
      <c r="D261" s="122" t="s">
        <v>78</v>
      </c>
      <c r="E261" s="123" t="s">
        <v>96</v>
      </c>
      <c r="F261" s="123" t="s">
        <v>7377</v>
      </c>
      <c r="I261" s="124"/>
      <c r="J261" s="125">
        <f>BK261</f>
        <v>0</v>
      </c>
      <c r="L261" s="121"/>
      <c r="M261" s="126"/>
      <c r="P261" s="127">
        <f>SUM(P262:P267)</f>
        <v>0</v>
      </c>
      <c r="R261" s="127">
        <f>SUM(R262:R267)</f>
        <v>0</v>
      </c>
      <c r="T261" s="128">
        <f>SUM(T262:T267)</f>
        <v>0</v>
      </c>
      <c r="AR261" s="122" t="s">
        <v>86</v>
      </c>
      <c r="AT261" s="129" t="s">
        <v>78</v>
      </c>
      <c r="AU261" s="129" t="s">
        <v>79</v>
      </c>
      <c r="AY261" s="122" t="s">
        <v>305</v>
      </c>
      <c r="BK261" s="130">
        <f>SUM(BK262:BK267)</f>
        <v>0</v>
      </c>
    </row>
    <row r="262" spans="2:65" s="1" customFormat="1" ht="24.2" customHeight="1">
      <c r="B262" s="33"/>
      <c r="C262" s="133" t="s">
        <v>896</v>
      </c>
      <c r="D262" s="133" t="s">
        <v>307</v>
      </c>
      <c r="E262" s="134" t="s">
        <v>7378</v>
      </c>
      <c r="F262" s="135" t="s">
        <v>7379</v>
      </c>
      <c r="G262" s="136" t="s">
        <v>5668</v>
      </c>
      <c r="H262" s="137">
        <v>1</v>
      </c>
      <c r="I262" s="138"/>
      <c r="J262" s="139">
        <f>ROUND(I262*H262,2)</f>
        <v>0</v>
      </c>
      <c r="K262" s="135" t="s">
        <v>721</v>
      </c>
      <c r="L262" s="33"/>
      <c r="M262" s="140" t="s">
        <v>42</v>
      </c>
      <c r="N262" s="141" t="s">
        <v>50</v>
      </c>
      <c r="P262" s="142">
        <f>O262*H262</f>
        <v>0</v>
      </c>
      <c r="Q262" s="142">
        <v>0</v>
      </c>
      <c r="R262" s="142">
        <f>Q262*H262</f>
        <v>0</v>
      </c>
      <c r="S262" s="142">
        <v>0</v>
      </c>
      <c r="T262" s="143">
        <f>S262*H262</f>
        <v>0</v>
      </c>
      <c r="AR262" s="144" t="s">
        <v>311</v>
      </c>
      <c r="AT262" s="144" t="s">
        <v>307</v>
      </c>
      <c r="AU262" s="144" t="s">
        <v>86</v>
      </c>
      <c r="AY262" s="18" t="s">
        <v>305</v>
      </c>
      <c r="BE262" s="145">
        <f>IF(N262="základní",J262,0)</f>
        <v>0</v>
      </c>
      <c r="BF262" s="145">
        <f>IF(N262="snížená",J262,0)</f>
        <v>0</v>
      </c>
      <c r="BG262" s="145">
        <f>IF(N262="zákl. přenesená",J262,0)</f>
        <v>0</v>
      </c>
      <c r="BH262" s="145">
        <f>IF(N262="sníž. přenesená",J262,0)</f>
        <v>0</v>
      </c>
      <c r="BI262" s="145">
        <f>IF(N262="nulová",J262,0)</f>
        <v>0</v>
      </c>
      <c r="BJ262" s="18" t="s">
        <v>86</v>
      </c>
      <c r="BK262" s="145">
        <f>ROUND(I262*H262,2)</f>
        <v>0</v>
      </c>
      <c r="BL262" s="18" t="s">
        <v>311</v>
      </c>
      <c r="BM262" s="144" t="s">
        <v>1479</v>
      </c>
    </row>
    <row r="263" spans="2:65" s="1" customFormat="1" ht="11.25">
      <c r="B263" s="33"/>
      <c r="D263" s="146" t="s">
        <v>313</v>
      </c>
      <c r="F263" s="147" t="s">
        <v>7379</v>
      </c>
      <c r="I263" s="148"/>
      <c r="L263" s="33"/>
      <c r="M263" s="149"/>
      <c r="T263" s="54"/>
      <c r="AT263" s="18" t="s">
        <v>313</v>
      </c>
      <c r="AU263" s="18" t="s">
        <v>86</v>
      </c>
    </row>
    <row r="264" spans="2:65" s="1" customFormat="1" ht="24.2" customHeight="1">
      <c r="B264" s="33"/>
      <c r="C264" s="133" t="s">
        <v>904</v>
      </c>
      <c r="D264" s="133" t="s">
        <v>307</v>
      </c>
      <c r="E264" s="134" t="s">
        <v>7380</v>
      </c>
      <c r="F264" s="135" t="s">
        <v>7381</v>
      </c>
      <c r="G264" s="136" t="s">
        <v>5668</v>
      </c>
      <c r="H264" s="137">
        <v>1</v>
      </c>
      <c r="I264" s="138"/>
      <c r="J264" s="139">
        <f>ROUND(I264*H264,2)</f>
        <v>0</v>
      </c>
      <c r="K264" s="135" t="s">
        <v>721</v>
      </c>
      <c r="L264" s="33"/>
      <c r="M264" s="140" t="s">
        <v>42</v>
      </c>
      <c r="N264" s="141" t="s">
        <v>50</v>
      </c>
      <c r="P264" s="142">
        <f>O264*H264</f>
        <v>0</v>
      </c>
      <c r="Q264" s="142">
        <v>0</v>
      </c>
      <c r="R264" s="142">
        <f>Q264*H264</f>
        <v>0</v>
      </c>
      <c r="S264" s="142">
        <v>0</v>
      </c>
      <c r="T264" s="143">
        <f>S264*H264</f>
        <v>0</v>
      </c>
      <c r="AR264" s="144" t="s">
        <v>311</v>
      </c>
      <c r="AT264" s="144" t="s">
        <v>307</v>
      </c>
      <c r="AU264" s="144" t="s">
        <v>86</v>
      </c>
      <c r="AY264" s="18" t="s">
        <v>305</v>
      </c>
      <c r="BE264" s="145">
        <f>IF(N264="základní",J264,0)</f>
        <v>0</v>
      </c>
      <c r="BF264" s="145">
        <f>IF(N264="snížená",J264,0)</f>
        <v>0</v>
      </c>
      <c r="BG264" s="145">
        <f>IF(N264="zákl. přenesená",J264,0)</f>
        <v>0</v>
      </c>
      <c r="BH264" s="145">
        <f>IF(N264="sníž. přenesená",J264,0)</f>
        <v>0</v>
      </c>
      <c r="BI264" s="145">
        <f>IF(N264="nulová",J264,0)</f>
        <v>0</v>
      </c>
      <c r="BJ264" s="18" t="s">
        <v>86</v>
      </c>
      <c r="BK264" s="145">
        <f>ROUND(I264*H264,2)</f>
        <v>0</v>
      </c>
      <c r="BL264" s="18" t="s">
        <v>311</v>
      </c>
      <c r="BM264" s="144" t="s">
        <v>1490</v>
      </c>
    </row>
    <row r="265" spans="2:65" s="1" customFormat="1" ht="19.5">
      <c r="B265" s="33"/>
      <c r="D265" s="146" t="s">
        <v>313</v>
      </c>
      <c r="F265" s="147" t="s">
        <v>7381</v>
      </c>
      <c r="I265" s="148"/>
      <c r="L265" s="33"/>
      <c r="M265" s="149"/>
      <c r="T265" s="54"/>
      <c r="AT265" s="18" t="s">
        <v>313</v>
      </c>
      <c r="AU265" s="18" t="s">
        <v>86</v>
      </c>
    </row>
    <row r="266" spans="2:65" s="1" customFormat="1" ht="49.15" customHeight="1">
      <c r="B266" s="33"/>
      <c r="C266" s="133" t="s">
        <v>914</v>
      </c>
      <c r="D266" s="133" t="s">
        <v>307</v>
      </c>
      <c r="E266" s="134" t="s">
        <v>7382</v>
      </c>
      <c r="F266" s="135" t="s">
        <v>7238</v>
      </c>
      <c r="G266" s="136" t="s">
        <v>402</v>
      </c>
      <c r="H266" s="137">
        <v>14</v>
      </c>
      <c r="I266" s="138"/>
      <c r="J266" s="139">
        <f>ROUND(I266*H266,2)</f>
        <v>0</v>
      </c>
      <c r="K266" s="135" t="s">
        <v>721</v>
      </c>
      <c r="L266" s="33"/>
      <c r="M266" s="140" t="s">
        <v>42</v>
      </c>
      <c r="N266" s="141" t="s">
        <v>50</v>
      </c>
      <c r="P266" s="142">
        <f>O266*H266</f>
        <v>0</v>
      </c>
      <c r="Q266" s="142">
        <v>0</v>
      </c>
      <c r="R266" s="142">
        <f>Q266*H266</f>
        <v>0</v>
      </c>
      <c r="S266" s="142">
        <v>0</v>
      </c>
      <c r="T266" s="143">
        <f>S266*H266</f>
        <v>0</v>
      </c>
      <c r="AR266" s="144" t="s">
        <v>311</v>
      </c>
      <c r="AT266" s="144" t="s">
        <v>307</v>
      </c>
      <c r="AU266" s="144" t="s">
        <v>86</v>
      </c>
      <c r="AY266" s="18" t="s">
        <v>305</v>
      </c>
      <c r="BE266" s="145">
        <f>IF(N266="základní",J266,0)</f>
        <v>0</v>
      </c>
      <c r="BF266" s="145">
        <f>IF(N266="snížená",J266,0)</f>
        <v>0</v>
      </c>
      <c r="BG266" s="145">
        <f>IF(N266="zákl. přenesená",J266,0)</f>
        <v>0</v>
      </c>
      <c r="BH266" s="145">
        <f>IF(N266="sníž. přenesená",J266,0)</f>
        <v>0</v>
      </c>
      <c r="BI266" s="145">
        <f>IF(N266="nulová",J266,0)</f>
        <v>0</v>
      </c>
      <c r="BJ266" s="18" t="s">
        <v>86</v>
      </c>
      <c r="BK266" s="145">
        <f>ROUND(I266*H266,2)</f>
        <v>0</v>
      </c>
      <c r="BL266" s="18" t="s">
        <v>311</v>
      </c>
      <c r="BM266" s="144" t="s">
        <v>1500</v>
      </c>
    </row>
    <row r="267" spans="2:65" s="1" customFormat="1" ht="29.25">
      <c r="B267" s="33"/>
      <c r="D267" s="146" t="s">
        <v>313</v>
      </c>
      <c r="F267" s="147" t="s">
        <v>7238</v>
      </c>
      <c r="I267" s="148"/>
      <c r="L267" s="33"/>
      <c r="M267" s="149"/>
      <c r="T267" s="54"/>
      <c r="AT267" s="18" t="s">
        <v>313</v>
      </c>
      <c r="AU267" s="18" t="s">
        <v>86</v>
      </c>
    </row>
    <row r="268" spans="2:65" s="11" customFormat="1" ht="25.9" customHeight="1">
      <c r="B268" s="121"/>
      <c r="D268" s="122" t="s">
        <v>78</v>
      </c>
      <c r="E268" s="123" t="s">
        <v>311</v>
      </c>
      <c r="F268" s="123" t="s">
        <v>7383</v>
      </c>
      <c r="I268" s="124"/>
      <c r="J268" s="125">
        <f>BK268</f>
        <v>0</v>
      </c>
      <c r="L268" s="121"/>
      <c r="M268" s="126"/>
      <c r="P268" s="127">
        <f>SUM(P269:P341)</f>
        <v>0</v>
      </c>
      <c r="R268" s="127">
        <f>SUM(R269:R341)</f>
        <v>0</v>
      </c>
      <c r="T268" s="128">
        <f>SUM(T269:T341)</f>
        <v>0</v>
      </c>
      <c r="AR268" s="122" t="s">
        <v>86</v>
      </c>
      <c r="AT268" s="129" t="s">
        <v>78</v>
      </c>
      <c r="AU268" s="129" t="s">
        <v>79</v>
      </c>
      <c r="AY268" s="122" t="s">
        <v>305</v>
      </c>
      <c r="BK268" s="130">
        <f>SUM(BK269:BK341)</f>
        <v>0</v>
      </c>
    </row>
    <row r="269" spans="2:65" s="1" customFormat="1" ht="21.75" customHeight="1">
      <c r="B269" s="33"/>
      <c r="C269" s="133" t="s">
        <v>923</v>
      </c>
      <c r="D269" s="133" t="s">
        <v>307</v>
      </c>
      <c r="E269" s="134" t="s">
        <v>7384</v>
      </c>
      <c r="F269" s="135" t="s">
        <v>7385</v>
      </c>
      <c r="G269" s="136" t="s">
        <v>5668</v>
      </c>
      <c r="H269" s="137">
        <v>1</v>
      </c>
      <c r="I269" s="138"/>
      <c r="J269" s="139">
        <f>ROUND(I269*H269,2)</f>
        <v>0</v>
      </c>
      <c r="K269" s="135" t="s">
        <v>721</v>
      </c>
      <c r="L269" s="33"/>
      <c r="M269" s="140" t="s">
        <v>42</v>
      </c>
      <c r="N269" s="141" t="s">
        <v>50</v>
      </c>
      <c r="P269" s="142">
        <f>O269*H269</f>
        <v>0</v>
      </c>
      <c r="Q269" s="142">
        <v>0</v>
      </c>
      <c r="R269" s="142">
        <f>Q269*H269</f>
        <v>0</v>
      </c>
      <c r="S269" s="142">
        <v>0</v>
      </c>
      <c r="T269" s="143">
        <f>S269*H269</f>
        <v>0</v>
      </c>
      <c r="AR269" s="144" t="s">
        <v>311</v>
      </c>
      <c r="AT269" s="144" t="s">
        <v>307</v>
      </c>
      <c r="AU269" s="144" t="s">
        <v>86</v>
      </c>
      <c r="AY269" s="18" t="s">
        <v>305</v>
      </c>
      <c r="BE269" s="145">
        <f>IF(N269="základní",J269,0)</f>
        <v>0</v>
      </c>
      <c r="BF269" s="145">
        <f>IF(N269="snížená",J269,0)</f>
        <v>0</v>
      </c>
      <c r="BG269" s="145">
        <f>IF(N269="zákl. přenesená",J269,0)</f>
        <v>0</v>
      </c>
      <c r="BH269" s="145">
        <f>IF(N269="sníž. přenesená",J269,0)</f>
        <v>0</v>
      </c>
      <c r="BI269" s="145">
        <f>IF(N269="nulová",J269,0)</f>
        <v>0</v>
      </c>
      <c r="BJ269" s="18" t="s">
        <v>86</v>
      </c>
      <c r="BK269" s="145">
        <f>ROUND(I269*H269,2)</f>
        <v>0</v>
      </c>
      <c r="BL269" s="18" t="s">
        <v>311</v>
      </c>
      <c r="BM269" s="144" t="s">
        <v>1510</v>
      </c>
    </row>
    <row r="270" spans="2:65" s="1" customFormat="1" ht="11.25">
      <c r="B270" s="33"/>
      <c r="D270" s="146" t="s">
        <v>313</v>
      </c>
      <c r="F270" s="147" t="s">
        <v>7385</v>
      </c>
      <c r="I270" s="148"/>
      <c r="L270" s="33"/>
      <c r="M270" s="149"/>
      <c r="T270" s="54"/>
      <c r="AT270" s="18" t="s">
        <v>313</v>
      </c>
      <c r="AU270" s="18" t="s">
        <v>86</v>
      </c>
    </row>
    <row r="271" spans="2:65" s="1" customFormat="1" ht="146.25">
      <c r="B271" s="33"/>
      <c r="D271" s="146" t="s">
        <v>1012</v>
      </c>
      <c r="F271" s="189" t="s">
        <v>7386</v>
      </c>
      <c r="I271" s="148"/>
      <c r="L271" s="33"/>
      <c r="M271" s="149"/>
      <c r="T271" s="54"/>
      <c r="AT271" s="18" t="s">
        <v>1012</v>
      </c>
      <c r="AU271" s="18" t="s">
        <v>86</v>
      </c>
    </row>
    <row r="272" spans="2:65" s="1" customFormat="1" ht="37.9" customHeight="1">
      <c r="B272" s="33"/>
      <c r="C272" s="133" t="s">
        <v>929</v>
      </c>
      <c r="D272" s="133" t="s">
        <v>307</v>
      </c>
      <c r="E272" s="134" t="s">
        <v>7387</v>
      </c>
      <c r="F272" s="135" t="s">
        <v>7388</v>
      </c>
      <c r="G272" s="136" t="s">
        <v>2158</v>
      </c>
      <c r="H272" s="137">
        <v>2</v>
      </c>
      <c r="I272" s="138"/>
      <c r="J272" s="139">
        <f>ROUND(I272*H272,2)</f>
        <v>0</v>
      </c>
      <c r="K272" s="135" t="s">
        <v>721</v>
      </c>
      <c r="L272" s="33"/>
      <c r="M272" s="140" t="s">
        <v>42</v>
      </c>
      <c r="N272" s="141" t="s">
        <v>50</v>
      </c>
      <c r="P272" s="142">
        <f>O272*H272</f>
        <v>0</v>
      </c>
      <c r="Q272" s="142">
        <v>0</v>
      </c>
      <c r="R272" s="142">
        <f>Q272*H272</f>
        <v>0</v>
      </c>
      <c r="S272" s="142">
        <v>0</v>
      </c>
      <c r="T272" s="143">
        <f>S272*H272</f>
        <v>0</v>
      </c>
      <c r="AR272" s="144" t="s">
        <v>311</v>
      </c>
      <c r="AT272" s="144" t="s">
        <v>307</v>
      </c>
      <c r="AU272" s="144" t="s">
        <v>86</v>
      </c>
      <c r="AY272" s="18" t="s">
        <v>305</v>
      </c>
      <c r="BE272" s="145">
        <f>IF(N272="základní",J272,0)</f>
        <v>0</v>
      </c>
      <c r="BF272" s="145">
        <f>IF(N272="snížená",J272,0)</f>
        <v>0</v>
      </c>
      <c r="BG272" s="145">
        <f>IF(N272="zákl. přenesená",J272,0)</f>
        <v>0</v>
      </c>
      <c r="BH272" s="145">
        <f>IF(N272="sníž. přenesená",J272,0)</f>
        <v>0</v>
      </c>
      <c r="BI272" s="145">
        <f>IF(N272="nulová",J272,0)</f>
        <v>0</v>
      </c>
      <c r="BJ272" s="18" t="s">
        <v>86</v>
      </c>
      <c r="BK272" s="145">
        <f>ROUND(I272*H272,2)</f>
        <v>0</v>
      </c>
      <c r="BL272" s="18" t="s">
        <v>311</v>
      </c>
      <c r="BM272" s="144" t="s">
        <v>1520</v>
      </c>
    </row>
    <row r="273" spans="2:65" s="1" customFormat="1" ht="19.5">
      <c r="B273" s="33"/>
      <c r="D273" s="146" t="s">
        <v>313</v>
      </c>
      <c r="F273" s="147" t="s">
        <v>7388</v>
      </c>
      <c r="I273" s="148"/>
      <c r="L273" s="33"/>
      <c r="M273" s="149"/>
      <c r="T273" s="54"/>
      <c r="AT273" s="18" t="s">
        <v>313</v>
      </c>
      <c r="AU273" s="18" t="s">
        <v>86</v>
      </c>
    </row>
    <row r="274" spans="2:65" s="1" customFormat="1" ht="37.9" customHeight="1">
      <c r="B274" s="33"/>
      <c r="C274" s="133" t="s">
        <v>938</v>
      </c>
      <c r="D274" s="133" t="s">
        <v>307</v>
      </c>
      <c r="E274" s="134" t="s">
        <v>7389</v>
      </c>
      <c r="F274" s="135" t="s">
        <v>7390</v>
      </c>
      <c r="G274" s="136" t="s">
        <v>5668</v>
      </c>
      <c r="H274" s="137">
        <v>3</v>
      </c>
      <c r="I274" s="138"/>
      <c r="J274" s="139">
        <f>ROUND(I274*H274,2)</f>
        <v>0</v>
      </c>
      <c r="K274" s="135" t="s">
        <v>721</v>
      </c>
      <c r="L274" s="33"/>
      <c r="M274" s="140" t="s">
        <v>42</v>
      </c>
      <c r="N274" s="141" t="s">
        <v>50</v>
      </c>
      <c r="P274" s="142">
        <f>O274*H274</f>
        <v>0</v>
      </c>
      <c r="Q274" s="142">
        <v>0</v>
      </c>
      <c r="R274" s="142">
        <f>Q274*H274</f>
        <v>0</v>
      </c>
      <c r="S274" s="142">
        <v>0</v>
      </c>
      <c r="T274" s="143">
        <f>S274*H274</f>
        <v>0</v>
      </c>
      <c r="AR274" s="144" t="s">
        <v>311</v>
      </c>
      <c r="AT274" s="144" t="s">
        <v>307</v>
      </c>
      <c r="AU274" s="144" t="s">
        <v>86</v>
      </c>
      <c r="AY274" s="18" t="s">
        <v>305</v>
      </c>
      <c r="BE274" s="145">
        <f>IF(N274="základní",J274,0)</f>
        <v>0</v>
      </c>
      <c r="BF274" s="145">
        <f>IF(N274="snížená",J274,0)</f>
        <v>0</v>
      </c>
      <c r="BG274" s="145">
        <f>IF(N274="zákl. přenesená",J274,0)</f>
        <v>0</v>
      </c>
      <c r="BH274" s="145">
        <f>IF(N274="sníž. přenesená",J274,0)</f>
        <v>0</v>
      </c>
      <c r="BI274" s="145">
        <f>IF(N274="nulová",J274,0)</f>
        <v>0</v>
      </c>
      <c r="BJ274" s="18" t="s">
        <v>86</v>
      </c>
      <c r="BK274" s="145">
        <f>ROUND(I274*H274,2)</f>
        <v>0</v>
      </c>
      <c r="BL274" s="18" t="s">
        <v>311</v>
      </c>
      <c r="BM274" s="144" t="s">
        <v>1541</v>
      </c>
    </row>
    <row r="275" spans="2:65" s="1" customFormat="1" ht="19.5">
      <c r="B275" s="33"/>
      <c r="D275" s="146" t="s">
        <v>313</v>
      </c>
      <c r="F275" s="147" t="s">
        <v>7390</v>
      </c>
      <c r="I275" s="148"/>
      <c r="L275" s="33"/>
      <c r="M275" s="149"/>
      <c r="T275" s="54"/>
      <c r="AT275" s="18" t="s">
        <v>313</v>
      </c>
      <c r="AU275" s="18" t="s">
        <v>86</v>
      </c>
    </row>
    <row r="276" spans="2:65" s="1" customFormat="1" ht="24.2" customHeight="1">
      <c r="B276" s="33"/>
      <c r="C276" s="133" t="s">
        <v>948</v>
      </c>
      <c r="D276" s="133" t="s">
        <v>307</v>
      </c>
      <c r="E276" s="134" t="s">
        <v>7391</v>
      </c>
      <c r="F276" s="135" t="s">
        <v>7338</v>
      </c>
      <c r="G276" s="136" t="s">
        <v>5668</v>
      </c>
      <c r="H276" s="137">
        <v>2</v>
      </c>
      <c r="I276" s="138"/>
      <c r="J276" s="139">
        <f>ROUND(I276*H276,2)</f>
        <v>0</v>
      </c>
      <c r="K276" s="135" t="s">
        <v>721</v>
      </c>
      <c r="L276" s="33"/>
      <c r="M276" s="140" t="s">
        <v>42</v>
      </c>
      <c r="N276" s="141" t="s">
        <v>50</v>
      </c>
      <c r="P276" s="142">
        <f>O276*H276</f>
        <v>0</v>
      </c>
      <c r="Q276" s="142">
        <v>0</v>
      </c>
      <c r="R276" s="142">
        <f>Q276*H276</f>
        <v>0</v>
      </c>
      <c r="S276" s="142">
        <v>0</v>
      </c>
      <c r="T276" s="143">
        <f>S276*H276</f>
        <v>0</v>
      </c>
      <c r="AR276" s="144" t="s">
        <v>311</v>
      </c>
      <c r="AT276" s="144" t="s">
        <v>307</v>
      </c>
      <c r="AU276" s="144" t="s">
        <v>86</v>
      </c>
      <c r="AY276" s="18" t="s">
        <v>305</v>
      </c>
      <c r="BE276" s="145">
        <f>IF(N276="základní",J276,0)</f>
        <v>0</v>
      </c>
      <c r="BF276" s="145">
        <f>IF(N276="snížená",J276,0)</f>
        <v>0</v>
      </c>
      <c r="BG276" s="145">
        <f>IF(N276="zákl. přenesená",J276,0)</f>
        <v>0</v>
      </c>
      <c r="BH276" s="145">
        <f>IF(N276="sníž. přenesená",J276,0)</f>
        <v>0</v>
      </c>
      <c r="BI276" s="145">
        <f>IF(N276="nulová",J276,0)</f>
        <v>0</v>
      </c>
      <c r="BJ276" s="18" t="s">
        <v>86</v>
      </c>
      <c r="BK276" s="145">
        <f>ROUND(I276*H276,2)</f>
        <v>0</v>
      </c>
      <c r="BL276" s="18" t="s">
        <v>311</v>
      </c>
      <c r="BM276" s="144" t="s">
        <v>1549</v>
      </c>
    </row>
    <row r="277" spans="2:65" s="1" customFormat="1" ht="11.25">
      <c r="B277" s="33"/>
      <c r="D277" s="146" t="s">
        <v>313</v>
      </c>
      <c r="F277" s="147" t="s">
        <v>7338</v>
      </c>
      <c r="I277" s="148"/>
      <c r="L277" s="33"/>
      <c r="M277" s="149"/>
      <c r="T277" s="54"/>
      <c r="AT277" s="18" t="s">
        <v>313</v>
      </c>
      <c r="AU277" s="18" t="s">
        <v>86</v>
      </c>
    </row>
    <row r="278" spans="2:65" s="1" customFormat="1" ht="24.2" customHeight="1">
      <c r="B278" s="33"/>
      <c r="C278" s="133" t="s">
        <v>956</v>
      </c>
      <c r="D278" s="133" t="s">
        <v>307</v>
      </c>
      <c r="E278" s="134" t="s">
        <v>7392</v>
      </c>
      <c r="F278" s="135" t="s">
        <v>7340</v>
      </c>
      <c r="G278" s="136" t="s">
        <v>5668</v>
      </c>
      <c r="H278" s="137">
        <v>1</v>
      </c>
      <c r="I278" s="138"/>
      <c r="J278" s="139">
        <f>ROUND(I278*H278,2)</f>
        <v>0</v>
      </c>
      <c r="K278" s="135" t="s">
        <v>721</v>
      </c>
      <c r="L278" s="33"/>
      <c r="M278" s="140" t="s">
        <v>42</v>
      </c>
      <c r="N278" s="141" t="s">
        <v>50</v>
      </c>
      <c r="P278" s="142">
        <f>O278*H278</f>
        <v>0</v>
      </c>
      <c r="Q278" s="142">
        <v>0</v>
      </c>
      <c r="R278" s="142">
        <f>Q278*H278</f>
        <v>0</v>
      </c>
      <c r="S278" s="142">
        <v>0</v>
      </c>
      <c r="T278" s="143">
        <f>S278*H278</f>
        <v>0</v>
      </c>
      <c r="AR278" s="144" t="s">
        <v>311</v>
      </c>
      <c r="AT278" s="144" t="s">
        <v>307</v>
      </c>
      <c r="AU278" s="144" t="s">
        <v>86</v>
      </c>
      <c r="AY278" s="18" t="s">
        <v>305</v>
      </c>
      <c r="BE278" s="145">
        <f>IF(N278="základní",J278,0)</f>
        <v>0</v>
      </c>
      <c r="BF278" s="145">
        <f>IF(N278="snížená",J278,0)</f>
        <v>0</v>
      </c>
      <c r="BG278" s="145">
        <f>IF(N278="zákl. přenesená",J278,0)</f>
        <v>0</v>
      </c>
      <c r="BH278" s="145">
        <f>IF(N278="sníž. přenesená",J278,0)</f>
        <v>0</v>
      </c>
      <c r="BI278" s="145">
        <f>IF(N278="nulová",J278,0)</f>
        <v>0</v>
      </c>
      <c r="BJ278" s="18" t="s">
        <v>86</v>
      </c>
      <c r="BK278" s="145">
        <f>ROUND(I278*H278,2)</f>
        <v>0</v>
      </c>
      <c r="BL278" s="18" t="s">
        <v>311</v>
      </c>
      <c r="BM278" s="144" t="s">
        <v>1560</v>
      </c>
    </row>
    <row r="279" spans="2:65" s="1" customFormat="1" ht="11.25">
      <c r="B279" s="33"/>
      <c r="D279" s="146" t="s">
        <v>313</v>
      </c>
      <c r="F279" s="147" t="s">
        <v>7340</v>
      </c>
      <c r="I279" s="148"/>
      <c r="L279" s="33"/>
      <c r="M279" s="149"/>
      <c r="T279" s="54"/>
      <c r="AT279" s="18" t="s">
        <v>313</v>
      </c>
      <c r="AU279" s="18" t="s">
        <v>86</v>
      </c>
    </row>
    <row r="280" spans="2:65" s="1" customFormat="1" ht="24.2" customHeight="1">
      <c r="B280" s="33"/>
      <c r="C280" s="133" t="s">
        <v>971</v>
      </c>
      <c r="D280" s="133" t="s">
        <v>307</v>
      </c>
      <c r="E280" s="134" t="s">
        <v>7393</v>
      </c>
      <c r="F280" s="135" t="s">
        <v>7266</v>
      </c>
      <c r="G280" s="136" t="s">
        <v>5668</v>
      </c>
      <c r="H280" s="137">
        <v>1</v>
      </c>
      <c r="I280" s="138"/>
      <c r="J280" s="139">
        <f>ROUND(I280*H280,2)</f>
        <v>0</v>
      </c>
      <c r="K280" s="135" t="s">
        <v>721</v>
      </c>
      <c r="L280" s="33"/>
      <c r="M280" s="140" t="s">
        <v>42</v>
      </c>
      <c r="N280" s="141" t="s">
        <v>50</v>
      </c>
      <c r="P280" s="142">
        <f>O280*H280</f>
        <v>0</v>
      </c>
      <c r="Q280" s="142">
        <v>0</v>
      </c>
      <c r="R280" s="142">
        <f>Q280*H280</f>
        <v>0</v>
      </c>
      <c r="S280" s="142">
        <v>0</v>
      </c>
      <c r="T280" s="143">
        <f>S280*H280</f>
        <v>0</v>
      </c>
      <c r="AR280" s="144" t="s">
        <v>311</v>
      </c>
      <c r="AT280" s="144" t="s">
        <v>307</v>
      </c>
      <c r="AU280" s="144" t="s">
        <v>86</v>
      </c>
      <c r="AY280" s="18" t="s">
        <v>305</v>
      </c>
      <c r="BE280" s="145">
        <f>IF(N280="základní",J280,0)</f>
        <v>0</v>
      </c>
      <c r="BF280" s="145">
        <f>IF(N280="snížená",J280,0)</f>
        <v>0</v>
      </c>
      <c r="BG280" s="145">
        <f>IF(N280="zákl. přenesená",J280,0)</f>
        <v>0</v>
      </c>
      <c r="BH280" s="145">
        <f>IF(N280="sníž. přenesená",J280,0)</f>
        <v>0</v>
      </c>
      <c r="BI280" s="145">
        <f>IF(N280="nulová",J280,0)</f>
        <v>0</v>
      </c>
      <c r="BJ280" s="18" t="s">
        <v>86</v>
      </c>
      <c r="BK280" s="145">
        <f>ROUND(I280*H280,2)</f>
        <v>0</v>
      </c>
      <c r="BL280" s="18" t="s">
        <v>311</v>
      </c>
      <c r="BM280" s="144" t="s">
        <v>1584</v>
      </c>
    </row>
    <row r="281" spans="2:65" s="1" customFormat="1" ht="11.25">
      <c r="B281" s="33"/>
      <c r="D281" s="146" t="s">
        <v>313</v>
      </c>
      <c r="F281" s="147" t="s">
        <v>7266</v>
      </c>
      <c r="I281" s="148"/>
      <c r="L281" s="33"/>
      <c r="M281" s="149"/>
      <c r="T281" s="54"/>
      <c r="AT281" s="18" t="s">
        <v>313</v>
      </c>
      <c r="AU281" s="18" t="s">
        <v>86</v>
      </c>
    </row>
    <row r="282" spans="2:65" s="1" customFormat="1" ht="24.2" customHeight="1">
      <c r="B282" s="33"/>
      <c r="C282" s="133" t="s">
        <v>984</v>
      </c>
      <c r="D282" s="133" t="s">
        <v>307</v>
      </c>
      <c r="E282" s="134" t="s">
        <v>7394</v>
      </c>
      <c r="F282" s="135" t="s">
        <v>7344</v>
      </c>
      <c r="G282" s="136" t="s">
        <v>5668</v>
      </c>
      <c r="H282" s="137">
        <v>1</v>
      </c>
      <c r="I282" s="138"/>
      <c r="J282" s="139">
        <f>ROUND(I282*H282,2)</f>
        <v>0</v>
      </c>
      <c r="K282" s="135" t="s">
        <v>721</v>
      </c>
      <c r="L282" s="33"/>
      <c r="M282" s="140" t="s">
        <v>42</v>
      </c>
      <c r="N282" s="141" t="s">
        <v>50</v>
      </c>
      <c r="P282" s="142">
        <f>O282*H282</f>
        <v>0</v>
      </c>
      <c r="Q282" s="142">
        <v>0</v>
      </c>
      <c r="R282" s="142">
        <f>Q282*H282</f>
        <v>0</v>
      </c>
      <c r="S282" s="142">
        <v>0</v>
      </c>
      <c r="T282" s="143">
        <f>S282*H282</f>
        <v>0</v>
      </c>
      <c r="AR282" s="144" t="s">
        <v>311</v>
      </c>
      <c r="AT282" s="144" t="s">
        <v>307</v>
      </c>
      <c r="AU282" s="144" t="s">
        <v>86</v>
      </c>
      <c r="AY282" s="18" t="s">
        <v>305</v>
      </c>
      <c r="BE282" s="145">
        <f>IF(N282="základní",J282,0)</f>
        <v>0</v>
      </c>
      <c r="BF282" s="145">
        <f>IF(N282="snížená",J282,0)</f>
        <v>0</v>
      </c>
      <c r="BG282" s="145">
        <f>IF(N282="zákl. přenesená",J282,0)</f>
        <v>0</v>
      </c>
      <c r="BH282" s="145">
        <f>IF(N282="sníž. přenesená",J282,0)</f>
        <v>0</v>
      </c>
      <c r="BI282" s="145">
        <f>IF(N282="nulová",J282,0)</f>
        <v>0</v>
      </c>
      <c r="BJ282" s="18" t="s">
        <v>86</v>
      </c>
      <c r="BK282" s="145">
        <f>ROUND(I282*H282,2)</f>
        <v>0</v>
      </c>
      <c r="BL282" s="18" t="s">
        <v>311</v>
      </c>
      <c r="BM282" s="144" t="s">
        <v>1593</v>
      </c>
    </row>
    <row r="283" spans="2:65" s="1" customFormat="1" ht="11.25">
      <c r="B283" s="33"/>
      <c r="D283" s="146" t="s">
        <v>313</v>
      </c>
      <c r="F283" s="147" t="s">
        <v>7344</v>
      </c>
      <c r="I283" s="148"/>
      <c r="L283" s="33"/>
      <c r="M283" s="149"/>
      <c r="T283" s="54"/>
      <c r="AT283" s="18" t="s">
        <v>313</v>
      </c>
      <c r="AU283" s="18" t="s">
        <v>86</v>
      </c>
    </row>
    <row r="284" spans="2:65" s="1" customFormat="1" ht="24.2" customHeight="1">
      <c r="B284" s="33"/>
      <c r="C284" s="133" t="s">
        <v>992</v>
      </c>
      <c r="D284" s="133" t="s">
        <v>307</v>
      </c>
      <c r="E284" s="134" t="s">
        <v>7395</v>
      </c>
      <c r="F284" s="135" t="s">
        <v>7396</v>
      </c>
      <c r="G284" s="136" t="s">
        <v>5668</v>
      </c>
      <c r="H284" s="137">
        <v>3</v>
      </c>
      <c r="I284" s="138"/>
      <c r="J284" s="139">
        <f>ROUND(I284*H284,2)</f>
        <v>0</v>
      </c>
      <c r="K284" s="135" t="s">
        <v>721</v>
      </c>
      <c r="L284" s="33"/>
      <c r="M284" s="140" t="s">
        <v>42</v>
      </c>
      <c r="N284" s="141" t="s">
        <v>50</v>
      </c>
      <c r="P284" s="142">
        <f>O284*H284</f>
        <v>0</v>
      </c>
      <c r="Q284" s="142">
        <v>0</v>
      </c>
      <c r="R284" s="142">
        <f>Q284*H284</f>
        <v>0</v>
      </c>
      <c r="S284" s="142">
        <v>0</v>
      </c>
      <c r="T284" s="143">
        <f>S284*H284</f>
        <v>0</v>
      </c>
      <c r="AR284" s="144" t="s">
        <v>311</v>
      </c>
      <c r="AT284" s="144" t="s">
        <v>307</v>
      </c>
      <c r="AU284" s="144" t="s">
        <v>86</v>
      </c>
      <c r="AY284" s="18" t="s">
        <v>305</v>
      </c>
      <c r="BE284" s="145">
        <f>IF(N284="základní",J284,0)</f>
        <v>0</v>
      </c>
      <c r="BF284" s="145">
        <f>IF(N284="snížená",J284,0)</f>
        <v>0</v>
      </c>
      <c r="BG284" s="145">
        <f>IF(N284="zákl. přenesená",J284,0)</f>
        <v>0</v>
      </c>
      <c r="BH284" s="145">
        <f>IF(N284="sníž. přenesená",J284,0)</f>
        <v>0</v>
      </c>
      <c r="BI284" s="145">
        <f>IF(N284="nulová",J284,0)</f>
        <v>0</v>
      </c>
      <c r="BJ284" s="18" t="s">
        <v>86</v>
      </c>
      <c r="BK284" s="145">
        <f>ROUND(I284*H284,2)</f>
        <v>0</v>
      </c>
      <c r="BL284" s="18" t="s">
        <v>311</v>
      </c>
      <c r="BM284" s="144" t="s">
        <v>1602</v>
      </c>
    </row>
    <row r="285" spans="2:65" s="1" customFormat="1" ht="11.25">
      <c r="B285" s="33"/>
      <c r="D285" s="146" t="s">
        <v>313</v>
      </c>
      <c r="F285" s="147" t="s">
        <v>7396</v>
      </c>
      <c r="I285" s="148"/>
      <c r="L285" s="33"/>
      <c r="M285" s="149"/>
      <c r="T285" s="54"/>
      <c r="AT285" s="18" t="s">
        <v>313</v>
      </c>
      <c r="AU285" s="18" t="s">
        <v>86</v>
      </c>
    </row>
    <row r="286" spans="2:65" s="1" customFormat="1" ht="24.2" customHeight="1">
      <c r="B286" s="33"/>
      <c r="C286" s="133" t="s">
        <v>1000</v>
      </c>
      <c r="D286" s="133" t="s">
        <v>307</v>
      </c>
      <c r="E286" s="134" t="s">
        <v>7397</v>
      </c>
      <c r="F286" s="135" t="s">
        <v>7346</v>
      </c>
      <c r="G286" s="136" t="s">
        <v>5668</v>
      </c>
      <c r="H286" s="137">
        <v>9</v>
      </c>
      <c r="I286" s="138"/>
      <c r="J286" s="139">
        <f>ROUND(I286*H286,2)</f>
        <v>0</v>
      </c>
      <c r="K286" s="135" t="s">
        <v>721</v>
      </c>
      <c r="L286" s="33"/>
      <c r="M286" s="140" t="s">
        <v>42</v>
      </c>
      <c r="N286" s="141" t="s">
        <v>50</v>
      </c>
      <c r="P286" s="142">
        <f>O286*H286</f>
        <v>0</v>
      </c>
      <c r="Q286" s="142">
        <v>0</v>
      </c>
      <c r="R286" s="142">
        <f>Q286*H286</f>
        <v>0</v>
      </c>
      <c r="S286" s="142">
        <v>0</v>
      </c>
      <c r="T286" s="143">
        <f>S286*H286</f>
        <v>0</v>
      </c>
      <c r="AR286" s="144" t="s">
        <v>311</v>
      </c>
      <c r="AT286" s="144" t="s">
        <v>307</v>
      </c>
      <c r="AU286" s="144" t="s">
        <v>86</v>
      </c>
      <c r="AY286" s="18" t="s">
        <v>305</v>
      </c>
      <c r="BE286" s="145">
        <f>IF(N286="základní",J286,0)</f>
        <v>0</v>
      </c>
      <c r="BF286" s="145">
        <f>IF(N286="snížená",J286,0)</f>
        <v>0</v>
      </c>
      <c r="BG286" s="145">
        <f>IF(N286="zákl. přenesená",J286,0)</f>
        <v>0</v>
      </c>
      <c r="BH286" s="145">
        <f>IF(N286="sníž. přenesená",J286,0)</f>
        <v>0</v>
      </c>
      <c r="BI286" s="145">
        <f>IF(N286="nulová",J286,0)</f>
        <v>0</v>
      </c>
      <c r="BJ286" s="18" t="s">
        <v>86</v>
      </c>
      <c r="BK286" s="145">
        <f>ROUND(I286*H286,2)</f>
        <v>0</v>
      </c>
      <c r="BL286" s="18" t="s">
        <v>311</v>
      </c>
      <c r="BM286" s="144" t="s">
        <v>1612</v>
      </c>
    </row>
    <row r="287" spans="2:65" s="1" customFormat="1" ht="11.25">
      <c r="B287" s="33"/>
      <c r="D287" s="146" t="s">
        <v>313</v>
      </c>
      <c r="F287" s="147" t="s">
        <v>7346</v>
      </c>
      <c r="I287" s="148"/>
      <c r="L287" s="33"/>
      <c r="M287" s="149"/>
      <c r="T287" s="54"/>
      <c r="AT287" s="18" t="s">
        <v>313</v>
      </c>
      <c r="AU287" s="18" t="s">
        <v>86</v>
      </c>
    </row>
    <row r="288" spans="2:65" s="1" customFormat="1" ht="55.5" customHeight="1">
      <c r="B288" s="33"/>
      <c r="C288" s="133" t="s">
        <v>1008</v>
      </c>
      <c r="D288" s="133" t="s">
        <v>307</v>
      </c>
      <c r="E288" s="134" t="s">
        <v>7398</v>
      </c>
      <c r="F288" s="135" t="s">
        <v>7399</v>
      </c>
      <c r="G288" s="136" t="s">
        <v>5668</v>
      </c>
      <c r="H288" s="137">
        <v>3</v>
      </c>
      <c r="I288" s="138"/>
      <c r="J288" s="139">
        <f>ROUND(I288*H288,2)</f>
        <v>0</v>
      </c>
      <c r="K288" s="135" t="s">
        <v>721</v>
      </c>
      <c r="L288" s="33"/>
      <c r="M288" s="140" t="s">
        <v>42</v>
      </c>
      <c r="N288" s="141" t="s">
        <v>50</v>
      </c>
      <c r="P288" s="142">
        <f>O288*H288</f>
        <v>0</v>
      </c>
      <c r="Q288" s="142">
        <v>0</v>
      </c>
      <c r="R288" s="142">
        <f>Q288*H288</f>
        <v>0</v>
      </c>
      <c r="S288" s="142">
        <v>0</v>
      </c>
      <c r="T288" s="143">
        <f>S288*H288</f>
        <v>0</v>
      </c>
      <c r="AR288" s="144" t="s">
        <v>311</v>
      </c>
      <c r="AT288" s="144" t="s">
        <v>307</v>
      </c>
      <c r="AU288" s="144" t="s">
        <v>86</v>
      </c>
      <c r="AY288" s="18" t="s">
        <v>305</v>
      </c>
      <c r="BE288" s="145">
        <f>IF(N288="základní",J288,0)</f>
        <v>0</v>
      </c>
      <c r="BF288" s="145">
        <f>IF(N288="snížená",J288,0)</f>
        <v>0</v>
      </c>
      <c r="BG288" s="145">
        <f>IF(N288="zákl. přenesená",J288,0)</f>
        <v>0</v>
      </c>
      <c r="BH288" s="145">
        <f>IF(N288="sníž. přenesená",J288,0)</f>
        <v>0</v>
      </c>
      <c r="BI288" s="145">
        <f>IF(N288="nulová",J288,0)</f>
        <v>0</v>
      </c>
      <c r="BJ288" s="18" t="s">
        <v>86</v>
      </c>
      <c r="BK288" s="145">
        <f>ROUND(I288*H288,2)</f>
        <v>0</v>
      </c>
      <c r="BL288" s="18" t="s">
        <v>311</v>
      </c>
      <c r="BM288" s="144" t="s">
        <v>1634</v>
      </c>
    </row>
    <row r="289" spans="2:65" s="1" customFormat="1" ht="39">
      <c r="B289" s="33"/>
      <c r="D289" s="146" t="s">
        <v>313</v>
      </c>
      <c r="F289" s="147" t="s">
        <v>7399</v>
      </c>
      <c r="I289" s="148"/>
      <c r="L289" s="33"/>
      <c r="M289" s="149"/>
      <c r="T289" s="54"/>
      <c r="AT289" s="18" t="s">
        <v>313</v>
      </c>
      <c r="AU289" s="18" t="s">
        <v>86</v>
      </c>
    </row>
    <row r="290" spans="2:65" s="1" customFormat="1" ht="55.5" customHeight="1">
      <c r="B290" s="33"/>
      <c r="C290" s="133" t="s">
        <v>1016</v>
      </c>
      <c r="D290" s="133" t="s">
        <v>307</v>
      </c>
      <c r="E290" s="134" t="s">
        <v>7400</v>
      </c>
      <c r="F290" s="135" t="s">
        <v>7401</v>
      </c>
      <c r="G290" s="136" t="s">
        <v>5668</v>
      </c>
      <c r="H290" s="137">
        <v>1</v>
      </c>
      <c r="I290" s="138"/>
      <c r="J290" s="139">
        <f>ROUND(I290*H290,2)</f>
        <v>0</v>
      </c>
      <c r="K290" s="135" t="s">
        <v>721</v>
      </c>
      <c r="L290" s="33"/>
      <c r="M290" s="140" t="s">
        <v>42</v>
      </c>
      <c r="N290" s="141" t="s">
        <v>50</v>
      </c>
      <c r="P290" s="142">
        <f>O290*H290</f>
        <v>0</v>
      </c>
      <c r="Q290" s="142">
        <v>0</v>
      </c>
      <c r="R290" s="142">
        <f>Q290*H290</f>
        <v>0</v>
      </c>
      <c r="S290" s="142">
        <v>0</v>
      </c>
      <c r="T290" s="143">
        <f>S290*H290</f>
        <v>0</v>
      </c>
      <c r="AR290" s="144" t="s">
        <v>311</v>
      </c>
      <c r="AT290" s="144" t="s">
        <v>307</v>
      </c>
      <c r="AU290" s="144" t="s">
        <v>86</v>
      </c>
      <c r="AY290" s="18" t="s">
        <v>305</v>
      </c>
      <c r="BE290" s="145">
        <f>IF(N290="základní",J290,0)</f>
        <v>0</v>
      </c>
      <c r="BF290" s="145">
        <f>IF(N290="snížená",J290,0)</f>
        <v>0</v>
      </c>
      <c r="BG290" s="145">
        <f>IF(N290="zákl. přenesená",J290,0)</f>
        <v>0</v>
      </c>
      <c r="BH290" s="145">
        <f>IF(N290="sníž. přenesená",J290,0)</f>
        <v>0</v>
      </c>
      <c r="BI290" s="145">
        <f>IF(N290="nulová",J290,0)</f>
        <v>0</v>
      </c>
      <c r="BJ290" s="18" t="s">
        <v>86</v>
      </c>
      <c r="BK290" s="145">
        <f>ROUND(I290*H290,2)</f>
        <v>0</v>
      </c>
      <c r="BL290" s="18" t="s">
        <v>311</v>
      </c>
      <c r="BM290" s="144" t="s">
        <v>1649</v>
      </c>
    </row>
    <row r="291" spans="2:65" s="1" customFormat="1" ht="39">
      <c r="B291" s="33"/>
      <c r="D291" s="146" t="s">
        <v>313</v>
      </c>
      <c r="F291" s="147" t="s">
        <v>7401</v>
      </c>
      <c r="I291" s="148"/>
      <c r="L291" s="33"/>
      <c r="M291" s="149"/>
      <c r="T291" s="54"/>
      <c r="AT291" s="18" t="s">
        <v>313</v>
      </c>
      <c r="AU291" s="18" t="s">
        <v>86</v>
      </c>
    </row>
    <row r="292" spans="2:65" s="1" customFormat="1" ht="55.5" customHeight="1">
      <c r="B292" s="33"/>
      <c r="C292" s="133" t="s">
        <v>1022</v>
      </c>
      <c r="D292" s="133" t="s">
        <v>307</v>
      </c>
      <c r="E292" s="134" t="s">
        <v>7402</v>
      </c>
      <c r="F292" s="135" t="s">
        <v>7403</v>
      </c>
      <c r="G292" s="136" t="s">
        <v>5668</v>
      </c>
      <c r="H292" s="137">
        <v>2</v>
      </c>
      <c r="I292" s="138"/>
      <c r="J292" s="139">
        <f>ROUND(I292*H292,2)</f>
        <v>0</v>
      </c>
      <c r="K292" s="135" t="s">
        <v>721</v>
      </c>
      <c r="L292" s="33"/>
      <c r="M292" s="140" t="s">
        <v>42</v>
      </c>
      <c r="N292" s="141" t="s">
        <v>50</v>
      </c>
      <c r="P292" s="142">
        <f>O292*H292</f>
        <v>0</v>
      </c>
      <c r="Q292" s="142">
        <v>0</v>
      </c>
      <c r="R292" s="142">
        <f>Q292*H292</f>
        <v>0</v>
      </c>
      <c r="S292" s="142">
        <v>0</v>
      </c>
      <c r="T292" s="143">
        <f>S292*H292</f>
        <v>0</v>
      </c>
      <c r="AR292" s="144" t="s">
        <v>311</v>
      </c>
      <c r="AT292" s="144" t="s">
        <v>307</v>
      </c>
      <c r="AU292" s="144" t="s">
        <v>86</v>
      </c>
      <c r="AY292" s="18" t="s">
        <v>305</v>
      </c>
      <c r="BE292" s="145">
        <f>IF(N292="základní",J292,0)</f>
        <v>0</v>
      </c>
      <c r="BF292" s="145">
        <f>IF(N292="snížená",J292,0)</f>
        <v>0</v>
      </c>
      <c r="BG292" s="145">
        <f>IF(N292="zákl. přenesená",J292,0)</f>
        <v>0</v>
      </c>
      <c r="BH292" s="145">
        <f>IF(N292="sníž. přenesená",J292,0)</f>
        <v>0</v>
      </c>
      <c r="BI292" s="145">
        <f>IF(N292="nulová",J292,0)</f>
        <v>0</v>
      </c>
      <c r="BJ292" s="18" t="s">
        <v>86</v>
      </c>
      <c r="BK292" s="145">
        <f>ROUND(I292*H292,2)</f>
        <v>0</v>
      </c>
      <c r="BL292" s="18" t="s">
        <v>311</v>
      </c>
      <c r="BM292" s="144" t="s">
        <v>1663</v>
      </c>
    </row>
    <row r="293" spans="2:65" s="1" customFormat="1" ht="39">
      <c r="B293" s="33"/>
      <c r="D293" s="146" t="s">
        <v>313</v>
      </c>
      <c r="F293" s="147" t="s">
        <v>7403</v>
      </c>
      <c r="I293" s="148"/>
      <c r="L293" s="33"/>
      <c r="M293" s="149"/>
      <c r="T293" s="54"/>
      <c r="AT293" s="18" t="s">
        <v>313</v>
      </c>
      <c r="AU293" s="18" t="s">
        <v>86</v>
      </c>
    </row>
    <row r="294" spans="2:65" s="1" customFormat="1" ht="33" customHeight="1">
      <c r="B294" s="33"/>
      <c r="C294" s="133" t="s">
        <v>1030</v>
      </c>
      <c r="D294" s="133" t="s">
        <v>307</v>
      </c>
      <c r="E294" s="134" t="s">
        <v>7404</v>
      </c>
      <c r="F294" s="135" t="s">
        <v>7405</v>
      </c>
      <c r="G294" s="136" t="s">
        <v>5668</v>
      </c>
      <c r="H294" s="137">
        <v>2</v>
      </c>
      <c r="I294" s="138"/>
      <c r="J294" s="139">
        <f>ROUND(I294*H294,2)</f>
        <v>0</v>
      </c>
      <c r="K294" s="135" t="s">
        <v>721</v>
      </c>
      <c r="L294" s="33"/>
      <c r="M294" s="140" t="s">
        <v>42</v>
      </c>
      <c r="N294" s="141" t="s">
        <v>50</v>
      </c>
      <c r="P294" s="142">
        <f>O294*H294</f>
        <v>0</v>
      </c>
      <c r="Q294" s="142">
        <v>0</v>
      </c>
      <c r="R294" s="142">
        <f>Q294*H294</f>
        <v>0</v>
      </c>
      <c r="S294" s="142">
        <v>0</v>
      </c>
      <c r="T294" s="143">
        <f>S294*H294</f>
        <v>0</v>
      </c>
      <c r="AR294" s="144" t="s">
        <v>311</v>
      </c>
      <c r="AT294" s="144" t="s">
        <v>307</v>
      </c>
      <c r="AU294" s="144" t="s">
        <v>86</v>
      </c>
      <c r="AY294" s="18" t="s">
        <v>305</v>
      </c>
      <c r="BE294" s="145">
        <f>IF(N294="základní",J294,0)</f>
        <v>0</v>
      </c>
      <c r="BF294" s="145">
        <f>IF(N294="snížená",J294,0)</f>
        <v>0</v>
      </c>
      <c r="BG294" s="145">
        <f>IF(N294="zákl. přenesená",J294,0)</f>
        <v>0</v>
      </c>
      <c r="BH294" s="145">
        <f>IF(N294="sníž. přenesená",J294,0)</f>
        <v>0</v>
      </c>
      <c r="BI294" s="145">
        <f>IF(N294="nulová",J294,0)</f>
        <v>0</v>
      </c>
      <c r="BJ294" s="18" t="s">
        <v>86</v>
      </c>
      <c r="BK294" s="145">
        <f>ROUND(I294*H294,2)</f>
        <v>0</v>
      </c>
      <c r="BL294" s="18" t="s">
        <v>311</v>
      </c>
      <c r="BM294" s="144" t="s">
        <v>1677</v>
      </c>
    </row>
    <row r="295" spans="2:65" s="1" customFormat="1" ht="19.5">
      <c r="B295" s="33"/>
      <c r="D295" s="146" t="s">
        <v>313</v>
      </c>
      <c r="F295" s="147" t="s">
        <v>7405</v>
      </c>
      <c r="I295" s="148"/>
      <c r="L295" s="33"/>
      <c r="M295" s="149"/>
      <c r="T295" s="54"/>
      <c r="AT295" s="18" t="s">
        <v>313</v>
      </c>
      <c r="AU295" s="18" t="s">
        <v>86</v>
      </c>
    </row>
    <row r="296" spans="2:65" s="1" customFormat="1" ht="24.2" customHeight="1">
      <c r="B296" s="33"/>
      <c r="C296" s="133" t="s">
        <v>1037</v>
      </c>
      <c r="D296" s="133" t="s">
        <v>307</v>
      </c>
      <c r="E296" s="134" t="s">
        <v>7406</v>
      </c>
      <c r="F296" s="135" t="s">
        <v>7407</v>
      </c>
      <c r="G296" s="136" t="s">
        <v>5668</v>
      </c>
      <c r="H296" s="137">
        <v>1</v>
      </c>
      <c r="I296" s="138"/>
      <c r="J296" s="139">
        <f>ROUND(I296*H296,2)</f>
        <v>0</v>
      </c>
      <c r="K296" s="135" t="s">
        <v>721</v>
      </c>
      <c r="L296" s="33"/>
      <c r="M296" s="140" t="s">
        <v>42</v>
      </c>
      <c r="N296" s="141" t="s">
        <v>50</v>
      </c>
      <c r="P296" s="142">
        <f>O296*H296</f>
        <v>0</v>
      </c>
      <c r="Q296" s="142">
        <v>0</v>
      </c>
      <c r="R296" s="142">
        <f>Q296*H296</f>
        <v>0</v>
      </c>
      <c r="S296" s="142">
        <v>0</v>
      </c>
      <c r="T296" s="143">
        <f>S296*H296</f>
        <v>0</v>
      </c>
      <c r="AR296" s="144" t="s">
        <v>311</v>
      </c>
      <c r="AT296" s="144" t="s">
        <v>307</v>
      </c>
      <c r="AU296" s="144" t="s">
        <v>86</v>
      </c>
      <c r="AY296" s="18" t="s">
        <v>305</v>
      </c>
      <c r="BE296" s="145">
        <f>IF(N296="základní",J296,0)</f>
        <v>0</v>
      </c>
      <c r="BF296" s="145">
        <f>IF(N296="snížená",J296,0)</f>
        <v>0</v>
      </c>
      <c r="BG296" s="145">
        <f>IF(N296="zákl. přenesená",J296,0)</f>
        <v>0</v>
      </c>
      <c r="BH296" s="145">
        <f>IF(N296="sníž. přenesená",J296,0)</f>
        <v>0</v>
      </c>
      <c r="BI296" s="145">
        <f>IF(N296="nulová",J296,0)</f>
        <v>0</v>
      </c>
      <c r="BJ296" s="18" t="s">
        <v>86</v>
      </c>
      <c r="BK296" s="145">
        <f>ROUND(I296*H296,2)</f>
        <v>0</v>
      </c>
      <c r="BL296" s="18" t="s">
        <v>311</v>
      </c>
      <c r="BM296" s="144" t="s">
        <v>1688</v>
      </c>
    </row>
    <row r="297" spans="2:65" s="1" customFormat="1" ht="19.5">
      <c r="B297" s="33"/>
      <c r="D297" s="146" t="s">
        <v>313</v>
      </c>
      <c r="F297" s="147" t="s">
        <v>7407</v>
      </c>
      <c r="I297" s="148"/>
      <c r="L297" s="33"/>
      <c r="M297" s="149"/>
      <c r="T297" s="54"/>
      <c r="AT297" s="18" t="s">
        <v>313</v>
      </c>
      <c r="AU297" s="18" t="s">
        <v>86</v>
      </c>
    </row>
    <row r="298" spans="2:65" s="1" customFormat="1" ht="33" customHeight="1">
      <c r="B298" s="33"/>
      <c r="C298" s="133" t="s">
        <v>1043</v>
      </c>
      <c r="D298" s="133" t="s">
        <v>307</v>
      </c>
      <c r="E298" s="134" t="s">
        <v>7408</v>
      </c>
      <c r="F298" s="135" t="s">
        <v>7409</v>
      </c>
      <c r="G298" s="136" t="s">
        <v>5668</v>
      </c>
      <c r="H298" s="137">
        <v>6</v>
      </c>
      <c r="I298" s="138"/>
      <c r="J298" s="139">
        <f>ROUND(I298*H298,2)</f>
        <v>0</v>
      </c>
      <c r="K298" s="135" t="s">
        <v>721</v>
      </c>
      <c r="L298" s="33"/>
      <c r="M298" s="140" t="s">
        <v>42</v>
      </c>
      <c r="N298" s="141" t="s">
        <v>50</v>
      </c>
      <c r="P298" s="142">
        <f>O298*H298</f>
        <v>0</v>
      </c>
      <c r="Q298" s="142">
        <v>0</v>
      </c>
      <c r="R298" s="142">
        <f>Q298*H298</f>
        <v>0</v>
      </c>
      <c r="S298" s="142">
        <v>0</v>
      </c>
      <c r="T298" s="143">
        <f>S298*H298</f>
        <v>0</v>
      </c>
      <c r="AR298" s="144" t="s">
        <v>311</v>
      </c>
      <c r="AT298" s="144" t="s">
        <v>307</v>
      </c>
      <c r="AU298" s="144" t="s">
        <v>86</v>
      </c>
      <c r="AY298" s="18" t="s">
        <v>305</v>
      </c>
      <c r="BE298" s="145">
        <f>IF(N298="základní",J298,0)</f>
        <v>0</v>
      </c>
      <c r="BF298" s="145">
        <f>IF(N298="snížená",J298,0)</f>
        <v>0</v>
      </c>
      <c r="BG298" s="145">
        <f>IF(N298="zákl. přenesená",J298,0)</f>
        <v>0</v>
      </c>
      <c r="BH298" s="145">
        <f>IF(N298="sníž. přenesená",J298,0)</f>
        <v>0</v>
      </c>
      <c r="BI298" s="145">
        <f>IF(N298="nulová",J298,0)</f>
        <v>0</v>
      </c>
      <c r="BJ298" s="18" t="s">
        <v>86</v>
      </c>
      <c r="BK298" s="145">
        <f>ROUND(I298*H298,2)</f>
        <v>0</v>
      </c>
      <c r="BL298" s="18" t="s">
        <v>311</v>
      </c>
      <c r="BM298" s="144" t="s">
        <v>1701</v>
      </c>
    </row>
    <row r="299" spans="2:65" s="1" customFormat="1" ht="19.5">
      <c r="B299" s="33"/>
      <c r="D299" s="146" t="s">
        <v>313</v>
      </c>
      <c r="F299" s="147" t="s">
        <v>7409</v>
      </c>
      <c r="I299" s="148"/>
      <c r="L299" s="33"/>
      <c r="M299" s="149"/>
      <c r="T299" s="54"/>
      <c r="AT299" s="18" t="s">
        <v>313</v>
      </c>
      <c r="AU299" s="18" t="s">
        <v>86</v>
      </c>
    </row>
    <row r="300" spans="2:65" s="1" customFormat="1" ht="33" customHeight="1">
      <c r="B300" s="33"/>
      <c r="C300" s="133" t="s">
        <v>1053</v>
      </c>
      <c r="D300" s="133" t="s">
        <v>307</v>
      </c>
      <c r="E300" s="134" t="s">
        <v>7410</v>
      </c>
      <c r="F300" s="135" t="s">
        <v>7356</v>
      </c>
      <c r="G300" s="136" t="s">
        <v>5668</v>
      </c>
      <c r="H300" s="137">
        <v>1</v>
      </c>
      <c r="I300" s="138"/>
      <c r="J300" s="139">
        <f>ROUND(I300*H300,2)</f>
        <v>0</v>
      </c>
      <c r="K300" s="135" t="s">
        <v>721</v>
      </c>
      <c r="L300" s="33"/>
      <c r="M300" s="140" t="s">
        <v>42</v>
      </c>
      <c r="N300" s="141" t="s">
        <v>50</v>
      </c>
      <c r="P300" s="142">
        <f>O300*H300</f>
        <v>0</v>
      </c>
      <c r="Q300" s="142">
        <v>0</v>
      </c>
      <c r="R300" s="142">
        <f>Q300*H300</f>
        <v>0</v>
      </c>
      <c r="S300" s="142">
        <v>0</v>
      </c>
      <c r="T300" s="143">
        <f>S300*H300</f>
        <v>0</v>
      </c>
      <c r="AR300" s="144" t="s">
        <v>311</v>
      </c>
      <c r="AT300" s="144" t="s">
        <v>307</v>
      </c>
      <c r="AU300" s="144" t="s">
        <v>86</v>
      </c>
      <c r="AY300" s="18" t="s">
        <v>305</v>
      </c>
      <c r="BE300" s="145">
        <f>IF(N300="základní",J300,0)</f>
        <v>0</v>
      </c>
      <c r="BF300" s="145">
        <f>IF(N300="snížená",J300,0)</f>
        <v>0</v>
      </c>
      <c r="BG300" s="145">
        <f>IF(N300="zákl. přenesená",J300,0)</f>
        <v>0</v>
      </c>
      <c r="BH300" s="145">
        <f>IF(N300="sníž. přenesená",J300,0)</f>
        <v>0</v>
      </c>
      <c r="BI300" s="145">
        <f>IF(N300="nulová",J300,0)</f>
        <v>0</v>
      </c>
      <c r="BJ300" s="18" t="s">
        <v>86</v>
      </c>
      <c r="BK300" s="145">
        <f>ROUND(I300*H300,2)</f>
        <v>0</v>
      </c>
      <c r="BL300" s="18" t="s">
        <v>311</v>
      </c>
      <c r="BM300" s="144" t="s">
        <v>1717</v>
      </c>
    </row>
    <row r="301" spans="2:65" s="1" customFormat="1" ht="19.5">
      <c r="B301" s="33"/>
      <c r="D301" s="146" t="s">
        <v>313</v>
      </c>
      <c r="F301" s="147" t="s">
        <v>7356</v>
      </c>
      <c r="I301" s="148"/>
      <c r="L301" s="33"/>
      <c r="M301" s="149"/>
      <c r="T301" s="54"/>
      <c r="AT301" s="18" t="s">
        <v>313</v>
      </c>
      <c r="AU301" s="18" t="s">
        <v>86</v>
      </c>
    </row>
    <row r="302" spans="2:65" s="1" customFormat="1" ht="33" customHeight="1">
      <c r="B302" s="33"/>
      <c r="C302" s="133" t="s">
        <v>1063</v>
      </c>
      <c r="D302" s="133" t="s">
        <v>307</v>
      </c>
      <c r="E302" s="134" t="s">
        <v>7411</v>
      </c>
      <c r="F302" s="135" t="s">
        <v>7412</v>
      </c>
      <c r="G302" s="136" t="s">
        <v>5668</v>
      </c>
      <c r="H302" s="137">
        <v>6</v>
      </c>
      <c r="I302" s="138"/>
      <c r="J302" s="139">
        <f>ROUND(I302*H302,2)</f>
        <v>0</v>
      </c>
      <c r="K302" s="135" t="s">
        <v>721</v>
      </c>
      <c r="L302" s="33"/>
      <c r="M302" s="140" t="s">
        <v>42</v>
      </c>
      <c r="N302" s="141" t="s">
        <v>50</v>
      </c>
      <c r="P302" s="142">
        <f>O302*H302</f>
        <v>0</v>
      </c>
      <c r="Q302" s="142">
        <v>0</v>
      </c>
      <c r="R302" s="142">
        <f>Q302*H302</f>
        <v>0</v>
      </c>
      <c r="S302" s="142">
        <v>0</v>
      </c>
      <c r="T302" s="143">
        <f>S302*H302</f>
        <v>0</v>
      </c>
      <c r="AR302" s="144" t="s">
        <v>311</v>
      </c>
      <c r="AT302" s="144" t="s">
        <v>307</v>
      </c>
      <c r="AU302" s="144" t="s">
        <v>86</v>
      </c>
      <c r="AY302" s="18" t="s">
        <v>305</v>
      </c>
      <c r="BE302" s="145">
        <f>IF(N302="základní",J302,0)</f>
        <v>0</v>
      </c>
      <c r="BF302" s="145">
        <f>IF(N302="snížená",J302,0)</f>
        <v>0</v>
      </c>
      <c r="BG302" s="145">
        <f>IF(N302="zákl. přenesená",J302,0)</f>
        <v>0</v>
      </c>
      <c r="BH302" s="145">
        <f>IF(N302="sníž. přenesená",J302,0)</f>
        <v>0</v>
      </c>
      <c r="BI302" s="145">
        <f>IF(N302="nulová",J302,0)</f>
        <v>0</v>
      </c>
      <c r="BJ302" s="18" t="s">
        <v>86</v>
      </c>
      <c r="BK302" s="145">
        <f>ROUND(I302*H302,2)</f>
        <v>0</v>
      </c>
      <c r="BL302" s="18" t="s">
        <v>311</v>
      </c>
      <c r="BM302" s="144" t="s">
        <v>1730</v>
      </c>
    </row>
    <row r="303" spans="2:65" s="1" customFormat="1" ht="19.5">
      <c r="B303" s="33"/>
      <c r="D303" s="146" t="s">
        <v>313</v>
      </c>
      <c r="F303" s="147" t="s">
        <v>7412</v>
      </c>
      <c r="I303" s="148"/>
      <c r="L303" s="33"/>
      <c r="M303" s="149"/>
      <c r="T303" s="54"/>
      <c r="AT303" s="18" t="s">
        <v>313</v>
      </c>
      <c r="AU303" s="18" t="s">
        <v>86</v>
      </c>
    </row>
    <row r="304" spans="2:65" s="1" customFormat="1" ht="33" customHeight="1">
      <c r="B304" s="33"/>
      <c r="C304" s="133" t="s">
        <v>1071</v>
      </c>
      <c r="D304" s="133" t="s">
        <v>307</v>
      </c>
      <c r="E304" s="134" t="s">
        <v>7413</v>
      </c>
      <c r="F304" s="135" t="s">
        <v>7414</v>
      </c>
      <c r="G304" s="136" t="s">
        <v>5668</v>
      </c>
      <c r="H304" s="137">
        <v>3</v>
      </c>
      <c r="I304" s="138"/>
      <c r="J304" s="139">
        <f>ROUND(I304*H304,2)</f>
        <v>0</v>
      </c>
      <c r="K304" s="135" t="s">
        <v>721</v>
      </c>
      <c r="L304" s="33"/>
      <c r="M304" s="140" t="s">
        <v>42</v>
      </c>
      <c r="N304" s="141" t="s">
        <v>50</v>
      </c>
      <c r="P304" s="142">
        <f>O304*H304</f>
        <v>0</v>
      </c>
      <c r="Q304" s="142">
        <v>0</v>
      </c>
      <c r="R304" s="142">
        <f>Q304*H304</f>
        <v>0</v>
      </c>
      <c r="S304" s="142">
        <v>0</v>
      </c>
      <c r="T304" s="143">
        <f>S304*H304</f>
        <v>0</v>
      </c>
      <c r="AR304" s="144" t="s">
        <v>311</v>
      </c>
      <c r="AT304" s="144" t="s">
        <v>307</v>
      </c>
      <c r="AU304" s="144" t="s">
        <v>86</v>
      </c>
      <c r="AY304" s="18" t="s">
        <v>305</v>
      </c>
      <c r="BE304" s="145">
        <f>IF(N304="základní",J304,0)</f>
        <v>0</v>
      </c>
      <c r="BF304" s="145">
        <f>IF(N304="snížená",J304,0)</f>
        <v>0</v>
      </c>
      <c r="BG304" s="145">
        <f>IF(N304="zákl. přenesená",J304,0)</f>
        <v>0</v>
      </c>
      <c r="BH304" s="145">
        <f>IF(N304="sníž. přenesená",J304,0)</f>
        <v>0</v>
      </c>
      <c r="BI304" s="145">
        <f>IF(N304="nulová",J304,0)</f>
        <v>0</v>
      </c>
      <c r="BJ304" s="18" t="s">
        <v>86</v>
      </c>
      <c r="BK304" s="145">
        <f>ROUND(I304*H304,2)</f>
        <v>0</v>
      </c>
      <c r="BL304" s="18" t="s">
        <v>311</v>
      </c>
      <c r="BM304" s="144" t="s">
        <v>1742</v>
      </c>
    </row>
    <row r="305" spans="2:65" s="1" customFormat="1" ht="19.5">
      <c r="B305" s="33"/>
      <c r="D305" s="146" t="s">
        <v>313</v>
      </c>
      <c r="F305" s="147" t="s">
        <v>7414</v>
      </c>
      <c r="I305" s="148"/>
      <c r="L305" s="33"/>
      <c r="M305" s="149"/>
      <c r="T305" s="54"/>
      <c r="AT305" s="18" t="s">
        <v>313</v>
      </c>
      <c r="AU305" s="18" t="s">
        <v>86</v>
      </c>
    </row>
    <row r="306" spans="2:65" s="1" customFormat="1" ht="24.2" customHeight="1">
      <c r="B306" s="33"/>
      <c r="C306" s="133" t="s">
        <v>1078</v>
      </c>
      <c r="D306" s="133" t="s">
        <v>307</v>
      </c>
      <c r="E306" s="134" t="s">
        <v>7415</v>
      </c>
      <c r="F306" s="135" t="s">
        <v>7416</v>
      </c>
      <c r="G306" s="136" t="s">
        <v>5668</v>
      </c>
      <c r="H306" s="137">
        <v>1</v>
      </c>
      <c r="I306" s="138"/>
      <c r="J306" s="139">
        <f>ROUND(I306*H306,2)</f>
        <v>0</v>
      </c>
      <c r="K306" s="135" t="s">
        <v>721</v>
      </c>
      <c r="L306" s="33"/>
      <c r="M306" s="140" t="s">
        <v>42</v>
      </c>
      <c r="N306" s="141" t="s">
        <v>50</v>
      </c>
      <c r="P306" s="142">
        <f>O306*H306</f>
        <v>0</v>
      </c>
      <c r="Q306" s="142">
        <v>0</v>
      </c>
      <c r="R306" s="142">
        <f>Q306*H306</f>
        <v>0</v>
      </c>
      <c r="S306" s="142">
        <v>0</v>
      </c>
      <c r="T306" s="143">
        <f>S306*H306</f>
        <v>0</v>
      </c>
      <c r="AR306" s="144" t="s">
        <v>311</v>
      </c>
      <c r="AT306" s="144" t="s">
        <v>307</v>
      </c>
      <c r="AU306" s="144" t="s">
        <v>86</v>
      </c>
      <c r="AY306" s="18" t="s">
        <v>305</v>
      </c>
      <c r="BE306" s="145">
        <f>IF(N306="základní",J306,0)</f>
        <v>0</v>
      </c>
      <c r="BF306" s="145">
        <f>IF(N306="snížená",J306,0)</f>
        <v>0</v>
      </c>
      <c r="BG306" s="145">
        <f>IF(N306="zákl. přenesená",J306,0)</f>
        <v>0</v>
      </c>
      <c r="BH306" s="145">
        <f>IF(N306="sníž. přenesená",J306,0)</f>
        <v>0</v>
      </c>
      <c r="BI306" s="145">
        <f>IF(N306="nulová",J306,0)</f>
        <v>0</v>
      </c>
      <c r="BJ306" s="18" t="s">
        <v>86</v>
      </c>
      <c r="BK306" s="145">
        <f>ROUND(I306*H306,2)</f>
        <v>0</v>
      </c>
      <c r="BL306" s="18" t="s">
        <v>311</v>
      </c>
      <c r="BM306" s="144" t="s">
        <v>1755</v>
      </c>
    </row>
    <row r="307" spans="2:65" s="1" customFormat="1" ht="19.5">
      <c r="B307" s="33"/>
      <c r="D307" s="146" t="s">
        <v>313</v>
      </c>
      <c r="F307" s="147" t="s">
        <v>7416</v>
      </c>
      <c r="I307" s="148"/>
      <c r="L307" s="33"/>
      <c r="M307" s="149"/>
      <c r="T307" s="54"/>
      <c r="AT307" s="18" t="s">
        <v>313</v>
      </c>
      <c r="AU307" s="18" t="s">
        <v>86</v>
      </c>
    </row>
    <row r="308" spans="2:65" s="1" customFormat="1" ht="24.2" customHeight="1">
      <c r="B308" s="33"/>
      <c r="C308" s="133" t="s">
        <v>1084</v>
      </c>
      <c r="D308" s="133" t="s">
        <v>307</v>
      </c>
      <c r="E308" s="134" t="s">
        <v>7417</v>
      </c>
      <c r="F308" s="135" t="s">
        <v>7418</v>
      </c>
      <c r="G308" s="136" t="s">
        <v>5668</v>
      </c>
      <c r="H308" s="137">
        <v>2</v>
      </c>
      <c r="I308" s="138"/>
      <c r="J308" s="139">
        <f>ROUND(I308*H308,2)</f>
        <v>0</v>
      </c>
      <c r="K308" s="135" t="s">
        <v>721</v>
      </c>
      <c r="L308" s="33"/>
      <c r="M308" s="140" t="s">
        <v>42</v>
      </c>
      <c r="N308" s="141" t="s">
        <v>50</v>
      </c>
      <c r="P308" s="142">
        <f>O308*H308</f>
        <v>0</v>
      </c>
      <c r="Q308" s="142">
        <v>0</v>
      </c>
      <c r="R308" s="142">
        <f>Q308*H308</f>
        <v>0</v>
      </c>
      <c r="S308" s="142">
        <v>0</v>
      </c>
      <c r="T308" s="143">
        <f>S308*H308</f>
        <v>0</v>
      </c>
      <c r="AR308" s="144" t="s">
        <v>311</v>
      </c>
      <c r="AT308" s="144" t="s">
        <v>307</v>
      </c>
      <c r="AU308" s="144" t="s">
        <v>86</v>
      </c>
      <c r="AY308" s="18" t="s">
        <v>305</v>
      </c>
      <c r="BE308" s="145">
        <f>IF(N308="základní",J308,0)</f>
        <v>0</v>
      </c>
      <c r="BF308" s="145">
        <f>IF(N308="snížená",J308,0)</f>
        <v>0</v>
      </c>
      <c r="BG308" s="145">
        <f>IF(N308="zákl. přenesená",J308,0)</f>
        <v>0</v>
      </c>
      <c r="BH308" s="145">
        <f>IF(N308="sníž. přenesená",J308,0)</f>
        <v>0</v>
      </c>
      <c r="BI308" s="145">
        <f>IF(N308="nulová",J308,0)</f>
        <v>0</v>
      </c>
      <c r="BJ308" s="18" t="s">
        <v>86</v>
      </c>
      <c r="BK308" s="145">
        <f>ROUND(I308*H308,2)</f>
        <v>0</v>
      </c>
      <c r="BL308" s="18" t="s">
        <v>311</v>
      </c>
      <c r="BM308" s="144" t="s">
        <v>1773</v>
      </c>
    </row>
    <row r="309" spans="2:65" s="1" customFormat="1" ht="19.5">
      <c r="B309" s="33"/>
      <c r="D309" s="146" t="s">
        <v>313</v>
      </c>
      <c r="F309" s="147" t="s">
        <v>7418</v>
      </c>
      <c r="I309" s="148"/>
      <c r="L309" s="33"/>
      <c r="M309" s="149"/>
      <c r="T309" s="54"/>
      <c r="AT309" s="18" t="s">
        <v>313</v>
      </c>
      <c r="AU309" s="18" t="s">
        <v>86</v>
      </c>
    </row>
    <row r="310" spans="2:65" s="1" customFormat="1" ht="33" customHeight="1">
      <c r="B310" s="33"/>
      <c r="C310" s="133" t="s">
        <v>1096</v>
      </c>
      <c r="D310" s="133" t="s">
        <v>307</v>
      </c>
      <c r="E310" s="134" t="s">
        <v>7419</v>
      </c>
      <c r="F310" s="135" t="s">
        <v>7420</v>
      </c>
      <c r="G310" s="136" t="s">
        <v>5668</v>
      </c>
      <c r="H310" s="137">
        <v>1</v>
      </c>
      <c r="I310" s="138"/>
      <c r="J310" s="139">
        <f>ROUND(I310*H310,2)</f>
        <v>0</v>
      </c>
      <c r="K310" s="135" t="s">
        <v>721</v>
      </c>
      <c r="L310" s="33"/>
      <c r="M310" s="140" t="s">
        <v>42</v>
      </c>
      <c r="N310" s="141" t="s">
        <v>50</v>
      </c>
      <c r="P310" s="142">
        <f>O310*H310</f>
        <v>0</v>
      </c>
      <c r="Q310" s="142">
        <v>0</v>
      </c>
      <c r="R310" s="142">
        <f>Q310*H310</f>
        <v>0</v>
      </c>
      <c r="S310" s="142">
        <v>0</v>
      </c>
      <c r="T310" s="143">
        <f>S310*H310</f>
        <v>0</v>
      </c>
      <c r="AR310" s="144" t="s">
        <v>311</v>
      </c>
      <c r="AT310" s="144" t="s">
        <v>307</v>
      </c>
      <c r="AU310" s="144" t="s">
        <v>86</v>
      </c>
      <c r="AY310" s="18" t="s">
        <v>305</v>
      </c>
      <c r="BE310" s="145">
        <f>IF(N310="základní",J310,0)</f>
        <v>0</v>
      </c>
      <c r="BF310" s="145">
        <f>IF(N310="snížená",J310,0)</f>
        <v>0</v>
      </c>
      <c r="BG310" s="145">
        <f>IF(N310="zákl. přenesená",J310,0)</f>
        <v>0</v>
      </c>
      <c r="BH310" s="145">
        <f>IF(N310="sníž. přenesená",J310,0)</f>
        <v>0</v>
      </c>
      <c r="BI310" s="145">
        <f>IF(N310="nulová",J310,0)</f>
        <v>0</v>
      </c>
      <c r="BJ310" s="18" t="s">
        <v>86</v>
      </c>
      <c r="BK310" s="145">
        <f>ROUND(I310*H310,2)</f>
        <v>0</v>
      </c>
      <c r="BL310" s="18" t="s">
        <v>311</v>
      </c>
      <c r="BM310" s="144" t="s">
        <v>1783</v>
      </c>
    </row>
    <row r="311" spans="2:65" s="1" customFormat="1" ht="19.5">
      <c r="B311" s="33"/>
      <c r="D311" s="146" t="s">
        <v>313</v>
      </c>
      <c r="F311" s="147" t="s">
        <v>7420</v>
      </c>
      <c r="I311" s="148"/>
      <c r="L311" s="33"/>
      <c r="M311" s="149"/>
      <c r="T311" s="54"/>
      <c r="AT311" s="18" t="s">
        <v>313</v>
      </c>
      <c r="AU311" s="18" t="s">
        <v>86</v>
      </c>
    </row>
    <row r="312" spans="2:65" s="1" customFormat="1" ht="24.2" customHeight="1">
      <c r="B312" s="33"/>
      <c r="C312" s="133" t="s">
        <v>1106</v>
      </c>
      <c r="D312" s="133" t="s">
        <v>307</v>
      </c>
      <c r="E312" s="134" t="s">
        <v>7421</v>
      </c>
      <c r="F312" s="135" t="s">
        <v>7422</v>
      </c>
      <c r="G312" s="136" t="s">
        <v>5668</v>
      </c>
      <c r="H312" s="137">
        <v>1</v>
      </c>
      <c r="I312" s="138"/>
      <c r="J312" s="139">
        <f>ROUND(I312*H312,2)</f>
        <v>0</v>
      </c>
      <c r="K312" s="135" t="s">
        <v>721</v>
      </c>
      <c r="L312" s="33"/>
      <c r="M312" s="140" t="s">
        <v>42</v>
      </c>
      <c r="N312" s="141" t="s">
        <v>50</v>
      </c>
      <c r="P312" s="142">
        <f>O312*H312</f>
        <v>0</v>
      </c>
      <c r="Q312" s="142">
        <v>0</v>
      </c>
      <c r="R312" s="142">
        <f>Q312*H312</f>
        <v>0</v>
      </c>
      <c r="S312" s="142">
        <v>0</v>
      </c>
      <c r="T312" s="143">
        <f>S312*H312</f>
        <v>0</v>
      </c>
      <c r="AR312" s="144" t="s">
        <v>311</v>
      </c>
      <c r="AT312" s="144" t="s">
        <v>307</v>
      </c>
      <c r="AU312" s="144" t="s">
        <v>86</v>
      </c>
      <c r="AY312" s="18" t="s">
        <v>305</v>
      </c>
      <c r="BE312" s="145">
        <f>IF(N312="základní",J312,0)</f>
        <v>0</v>
      </c>
      <c r="BF312" s="145">
        <f>IF(N312="snížená",J312,0)</f>
        <v>0</v>
      </c>
      <c r="BG312" s="145">
        <f>IF(N312="zákl. přenesená",J312,0)</f>
        <v>0</v>
      </c>
      <c r="BH312" s="145">
        <f>IF(N312="sníž. přenesená",J312,0)</f>
        <v>0</v>
      </c>
      <c r="BI312" s="145">
        <f>IF(N312="nulová",J312,0)</f>
        <v>0</v>
      </c>
      <c r="BJ312" s="18" t="s">
        <v>86</v>
      </c>
      <c r="BK312" s="145">
        <f>ROUND(I312*H312,2)</f>
        <v>0</v>
      </c>
      <c r="BL312" s="18" t="s">
        <v>311</v>
      </c>
      <c r="BM312" s="144" t="s">
        <v>1791</v>
      </c>
    </row>
    <row r="313" spans="2:65" s="1" customFormat="1" ht="19.5">
      <c r="B313" s="33"/>
      <c r="D313" s="146" t="s">
        <v>313</v>
      </c>
      <c r="F313" s="147" t="s">
        <v>7422</v>
      </c>
      <c r="I313" s="148"/>
      <c r="L313" s="33"/>
      <c r="M313" s="149"/>
      <c r="T313" s="54"/>
      <c r="AT313" s="18" t="s">
        <v>313</v>
      </c>
      <c r="AU313" s="18" t="s">
        <v>86</v>
      </c>
    </row>
    <row r="314" spans="2:65" s="1" customFormat="1" ht="24.2" customHeight="1">
      <c r="B314" s="33"/>
      <c r="C314" s="133" t="s">
        <v>1113</v>
      </c>
      <c r="D314" s="133" t="s">
        <v>307</v>
      </c>
      <c r="E314" s="134" t="s">
        <v>7423</v>
      </c>
      <c r="F314" s="135" t="s">
        <v>7290</v>
      </c>
      <c r="G314" s="136" t="s">
        <v>199</v>
      </c>
      <c r="H314" s="137">
        <v>113</v>
      </c>
      <c r="I314" s="138"/>
      <c r="J314" s="139">
        <f>ROUND(I314*H314,2)</f>
        <v>0</v>
      </c>
      <c r="K314" s="135" t="s">
        <v>721</v>
      </c>
      <c r="L314" s="33"/>
      <c r="M314" s="140" t="s">
        <v>42</v>
      </c>
      <c r="N314" s="141" t="s">
        <v>50</v>
      </c>
      <c r="P314" s="142">
        <f>O314*H314</f>
        <v>0</v>
      </c>
      <c r="Q314" s="142">
        <v>0</v>
      </c>
      <c r="R314" s="142">
        <f>Q314*H314</f>
        <v>0</v>
      </c>
      <c r="S314" s="142">
        <v>0</v>
      </c>
      <c r="T314" s="143">
        <f>S314*H314</f>
        <v>0</v>
      </c>
      <c r="AR314" s="144" t="s">
        <v>311</v>
      </c>
      <c r="AT314" s="144" t="s">
        <v>307</v>
      </c>
      <c r="AU314" s="144" t="s">
        <v>86</v>
      </c>
      <c r="AY314" s="18" t="s">
        <v>305</v>
      </c>
      <c r="BE314" s="145">
        <f>IF(N314="základní",J314,0)</f>
        <v>0</v>
      </c>
      <c r="BF314" s="145">
        <f>IF(N314="snížená",J314,0)</f>
        <v>0</v>
      </c>
      <c r="BG314" s="145">
        <f>IF(N314="zákl. přenesená",J314,0)</f>
        <v>0</v>
      </c>
      <c r="BH314" s="145">
        <f>IF(N314="sníž. přenesená",J314,0)</f>
        <v>0</v>
      </c>
      <c r="BI314" s="145">
        <f>IF(N314="nulová",J314,0)</f>
        <v>0</v>
      </c>
      <c r="BJ314" s="18" t="s">
        <v>86</v>
      </c>
      <c r="BK314" s="145">
        <f>ROUND(I314*H314,2)</f>
        <v>0</v>
      </c>
      <c r="BL314" s="18" t="s">
        <v>311</v>
      </c>
      <c r="BM314" s="144" t="s">
        <v>1799</v>
      </c>
    </row>
    <row r="315" spans="2:65" s="1" customFormat="1" ht="19.5">
      <c r="B315" s="33"/>
      <c r="D315" s="146" t="s">
        <v>313</v>
      </c>
      <c r="F315" s="147" t="s">
        <v>7290</v>
      </c>
      <c r="I315" s="148"/>
      <c r="L315" s="33"/>
      <c r="M315" s="149"/>
      <c r="T315" s="54"/>
      <c r="AT315" s="18" t="s">
        <v>313</v>
      </c>
      <c r="AU315" s="18" t="s">
        <v>86</v>
      </c>
    </row>
    <row r="316" spans="2:65" s="1" customFormat="1" ht="21.75" customHeight="1">
      <c r="B316" s="33"/>
      <c r="C316" s="133" t="s">
        <v>1120</v>
      </c>
      <c r="D316" s="133" t="s">
        <v>307</v>
      </c>
      <c r="E316" s="134" t="s">
        <v>7424</v>
      </c>
      <c r="F316" s="135" t="s">
        <v>7292</v>
      </c>
      <c r="G316" s="136" t="s">
        <v>7293</v>
      </c>
      <c r="H316" s="137">
        <v>1</v>
      </c>
      <c r="I316" s="138"/>
      <c r="J316" s="139">
        <f>ROUND(I316*H316,2)</f>
        <v>0</v>
      </c>
      <c r="K316" s="135" t="s">
        <v>721</v>
      </c>
      <c r="L316" s="33"/>
      <c r="M316" s="140" t="s">
        <v>42</v>
      </c>
      <c r="N316" s="141" t="s">
        <v>50</v>
      </c>
      <c r="P316" s="142">
        <f>O316*H316</f>
        <v>0</v>
      </c>
      <c r="Q316" s="142">
        <v>0</v>
      </c>
      <c r="R316" s="142">
        <f>Q316*H316</f>
        <v>0</v>
      </c>
      <c r="S316" s="142">
        <v>0</v>
      </c>
      <c r="T316" s="143">
        <f>S316*H316</f>
        <v>0</v>
      </c>
      <c r="AR316" s="144" t="s">
        <v>311</v>
      </c>
      <c r="AT316" s="144" t="s">
        <v>307</v>
      </c>
      <c r="AU316" s="144" t="s">
        <v>86</v>
      </c>
      <c r="AY316" s="18" t="s">
        <v>305</v>
      </c>
      <c r="BE316" s="145">
        <f>IF(N316="základní",J316,0)</f>
        <v>0</v>
      </c>
      <c r="BF316" s="145">
        <f>IF(N316="snížená",J316,0)</f>
        <v>0</v>
      </c>
      <c r="BG316" s="145">
        <f>IF(N316="zákl. přenesená",J316,0)</f>
        <v>0</v>
      </c>
      <c r="BH316" s="145">
        <f>IF(N316="sníž. přenesená",J316,0)</f>
        <v>0</v>
      </c>
      <c r="BI316" s="145">
        <f>IF(N316="nulová",J316,0)</f>
        <v>0</v>
      </c>
      <c r="BJ316" s="18" t="s">
        <v>86</v>
      </c>
      <c r="BK316" s="145">
        <f>ROUND(I316*H316,2)</f>
        <v>0</v>
      </c>
      <c r="BL316" s="18" t="s">
        <v>311</v>
      </c>
      <c r="BM316" s="144" t="s">
        <v>1807</v>
      </c>
    </row>
    <row r="317" spans="2:65" s="1" customFormat="1" ht="11.25">
      <c r="B317" s="33"/>
      <c r="D317" s="146" t="s">
        <v>313</v>
      </c>
      <c r="F317" s="147" t="s">
        <v>7292</v>
      </c>
      <c r="I317" s="148"/>
      <c r="L317" s="33"/>
      <c r="M317" s="149"/>
      <c r="T317" s="54"/>
      <c r="AT317" s="18" t="s">
        <v>313</v>
      </c>
      <c r="AU317" s="18" t="s">
        <v>86</v>
      </c>
    </row>
    <row r="318" spans="2:65" s="1" customFormat="1" ht="21.75" customHeight="1">
      <c r="B318" s="33"/>
      <c r="C318" s="133" t="s">
        <v>1128</v>
      </c>
      <c r="D318" s="133" t="s">
        <v>307</v>
      </c>
      <c r="E318" s="134" t="s">
        <v>7425</v>
      </c>
      <c r="F318" s="135" t="s">
        <v>7295</v>
      </c>
      <c r="G318" s="136" t="s">
        <v>7293</v>
      </c>
      <c r="H318" s="137">
        <v>5</v>
      </c>
      <c r="I318" s="138"/>
      <c r="J318" s="139">
        <f>ROUND(I318*H318,2)</f>
        <v>0</v>
      </c>
      <c r="K318" s="135" t="s">
        <v>721</v>
      </c>
      <c r="L318" s="33"/>
      <c r="M318" s="140" t="s">
        <v>42</v>
      </c>
      <c r="N318" s="141" t="s">
        <v>50</v>
      </c>
      <c r="P318" s="142">
        <f>O318*H318</f>
        <v>0</v>
      </c>
      <c r="Q318" s="142">
        <v>0</v>
      </c>
      <c r="R318" s="142">
        <f>Q318*H318</f>
        <v>0</v>
      </c>
      <c r="S318" s="142">
        <v>0</v>
      </c>
      <c r="T318" s="143">
        <f>S318*H318</f>
        <v>0</v>
      </c>
      <c r="AR318" s="144" t="s">
        <v>311</v>
      </c>
      <c r="AT318" s="144" t="s">
        <v>307</v>
      </c>
      <c r="AU318" s="144" t="s">
        <v>86</v>
      </c>
      <c r="AY318" s="18" t="s">
        <v>305</v>
      </c>
      <c r="BE318" s="145">
        <f>IF(N318="základní",J318,0)</f>
        <v>0</v>
      </c>
      <c r="BF318" s="145">
        <f>IF(N318="snížená",J318,0)</f>
        <v>0</v>
      </c>
      <c r="BG318" s="145">
        <f>IF(N318="zákl. přenesená",J318,0)</f>
        <v>0</v>
      </c>
      <c r="BH318" s="145">
        <f>IF(N318="sníž. přenesená",J318,0)</f>
        <v>0</v>
      </c>
      <c r="BI318" s="145">
        <f>IF(N318="nulová",J318,0)</f>
        <v>0</v>
      </c>
      <c r="BJ318" s="18" t="s">
        <v>86</v>
      </c>
      <c r="BK318" s="145">
        <f>ROUND(I318*H318,2)</f>
        <v>0</v>
      </c>
      <c r="BL318" s="18" t="s">
        <v>311</v>
      </c>
      <c r="BM318" s="144" t="s">
        <v>1815</v>
      </c>
    </row>
    <row r="319" spans="2:65" s="1" customFormat="1" ht="11.25">
      <c r="B319" s="33"/>
      <c r="D319" s="146" t="s">
        <v>313</v>
      </c>
      <c r="F319" s="147" t="s">
        <v>7295</v>
      </c>
      <c r="I319" s="148"/>
      <c r="L319" s="33"/>
      <c r="M319" s="149"/>
      <c r="T319" s="54"/>
      <c r="AT319" s="18" t="s">
        <v>313</v>
      </c>
      <c r="AU319" s="18" t="s">
        <v>86</v>
      </c>
    </row>
    <row r="320" spans="2:65" s="1" customFormat="1" ht="21.75" customHeight="1">
      <c r="B320" s="33"/>
      <c r="C320" s="133" t="s">
        <v>1137</v>
      </c>
      <c r="D320" s="133" t="s">
        <v>307</v>
      </c>
      <c r="E320" s="134" t="s">
        <v>7426</v>
      </c>
      <c r="F320" s="135" t="s">
        <v>7297</v>
      </c>
      <c r="G320" s="136" t="s">
        <v>7293</v>
      </c>
      <c r="H320" s="137">
        <v>1</v>
      </c>
      <c r="I320" s="138"/>
      <c r="J320" s="139">
        <f>ROUND(I320*H320,2)</f>
        <v>0</v>
      </c>
      <c r="K320" s="135" t="s">
        <v>721</v>
      </c>
      <c r="L320" s="33"/>
      <c r="M320" s="140" t="s">
        <v>42</v>
      </c>
      <c r="N320" s="141" t="s">
        <v>50</v>
      </c>
      <c r="P320" s="142">
        <f>O320*H320</f>
        <v>0</v>
      </c>
      <c r="Q320" s="142">
        <v>0</v>
      </c>
      <c r="R320" s="142">
        <f>Q320*H320</f>
        <v>0</v>
      </c>
      <c r="S320" s="142">
        <v>0</v>
      </c>
      <c r="T320" s="143">
        <f>S320*H320</f>
        <v>0</v>
      </c>
      <c r="AR320" s="144" t="s">
        <v>311</v>
      </c>
      <c r="AT320" s="144" t="s">
        <v>307</v>
      </c>
      <c r="AU320" s="144" t="s">
        <v>86</v>
      </c>
      <c r="AY320" s="18" t="s">
        <v>305</v>
      </c>
      <c r="BE320" s="145">
        <f>IF(N320="základní",J320,0)</f>
        <v>0</v>
      </c>
      <c r="BF320" s="145">
        <f>IF(N320="snížená",J320,0)</f>
        <v>0</v>
      </c>
      <c r="BG320" s="145">
        <f>IF(N320="zákl. přenesená",J320,0)</f>
        <v>0</v>
      </c>
      <c r="BH320" s="145">
        <f>IF(N320="sníž. přenesená",J320,0)</f>
        <v>0</v>
      </c>
      <c r="BI320" s="145">
        <f>IF(N320="nulová",J320,0)</f>
        <v>0</v>
      </c>
      <c r="BJ320" s="18" t="s">
        <v>86</v>
      </c>
      <c r="BK320" s="145">
        <f>ROUND(I320*H320,2)</f>
        <v>0</v>
      </c>
      <c r="BL320" s="18" t="s">
        <v>311</v>
      </c>
      <c r="BM320" s="144" t="s">
        <v>1825</v>
      </c>
    </row>
    <row r="321" spans="2:65" s="1" customFormat="1" ht="11.25">
      <c r="B321" s="33"/>
      <c r="D321" s="146" t="s">
        <v>313</v>
      </c>
      <c r="F321" s="147" t="s">
        <v>7297</v>
      </c>
      <c r="I321" s="148"/>
      <c r="L321" s="33"/>
      <c r="M321" s="149"/>
      <c r="T321" s="54"/>
      <c r="AT321" s="18" t="s">
        <v>313</v>
      </c>
      <c r="AU321" s="18" t="s">
        <v>86</v>
      </c>
    </row>
    <row r="322" spans="2:65" s="1" customFormat="1" ht="21.75" customHeight="1">
      <c r="B322" s="33"/>
      <c r="C322" s="133" t="s">
        <v>1145</v>
      </c>
      <c r="D322" s="133" t="s">
        <v>307</v>
      </c>
      <c r="E322" s="134" t="s">
        <v>7427</v>
      </c>
      <c r="F322" s="135" t="s">
        <v>7299</v>
      </c>
      <c r="G322" s="136" t="s">
        <v>7293</v>
      </c>
      <c r="H322" s="137">
        <v>8</v>
      </c>
      <c r="I322" s="138"/>
      <c r="J322" s="139">
        <f>ROUND(I322*H322,2)</f>
        <v>0</v>
      </c>
      <c r="K322" s="135" t="s">
        <v>721</v>
      </c>
      <c r="L322" s="33"/>
      <c r="M322" s="140" t="s">
        <v>42</v>
      </c>
      <c r="N322" s="141" t="s">
        <v>50</v>
      </c>
      <c r="P322" s="142">
        <f>O322*H322</f>
        <v>0</v>
      </c>
      <c r="Q322" s="142">
        <v>0</v>
      </c>
      <c r="R322" s="142">
        <f>Q322*H322</f>
        <v>0</v>
      </c>
      <c r="S322" s="142">
        <v>0</v>
      </c>
      <c r="T322" s="143">
        <f>S322*H322</f>
        <v>0</v>
      </c>
      <c r="AR322" s="144" t="s">
        <v>311</v>
      </c>
      <c r="AT322" s="144" t="s">
        <v>307</v>
      </c>
      <c r="AU322" s="144" t="s">
        <v>86</v>
      </c>
      <c r="AY322" s="18" t="s">
        <v>305</v>
      </c>
      <c r="BE322" s="145">
        <f>IF(N322="základní",J322,0)</f>
        <v>0</v>
      </c>
      <c r="BF322" s="145">
        <f>IF(N322="snížená",J322,0)</f>
        <v>0</v>
      </c>
      <c r="BG322" s="145">
        <f>IF(N322="zákl. přenesená",J322,0)</f>
        <v>0</v>
      </c>
      <c r="BH322" s="145">
        <f>IF(N322="sníž. přenesená",J322,0)</f>
        <v>0</v>
      </c>
      <c r="BI322" s="145">
        <f>IF(N322="nulová",J322,0)</f>
        <v>0</v>
      </c>
      <c r="BJ322" s="18" t="s">
        <v>86</v>
      </c>
      <c r="BK322" s="145">
        <f>ROUND(I322*H322,2)</f>
        <v>0</v>
      </c>
      <c r="BL322" s="18" t="s">
        <v>311</v>
      </c>
      <c r="BM322" s="144" t="s">
        <v>1833</v>
      </c>
    </row>
    <row r="323" spans="2:65" s="1" customFormat="1" ht="11.25">
      <c r="B323" s="33"/>
      <c r="D323" s="146" t="s">
        <v>313</v>
      </c>
      <c r="F323" s="147" t="s">
        <v>7299</v>
      </c>
      <c r="I323" s="148"/>
      <c r="L323" s="33"/>
      <c r="M323" s="149"/>
      <c r="T323" s="54"/>
      <c r="AT323" s="18" t="s">
        <v>313</v>
      </c>
      <c r="AU323" s="18" t="s">
        <v>86</v>
      </c>
    </row>
    <row r="324" spans="2:65" s="1" customFormat="1" ht="21.75" customHeight="1">
      <c r="B324" s="33"/>
      <c r="C324" s="133" t="s">
        <v>1152</v>
      </c>
      <c r="D324" s="133" t="s">
        <v>307</v>
      </c>
      <c r="E324" s="134" t="s">
        <v>7428</v>
      </c>
      <c r="F324" s="135" t="s">
        <v>7301</v>
      </c>
      <c r="G324" s="136" t="s">
        <v>7293</v>
      </c>
      <c r="H324" s="137">
        <v>11</v>
      </c>
      <c r="I324" s="138"/>
      <c r="J324" s="139">
        <f>ROUND(I324*H324,2)</f>
        <v>0</v>
      </c>
      <c r="K324" s="135" t="s">
        <v>721</v>
      </c>
      <c r="L324" s="33"/>
      <c r="M324" s="140" t="s">
        <v>42</v>
      </c>
      <c r="N324" s="141" t="s">
        <v>50</v>
      </c>
      <c r="P324" s="142">
        <f>O324*H324</f>
        <v>0</v>
      </c>
      <c r="Q324" s="142">
        <v>0</v>
      </c>
      <c r="R324" s="142">
        <f>Q324*H324</f>
        <v>0</v>
      </c>
      <c r="S324" s="142">
        <v>0</v>
      </c>
      <c r="T324" s="143">
        <f>S324*H324</f>
        <v>0</v>
      </c>
      <c r="AR324" s="144" t="s">
        <v>311</v>
      </c>
      <c r="AT324" s="144" t="s">
        <v>307</v>
      </c>
      <c r="AU324" s="144" t="s">
        <v>86</v>
      </c>
      <c r="AY324" s="18" t="s">
        <v>305</v>
      </c>
      <c r="BE324" s="145">
        <f>IF(N324="základní",J324,0)</f>
        <v>0</v>
      </c>
      <c r="BF324" s="145">
        <f>IF(N324="snížená",J324,0)</f>
        <v>0</v>
      </c>
      <c r="BG324" s="145">
        <f>IF(N324="zákl. přenesená",J324,0)</f>
        <v>0</v>
      </c>
      <c r="BH324" s="145">
        <f>IF(N324="sníž. přenesená",J324,0)</f>
        <v>0</v>
      </c>
      <c r="BI324" s="145">
        <f>IF(N324="nulová",J324,0)</f>
        <v>0</v>
      </c>
      <c r="BJ324" s="18" t="s">
        <v>86</v>
      </c>
      <c r="BK324" s="145">
        <f>ROUND(I324*H324,2)</f>
        <v>0</v>
      </c>
      <c r="BL324" s="18" t="s">
        <v>311</v>
      </c>
      <c r="BM324" s="144" t="s">
        <v>1841</v>
      </c>
    </row>
    <row r="325" spans="2:65" s="1" customFormat="1" ht="11.25">
      <c r="B325" s="33"/>
      <c r="D325" s="146" t="s">
        <v>313</v>
      </c>
      <c r="F325" s="147" t="s">
        <v>7301</v>
      </c>
      <c r="I325" s="148"/>
      <c r="L325" s="33"/>
      <c r="M325" s="149"/>
      <c r="T325" s="54"/>
      <c r="AT325" s="18" t="s">
        <v>313</v>
      </c>
      <c r="AU325" s="18" t="s">
        <v>86</v>
      </c>
    </row>
    <row r="326" spans="2:65" s="1" customFormat="1" ht="21.75" customHeight="1">
      <c r="B326" s="33"/>
      <c r="C326" s="133" t="s">
        <v>1158</v>
      </c>
      <c r="D326" s="133" t="s">
        <v>307</v>
      </c>
      <c r="E326" s="134" t="s">
        <v>7429</v>
      </c>
      <c r="F326" s="135" t="s">
        <v>7303</v>
      </c>
      <c r="G326" s="136" t="s">
        <v>7293</v>
      </c>
      <c r="H326" s="137">
        <v>10</v>
      </c>
      <c r="I326" s="138"/>
      <c r="J326" s="139">
        <f>ROUND(I326*H326,2)</f>
        <v>0</v>
      </c>
      <c r="K326" s="135" t="s">
        <v>721</v>
      </c>
      <c r="L326" s="33"/>
      <c r="M326" s="140" t="s">
        <v>42</v>
      </c>
      <c r="N326" s="141" t="s">
        <v>50</v>
      </c>
      <c r="P326" s="142">
        <f>O326*H326</f>
        <v>0</v>
      </c>
      <c r="Q326" s="142">
        <v>0</v>
      </c>
      <c r="R326" s="142">
        <f>Q326*H326</f>
        <v>0</v>
      </c>
      <c r="S326" s="142">
        <v>0</v>
      </c>
      <c r="T326" s="143">
        <f>S326*H326</f>
        <v>0</v>
      </c>
      <c r="AR326" s="144" t="s">
        <v>311</v>
      </c>
      <c r="AT326" s="144" t="s">
        <v>307</v>
      </c>
      <c r="AU326" s="144" t="s">
        <v>86</v>
      </c>
      <c r="AY326" s="18" t="s">
        <v>305</v>
      </c>
      <c r="BE326" s="145">
        <f>IF(N326="základní",J326,0)</f>
        <v>0</v>
      </c>
      <c r="BF326" s="145">
        <f>IF(N326="snížená",J326,0)</f>
        <v>0</v>
      </c>
      <c r="BG326" s="145">
        <f>IF(N326="zákl. přenesená",J326,0)</f>
        <v>0</v>
      </c>
      <c r="BH326" s="145">
        <f>IF(N326="sníž. přenesená",J326,0)</f>
        <v>0</v>
      </c>
      <c r="BI326" s="145">
        <f>IF(N326="nulová",J326,0)</f>
        <v>0</v>
      </c>
      <c r="BJ326" s="18" t="s">
        <v>86</v>
      </c>
      <c r="BK326" s="145">
        <f>ROUND(I326*H326,2)</f>
        <v>0</v>
      </c>
      <c r="BL326" s="18" t="s">
        <v>311</v>
      </c>
      <c r="BM326" s="144" t="s">
        <v>1849</v>
      </c>
    </row>
    <row r="327" spans="2:65" s="1" customFormat="1" ht="11.25">
      <c r="B327" s="33"/>
      <c r="D327" s="146" t="s">
        <v>313</v>
      </c>
      <c r="F327" s="147" t="s">
        <v>7303</v>
      </c>
      <c r="I327" s="148"/>
      <c r="L327" s="33"/>
      <c r="M327" s="149"/>
      <c r="T327" s="54"/>
      <c r="AT327" s="18" t="s">
        <v>313</v>
      </c>
      <c r="AU327" s="18" t="s">
        <v>86</v>
      </c>
    </row>
    <row r="328" spans="2:65" s="1" customFormat="1" ht="16.5" customHeight="1">
      <c r="B328" s="33"/>
      <c r="C328" s="133" t="s">
        <v>1166</v>
      </c>
      <c r="D328" s="133" t="s">
        <v>307</v>
      </c>
      <c r="E328" s="134" t="s">
        <v>7430</v>
      </c>
      <c r="F328" s="135" t="s">
        <v>7305</v>
      </c>
      <c r="G328" s="136" t="s">
        <v>7293</v>
      </c>
      <c r="H328" s="137">
        <v>7</v>
      </c>
      <c r="I328" s="138"/>
      <c r="J328" s="139">
        <f>ROUND(I328*H328,2)</f>
        <v>0</v>
      </c>
      <c r="K328" s="135" t="s">
        <v>721</v>
      </c>
      <c r="L328" s="33"/>
      <c r="M328" s="140" t="s">
        <v>42</v>
      </c>
      <c r="N328" s="141" t="s">
        <v>50</v>
      </c>
      <c r="P328" s="142">
        <f>O328*H328</f>
        <v>0</v>
      </c>
      <c r="Q328" s="142">
        <v>0</v>
      </c>
      <c r="R328" s="142">
        <f>Q328*H328</f>
        <v>0</v>
      </c>
      <c r="S328" s="142">
        <v>0</v>
      </c>
      <c r="T328" s="143">
        <f>S328*H328</f>
        <v>0</v>
      </c>
      <c r="AR328" s="144" t="s">
        <v>311</v>
      </c>
      <c r="AT328" s="144" t="s">
        <v>307</v>
      </c>
      <c r="AU328" s="144" t="s">
        <v>86</v>
      </c>
      <c r="AY328" s="18" t="s">
        <v>305</v>
      </c>
      <c r="BE328" s="145">
        <f>IF(N328="základní",J328,0)</f>
        <v>0</v>
      </c>
      <c r="BF328" s="145">
        <f>IF(N328="snížená",J328,0)</f>
        <v>0</v>
      </c>
      <c r="BG328" s="145">
        <f>IF(N328="zákl. přenesená",J328,0)</f>
        <v>0</v>
      </c>
      <c r="BH328" s="145">
        <f>IF(N328="sníž. přenesená",J328,0)</f>
        <v>0</v>
      </c>
      <c r="BI328" s="145">
        <f>IF(N328="nulová",J328,0)</f>
        <v>0</v>
      </c>
      <c r="BJ328" s="18" t="s">
        <v>86</v>
      </c>
      <c r="BK328" s="145">
        <f>ROUND(I328*H328,2)</f>
        <v>0</v>
      </c>
      <c r="BL328" s="18" t="s">
        <v>311</v>
      </c>
      <c r="BM328" s="144" t="s">
        <v>1857</v>
      </c>
    </row>
    <row r="329" spans="2:65" s="1" customFormat="1" ht="11.25">
      <c r="B329" s="33"/>
      <c r="D329" s="146" t="s">
        <v>313</v>
      </c>
      <c r="F329" s="147" t="s">
        <v>7305</v>
      </c>
      <c r="I329" s="148"/>
      <c r="L329" s="33"/>
      <c r="M329" s="149"/>
      <c r="T329" s="54"/>
      <c r="AT329" s="18" t="s">
        <v>313</v>
      </c>
      <c r="AU329" s="18" t="s">
        <v>86</v>
      </c>
    </row>
    <row r="330" spans="2:65" s="1" customFormat="1" ht="16.5" customHeight="1">
      <c r="B330" s="33"/>
      <c r="C330" s="133" t="s">
        <v>1174</v>
      </c>
      <c r="D330" s="133" t="s">
        <v>307</v>
      </c>
      <c r="E330" s="134" t="s">
        <v>7431</v>
      </c>
      <c r="F330" s="135" t="s">
        <v>7371</v>
      </c>
      <c r="G330" s="136" t="s">
        <v>7293</v>
      </c>
      <c r="H330" s="137">
        <v>1</v>
      </c>
      <c r="I330" s="138"/>
      <c r="J330" s="139">
        <f>ROUND(I330*H330,2)</f>
        <v>0</v>
      </c>
      <c r="K330" s="135" t="s">
        <v>721</v>
      </c>
      <c r="L330" s="33"/>
      <c r="M330" s="140" t="s">
        <v>42</v>
      </c>
      <c r="N330" s="141" t="s">
        <v>50</v>
      </c>
      <c r="P330" s="142">
        <f>O330*H330</f>
        <v>0</v>
      </c>
      <c r="Q330" s="142">
        <v>0</v>
      </c>
      <c r="R330" s="142">
        <f>Q330*H330</f>
        <v>0</v>
      </c>
      <c r="S330" s="142">
        <v>0</v>
      </c>
      <c r="T330" s="143">
        <f>S330*H330</f>
        <v>0</v>
      </c>
      <c r="AR330" s="144" t="s">
        <v>311</v>
      </c>
      <c r="AT330" s="144" t="s">
        <v>307</v>
      </c>
      <c r="AU330" s="144" t="s">
        <v>86</v>
      </c>
      <c r="AY330" s="18" t="s">
        <v>305</v>
      </c>
      <c r="BE330" s="145">
        <f>IF(N330="základní",J330,0)</f>
        <v>0</v>
      </c>
      <c r="BF330" s="145">
        <f>IF(N330="snížená",J330,0)</f>
        <v>0</v>
      </c>
      <c r="BG330" s="145">
        <f>IF(N330="zákl. přenesená",J330,0)</f>
        <v>0</v>
      </c>
      <c r="BH330" s="145">
        <f>IF(N330="sníž. přenesená",J330,0)</f>
        <v>0</v>
      </c>
      <c r="BI330" s="145">
        <f>IF(N330="nulová",J330,0)</f>
        <v>0</v>
      </c>
      <c r="BJ330" s="18" t="s">
        <v>86</v>
      </c>
      <c r="BK330" s="145">
        <f>ROUND(I330*H330,2)</f>
        <v>0</v>
      </c>
      <c r="BL330" s="18" t="s">
        <v>311</v>
      </c>
      <c r="BM330" s="144" t="s">
        <v>1865</v>
      </c>
    </row>
    <row r="331" spans="2:65" s="1" customFormat="1" ht="11.25">
      <c r="B331" s="33"/>
      <c r="D331" s="146" t="s">
        <v>313</v>
      </c>
      <c r="F331" s="147" t="s">
        <v>7371</v>
      </c>
      <c r="I331" s="148"/>
      <c r="L331" s="33"/>
      <c r="M331" s="149"/>
      <c r="T331" s="54"/>
      <c r="AT331" s="18" t="s">
        <v>313</v>
      </c>
      <c r="AU331" s="18" t="s">
        <v>86</v>
      </c>
    </row>
    <row r="332" spans="2:65" s="1" customFormat="1" ht="16.5" customHeight="1">
      <c r="B332" s="33"/>
      <c r="C332" s="133" t="s">
        <v>1184</v>
      </c>
      <c r="D332" s="133" t="s">
        <v>307</v>
      </c>
      <c r="E332" s="134" t="s">
        <v>7432</v>
      </c>
      <c r="F332" s="135" t="s">
        <v>7307</v>
      </c>
      <c r="G332" s="136" t="s">
        <v>7293</v>
      </c>
      <c r="H332" s="137">
        <v>3</v>
      </c>
      <c r="I332" s="138"/>
      <c r="J332" s="139">
        <f>ROUND(I332*H332,2)</f>
        <v>0</v>
      </c>
      <c r="K332" s="135" t="s">
        <v>721</v>
      </c>
      <c r="L332" s="33"/>
      <c r="M332" s="140" t="s">
        <v>42</v>
      </c>
      <c r="N332" s="141" t="s">
        <v>50</v>
      </c>
      <c r="P332" s="142">
        <f>O332*H332</f>
        <v>0</v>
      </c>
      <c r="Q332" s="142">
        <v>0</v>
      </c>
      <c r="R332" s="142">
        <f>Q332*H332</f>
        <v>0</v>
      </c>
      <c r="S332" s="142">
        <v>0</v>
      </c>
      <c r="T332" s="143">
        <f>S332*H332</f>
        <v>0</v>
      </c>
      <c r="AR332" s="144" t="s">
        <v>311</v>
      </c>
      <c r="AT332" s="144" t="s">
        <v>307</v>
      </c>
      <c r="AU332" s="144" t="s">
        <v>86</v>
      </c>
      <c r="AY332" s="18" t="s">
        <v>305</v>
      </c>
      <c r="BE332" s="145">
        <f>IF(N332="základní",J332,0)</f>
        <v>0</v>
      </c>
      <c r="BF332" s="145">
        <f>IF(N332="snížená",J332,0)</f>
        <v>0</v>
      </c>
      <c r="BG332" s="145">
        <f>IF(N332="zákl. přenesená",J332,0)</f>
        <v>0</v>
      </c>
      <c r="BH332" s="145">
        <f>IF(N332="sníž. přenesená",J332,0)</f>
        <v>0</v>
      </c>
      <c r="BI332" s="145">
        <f>IF(N332="nulová",J332,0)</f>
        <v>0</v>
      </c>
      <c r="BJ332" s="18" t="s">
        <v>86</v>
      </c>
      <c r="BK332" s="145">
        <f>ROUND(I332*H332,2)</f>
        <v>0</v>
      </c>
      <c r="BL332" s="18" t="s">
        <v>311</v>
      </c>
      <c r="BM332" s="144" t="s">
        <v>1873</v>
      </c>
    </row>
    <row r="333" spans="2:65" s="1" customFormat="1" ht="11.25">
      <c r="B333" s="33"/>
      <c r="D333" s="146" t="s">
        <v>313</v>
      </c>
      <c r="F333" s="147" t="s">
        <v>7307</v>
      </c>
      <c r="I333" s="148"/>
      <c r="L333" s="33"/>
      <c r="M333" s="149"/>
      <c r="T333" s="54"/>
      <c r="AT333" s="18" t="s">
        <v>313</v>
      </c>
      <c r="AU333" s="18" t="s">
        <v>86</v>
      </c>
    </row>
    <row r="334" spans="2:65" s="1" customFormat="1" ht="16.5" customHeight="1">
      <c r="B334" s="33"/>
      <c r="C334" s="133" t="s">
        <v>1192</v>
      </c>
      <c r="D334" s="133" t="s">
        <v>307</v>
      </c>
      <c r="E334" s="134" t="s">
        <v>7433</v>
      </c>
      <c r="F334" s="135" t="s">
        <v>7309</v>
      </c>
      <c r="G334" s="136" t="s">
        <v>7293</v>
      </c>
      <c r="H334" s="137">
        <v>1</v>
      </c>
      <c r="I334" s="138"/>
      <c r="J334" s="139">
        <f>ROUND(I334*H334,2)</f>
        <v>0</v>
      </c>
      <c r="K334" s="135" t="s">
        <v>721</v>
      </c>
      <c r="L334" s="33"/>
      <c r="M334" s="140" t="s">
        <v>42</v>
      </c>
      <c r="N334" s="141" t="s">
        <v>50</v>
      </c>
      <c r="P334" s="142">
        <f>O334*H334</f>
        <v>0</v>
      </c>
      <c r="Q334" s="142">
        <v>0</v>
      </c>
      <c r="R334" s="142">
        <f>Q334*H334</f>
        <v>0</v>
      </c>
      <c r="S334" s="142">
        <v>0</v>
      </c>
      <c r="T334" s="143">
        <f>S334*H334</f>
        <v>0</v>
      </c>
      <c r="AR334" s="144" t="s">
        <v>311</v>
      </c>
      <c r="AT334" s="144" t="s">
        <v>307</v>
      </c>
      <c r="AU334" s="144" t="s">
        <v>86</v>
      </c>
      <c r="AY334" s="18" t="s">
        <v>305</v>
      </c>
      <c r="BE334" s="145">
        <f>IF(N334="základní",J334,0)</f>
        <v>0</v>
      </c>
      <c r="BF334" s="145">
        <f>IF(N334="snížená",J334,0)</f>
        <v>0</v>
      </c>
      <c r="BG334" s="145">
        <f>IF(N334="zákl. přenesená",J334,0)</f>
        <v>0</v>
      </c>
      <c r="BH334" s="145">
        <f>IF(N334="sníž. přenesená",J334,0)</f>
        <v>0</v>
      </c>
      <c r="BI334" s="145">
        <f>IF(N334="nulová",J334,0)</f>
        <v>0</v>
      </c>
      <c r="BJ334" s="18" t="s">
        <v>86</v>
      </c>
      <c r="BK334" s="145">
        <f>ROUND(I334*H334,2)</f>
        <v>0</v>
      </c>
      <c r="BL334" s="18" t="s">
        <v>311</v>
      </c>
      <c r="BM334" s="144" t="s">
        <v>1881</v>
      </c>
    </row>
    <row r="335" spans="2:65" s="1" customFormat="1" ht="11.25">
      <c r="B335" s="33"/>
      <c r="D335" s="146" t="s">
        <v>313</v>
      </c>
      <c r="F335" s="147" t="s">
        <v>7309</v>
      </c>
      <c r="I335" s="148"/>
      <c r="L335" s="33"/>
      <c r="M335" s="149"/>
      <c r="T335" s="54"/>
      <c r="AT335" s="18" t="s">
        <v>313</v>
      </c>
      <c r="AU335" s="18" t="s">
        <v>86</v>
      </c>
    </row>
    <row r="336" spans="2:65" s="1" customFormat="1" ht="16.5" customHeight="1">
      <c r="B336" s="33"/>
      <c r="C336" s="133" t="s">
        <v>1197</v>
      </c>
      <c r="D336" s="133" t="s">
        <v>307</v>
      </c>
      <c r="E336" s="134" t="s">
        <v>7434</v>
      </c>
      <c r="F336" s="135" t="s">
        <v>7313</v>
      </c>
      <c r="G336" s="136" t="s">
        <v>199</v>
      </c>
      <c r="H336" s="137">
        <v>90</v>
      </c>
      <c r="I336" s="138"/>
      <c r="J336" s="139">
        <f>ROUND(I336*H336,2)</f>
        <v>0</v>
      </c>
      <c r="K336" s="135" t="s">
        <v>721</v>
      </c>
      <c r="L336" s="33"/>
      <c r="M336" s="140" t="s">
        <v>42</v>
      </c>
      <c r="N336" s="141" t="s">
        <v>50</v>
      </c>
      <c r="P336" s="142">
        <f>O336*H336</f>
        <v>0</v>
      </c>
      <c r="Q336" s="142">
        <v>0</v>
      </c>
      <c r="R336" s="142">
        <f>Q336*H336</f>
        <v>0</v>
      </c>
      <c r="S336" s="142">
        <v>0</v>
      </c>
      <c r="T336" s="143">
        <f>S336*H336</f>
        <v>0</v>
      </c>
      <c r="AR336" s="144" t="s">
        <v>311</v>
      </c>
      <c r="AT336" s="144" t="s">
        <v>307</v>
      </c>
      <c r="AU336" s="144" t="s">
        <v>86</v>
      </c>
      <c r="AY336" s="18" t="s">
        <v>305</v>
      </c>
      <c r="BE336" s="145">
        <f>IF(N336="základní",J336,0)</f>
        <v>0</v>
      </c>
      <c r="BF336" s="145">
        <f>IF(N336="snížená",J336,0)</f>
        <v>0</v>
      </c>
      <c r="BG336" s="145">
        <f>IF(N336="zákl. přenesená",J336,0)</f>
        <v>0</v>
      </c>
      <c r="BH336" s="145">
        <f>IF(N336="sníž. přenesená",J336,0)</f>
        <v>0</v>
      </c>
      <c r="BI336" s="145">
        <f>IF(N336="nulová",J336,0)</f>
        <v>0</v>
      </c>
      <c r="BJ336" s="18" t="s">
        <v>86</v>
      </c>
      <c r="BK336" s="145">
        <f>ROUND(I336*H336,2)</f>
        <v>0</v>
      </c>
      <c r="BL336" s="18" t="s">
        <v>311</v>
      </c>
      <c r="BM336" s="144" t="s">
        <v>1889</v>
      </c>
    </row>
    <row r="337" spans="2:65" s="1" customFormat="1" ht="11.25">
      <c r="B337" s="33"/>
      <c r="D337" s="146" t="s">
        <v>313</v>
      </c>
      <c r="F337" s="147" t="s">
        <v>7313</v>
      </c>
      <c r="I337" s="148"/>
      <c r="L337" s="33"/>
      <c r="M337" s="149"/>
      <c r="T337" s="54"/>
      <c r="AT337" s="18" t="s">
        <v>313</v>
      </c>
      <c r="AU337" s="18" t="s">
        <v>86</v>
      </c>
    </row>
    <row r="338" spans="2:65" s="1" customFormat="1" ht="16.5" customHeight="1">
      <c r="B338" s="33"/>
      <c r="C338" s="133" t="s">
        <v>1205</v>
      </c>
      <c r="D338" s="133" t="s">
        <v>307</v>
      </c>
      <c r="E338" s="134" t="s">
        <v>7435</v>
      </c>
      <c r="F338" s="135" t="s">
        <v>7315</v>
      </c>
      <c r="G338" s="136" t="s">
        <v>199</v>
      </c>
      <c r="H338" s="137">
        <v>30</v>
      </c>
      <c r="I338" s="138"/>
      <c r="J338" s="139">
        <f>ROUND(I338*H338,2)</f>
        <v>0</v>
      </c>
      <c r="K338" s="135" t="s">
        <v>721</v>
      </c>
      <c r="L338" s="33"/>
      <c r="M338" s="140" t="s">
        <v>42</v>
      </c>
      <c r="N338" s="141" t="s">
        <v>50</v>
      </c>
      <c r="P338" s="142">
        <f>O338*H338</f>
        <v>0</v>
      </c>
      <c r="Q338" s="142">
        <v>0</v>
      </c>
      <c r="R338" s="142">
        <f>Q338*H338</f>
        <v>0</v>
      </c>
      <c r="S338" s="142">
        <v>0</v>
      </c>
      <c r="T338" s="143">
        <f>S338*H338</f>
        <v>0</v>
      </c>
      <c r="AR338" s="144" t="s">
        <v>311</v>
      </c>
      <c r="AT338" s="144" t="s">
        <v>307</v>
      </c>
      <c r="AU338" s="144" t="s">
        <v>86</v>
      </c>
      <c r="AY338" s="18" t="s">
        <v>305</v>
      </c>
      <c r="BE338" s="145">
        <f>IF(N338="základní",J338,0)</f>
        <v>0</v>
      </c>
      <c r="BF338" s="145">
        <f>IF(N338="snížená",J338,0)</f>
        <v>0</v>
      </c>
      <c r="BG338" s="145">
        <f>IF(N338="zákl. přenesená",J338,0)</f>
        <v>0</v>
      </c>
      <c r="BH338" s="145">
        <f>IF(N338="sníž. přenesená",J338,0)</f>
        <v>0</v>
      </c>
      <c r="BI338" s="145">
        <f>IF(N338="nulová",J338,0)</f>
        <v>0</v>
      </c>
      <c r="BJ338" s="18" t="s">
        <v>86</v>
      </c>
      <c r="BK338" s="145">
        <f>ROUND(I338*H338,2)</f>
        <v>0</v>
      </c>
      <c r="BL338" s="18" t="s">
        <v>311</v>
      </c>
      <c r="BM338" s="144" t="s">
        <v>1897</v>
      </c>
    </row>
    <row r="339" spans="2:65" s="1" customFormat="1" ht="11.25">
      <c r="B339" s="33"/>
      <c r="D339" s="146" t="s">
        <v>313</v>
      </c>
      <c r="F339" s="147" t="s">
        <v>7315</v>
      </c>
      <c r="I339" s="148"/>
      <c r="L339" s="33"/>
      <c r="M339" s="149"/>
      <c r="T339" s="54"/>
      <c r="AT339" s="18" t="s">
        <v>313</v>
      </c>
      <c r="AU339" s="18" t="s">
        <v>86</v>
      </c>
    </row>
    <row r="340" spans="2:65" s="1" customFormat="1" ht="21.75" customHeight="1">
      <c r="B340" s="33"/>
      <c r="C340" s="133" t="s">
        <v>1210</v>
      </c>
      <c r="D340" s="133" t="s">
        <v>307</v>
      </c>
      <c r="E340" s="134" t="s">
        <v>7436</v>
      </c>
      <c r="F340" s="135" t="s">
        <v>7317</v>
      </c>
      <c r="G340" s="136" t="s">
        <v>199</v>
      </c>
      <c r="H340" s="137">
        <v>25</v>
      </c>
      <c r="I340" s="138"/>
      <c r="J340" s="139">
        <f>ROUND(I340*H340,2)</f>
        <v>0</v>
      </c>
      <c r="K340" s="135" t="s">
        <v>721</v>
      </c>
      <c r="L340" s="33"/>
      <c r="M340" s="140" t="s">
        <v>42</v>
      </c>
      <c r="N340" s="141" t="s">
        <v>50</v>
      </c>
      <c r="P340" s="142">
        <f>O340*H340</f>
        <v>0</v>
      </c>
      <c r="Q340" s="142">
        <v>0</v>
      </c>
      <c r="R340" s="142">
        <f>Q340*H340</f>
        <v>0</v>
      </c>
      <c r="S340" s="142">
        <v>0</v>
      </c>
      <c r="T340" s="143">
        <f>S340*H340</f>
        <v>0</v>
      </c>
      <c r="AR340" s="144" t="s">
        <v>311</v>
      </c>
      <c r="AT340" s="144" t="s">
        <v>307</v>
      </c>
      <c r="AU340" s="144" t="s">
        <v>86</v>
      </c>
      <c r="AY340" s="18" t="s">
        <v>305</v>
      </c>
      <c r="BE340" s="145">
        <f>IF(N340="základní",J340,0)</f>
        <v>0</v>
      </c>
      <c r="BF340" s="145">
        <f>IF(N340="snížená",J340,0)</f>
        <v>0</v>
      </c>
      <c r="BG340" s="145">
        <f>IF(N340="zákl. přenesená",J340,0)</f>
        <v>0</v>
      </c>
      <c r="BH340" s="145">
        <f>IF(N340="sníž. přenesená",J340,0)</f>
        <v>0</v>
      </c>
      <c r="BI340" s="145">
        <f>IF(N340="nulová",J340,0)</f>
        <v>0</v>
      </c>
      <c r="BJ340" s="18" t="s">
        <v>86</v>
      </c>
      <c r="BK340" s="145">
        <f>ROUND(I340*H340,2)</f>
        <v>0</v>
      </c>
      <c r="BL340" s="18" t="s">
        <v>311</v>
      </c>
      <c r="BM340" s="144" t="s">
        <v>1905</v>
      </c>
    </row>
    <row r="341" spans="2:65" s="1" customFormat="1" ht="11.25">
      <c r="B341" s="33"/>
      <c r="D341" s="146" t="s">
        <v>313</v>
      </c>
      <c r="F341" s="147" t="s">
        <v>7317</v>
      </c>
      <c r="I341" s="148"/>
      <c r="L341" s="33"/>
      <c r="M341" s="149"/>
      <c r="T341" s="54"/>
      <c r="AT341" s="18" t="s">
        <v>313</v>
      </c>
      <c r="AU341" s="18" t="s">
        <v>86</v>
      </c>
    </row>
    <row r="342" spans="2:65" s="11" customFormat="1" ht="25.9" customHeight="1">
      <c r="B342" s="121"/>
      <c r="D342" s="122" t="s">
        <v>78</v>
      </c>
      <c r="E342" s="123" t="s">
        <v>340</v>
      </c>
      <c r="F342" s="123" t="s">
        <v>7437</v>
      </c>
      <c r="I342" s="124"/>
      <c r="J342" s="125">
        <f>BK342</f>
        <v>0</v>
      </c>
      <c r="L342" s="121"/>
      <c r="M342" s="126"/>
      <c r="P342" s="127">
        <f>SUM(P343:P388)</f>
        <v>0</v>
      </c>
      <c r="R342" s="127">
        <f>SUM(R343:R388)</f>
        <v>0</v>
      </c>
      <c r="T342" s="128">
        <f>SUM(T343:T388)</f>
        <v>0</v>
      </c>
      <c r="AR342" s="122" t="s">
        <v>86</v>
      </c>
      <c r="AT342" s="129" t="s">
        <v>78</v>
      </c>
      <c r="AU342" s="129" t="s">
        <v>79</v>
      </c>
      <c r="AY342" s="122" t="s">
        <v>305</v>
      </c>
      <c r="BK342" s="130">
        <f>SUM(BK343:BK388)</f>
        <v>0</v>
      </c>
    </row>
    <row r="343" spans="2:65" s="1" customFormat="1" ht="37.9" customHeight="1">
      <c r="B343" s="33"/>
      <c r="C343" s="133" t="s">
        <v>1218</v>
      </c>
      <c r="D343" s="133" t="s">
        <v>307</v>
      </c>
      <c r="E343" s="134" t="s">
        <v>7438</v>
      </c>
      <c r="F343" s="135" t="s">
        <v>7439</v>
      </c>
      <c r="G343" s="136" t="s">
        <v>5668</v>
      </c>
      <c r="H343" s="137">
        <v>1</v>
      </c>
      <c r="I343" s="138"/>
      <c r="J343" s="139">
        <f>ROUND(I343*H343,2)</f>
        <v>0</v>
      </c>
      <c r="K343" s="135" t="s">
        <v>721</v>
      </c>
      <c r="L343" s="33"/>
      <c r="M343" s="140" t="s">
        <v>42</v>
      </c>
      <c r="N343" s="141" t="s">
        <v>50</v>
      </c>
      <c r="P343" s="142">
        <f>O343*H343</f>
        <v>0</v>
      </c>
      <c r="Q343" s="142">
        <v>0</v>
      </c>
      <c r="R343" s="142">
        <f>Q343*H343</f>
        <v>0</v>
      </c>
      <c r="S343" s="142">
        <v>0</v>
      </c>
      <c r="T343" s="143">
        <f>S343*H343</f>
        <v>0</v>
      </c>
      <c r="AR343" s="144" t="s">
        <v>311</v>
      </c>
      <c r="AT343" s="144" t="s">
        <v>307</v>
      </c>
      <c r="AU343" s="144" t="s">
        <v>86</v>
      </c>
      <c r="AY343" s="18" t="s">
        <v>305</v>
      </c>
      <c r="BE343" s="145">
        <f>IF(N343="základní",J343,0)</f>
        <v>0</v>
      </c>
      <c r="BF343" s="145">
        <f>IF(N343="snížená",J343,0)</f>
        <v>0</v>
      </c>
      <c r="BG343" s="145">
        <f>IF(N343="zákl. přenesená",J343,0)</f>
        <v>0</v>
      </c>
      <c r="BH343" s="145">
        <f>IF(N343="sníž. přenesená",J343,0)</f>
        <v>0</v>
      </c>
      <c r="BI343" s="145">
        <f>IF(N343="nulová",J343,0)</f>
        <v>0</v>
      </c>
      <c r="BJ343" s="18" t="s">
        <v>86</v>
      </c>
      <c r="BK343" s="145">
        <f>ROUND(I343*H343,2)</f>
        <v>0</v>
      </c>
      <c r="BL343" s="18" t="s">
        <v>311</v>
      </c>
      <c r="BM343" s="144" t="s">
        <v>1913</v>
      </c>
    </row>
    <row r="344" spans="2:65" s="1" customFormat="1" ht="19.5">
      <c r="B344" s="33"/>
      <c r="D344" s="146" t="s">
        <v>313</v>
      </c>
      <c r="F344" s="147" t="s">
        <v>7439</v>
      </c>
      <c r="I344" s="148"/>
      <c r="L344" s="33"/>
      <c r="M344" s="149"/>
      <c r="T344" s="54"/>
      <c r="AT344" s="18" t="s">
        <v>313</v>
      </c>
      <c r="AU344" s="18" t="s">
        <v>86</v>
      </c>
    </row>
    <row r="345" spans="2:65" s="1" customFormat="1" ht="37.9" customHeight="1">
      <c r="B345" s="33"/>
      <c r="C345" s="133" t="s">
        <v>1224</v>
      </c>
      <c r="D345" s="133" t="s">
        <v>307</v>
      </c>
      <c r="E345" s="134" t="s">
        <v>7440</v>
      </c>
      <c r="F345" s="135" t="s">
        <v>7441</v>
      </c>
      <c r="G345" s="136" t="s">
        <v>5668</v>
      </c>
      <c r="H345" s="137">
        <v>1</v>
      </c>
      <c r="I345" s="138"/>
      <c r="J345" s="139">
        <f>ROUND(I345*H345,2)</f>
        <v>0</v>
      </c>
      <c r="K345" s="135" t="s">
        <v>721</v>
      </c>
      <c r="L345" s="33"/>
      <c r="M345" s="140" t="s">
        <v>42</v>
      </c>
      <c r="N345" s="141" t="s">
        <v>50</v>
      </c>
      <c r="P345" s="142">
        <f>O345*H345</f>
        <v>0</v>
      </c>
      <c r="Q345" s="142">
        <v>0</v>
      </c>
      <c r="R345" s="142">
        <f>Q345*H345</f>
        <v>0</v>
      </c>
      <c r="S345" s="142">
        <v>0</v>
      </c>
      <c r="T345" s="143">
        <f>S345*H345</f>
        <v>0</v>
      </c>
      <c r="AR345" s="144" t="s">
        <v>311</v>
      </c>
      <c r="AT345" s="144" t="s">
        <v>307</v>
      </c>
      <c r="AU345" s="144" t="s">
        <v>86</v>
      </c>
      <c r="AY345" s="18" t="s">
        <v>305</v>
      </c>
      <c r="BE345" s="145">
        <f>IF(N345="základní",J345,0)</f>
        <v>0</v>
      </c>
      <c r="BF345" s="145">
        <f>IF(N345="snížená",J345,0)</f>
        <v>0</v>
      </c>
      <c r="BG345" s="145">
        <f>IF(N345="zákl. přenesená",J345,0)</f>
        <v>0</v>
      </c>
      <c r="BH345" s="145">
        <f>IF(N345="sníž. přenesená",J345,0)</f>
        <v>0</v>
      </c>
      <c r="BI345" s="145">
        <f>IF(N345="nulová",J345,0)</f>
        <v>0</v>
      </c>
      <c r="BJ345" s="18" t="s">
        <v>86</v>
      </c>
      <c r="BK345" s="145">
        <f>ROUND(I345*H345,2)</f>
        <v>0</v>
      </c>
      <c r="BL345" s="18" t="s">
        <v>311</v>
      </c>
      <c r="BM345" s="144" t="s">
        <v>1921</v>
      </c>
    </row>
    <row r="346" spans="2:65" s="1" customFormat="1" ht="29.25">
      <c r="B346" s="33"/>
      <c r="D346" s="146" t="s">
        <v>313</v>
      </c>
      <c r="F346" s="147" t="s">
        <v>7441</v>
      </c>
      <c r="I346" s="148"/>
      <c r="L346" s="33"/>
      <c r="M346" s="149"/>
      <c r="T346" s="54"/>
      <c r="AT346" s="18" t="s">
        <v>313</v>
      </c>
      <c r="AU346" s="18" t="s">
        <v>86</v>
      </c>
    </row>
    <row r="347" spans="2:65" s="1" customFormat="1" ht="37.9" customHeight="1">
      <c r="B347" s="33"/>
      <c r="C347" s="133" t="s">
        <v>1232</v>
      </c>
      <c r="D347" s="133" t="s">
        <v>307</v>
      </c>
      <c r="E347" s="134" t="s">
        <v>7442</v>
      </c>
      <c r="F347" s="135" t="s">
        <v>7443</v>
      </c>
      <c r="G347" s="136" t="s">
        <v>5668</v>
      </c>
      <c r="H347" s="137">
        <v>1</v>
      </c>
      <c r="I347" s="138"/>
      <c r="J347" s="139">
        <f>ROUND(I347*H347,2)</f>
        <v>0</v>
      </c>
      <c r="K347" s="135" t="s">
        <v>721</v>
      </c>
      <c r="L347" s="33"/>
      <c r="M347" s="140" t="s">
        <v>42</v>
      </c>
      <c r="N347" s="141" t="s">
        <v>50</v>
      </c>
      <c r="P347" s="142">
        <f>O347*H347</f>
        <v>0</v>
      </c>
      <c r="Q347" s="142">
        <v>0</v>
      </c>
      <c r="R347" s="142">
        <f>Q347*H347</f>
        <v>0</v>
      </c>
      <c r="S347" s="142">
        <v>0</v>
      </c>
      <c r="T347" s="143">
        <f>S347*H347</f>
        <v>0</v>
      </c>
      <c r="AR347" s="144" t="s">
        <v>311</v>
      </c>
      <c r="AT347" s="144" t="s">
        <v>307</v>
      </c>
      <c r="AU347" s="144" t="s">
        <v>86</v>
      </c>
      <c r="AY347" s="18" t="s">
        <v>305</v>
      </c>
      <c r="BE347" s="145">
        <f>IF(N347="základní",J347,0)</f>
        <v>0</v>
      </c>
      <c r="BF347" s="145">
        <f>IF(N347="snížená",J347,0)</f>
        <v>0</v>
      </c>
      <c r="BG347" s="145">
        <f>IF(N347="zákl. přenesená",J347,0)</f>
        <v>0</v>
      </c>
      <c r="BH347" s="145">
        <f>IF(N347="sníž. přenesená",J347,0)</f>
        <v>0</v>
      </c>
      <c r="BI347" s="145">
        <f>IF(N347="nulová",J347,0)</f>
        <v>0</v>
      </c>
      <c r="BJ347" s="18" t="s">
        <v>86</v>
      </c>
      <c r="BK347" s="145">
        <f>ROUND(I347*H347,2)</f>
        <v>0</v>
      </c>
      <c r="BL347" s="18" t="s">
        <v>311</v>
      </c>
      <c r="BM347" s="144" t="s">
        <v>1929</v>
      </c>
    </row>
    <row r="348" spans="2:65" s="1" customFormat="1" ht="19.5">
      <c r="B348" s="33"/>
      <c r="D348" s="146" t="s">
        <v>313</v>
      </c>
      <c r="F348" s="147" t="s">
        <v>7443</v>
      </c>
      <c r="I348" s="148"/>
      <c r="L348" s="33"/>
      <c r="M348" s="149"/>
      <c r="T348" s="54"/>
      <c r="AT348" s="18" t="s">
        <v>313</v>
      </c>
      <c r="AU348" s="18" t="s">
        <v>86</v>
      </c>
    </row>
    <row r="349" spans="2:65" s="1" customFormat="1" ht="24.2" customHeight="1">
      <c r="B349" s="33"/>
      <c r="C349" s="133" t="s">
        <v>1242</v>
      </c>
      <c r="D349" s="133" t="s">
        <v>307</v>
      </c>
      <c r="E349" s="134" t="s">
        <v>7444</v>
      </c>
      <c r="F349" s="135" t="s">
        <v>7445</v>
      </c>
      <c r="G349" s="136" t="s">
        <v>5668</v>
      </c>
      <c r="H349" s="137">
        <v>1</v>
      </c>
      <c r="I349" s="138"/>
      <c r="J349" s="139">
        <f>ROUND(I349*H349,2)</f>
        <v>0</v>
      </c>
      <c r="K349" s="135" t="s">
        <v>721</v>
      </c>
      <c r="L349" s="33"/>
      <c r="M349" s="140" t="s">
        <v>42</v>
      </c>
      <c r="N349" s="141" t="s">
        <v>50</v>
      </c>
      <c r="P349" s="142">
        <f>O349*H349</f>
        <v>0</v>
      </c>
      <c r="Q349" s="142">
        <v>0</v>
      </c>
      <c r="R349" s="142">
        <f>Q349*H349</f>
        <v>0</v>
      </c>
      <c r="S349" s="142">
        <v>0</v>
      </c>
      <c r="T349" s="143">
        <f>S349*H349</f>
        <v>0</v>
      </c>
      <c r="AR349" s="144" t="s">
        <v>311</v>
      </c>
      <c r="AT349" s="144" t="s">
        <v>307</v>
      </c>
      <c r="AU349" s="144" t="s">
        <v>86</v>
      </c>
      <c r="AY349" s="18" t="s">
        <v>305</v>
      </c>
      <c r="BE349" s="145">
        <f>IF(N349="základní",J349,0)</f>
        <v>0</v>
      </c>
      <c r="BF349" s="145">
        <f>IF(N349="snížená",J349,0)</f>
        <v>0</v>
      </c>
      <c r="BG349" s="145">
        <f>IF(N349="zákl. přenesená",J349,0)</f>
        <v>0</v>
      </c>
      <c r="BH349" s="145">
        <f>IF(N349="sníž. přenesená",J349,0)</f>
        <v>0</v>
      </c>
      <c r="BI349" s="145">
        <f>IF(N349="nulová",J349,0)</f>
        <v>0</v>
      </c>
      <c r="BJ349" s="18" t="s">
        <v>86</v>
      </c>
      <c r="BK349" s="145">
        <f>ROUND(I349*H349,2)</f>
        <v>0</v>
      </c>
      <c r="BL349" s="18" t="s">
        <v>311</v>
      </c>
      <c r="BM349" s="144" t="s">
        <v>1937</v>
      </c>
    </row>
    <row r="350" spans="2:65" s="1" customFormat="1" ht="19.5">
      <c r="B350" s="33"/>
      <c r="D350" s="146" t="s">
        <v>313</v>
      </c>
      <c r="F350" s="147" t="s">
        <v>7445</v>
      </c>
      <c r="I350" s="148"/>
      <c r="L350" s="33"/>
      <c r="M350" s="149"/>
      <c r="T350" s="54"/>
      <c r="AT350" s="18" t="s">
        <v>313</v>
      </c>
      <c r="AU350" s="18" t="s">
        <v>86</v>
      </c>
    </row>
    <row r="351" spans="2:65" s="1" customFormat="1" ht="37.9" customHeight="1">
      <c r="B351" s="33"/>
      <c r="C351" s="133" t="s">
        <v>1245</v>
      </c>
      <c r="D351" s="133" t="s">
        <v>307</v>
      </c>
      <c r="E351" s="134" t="s">
        <v>7446</v>
      </c>
      <c r="F351" s="135" t="s">
        <v>7447</v>
      </c>
      <c r="G351" s="136" t="s">
        <v>5668</v>
      </c>
      <c r="H351" s="137">
        <v>2</v>
      </c>
      <c r="I351" s="138"/>
      <c r="J351" s="139">
        <f>ROUND(I351*H351,2)</f>
        <v>0</v>
      </c>
      <c r="K351" s="135" t="s">
        <v>721</v>
      </c>
      <c r="L351" s="33"/>
      <c r="M351" s="140" t="s">
        <v>42</v>
      </c>
      <c r="N351" s="141" t="s">
        <v>50</v>
      </c>
      <c r="P351" s="142">
        <f>O351*H351</f>
        <v>0</v>
      </c>
      <c r="Q351" s="142">
        <v>0</v>
      </c>
      <c r="R351" s="142">
        <f>Q351*H351</f>
        <v>0</v>
      </c>
      <c r="S351" s="142">
        <v>0</v>
      </c>
      <c r="T351" s="143">
        <f>S351*H351</f>
        <v>0</v>
      </c>
      <c r="AR351" s="144" t="s">
        <v>311</v>
      </c>
      <c r="AT351" s="144" t="s">
        <v>307</v>
      </c>
      <c r="AU351" s="144" t="s">
        <v>86</v>
      </c>
      <c r="AY351" s="18" t="s">
        <v>305</v>
      </c>
      <c r="BE351" s="145">
        <f>IF(N351="základní",J351,0)</f>
        <v>0</v>
      </c>
      <c r="BF351" s="145">
        <f>IF(N351="snížená",J351,0)</f>
        <v>0</v>
      </c>
      <c r="BG351" s="145">
        <f>IF(N351="zákl. přenesená",J351,0)</f>
        <v>0</v>
      </c>
      <c r="BH351" s="145">
        <f>IF(N351="sníž. přenesená",J351,0)</f>
        <v>0</v>
      </c>
      <c r="BI351" s="145">
        <f>IF(N351="nulová",J351,0)</f>
        <v>0</v>
      </c>
      <c r="BJ351" s="18" t="s">
        <v>86</v>
      </c>
      <c r="BK351" s="145">
        <f>ROUND(I351*H351,2)</f>
        <v>0</v>
      </c>
      <c r="BL351" s="18" t="s">
        <v>311</v>
      </c>
      <c r="BM351" s="144" t="s">
        <v>1953</v>
      </c>
    </row>
    <row r="352" spans="2:65" s="1" customFormat="1" ht="19.5">
      <c r="B352" s="33"/>
      <c r="D352" s="146" t="s">
        <v>313</v>
      </c>
      <c r="F352" s="147" t="s">
        <v>7447</v>
      </c>
      <c r="I352" s="148"/>
      <c r="L352" s="33"/>
      <c r="M352" s="149"/>
      <c r="T352" s="54"/>
      <c r="AT352" s="18" t="s">
        <v>313</v>
      </c>
      <c r="AU352" s="18" t="s">
        <v>86</v>
      </c>
    </row>
    <row r="353" spans="2:65" s="1" customFormat="1" ht="33" customHeight="1">
      <c r="B353" s="33"/>
      <c r="C353" s="133" t="s">
        <v>1253</v>
      </c>
      <c r="D353" s="133" t="s">
        <v>307</v>
      </c>
      <c r="E353" s="134" t="s">
        <v>7448</v>
      </c>
      <c r="F353" s="135" t="s">
        <v>7449</v>
      </c>
      <c r="G353" s="136" t="s">
        <v>5668</v>
      </c>
      <c r="H353" s="137">
        <v>1</v>
      </c>
      <c r="I353" s="138"/>
      <c r="J353" s="139">
        <f>ROUND(I353*H353,2)</f>
        <v>0</v>
      </c>
      <c r="K353" s="135" t="s">
        <v>721</v>
      </c>
      <c r="L353" s="33"/>
      <c r="M353" s="140" t="s">
        <v>42</v>
      </c>
      <c r="N353" s="141" t="s">
        <v>50</v>
      </c>
      <c r="P353" s="142">
        <f>O353*H353</f>
        <v>0</v>
      </c>
      <c r="Q353" s="142">
        <v>0</v>
      </c>
      <c r="R353" s="142">
        <f>Q353*H353</f>
        <v>0</v>
      </c>
      <c r="S353" s="142">
        <v>0</v>
      </c>
      <c r="T353" s="143">
        <f>S353*H353</f>
        <v>0</v>
      </c>
      <c r="AR353" s="144" t="s">
        <v>311</v>
      </c>
      <c r="AT353" s="144" t="s">
        <v>307</v>
      </c>
      <c r="AU353" s="144" t="s">
        <v>86</v>
      </c>
      <c r="AY353" s="18" t="s">
        <v>305</v>
      </c>
      <c r="BE353" s="145">
        <f>IF(N353="základní",J353,0)</f>
        <v>0</v>
      </c>
      <c r="BF353" s="145">
        <f>IF(N353="snížená",J353,0)</f>
        <v>0</v>
      </c>
      <c r="BG353" s="145">
        <f>IF(N353="zákl. přenesená",J353,0)</f>
        <v>0</v>
      </c>
      <c r="BH353" s="145">
        <f>IF(N353="sníž. přenesená",J353,0)</f>
        <v>0</v>
      </c>
      <c r="BI353" s="145">
        <f>IF(N353="nulová",J353,0)</f>
        <v>0</v>
      </c>
      <c r="BJ353" s="18" t="s">
        <v>86</v>
      </c>
      <c r="BK353" s="145">
        <f>ROUND(I353*H353,2)</f>
        <v>0</v>
      </c>
      <c r="BL353" s="18" t="s">
        <v>311</v>
      </c>
      <c r="BM353" s="144" t="s">
        <v>1963</v>
      </c>
    </row>
    <row r="354" spans="2:65" s="1" customFormat="1" ht="19.5">
      <c r="B354" s="33"/>
      <c r="D354" s="146" t="s">
        <v>313</v>
      </c>
      <c r="F354" s="147" t="s">
        <v>7449</v>
      </c>
      <c r="I354" s="148"/>
      <c r="L354" s="33"/>
      <c r="M354" s="149"/>
      <c r="T354" s="54"/>
      <c r="AT354" s="18" t="s">
        <v>313</v>
      </c>
      <c r="AU354" s="18" t="s">
        <v>86</v>
      </c>
    </row>
    <row r="355" spans="2:65" s="1" customFormat="1" ht="33" customHeight="1">
      <c r="B355" s="33"/>
      <c r="C355" s="133" t="s">
        <v>1258</v>
      </c>
      <c r="D355" s="133" t="s">
        <v>307</v>
      </c>
      <c r="E355" s="134" t="s">
        <v>7450</v>
      </c>
      <c r="F355" s="135" t="s">
        <v>7451</v>
      </c>
      <c r="G355" s="136" t="s">
        <v>5668</v>
      </c>
      <c r="H355" s="137">
        <v>1</v>
      </c>
      <c r="I355" s="138"/>
      <c r="J355" s="139">
        <f>ROUND(I355*H355,2)</f>
        <v>0</v>
      </c>
      <c r="K355" s="135" t="s">
        <v>721</v>
      </c>
      <c r="L355" s="33"/>
      <c r="M355" s="140" t="s">
        <v>42</v>
      </c>
      <c r="N355" s="141" t="s">
        <v>50</v>
      </c>
      <c r="P355" s="142">
        <f>O355*H355</f>
        <v>0</v>
      </c>
      <c r="Q355" s="142">
        <v>0</v>
      </c>
      <c r="R355" s="142">
        <f>Q355*H355</f>
        <v>0</v>
      </c>
      <c r="S355" s="142">
        <v>0</v>
      </c>
      <c r="T355" s="143">
        <f>S355*H355</f>
        <v>0</v>
      </c>
      <c r="AR355" s="144" t="s">
        <v>311</v>
      </c>
      <c r="AT355" s="144" t="s">
        <v>307</v>
      </c>
      <c r="AU355" s="144" t="s">
        <v>86</v>
      </c>
      <c r="AY355" s="18" t="s">
        <v>305</v>
      </c>
      <c r="BE355" s="145">
        <f>IF(N355="základní",J355,0)</f>
        <v>0</v>
      </c>
      <c r="BF355" s="145">
        <f>IF(N355="snížená",J355,0)</f>
        <v>0</v>
      </c>
      <c r="BG355" s="145">
        <f>IF(N355="zákl. přenesená",J355,0)</f>
        <v>0</v>
      </c>
      <c r="BH355" s="145">
        <f>IF(N355="sníž. přenesená",J355,0)</f>
        <v>0</v>
      </c>
      <c r="BI355" s="145">
        <f>IF(N355="nulová",J355,0)</f>
        <v>0</v>
      </c>
      <c r="BJ355" s="18" t="s">
        <v>86</v>
      </c>
      <c r="BK355" s="145">
        <f>ROUND(I355*H355,2)</f>
        <v>0</v>
      </c>
      <c r="BL355" s="18" t="s">
        <v>311</v>
      </c>
      <c r="BM355" s="144" t="s">
        <v>1971</v>
      </c>
    </row>
    <row r="356" spans="2:65" s="1" customFormat="1" ht="19.5">
      <c r="B356" s="33"/>
      <c r="D356" s="146" t="s">
        <v>313</v>
      </c>
      <c r="F356" s="147" t="s">
        <v>7451</v>
      </c>
      <c r="I356" s="148"/>
      <c r="L356" s="33"/>
      <c r="M356" s="149"/>
      <c r="T356" s="54"/>
      <c r="AT356" s="18" t="s">
        <v>313</v>
      </c>
      <c r="AU356" s="18" t="s">
        <v>86</v>
      </c>
    </row>
    <row r="357" spans="2:65" s="1" customFormat="1" ht="33" customHeight="1">
      <c r="B357" s="33"/>
      <c r="C357" s="133" t="s">
        <v>1269</v>
      </c>
      <c r="D357" s="133" t="s">
        <v>307</v>
      </c>
      <c r="E357" s="134" t="s">
        <v>7452</v>
      </c>
      <c r="F357" s="135" t="s">
        <v>7453</v>
      </c>
      <c r="G357" s="136" t="s">
        <v>5668</v>
      </c>
      <c r="H357" s="137">
        <v>2</v>
      </c>
      <c r="I357" s="138"/>
      <c r="J357" s="139">
        <f>ROUND(I357*H357,2)</f>
        <v>0</v>
      </c>
      <c r="K357" s="135" t="s">
        <v>721</v>
      </c>
      <c r="L357" s="33"/>
      <c r="M357" s="140" t="s">
        <v>42</v>
      </c>
      <c r="N357" s="141" t="s">
        <v>50</v>
      </c>
      <c r="P357" s="142">
        <f>O357*H357</f>
        <v>0</v>
      </c>
      <c r="Q357" s="142">
        <v>0</v>
      </c>
      <c r="R357" s="142">
        <f>Q357*H357</f>
        <v>0</v>
      </c>
      <c r="S357" s="142">
        <v>0</v>
      </c>
      <c r="T357" s="143">
        <f>S357*H357</f>
        <v>0</v>
      </c>
      <c r="AR357" s="144" t="s">
        <v>311</v>
      </c>
      <c r="AT357" s="144" t="s">
        <v>307</v>
      </c>
      <c r="AU357" s="144" t="s">
        <v>86</v>
      </c>
      <c r="AY357" s="18" t="s">
        <v>305</v>
      </c>
      <c r="BE357" s="145">
        <f>IF(N357="základní",J357,0)</f>
        <v>0</v>
      </c>
      <c r="BF357" s="145">
        <f>IF(N357="snížená",J357,0)</f>
        <v>0</v>
      </c>
      <c r="BG357" s="145">
        <f>IF(N357="zákl. přenesená",J357,0)</f>
        <v>0</v>
      </c>
      <c r="BH357" s="145">
        <f>IF(N357="sníž. přenesená",J357,0)</f>
        <v>0</v>
      </c>
      <c r="BI357" s="145">
        <f>IF(N357="nulová",J357,0)</f>
        <v>0</v>
      </c>
      <c r="BJ357" s="18" t="s">
        <v>86</v>
      </c>
      <c r="BK357" s="145">
        <f>ROUND(I357*H357,2)</f>
        <v>0</v>
      </c>
      <c r="BL357" s="18" t="s">
        <v>311</v>
      </c>
      <c r="BM357" s="144" t="s">
        <v>1979</v>
      </c>
    </row>
    <row r="358" spans="2:65" s="1" customFormat="1" ht="19.5">
      <c r="B358" s="33"/>
      <c r="D358" s="146" t="s">
        <v>313</v>
      </c>
      <c r="F358" s="147" t="s">
        <v>7453</v>
      </c>
      <c r="I358" s="148"/>
      <c r="L358" s="33"/>
      <c r="M358" s="149"/>
      <c r="T358" s="54"/>
      <c r="AT358" s="18" t="s">
        <v>313</v>
      </c>
      <c r="AU358" s="18" t="s">
        <v>86</v>
      </c>
    </row>
    <row r="359" spans="2:65" s="1" customFormat="1" ht="33" customHeight="1">
      <c r="B359" s="33"/>
      <c r="C359" s="133" t="s">
        <v>1274</v>
      </c>
      <c r="D359" s="133" t="s">
        <v>307</v>
      </c>
      <c r="E359" s="134" t="s">
        <v>7454</v>
      </c>
      <c r="F359" s="135" t="s">
        <v>7455</v>
      </c>
      <c r="G359" s="136" t="s">
        <v>5668</v>
      </c>
      <c r="H359" s="137">
        <v>1</v>
      </c>
      <c r="I359" s="138"/>
      <c r="J359" s="139">
        <f>ROUND(I359*H359,2)</f>
        <v>0</v>
      </c>
      <c r="K359" s="135" t="s">
        <v>721</v>
      </c>
      <c r="L359" s="33"/>
      <c r="M359" s="140" t="s">
        <v>42</v>
      </c>
      <c r="N359" s="141" t="s">
        <v>50</v>
      </c>
      <c r="P359" s="142">
        <f>O359*H359</f>
        <v>0</v>
      </c>
      <c r="Q359" s="142">
        <v>0</v>
      </c>
      <c r="R359" s="142">
        <f>Q359*H359</f>
        <v>0</v>
      </c>
      <c r="S359" s="142">
        <v>0</v>
      </c>
      <c r="T359" s="143">
        <f>S359*H359</f>
        <v>0</v>
      </c>
      <c r="AR359" s="144" t="s">
        <v>311</v>
      </c>
      <c r="AT359" s="144" t="s">
        <v>307</v>
      </c>
      <c r="AU359" s="144" t="s">
        <v>86</v>
      </c>
      <c r="AY359" s="18" t="s">
        <v>305</v>
      </c>
      <c r="BE359" s="145">
        <f>IF(N359="základní",J359,0)</f>
        <v>0</v>
      </c>
      <c r="BF359" s="145">
        <f>IF(N359="snížená",J359,0)</f>
        <v>0</v>
      </c>
      <c r="BG359" s="145">
        <f>IF(N359="zákl. přenesená",J359,0)</f>
        <v>0</v>
      </c>
      <c r="BH359" s="145">
        <f>IF(N359="sníž. přenesená",J359,0)</f>
        <v>0</v>
      </c>
      <c r="BI359" s="145">
        <f>IF(N359="nulová",J359,0)</f>
        <v>0</v>
      </c>
      <c r="BJ359" s="18" t="s">
        <v>86</v>
      </c>
      <c r="BK359" s="145">
        <f>ROUND(I359*H359,2)</f>
        <v>0</v>
      </c>
      <c r="BL359" s="18" t="s">
        <v>311</v>
      </c>
      <c r="BM359" s="144" t="s">
        <v>1987</v>
      </c>
    </row>
    <row r="360" spans="2:65" s="1" customFormat="1" ht="19.5">
      <c r="B360" s="33"/>
      <c r="D360" s="146" t="s">
        <v>313</v>
      </c>
      <c r="F360" s="147" t="s">
        <v>7455</v>
      </c>
      <c r="I360" s="148"/>
      <c r="L360" s="33"/>
      <c r="M360" s="149"/>
      <c r="T360" s="54"/>
      <c r="AT360" s="18" t="s">
        <v>313</v>
      </c>
      <c r="AU360" s="18" t="s">
        <v>86</v>
      </c>
    </row>
    <row r="361" spans="2:65" s="1" customFormat="1" ht="24.2" customHeight="1">
      <c r="B361" s="33"/>
      <c r="C361" s="133" t="s">
        <v>1280</v>
      </c>
      <c r="D361" s="133" t="s">
        <v>307</v>
      </c>
      <c r="E361" s="134" t="s">
        <v>7456</v>
      </c>
      <c r="F361" s="135" t="s">
        <v>7280</v>
      </c>
      <c r="G361" s="136" t="s">
        <v>5668</v>
      </c>
      <c r="H361" s="137">
        <v>1</v>
      </c>
      <c r="I361" s="138"/>
      <c r="J361" s="139">
        <f>ROUND(I361*H361,2)</f>
        <v>0</v>
      </c>
      <c r="K361" s="135" t="s">
        <v>721</v>
      </c>
      <c r="L361" s="33"/>
      <c r="M361" s="140" t="s">
        <v>42</v>
      </c>
      <c r="N361" s="141" t="s">
        <v>50</v>
      </c>
      <c r="P361" s="142">
        <f>O361*H361</f>
        <v>0</v>
      </c>
      <c r="Q361" s="142">
        <v>0</v>
      </c>
      <c r="R361" s="142">
        <f>Q361*H361</f>
        <v>0</v>
      </c>
      <c r="S361" s="142">
        <v>0</v>
      </c>
      <c r="T361" s="143">
        <f>S361*H361</f>
        <v>0</v>
      </c>
      <c r="AR361" s="144" t="s">
        <v>311</v>
      </c>
      <c r="AT361" s="144" t="s">
        <v>307</v>
      </c>
      <c r="AU361" s="144" t="s">
        <v>86</v>
      </c>
      <c r="AY361" s="18" t="s">
        <v>305</v>
      </c>
      <c r="BE361" s="145">
        <f>IF(N361="základní",J361,0)</f>
        <v>0</v>
      </c>
      <c r="BF361" s="145">
        <f>IF(N361="snížená",J361,0)</f>
        <v>0</v>
      </c>
      <c r="BG361" s="145">
        <f>IF(N361="zákl. přenesená",J361,0)</f>
        <v>0</v>
      </c>
      <c r="BH361" s="145">
        <f>IF(N361="sníž. přenesená",J361,0)</f>
        <v>0</v>
      </c>
      <c r="BI361" s="145">
        <f>IF(N361="nulová",J361,0)</f>
        <v>0</v>
      </c>
      <c r="BJ361" s="18" t="s">
        <v>86</v>
      </c>
      <c r="BK361" s="145">
        <f>ROUND(I361*H361,2)</f>
        <v>0</v>
      </c>
      <c r="BL361" s="18" t="s">
        <v>311</v>
      </c>
      <c r="BM361" s="144" t="s">
        <v>1995</v>
      </c>
    </row>
    <row r="362" spans="2:65" s="1" customFormat="1" ht="19.5">
      <c r="B362" s="33"/>
      <c r="D362" s="146" t="s">
        <v>313</v>
      </c>
      <c r="F362" s="147" t="s">
        <v>7280</v>
      </c>
      <c r="I362" s="148"/>
      <c r="L362" s="33"/>
      <c r="M362" s="149"/>
      <c r="T362" s="54"/>
      <c r="AT362" s="18" t="s">
        <v>313</v>
      </c>
      <c r="AU362" s="18" t="s">
        <v>86</v>
      </c>
    </row>
    <row r="363" spans="2:65" s="1" customFormat="1" ht="24.2" customHeight="1">
      <c r="B363" s="33"/>
      <c r="C363" s="133" t="s">
        <v>1285</v>
      </c>
      <c r="D363" s="133" t="s">
        <v>307</v>
      </c>
      <c r="E363" s="134" t="s">
        <v>7457</v>
      </c>
      <c r="F363" s="135" t="s">
        <v>7352</v>
      </c>
      <c r="G363" s="136" t="s">
        <v>5668</v>
      </c>
      <c r="H363" s="137">
        <v>1</v>
      </c>
      <c r="I363" s="138"/>
      <c r="J363" s="139">
        <f>ROUND(I363*H363,2)</f>
        <v>0</v>
      </c>
      <c r="K363" s="135" t="s">
        <v>721</v>
      </c>
      <c r="L363" s="33"/>
      <c r="M363" s="140" t="s">
        <v>42</v>
      </c>
      <c r="N363" s="141" t="s">
        <v>50</v>
      </c>
      <c r="P363" s="142">
        <f>O363*H363</f>
        <v>0</v>
      </c>
      <c r="Q363" s="142">
        <v>0</v>
      </c>
      <c r="R363" s="142">
        <f>Q363*H363</f>
        <v>0</v>
      </c>
      <c r="S363" s="142">
        <v>0</v>
      </c>
      <c r="T363" s="143">
        <f>S363*H363</f>
        <v>0</v>
      </c>
      <c r="AR363" s="144" t="s">
        <v>311</v>
      </c>
      <c r="AT363" s="144" t="s">
        <v>307</v>
      </c>
      <c r="AU363" s="144" t="s">
        <v>86</v>
      </c>
      <c r="AY363" s="18" t="s">
        <v>305</v>
      </c>
      <c r="BE363" s="145">
        <f>IF(N363="základní",J363,0)</f>
        <v>0</v>
      </c>
      <c r="BF363" s="145">
        <f>IF(N363="snížená",J363,0)</f>
        <v>0</v>
      </c>
      <c r="BG363" s="145">
        <f>IF(N363="zákl. přenesená",J363,0)</f>
        <v>0</v>
      </c>
      <c r="BH363" s="145">
        <f>IF(N363="sníž. přenesená",J363,0)</f>
        <v>0</v>
      </c>
      <c r="BI363" s="145">
        <f>IF(N363="nulová",J363,0)</f>
        <v>0</v>
      </c>
      <c r="BJ363" s="18" t="s">
        <v>86</v>
      </c>
      <c r="BK363" s="145">
        <f>ROUND(I363*H363,2)</f>
        <v>0</v>
      </c>
      <c r="BL363" s="18" t="s">
        <v>311</v>
      </c>
      <c r="BM363" s="144" t="s">
        <v>2003</v>
      </c>
    </row>
    <row r="364" spans="2:65" s="1" customFormat="1" ht="19.5">
      <c r="B364" s="33"/>
      <c r="D364" s="146" t="s">
        <v>313</v>
      </c>
      <c r="F364" s="147" t="s">
        <v>7352</v>
      </c>
      <c r="I364" s="148"/>
      <c r="L364" s="33"/>
      <c r="M364" s="149"/>
      <c r="T364" s="54"/>
      <c r="AT364" s="18" t="s">
        <v>313</v>
      </c>
      <c r="AU364" s="18" t="s">
        <v>86</v>
      </c>
    </row>
    <row r="365" spans="2:65" s="1" customFormat="1" ht="24.2" customHeight="1">
      <c r="B365" s="33"/>
      <c r="C365" s="133" t="s">
        <v>1293</v>
      </c>
      <c r="D365" s="133" t="s">
        <v>307</v>
      </c>
      <c r="E365" s="134" t="s">
        <v>7458</v>
      </c>
      <c r="F365" s="135" t="s">
        <v>7290</v>
      </c>
      <c r="G365" s="136" t="s">
        <v>199</v>
      </c>
      <c r="H365" s="137">
        <v>1</v>
      </c>
      <c r="I365" s="138"/>
      <c r="J365" s="139">
        <f>ROUND(I365*H365,2)</f>
        <v>0</v>
      </c>
      <c r="K365" s="135" t="s">
        <v>721</v>
      </c>
      <c r="L365" s="33"/>
      <c r="M365" s="140" t="s">
        <v>42</v>
      </c>
      <c r="N365" s="141" t="s">
        <v>50</v>
      </c>
      <c r="P365" s="142">
        <f>O365*H365</f>
        <v>0</v>
      </c>
      <c r="Q365" s="142">
        <v>0</v>
      </c>
      <c r="R365" s="142">
        <f>Q365*H365</f>
        <v>0</v>
      </c>
      <c r="S365" s="142">
        <v>0</v>
      </c>
      <c r="T365" s="143">
        <f>S365*H365</f>
        <v>0</v>
      </c>
      <c r="AR365" s="144" t="s">
        <v>311</v>
      </c>
      <c r="AT365" s="144" t="s">
        <v>307</v>
      </c>
      <c r="AU365" s="144" t="s">
        <v>86</v>
      </c>
      <c r="AY365" s="18" t="s">
        <v>305</v>
      </c>
      <c r="BE365" s="145">
        <f>IF(N365="základní",J365,0)</f>
        <v>0</v>
      </c>
      <c r="BF365" s="145">
        <f>IF(N365="snížená",J365,0)</f>
        <v>0</v>
      </c>
      <c r="BG365" s="145">
        <f>IF(N365="zákl. přenesená",J365,0)</f>
        <v>0</v>
      </c>
      <c r="BH365" s="145">
        <f>IF(N365="sníž. přenesená",J365,0)</f>
        <v>0</v>
      </c>
      <c r="BI365" s="145">
        <f>IF(N365="nulová",J365,0)</f>
        <v>0</v>
      </c>
      <c r="BJ365" s="18" t="s">
        <v>86</v>
      </c>
      <c r="BK365" s="145">
        <f>ROUND(I365*H365,2)</f>
        <v>0</v>
      </c>
      <c r="BL365" s="18" t="s">
        <v>311</v>
      </c>
      <c r="BM365" s="144" t="s">
        <v>2011</v>
      </c>
    </row>
    <row r="366" spans="2:65" s="1" customFormat="1" ht="19.5">
      <c r="B366" s="33"/>
      <c r="D366" s="146" t="s">
        <v>313</v>
      </c>
      <c r="F366" s="147" t="s">
        <v>7290</v>
      </c>
      <c r="I366" s="148"/>
      <c r="L366" s="33"/>
      <c r="M366" s="149"/>
      <c r="T366" s="54"/>
      <c r="AT366" s="18" t="s">
        <v>313</v>
      </c>
      <c r="AU366" s="18" t="s">
        <v>86</v>
      </c>
    </row>
    <row r="367" spans="2:65" s="1" customFormat="1" ht="21.75" customHeight="1">
      <c r="B367" s="33"/>
      <c r="C367" s="133" t="s">
        <v>1296</v>
      </c>
      <c r="D367" s="133" t="s">
        <v>307</v>
      </c>
      <c r="E367" s="134" t="s">
        <v>7459</v>
      </c>
      <c r="F367" s="135" t="s">
        <v>7460</v>
      </c>
      <c r="G367" s="136" t="s">
        <v>7293</v>
      </c>
      <c r="H367" s="137">
        <v>1</v>
      </c>
      <c r="I367" s="138"/>
      <c r="J367" s="139">
        <f>ROUND(I367*H367,2)</f>
        <v>0</v>
      </c>
      <c r="K367" s="135" t="s">
        <v>721</v>
      </c>
      <c r="L367" s="33"/>
      <c r="M367" s="140" t="s">
        <v>42</v>
      </c>
      <c r="N367" s="141" t="s">
        <v>50</v>
      </c>
      <c r="P367" s="142">
        <f>O367*H367</f>
        <v>0</v>
      </c>
      <c r="Q367" s="142">
        <v>0</v>
      </c>
      <c r="R367" s="142">
        <f>Q367*H367</f>
        <v>0</v>
      </c>
      <c r="S367" s="142">
        <v>0</v>
      </c>
      <c r="T367" s="143">
        <f>S367*H367</f>
        <v>0</v>
      </c>
      <c r="AR367" s="144" t="s">
        <v>311</v>
      </c>
      <c r="AT367" s="144" t="s">
        <v>307</v>
      </c>
      <c r="AU367" s="144" t="s">
        <v>86</v>
      </c>
      <c r="AY367" s="18" t="s">
        <v>305</v>
      </c>
      <c r="BE367" s="145">
        <f>IF(N367="základní",J367,0)</f>
        <v>0</v>
      </c>
      <c r="BF367" s="145">
        <f>IF(N367="snížená",J367,0)</f>
        <v>0</v>
      </c>
      <c r="BG367" s="145">
        <f>IF(N367="zákl. přenesená",J367,0)</f>
        <v>0</v>
      </c>
      <c r="BH367" s="145">
        <f>IF(N367="sníž. přenesená",J367,0)</f>
        <v>0</v>
      </c>
      <c r="BI367" s="145">
        <f>IF(N367="nulová",J367,0)</f>
        <v>0</v>
      </c>
      <c r="BJ367" s="18" t="s">
        <v>86</v>
      </c>
      <c r="BK367" s="145">
        <f>ROUND(I367*H367,2)</f>
        <v>0</v>
      </c>
      <c r="BL367" s="18" t="s">
        <v>311</v>
      </c>
      <c r="BM367" s="144" t="s">
        <v>2019</v>
      </c>
    </row>
    <row r="368" spans="2:65" s="1" customFormat="1" ht="11.25">
      <c r="B368" s="33"/>
      <c r="D368" s="146" t="s">
        <v>313</v>
      </c>
      <c r="F368" s="147" t="s">
        <v>7460</v>
      </c>
      <c r="I368" s="148"/>
      <c r="L368" s="33"/>
      <c r="M368" s="149"/>
      <c r="T368" s="54"/>
      <c r="AT368" s="18" t="s">
        <v>313</v>
      </c>
      <c r="AU368" s="18" t="s">
        <v>86</v>
      </c>
    </row>
    <row r="369" spans="2:65" s="1" customFormat="1" ht="21.75" customHeight="1">
      <c r="B369" s="33"/>
      <c r="C369" s="133" t="s">
        <v>1304</v>
      </c>
      <c r="D369" s="133" t="s">
        <v>307</v>
      </c>
      <c r="E369" s="134" t="s">
        <v>7461</v>
      </c>
      <c r="F369" s="135" t="s">
        <v>7295</v>
      </c>
      <c r="G369" s="136" t="s">
        <v>7293</v>
      </c>
      <c r="H369" s="137">
        <v>36</v>
      </c>
      <c r="I369" s="138"/>
      <c r="J369" s="139">
        <f>ROUND(I369*H369,2)</f>
        <v>0</v>
      </c>
      <c r="K369" s="135" t="s">
        <v>721</v>
      </c>
      <c r="L369" s="33"/>
      <c r="M369" s="140" t="s">
        <v>42</v>
      </c>
      <c r="N369" s="141" t="s">
        <v>50</v>
      </c>
      <c r="P369" s="142">
        <f>O369*H369</f>
        <v>0</v>
      </c>
      <c r="Q369" s="142">
        <v>0</v>
      </c>
      <c r="R369" s="142">
        <f>Q369*H369</f>
        <v>0</v>
      </c>
      <c r="S369" s="142">
        <v>0</v>
      </c>
      <c r="T369" s="143">
        <f>S369*H369</f>
        <v>0</v>
      </c>
      <c r="AR369" s="144" t="s">
        <v>311</v>
      </c>
      <c r="AT369" s="144" t="s">
        <v>307</v>
      </c>
      <c r="AU369" s="144" t="s">
        <v>86</v>
      </c>
      <c r="AY369" s="18" t="s">
        <v>305</v>
      </c>
      <c r="BE369" s="145">
        <f>IF(N369="základní",J369,0)</f>
        <v>0</v>
      </c>
      <c r="BF369" s="145">
        <f>IF(N369="snížená",J369,0)</f>
        <v>0</v>
      </c>
      <c r="BG369" s="145">
        <f>IF(N369="zákl. přenesená",J369,0)</f>
        <v>0</v>
      </c>
      <c r="BH369" s="145">
        <f>IF(N369="sníž. přenesená",J369,0)</f>
        <v>0</v>
      </c>
      <c r="BI369" s="145">
        <f>IF(N369="nulová",J369,0)</f>
        <v>0</v>
      </c>
      <c r="BJ369" s="18" t="s">
        <v>86</v>
      </c>
      <c r="BK369" s="145">
        <f>ROUND(I369*H369,2)</f>
        <v>0</v>
      </c>
      <c r="BL369" s="18" t="s">
        <v>311</v>
      </c>
      <c r="BM369" s="144" t="s">
        <v>2027</v>
      </c>
    </row>
    <row r="370" spans="2:65" s="1" customFormat="1" ht="11.25">
      <c r="B370" s="33"/>
      <c r="D370" s="146" t="s">
        <v>313</v>
      </c>
      <c r="F370" s="147" t="s">
        <v>7295</v>
      </c>
      <c r="I370" s="148"/>
      <c r="L370" s="33"/>
      <c r="M370" s="149"/>
      <c r="T370" s="54"/>
      <c r="AT370" s="18" t="s">
        <v>313</v>
      </c>
      <c r="AU370" s="18" t="s">
        <v>86</v>
      </c>
    </row>
    <row r="371" spans="2:65" s="1" customFormat="1" ht="21.75" customHeight="1">
      <c r="B371" s="33"/>
      <c r="C371" s="133" t="s">
        <v>1309</v>
      </c>
      <c r="D371" s="133" t="s">
        <v>307</v>
      </c>
      <c r="E371" s="134" t="s">
        <v>7462</v>
      </c>
      <c r="F371" s="135" t="s">
        <v>7297</v>
      </c>
      <c r="G371" s="136" t="s">
        <v>7293</v>
      </c>
      <c r="H371" s="137">
        <v>6</v>
      </c>
      <c r="I371" s="138"/>
      <c r="J371" s="139">
        <f>ROUND(I371*H371,2)</f>
        <v>0</v>
      </c>
      <c r="K371" s="135" t="s">
        <v>721</v>
      </c>
      <c r="L371" s="33"/>
      <c r="M371" s="140" t="s">
        <v>42</v>
      </c>
      <c r="N371" s="141" t="s">
        <v>50</v>
      </c>
      <c r="P371" s="142">
        <f>O371*H371</f>
        <v>0</v>
      </c>
      <c r="Q371" s="142">
        <v>0</v>
      </c>
      <c r="R371" s="142">
        <f>Q371*H371</f>
        <v>0</v>
      </c>
      <c r="S371" s="142">
        <v>0</v>
      </c>
      <c r="T371" s="143">
        <f>S371*H371</f>
        <v>0</v>
      </c>
      <c r="AR371" s="144" t="s">
        <v>311</v>
      </c>
      <c r="AT371" s="144" t="s">
        <v>307</v>
      </c>
      <c r="AU371" s="144" t="s">
        <v>86</v>
      </c>
      <c r="AY371" s="18" t="s">
        <v>305</v>
      </c>
      <c r="BE371" s="145">
        <f>IF(N371="základní",J371,0)</f>
        <v>0</v>
      </c>
      <c r="BF371" s="145">
        <f>IF(N371="snížená",J371,0)</f>
        <v>0</v>
      </c>
      <c r="BG371" s="145">
        <f>IF(N371="zákl. přenesená",J371,0)</f>
        <v>0</v>
      </c>
      <c r="BH371" s="145">
        <f>IF(N371="sníž. přenesená",J371,0)</f>
        <v>0</v>
      </c>
      <c r="BI371" s="145">
        <f>IF(N371="nulová",J371,0)</f>
        <v>0</v>
      </c>
      <c r="BJ371" s="18" t="s">
        <v>86</v>
      </c>
      <c r="BK371" s="145">
        <f>ROUND(I371*H371,2)</f>
        <v>0</v>
      </c>
      <c r="BL371" s="18" t="s">
        <v>311</v>
      </c>
      <c r="BM371" s="144" t="s">
        <v>2035</v>
      </c>
    </row>
    <row r="372" spans="2:65" s="1" customFormat="1" ht="11.25">
      <c r="B372" s="33"/>
      <c r="D372" s="146" t="s">
        <v>313</v>
      </c>
      <c r="F372" s="147" t="s">
        <v>7297</v>
      </c>
      <c r="I372" s="148"/>
      <c r="L372" s="33"/>
      <c r="M372" s="149"/>
      <c r="T372" s="54"/>
      <c r="AT372" s="18" t="s">
        <v>313</v>
      </c>
      <c r="AU372" s="18" t="s">
        <v>86</v>
      </c>
    </row>
    <row r="373" spans="2:65" s="1" customFormat="1" ht="21.75" customHeight="1">
      <c r="B373" s="33"/>
      <c r="C373" s="133" t="s">
        <v>1317</v>
      </c>
      <c r="D373" s="133" t="s">
        <v>307</v>
      </c>
      <c r="E373" s="134" t="s">
        <v>7463</v>
      </c>
      <c r="F373" s="135" t="s">
        <v>7299</v>
      </c>
      <c r="G373" s="136" t="s">
        <v>7293</v>
      </c>
      <c r="H373" s="137">
        <v>5</v>
      </c>
      <c r="I373" s="138"/>
      <c r="J373" s="139">
        <f>ROUND(I373*H373,2)</f>
        <v>0</v>
      </c>
      <c r="K373" s="135" t="s">
        <v>721</v>
      </c>
      <c r="L373" s="33"/>
      <c r="M373" s="140" t="s">
        <v>42</v>
      </c>
      <c r="N373" s="141" t="s">
        <v>50</v>
      </c>
      <c r="P373" s="142">
        <f>O373*H373</f>
        <v>0</v>
      </c>
      <c r="Q373" s="142">
        <v>0</v>
      </c>
      <c r="R373" s="142">
        <f>Q373*H373</f>
        <v>0</v>
      </c>
      <c r="S373" s="142">
        <v>0</v>
      </c>
      <c r="T373" s="143">
        <f>S373*H373</f>
        <v>0</v>
      </c>
      <c r="AR373" s="144" t="s">
        <v>311</v>
      </c>
      <c r="AT373" s="144" t="s">
        <v>307</v>
      </c>
      <c r="AU373" s="144" t="s">
        <v>86</v>
      </c>
      <c r="AY373" s="18" t="s">
        <v>305</v>
      </c>
      <c r="BE373" s="145">
        <f>IF(N373="základní",J373,0)</f>
        <v>0</v>
      </c>
      <c r="BF373" s="145">
        <f>IF(N373="snížená",J373,0)</f>
        <v>0</v>
      </c>
      <c r="BG373" s="145">
        <f>IF(N373="zákl. přenesená",J373,0)</f>
        <v>0</v>
      </c>
      <c r="BH373" s="145">
        <f>IF(N373="sníž. přenesená",J373,0)</f>
        <v>0</v>
      </c>
      <c r="BI373" s="145">
        <f>IF(N373="nulová",J373,0)</f>
        <v>0</v>
      </c>
      <c r="BJ373" s="18" t="s">
        <v>86</v>
      </c>
      <c r="BK373" s="145">
        <f>ROUND(I373*H373,2)</f>
        <v>0</v>
      </c>
      <c r="BL373" s="18" t="s">
        <v>311</v>
      </c>
      <c r="BM373" s="144" t="s">
        <v>2045</v>
      </c>
    </row>
    <row r="374" spans="2:65" s="1" customFormat="1" ht="11.25">
      <c r="B374" s="33"/>
      <c r="D374" s="146" t="s">
        <v>313</v>
      </c>
      <c r="F374" s="147" t="s">
        <v>7299</v>
      </c>
      <c r="I374" s="148"/>
      <c r="L374" s="33"/>
      <c r="M374" s="149"/>
      <c r="T374" s="54"/>
      <c r="AT374" s="18" t="s">
        <v>313</v>
      </c>
      <c r="AU374" s="18" t="s">
        <v>86</v>
      </c>
    </row>
    <row r="375" spans="2:65" s="1" customFormat="1" ht="21.75" customHeight="1">
      <c r="B375" s="33"/>
      <c r="C375" s="133" t="s">
        <v>1322</v>
      </c>
      <c r="D375" s="133" t="s">
        <v>307</v>
      </c>
      <c r="E375" s="134" t="s">
        <v>7464</v>
      </c>
      <c r="F375" s="135" t="s">
        <v>7301</v>
      </c>
      <c r="G375" s="136" t="s">
        <v>7293</v>
      </c>
      <c r="H375" s="137">
        <v>1</v>
      </c>
      <c r="I375" s="138"/>
      <c r="J375" s="139">
        <f>ROUND(I375*H375,2)</f>
        <v>0</v>
      </c>
      <c r="K375" s="135" t="s">
        <v>721</v>
      </c>
      <c r="L375" s="33"/>
      <c r="M375" s="140" t="s">
        <v>42</v>
      </c>
      <c r="N375" s="141" t="s">
        <v>50</v>
      </c>
      <c r="P375" s="142">
        <f>O375*H375</f>
        <v>0</v>
      </c>
      <c r="Q375" s="142">
        <v>0</v>
      </c>
      <c r="R375" s="142">
        <f>Q375*H375</f>
        <v>0</v>
      </c>
      <c r="S375" s="142">
        <v>0</v>
      </c>
      <c r="T375" s="143">
        <f>S375*H375</f>
        <v>0</v>
      </c>
      <c r="AR375" s="144" t="s">
        <v>311</v>
      </c>
      <c r="AT375" s="144" t="s">
        <v>307</v>
      </c>
      <c r="AU375" s="144" t="s">
        <v>86</v>
      </c>
      <c r="AY375" s="18" t="s">
        <v>305</v>
      </c>
      <c r="BE375" s="145">
        <f>IF(N375="základní",J375,0)</f>
        <v>0</v>
      </c>
      <c r="BF375" s="145">
        <f>IF(N375="snížená",J375,0)</f>
        <v>0</v>
      </c>
      <c r="BG375" s="145">
        <f>IF(N375="zákl. přenesená",J375,0)</f>
        <v>0</v>
      </c>
      <c r="BH375" s="145">
        <f>IF(N375="sníž. přenesená",J375,0)</f>
        <v>0</v>
      </c>
      <c r="BI375" s="145">
        <f>IF(N375="nulová",J375,0)</f>
        <v>0</v>
      </c>
      <c r="BJ375" s="18" t="s">
        <v>86</v>
      </c>
      <c r="BK375" s="145">
        <f>ROUND(I375*H375,2)</f>
        <v>0</v>
      </c>
      <c r="BL375" s="18" t="s">
        <v>311</v>
      </c>
      <c r="BM375" s="144" t="s">
        <v>2053</v>
      </c>
    </row>
    <row r="376" spans="2:65" s="1" customFormat="1" ht="11.25">
      <c r="B376" s="33"/>
      <c r="D376" s="146" t="s">
        <v>313</v>
      </c>
      <c r="F376" s="147" t="s">
        <v>7301</v>
      </c>
      <c r="I376" s="148"/>
      <c r="L376" s="33"/>
      <c r="M376" s="149"/>
      <c r="T376" s="54"/>
      <c r="AT376" s="18" t="s">
        <v>313</v>
      </c>
      <c r="AU376" s="18" t="s">
        <v>86</v>
      </c>
    </row>
    <row r="377" spans="2:65" s="1" customFormat="1" ht="21.75" customHeight="1">
      <c r="B377" s="33"/>
      <c r="C377" s="133" t="s">
        <v>1334</v>
      </c>
      <c r="D377" s="133" t="s">
        <v>307</v>
      </c>
      <c r="E377" s="134" t="s">
        <v>7465</v>
      </c>
      <c r="F377" s="135" t="s">
        <v>7303</v>
      </c>
      <c r="G377" s="136" t="s">
        <v>7293</v>
      </c>
      <c r="H377" s="137">
        <v>7</v>
      </c>
      <c r="I377" s="138"/>
      <c r="J377" s="139">
        <f>ROUND(I377*H377,2)</f>
        <v>0</v>
      </c>
      <c r="K377" s="135" t="s">
        <v>721</v>
      </c>
      <c r="L377" s="33"/>
      <c r="M377" s="140" t="s">
        <v>42</v>
      </c>
      <c r="N377" s="141" t="s">
        <v>50</v>
      </c>
      <c r="P377" s="142">
        <f>O377*H377</f>
        <v>0</v>
      </c>
      <c r="Q377" s="142">
        <v>0</v>
      </c>
      <c r="R377" s="142">
        <f>Q377*H377</f>
        <v>0</v>
      </c>
      <c r="S377" s="142">
        <v>0</v>
      </c>
      <c r="T377" s="143">
        <f>S377*H377</f>
        <v>0</v>
      </c>
      <c r="AR377" s="144" t="s">
        <v>311</v>
      </c>
      <c r="AT377" s="144" t="s">
        <v>307</v>
      </c>
      <c r="AU377" s="144" t="s">
        <v>86</v>
      </c>
      <c r="AY377" s="18" t="s">
        <v>305</v>
      </c>
      <c r="BE377" s="145">
        <f>IF(N377="základní",J377,0)</f>
        <v>0</v>
      </c>
      <c r="BF377" s="145">
        <f>IF(N377="snížená",J377,0)</f>
        <v>0</v>
      </c>
      <c r="BG377" s="145">
        <f>IF(N377="zákl. přenesená",J377,0)</f>
        <v>0</v>
      </c>
      <c r="BH377" s="145">
        <f>IF(N377="sníž. přenesená",J377,0)</f>
        <v>0</v>
      </c>
      <c r="BI377" s="145">
        <f>IF(N377="nulová",J377,0)</f>
        <v>0</v>
      </c>
      <c r="BJ377" s="18" t="s">
        <v>86</v>
      </c>
      <c r="BK377" s="145">
        <f>ROUND(I377*H377,2)</f>
        <v>0</v>
      </c>
      <c r="BL377" s="18" t="s">
        <v>311</v>
      </c>
      <c r="BM377" s="144" t="s">
        <v>2061</v>
      </c>
    </row>
    <row r="378" spans="2:65" s="1" customFormat="1" ht="11.25">
      <c r="B378" s="33"/>
      <c r="D378" s="146" t="s">
        <v>313</v>
      </c>
      <c r="F378" s="147" t="s">
        <v>7303</v>
      </c>
      <c r="I378" s="148"/>
      <c r="L378" s="33"/>
      <c r="M378" s="149"/>
      <c r="T378" s="54"/>
      <c r="AT378" s="18" t="s">
        <v>313</v>
      </c>
      <c r="AU378" s="18" t="s">
        <v>86</v>
      </c>
    </row>
    <row r="379" spans="2:65" s="1" customFormat="1" ht="16.5" customHeight="1">
      <c r="B379" s="33"/>
      <c r="C379" s="133" t="s">
        <v>1339</v>
      </c>
      <c r="D379" s="133" t="s">
        <v>307</v>
      </c>
      <c r="E379" s="134" t="s">
        <v>7466</v>
      </c>
      <c r="F379" s="135" t="s">
        <v>7371</v>
      </c>
      <c r="G379" s="136" t="s">
        <v>7293</v>
      </c>
      <c r="H379" s="137">
        <v>1</v>
      </c>
      <c r="I379" s="138"/>
      <c r="J379" s="139">
        <f>ROUND(I379*H379,2)</f>
        <v>0</v>
      </c>
      <c r="K379" s="135" t="s">
        <v>721</v>
      </c>
      <c r="L379" s="33"/>
      <c r="M379" s="140" t="s">
        <v>42</v>
      </c>
      <c r="N379" s="141" t="s">
        <v>50</v>
      </c>
      <c r="P379" s="142">
        <f>O379*H379</f>
        <v>0</v>
      </c>
      <c r="Q379" s="142">
        <v>0</v>
      </c>
      <c r="R379" s="142">
        <f>Q379*H379</f>
        <v>0</v>
      </c>
      <c r="S379" s="142">
        <v>0</v>
      </c>
      <c r="T379" s="143">
        <f>S379*H379</f>
        <v>0</v>
      </c>
      <c r="AR379" s="144" t="s">
        <v>311</v>
      </c>
      <c r="AT379" s="144" t="s">
        <v>307</v>
      </c>
      <c r="AU379" s="144" t="s">
        <v>86</v>
      </c>
      <c r="AY379" s="18" t="s">
        <v>305</v>
      </c>
      <c r="BE379" s="145">
        <f>IF(N379="základní",J379,0)</f>
        <v>0</v>
      </c>
      <c r="BF379" s="145">
        <f>IF(N379="snížená",J379,0)</f>
        <v>0</v>
      </c>
      <c r="BG379" s="145">
        <f>IF(N379="zákl. přenesená",J379,0)</f>
        <v>0</v>
      </c>
      <c r="BH379" s="145">
        <f>IF(N379="sníž. přenesená",J379,0)</f>
        <v>0</v>
      </c>
      <c r="BI379" s="145">
        <f>IF(N379="nulová",J379,0)</f>
        <v>0</v>
      </c>
      <c r="BJ379" s="18" t="s">
        <v>86</v>
      </c>
      <c r="BK379" s="145">
        <f>ROUND(I379*H379,2)</f>
        <v>0</v>
      </c>
      <c r="BL379" s="18" t="s">
        <v>311</v>
      </c>
      <c r="BM379" s="144" t="s">
        <v>2069</v>
      </c>
    </row>
    <row r="380" spans="2:65" s="1" customFormat="1" ht="11.25">
      <c r="B380" s="33"/>
      <c r="D380" s="146" t="s">
        <v>313</v>
      </c>
      <c r="F380" s="147" t="s">
        <v>7371</v>
      </c>
      <c r="I380" s="148"/>
      <c r="L380" s="33"/>
      <c r="M380" s="149"/>
      <c r="T380" s="54"/>
      <c r="AT380" s="18" t="s">
        <v>313</v>
      </c>
      <c r="AU380" s="18" t="s">
        <v>86</v>
      </c>
    </row>
    <row r="381" spans="2:65" s="1" customFormat="1" ht="16.5" customHeight="1">
      <c r="B381" s="33"/>
      <c r="C381" s="133" t="s">
        <v>1343</v>
      </c>
      <c r="D381" s="133" t="s">
        <v>307</v>
      </c>
      <c r="E381" s="134" t="s">
        <v>7467</v>
      </c>
      <c r="F381" s="135" t="s">
        <v>7307</v>
      </c>
      <c r="G381" s="136" t="s">
        <v>7293</v>
      </c>
      <c r="H381" s="137">
        <v>1</v>
      </c>
      <c r="I381" s="138"/>
      <c r="J381" s="139">
        <f>ROUND(I381*H381,2)</f>
        <v>0</v>
      </c>
      <c r="K381" s="135" t="s">
        <v>721</v>
      </c>
      <c r="L381" s="33"/>
      <c r="M381" s="140" t="s">
        <v>42</v>
      </c>
      <c r="N381" s="141" t="s">
        <v>50</v>
      </c>
      <c r="P381" s="142">
        <f>O381*H381</f>
        <v>0</v>
      </c>
      <c r="Q381" s="142">
        <v>0</v>
      </c>
      <c r="R381" s="142">
        <f>Q381*H381</f>
        <v>0</v>
      </c>
      <c r="S381" s="142">
        <v>0</v>
      </c>
      <c r="T381" s="143">
        <f>S381*H381</f>
        <v>0</v>
      </c>
      <c r="AR381" s="144" t="s">
        <v>311</v>
      </c>
      <c r="AT381" s="144" t="s">
        <v>307</v>
      </c>
      <c r="AU381" s="144" t="s">
        <v>86</v>
      </c>
      <c r="AY381" s="18" t="s">
        <v>305</v>
      </c>
      <c r="BE381" s="145">
        <f>IF(N381="základní",J381,0)</f>
        <v>0</v>
      </c>
      <c r="BF381" s="145">
        <f>IF(N381="snížená",J381,0)</f>
        <v>0</v>
      </c>
      <c r="BG381" s="145">
        <f>IF(N381="zákl. přenesená",J381,0)</f>
        <v>0</v>
      </c>
      <c r="BH381" s="145">
        <f>IF(N381="sníž. přenesená",J381,0)</f>
        <v>0</v>
      </c>
      <c r="BI381" s="145">
        <f>IF(N381="nulová",J381,0)</f>
        <v>0</v>
      </c>
      <c r="BJ381" s="18" t="s">
        <v>86</v>
      </c>
      <c r="BK381" s="145">
        <f>ROUND(I381*H381,2)</f>
        <v>0</v>
      </c>
      <c r="BL381" s="18" t="s">
        <v>311</v>
      </c>
      <c r="BM381" s="144" t="s">
        <v>2077</v>
      </c>
    </row>
    <row r="382" spans="2:65" s="1" customFormat="1" ht="11.25">
      <c r="B382" s="33"/>
      <c r="D382" s="146" t="s">
        <v>313</v>
      </c>
      <c r="F382" s="147" t="s">
        <v>7307</v>
      </c>
      <c r="I382" s="148"/>
      <c r="L382" s="33"/>
      <c r="M382" s="149"/>
      <c r="T382" s="54"/>
      <c r="AT382" s="18" t="s">
        <v>313</v>
      </c>
      <c r="AU382" s="18" t="s">
        <v>86</v>
      </c>
    </row>
    <row r="383" spans="2:65" s="1" customFormat="1" ht="16.5" customHeight="1">
      <c r="B383" s="33"/>
      <c r="C383" s="133" t="s">
        <v>1348</v>
      </c>
      <c r="D383" s="133" t="s">
        <v>307</v>
      </c>
      <c r="E383" s="134" t="s">
        <v>7468</v>
      </c>
      <c r="F383" s="135" t="s">
        <v>7309</v>
      </c>
      <c r="G383" s="136" t="s">
        <v>7293</v>
      </c>
      <c r="H383" s="137">
        <v>1</v>
      </c>
      <c r="I383" s="138"/>
      <c r="J383" s="139">
        <f>ROUND(I383*H383,2)</f>
        <v>0</v>
      </c>
      <c r="K383" s="135" t="s">
        <v>721</v>
      </c>
      <c r="L383" s="33"/>
      <c r="M383" s="140" t="s">
        <v>42</v>
      </c>
      <c r="N383" s="141" t="s">
        <v>50</v>
      </c>
      <c r="P383" s="142">
        <f>O383*H383</f>
        <v>0</v>
      </c>
      <c r="Q383" s="142">
        <v>0</v>
      </c>
      <c r="R383" s="142">
        <f>Q383*H383</f>
        <v>0</v>
      </c>
      <c r="S383" s="142">
        <v>0</v>
      </c>
      <c r="T383" s="143">
        <f>S383*H383</f>
        <v>0</v>
      </c>
      <c r="AR383" s="144" t="s">
        <v>311</v>
      </c>
      <c r="AT383" s="144" t="s">
        <v>307</v>
      </c>
      <c r="AU383" s="144" t="s">
        <v>86</v>
      </c>
      <c r="AY383" s="18" t="s">
        <v>305</v>
      </c>
      <c r="BE383" s="145">
        <f>IF(N383="základní",J383,0)</f>
        <v>0</v>
      </c>
      <c r="BF383" s="145">
        <f>IF(N383="snížená",J383,0)</f>
        <v>0</v>
      </c>
      <c r="BG383" s="145">
        <f>IF(N383="zákl. přenesená",J383,0)</f>
        <v>0</v>
      </c>
      <c r="BH383" s="145">
        <f>IF(N383="sníž. přenesená",J383,0)</f>
        <v>0</v>
      </c>
      <c r="BI383" s="145">
        <f>IF(N383="nulová",J383,0)</f>
        <v>0</v>
      </c>
      <c r="BJ383" s="18" t="s">
        <v>86</v>
      </c>
      <c r="BK383" s="145">
        <f>ROUND(I383*H383,2)</f>
        <v>0</v>
      </c>
      <c r="BL383" s="18" t="s">
        <v>311</v>
      </c>
      <c r="BM383" s="144" t="s">
        <v>2087</v>
      </c>
    </row>
    <row r="384" spans="2:65" s="1" customFormat="1" ht="11.25">
      <c r="B384" s="33"/>
      <c r="D384" s="146" t="s">
        <v>313</v>
      </c>
      <c r="F384" s="147" t="s">
        <v>7309</v>
      </c>
      <c r="I384" s="148"/>
      <c r="L384" s="33"/>
      <c r="M384" s="149"/>
      <c r="T384" s="54"/>
      <c r="AT384" s="18" t="s">
        <v>313</v>
      </c>
      <c r="AU384" s="18" t="s">
        <v>86</v>
      </c>
    </row>
    <row r="385" spans="2:65" s="1" customFormat="1" ht="16.5" customHeight="1">
      <c r="B385" s="33"/>
      <c r="C385" s="133" t="s">
        <v>1355</v>
      </c>
      <c r="D385" s="133" t="s">
        <v>307</v>
      </c>
      <c r="E385" s="134" t="s">
        <v>7469</v>
      </c>
      <c r="F385" s="135" t="s">
        <v>7375</v>
      </c>
      <c r="G385" s="136" t="s">
        <v>199</v>
      </c>
      <c r="H385" s="137">
        <v>2</v>
      </c>
      <c r="I385" s="138"/>
      <c r="J385" s="139">
        <f>ROUND(I385*H385,2)</f>
        <v>0</v>
      </c>
      <c r="K385" s="135" t="s">
        <v>721</v>
      </c>
      <c r="L385" s="33"/>
      <c r="M385" s="140" t="s">
        <v>42</v>
      </c>
      <c r="N385" s="141" t="s">
        <v>50</v>
      </c>
      <c r="P385" s="142">
        <f>O385*H385</f>
        <v>0</v>
      </c>
      <c r="Q385" s="142">
        <v>0</v>
      </c>
      <c r="R385" s="142">
        <f>Q385*H385</f>
        <v>0</v>
      </c>
      <c r="S385" s="142">
        <v>0</v>
      </c>
      <c r="T385" s="143">
        <f>S385*H385</f>
        <v>0</v>
      </c>
      <c r="AR385" s="144" t="s">
        <v>311</v>
      </c>
      <c r="AT385" s="144" t="s">
        <v>307</v>
      </c>
      <c r="AU385" s="144" t="s">
        <v>86</v>
      </c>
      <c r="AY385" s="18" t="s">
        <v>305</v>
      </c>
      <c r="BE385" s="145">
        <f>IF(N385="základní",J385,0)</f>
        <v>0</v>
      </c>
      <c r="BF385" s="145">
        <f>IF(N385="snížená",J385,0)</f>
        <v>0</v>
      </c>
      <c r="BG385" s="145">
        <f>IF(N385="zákl. přenesená",J385,0)</f>
        <v>0</v>
      </c>
      <c r="BH385" s="145">
        <f>IF(N385="sníž. přenesená",J385,0)</f>
        <v>0</v>
      </c>
      <c r="BI385" s="145">
        <f>IF(N385="nulová",J385,0)</f>
        <v>0</v>
      </c>
      <c r="BJ385" s="18" t="s">
        <v>86</v>
      </c>
      <c r="BK385" s="145">
        <f>ROUND(I385*H385,2)</f>
        <v>0</v>
      </c>
      <c r="BL385" s="18" t="s">
        <v>311</v>
      </c>
      <c r="BM385" s="144" t="s">
        <v>2095</v>
      </c>
    </row>
    <row r="386" spans="2:65" s="1" customFormat="1" ht="11.25">
      <c r="B386" s="33"/>
      <c r="D386" s="146" t="s">
        <v>313</v>
      </c>
      <c r="F386" s="147" t="s">
        <v>7375</v>
      </c>
      <c r="I386" s="148"/>
      <c r="L386" s="33"/>
      <c r="M386" s="149"/>
      <c r="T386" s="54"/>
      <c r="AT386" s="18" t="s">
        <v>313</v>
      </c>
      <c r="AU386" s="18" t="s">
        <v>86</v>
      </c>
    </row>
    <row r="387" spans="2:65" s="1" customFormat="1" ht="16.5" customHeight="1">
      <c r="B387" s="33"/>
      <c r="C387" s="133" t="s">
        <v>1359</v>
      </c>
      <c r="D387" s="133" t="s">
        <v>307</v>
      </c>
      <c r="E387" s="134" t="s">
        <v>7470</v>
      </c>
      <c r="F387" s="135" t="s">
        <v>7315</v>
      </c>
      <c r="G387" s="136" t="s">
        <v>199</v>
      </c>
      <c r="H387" s="137">
        <v>8</v>
      </c>
      <c r="I387" s="138"/>
      <c r="J387" s="139">
        <f>ROUND(I387*H387,2)</f>
        <v>0</v>
      </c>
      <c r="K387" s="135" t="s">
        <v>721</v>
      </c>
      <c r="L387" s="33"/>
      <c r="M387" s="140" t="s">
        <v>42</v>
      </c>
      <c r="N387" s="141" t="s">
        <v>50</v>
      </c>
      <c r="P387" s="142">
        <f>O387*H387</f>
        <v>0</v>
      </c>
      <c r="Q387" s="142">
        <v>0</v>
      </c>
      <c r="R387" s="142">
        <f>Q387*H387</f>
        <v>0</v>
      </c>
      <c r="S387" s="142">
        <v>0</v>
      </c>
      <c r="T387" s="143">
        <f>S387*H387</f>
        <v>0</v>
      </c>
      <c r="AR387" s="144" t="s">
        <v>311</v>
      </c>
      <c r="AT387" s="144" t="s">
        <v>307</v>
      </c>
      <c r="AU387" s="144" t="s">
        <v>86</v>
      </c>
      <c r="AY387" s="18" t="s">
        <v>305</v>
      </c>
      <c r="BE387" s="145">
        <f>IF(N387="základní",J387,0)</f>
        <v>0</v>
      </c>
      <c r="BF387" s="145">
        <f>IF(N387="snížená",J387,0)</f>
        <v>0</v>
      </c>
      <c r="BG387" s="145">
        <f>IF(N387="zákl. přenesená",J387,0)</f>
        <v>0</v>
      </c>
      <c r="BH387" s="145">
        <f>IF(N387="sníž. přenesená",J387,0)</f>
        <v>0</v>
      </c>
      <c r="BI387" s="145">
        <f>IF(N387="nulová",J387,0)</f>
        <v>0</v>
      </c>
      <c r="BJ387" s="18" t="s">
        <v>86</v>
      </c>
      <c r="BK387" s="145">
        <f>ROUND(I387*H387,2)</f>
        <v>0</v>
      </c>
      <c r="BL387" s="18" t="s">
        <v>311</v>
      </c>
      <c r="BM387" s="144" t="s">
        <v>2103</v>
      </c>
    </row>
    <row r="388" spans="2:65" s="1" customFormat="1" ht="11.25">
      <c r="B388" s="33"/>
      <c r="D388" s="146" t="s">
        <v>313</v>
      </c>
      <c r="F388" s="147" t="s">
        <v>7315</v>
      </c>
      <c r="I388" s="148"/>
      <c r="L388" s="33"/>
      <c r="M388" s="149"/>
      <c r="T388" s="54"/>
      <c r="AT388" s="18" t="s">
        <v>313</v>
      </c>
      <c r="AU388" s="18" t="s">
        <v>86</v>
      </c>
    </row>
    <row r="389" spans="2:65" s="11" customFormat="1" ht="25.9" customHeight="1">
      <c r="B389" s="121"/>
      <c r="D389" s="122" t="s">
        <v>78</v>
      </c>
      <c r="E389" s="123" t="s">
        <v>347</v>
      </c>
      <c r="F389" s="123" t="s">
        <v>7471</v>
      </c>
      <c r="I389" s="124"/>
      <c r="J389" s="125">
        <f>BK389</f>
        <v>0</v>
      </c>
      <c r="L389" s="121"/>
      <c r="M389" s="126"/>
      <c r="P389" s="127">
        <f>SUM(P390:P429)</f>
        <v>0</v>
      </c>
      <c r="R389" s="127">
        <f>SUM(R390:R429)</f>
        <v>0</v>
      </c>
      <c r="T389" s="128">
        <f>SUM(T390:T429)</f>
        <v>0</v>
      </c>
      <c r="AR389" s="122" t="s">
        <v>86</v>
      </c>
      <c r="AT389" s="129" t="s">
        <v>78</v>
      </c>
      <c r="AU389" s="129" t="s">
        <v>79</v>
      </c>
      <c r="AY389" s="122" t="s">
        <v>305</v>
      </c>
      <c r="BK389" s="130">
        <f>SUM(BK390:BK429)</f>
        <v>0</v>
      </c>
    </row>
    <row r="390" spans="2:65" s="1" customFormat="1" ht="37.9" customHeight="1">
      <c r="B390" s="33"/>
      <c r="C390" s="133" t="s">
        <v>1367</v>
      </c>
      <c r="D390" s="133" t="s">
        <v>307</v>
      </c>
      <c r="E390" s="134" t="s">
        <v>7472</v>
      </c>
      <c r="F390" s="135" t="s">
        <v>7473</v>
      </c>
      <c r="G390" s="136" t="s">
        <v>5668</v>
      </c>
      <c r="H390" s="137">
        <v>1</v>
      </c>
      <c r="I390" s="138"/>
      <c r="J390" s="139">
        <f>ROUND(I390*H390,2)</f>
        <v>0</v>
      </c>
      <c r="K390" s="135" t="s">
        <v>721</v>
      </c>
      <c r="L390" s="33"/>
      <c r="M390" s="140" t="s">
        <v>42</v>
      </c>
      <c r="N390" s="141" t="s">
        <v>50</v>
      </c>
      <c r="P390" s="142">
        <f>O390*H390</f>
        <v>0</v>
      </c>
      <c r="Q390" s="142">
        <v>0</v>
      </c>
      <c r="R390" s="142">
        <f>Q390*H390</f>
        <v>0</v>
      </c>
      <c r="S390" s="142">
        <v>0</v>
      </c>
      <c r="T390" s="143">
        <f>S390*H390</f>
        <v>0</v>
      </c>
      <c r="AR390" s="144" t="s">
        <v>311</v>
      </c>
      <c r="AT390" s="144" t="s">
        <v>307</v>
      </c>
      <c r="AU390" s="144" t="s">
        <v>86</v>
      </c>
      <c r="AY390" s="18" t="s">
        <v>305</v>
      </c>
      <c r="BE390" s="145">
        <f>IF(N390="základní",J390,0)</f>
        <v>0</v>
      </c>
      <c r="BF390" s="145">
        <f>IF(N390="snížená",J390,0)</f>
        <v>0</v>
      </c>
      <c r="BG390" s="145">
        <f>IF(N390="zákl. přenesená",J390,0)</f>
        <v>0</v>
      </c>
      <c r="BH390" s="145">
        <f>IF(N390="sníž. přenesená",J390,0)</f>
        <v>0</v>
      </c>
      <c r="BI390" s="145">
        <f>IF(N390="nulová",J390,0)</f>
        <v>0</v>
      </c>
      <c r="BJ390" s="18" t="s">
        <v>86</v>
      </c>
      <c r="BK390" s="145">
        <f>ROUND(I390*H390,2)</f>
        <v>0</v>
      </c>
      <c r="BL390" s="18" t="s">
        <v>311</v>
      </c>
      <c r="BM390" s="144" t="s">
        <v>2111</v>
      </c>
    </row>
    <row r="391" spans="2:65" s="1" customFormat="1" ht="19.5">
      <c r="B391" s="33"/>
      <c r="D391" s="146" t="s">
        <v>313</v>
      </c>
      <c r="F391" s="147" t="s">
        <v>7473</v>
      </c>
      <c r="I391" s="148"/>
      <c r="L391" s="33"/>
      <c r="M391" s="149"/>
      <c r="T391" s="54"/>
      <c r="AT391" s="18" t="s">
        <v>313</v>
      </c>
      <c r="AU391" s="18" t="s">
        <v>86</v>
      </c>
    </row>
    <row r="392" spans="2:65" s="1" customFormat="1" ht="37.9" customHeight="1">
      <c r="B392" s="33"/>
      <c r="C392" s="133" t="s">
        <v>1372</v>
      </c>
      <c r="D392" s="133" t="s">
        <v>307</v>
      </c>
      <c r="E392" s="134" t="s">
        <v>7474</v>
      </c>
      <c r="F392" s="135" t="s">
        <v>7475</v>
      </c>
      <c r="G392" s="136" t="s">
        <v>5668</v>
      </c>
      <c r="H392" s="137">
        <v>1</v>
      </c>
      <c r="I392" s="138"/>
      <c r="J392" s="139">
        <f>ROUND(I392*H392,2)</f>
        <v>0</v>
      </c>
      <c r="K392" s="135" t="s">
        <v>721</v>
      </c>
      <c r="L392" s="33"/>
      <c r="M392" s="140" t="s">
        <v>42</v>
      </c>
      <c r="N392" s="141" t="s">
        <v>50</v>
      </c>
      <c r="P392" s="142">
        <f>O392*H392</f>
        <v>0</v>
      </c>
      <c r="Q392" s="142">
        <v>0</v>
      </c>
      <c r="R392" s="142">
        <f>Q392*H392</f>
        <v>0</v>
      </c>
      <c r="S392" s="142">
        <v>0</v>
      </c>
      <c r="T392" s="143">
        <f>S392*H392</f>
        <v>0</v>
      </c>
      <c r="AR392" s="144" t="s">
        <v>311</v>
      </c>
      <c r="AT392" s="144" t="s">
        <v>307</v>
      </c>
      <c r="AU392" s="144" t="s">
        <v>86</v>
      </c>
      <c r="AY392" s="18" t="s">
        <v>305</v>
      </c>
      <c r="BE392" s="145">
        <f>IF(N392="základní",J392,0)</f>
        <v>0</v>
      </c>
      <c r="BF392" s="145">
        <f>IF(N392="snížená",J392,0)</f>
        <v>0</v>
      </c>
      <c r="BG392" s="145">
        <f>IF(N392="zákl. přenesená",J392,0)</f>
        <v>0</v>
      </c>
      <c r="BH392" s="145">
        <f>IF(N392="sníž. přenesená",J392,0)</f>
        <v>0</v>
      </c>
      <c r="BI392" s="145">
        <f>IF(N392="nulová",J392,0)</f>
        <v>0</v>
      </c>
      <c r="BJ392" s="18" t="s">
        <v>86</v>
      </c>
      <c r="BK392" s="145">
        <f>ROUND(I392*H392,2)</f>
        <v>0</v>
      </c>
      <c r="BL392" s="18" t="s">
        <v>311</v>
      </c>
      <c r="BM392" s="144" t="s">
        <v>2119</v>
      </c>
    </row>
    <row r="393" spans="2:65" s="1" customFormat="1" ht="29.25">
      <c r="B393" s="33"/>
      <c r="D393" s="146" t="s">
        <v>313</v>
      </c>
      <c r="F393" s="147" t="s">
        <v>7475</v>
      </c>
      <c r="I393" s="148"/>
      <c r="L393" s="33"/>
      <c r="M393" s="149"/>
      <c r="T393" s="54"/>
      <c r="AT393" s="18" t="s">
        <v>313</v>
      </c>
      <c r="AU393" s="18" t="s">
        <v>86</v>
      </c>
    </row>
    <row r="394" spans="2:65" s="1" customFormat="1" ht="37.9" customHeight="1">
      <c r="B394" s="33"/>
      <c r="C394" s="133" t="s">
        <v>1380</v>
      </c>
      <c r="D394" s="133" t="s">
        <v>307</v>
      </c>
      <c r="E394" s="134" t="s">
        <v>7476</v>
      </c>
      <c r="F394" s="135" t="s">
        <v>7477</v>
      </c>
      <c r="G394" s="136" t="s">
        <v>5668</v>
      </c>
      <c r="H394" s="137">
        <v>1</v>
      </c>
      <c r="I394" s="138"/>
      <c r="J394" s="139">
        <f>ROUND(I394*H394,2)</f>
        <v>0</v>
      </c>
      <c r="K394" s="135" t="s">
        <v>721</v>
      </c>
      <c r="L394" s="33"/>
      <c r="M394" s="140" t="s">
        <v>42</v>
      </c>
      <c r="N394" s="141" t="s">
        <v>50</v>
      </c>
      <c r="P394" s="142">
        <f>O394*H394</f>
        <v>0</v>
      </c>
      <c r="Q394" s="142">
        <v>0</v>
      </c>
      <c r="R394" s="142">
        <f>Q394*H394</f>
        <v>0</v>
      </c>
      <c r="S394" s="142">
        <v>0</v>
      </c>
      <c r="T394" s="143">
        <f>S394*H394</f>
        <v>0</v>
      </c>
      <c r="AR394" s="144" t="s">
        <v>311</v>
      </c>
      <c r="AT394" s="144" t="s">
        <v>307</v>
      </c>
      <c r="AU394" s="144" t="s">
        <v>86</v>
      </c>
      <c r="AY394" s="18" t="s">
        <v>305</v>
      </c>
      <c r="BE394" s="145">
        <f>IF(N394="základní",J394,0)</f>
        <v>0</v>
      </c>
      <c r="BF394" s="145">
        <f>IF(N394="snížená",J394,0)</f>
        <v>0</v>
      </c>
      <c r="BG394" s="145">
        <f>IF(N394="zákl. přenesená",J394,0)</f>
        <v>0</v>
      </c>
      <c r="BH394" s="145">
        <f>IF(N394="sníž. přenesená",J394,0)</f>
        <v>0</v>
      </c>
      <c r="BI394" s="145">
        <f>IF(N394="nulová",J394,0)</f>
        <v>0</v>
      </c>
      <c r="BJ394" s="18" t="s">
        <v>86</v>
      </c>
      <c r="BK394" s="145">
        <f>ROUND(I394*H394,2)</f>
        <v>0</v>
      </c>
      <c r="BL394" s="18" t="s">
        <v>311</v>
      </c>
      <c r="BM394" s="144" t="s">
        <v>2127</v>
      </c>
    </row>
    <row r="395" spans="2:65" s="1" customFormat="1" ht="19.5">
      <c r="B395" s="33"/>
      <c r="D395" s="146" t="s">
        <v>313</v>
      </c>
      <c r="F395" s="147" t="s">
        <v>7477</v>
      </c>
      <c r="I395" s="148"/>
      <c r="L395" s="33"/>
      <c r="M395" s="149"/>
      <c r="T395" s="54"/>
      <c r="AT395" s="18" t="s">
        <v>313</v>
      </c>
      <c r="AU395" s="18" t="s">
        <v>86</v>
      </c>
    </row>
    <row r="396" spans="2:65" s="1" customFormat="1" ht="24.2" customHeight="1">
      <c r="B396" s="33"/>
      <c r="C396" s="133" t="s">
        <v>1385</v>
      </c>
      <c r="D396" s="133" t="s">
        <v>307</v>
      </c>
      <c r="E396" s="134" t="s">
        <v>7478</v>
      </c>
      <c r="F396" s="135" t="s">
        <v>7479</v>
      </c>
      <c r="G396" s="136" t="s">
        <v>5668</v>
      </c>
      <c r="H396" s="137">
        <v>1</v>
      </c>
      <c r="I396" s="138"/>
      <c r="J396" s="139">
        <f>ROUND(I396*H396,2)</f>
        <v>0</v>
      </c>
      <c r="K396" s="135" t="s">
        <v>721</v>
      </c>
      <c r="L396" s="33"/>
      <c r="M396" s="140" t="s">
        <v>42</v>
      </c>
      <c r="N396" s="141" t="s">
        <v>50</v>
      </c>
      <c r="P396" s="142">
        <f>O396*H396</f>
        <v>0</v>
      </c>
      <c r="Q396" s="142">
        <v>0</v>
      </c>
      <c r="R396" s="142">
        <f>Q396*H396</f>
        <v>0</v>
      </c>
      <c r="S396" s="142">
        <v>0</v>
      </c>
      <c r="T396" s="143">
        <f>S396*H396</f>
        <v>0</v>
      </c>
      <c r="AR396" s="144" t="s">
        <v>311</v>
      </c>
      <c r="AT396" s="144" t="s">
        <v>307</v>
      </c>
      <c r="AU396" s="144" t="s">
        <v>86</v>
      </c>
      <c r="AY396" s="18" t="s">
        <v>305</v>
      </c>
      <c r="BE396" s="145">
        <f>IF(N396="základní",J396,0)</f>
        <v>0</v>
      </c>
      <c r="BF396" s="145">
        <f>IF(N396="snížená",J396,0)</f>
        <v>0</v>
      </c>
      <c r="BG396" s="145">
        <f>IF(N396="zákl. přenesená",J396,0)</f>
        <v>0</v>
      </c>
      <c r="BH396" s="145">
        <f>IF(N396="sníž. přenesená",J396,0)</f>
        <v>0</v>
      </c>
      <c r="BI396" s="145">
        <f>IF(N396="nulová",J396,0)</f>
        <v>0</v>
      </c>
      <c r="BJ396" s="18" t="s">
        <v>86</v>
      </c>
      <c r="BK396" s="145">
        <f>ROUND(I396*H396,2)</f>
        <v>0</v>
      </c>
      <c r="BL396" s="18" t="s">
        <v>311</v>
      </c>
      <c r="BM396" s="144" t="s">
        <v>2135</v>
      </c>
    </row>
    <row r="397" spans="2:65" s="1" customFormat="1" ht="19.5">
      <c r="B397" s="33"/>
      <c r="D397" s="146" t="s">
        <v>313</v>
      </c>
      <c r="F397" s="147" t="s">
        <v>7479</v>
      </c>
      <c r="I397" s="148"/>
      <c r="L397" s="33"/>
      <c r="M397" s="149"/>
      <c r="T397" s="54"/>
      <c r="AT397" s="18" t="s">
        <v>313</v>
      </c>
      <c r="AU397" s="18" t="s">
        <v>86</v>
      </c>
    </row>
    <row r="398" spans="2:65" s="1" customFormat="1" ht="24.2" customHeight="1">
      <c r="B398" s="33"/>
      <c r="C398" s="133" t="s">
        <v>1392</v>
      </c>
      <c r="D398" s="133" t="s">
        <v>307</v>
      </c>
      <c r="E398" s="134" t="s">
        <v>7480</v>
      </c>
      <c r="F398" s="135" t="s">
        <v>7481</v>
      </c>
      <c r="G398" s="136" t="s">
        <v>5668</v>
      </c>
      <c r="H398" s="137">
        <v>2</v>
      </c>
      <c r="I398" s="138"/>
      <c r="J398" s="139">
        <f>ROUND(I398*H398,2)</f>
        <v>0</v>
      </c>
      <c r="K398" s="135" t="s">
        <v>721</v>
      </c>
      <c r="L398" s="33"/>
      <c r="M398" s="140" t="s">
        <v>42</v>
      </c>
      <c r="N398" s="141" t="s">
        <v>50</v>
      </c>
      <c r="P398" s="142">
        <f>O398*H398</f>
        <v>0</v>
      </c>
      <c r="Q398" s="142">
        <v>0</v>
      </c>
      <c r="R398" s="142">
        <f>Q398*H398</f>
        <v>0</v>
      </c>
      <c r="S398" s="142">
        <v>0</v>
      </c>
      <c r="T398" s="143">
        <f>S398*H398</f>
        <v>0</v>
      </c>
      <c r="AR398" s="144" t="s">
        <v>311</v>
      </c>
      <c r="AT398" s="144" t="s">
        <v>307</v>
      </c>
      <c r="AU398" s="144" t="s">
        <v>86</v>
      </c>
      <c r="AY398" s="18" t="s">
        <v>305</v>
      </c>
      <c r="BE398" s="145">
        <f>IF(N398="základní",J398,0)</f>
        <v>0</v>
      </c>
      <c r="BF398" s="145">
        <f>IF(N398="snížená",J398,0)</f>
        <v>0</v>
      </c>
      <c r="BG398" s="145">
        <f>IF(N398="zákl. přenesená",J398,0)</f>
        <v>0</v>
      </c>
      <c r="BH398" s="145">
        <f>IF(N398="sníž. přenesená",J398,0)</f>
        <v>0</v>
      </c>
      <c r="BI398" s="145">
        <f>IF(N398="nulová",J398,0)</f>
        <v>0</v>
      </c>
      <c r="BJ398" s="18" t="s">
        <v>86</v>
      </c>
      <c r="BK398" s="145">
        <f>ROUND(I398*H398,2)</f>
        <v>0</v>
      </c>
      <c r="BL398" s="18" t="s">
        <v>311</v>
      </c>
      <c r="BM398" s="144" t="s">
        <v>2151</v>
      </c>
    </row>
    <row r="399" spans="2:65" s="1" customFormat="1" ht="11.25">
      <c r="B399" s="33"/>
      <c r="D399" s="146" t="s">
        <v>313</v>
      </c>
      <c r="F399" s="147" t="s">
        <v>7481</v>
      </c>
      <c r="I399" s="148"/>
      <c r="L399" s="33"/>
      <c r="M399" s="149"/>
      <c r="T399" s="54"/>
      <c r="AT399" s="18" t="s">
        <v>313</v>
      </c>
      <c r="AU399" s="18" t="s">
        <v>86</v>
      </c>
    </row>
    <row r="400" spans="2:65" s="1" customFormat="1" ht="55.5" customHeight="1">
      <c r="B400" s="33"/>
      <c r="C400" s="133" t="s">
        <v>1397</v>
      </c>
      <c r="D400" s="133" t="s">
        <v>307</v>
      </c>
      <c r="E400" s="134" t="s">
        <v>7482</v>
      </c>
      <c r="F400" s="135" t="s">
        <v>7483</v>
      </c>
      <c r="G400" s="136" t="s">
        <v>5668</v>
      </c>
      <c r="H400" s="137">
        <v>1</v>
      </c>
      <c r="I400" s="138"/>
      <c r="J400" s="139">
        <f>ROUND(I400*H400,2)</f>
        <v>0</v>
      </c>
      <c r="K400" s="135" t="s">
        <v>721</v>
      </c>
      <c r="L400" s="33"/>
      <c r="M400" s="140" t="s">
        <v>42</v>
      </c>
      <c r="N400" s="141" t="s">
        <v>50</v>
      </c>
      <c r="P400" s="142">
        <f>O400*H400</f>
        <v>0</v>
      </c>
      <c r="Q400" s="142">
        <v>0</v>
      </c>
      <c r="R400" s="142">
        <f>Q400*H400</f>
        <v>0</v>
      </c>
      <c r="S400" s="142">
        <v>0</v>
      </c>
      <c r="T400" s="143">
        <f>S400*H400</f>
        <v>0</v>
      </c>
      <c r="AR400" s="144" t="s">
        <v>311</v>
      </c>
      <c r="AT400" s="144" t="s">
        <v>307</v>
      </c>
      <c r="AU400" s="144" t="s">
        <v>86</v>
      </c>
      <c r="AY400" s="18" t="s">
        <v>305</v>
      </c>
      <c r="BE400" s="145">
        <f>IF(N400="základní",J400,0)</f>
        <v>0</v>
      </c>
      <c r="BF400" s="145">
        <f>IF(N400="snížená",J400,0)</f>
        <v>0</v>
      </c>
      <c r="BG400" s="145">
        <f>IF(N400="zákl. přenesená",J400,0)</f>
        <v>0</v>
      </c>
      <c r="BH400" s="145">
        <f>IF(N400="sníž. přenesená",J400,0)</f>
        <v>0</v>
      </c>
      <c r="BI400" s="145">
        <f>IF(N400="nulová",J400,0)</f>
        <v>0</v>
      </c>
      <c r="BJ400" s="18" t="s">
        <v>86</v>
      </c>
      <c r="BK400" s="145">
        <f>ROUND(I400*H400,2)</f>
        <v>0</v>
      </c>
      <c r="BL400" s="18" t="s">
        <v>311</v>
      </c>
      <c r="BM400" s="144" t="s">
        <v>2161</v>
      </c>
    </row>
    <row r="401" spans="2:65" s="1" customFormat="1" ht="39">
      <c r="B401" s="33"/>
      <c r="D401" s="146" t="s">
        <v>313</v>
      </c>
      <c r="F401" s="147" t="s">
        <v>7483</v>
      </c>
      <c r="I401" s="148"/>
      <c r="L401" s="33"/>
      <c r="M401" s="149"/>
      <c r="T401" s="54"/>
      <c r="AT401" s="18" t="s">
        <v>313</v>
      </c>
      <c r="AU401" s="18" t="s">
        <v>86</v>
      </c>
    </row>
    <row r="402" spans="2:65" s="1" customFormat="1" ht="33" customHeight="1">
      <c r="B402" s="33"/>
      <c r="C402" s="133" t="s">
        <v>1404</v>
      </c>
      <c r="D402" s="133" t="s">
        <v>307</v>
      </c>
      <c r="E402" s="134" t="s">
        <v>7484</v>
      </c>
      <c r="F402" s="135" t="s">
        <v>7485</v>
      </c>
      <c r="G402" s="136" t="s">
        <v>5668</v>
      </c>
      <c r="H402" s="137">
        <v>1</v>
      </c>
      <c r="I402" s="138"/>
      <c r="J402" s="139">
        <f>ROUND(I402*H402,2)</f>
        <v>0</v>
      </c>
      <c r="K402" s="135" t="s">
        <v>721</v>
      </c>
      <c r="L402" s="33"/>
      <c r="M402" s="140" t="s">
        <v>42</v>
      </c>
      <c r="N402" s="141" t="s">
        <v>50</v>
      </c>
      <c r="P402" s="142">
        <f>O402*H402</f>
        <v>0</v>
      </c>
      <c r="Q402" s="142">
        <v>0</v>
      </c>
      <c r="R402" s="142">
        <f>Q402*H402</f>
        <v>0</v>
      </c>
      <c r="S402" s="142">
        <v>0</v>
      </c>
      <c r="T402" s="143">
        <f>S402*H402</f>
        <v>0</v>
      </c>
      <c r="AR402" s="144" t="s">
        <v>311</v>
      </c>
      <c r="AT402" s="144" t="s">
        <v>307</v>
      </c>
      <c r="AU402" s="144" t="s">
        <v>86</v>
      </c>
      <c r="AY402" s="18" t="s">
        <v>305</v>
      </c>
      <c r="BE402" s="145">
        <f>IF(N402="základní",J402,0)</f>
        <v>0</v>
      </c>
      <c r="BF402" s="145">
        <f>IF(N402="snížená",J402,0)</f>
        <v>0</v>
      </c>
      <c r="BG402" s="145">
        <f>IF(N402="zákl. přenesená",J402,0)</f>
        <v>0</v>
      </c>
      <c r="BH402" s="145">
        <f>IF(N402="sníž. přenesená",J402,0)</f>
        <v>0</v>
      </c>
      <c r="BI402" s="145">
        <f>IF(N402="nulová",J402,0)</f>
        <v>0</v>
      </c>
      <c r="BJ402" s="18" t="s">
        <v>86</v>
      </c>
      <c r="BK402" s="145">
        <f>ROUND(I402*H402,2)</f>
        <v>0</v>
      </c>
      <c r="BL402" s="18" t="s">
        <v>311</v>
      </c>
      <c r="BM402" s="144" t="s">
        <v>2169</v>
      </c>
    </row>
    <row r="403" spans="2:65" s="1" customFormat="1" ht="19.5">
      <c r="B403" s="33"/>
      <c r="D403" s="146" t="s">
        <v>313</v>
      </c>
      <c r="F403" s="147" t="s">
        <v>7485</v>
      </c>
      <c r="I403" s="148"/>
      <c r="L403" s="33"/>
      <c r="M403" s="149"/>
      <c r="T403" s="54"/>
      <c r="AT403" s="18" t="s">
        <v>313</v>
      </c>
      <c r="AU403" s="18" t="s">
        <v>86</v>
      </c>
    </row>
    <row r="404" spans="2:65" s="1" customFormat="1" ht="33" customHeight="1">
      <c r="B404" s="33"/>
      <c r="C404" s="133" t="s">
        <v>1412</v>
      </c>
      <c r="D404" s="133" t="s">
        <v>307</v>
      </c>
      <c r="E404" s="134" t="s">
        <v>7486</v>
      </c>
      <c r="F404" s="135" t="s">
        <v>7358</v>
      </c>
      <c r="G404" s="136" t="s">
        <v>5668</v>
      </c>
      <c r="H404" s="137">
        <v>1</v>
      </c>
      <c r="I404" s="138"/>
      <c r="J404" s="139">
        <f>ROUND(I404*H404,2)</f>
        <v>0</v>
      </c>
      <c r="K404" s="135" t="s">
        <v>721</v>
      </c>
      <c r="L404" s="33"/>
      <c r="M404" s="140" t="s">
        <v>42</v>
      </c>
      <c r="N404" s="141" t="s">
        <v>50</v>
      </c>
      <c r="P404" s="142">
        <f>O404*H404</f>
        <v>0</v>
      </c>
      <c r="Q404" s="142">
        <v>0</v>
      </c>
      <c r="R404" s="142">
        <f>Q404*H404</f>
        <v>0</v>
      </c>
      <c r="S404" s="142">
        <v>0</v>
      </c>
      <c r="T404" s="143">
        <f>S404*H404</f>
        <v>0</v>
      </c>
      <c r="AR404" s="144" t="s">
        <v>311</v>
      </c>
      <c r="AT404" s="144" t="s">
        <v>307</v>
      </c>
      <c r="AU404" s="144" t="s">
        <v>86</v>
      </c>
      <c r="AY404" s="18" t="s">
        <v>305</v>
      </c>
      <c r="BE404" s="145">
        <f>IF(N404="základní",J404,0)</f>
        <v>0</v>
      </c>
      <c r="BF404" s="145">
        <f>IF(N404="snížená",J404,0)</f>
        <v>0</v>
      </c>
      <c r="BG404" s="145">
        <f>IF(N404="zákl. přenesená",J404,0)</f>
        <v>0</v>
      </c>
      <c r="BH404" s="145">
        <f>IF(N404="sníž. přenesená",J404,0)</f>
        <v>0</v>
      </c>
      <c r="BI404" s="145">
        <f>IF(N404="nulová",J404,0)</f>
        <v>0</v>
      </c>
      <c r="BJ404" s="18" t="s">
        <v>86</v>
      </c>
      <c r="BK404" s="145">
        <f>ROUND(I404*H404,2)</f>
        <v>0</v>
      </c>
      <c r="BL404" s="18" t="s">
        <v>311</v>
      </c>
      <c r="BM404" s="144" t="s">
        <v>2177</v>
      </c>
    </row>
    <row r="405" spans="2:65" s="1" customFormat="1" ht="19.5">
      <c r="B405" s="33"/>
      <c r="D405" s="146" t="s">
        <v>313</v>
      </c>
      <c r="F405" s="147" t="s">
        <v>7358</v>
      </c>
      <c r="I405" s="148"/>
      <c r="L405" s="33"/>
      <c r="M405" s="149"/>
      <c r="T405" s="54"/>
      <c r="AT405" s="18" t="s">
        <v>313</v>
      </c>
      <c r="AU405" s="18" t="s">
        <v>86</v>
      </c>
    </row>
    <row r="406" spans="2:65" s="1" customFormat="1" ht="33" customHeight="1">
      <c r="B406" s="33"/>
      <c r="C406" s="133" t="s">
        <v>1418</v>
      </c>
      <c r="D406" s="133" t="s">
        <v>307</v>
      </c>
      <c r="E406" s="134" t="s">
        <v>7487</v>
      </c>
      <c r="F406" s="135" t="s">
        <v>7414</v>
      </c>
      <c r="G406" s="136" t="s">
        <v>5668</v>
      </c>
      <c r="H406" s="137">
        <v>1</v>
      </c>
      <c r="I406" s="138"/>
      <c r="J406" s="139">
        <f>ROUND(I406*H406,2)</f>
        <v>0</v>
      </c>
      <c r="K406" s="135" t="s">
        <v>721</v>
      </c>
      <c r="L406" s="33"/>
      <c r="M406" s="140" t="s">
        <v>42</v>
      </c>
      <c r="N406" s="141" t="s">
        <v>50</v>
      </c>
      <c r="P406" s="142">
        <f>O406*H406</f>
        <v>0</v>
      </c>
      <c r="Q406" s="142">
        <v>0</v>
      </c>
      <c r="R406" s="142">
        <f>Q406*H406</f>
        <v>0</v>
      </c>
      <c r="S406" s="142">
        <v>0</v>
      </c>
      <c r="T406" s="143">
        <f>S406*H406</f>
        <v>0</v>
      </c>
      <c r="AR406" s="144" t="s">
        <v>311</v>
      </c>
      <c r="AT406" s="144" t="s">
        <v>307</v>
      </c>
      <c r="AU406" s="144" t="s">
        <v>86</v>
      </c>
      <c r="AY406" s="18" t="s">
        <v>305</v>
      </c>
      <c r="BE406" s="145">
        <f>IF(N406="základní",J406,0)</f>
        <v>0</v>
      </c>
      <c r="BF406" s="145">
        <f>IF(N406="snížená",J406,0)</f>
        <v>0</v>
      </c>
      <c r="BG406" s="145">
        <f>IF(N406="zákl. přenesená",J406,0)</f>
        <v>0</v>
      </c>
      <c r="BH406" s="145">
        <f>IF(N406="sníž. přenesená",J406,0)</f>
        <v>0</v>
      </c>
      <c r="BI406" s="145">
        <f>IF(N406="nulová",J406,0)</f>
        <v>0</v>
      </c>
      <c r="BJ406" s="18" t="s">
        <v>86</v>
      </c>
      <c r="BK406" s="145">
        <f>ROUND(I406*H406,2)</f>
        <v>0</v>
      </c>
      <c r="BL406" s="18" t="s">
        <v>311</v>
      </c>
      <c r="BM406" s="144" t="s">
        <v>2185</v>
      </c>
    </row>
    <row r="407" spans="2:65" s="1" customFormat="1" ht="19.5">
      <c r="B407" s="33"/>
      <c r="D407" s="146" t="s">
        <v>313</v>
      </c>
      <c r="F407" s="147" t="s">
        <v>7414</v>
      </c>
      <c r="I407" s="148"/>
      <c r="L407" s="33"/>
      <c r="M407" s="149"/>
      <c r="T407" s="54"/>
      <c r="AT407" s="18" t="s">
        <v>313</v>
      </c>
      <c r="AU407" s="18" t="s">
        <v>86</v>
      </c>
    </row>
    <row r="408" spans="2:65" s="1" customFormat="1" ht="21.75" customHeight="1">
      <c r="B408" s="33"/>
      <c r="C408" s="133" t="s">
        <v>1423</v>
      </c>
      <c r="D408" s="133" t="s">
        <v>307</v>
      </c>
      <c r="E408" s="134" t="s">
        <v>7488</v>
      </c>
      <c r="F408" s="135" t="s">
        <v>7292</v>
      </c>
      <c r="G408" s="136" t="s">
        <v>7293</v>
      </c>
      <c r="H408" s="137">
        <v>1</v>
      </c>
      <c r="I408" s="138"/>
      <c r="J408" s="139">
        <f>ROUND(I408*H408,2)</f>
        <v>0</v>
      </c>
      <c r="K408" s="135" t="s">
        <v>721</v>
      </c>
      <c r="L408" s="33"/>
      <c r="M408" s="140" t="s">
        <v>42</v>
      </c>
      <c r="N408" s="141" t="s">
        <v>50</v>
      </c>
      <c r="P408" s="142">
        <f>O408*H408</f>
        <v>0</v>
      </c>
      <c r="Q408" s="142">
        <v>0</v>
      </c>
      <c r="R408" s="142">
        <f>Q408*H408</f>
        <v>0</v>
      </c>
      <c r="S408" s="142">
        <v>0</v>
      </c>
      <c r="T408" s="143">
        <f>S408*H408</f>
        <v>0</v>
      </c>
      <c r="AR408" s="144" t="s">
        <v>311</v>
      </c>
      <c r="AT408" s="144" t="s">
        <v>307</v>
      </c>
      <c r="AU408" s="144" t="s">
        <v>86</v>
      </c>
      <c r="AY408" s="18" t="s">
        <v>305</v>
      </c>
      <c r="BE408" s="145">
        <f>IF(N408="základní",J408,0)</f>
        <v>0</v>
      </c>
      <c r="BF408" s="145">
        <f>IF(N408="snížená",J408,0)</f>
        <v>0</v>
      </c>
      <c r="BG408" s="145">
        <f>IF(N408="zákl. přenesená",J408,0)</f>
        <v>0</v>
      </c>
      <c r="BH408" s="145">
        <f>IF(N408="sníž. přenesená",J408,0)</f>
        <v>0</v>
      </c>
      <c r="BI408" s="145">
        <f>IF(N408="nulová",J408,0)</f>
        <v>0</v>
      </c>
      <c r="BJ408" s="18" t="s">
        <v>86</v>
      </c>
      <c r="BK408" s="145">
        <f>ROUND(I408*H408,2)</f>
        <v>0</v>
      </c>
      <c r="BL408" s="18" t="s">
        <v>311</v>
      </c>
      <c r="BM408" s="144" t="s">
        <v>2193</v>
      </c>
    </row>
    <row r="409" spans="2:65" s="1" customFormat="1" ht="11.25">
      <c r="B409" s="33"/>
      <c r="D409" s="146" t="s">
        <v>313</v>
      </c>
      <c r="F409" s="147" t="s">
        <v>7292</v>
      </c>
      <c r="I409" s="148"/>
      <c r="L409" s="33"/>
      <c r="M409" s="149"/>
      <c r="T409" s="54"/>
      <c r="AT409" s="18" t="s">
        <v>313</v>
      </c>
      <c r="AU409" s="18" t="s">
        <v>86</v>
      </c>
    </row>
    <row r="410" spans="2:65" s="1" customFormat="1" ht="21.75" customHeight="1">
      <c r="B410" s="33"/>
      <c r="C410" s="133" t="s">
        <v>1431</v>
      </c>
      <c r="D410" s="133" t="s">
        <v>307</v>
      </c>
      <c r="E410" s="134" t="s">
        <v>7489</v>
      </c>
      <c r="F410" s="135" t="s">
        <v>7295</v>
      </c>
      <c r="G410" s="136" t="s">
        <v>7293</v>
      </c>
      <c r="H410" s="137">
        <v>1</v>
      </c>
      <c r="I410" s="138"/>
      <c r="J410" s="139">
        <f>ROUND(I410*H410,2)</f>
        <v>0</v>
      </c>
      <c r="K410" s="135" t="s">
        <v>721</v>
      </c>
      <c r="L410" s="33"/>
      <c r="M410" s="140" t="s">
        <v>42</v>
      </c>
      <c r="N410" s="141" t="s">
        <v>50</v>
      </c>
      <c r="P410" s="142">
        <f>O410*H410</f>
        <v>0</v>
      </c>
      <c r="Q410" s="142">
        <v>0</v>
      </c>
      <c r="R410" s="142">
        <f>Q410*H410</f>
        <v>0</v>
      </c>
      <c r="S410" s="142">
        <v>0</v>
      </c>
      <c r="T410" s="143">
        <f>S410*H410</f>
        <v>0</v>
      </c>
      <c r="AR410" s="144" t="s">
        <v>311</v>
      </c>
      <c r="AT410" s="144" t="s">
        <v>307</v>
      </c>
      <c r="AU410" s="144" t="s">
        <v>86</v>
      </c>
      <c r="AY410" s="18" t="s">
        <v>305</v>
      </c>
      <c r="BE410" s="145">
        <f>IF(N410="základní",J410,0)</f>
        <v>0</v>
      </c>
      <c r="BF410" s="145">
        <f>IF(N410="snížená",J410,0)</f>
        <v>0</v>
      </c>
      <c r="BG410" s="145">
        <f>IF(N410="zákl. přenesená",J410,0)</f>
        <v>0</v>
      </c>
      <c r="BH410" s="145">
        <f>IF(N410="sníž. přenesená",J410,0)</f>
        <v>0</v>
      </c>
      <c r="BI410" s="145">
        <f>IF(N410="nulová",J410,0)</f>
        <v>0</v>
      </c>
      <c r="BJ410" s="18" t="s">
        <v>86</v>
      </c>
      <c r="BK410" s="145">
        <f>ROUND(I410*H410,2)</f>
        <v>0</v>
      </c>
      <c r="BL410" s="18" t="s">
        <v>311</v>
      </c>
      <c r="BM410" s="144" t="s">
        <v>2201</v>
      </c>
    </row>
    <row r="411" spans="2:65" s="1" customFormat="1" ht="11.25">
      <c r="B411" s="33"/>
      <c r="D411" s="146" t="s">
        <v>313</v>
      </c>
      <c r="F411" s="147" t="s">
        <v>7295</v>
      </c>
      <c r="I411" s="148"/>
      <c r="L411" s="33"/>
      <c r="M411" s="149"/>
      <c r="T411" s="54"/>
      <c r="AT411" s="18" t="s">
        <v>313</v>
      </c>
      <c r="AU411" s="18" t="s">
        <v>86</v>
      </c>
    </row>
    <row r="412" spans="2:65" s="1" customFormat="1" ht="21.75" customHeight="1">
      <c r="B412" s="33"/>
      <c r="C412" s="133" t="s">
        <v>1436</v>
      </c>
      <c r="D412" s="133" t="s">
        <v>307</v>
      </c>
      <c r="E412" s="134" t="s">
        <v>7490</v>
      </c>
      <c r="F412" s="135" t="s">
        <v>7491</v>
      </c>
      <c r="G412" s="136" t="s">
        <v>7293</v>
      </c>
      <c r="H412" s="137">
        <v>1</v>
      </c>
      <c r="I412" s="138"/>
      <c r="J412" s="139">
        <f>ROUND(I412*H412,2)</f>
        <v>0</v>
      </c>
      <c r="K412" s="135" t="s">
        <v>721</v>
      </c>
      <c r="L412" s="33"/>
      <c r="M412" s="140" t="s">
        <v>42</v>
      </c>
      <c r="N412" s="141" t="s">
        <v>50</v>
      </c>
      <c r="P412" s="142">
        <f>O412*H412</f>
        <v>0</v>
      </c>
      <c r="Q412" s="142">
        <v>0</v>
      </c>
      <c r="R412" s="142">
        <f>Q412*H412</f>
        <v>0</v>
      </c>
      <c r="S412" s="142">
        <v>0</v>
      </c>
      <c r="T412" s="143">
        <f>S412*H412</f>
        <v>0</v>
      </c>
      <c r="AR412" s="144" t="s">
        <v>311</v>
      </c>
      <c r="AT412" s="144" t="s">
        <v>307</v>
      </c>
      <c r="AU412" s="144" t="s">
        <v>86</v>
      </c>
      <c r="AY412" s="18" t="s">
        <v>305</v>
      </c>
      <c r="BE412" s="145">
        <f>IF(N412="základní",J412,0)</f>
        <v>0</v>
      </c>
      <c r="BF412" s="145">
        <f>IF(N412="snížená",J412,0)</f>
        <v>0</v>
      </c>
      <c r="BG412" s="145">
        <f>IF(N412="zákl. přenesená",J412,0)</f>
        <v>0</v>
      </c>
      <c r="BH412" s="145">
        <f>IF(N412="sníž. přenesená",J412,0)</f>
        <v>0</v>
      </c>
      <c r="BI412" s="145">
        <f>IF(N412="nulová",J412,0)</f>
        <v>0</v>
      </c>
      <c r="BJ412" s="18" t="s">
        <v>86</v>
      </c>
      <c r="BK412" s="145">
        <f>ROUND(I412*H412,2)</f>
        <v>0</v>
      </c>
      <c r="BL412" s="18" t="s">
        <v>311</v>
      </c>
      <c r="BM412" s="144" t="s">
        <v>2213</v>
      </c>
    </row>
    <row r="413" spans="2:65" s="1" customFormat="1" ht="11.25">
      <c r="B413" s="33"/>
      <c r="D413" s="146" t="s">
        <v>313</v>
      </c>
      <c r="F413" s="147" t="s">
        <v>7491</v>
      </c>
      <c r="I413" s="148"/>
      <c r="L413" s="33"/>
      <c r="M413" s="149"/>
      <c r="T413" s="54"/>
      <c r="AT413" s="18" t="s">
        <v>313</v>
      </c>
      <c r="AU413" s="18" t="s">
        <v>86</v>
      </c>
    </row>
    <row r="414" spans="2:65" s="1" customFormat="1" ht="21.75" customHeight="1">
      <c r="B414" s="33"/>
      <c r="C414" s="133" t="s">
        <v>1444</v>
      </c>
      <c r="D414" s="133" t="s">
        <v>307</v>
      </c>
      <c r="E414" s="134" t="s">
        <v>7492</v>
      </c>
      <c r="F414" s="135" t="s">
        <v>7297</v>
      </c>
      <c r="G414" s="136" t="s">
        <v>7293</v>
      </c>
      <c r="H414" s="137">
        <v>2</v>
      </c>
      <c r="I414" s="138"/>
      <c r="J414" s="139">
        <f>ROUND(I414*H414,2)</f>
        <v>0</v>
      </c>
      <c r="K414" s="135" t="s">
        <v>721</v>
      </c>
      <c r="L414" s="33"/>
      <c r="M414" s="140" t="s">
        <v>42</v>
      </c>
      <c r="N414" s="141" t="s">
        <v>50</v>
      </c>
      <c r="P414" s="142">
        <f>O414*H414</f>
        <v>0</v>
      </c>
      <c r="Q414" s="142">
        <v>0</v>
      </c>
      <c r="R414" s="142">
        <f>Q414*H414</f>
        <v>0</v>
      </c>
      <c r="S414" s="142">
        <v>0</v>
      </c>
      <c r="T414" s="143">
        <f>S414*H414</f>
        <v>0</v>
      </c>
      <c r="AR414" s="144" t="s">
        <v>311</v>
      </c>
      <c r="AT414" s="144" t="s">
        <v>307</v>
      </c>
      <c r="AU414" s="144" t="s">
        <v>86</v>
      </c>
      <c r="AY414" s="18" t="s">
        <v>305</v>
      </c>
      <c r="BE414" s="145">
        <f>IF(N414="základní",J414,0)</f>
        <v>0</v>
      </c>
      <c r="BF414" s="145">
        <f>IF(N414="snížená",J414,0)</f>
        <v>0</v>
      </c>
      <c r="BG414" s="145">
        <f>IF(N414="zákl. přenesená",J414,0)</f>
        <v>0</v>
      </c>
      <c r="BH414" s="145">
        <f>IF(N414="sníž. přenesená",J414,0)</f>
        <v>0</v>
      </c>
      <c r="BI414" s="145">
        <f>IF(N414="nulová",J414,0)</f>
        <v>0</v>
      </c>
      <c r="BJ414" s="18" t="s">
        <v>86</v>
      </c>
      <c r="BK414" s="145">
        <f>ROUND(I414*H414,2)</f>
        <v>0</v>
      </c>
      <c r="BL414" s="18" t="s">
        <v>311</v>
      </c>
      <c r="BM414" s="144" t="s">
        <v>2221</v>
      </c>
    </row>
    <row r="415" spans="2:65" s="1" customFormat="1" ht="11.25">
      <c r="B415" s="33"/>
      <c r="D415" s="146" t="s">
        <v>313</v>
      </c>
      <c r="F415" s="147" t="s">
        <v>7297</v>
      </c>
      <c r="I415" s="148"/>
      <c r="L415" s="33"/>
      <c r="M415" s="149"/>
      <c r="T415" s="54"/>
      <c r="AT415" s="18" t="s">
        <v>313</v>
      </c>
      <c r="AU415" s="18" t="s">
        <v>86</v>
      </c>
    </row>
    <row r="416" spans="2:65" s="1" customFormat="1" ht="21.75" customHeight="1">
      <c r="B416" s="33"/>
      <c r="C416" s="133" t="s">
        <v>1449</v>
      </c>
      <c r="D416" s="133" t="s">
        <v>307</v>
      </c>
      <c r="E416" s="134" t="s">
        <v>7493</v>
      </c>
      <c r="F416" s="135" t="s">
        <v>7299</v>
      </c>
      <c r="G416" s="136" t="s">
        <v>7293</v>
      </c>
      <c r="H416" s="137">
        <v>9</v>
      </c>
      <c r="I416" s="138"/>
      <c r="J416" s="139">
        <f>ROUND(I416*H416,2)</f>
        <v>0</v>
      </c>
      <c r="K416" s="135" t="s">
        <v>721</v>
      </c>
      <c r="L416" s="33"/>
      <c r="M416" s="140" t="s">
        <v>42</v>
      </c>
      <c r="N416" s="141" t="s">
        <v>50</v>
      </c>
      <c r="P416" s="142">
        <f>O416*H416</f>
        <v>0</v>
      </c>
      <c r="Q416" s="142">
        <v>0</v>
      </c>
      <c r="R416" s="142">
        <f>Q416*H416</f>
        <v>0</v>
      </c>
      <c r="S416" s="142">
        <v>0</v>
      </c>
      <c r="T416" s="143">
        <f>S416*H416</f>
        <v>0</v>
      </c>
      <c r="AR416" s="144" t="s">
        <v>311</v>
      </c>
      <c r="AT416" s="144" t="s">
        <v>307</v>
      </c>
      <c r="AU416" s="144" t="s">
        <v>86</v>
      </c>
      <c r="AY416" s="18" t="s">
        <v>305</v>
      </c>
      <c r="BE416" s="145">
        <f>IF(N416="základní",J416,0)</f>
        <v>0</v>
      </c>
      <c r="BF416" s="145">
        <f>IF(N416="snížená",J416,0)</f>
        <v>0</v>
      </c>
      <c r="BG416" s="145">
        <f>IF(N416="zákl. přenesená",J416,0)</f>
        <v>0</v>
      </c>
      <c r="BH416" s="145">
        <f>IF(N416="sníž. přenesená",J416,0)</f>
        <v>0</v>
      </c>
      <c r="BI416" s="145">
        <f>IF(N416="nulová",J416,0)</f>
        <v>0</v>
      </c>
      <c r="BJ416" s="18" t="s">
        <v>86</v>
      </c>
      <c r="BK416" s="145">
        <f>ROUND(I416*H416,2)</f>
        <v>0</v>
      </c>
      <c r="BL416" s="18" t="s">
        <v>311</v>
      </c>
      <c r="BM416" s="144" t="s">
        <v>2229</v>
      </c>
    </row>
    <row r="417" spans="2:65" s="1" customFormat="1" ht="11.25">
      <c r="B417" s="33"/>
      <c r="D417" s="146" t="s">
        <v>313</v>
      </c>
      <c r="F417" s="147" t="s">
        <v>7299</v>
      </c>
      <c r="I417" s="148"/>
      <c r="L417" s="33"/>
      <c r="M417" s="149"/>
      <c r="T417" s="54"/>
      <c r="AT417" s="18" t="s">
        <v>313</v>
      </c>
      <c r="AU417" s="18" t="s">
        <v>86</v>
      </c>
    </row>
    <row r="418" spans="2:65" s="1" customFormat="1" ht="21.75" customHeight="1">
      <c r="B418" s="33"/>
      <c r="C418" s="133" t="s">
        <v>1457</v>
      </c>
      <c r="D418" s="133" t="s">
        <v>307</v>
      </c>
      <c r="E418" s="134" t="s">
        <v>7494</v>
      </c>
      <c r="F418" s="135" t="s">
        <v>7301</v>
      </c>
      <c r="G418" s="136" t="s">
        <v>7293</v>
      </c>
      <c r="H418" s="137">
        <v>1</v>
      </c>
      <c r="I418" s="138"/>
      <c r="J418" s="139">
        <f>ROUND(I418*H418,2)</f>
        <v>0</v>
      </c>
      <c r="K418" s="135" t="s">
        <v>721</v>
      </c>
      <c r="L418" s="33"/>
      <c r="M418" s="140" t="s">
        <v>42</v>
      </c>
      <c r="N418" s="141" t="s">
        <v>50</v>
      </c>
      <c r="P418" s="142">
        <f>O418*H418</f>
        <v>0</v>
      </c>
      <c r="Q418" s="142">
        <v>0</v>
      </c>
      <c r="R418" s="142">
        <f>Q418*H418</f>
        <v>0</v>
      </c>
      <c r="S418" s="142">
        <v>0</v>
      </c>
      <c r="T418" s="143">
        <f>S418*H418</f>
        <v>0</v>
      </c>
      <c r="AR418" s="144" t="s">
        <v>311</v>
      </c>
      <c r="AT418" s="144" t="s">
        <v>307</v>
      </c>
      <c r="AU418" s="144" t="s">
        <v>86</v>
      </c>
      <c r="AY418" s="18" t="s">
        <v>305</v>
      </c>
      <c r="BE418" s="145">
        <f>IF(N418="základní",J418,0)</f>
        <v>0</v>
      </c>
      <c r="BF418" s="145">
        <f>IF(N418="snížená",J418,0)</f>
        <v>0</v>
      </c>
      <c r="BG418" s="145">
        <f>IF(N418="zákl. přenesená",J418,0)</f>
        <v>0</v>
      </c>
      <c r="BH418" s="145">
        <f>IF(N418="sníž. přenesená",J418,0)</f>
        <v>0</v>
      </c>
      <c r="BI418" s="145">
        <f>IF(N418="nulová",J418,0)</f>
        <v>0</v>
      </c>
      <c r="BJ418" s="18" t="s">
        <v>86</v>
      </c>
      <c r="BK418" s="145">
        <f>ROUND(I418*H418,2)</f>
        <v>0</v>
      </c>
      <c r="BL418" s="18" t="s">
        <v>311</v>
      </c>
      <c r="BM418" s="144" t="s">
        <v>2237</v>
      </c>
    </row>
    <row r="419" spans="2:65" s="1" customFormat="1" ht="11.25">
      <c r="B419" s="33"/>
      <c r="D419" s="146" t="s">
        <v>313</v>
      </c>
      <c r="F419" s="147" t="s">
        <v>7301</v>
      </c>
      <c r="I419" s="148"/>
      <c r="L419" s="33"/>
      <c r="M419" s="149"/>
      <c r="T419" s="54"/>
      <c r="AT419" s="18" t="s">
        <v>313</v>
      </c>
      <c r="AU419" s="18" t="s">
        <v>86</v>
      </c>
    </row>
    <row r="420" spans="2:65" s="1" customFormat="1" ht="21.75" customHeight="1">
      <c r="B420" s="33"/>
      <c r="C420" s="133" t="s">
        <v>1474</v>
      </c>
      <c r="D420" s="133" t="s">
        <v>307</v>
      </c>
      <c r="E420" s="134" t="s">
        <v>7495</v>
      </c>
      <c r="F420" s="135" t="s">
        <v>7301</v>
      </c>
      <c r="G420" s="136" t="s">
        <v>7293</v>
      </c>
      <c r="H420" s="137">
        <v>1</v>
      </c>
      <c r="I420" s="138"/>
      <c r="J420" s="139">
        <f>ROUND(I420*H420,2)</f>
        <v>0</v>
      </c>
      <c r="K420" s="135" t="s">
        <v>721</v>
      </c>
      <c r="L420" s="33"/>
      <c r="M420" s="140" t="s">
        <v>42</v>
      </c>
      <c r="N420" s="141" t="s">
        <v>50</v>
      </c>
      <c r="P420" s="142">
        <f>O420*H420</f>
        <v>0</v>
      </c>
      <c r="Q420" s="142">
        <v>0</v>
      </c>
      <c r="R420" s="142">
        <f>Q420*H420</f>
        <v>0</v>
      </c>
      <c r="S420" s="142">
        <v>0</v>
      </c>
      <c r="T420" s="143">
        <f>S420*H420</f>
        <v>0</v>
      </c>
      <c r="AR420" s="144" t="s">
        <v>311</v>
      </c>
      <c r="AT420" s="144" t="s">
        <v>307</v>
      </c>
      <c r="AU420" s="144" t="s">
        <v>86</v>
      </c>
      <c r="AY420" s="18" t="s">
        <v>305</v>
      </c>
      <c r="BE420" s="145">
        <f>IF(N420="základní",J420,0)</f>
        <v>0</v>
      </c>
      <c r="BF420" s="145">
        <f>IF(N420="snížená",J420,0)</f>
        <v>0</v>
      </c>
      <c r="BG420" s="145">
        <f>IF(N420="zákl. přenesená",J420,0)</f>
        <v>0</v>
      </c>
      <c r="BH420" s="145">
        <f>IF(N420="sníž. přenesená",J420,0)</f>
        <v>0</v>
      </c>
      <c r="BI420" s="145">
        <f>IF(N420="nulová",J420,0)</f>
        <v>0</v>
      </c>
      <c r="BJ420" s="18" t="s">
        <v>86</v>
      </c>
      <c r="BK420" s="145">
        <f>ROUND(I420*H420,2)</f>
        <v>0</v>
      </c>
      <c r="BL420" s="18" t="s">
        <v>311</v>
      </c>
      <c r="BM420" s="144" t="s">
        <v>2245</v>
      </c>
    </row>
    <row r="421" spans="2:65" s="1" customFormat="1" ht="11.25">
      <c r="B421" s="33"/>
      <c r="D421" s="146" t="s">
        <v>313</v>
      </c>
      <c r="F421" s="147" t="s">
        <v>7301</v>
      </c>
      <c r="I421" s="148"/>
      <c r="L421" s="33"/>
      <c r="M421" s="149"/>
      <c r="T421" s="54"/>
      <c r="AT421" s="18" t="s">
        <v>313</v>
      </c>
      <c r="AU421" s="18" t="s">
        <v>86</v>
      </c>
    </row>
    <row r="422" spans="2:65" s="1" customFormat="1" ht="16.5" customHeight="1">
      <c r="B422" s="33"/>
      <c r="C422" s="133" t="s">
        <v>1479</v>
      </c>
      <c r="D422" s="133" t="s">
        <v>307</v>
      </c>
      <c r="E422" s="134" t="s">
        <v>7496</v>
      </c>
      <c r="F422" s="135" t="s">
        <v>7305</v>
      </c>
      <c r="G422" s="136" t="s">
        <v>7293</v>
      </c>
      <c r="H422" s="137">
        <v>1</v>
      </c>
      <c r="I422" s="138"/>
      <c r="J422" s="139">
        <f>ROUND(I422*H422,2)</f>
        <v>0</v>
      </c>
      <c r="K422" s="135" t="s">
        <v>721</v>
      </c>
      <c r="L422" s="33"/>
      <c r="M422" s="140" t="s">
        <v>42</v>
      </c>
      <c r="N422" s="141" t="s">
        <v>50</v>
      </c>
      <c r="P422" s="142">
        <f>O422*H422</f>
        <v>0</v>
      </c>
      <c r="Q422" s="142">
        <v>0</v>
      </c>
      <c r="R422" s="142">
        <f>Q422*H422</f>
        <v>0</v>
      </c>
      <c r="S422" s="142">
        <v>0</v>
      </c>
      <c r="T422" s="143">
        <f>S422*H422</f>
        <v>0</v>
      </c>
      <c r="AR422" s="144" t="s">
        <v>311</v>
      </c>
      <c r="AT422" s="144" t="s">
        <v>307</v>
      </c>
      <c r="AU422" s="144" t="s">
        <v>86</v>
      </c>
      <c r="AY422" s="18" t="s">
        <v>305</v>
      </c>
      <c r="BE422" s="145">
        <f>IF(N422="základní",J422,0)</f>
        <v>0</v>
      </c>
      <c r="BF422" s="145">
        <f>IF(N422="snížená",J422,0)</f>
        <v>0</v>
      </c>
      <c r="BG422" s="145">
        <f>IF(N422="zákl. přenesená",J422,0)</f>
        <v>0</v>
      </c>
      <c r="BH422" s="145">
        <f>IF(N422="sníž. přenesená",J422,0)</f>
        <v>0</v>
      </c>
      <c r="BI422" s="145">
        <f>IF(N422="nulová",J422,0)</f>
        <v>0</v>
      </c>
      <c r="BJ422" s="18" t="s">
        <v>86</v>
      </c>
      <c r="BK422" s="145">
        <f>ROUND(I422*H422,2)</f>
        <v>0</v>
      </c>
      <c r="BL422" s="18" t="s">
        <v>311</v>
      </c>
      <c r="BM422" s="144" t="s">
        <v>2253</v>
      </c>
    </row>
    <row r="423" spans="2:65" s="1" customFormat="1" ht="11.25">
      <c r="B423" s="33"/>
      <c r="D423" s="146" t="s">
        <v>313</v>
      </c>
      <c r="F423" s="147" t="s">
        <v>7305</v>
      </c>
      <c r="I423" s="148"/>
      <c r="L423" s="33"/>
      <c r="M423" s="149"/>
      <c r="T423" s="54"/>
      <c r="AT423" s="18" t="s">
        <v>313</v>
      </c>
      <c r="AU423" s="18" t="s">
        <v>86</v>
      </c>
    </row>
    <row r="424" spans="2:65" s="1" customFormat="1" ht="16.5" customHeight="1">
      <c r="B424" s="33"/>
      <c r="C424" s="133" t="s">
        <v>1485</v>
      </c>
      <c r="D424" s="133" t="s">
        <v>307</v>
      </c>
      <c r="E424" s="134" t="s">
        <v>7497</v>
      </c>
      <c r="F424" s="135" t="s">
        <v>7307</v>
      </c>
      <c r="G424" s="136" t="s">
        <v>7293</v>
      </c>
      <c r="H424" s="137">
        <v>1</v>
      </c>
      <c r="I424" s="138"/>
      <c r="J424" s="139">
        <f>ROUND(I424*H424,2)</f>
        <v>0</v>
      </c>
      <c r="K424" s="135" t="s">
        <v>721</v>
      </c>
      <c r="L424" s="33"/>
      <c r="M424" s="140" t="s">
        <v>42</v>
      </c>
      <c r="N424" s="141" t="s">
        <v>50</v>
      </c>
      <c r="P424" s="142">
        <f>O424*H424</f>
        <v>0</v>
      </c>
      <c r="Q424" s="142">
        <v>0</v>
      </c>
      <c r="R424" s="142">
        <f>Q424*H424</f>
        <v>0</v>
      </c>
      <c r="S424" s="142">
        <v>0</v>
      </c>
      <c r="T424" s="143">
        <f>S424*H424</f>
        <v>0</v>
      </c>
      <c r="AR424" s="144" t="s">
        <v>311</v>
      </c>
      <c r="AT424" s="144" t="s">
        <v>307</v>
      </c>
      <c r="AU424" s="144" t="s">
        <v>86</v>
      </c>
      <c r="AY424" s="18" t="s">
        <v>305</v>
      </c>
      <c r="BE424" s="145">
        <f>IF(N424="základní",J424,0)</f>
        <v>0</v>
      </c>
      <c r="BF424" s="145">
        <f>IF(N424="snížená",J424,0)</f>
        <v>0</v>
      </c>
      <c r="BG424" s="145">
        <f>IF(N424="zákl. přenesená",J424,0)</f>
        <v>0</v>
      </c>
      <c r="BH424" s="145">
        <f>IF(N424="sníž. přenesená",J424,0)</f>
        <v>0</v>
      </c>
      <c r="BI424" s="145">
        <f>IF(N424="nulová",J424,0)</f>
        <v>0</v>
      </c>
      <c r="BJ424" s="18" t="s">
        <v>86</v>
      </c>
      <c r="BK424" s="145">
        <f>ROUND(I424*H424,2)</f>
        <v>0</v>
      </c>
      <c r="BL424" s="18" t="s">
        <v>311</v>
      </c>
      <c r="BM424" s="144" t="s">
        <v>2261</v>
      </c>
    </row>
    <row r="425" spans="2:65" s="1" customFormat="1" ht="11.25">
      <c r="B425" s="33"/>
      <c r="D425" s="146" t="s">
        <v>313</v>
      </c>
      <c r="F425" s="147" t="s">
        <v>7307</v>
      </c>
      <c r="I425" s="148"/>
      <c r="L425" s="33"/>
      <c r="M425" s="149"/>
      <c r="T425" s="54"/>
      <c r="AT425" s="18" t="s">
        <v>313</v>
      </c>
      <c r="AU425" s="18" t="s">
        <v>86</v>
      </c>
    </row>
    <row r="426" spans="2:65" s="1" customFormat="1" ht="16.5" customHeight="1">
      <c r="B426" s="33"/>
      <c r="C426" s="133" t="s">
        <v>1490</v>
      </c>
      <c r="D426" s="133" t="s">
        <v>307</v>
      </c>
      <c r="E426" s="134" t="s">
        <v>7498</v>
      </c>
      <c r="F426" s="135" t="s">
        <v>7309</v>
      </c>
      <c r="G426" s="136" t="s">
        <v>7293</v>
      </c>
      <c r="H426" s="137">
        <v>1</v>
      </c>
      <c r="I426" s="138"/>
      <c r="J426" s="139">
        <f>ROUND(I426*H426,2)</f>
        <v>0</v>
      </c>
      <c r="K426" s="135" t="s">
        <v>721</v>
      </c>
      <c r="L426" s="33"/>
      <c r="M426" s="140" t="s">
        <v>42</v>
      </c>
      <c r="N426" s="141" t="s">
        <v>50</v>
      </c>
      <c r="P426" s="142">
        <f>O426*H426</f>
        <v>0</v>
      </c>
      <c r="Q426" s="142">
        <v>0</v>
      </c>
      <c r="R426" s="142">
        <f>Q426*H426</f>
        <v>0</v>
      </c>
      <c r="S426" s="142">
        <v>0</v>
      </c>
      <c r="T426" s="143">
        <f>S426*H426</f>
        <v>0</v>
      </c>
      <c r="AR426" s="144" t="s">
        <v>311</v>
      </c>
      <c r="AT426" s="144" t="s">
        <v>307</v>
      </c>
      <c r="AU426" s="144" t="s">
        <v>86</v>
      </c>
      <c r="AY426" s="18" t="s">
        <v>305</v>
      </c>
      <c r="BE426" s="145">
        <f>IF(N426="základní",J426,0)</f>
        <v>0</v>
      </c>
      <c r="BF426" s="145">
        <f>IF(N426="snížená",J426,0)</f>
        <v>0</v>
      </c>
      <c r="BG426" s="145">
        <f>IF(N426="zákl. přenesená",J426,0)</f>
        <v>0</v>
      </c>
      <c r="BH426" s="145">
        <f>IF(N426="sníž. přenesená",J426,0)</f>
        <v>0</v>
      </c>
      <c r="BI426" s="145">
        <f>IF(N426="nulová",J426,0)</f>
        <v>0</v>
      </c>
      <c r="BJ426" s="18" t="s">
        <v>86</v>
      </c>
      <c r="BK426" s="145">
        <f>ROUND(I426*H426,2)</f>
        <v>0</v>
      </c>
      <c r="BL426" s="18" t="s">
        <v>311</v>
      </c>
      <c r="BM426" s="144" t="s">
        <v>2269</v>
      </c>
    </row>
    <row r="427" spans="2:65" s="1" customFormat="1" ht="11.25">
      <c r="B427" s="33"/>
      <c r="D427" s="146" t="s">
        <v>313</v>
      </c>
      <c r="F427" s="147" t="s">
        <v>7309</v>
      </c>
      <c r="I427" s="148"/>
      <c r="L427" s="33"/>
      <c r="M427" s="149"/>
      <c r="T427" s="54"/>
      <c r="AT427" s="18" t="s">
        <v>313</v>
      </c>
      <c r="AU427" s="18" t="s">
        <v>86</v>
      </c>
    </row>
    <row r="428" spans="2:65" s="1" customFormat="1" ht="16.5" customHeight="1">
      <c r="B428" s="33"/>
      <c r="C428" s="133" t="s">
        <v>1495</v>
      </c>
      <c r="D428" s="133" t="s">
        <v>307</v>
      </c>
      <c r="E428" s="134" t="s">
        <v>7499</v>
      </c>
      <c r="F428" s="135" t="s">
        <v>7375</v>
      </c>
      <c r="G428" s="136" t="s">
        <v>199</v>
      </c>
      <c r="H428" s="137">
        <v>5</v>
      </c>
      <c r="I428" s="138"/>
      <c r="J428" s="139">
        <f>ROUND(I428*H428,2)</f>
        <v>0</v>
      </c>
      <c r="K428" s="135" t="s">
        <v>721</v>
      </c>
      <c r="L428" s="33"/>
      <c r="M428" s="140" t="s">
        <v>42</v>
      </c>
      <c r="N428" s="141" t="s">
        <v>50</v>
      </c>
      <c r="P428" s="142">
        <f>O428*H428</f>
        <v>0</v>
      </c>
      <c r="Q428" s="142">
        <v>0</v>
      </c>
      <c r="R428" s="142">
        <f>Q428*H428</f>
        <v>0</v>
      </c>
      <c r="S428" s="142">
        <v>0</v>
      </c>
      <c r="T428" s="143">
        <f>S428*H428</f>
        <v>0</v>
      </c>
      <c r="AR428" s="144" t="s">
        <v>311</v>
      </c>
      <c r="AT428" s="144" t="s">
        <v>307</v>
      </c>
      <c r="AU428" s="144" t="s">
        <v>86</v>
      </c>
      <c r="AY428" s="18" t="s">
        <v>305</v>
      </c>
      <c r="BE428" s="145">
        <f>IF(N428="základní",J428,0)</f>
        <v>0</v>
      </c>
      <c r="BF428" s="145">
        <f>IF(N428="snížená",J428,0)</f>
        <v>0</v>
      </c>
      <c r="BG428" s="145">
        <f>IF(N428="zákl. přenesená",J428,0)</f>
        <v>0</v>
      </c>
      <c r="BH428" s="145">
        <f>IF(N428="sníž. přenesená",J428,0)</f>
        <v>0</v>
      </c>
      <c r="BI428" s="145">
        <f>IF(N428="nulová",J428,0)</f>
        <v>0</v>
      </c>
      <c r="BJ428" s="18" t="s">
        <v>86</v>
      </c>
      <c r="BK428" s="145">
        <f>ROUND(I428*H428,2)</f>
        <v>0</v>
      </c>
      <c r="BL428" s="18" t="s">
        <v>311</v>
      </c>
      <c r="BM428" s="144" t="s">
        <v>2277</v>
      </c>
    </row>
    <row r="429" spans="2:65" s="1" customFormat="1" ht="11.25">
      <c r="B429" s="33"/>
      <c r="D429" s="146" t="s">
        <v>313</v>
      </c>
      <c r="F429" s="147" t="s">
        <v>7375</v>
      </c>
      <c r="I429" s="148"/>
      <c r="L429" s="33"/>
      <c r="M429" s="149"/>
      <c r="T429" s="54"/>
      <c r="AT429" s="18" t="s">
        <v>313</v>
      </c>
      <c r="AU429" s="18" t="s">
        <v>86</v>
      </c>
    </row>
    <row r="430" spans="2:65" s="11" customFormat="1" ht="25.9" customHeight="1">
      <c r="B430" s="121"/>
      <c r="D430" s="122" t="s">
        <v>78</v>
      </c>
      <c r="E430" s="123" t="s">
        <v>357</v>
      </c>
      <c r="F430" s="123" t="s">
        <v>7500</v>
      </c>
      <c r="I430" s="124"/>
      <c r="J430" s="125">
        <f>BK430</f>
        <v>0</v>
      </c>
      <c r="L430" s="121"/>
      <c r="M430" s="126"/>
      <c r="P430" s="127">
        <f>SUM(P431:P479)</f>
        <v>0</v>
      </c>
      <c r="R430" s="127">
        <f>SUM(R431:R479)</f>
        <v>0</v>
      </c>
      <c r="T430" s="128">
        <f>SUM(T431:T479)</f>
        <v>0</v>
      </c>
      <c r="AR430" s="122" t="s">
        <v>86</v>
      </c>
      <c r="AT430" s="129" t="s">
        <v>78</v>
      </c>
      <c r="AU430" s="129" t="s">
        <v>79</v>
      </c>
      <c r="AY430" s="122" t="s">
        <v>305</v>
      </c>
      <c r="BK430" s="130">
        <f>SUM(BK431:BK479)</f>
        <v>0</v>
      </c>
    </row>
    <row r="431" spans="2:65" s="1" customFormat="1" ht="16.5" customHeight="1">
      <c r="B431" s="33"/>
      <c r="C431" s="133" t="s">
        <v>1500</v>
      </c>
      <c r="D431" s="133" t="s">
        <v>307</v>
      </c>
      <c r="E431" s="134" t="s">
        <v>7501</v>
      </c>
      <c r="F431" s="135" t="s">
        <v>7320</v>
      </c>
      <c r="G431" s="136" t="s">
        <v>5668</v>
      </c>
      <c r="H431" s="137">
        <v>1</v>
      </c>
      <c r="I431" s="138"/>
      <c r="J431" s="139">
        <f>ROUND(I431*H431,2)</f>
        <v>0</v>
      </c>
      <c r="K431" s="135" t="s">
        <v>721</v>
      </c>
      <c r="L431" s="33"/>
      <c r="M431" s="140" t="s">
        <v>42</v>
      </c>
      <c r="N431" s="141" t="s">
        <v>50</v>
      </c>
      <c r="P431" s="142">
        <f>O431*H431</f>
        <v>0</v>
      </c>
      <c r="Q431" s="142">
        <v>0</v>
      </c>
      <c r="R431" s="142">
        <f>Q431*H431</f>
        <v>0</v>
      </c>
      <c r="S431" s="142">
        <v>0</v>
      </c>
      <c r="T431" s="143">
        <f>S431*H431</f>
        <v>0</v>
      </c>
      <c r="AR431" s="144" t="s">
        <v>311</v>
      </c>
      <c r="AT431" s="144" t="s">
        <v>307</v>
      </c>
      <c r="AU431" s="144" t="s">
        <v>86</v>
      </c>
      <c r="AY431" s="18" t="s">
        <v>305</v>
      </c>
      <c r="BE431" s="145">
        <f>IF(N431="základní",J431,0)</f>
        <v>0</v>
      </c>
      <c r="BF431" s="145">
        <f>IF(N431="snížená",J431,0)</f>
        <v>0</v>
      </c>
      <c r="BG431" s="145">
        <f>IF(N431="zákl. přenesená",J431,0)</f>
        <v>0</v>
      </c>
      <c r="BH431" s="145">
        <f>IF(N431="sníž. přenesená",J431,0)</f>
        <v>0</v>
      </c>
      <c r="BI431" s="145">
        <f>IF(N431="nulová",J431,0)</f>
        <v>0</v>
      </c>
      <c r="BJ431" s="18" t="s">
        <v>86</v>
      </c>
      <c r="BK431" s="145">
        <f>ROUND(I431*H431,2)</f>
        <v>0</v>
      </c>
      <c r="BL431" s="18" t="s">
        <v>311</v>
      </c>
      <c r="BM431" s="144" t="s">
        <v>2285</v>
      </c>
    </row>
    <row r="432" spans="2:65" s="1" customFormat="1" ht="11.25">
      <c r="B432" s="33"/>
      <c r="D432" s="146" t="s">
        <v>313</v>
      </c>
      <c r="F432" s="147" t="s">
        <v>7320</v>
      </c>
      <c r="I432" s="148"/>
      <c r="L432" s="33"/>
      <c r="M432" s="149"/>
      <c r="T432" s="54"/>
      <c r="AT432" s="18" t="s">
        <v>313</v>
      </c>
      <c r="AU432" s="18" t="s">
        <v>86</v>
      </c>
    </row>
    <row r="433" spans="2:65" s="1" customFormat="1" ht="136.5">
      <c r="B433" s="33"/>
      <c r="D433" s="146" t="s">
        <v>1012</v>
      </c>
      <c r="F433" s="189" t="s">
        <v>7502</v>
      </c>
      <c r="I433" s="148"/>
      <c r="L433" s="33"/>
      <c r="M433" s="149"/>
      <c r="T433" s="54"/>
      <c r="AT433" s="18" t="s">
        <v>1012</v>
      </c>
      <c r="AU433" s="18" t="s">
        <v>86</v>
      </c>
    </row>
    <row r="434" spans="2:65" s="1" customFormat="1" ht="37.9" customHeight="1">
      <c r="B434" s="33"/>
      <c r="C434" s="133" t="s">
        <v>1505</v>
      </c>
      <c r="D434" s="133" t="s">
        <v>307</v>
      </c>
      <c r="E434" s="134" t="s">
        <v>7503</v>
      </c>
      <c r="F434" s="135" t="s">
        <v>7504</v>
      </c>
      <c r="G434" s="136" t="s">
        <v>2158</v>
      </c>
      <c r="H434" s="137">
        <v>2</v>
      </c>
      <c r="I434" s="138"/>
      <c r="J434" s="139">
        <f>ROUND(I434*H434,2)</f>
        <v>0</v>
      </c>
      <c r="K434" s="135" t="s">
        <v>721</v>
      </c>
      <c r="L434" s="33"/>
      <c r="M434" s="140" t="s">
        <v>42</v>
      </c>
      <c r="N434" s="141" t="s">
        <v>50</v>
      </c>
      <c r="P434" s="142">
        <f>O434*H434</f>
        <v>0</v>
      </c>
      <c r="Q434" s="142">
        <v>0</v>
      </c>
      <c r="R434" s="142">
        <f>Q434*H434</f>
        <v>0</v>
      </c>
      <c r="S434" s="142">
        <v>0</v>
      </c>
      <c r="T434" s="143">
        <f>S434*H434</f>
        <v>0</v>
      </c>
      <c r="AR434" s="144" t="s">
        <v>311</v>
      </c>
      <c r="AT434" s="144" t="s">
        <v>307</v>
      </c>
      <c r="AU434" s="144" t="s">
        <v>86</v>
      </c>
      <c r="AY434" s="18" t="s">
        <v>305</v>
      </c>
      <c r="BE434" s="145">
        <f>IF(N434="základní",J434,0)</f>
        <v>0</v>
      </c>
      <c r="BF434" s="145">
        <f>IF(N434="snížená",J434,0)</f>
        <v>0</v>
      </c>
      <c r="BG434" s="145">
        <f>IF(N434="zákl. přenesená",J434,0)</f>
        <v>0</v>
      </c>
      <c r="BH434" s="145">
        <f>IF(N434="sníž. přenesená",J434,0)</f>
        <v>0</v>
      </c>
      <c r="BI434" s="145">
        <f>IF(N434="nulová",J434,0)</f>
        <v>0</v>
      </c>
      <c r="BJ434" s="18" t="s">
        <v>86</v>
      </c>
      <c r="BK434" s="145">
        <f>ROUND(I434*H434,2)</f>
        <v>0</v>
      </c>
      <c r="BL434" s="18" t="s">
        <v>311</v>
      </c>
      <c r="BM434" s="144" t="s">
        <v>2293</v>
      </c>
    </row>
    <row r="435" spans="2:65" s="1" customFormat="1" ht="19.5">
      <c r="B435" s="33"/>
      <c r="D435" s="146" t="s">
        <v>313</v>
      </c>
      <c r="F435" s="147" t="s">
        <v>7504</v>
      </c>
      <c r="I435" s="148"/>
      <c r="L435" s="33"/>
      <c r="M435" s="149"/>
      <c r="T435" s="54"/>
      <c r="AT435" s="18" t="s">
        <v>313</v>
      </c>
      <c r="AU435" s="18" t="s">
        <v>86</v>
      </c>
    </row>
    <row r="436" spans="2:65" s="1" customFormat="1" ht="37.9" customHeight="1">
      <c r="B436" s="33"/>
      <c r="C436" s="133" t="s">
        <v>1510</v>
      </c>
      <c r="D436" s="133" t="s">
        <v>307</v>
      </c>
      <c r="E436" s="134" t="s">
        <v>7505</v>
      </c>
      <c r="F436" s="135" t="s">
        <v>7506</v>
      </c>
      <c r="G436" s="136" t="s">
        <v>2158</v>
      </c>
      <c r="H436" s="137">
        <v>2</v>
      </c>
      <c r="I436" s="138"/>
      <c r="J436" s="139">
        <f>ROUND(I436*H436,2)</f>
        <v>0</v>
      </c>
      <c r="K436" s="135" t="s">
        <v>721</v>
      </c>
      <c r="L436" s="33"/>
      <c r="M436" s="140" t="s">
        <v>42</v>
      </c>
      <c r="N436" s="141" t="s">
        <v>50</v>
      </c>
      <c r="P436" s="142">
        <f>O436*H436</f>
        <v>0</v>
      </c>
      <c r="Q436" s="142">
        <v>0</v>
      </c>
      <c r="R436" s="142">
        <f>Q436*H436</f>
        <v>0</v>
      </c>
      <c r="S436" s="142">
        <v>0</v>
      </c>
      <c r="T436" s="143">
        <f>S436*H436</f>
        <v>0</v>
      </c>
      <c r="AR436" s="144" t="s">
        <v>311</v>
      </c>
      <c r="AT436" s="144" t="s">
        <v>307</v>
      </c>
      <c r="AU436" s="144" t="s">
        <v>86</v>
      </c>
      <c r="AY436" s="18" t="s">
        <v>305</v>
      </c>
      <c r="BE436" s="145">
        <f>IF(N436="základní",J436,0)</f>
        <v>0</v>
      </c>
      <c r="BF436" s="145">
        <f>IF(N436="snížená",J436,0)</f>
        <v>0</v>
      </c>
      <c r="BG436" s="145">
        <f>IF(N436="zákl. přenesená",J436,0)</f>
        <v>0</v>
      </c>
      <c r="BH436" s="145">
        <f>IF(N436="sníž. přenesená",J436,0)</f>
        <v>0</v>
      </c>
      <c r="BI436" s="145">
        <f>IF(N436="nulová",J436,0)</f>
        <v>0</v>
      </c>
      <c r="BJ436" s="18" t="s">
        <v>86</v>
      </c>
      <c r="BK436" s="145">
        <f>ROUND(I436*H436,2)</f>
        <v>0</v>
      </c>
      <c r="BL436" s="18" t="s">
        <v>311</v>
      </c>
      <c r="BM436" s="144" t="s">
        <v>2301</v>
      </c>
    </row>
    <row r="437" spans="2:65" s="1" customFormat="1" ht="29.25">
      <c r="B437" s="33"/>
      <c r="D437" s="146" t="s">
        <v>313</v>
      </c>
      <c r="F437" s="147" t="s">
        <v>7506</v>
      </c>
      <c r="I437" s="148"/>
      <c r="L437" s="33"/>
      <c r="M437" s="149"/>
      <c r="T437" s="54"/>
      <c r="AT437" s="18" t="s">
        <v>313</v>
      </c>
      <c r="AU437" s="18" t="s">
        <v>86</v>
      </c>
    </row>
    <row r="438" spans="2:65" s="1" customFormat="1" ht="37.9" customHeight="1">
      <c r="B438" s="33"/>
      <c r="C438" s="133" t="s">
        <v>1515</v>
      </c>
      <c r="D438" s="133" t="s">
        <v>307</v>
      </c>
      <c r="E438" s="134" t="s">
        <v>7507</v>
      </c>
      <c r="F438" s="135" t="s">
        <v>7508</v>
      </c>
      <c r="G438" s="136" t="s">
        <v>5668</v>
      </c>
      <c r="H438" s="137">
        <v>2</v>
      </c>
      <c r="I438" s="138"/>
      <c r="J438" s="139">
        <f>ROUND(I438*H438,2)</f>
        <v>0</v>
      </c>
      <c r="K438" s="135" t="s">
        <v>721</v>
      </c>
      <c r="L438" s="33"/>
      <c r="M438" s="140" t="s">
        <v>42</v>
      </c>
      <c r="N438" s="141" t="s">
        <v>50</v>
      </c>
      <c r="P438" s="142">
        <f>O438*H438</f>
        <v>0</v>
      </c>
      <c r="Q438" s="142">
        <v>0</v>
      </c>
      <c r="R438" s="142">
        <f>Q438*H438</f>
        <v>0</v>
      </c>
      <c r="S438" s="142">
        <v>0</v>
      </c>
      <c r="T438" s="143">
        <f>S438*H438</f>
        <v>0</v>
      </c>
      <c r="AR438" s="144" t="s">
        <v>311</v>
      </c>
      <c r="AT438" s="144" t="s">
        <v>307</v>
      </c>
      <c r="AU438" s="144" t="s">
        <v>86</v>
      </c>
      <c r="AY438" s="18" t="s">
        <v>305</v>
      </c>
      <c r="BE438" s="145">
        <f>IF(N438="základní",J438,0)</f>
        <v>0</v>
      </c>
      <c r="BF438" s="145">
        <f>IF(N438="snížená",J438,0)</f>
        <v>0</v>
      </c>
      <c r="BG438" s="145">
        <f>IF(N438="zákl. přenesená",J438,0)</f>
        <v>0</v>
      </c>
      <c r="BH438" s="145">
        <f>IF(N438="sníž. přenesená",J438,0)</f>
        <v>0</v>
      </c>
      <c r="BI438" s="145">
        <f>IF(N438="nulová",J438,0)</f>
        <v>0</v>
      </c>
      <c r="BJ438" s="18" t="s">
        <v>86</v>
      </c>
      <c r="BK438" s="145">
        <f>ROUND(I438*H438,2)</f>
        <v>0</v>
      </c>
      <c r="BL438" s="18" t="s">
        <v>311</v>
      </c>
      <c r="BM438" s="144" t="s">
        <v>2309</v>
      </c>
    </row>
    <row r="439" spans="2:65" s="1" customFormat="1" ht="19.5">
      <c r="B439" s="33"/>
      <c r="D439" s="146" t="s">
        <v>313</v>
      </c>
      <c r="F439" s="147" t="s">
        <v>7508</v>
      </c>
      <c r="I439" s="148"/>
      <c r="L439" s="33"/>
      <c r="M439" s="149"/>
      <c r="T439" s="54"/>
      <c r="AT439" s="18" t="s">
        <v>313</v>
      </c>
      <c r="AU439" s="18" t="s">
        <v>86</v>
      </c>
    </row>
    <row r="440" spans="2:65" s="1" customFormat="1" ht="37.9" customHeight="1">
      <c r="B440" s="33"/>
      <c r="C440" s="133" t="s">
        <v>1520</v>
      </c>
      <c r="D440" s="133" t="s">
        <v>307</v>
      </c>
      <c r="E440" s="134" t="s">
        <v>7509</v>
      </c>
      <c r="F440" s="135" t="s">
        <v>7510</v>
      </c>
      <c r="G440" s="136" t="s">
        <v>5668</v>
      </c>
      <c r="H440" s="137">
        <v>2</v>
      </c>
      <c r="I440" s="138"/>
      <c r="J440" s="139">
        <f>ROUND(I440*H440,2)</f>
        <v>0</v>
      </c>
      <c r="K440" s="135" t="s">
        <v>721</v>
      </c>
      <c r="L440" s="33"/>
      <c r="M440" s="140" t="s">
        <v>42</v>
      </c>
      <c r="N440" s="141" t="s">
        <v>50</v>
      </c>
      <c r="P440" s="142">
        <f>O440*H440</f>
        <v>0</v>
      </c>
      <c r="Q440" s="142">
        <v>0</v>
      </c>
      <c r="R440" s="142">
        <f>Q440*H440</f>
        <v>0</v>
      </c>
      <c r="S440" s="142">
        <v>0</v>
      </c>
      <c r="T440" s="143">
        <f>S440*H440</f>
        <v>0</v>
      </c>
      <c r="AR440" s="144" t="s">
        <v>311</v>
      </c>
      <c r="AT440" s="144" t="s">
        <v>307</v>
      </c>
      <c r="AU440" s="144" t="s">
        <v>86</v>
      </c>
      <c r="AY440" s="18" t="s">
        <v>305</v>
      </c>
      <c r="BE440" s="145">
        <f>IF(N440="základní",J440,0)</f>
        <v>0</v>
      </c>
      <c r="BF440" s="145">
        <f>IF(N440="snížená",J440,0)</f>
        <v>0</v>
      </c>
      <c r="BG440" s="145">
        <f>IF(N440="zákl. přenesená",J440,0)</f>
        <v>0</v>
      </c>
      <c r="BH440" s="145">
        <f>IF(N440="sníž. přenesená",J440,0)</f>
        <v>0</v>
      </c>
      <c r="BI440" s="145">
        <f>IF(N440="nulová",J440,0)</f>
        <v>0</v>
      </c>
      <c r="BJ440" s="18" t="s">
        <v>86</v>
      </c>
      <c r="BK440" s="145">
        <f>ROUND(I440*H440,2)</f>
        <v>0</v>
      </c>
      <c r="BL440" s="18" t="s">
        <v>311</v>
      </c>
      <c r="BM440" s="144" t="s">
        <v>2317</v>
      </c>
    </row>
    <row r="441" spans="2:65" s="1" customFormat="1" ht="19.5">
      <c r="B441" s="33"/>
      <c r="D441" s="146" t="s">
        <v>313</v>
      </c>
      <c r="F441" s="147" t="s">
        <v>7510</v>
      </c>
      <c r="I441" s="148"/>
      <c r="L441" s="33"/>
      <c r="M441" s="149"/>
      <c r="T441" s="54"/>
      <c r="AT441" s="18" t="s">
        <v>313</v>
      </c>
      <c r="AU441" s="18" t="s">
        <v>86</v>
      </c>
    </row>
    <row r="442" spans="2:65" s="1" customFormat="1" ht="37.9" customHeight="1">
      <c r="B442" s="33"/>
      <c r="C442" s="133" t="s">
        <v>1536</v>
      </c>
      <c r="D442" s="133" t="s">
        <v>307</v>
      </c>
      <c r="E442" s="134" t="s">
        <v>7511</v>
      </c>
      <c r="F442" s="135" t="s">
        <v>7512</v>
      </c>
      <c r="G442" s="136" t="s">
        <v>5668</v>
      </c>
      <c r="H442" s="137">
        <v>1</v>
      </c>
      <c r="I442" s="138"/>
      <c r="J442" s="139">
        <f>ROUND(I442*H442,2)</f>
        <v>0</v>
      </c>
      <c r="K442" s="135" t="s">
        <v>721</v>
      </c>
      <c r="L442" s="33"/>
      <c r="M442" s="140" t="s">
        <v>42</v>
      </c>
      <c r="N442" s="141" t="s">
        <v>50</v>
      </c>
      <c r="P442" s="142">
        <f>O442*H442</f>
        <v>0</v>
      </c>
      <c r="Q442" s="142">
        <v>0</v>
      </c>
      <c r="R442" s="142">
        <f>Q442*H442</f>
        <v>0</v>
      </c>
      <c r="S442" s="142">
        <v>0</v>
      </c>
      <c r="T442" s="143">
        <f>S442*H442</f>
        <v>0</v>
      </c>
      <c r="AR442" s="144" t="s">
        <v>311</v>
      </c>
      <c r="AT442" s="144" t="s">
        <v>307</v>
      </c>
      <c r="AU442" s="144" t="s">
        <v>86</v>
      </c>
      <c r="AY442" s="18" t="s">
        <v>305</v>
      </c>
      <c r="BE442" s="145">
        <f>IF(N442="základní",J442,0)</f>
        <v>0</v>
      </c>
      <c r="BF442" s="145">
        <f>IF(N442="snížená",J442,0)</f>
        <v>0</v>
      </c>
      <c r="BG442" s="145">
        <f>IF(N442="zákl. přenesená",J442,0)</f>
        <v>0</v>
      </c>
      <c r="BH442" s="145">
        <f>IF(N442="sníž. přenesená",J442,0)</f>
        <v>0</v>
      </c>
      <c r="BI442" s="145">
        <f>IF(N442="nulová",J442,0)</f>
        <v>0</v>
      </c>
      <c r="BJ442" s="18" t="s">
        <v>86</v>
      </c>
      <c r="BK442" s="145">
        <f>ROUND(I442*H442,2)</f>
        <v>0</v>
      </c>
      <c r="BL442" s="18" t="s">
        <v>311</v>
      </c>
      <c r="BM442" s="144" t="s">
        <v>2325</v>
      </c>
    </row>
    <row r="443" spans="2:65" s="1" customFormat="1" ht="19.5">
      <c r="B443" s="33"/>
      <c r="D443" s="146" t="s">
        <v>313</v>
      </c>
      <c r="F443" s="147" t="s">
        <v>7512</v>
      </c>
      <c r="I443" s="148"/>
      <c r="L443" s="33"/>
      <c r="M443" s="149"/>
      <c r="T443" s="54"/>
      <c r="AT443" s="18" t="s">
        <v>313</v>
      </c>
      <c r="AU443" s="18" t="s">
        <v>86</v>
      </c>
    </row>
    <row r="444" spans="2:65" s="1" customFormat="1" ht="37.9" customHeight="1">
      <c r="B444" s="33"/>
      <c r="C444" s="133" t="s">
        <v>1541</v>
      </c>
      <c r="D444" s="133" t="s">
        <v>307</v>
      </c>
      <c r="E444" s="134" t="s">
        <v>7513</v>
      </c>
      <c r="F444" s="135" t="s">
        <v>7514</v>
      </c>
      <c r="G444" s="136" t="s">
        <v>5668</v>
      </c>
      <c r="H444" s="137">
        <v>1</v>
      </c>
      <c r="I444" s="138"/>
      <c r="J444" s="139">
        <f>ROUND(I444*H444,2)</f>
        <v>0</v>
      </c>
      <c r="K444" s="135" t="s">
        <v>721</v>
      </c>
      <c r="L444" s="33"/>
      <c r="M444" s="140" t="s">
        <v>42</v>
      </c>
      <c r="N444" s="141" t="s">
        <v>50</v>
      </c>
      <c r="P444" s="142">
        <f>O444*H444</f>
        <v>0</v>
      </c>
      <c r="Q444" s="142">
        <v>0</v>
      </c>
      <c r="R444" s="142">
        <f>Q444*H444</f>
        <v>0</v>
      </c>
      <c r="S444" s="142">
        <v>0</v>
      </c>
      <c r="T444" s="143">
        <f>S444*H444</f>
        <v>0</v>
      </c>
      <c r="AR444" s="144" t="s">
        <v>311</v>
      </c>
      <c r="AT444" s="144" t="s">
        <v>307</v>
      </c>
      <c r="AU444" s="144" t="s">
        <v>86</v>
      </c>
      <c r="AY444" s="18" t="s">
        <v>305</v>
      </c>
      <c r="BE444" s="145">
        <f>IF(N444="základní",J444,0)</f>
        <v>0</v>
      </c>
      <c r="BF444" s="145">
        <f>IF(N444="snížená",J444,0)</f>
        <v>0</v>
      </c>
      <c r="BG444" s="145">
        <f>IF(N444="zákl. přenesená",J444,0)</f>
        <v>0</v>
      </c>
      <c r="BH444" s="145">
        <f>IF(N444="sníž. přenesená",J444,0)</f>
        <v>0</v>
      </c>
      <c r="BI444" s="145">
        <f>IF(N444="nulová",J444,0)</f>
        <v>0</v>
      </c>
      <c r="BJ444" s="18" t="s">
        <v>86</v>
      </c>
      <c r="BK444" s="145">
        <f>ROUND(I444*H444,2)</f>
        <v>0</v>
      </c>
      <c r="BL444" s="18" t="s">
        <v>311</v>
      </c>
      <c r="BM444" s="144" t="s">
        <v>2333</v>
      </c>
    </row>
    <row r="445" spans="2:65" s="1" customFormat="1" ht="19.5">
      <c r="B445" s="33"/>
      <c r="D445" s="146" t="s">
        <v>313</v>
      </c>
      <c r="F445" s="147" t="s">
        <v>7514</v>
      </c>
      <c r="I445" s="148"/>
      <c r="L445" s="33"/>
      <c r="M445" s="149"/>
      <c r="T445" s="54"/>
      <c r="AT445" s="18" t="s">
        <v>313</v>
      </c>
      <c r="AU445" s="18" t="s">
        <v>86</v>
      </c>
    </row>
    <row r="446" spans="2:65" s="1" customFormat="1" ht="24.2" customHeight="1">
      <c r="B446" s="33"/>
      <c r="C446" s="133" t="s">
        <v>1543</v>
      </c>
      <c r="D446" s="133" t="s">
        <v>307</v>
      </c>
      <c r="E446" s="134" t="s">
        <v>7515</v>
      </c>
      <c r="F446" s="135" t="s">
        <v>7516</v>
      </c>
      <c r="G446" s="136" t="s">
        <v>5668</v>
      </c>
      <c r="H446" s="137">
        <v>4</v>
      </c>
      <c r="I446" s="138"/>
      <c r="J446" s="139">
        <f>ROUND(I446*H446,2)</f>
        <v>0</v>
      </c>
      <c r="K446" s="135" t="s">
        <v>721</v>
      </c>
      <c r="L446" s="33"/>
      <c r="M446" s="140" t="s">
        <v>42</v>
      </c>
      <c r="N446" s="141" t="s">
        <v>50</v>
      </c>
      <c r="P446" s="142">
        <f>O446*H446</f>
        <v>0</v>
      </c>
      <c r="Q446" s="142">
        <v>0</v>
      </c>
      <c r="R446" s="142">
        <f>Q446*H446</f>
        <v>0</v>
      </c>
      <c r="S446" s="142">
        <v>0</v>
      </c>
      <c r="T446" s="143">
        <f>S446*H446</f>
        <v>0</v>
      </c>
      <c r="AR446" s="144" t="s">
        <v>311</v>
      </c>
      <c r="AT446" s="144" t="s">
        <v>307</v>
      </c>
      <c r="AU446" s="144" t="s">
        <v>86</v>
      </c>
      <c r="AY446" s="18" t="s">
        <v>305</v>
      </c>
      <c r="BE446" s="145">
        <f>IF(N446="základní",J446,0)</f>
        <v>0</v>
      </c>
      <c r="BF446" s="145">
        <f>IF(N446="snížená",J446,0)</f>
        <v>0</v>
      </c>
      <c r="BG446" s="145">
        <f>IF(N446="zákl. přenesená",J446,0)</f>
        <v>0</v>
      </c>
      <c r="BH446" s="145">
        <f>IF(N446="sníž. přenesená",J446,0)</f>
        <v>0</v>
      </c>
      <c r="BI446" s="145">
        <f>IF(N446="nulová",J446,0)</f>
        <v>0</v>
      </c>
      <c r="BJ446" s="18" t="s">
        <v>86</v>
      </c>
      <c r="BK446" s="145">
        <f>ROUND(I446*H446,2)</f>
        <v>0</v>
      </c>
      <c r="BL446" s="18" t="s">
        <v>311</v>
      </c>
      <c r="BM446" s="144" t="s">
        <v>2341</v>
      </c>
    </row>
    <row r="447" spans="2:65" s="1" customFormat="1" ht="11.25">
      <c r="B447" s="33"/>
      <c r="D447" s="146" t="s">
        <v>313</v>
      </c>
      <c r="F447" s="147" t="s">
        <v>7516</v>
      </c>
      <c r="I447" s="148"/>
      <c r="L447" s="33"/>
      <c r="M447" s="149"/>
      <c r="T447" s="54"/>
      <c r="AT447" s="18" t="s">
        <v>313</v>
      </c>
      <c r="AU447" s="18" t="s">
        <v>86</v>
      </c>
    </row>
    <row r="448" spans="2:65" s="1" customFormat="1" ht="24.2" customHeight="1">
      <c r="B448" s="33"/>
      <c r="C448" s="133" t="s">
        <v>1549</v>
      </c>
      <c r="D448" s="133" t="s">
        <v>307</v>
      </c>
      <c r="E448" s="134" t="s">
        <v>7517</v>
      </c>
      <c r="F448" s="135" t="s">
        <v>7340</v>
      </c>
      <c r="G448" s="136" t="s">
        <v>5668</v>
      </c>
      <c r="H448" s="137">
        <v>1</v>
      </c>
      <c r="I448" s="138"/>
      <c r="J448" s="139">
        <f>ROUND(I448*H448,2)</f>
        <v>0</v>
      </c>
      <c r="K448" s="135" t="s">
        <v>721</v>
      </c>
      <c r="L448" s="33"/>
      <c r="M448" s="140" t="s">
        <v>42</v>
      </c>
      <c r="N448" s="141" t="s">
        <v>50</v>
      </c>
      <c r="P448" s="142">
        <f>O448*H448</f>
        <v>0</v>
      </c>
      <c r="Q448" s="142">
        <v>0</v>
      </c>
      <c r="R448" s="142">
        <f>Q448*H448</f>
        <v>0</v>
      </c>
      <c r="S448" s="142">
        <v>0</v>
      </c>
      <c r="T448" s="143">
        <f>S448*H448</f>
        <v>0</v>
      </c>
      <c r="AR448" s="144" t="s">
        <v>311</v>
      </c>
      <c r="AT448" s="144" t="s">
        <v>307</v>
      </c>
      <c r="AU448" s="144" t="s">
        <v>86</v>
      </c>
      <c r="AY448" s="18" t="s">
        <v>305</v>
      </c>
      <c r="BE448" s="145">
        <f>IF(N448="základní",J448,0)</f>
        <v>0</v>
      </c>
      <c r="BF448" s="145">
        <f>IF(N448="snížená",J448,0)</f>
        <v>0</v>
      </c>
      <c r="BG448" s="145">
        <f>IF(N448="zákl. přenesená",J448,0)</f>
        <v>0</v>
      </c>
      <c r="BH448" s="145">
        <f>IF(N448="sníž. přenesená",J448,0)</f>
        <v>0</v>
      </c>
      <c r="BI448" s="145">
        <f>IF(N448="nulová",J448,0)</f>
        <v>0</v>
      </c>
      <c r="BJ448" s="18" t="s">
        <v>86</v>
      </c>
      <c r="BK448" s="145">
        <f>ROUND(I448*H448,2)</f>
        <v>0</v>
      </c>
      <c r="BL448" s="18" t="s">
        <v>311</v>
      </c>
      <c r="BM448" s="144" t="s">
        <v>2349</v>
      </c>
    </row>
    <row r="449" spans="2:65" s="1" customFormat="1" ht="11.25">
      <c r="B449" s="33"/>
      <c r="D449" s="146" t="s">
        <v>313</v>
      </c>
      <c r="F449" s="147" t="s">
        <v>7340</v>
      </c>
      <c r="I449" s="148"/>
      <c r="L449" s="33"/>
      <c r="M449" s="149"/>
      <c r="T449" s="54"/>
      <c r="AT449" s="18" t="s">
        <v>313</v>
      </c>
      <c r="AU449" s="18" t="s">
        <v>86</v>
      </c>
    </row>
    <row r="450" spans="2:65" s="1" customFormat="1" ht="24.2" customHeight="1">
      <c r="B450" s="33"/>
      <c r="C450" s="133" t="s">
        <v>1554</v>
      </c>
      <c r="D450" s="133" t="s">
        <v>307</v>
      </c>
      <c r="E450" s="134" t="s">
        <v>7518</v>
      </c>
      <c r="F450" s="135" t="s">
        <v>7264</v>
      </c>
      <c r="G450" s="136" t="s">
        <v>5668</v>
      </c>
      <c r="H450" s="137">
        <v>1</v>
      </c>
      <c r="I450" s="138"/>
      <c r="J450" s="139">
        <f>ROUND(I450*H450,2)</f>
        <v>0</v>
      </c>
      <c r="K450" s="135" t="s">
        <v>721</v>
      </c>
      <c r="L450" s="33"/>
      <c r="M450" s="140" t="s">
        <v>42</v>
      </c>
      <c r="N450" s="141" t="s">
        <v>50</v>
      </c>
      <c r="P450" s="142">
        <f>O450*H450</f>
        <v>0</v>
      </c>
      <c r="Q450" s="142">
        <v>0</v>
      </c>
      <c r="R450" s="142">
        <f>Q450*H450</f>
        <v>0</v>
      </c>
      <c r="S450" s="142">
        <v>0</v>
      </c>
      <c r="T450" s="143">
        <f>S450*H450</f>
        <v>0</v>
      </c>
      <c r="AR450" s="144" t="s">
        <v>311</v>
      </c>
      <c r="AT450" s="144" t="s">
        <v>307</v>
      </c>
      <c r="AU450" s="144" t="s">
        <v>86</v>
      </c>
      <c r="AY450" s="18" t="s">
        <v>305</v>
      </c>
      <c r="BE450" s="145">
        <f>IF(N450="základní",J450,0)</f>
        <v>0</v>
      </c>
      <c r="BF450" s="145">
        <f>IF(N450="snížená",J450,0)</f>
        <v>0</v>
      </c>
      <c r="BG450" s="145">
        <f>IF(N450="zákl. přenesená",J450,0)</f>
        <v>0</v>
      </c>
      <c r="BH450" s="145">
        <f>IF(N450="sníž. přenesená",J450,0)</f>
        <v>0</v>
      </c>
      <c r="BI450" s="145">
        <f>IF(N450="nulová",J450,0)</f>
        <v>0</v>
      </c>
      <c r="BJ450" s="18" t="s">
        <v>86</v>
      </c>
      <c r="BK450" s="145">
        <f>ROUND(I450*H450,2)</f>
        <v>0</v>
      </c>
      <c r="BL450" s="18" t="s">
        <v>311</v>
      </c>
      <c r="BM450" s="144" t="s">
        <v>2357</v>
      </c>
    </row>
    <row r="451" spans="2:65" s="1" customFormat="1" ht="11.25">
      <c r="B451" s="33"/>
      <c r="D451" s="146" t="s">
        <v>313</v>
      </c>
      <c r="F451" s="147" t="s">
        <v>7264</v>
      </c>
      <c r="I451" s="148"/>
      <c r="L451" s="33"/>
      <c r="M451" s="149"/>
      <c r="T451" s="54"/>
      <c r="AT451" s="18" t="s">
        <v>313</v>
      </c>
      <c r="AU451" s="18" t="s">
        <v>86</v>
      </c>
    </row>
    <row r="452" spans="2:65" s="1" customFormat="1" ht="55.5" customHeight="1">
      <c r="B452" s="33"/>
      <c r="C452" s="133" t="s">
        <v>1560</v>
      </c>
      <c r="D452" s="133" t="s">
        <v>307</v>
      </c>
      <c r="E452" s="134" t="s">
        <v>7519</v>
      </c>
      <c r="F452" s="135" t="s">
        <v>7520</v>
      </c>
      <c r="G452" s="136" t="s">
        <v>5668</v>
      </c>
      <c r="H452" s="137">
        <v>4</v>
      </c>
      <c r="I452" s="138"/>
      <c r="J452" s="139">
        <f>ROUND(I452*H452,2)</f>
        <v>0</v>
      </c>
      <c r="K452" s="135" t="s">
        <v>721</v>
      </c>
      <c r="L452" s="33"/>
      <c r="M452" s="140" t="s">
        <v>42</v>
      </c>
      <c r="N452" s="141" t="s">
        <v>50</v>
      </c>
      <c r="P452" s="142">
        <f>O452*H452</f>
        <v>0</v>
      </c>
      <c r="Q452" s="142">
        <v>0</v>
      </c>
      <c r="R452" s="142">
        <f>Q452*H452</f>
        <v>0</v>
      </c>
      <c r="S452" s="142">
        <v>0</v>
      </c>
      <c r="T452" s="143">
        <f>S452*H452</f>
        <v>0</v>
      </c>
      <c r="AR452" s="144" t="s">
        <v>311</v>
      </c>
      <c r="AT452" s="144" t="s">
        <v>307</v>
      </c>
      <c r="AU452" s="144" t="s">
        <v>86</v>
      </c>
      <c r="AY452" s="18" t="s">
        <v>305</v>
      </c>
      <c r="BE452" s="145">
        <f>IF(N452="základní",J452,0)</f>
        <v>0</v>
      </c>
      <c r="BF452" s="145">
        <f>IF(N452="snížená",J452,0)</f>
        <v>0</v>
      </c>
      <c r="BG452" s="145">
        <f>IF(N452="zákl. přenesená",J452,0)</f>
        <v>0</v>
      </c>
      <c r="BH452" s="145">
        <f>IF(N452="sníž. přenesená",J452,0)</f>
        <v>0</v>
      </c>
      <c r="BI452" s="145">
        <f>IF(N452="nulová",J452,0)</f>
        <v>0</v>
      </c>
      <c r="BJ452" s="18" t="s">
        <v>86</v>
      </c>
      <c r="BK452" s="145">
        <f>ROUND(I452*H452,2)</f>
        <v>0</v>
      </c>
      <c r="BL452" s="18" t="s">
        <v>311</v>
      </c>
      <c r="BM452" s="144" t="s">
        <v>2365</v>
      </c>
    </row>
    <row r="453" spans="2:65" s="1" customFormat="1" ht="39">
      <c r="B453" s="33"/>
      <c r="D453" s="146" t="s">
        <v>313</v>
      </c>
      <c r="F453" s="147" t="s">
        <v>7520</v>
      </c>
      <c r="I453" s="148"/>
      <c r="L453" s="33"/>
      <c r="M453" s="149"/>
      <c r="T453" s="54"/>
      <c r="AT453" s="18" t="s">
        <v>313</v>
      </c>
      <c r="AU453" s="18" t="s">
        <v>86</v>
      </c>
    </row>
    <row r="454" spans="2:65" s="1" customFormat="1" ht="55.5" customHeight="1">
      <c r="B454" s="33"/>
      <c r="C454" s="133" t="s">
        <v>1566</v>
      </c>
      <c r="D454" s="133" t="s">
        <v>307</v>
      </c>
      <c r="E454" s="134" t="s">
        <v>7521</v>
      </c>
      <c r="F454" s="135" t="s">
        <v>7522</v>
      </c>
      <c r="G454" s="136" t="s">
        <v>5668</v>
      </c>
      <c r="H454" s="137">
        <v>2</v>
      </c>
      <c r="I454" s="138"/>
      <c r="J454" s="139">
        <f>ROUND(I454*H454,2)</f>
        <v>0</v>
      </c>
      <c r="K454" s="135" t="s">
        <v>721</v>
      </c>
      <c r="L454" s="33"/>
      <c r="M454" s="140" t="s">
        <v>42</v>
      </c>
      <c r="N454" s="141" t="s">
        <v>50</v>
      </c>
      <c r="P454" s="142">
        <f>O454*H454</f>
        <v>0</v>
      </c>
      <c r="Q454" s="142">
        <v>0</v>
      </c>
      <c r="R454" s="142">
        <f>Q454*H454</f>
        <v>0</v>
      </c>
      <c r="S454" s="142">
        <v>0</v>
      </c>
      <c r="T454" s="143">
        <f>S454*H454</f>
        <v>0</v>
      </c>
      <c r="AR454" s="144" t="s">
        <v>311</v>
      </c>
      <c r="AT454" s="144" t="s">
        <v>307</v>
      </c>
      <c r="AU454" s="144" t="s">
        <v>86</v>
      </c>
      <c r="AY454" s="18" t="s">
        <v>305</v>
      </c>
      <c r="BE454" s="145">
        <f>IF(N454="základní",J454,0)</f>
        <v>0</v>
      </c>
      <c r="BF454" s="145">
        <f>IF(N454="snížená",J454,0)</f>
        <v>0</v>
      </c>
      <c r="BG454" s="145">
        <f>IF(N454="zákl. přenesená",J454,0)</f>
        <v>0</v>
      </c>
      <c r="BH454" s="145">
        <f>IF(N454="sníž. přenesená",J454,0)</f>
        <v>0</v>
      </c>
      <c r="BI454" s="145">
        <f>IF(N454="nulová",J454,0)</f>
        <v>0</v>
      </c>
      <c r="BJ454" s="18" t="s">
        <v>86</v>
      </c>
      <c r="BK454" s="145">
        <f>ROUND(I454*H454,2)</f>
        <v>0</v>
      </c>
      <c r="BL454" s="18" t="s">
        <v>311</v>
      </c>
      <c r="BM454" s="144" t="s">
        <v>2373</v>
      </c>
    </row>
    <row r="455" spans="2:65" s="1" customFormat="1" ht="39">
      <c r="B455" s="33"/>
      <c r="D455" s="146" t="s">
        <v>313</v>
      </c>
      <c r="F455" s="147" t="s">
        <v>7522</v>
      </c>
      <c r="I455" s="148"/>
      <c r="L455" s="33"/>
      <c r="M455" s="149"/>
      <c r="T455" s="54"/>
      <c r="AT455" s="18" t="s">
        <v>313</v>
      </c>
      <c r="AU455" s="18" t="s">
        <v>86</v>
      </c>
    </row>
    <row r="456" spans="2:65" s="1" customFormat="1" ht="55.5" customHeight="1">
      <c r="B456" s="33"/>
      <c r="C456" s="133" t="s">
        <v>1584</v>
      </c>
      <c r="D456" s="133" t="s">
        <v>307</v>
      </c>
      <c r="E456" s="134" t="s">
        <v>7523</v>
      </c>
      <c r="F456" s="135" t="s">
        <v>7524</v>
      </c>
      <c r="G456" s="136" t="s">
        <v>5668</v>
      </c>
      <c r="H456" s="137">
        <v>6</v>
      </c>
      <c r="I456" s="138"/>
      <c r="J456" s="139">
        <f>ROUND(I456*H456,2)</f>
        <v>0</v>
      </c>
      <c r="K456" s="135" t="s">
        <v>721</v>
      </c>
      <c r="L456" s="33"/>
      <c r="M456" s="140" t="s">
        <v>42</v>
      </c>
      <c r="N456" s="141" t="s">
        <v>50</v>
      </c>
      <c r="P456" s="142">
        <f>O456*H456</f>
        <v>0</v>
      </c>
      <c r="Q456" s="142">
        <v>0</v>
      </c>
      <c r="R456" s="142">
        <f>Q456*H456</f>
        <v>0</v>
      </c>
      <c r="S456" s="142">
        <v>0</v>
      </c>
      <c r="T456" s="143">
        <f>S456*H456</f>
        <v>0</v>
      </c>
      <c r="AR456" s="144" t="s">
        <v>311</v>
      </c>
      <c r="AT456" s="144" t="s">
        <v>307</v>
      </c>
      <c r="AU456" s="144" t="s">
        <v>86</v>
      </c>
      <c r="AY456" s="18" t="s">
        <v>305</v>
      </c>
      <c r="BE456" s="145">
        <f>IF(N456="základní",J456,0)</f>
        <v>0</v>
      </c>
      <c r="BF456" s="145">
        <f>IF(N456="snížená",J456,0)</f>
        <v>0</v>
      </c>
      <c r="BG456" s="145">
        <f>IF(N456="zákl. přenesená",J456,0)</f>
        <v>0</v>
      </c>
      <c r="BH456" s="145">
        <f>IF(N456="sníž. přenesená",J456,0)</f>
        <v>0</v>
      </c>
      <c r="BI456" s="145">
        <f>IF(N456="nulová",J456,0)</f>
        <v>0</v>
      </c>
      <c r="BJ456" s="18" t="s">
        <v>86</v>
      </c>
      <c r="BK456" s="145">
        <f>ROUND(I456*H456,2)</f>
        <v>0</v>
      </c>
      <c r="BL456" s="18" t="s">
        <v>311</v>
      </c>
      <c r="BM456" s="144" t="s">
        <v>2381</v>
      </c>
    </row>
    <row r="457" spans="2:65" s="1" customFormat="1" ht="39">
      <c r="B457" s="33"/>
      <c r="D457" s="146" t="s">
        <v>313</v>
      </c>
      <c r="F457" s="147" t="s">
        <v>7524</v>
      </c>
      <c r="I457" s="148"/>
      <c r="L457" s="33"/>
      <c r="M457" s="149"/>
      <c r="T457" s="54"/>
      <c r="AT457" s="18" t="s">
        <v>313</v>
      </c>
      <c r="AU457" s="18" t="s">
        <v>86</v>
      </c>
    </row>
    <row r="458" spans="2:65" s="1" customFormat="1" ht="33" customHeight="1">
      <c r="B458" s="33"/>
      <c r="C458" s="133" t="s">
        <v>1588</v>
      </c>
      <c r="D458" s="133" t="s">
        <v>307</v>
      </c>
      <c r="E458" s="134" t="s">
        <v>7525</v>
      </c>
      <c r="F458" s="135" t="s">
        <v>7526</v>
      </c>
      <c r="G458" s="136" t="s">
        <v>5668</v>
      </c>
      <c r="H458" s="137">
        <v>1</v>
      </c>
      <c r="I458" s="138"/>
      <c r="J458" s="139">
        <f>ROUND(I458*H458,2)</f>
        <v>0</v>
      </c>
      <c r="K458" s="135" t="s">
        <v>721</v>
      </c>
      <c r="L458" s="33"/>
      <c r="M458" s="140" t="s">
        <v>42</v>
      </c>
      <c r="N458" s="141" t="s">
        <v>50</v>
      </c>
      <c r="P458" s="142">
        <f>O458*H458</f>
        <v>0</v>
      </c>
      <c r="Q458" s="142">
        <v>0</v>
      </c>
      <c r="R458" s="142">
        <f>Q458*H458</f>
        <v>0</v>
      </c>
      <c r="S458" s="142">
        <v>0</v>
      </c>
      <c r="T458" s="143">
        <f>S458*H458</f>
        <v>0</v>
      </c>
      <c r="AR458" s="144" t="s">
        <v>311</v>
      </c>
      <c r="AT458" s="144" t="s">
        <v>307</v>
      </c>
      <c r="AU458" s="144" t="s">
        <v>86</v>
      </c>
      <c r="AY458" s="18" t="s">
        <v>305</v>
      </c>
      <c r="BE458" s="145">
        <f>IF(N458="základní",J458,0)</f>
        <v>0</v>
      </c>
      <c r="BF458" s="145">
        <f>IF(N458="snížená",J458,0)</f>
        <v>0</v>
      </c>
      <c r="BG458" s="145">
        <f>IF(N458="zákl. přenesená",J458,0)</f>
        <v>0</v>
      </c>
      <c r="BH458" s="145">
        <f>IF(N458="sníž. přenesená",J458,0)</f>
        <v>0</v>
      </c>
      <c r="BI458" s="145">
        <f>IF(N458="nulová",J458,0)</f>
        <v>0</v>
      </c>
      <c r="BJ458" s="18" t="s">
        <v>86</v>
      </c>
      <c r="BK458" s="145">
        <f>ROUND(I458*H458,2)</f>
        <v>0</v>
      </c>
      <c r="BL458" s="18" t="s">
        <v>311</v>
      </c>
      <c r="BM458" s="144" t="s">
        <v>2389</v>
      </c>
    </row>
    <row r="459" spans="2:65" s="1" customFormat="1" ht="19.5">
      <c r="B459" s="33"/>
      <c r="D459" s="146" t="s">
        <v>313</v>
      </c>
      <c r="F459" s="147" t="s">
        <v>7526</v>
      </c>
      <c r="I459" s="148"/>
      <c r="L459" s="33"/>
      <c r="M459" s="149"/>
      <c r="T459" s="54"/>
      <c r="AT459" s="18" t="s">
        <v>313</v>
      </c>
      <c r="AU459" s="18" t="s">
        <v>86</v>
      </c>
    </row>
    <row r="460" spans="2:65" s="1" customFormat="1" ht="24.2" customHeight="1">
      <c r="B460" s="33"/>
      <c r="C460" s="133" t="s">
        <v>1593</v>
      </c>
      <c r="D460" s="133" t="s">
        <v>307</v>
      </c>
      <c r="E460" s="134" t="s">
        <v>7527</v>
      </c>
      <c r="F460" s="135" t="s">
        <v>7528</v>
      </c>
      <c r="G460" s="136" t="s">
        <v>5668</v>
      </c>
      <c r="H460" s="137">
        <v>1</v>
      </c>
      <c r="I460" s="138"/>
      <c r="J460" s="139">
        <f>ROUND(I460*H460,2)</f>
        <v>0</v>
      </c>
      <c r="K460" s="135" t="s">
        <v>721</v>
      </c>
      <c r="L460" s="33"/>
      <c r="M460" s="140" t="s">
        <v>42</v>
      </c>
      <c r="N460" s="141" t="s">
        <v>50</v>
      </c>
      <c r="P460" s="142">
        <f>O460*H460</f>
        <v>0</v>
      </c>
      <c r="Q460" s="142">
        <v>0</v>
      </c>
      <c r="R460" s="142">
        <f>Q460*H460</f>
        <v>0</v>
      </c>
      <c r="S460" s="142">
        <v>0</v>
      </c>
      <c r="T460" s="143">
        <f>S460*H460</f>
        <v>0</v>
      </c>
      <c r="AR460" s="144" t="s">
        <v>311</v>
      </c>
      <c r="AT460" s="144" t="s">
        <v>307</v>
      </c>
      <c r="AU460" s="144" t="s">
        <v>86</v>
      </c>
      <c r="AY460" s="18" t="s">
        <v>305</v>
      </c>
      <c r="BE460" s="145">
        <f>IF(N460="základní",J460,0)</f>
        <v>0</v>
      </c>
      <c r="BF460" s="145">
        <f>IF(N460="snížená",J460,0)</f>
        <v>0</v>
      </c>
      <c r="BG460" s="145">
        <f>IF(N460="zákl. přenesená",J460,0)</f>
        <v>0</v>
      </c>
      <c r="BH460" s="145">
        <f>IF(N460="sníž. přenesená",J460,0)</f>
        <v>0</v>
      </c>
      <c r="BI460" s="145">
        <f>IF(N460="nulová",J460,0)</f>
        <v>0</v>
      </c>
      <c r="BJ460" s="18" t="s">
        <v>86</v>
      </c>
      <c r="BK460" s="145">
        <f>ROUND(I460*H460,2)</f>
        <v>0</v>
      </c>
      <c r="BL460" s="18" t="s">
        <v>311</v>
      </c>
      <c r="BM460" s="144" t="s">
        <v>2397</v>
      </c>
    </row>
    <row r="461" spans="2:65" s="1" customFormat="1" ht="11.25">
      <c r="B461" s="33"/>
      <c r="D461" s="146" t="s">
        <v>313</v>
      </c>
      <c r="F461" s="147" t="s">
        <v>7528</v>
      </c>
      <c r="I461" s="148"/>
      <c r="L461" s="33"/>
      <c r="M461" s="149"/>
      <c r="T461" s="54"/>
      <c r="AT461" s="18" t="s">
        <v>313</v>
      </c>
      <c r="AU461" s="18" t="s">
        <v>86</v>
      </c>
    </row>
    <row r="462" spans="2:65" s="1" customFormat="1" ht="24.2" customHeight="1">
      <c r="B462" s="33"/>
      <c r="C462" s="133" t="s">
        <v>1596</v>
      </c>
      <c r="D462" s="133" t="s">
        <v>307</v>
      </c>
      <c r="E462" s="134" t="s">
        <v>7529</v>
      </c>
      <c r="F462" s="135" t="s">
        <v>7530</v>
      </c>
      <c r="G462" s="136" t="s">
        <v>5668</v>
      </c>
      <c r="H462" s="137">
        <v>1</v>
      </c>
      <c r="I462" s="138"/>
      <c r="J462" s="139">
        <f>ROUND(I462*H462,2)</f>
        <v>0</v>
      </c>
      <c r="K462" s="135" t="s">
        <v>721</v>
      </c>
      <c r="L462" s="33"/>
      <c r="M462" s="140" t="s">
        <v>42</v>
      </c>
      <c r="N462" s="141" t="s">
        <v>50</v>
      </c>
      <c r="P462" s="142">
        <f>O462*H462</f>
        <v>0</v>
      </c>
      <c r="Q462" s="142">
        <v>0</v>
      </c>
      <c r="R462" s="142">
        <f>Q462*H462</f>
        <v>0</v>
      </c>
      <c r="S462" s="142">
        <v>0</v>
      </c>
      <c r="T462" s="143">
        <f>S462*H462</f>
        <v>0</v>
      </c>
      <c r="AR462" s="144" t="s">
        <v>311</v>
      </c>
      <c r="AT462" s="144" t="s">
        <v>307</v>
      </c>
      <c r="AU462" s="144" t="s">
        <v>86</v>
      </c>
      <c r="AY462" s="18" t="s">
        <v>305</v>
      </c>
      <c r="BE462" s="145">
        <f>IF(N462="základní",J462,0)</f>
        <v>0</v>
      </c>
      <c r="BF462" s="145">
        <f>IF(N462="snížená",J462,0)</f>
        <v>0</v>
      </c>
      <c r="BG462" s="145">
        <f>IF(N462="zákl. přenesená",J462,0)</f>
        <v>0</v>
      </c>
      <c r="BH462" s="145">
        <f>IF(N462="sníž. přenesená",J462,0)</f>
        <v>0</v>
      </c>
      <c r="BI462" s="145">
        <f>IF(N462="nulová",J462,0)</f>
        <v>0</v>
      </c>
      <c r="BJ462" s="18" t="s">
        <v>86</v>
      </c>
      <c r="BK462" s="145">
        <f>ROUND(I462*H462,2)</f>
        <v>0</v>
      </c>
      <c r="BL462" s="18" t="s">
        <v>311</v>
      </c>
      <c r="BM462" s="144" t="s">
        <v>2405</v>
      </c>
    </row>
    <row r="463" spans="2:65" s="1" customFormat="1" ht="19.5">
      <c r="B463" s="33"/>
      <c r="D463" s="146" t="s">
        <v>313</v>
      </c>
      <c r="F463" s="147" t="s">
        <v>7530</v>
      </c>
      <c r="I463" s="148"/>
      <c r="L463" s="33"/>
      <c r="M463" s="149"/>
      <c r="T463" s="54"/>
      <c r="AT463" s="18" t="s">
        <v>313</v>
      </c>
      <c r="AU463" s="18" t="s">
        <v>86</v>
      </c>
    </row>
    <row r="464" spans="2:65" s="1" customFormat="1" ht="24.2" customHeight="1">
      <c r="B464" s="33"/>
      <c r="C464" s="133" t="s">
        <v>1602</v>
      </c>
      <c r="D464" s="133" t="s">
        <v>307</v>
      </c>
      <c r="E464" s="134" t="s">
        <v>7531</v>
      </c>
      <c r="F464" s="135" t="s">
        <v>7290</v>
      </c>
      <c r="G464" s="136" t="s">
        <v>199</v>
      </c>
      <c r="H464" s="137">
        <v>299</v>
      </c>
      <c r="I464" s="138"/>
      <c r="J464" s="139">
        <f>ROUND(I464*H464,2)</f>
        <v>0</v>
      </c>
      <c r="K464" s="135" t="s">
        <v>721</v>
      </c>
      <c r="L464" s="33"/>
      <c r="M464" s="140" t="s">
        <v>42</v>
      </c>
      <c r="N464" s="141" t="s">
        <v>50</v>
      </c>
      <c r="P464" s="142">
        <f>O464*H464</f>
        <v>0</v>
      </c>
      <c r="Q464" s="142">
        <v>0</v>
      </c>
      <c r="R464" s="142">
        <f>Q464*H464</f>
        <v>0</v>
      </c>
      <c r="S464" s="142">
        <v>0</v>
      </c>
      <c r="T464" s="143">
        <f>S464*H464</f>
        <v>0</v>
      </c>
      <c r="AR464" s="144" t="s">
        <v>311</v>
      </c>
      <c r="AT464" s="144" t="s">
        <v>307</v>
      </c>
      <c r="AU464" s="144" t="s">
        <v>86</v>
      </c>
      <c r="AY464" s="18" t="s">
        <v>305</v>
      </c>
      <c r="BE464" s="145">
        <f>IF(N464="základní",J464,0)</f>
        <v>0</v>
      </c>
      <c r="BF464" s="145">
        <f>IF(N464="snížená",J464,0)</f>
        <v>0</v>
      </c>
      <c r="BG464" s="145">
        <f>IF(N464="zákl. přenesená",J464,0)</f>
        <v>0</v>
      </c>
      <c r="BH464" s="145">
        <f>IF(N464="sníž. přenesená",J464,0)</f>
        <v>0</v>
      </c>
      <c r="BI464" s="145">
        <f>IF(N464="nulová",J464,0)</f>
        <v>0</v>
      </c>
      <c r="BJ464" s="18" t="s">
        <v>86</v>
      </c>
      <c r="BK464" s="145">
        <f>ROUND(I464*H464,2)</f>
        <v>0</v>
      </c>
      <c r="BL464" s="18" t="s">
        <v>311</v>
      </c>
      <c r="BM464" s="144" t="s">
        <v>2413</v>
      </c>
    </row>
    <row r="465" spans="2:65" s="1" customFormat="1" ht="19.5">
      <c r="B465" s="33"/>
      <c r="D465" s="146" t="s">
        <v>313</v>
      </c>
      <c r="F465" s="147" t="s">
        <v>7290</v>
      </c>
      <c r="I465" s="148"/>
      <c r="L465" s="33"/>
      <c r="M465" s="149"/>
      <c r="T465" s="54"/>
      <c r="AT465" s="18" t="s">
        <v>313</v>
      </c>
      <c r="AU465" s="18" t="s">
        <v>86</v>
      </c>
    </row>
    <row r="466" spans="2:65" s="1" customFormat="1" ht="21.75" customHeight="1">
      <c r="B466" s="33"/>
      <c r="C466" s="133" t="s">
        <v>1606</v>
      </c>
      <c r="D466" s="133" t="s">
        <v>307</v>
      </c>
      <c r="E466" s="134" t="s">
        <v>7532</v>
      </c>
      <c r="F466" s="135" t="s">
        <v>7533</v>
      </c>
      <c r="G466" s="136" t="s">
        <v>7293</v>
      </c>
      <c r="H466" s="137">
        <v>2</v>
      </c>
      <c r="I466" s="138"/>
      <c r="J466" s="139">
        <f>ROUND(I466*H466,2)</f>
        <v>0</v>
      </c>
      <c r="K466" s="135" t="s">
        <v>721</v>
      </c>
      <c r="L466" s="33"/>
      <c r="M466" s="140" t="s">
        <v>42</v>
      </c>
      <c r="N466" s="141" t="s">
        <v>50</v>
      </c>
      <c r="P466" s="142">
        <f>O466*H466</f>
        <v>0</v>
      </c>
      <c r="Q466" s="142">
        <v>0</v>
      </c>
      <c r="R466" s="142">
        <f>Q466*H466</f>
        <v>0</v>
      </c>
      <c r="S466" s="142">
        <v>0</v>
      </c>
      <c r="T466" s="143">
        <f>S466*H466</f>
        <v>0</v>
      </c>
      <c r="AR466" s="144" t="s">
        <v>311</v>
      </c>
      <c r="AT466" s="144" t="s">
        <v>307</v>
      </c>
      <c r="AU466" s="144" t="s">
        <v>86</v>
      </c>
      <c r="AY466" s="18" t="s">
        <v>305</v>
      </c>
      <c r="BE466" s="145">
        <f>IF(N466="základní",J466,0)</f>
        <v>0</v>
      </c>
      <c r="BF466" s="145">
        <f>IF(N466="snížená",J466,0)</f>
        <v>0</v>
      </c>
      <c r="BG466" s="145">
        <f>IF(N466="zákl. přenesená",J466,0)</f>
        <v>0</v>
      </c>
      <c r="BH466" s="145">
        <f>IF(N466="sníž. přenesená",J466,0)</f>
        <v>0</v>
      </c>
      <c r="BI466" s="145">
        <f>IF(N466="nulová",J466,0)</f>
        <v>0</v>
      </c>
      <c r="BJ466" s="18" t="s">
        <v>86</v>
      </c>
      <c r="BK466" s="145">
        <f>ROUND(I466*H466,2)</f>
        <v>0</v>
      </c>
      <c r="BL466" s="18" t="s">
        <v>311</v>
      </c>
      <c r="BM466" s="144" t="s">
        <v>2421</v>
      </c>
    </row>
    <row r="467" spans="2:65" s="1" customFormat="1" ht="11.25">
      <c r="B467" s="33"/>
      <c r="D467" s="146" t="s">
        <v>313</v>
      </c>
      <c r="F467" s="147" t="s">
        <v>7533</v>
      </c>
      <c r="I467" s="148"/>
      <c r="L467" s="33"/>
      <c r="M467" s="149"/>
      <c r="T467" s="54"/>
      <c r="AT467" s="18" t="s">
        <v>313</v>
      </c>
      <c r="AU467" s="18" t="s">
        <v>86</v>
      </c>
    </row>
    <row r="468" spans="2:65" s="1" customFormat="1" ht="21.75" customHeight="1">
      <c r="B468" s="33"/>
      <c r="C468" s="133" t="s">
        <v>1612</v>
      </c>
      <c r="D468" s="133" t="s">
        <v>307</v>
      </c>
      <c r="E468" s="134" t="s">
        <v>7534</v>
      </c>
      <c r="F468" s="135" t="s">
        <v>7292</v>
      </c>
      <c r="G468" s="136" t="s">
        <v>7293</v>
      </c>
      <c r="H468" s="137">
        <v>1</v>
      </c>
      <c r="I468" s="138"/>
      <c r="J468" s="139">
        <f>ROUND(I468*H468,2)</f>
        <v>0</v>
      </c>
      <c r="K468" s="135" t="s">
        <v>721</v>
      </c>
      <c r="L468" s="33"/>
      <c r="M468" s="140" t="s">
        <v>42</v>
      </c>
      <c r="N468" s="141" t="s">
        <v>50</v>
      </c>
      <c r="P468" s="142">
        <f>O468*H468</f>
        <v>0</v>
      </c>
      <c r="Q468" s="142">
        <v>0</v>
      </c>
      <c r="R468" s="142">
        <f>Q468*H468</f>
        <v>0</v>
      </c>
      <c r="S468" s="142">
        <v>0</v>
      </c>
      <c r="T468" s="143">
        <f>S468*H468</f>
        <v>0</v>
      </c>
      <c r="AR468" s="144" t="s">
        <v>311</v>
      </c>
      <c r="AT468" s="144" t="s">
        <v>307</v>
      </c>
      <c r="AU468" s="144" t="s">
        <v>86</v>
      </c>
      <c r="AY468" s="18" t="s">
        <v>305</v>
      </c>
      <c r="BE468" s="145">
        <f>IF(N468="základní",J468,0)</f>
        <v>0</v>
      </c>
      <c r="BF468" s="145">
        <f>IF(N468="snížená",J468,0)</f>
        <v>0</v>
      </c>
      <c r="BG468" s="145">
        <f>IF(N468="zákl. přenesená",J468,0)</f>
        <v>0</v>
      </c>
      <c r="BH468" s="145">
        <f>IF(N468="sníž. přenesená",J468,0)</f>
        <v>0</v>
      </c>
      <c r="BI468" s="145">
        <f>IF(N468="nulová",J468,0)</f>
        <v>0</v>
      </c>
      <c r="BJ468" s="18" t="s">
        <v>86</v>
      </c>
      <c r="BK468" s="145">
        <f>ROUND(I468*H468,2)</f>
        <v>0</v>
      </c>
      <c r="BL468" s="18" t="s">
        <v>311</v>
      </c>
      <c r="BM468" s="144" t="s">
        <v>2429</v>
      </c>
    </row>
    <row r="469" spans="2:65" s="1" customFormat="1" ht="11.25">
      <c r="B469" s="33"/>
      <c r="D469" s="146" t="s">
        <v>313</v>
      </c>
      <c r="F469" s="147" t="s">
        <v>7292</v>
      </c>
      <c r="I469" s="148"/>
      <c r="L469" s="33"/>
      <c r="M469" s="149"/>
      <c r="T469" s="54"/>
      <c r="AT469" s="18" t="s">
        <v>313</v>
      </c>
      <c r="AU469" s="18" t="s">
        <v>86</v>
      </c>
    </row>
    <row r="470" spans="2:65" s="1" customFormat="1" ht="21.75" customHeight="1">
      <c r="B470" s="33"/>
      <c r="C470" s="133" t="s">
        <v>1618</v>
      </c>
      <c r="D470" s="133" t="s">
        <v>307</v>
      </c>
      <c r="E470" s="134" t="s">
        <v>7535</v>
      </c>
      <c r="F470" s="135" t="s">
        <v>7536</v>
      </c>
      <c r="G470" s="136" t="s">
        <v>7293</v>
      </c>
      <c r="H470" s="137">
        <v>1</v>
      </c>
      <c r="I470" s="138"/>
      <c r="J470" s="139">
        <f>ROUND(I470*H470,2)</f>
        <v>0</v>
      </c>
      <c r="K470" s="135" t="s">
        <v>721</v>
      </c>
      <c r="L470" s="33"/>
      <c r="M470" s="140" t="s">
        <v>42</v>
      </c>
      <c r="N470" s="141" t="s">
        <v>50</v>
      </c>
      <c r="P470" s="142">
        <f>O470*H470</f>
        <v>0</v>
      </c>
      <c r="Q470" s="142">
        <v>0</v>
      </c>
      <c r="R470" s="142">
        <f>Q470*H470</f>
        <v>0</v>
      </c>
      <c r="S470" s="142">
        <v>0</v>
      </c>
      <c r="T470" s="143">
        <f>S470*H470</f>
        <v>0</v>
      </c>
      <c r="AR470" s="144" t="s">
        <v>311</v>
      </c>
      <c r="AT470" s="144" t="s">
        <v>307</v>
      </c>
      <c r="AU470" s="144" t="s">
        <v>86</v>
      </c>
      <c r="AY470" s="18" t="s">
        <v>305</v>
      </c>
      <c r="BE470" s="145">
        <f>IF(N470="základní",J470,0)</f>
        <v>0</v>
      </c>
      <c r="BF470" s="145">
        <f>IF(N470="snížená",J470,0)</f>
        <v>0</v>
      </c>
      <c r="BG470" s="145">
        <f>IF(N470="zákl. přenesená",J470,0)</f>
        <v>0</v>
      </c>
      <c r="BH470" s="145">
        <f>IF(N470="sníž. přenesená",J470,0)</f>
        <v>0</v>
      </c>
      <c r="BI470" s="145">
        <f>IF(N470="nulová",J470,0)</f>
        <v>0</v>
      </c>
      <c r="BJ470" s="18" t="s">
        <v>86</v>
      </c>
      <c r="BK470" s="145">
        <f>ROUND(I470*H470,2)</f>
        <v>0</v>
      </c>
      <c r="BL470" s="18" t="s">
        <v>311</v>
      </c>
      <c r="BM470" s="144" t="s">
        <v>2437</v>
      </c>
    </row>
    <row r="471" spans="2:65" s="1" customFormat="1" ht="11.25">
      <c r="B471" s="33"/>
      <c r="D471" s="146" t="s">
        <v>313</v>
      </c>
      <c r="F471" s="147" t="s">
        <v>7536</v>
      </c>
      <c r="I471" s="148"/>
      <c r="L471" s="33"/>
      <c r="M471" s="149"/>
      <c r="T471" s="54"/>
      <c r="AT471" s="18" t="s">
        <v>313</v>
      </c>
      <c r="AU471" s="18" t="s">
        <v>86</v>
      </c>
    </row>
    <row r="472" spans="2:65" s="1" customFormat="1" ht="16.5" customHeight="1">
      <c r="B472" s="33"/>
      <c r="C472" s="133" t="s">
        <v>1634</v>
      </c>
      <c r="D472" s="133" t="s">
        <v>307</v>
      </c>
      <c r="E472" s="134" t="s">
        <v>7537</v>
      </c>
      <c r="F472" s="135" t="s">
        <v>7305</v>
      </c>
      <c r="G472" s="136" t="s">
        <v>7293</v>
      </c>
      <c r="H472" s="137">
        <v>9</v>
      </c>
      <c r="I472" s="138"/>
      <c r="J472" s="139">
        <f>ROUND(I472*H472,2)</f>
        <v>0</v>
      </c>
      <c r="K472" s="135" t="s">
        <v>721</v>
      </c>
      <c r="L472" s="33"/>
      <c r="M472" s="140" t="s">
        <v>42</v>
      </c>
      <c r="N472" s="141" t="s">
        <v>50</v>
      </c>
      <c r="P472" s="142">
        <f>O472*H472</f>
        <v>0</v>
      </c>
      <c r="Q472" s="142">
        <v>0</v>
      </c>
      <c r="R472" s="142">
        <f>Q472*H472</f>
        <v>0</v>
      </c>
      <c r="S472" s="142">
        <v>0</v>
      </c>
      <c r="T472" s="143">
        <f>S472*H472</f>
        <v>0</v>
      </c>
      <c r="AR472" s="144" t="s">
        <v>311</v>
      </c>
      <c r="AT472" s="144" t="s">
        <v>307</v>
      </c>
      <c r="AU472" s="144" t="s">
        <v>86</v>
      </c>
      <c r="AY472" s="18" t="s">
        <v>305</v>
      </c>
      <c r="BE472" s="145">
        <f>IF(N472="základní",J472,0)</f>
        <v>0</v>
      </c>
      <c r="BF472" s="145">
        <f>IF(N472="snížená",J472,0)</f>
        <v>0</v>
      </c>
      <c r="BG472" s="145">
        <f>IF(N472="zákl. přenesená",J472,0)</f>
        <v>0</v>
      </c>
      <c r="BH472" s="145">
        <f>IF(N472="sníž. přenesená",J472,0)</f>
        <v>0</v>
      </c>
      <c r="BI472" s="145">
        <f>IF(N472="nulová",J472,0)</f>
        <v>0</v>
      </c>
      <c r="BJ472" s="18" t="s">
        <v>86</v>
      </c>
      <c r="BK472" s="145">
        <f>ROUND(I472*H472,2)</f>
        <v>0</v>
      </c>
      <c r="BL472" s="18" t="s">
        <v>311</v>
      </c>
      <c r="BM472" s="144" t="s">
        <v>2445</v>
      </c>
    </row>
    <row r="473" spans="2:65" s="1" customFormat="1" ht="11.25">
      <c r="B473" s="33"/>
      <c r="D473" s="146" t="s">
        <v>313</v>
      </c>
      <c r="F473" s="147" t="s">
        <v>7305</v>
      </c>
      <c r="I473" s="148"/>
      <c r="L473" s="33"/>
      <c r="M473" s="149"/>
      <c r="T473" s="54"/>
      <c r="AT473" s="18" t="s">
        <v>313</v>
      </c>
      <c r="AU473" s="18" t="s">
        <v>86</v>
      </c>
    </row>
    <row r="474" spans="2:65" s="1" customFormat="1" ht="21.75" customHeight="1">
      <c r="B474" s="33"/>
      <c r="C474" s="133" t="s">
        <v>1642</v>
      </c>
      <c r="D474" s="133" t="s">
        <v>307</v>
      </c>
      <c r="E474" s="134" t="s">
        <v>7538</v>
      </c>
      <c r="F474" s="135" t="s">
        <v>7317</v>
      </c>
      <c r="G474" s="136" t="s">
        <v>199</v>
      </c>
      <c r="H474" s="137">
        <v>62</v>
      </c>
      <c r="I474" s="138"/>
      <c r="J474" s="139">
        <f>ROUND(I474*H474,2)</f>
        <v>0</v>
      </c>
      <c r="K474" s="135" t="s">
        <v>721</v>
      </c>
      <c r="L474" s="33"/>
      <c r="M474" s="140" t="s">
        <v>42</v>
      </c>
      <c r="N474" s="141" t="s">
        <v>50</v>
      </c>
      <c r="P474" s="142">
        <f>O474*H474</f>
        <v>0</v>
      </c>
      <c r="Q474" s="142">
        <v>0</v>
      </c>
      <c r="R474" s="142">
        <f>Q474*H474</f>
        <v>0</v>
      </c>
      <c r="S474" s="142">
        <v>0</v>
      </c>
      <c r="T474" s="143">
        <f>S474*H474</f>
        <v>0</v>
      </c>
      <c r="AR474" s="144" t="s">
        <v>311</v>
      </c>
      <c r="AT474" s="144" t="s">
        <v>307</v>
      </c>
      <c r="AU474" s="144" t="s">
        <v>86</v>
      </c>
      <c r="AY474" s="18" t="s">
        <v>305</v>
      </c>
      <c r="BE474" s="145">
        <f>IF(N474="základní",J474,0)</f>
        <v>0</v>
      </c>
      <c r="BF474" s="145">
        <f>IF(N474="snížená",J474,0)</f>
        <v>0</v>
      </c>
      <c r="BG474" s="145">
        <f>IF(N474="zákl. přenesená",J474,0)</f>
        <v>0</v>
      </c>
      <c r="BH474" s="145">
        <f>IF(N474="sníž. přenesená",J474,0)</f>
        <v>0</v>
      </c>
      <c r="BI474" s="145">
        <f>IF(N474="nulová",J474,0)</f>
        <v>0</v>
      </c>
      <c r="BJ474" s="18" t="s">
        <v>86</v>
      </c>
      <c r="BK474" s="145">
        <f>ROUND(I474*H474,2)</f>
        <v>0</v>
      </c>
      <c r="BL474" s="18" t="s">
        <v>311</v>
      </c>
      <c r="BM474" s="144" t="s">
        <v>2453</v>
      </c>
    </row>
    <row r="475" spans="2:65" s="1" customFormat="1" ht="11.25">
      <c r="B475" s="33"/>
      <c r="D475" s="146" t="s">
        <v>313</v>
      </c>
      <c r="F475" s="147" t="s">
        <v>7317</v>
      </c>
      <c r="I475" s="148"/>
      <c r="L475" s="33"/>
      <c r="M475" s="149"/>
      <c r="T475" s="54"/>
      <c r="AT475" s="18" t="s">
        <v>313</v>
      </c>
      <c r="AU475" s="18" t="s">
        <v>86</v>
      </c>
    </row>
    <row r="476" spans="2:65" s="1" customFormat="1" ht="16.5" customHeight="1">
      <c r="B476" s="33"/>
      <c r="C476" s="133" t="s">
        <v>1649</v>
      </c>
      <c r="D476" s="133" t="s">
        <v>307</v>
      </c>
      <c r="E476" s="134" t="s">
        <v>7539</v>
      </c>
      <c r="F476" s="135" t="s">
        <v>7375</v>
      </c>
      <c r="G476" s="136" t="s">
        <v>244</v>
      </c>
      <c r="H476" s="137">
        <v>192</v>
      </c>
      <c r="I476" s="138"/>
      <c r="J476" s="139">
        <f>ROUND(I476*H476,2)</f>
        <v>0</v>
      </c>
      <c r="K476" s="135" t="s">
        <v>721</v>
      </c>
      <c r="L476" s="33"/>
      <c r="M476" s="140" t="s">
        <v>42</v>
      </c>
      <c r="N476" s="141" t="s">
        <v>50</v>
      </c>
      <c r="P476" s="142">
        <f>O476*H476</f>
        <v>0</v>
      </c>
      <c r="Q476" s="142">
        <v>0</v>
      </c>
      <c r="R476" s="142">
        <f>Q476*H476</f>
        <v>0</v>
      </c>
      <c r="S476" s="142">
        <v>0</v>
      </c>
      <c r="T476" s="143">
        <f>S476*H476</f>
        <v>0</v>
      </c>
      <c r="AR476" s="144" t="s">
        <v>311</v>
      </c>
      <c r="AT476" s="144" t="s">
        <v>307</v>
      </c>
      <c r="AU476" s="144" t="s">
        <v>86</v>
      </c>
      <c r="AY476" s="18" t="s">
        <v>305</v>
      </c>
      <c r="BE476" s="145">
        <f>IF(N476="základní",J476,0)</f>
        <v>0</v>
      </c>
      <c r="BF476" s="145">
        <f>IF(N476="snížená",J476,0)</f>
        <v>0</v>
      </c>
      <c r="BG476" s="145">
        <f>IF(N476="zákl. přenesená",J476,0)</f>
        <v>0</v>
      </c>
      <c r="BH476" s="145">
        <f>IF(N476="sníž. přenesená",J476,0)</f>
        <v>0</v>
      </c>
      <c r="BI476" s="145">
        <f>IF(N476="nulová",J476,0)</f>
        <v>0</v>
      </c>
      <c r="BJ476" s="18" t="s">
        <v>86</v>
      </c>
      <c r="BK476" s="145">
        <f>ROUND(I476*H476,2)</f>
        <v>0</v>
      </c>
      <c r="BL476" s="18" t="s">
        <v>311</v>
      </c>
      <c r="BM476" s="144" t="s">
        <v>2461</v>
      </c>
    </row>
    <row r="477" spans="2:65" s="1" customFormat="1" ht="11.25">
      <c r="B477" s="33"/>
      <c r="D477" s="146" t="s">
        <v>313</v>
      </c>
      <c r="F477" s="147" t="s">
        <v>7375</v>
      </c>
      <c r="I477" s="148"/>
      <c r="L477" s="33"/>
      <c r="M477" s="149"/>
      <c r="T477" s="54"/>
      <c r="AT477" s="18" t="s">
        <v>313</v>
      </c>
      <c r="AU477" s="18" t="s">
        <v>86</v>
      </c>
    </row>
    <row r="478" spans="2:65" s="1" customFormat="1" ht="16.5" customHeight="1">
      <c r="B478" s="33"/>
      <c r="C478" s="133" t="s">
        <v>1656</v>
      </c>
      <c r="D478" s="133" t="s">
        <v>307</v>
      </c>
      <c r="E478" s="134" t="s">
        <v>7540</v>
      </c>
      <c r="F478" s="135" t="s">
        <v>7315</v>
      </c>
      <c r="G478" s="136" t="s">
        <v>199</v>
      </c>
      <c r="H478" s="137">
        <v>33</v>
      </c>
      <c r="I478" s="138"/>
      <c r="J478" s="139">
        <f>ROUND(I478*H478,2)</f>
        <v>0</v>
      </c>
      <c r="K478" s="135" t="s">
        <v>721</v>
      </c>
      <c r="L478" s="33"/>
      <c r="M478" s="140" t="s">
        <v>42</v>
      </c>
      <c r="N478" s="141" t="s">
        <v>50</v>
      </c>
      <c r="P478" s="142">
        <f>O478*H478</f>
        <v>0</v>
      </c>
      <c r="Q478" s="142">
        <v>0</v>
      </c>
      <c r="R478" s="142">
        <f>Q478*H478</f>
        <v>0</v>
      </c>
      <c r="S478" s="142">
        <v>0</v>
      </c>
      <c r="T478" s="143">
        <f>S478*H478</f>
        <v>0</v>
      </c>
      <c r="AR478" s="144" t="s">
        <v>311</v>
      </c>
      <c r="AT478" s="144" t="s">
        <v>307</v>
      </c>
      <c r="AU478" s="144" t="s">
        <v>86</v>
      </c>
      <c r="AY478" s="18" t="s">
        <v>305</v>
      </c>
      <c r="BE478" s="145">
        <f>IF(N478="základní",J478,0)</f>
        <v>0</v>
      </c>
      <c r="BF478" s="145">
        <f>IF(N478="snížená",J478,0)</f>
        <v>0</v>
      </c>
      <c r="BG478" s="145">
        <f>IF(N478="zákl. přenesená",J478,0)</f>
        <v>0</v>
      </c>
      <c r="BH478" s="145">
        <f>IF(N478="sníž. přenesená",J478,0)</f>
        <v>0</v>
      </c>
      <c r="BI478" s="145">
        <f>IF(N478="nulová",J478,0)</f>
        <v>0</v>
      </c>
      <c r="BJ478" s="18" t="s">
        <v>86</v>
      </c>
      <c r="BK478" s="145">
        <f>ROUND(I478*H478,2)</f>
        <v>0</v>
      </c>
      <c r="BL478" s="18" t="s">
        <v>311</v>
      </c>
      <c r="BM478" s="144" t="s">
        <v>2469</v>
      </c>
    </row>
    <row r="479" spans="2:65" s="1" customFormat="1" ht="11.25">
      <c r="B479" s="33"/>
      <c r="D479" s="146" t="s">
        <v>313</v>
      </c>
      <c r="F479" s="147" t="s">
        <v>7315</v>
      </c>
      <c r="I479" s="148"/>
      <c r="L479" s="33"/>
      <c r="M479" s="149"/>
      <c r="T479" s="54"/>
      <c r="AT479" s="18" t="s">
        <v>313</v>
      </c>
      <c r="AU479" s="18" t="s">
        <v>86</v>
      </c>
    </row>
    <row r="480" spans="2:65" s="11" customFormat="1" ht="25.9" customHeight="1">
      <c r="B480" s="121"/>
      <c r="D480" s="122" t="s">
        <v>78</v>
      </c>
      <c r="E480" s="123" t="s">
        <v>344</v>
      </c>
      <c r="F480" s="123" t="s">
        <v>7541</v>
      </c>
      <c r="I480" s="124"/>
      <c r="J480" s="125">
        <f>BK480</f>
        <v>0</v>
      </c>
      <c r="L480" s="121"/>
      <c r="M480" s="126"/>
      <c r="P480" s="127">
        <f>SUM(P481:P534)</f>
        <v>0</v>
      </c>
      <c r="R480" s="127">
        <f>SUM(R481:R534)</f>
        <v>0</v>
      </c>
      <c r="T480" s="128">
        <f>SUM(T481:T534)</f>
        <v>0</v>
      </c>
      <c r="AR480" s="122" t="s">
        <v>86</v>
      </c>
      <c r="AT480" s="129" t="s">
        <v>78</v>
      </c>
      <c r="AU480" s="129" t="s">
        <v>79</v>
      </c>
      <c r="AY480" s="122" t="s">
        <v>305</v>
      </c>
      <c r="BK480" s="130">
        <f>SUM(BK481:BK534)</f>
        <v>0</v>
      </c>
    </row>
    <row r="481" spans="2:65" s="1" customFormat="1" ht="37.9" customHeight="1">
      <c r="B481" s="33"/>
      <c r="C481" s="133" t="s">
        <v>1663</v>
      </c>
      <c r="D481" s="133" t="s">
        <v>307</v>
      </c>
      <c r="E481" s="134" t="s">
        <v>7542</v>
      </c>
      <c r="F481" s="135" t="s">
        <v>7543</v>
      </c>
      <c r="G481" s="136" t="s">
        <v>5668</v>
      </c>
      <c r="H481" s="137">
        <v>1</v>
      </c>
      <c r="I481" s="138"/>
      <c r="J481" s="139">
        <f>ROUND(I481*H481,2)</f>
        <v>0</v>
      </c>
      <c r="K481" s="135" t="s">
        <v>721</v>
      </c>
      <c r="L481" s="33"/>
      <c r="M481" s="140" t="s">
        <v>42</v>
      </c>
      <c r="N481" s="141" t="s">
        <v>50</v>
      </c>
      <c r="P481" s="142">
        <f>O481*H481</f>
        <v>0</v>
      </c>
      <c r="Q481" s="142">
        <v>0</v>
      </c>
      <c r="R481" s="142">
        <f>Q481*H481</f>
        <v>0</v>
      </c>
      <c r="S481" s="142">
        <v>0</v>
      </c>
      <c r="T481" s="143">
        <f>S481*H481</f>
        <v>0</v>
      </c>
      <c r="AR481" s="144" t="s">
        <v>311</v>
      </c>
      <c r="AT481" s="144" t="s">
        <v>307</v>
      </c>
      <c r="AU481" s="144" t="s">
        <v>86</v>
      </c>
      <c r="AY481" s="18" t="s">
        <v>305</v>
      </c>
      <c r="BE481" s="145">
        <f>IF(N481="základní",J481,0)</f>
        <v>0</v>
      </c>
      <c r="BF481" s="145">
        <f>IF(N481="snížená",J481,0)</f>
        <v>0</v>
      </c>
      <c r="BG481" s="145">
        <f>IF(N481="zákl. přenesená",J481,0)</f>
        <v>0</v>
      </c>
      <c r="BH481" s="145">
        <f>IF(N481="sníž. přenesená",J481,0)</f>
        <v>0</v>
      </c>
      <c r="BI481" s="145">
        <f>IF(N481="nulová",J481,0)</f>
        <v>0</v>
      </c>
      <c r="BJ481" s="18" t="s">
        <v>86</v>
      </c>
      <c r="BK481" s="145">
        <f>ROUND(I481*H481,2)</f>
        <v>0</v>
      </c>
      <c r="BL481" s="18" t="s">
        <v>311</v>
      </c>
      <c r="BM481" s="144" t="s">
        <v>2477</v>
      </c>
    </row>
    <row r="482" spans="2:65" s="1" customFormat="1" ht="19.5">
      <c r="B482" s="33"/>
      <c r="D482" s="146" t="s">
        <v>313</v>
      </c>
      <c r="F482" s="147" t="s">
        <v>7543</v>
      </c>
      <c r="I482" s="148"/>
      <c r="L482" s="33"/>
      <c r="M482" s="149"/>
      <c r="T482" s="54"/>
      <c r="AT482" s="18" t="s">
        <v>313</v>
      </c>
      <c r="AU482" s="18" t="s">
        <v>86</v>
      </c>
    </row>
    <row r="483" spans="2:65" s="1" customFormat="1" ht="37.9" customHeight="1">
      <c r="B483" s="33"/>
      <c r="C483" s="133" t="s">
        <v>1672</v>
      </c>
      <c r="D483" s="133" t="s">
        <v>307</v>
      </c>
      <c r="E483" s="134" t="s">
        <v>7544</v>
      </c>
      <c r="F483" s="135" t="s">
        <v>7545</v>
      </c>
      <c r="G483" s="136" t="s">
        <v>5668</v>
      </c>
      <c r="H483" s="137">
        <v>1</v>
      </c>
      <c r="I483" s="138"/>
      <c r="J483" s="139">
        <f>ROUND(I483*H483,2)</f>
        <v>0</v>
      </c>
      <c r="K483" s="135" t="s">
        <v>721</v>
      </c>
      <c r="L483" s="33"/>
      <c r="M483" s="140" t="s">
        <v>42</v>
      </c>
      <c r="N483" s="141" t="s">
        <v>50</v>
      </c>
      <c r="P483" s="142">
        <f>O483*H483</f>
        <v>0</v>
      </c>
      <c r="Q483" s="142">
        <v>0</v>
      </c>
      <c r="R483" s="142">
        <f>Q483*H483</f>
        <v>0</v>
      </c>
      <c r="S483" s="142">
        <v>0</v>
      </c>
      <c r="T483" s="143">
        <f>S483*H483</f>
        <v>0</v>
      </c>
      <c r="AR483" s="144" t="s">
        <v>311</v>
      </c>
      <c r="AT483" s="144" t="s">
        <v>307</v>
      </c>
      <c r="AU483" s="144" t="s">
        <v>86</v>
      </c>
      <c r="AY483" s="18" t="s">
        <v>305</v>
      </c>
      <c r="BE483" s="145">
        <f>IF(N483="základní",J483,0)</f>
        <v>0</v>
      </c>
      <c r="BF483" s="145">
        <f>IF(N483="snížená",J483,0)</f>
        <v>0</v>
      </c>
      <c r="BG483" s="145">
        <f>IF(N483="zákl. přenesená",J483,0)</f>
        <v>0</v>
      </c>
      <c r="BH483" s="145">
        <f>IF(N483="sníž. přenesená",J483,0)</f>
        <v>0</v>
      </c>
      <c r="BI483" s="145">
        <f>IF(N483="nulová",J483,0)</f>
        <v>0</v>
      </c>
      <c r="BJ483" s="18" t="s">
        <v>86</v>
      </c>
      <c r="BK483" s="145">
        <f>ROUND(I483*H483,2)</f>
        <v>0</v>
      </c>
      <c r="BL483" s="18" t="s">
        <v>311</v>
      </c>
      <c r="BM483" s="144" t="s">
        <v>2485</v>
      </c>
    </row>
    <row r="484" spans="2:65" s="1" customFormat="1" ht="29.25">
      <c r="B484" s="33"/>
      <c r="D484" s="146" t="s">
        <v>313</v>
      </c>
      <c r="F484" s="147" t="s">
        <v>7545</v>
      </c>
      <c r="I484" s="148"/>
      <c r="L484" s="33"/>
      <c r="M484" s="149"/>
      <c r="T484" s="54"/>
      <c r="AT484" s="18" t="s">
        <v>313</v>
      </c>
      <c r="AU484" s="18" t="s">
        <v>86</v>
      </c>
    </row>
    <row r="485" spans="2:65" s="1" customFormat="1" ht="37.9" customHeight="1">
      <c r="B485" s="33"/>
      <c r="C485" s="133" t="s">
        <v>1677</v>
      </c>
      <c r="D485" s="133" t="s">
        <v>307</v>
      </c>
      <c r="E485" s="134" t="s">
        <v>7546</v>
      </c>
      <c r="F485" s="135" t="s">
        <v>7547</v>
      </c>
      <c r="G485" s="136" t="s">
        <v>5668</v>
      </c>
      <c r="H485" s="137">
        <v>1</v>
      </c>
      <c r="I485" s="138"/>
      <c r="J485" s="139">
        <f>ROUND(I485*H485,2)</f>
        <v>0</v>
      </c>
      <c r="K485" s="135" t="s">
        <v>721</v>
      </c>
      <c r="L485" s="33"/>
      <c r="M485" s="140" t="s">
        <v>42</v>
      </c>
      <c r="N485" s="141" t="s">
        <v>50</v>
      </c>
      <c r="P485" s="142">
        <f>O485*H485</f>
        <v>0</v>
      </c>
      <c r="Q485" s="142">
        <v>0</v>
      </c>
      <c r="R485" s="142">
        <f>Q485*H485</f>
        <v>0</v>
      </c>
      <c r="S485" s="142">
        <v>0</v>
      </c>
      <c r="T485" s="143">
        <f>S485*H485</f>
        <v>0</v>
      </c>
      <c r="AR485" s="144" t="s">
        <v>311</v>
      </c>
      <c r="AT485" s="144" t="s">
        <v>307</v>
      </c>
      <c r="AU485" s="144" t="s">
        <v>86</v>
      </c>
      <c r="AY485" s="18" t="s">
        <v>305</v>
      </c>
      <c r="BE485" s="145">
        <f>IF(N485="základní",J485,0)</f>
        <v>0</v>
      </c>
      <c r="BF485" s="145">
        <f>IF(N485="snížená",J485,0)</f>
        <v>0</v>
      </c>
      <c r="BG485" s="145">
        <f>IF(N485="zákl. přenesená",J485,0)</f>
        <v>0</v>
      </c>
      <c r="BH485" s="145">
        <f>IF(N485="sníž. přenesená",J485,0)</f>
        <v>0</v>
      </c>
      <c r="BI485" s="145">
        <f>IF(N485="nulová",J485,0)</f>
        <v>0</v>
      </c>
      <c r="BJ485" s="18" t="s">
        <v>86</v>
      </c>
      <c r="BK485" s="145">
        <f>ROUND(I485*H485,2)</f>
        <v>0</v>
      </c>
      <c r="BL485" s="18" t="s">
        <v>311</v>
      </c>
      <c r="BM485" s="144" t="s">
        <v>2493</v>
      </c>
    </row>
    <row r="486" spans="2:65" s="1" customFormat="1" ht="19.5">
      <c r="B486" s="33"/>
      <c r="D486" s="146" t="s">
        <v>313</v>
      </c>
      <c r="F486" s="147" t="s">
        <v>7547</v>
      </c>
      <c r="I486" s="148"/>
      <c r="L486" s="33"/>
      <c r="M486" s="149"/>
      <c r="T486" s="54"/>
      <c r="AT486" s="18" t="s">
        <v>313</v>
      </c>
      <c r="AU486" s="18" t="s">
        <v>86</v>
      </c>
    </row>
    <row r="487" spans="2:65" s="1" customFormat="1" ht="24.2" customHeight="1">
      <c r="B487" s="33"/>
      <c r="C487" s="133" t="s">
        <v>1685</v>
      </c>
      <c r="D487" s="133" t="s">
        <v>307</v>
      </c>
      <c r="E487" s="134" t="s">
        <v>7548</v>
      </c>
      <c r="F487" s="135" t="s">
        <v>7445</v>
      </c>
      <c r="G487" s="136" t="s">
        <v>5668</v>
      </c>
      <c r="H487" s="137">
        <v>1</v>
      </c>
      <c r="I487" s="138"/>
      <c r="J487" s="139">
        <f>ROUND(I487*H487,2)</f>
        <v>0</v>
      </c>
      <c r="K487" s="135" t="s">
        <v>721</v>
      </c>
      <c r="L487" s="33"/>
      <c r="M487" s="140" t="s">
        <v>42</v>
      </c>
      <c r="N487" s="141" t="s">
        <v>50</v>
      </c>
      <c r="P487" s="142">
        <f>O487*H487</f>
        <v>0</v>
      </c>
      <c r="Q487" s="142">
        <v>0</v>
      </c>
      <c r="R487" s="142">
        <f>Q487*H487</f>
        <v>0</v>
      </c>
      <c r="S487" s="142">
        <v>0</v>
      </c>
      <c r="T487" s="143">
        <f>S487*H487</f>
        <v>0</v>
      </c>
      <c r="AR487" s="144" t="s">
        <v>311</v>
      </c>
      <c r="AT487" s="144" t="s">
        <v>307</v>
      </c>
      <c r="AU487" s="144" t="s">
        <v>86</v>
      </c>
      <c r="AY487" s="18" t="s">
        <v>305</v>
      </c>
      <c r="BE487" s="145">
        <f>IF(N487="základní",J487,0)</f>
        <v>0</v>
      </c>
      <c r="BF487" s="145">
        <f>IF(N487="snížená",J487,0)</f>
        <v>0</v>
      </c>
      <c r="BG487" s="145">
        <f>IF(N487="zákl. přenesená",J487,0)</f>
        <v>0</v>
      </c>
      <c r="BH487" s="145">
        <f>IF(N487="sníž. přenesená",J487,0)</f>
        <v>0</v>
      </c>
      <c r="BI487" s="145">
        <f>IF(N487="nulová",J487,0)</f>
        <v>0</v>
      </c>
      <c r="BJ487" s="18" t="s">
        <v>86</v>
      </c>
      <c r="BK487" s="145">
        <f>ROUND(I487*H487,2)</f>
        <v>0</v>
      </c>
      <c r="BL487" s="18" t="s">
        <v>311</v>
      </c>
      <c r="BM487" s="144" t="s">
        <v>2501</v>
      </c>
    </row>
    <row r="488" spans="2:65" s="1" customFormat="1" ht="19.5">
      <c r="B488" s="33"/>
      <c r="D488" s="146" t="s">
        <v>313</v>
      </c>
      <c r="F488" s="147" t="s">
        <v>7445</v>
      </c>
      <c r="I488" s="148"/>
      <c r="L488" s="33"/>
      <c r="M488" s="149"/>
      <c r="T488" s="54"/>
      <c r="AT488" s="18" t="s">
        <v>313</v>
      </c>
      <c r="AU488" s="18" t="s">
        <v>86</v>
      </c>
    </row>
    <row r="489" spans="2:65" s="1" customFormat="1" ht="33" customHeight="1">
      <c r="B489" s="33"/>
      <c r="C489" s="133" t="s">
        <v>1688</v>
      </c>
      <c r="D489" s="133" t="s">
        <v>307</v>
      </c>
      <c r="E489" s="134" t="s">
        <v>7549</v>
      </c>
      <c r="F489" s="135" t="s">
        <v>7550</v>
      </c>
      <c r="G489" s="136" t="s">
        <v>5668</v>
      </c>
      <c r="H489" s="137">
        <v>2</v>
      </c>
      <c r="I489" s="138"/>
      <c r="J489" s="139">
        <f>ROUND(I489*H489,2)</f>
        <v>0</v>
      </c>
      <c r="K489" s="135" t="s">
        <v>721</v>
      </c>
      <c r="L489" s="33"/>
      <c r="M489" s="140" t="s">
        <v>42</v>
      </c>
      <c r="N489" s="141" t="s">
        <v>50</v>
      </c>
      <c r="P489" s="142">
        <f>O489*H489</f>
        <v>0</v>
      </c>
      <c r="Q489" s="142">
        <v>0</v>
      </c>
      <c r="R489" s="142">
        <f>Q489*H489</f>
        <v>0</v>
      </c>
      <c r="S489" s="142">
        <v>0</v>
      </c>
      <c r="T489" s="143">
        <f>S489*H489</f>
        <v>0</v>
      </c>
      <c r="AR489" s="144" t="s">
        <v>311</v>
      </c>
      <c r="AT489" s="144" t="s">
        <v>307</v>
      </c>
      <c r="AU489" s="144" t="s">
        <v>86</v>
      </c>
      <c r="AY489" s="18" t="s">
        <v>305</v>
      </c>
      <c r="BE489" s="145">
        <f>IF(N489="základní",J489,0)</f>
        <v>0</v>
      </c>
      <c r="BF489" s="145">
        <f>IF(N489="snížená",J489,0)</f>
        <v>0</v>
      </c>
      <c r="BG489" s="145">
        <f>IF(N489="zákl. přenesená",J489,0)</f>
        <v>0</v>
      </c>
      <c r="BH489" s="145">
        <f>IF(N489="sníž. přenesená",J489,0)</f>
        <v>0</v>
      </c>
      <c r="BI489" s="145">
        <f>IF(N489="nulová",J489,0)</f>
        <v>0</v>
      </c>
      <c r="BJ489" s="18" t="s">
        <v>86</v>
      </c>
      <c r="BK489" s="145">
        <f>ROUND(I489*H489,2)</f>
        <v>0</v>
      </c>
      <c r="BL489" s="18" t="s">
        <v>311</v>
      </c>
      <c r="BM489" s="144" t="s">
        <v>2509</v>
      </c>
    </row>
    <row r="490" spans="2:65" s="1" customFormat="1" ht="19.5">
      <c r="B490" s="33"/>
      <c r="D490" s="146" t="s">
        <v>313</v>
      </c>
      <c r="F490" s="147" t="s">
        <v>7550</v>
      </c>
      <c r="I490" s="148"/>
      <c r="L490" s="33"/>
      <c r="M490" s="149"/>
      <c r="T490" s="54"/>
      <c r="AT490" s="18" t="s">
        <v>313</v>
      </c>
      <c r="AU490" s="18" t="s">
        <v>86</v>
      </c>
    </row>
    <row r="491" spans="2:65" s="1" customFormat="1" ht="37.9" customHeight="1">
      <c r="B491" s="33"/>
      <c r="C491" s="133" t="s">
        <v>1696</v>
      </c>
      <c r="D491" s="133" t="s">
        <v>307</v>
      </c>
      <c r="E491" s="134" t="s">
        <v>7551</v>
      </c>
      <c r="F491" s="135" t="s">
        <v>7514</v>
      </c>
      <c r="G491" s="136" t="s">
        <v>5668</v>
      </c>
      <c r="H491" s="137">
        <v>2</v>
      </c>
      <c r="I491" s="138"/>
      <c r="J491" s="139">
        <f>ROUND(I491*H491,2)</f>
        <v>0</v>
      </c>
      <c r="K491" s="135" t="s">
        <v>721</v>
      </c>
      <c r="L491" s="33"/>
      <c r="M491" s="140" t="s">
        <v>42</v>
      </c>
      <c r="N491" s="141" t="s">
        <v>50</v>
      </c>
      <c r="P491" s="142">
        <f>O491*H491</f>
        <v>0</v>
      </c>
      <c r="Q491" s="142">
        <v>0</v>
      </c>
      <c r="R491" s="142">
        <f>Q491*H491</f>
        <v>0</v>
      </c>
      <c r="S491" s="142">
        <v>0</v>
      </c>
      <c r="T491" s="143">
        <f>S491*H491</f>
        <v>0</v>
      </c>
      <c r="AR491" s="144" t="s">
        <v>311</v>
      </c>
      <c r="AT491" s="144" t="s">
        <v>307</v>
      </c>
      <c r="AU491" s="144" t="s">
        <v>86</v>
      </c>
      <c r="AY491" s="18" t="s">
        <v>305</v>
      </c>
      <c r="BE491" s="145">
        <f>IF(N491="základní",J491,0)</f>
        <v>0</v>
      </c>
      <c r="BF491" s="145">
        <f>IF(N491="snížená",J491,0)</f>
        <v>0</v>
      </c>
      <c r="BG491" s="145">
        <f>IF(N491="zákl. přenesená",J491,0)</f>
        <v>0</v>
      </c>
      <c r="BH491" s="145">
        <f>IF(N491="sníž. přenesená",J491,0)</f>
        <v>0</v>
      </c>
      <c r="BI491" s="145">
        <f>IF(N491="nulová",J491,0)</f>
        <v>0</v>
      </c>
      <c r="BJ491" s="18" t="s">
        <v>86</v>
      </c>
      <c r="BK491" s="145">
        <f>ROUND(I491*H491,2)</f>
        <v>0</v>
      </c>
      <c r="BL491" s="18" t="s">
        <v>311</v>
      </c>
      <c r="BM491" s="144" t="s">
        <v>2519</v>
      </c>
    </row>
    <row r="492" spans="2:65" s="1" customFormat="1" ht="19.5">
      <c r="B492" s="33"/>
      <c r="D492" s="146" t="s">
        <v>313</v>
      </c>
      <c r="F492" s="147" t="s">
        <v>7514</v>
      </c>
      <c r="I492" s="148"/>
      <c r="L492" s="33"/>
      <c r="M492" s="149"/>
      <c r="T492" s="54"/>
      <c r="AT492" s="18" t="s">
        <v>313</v>
      </c>
      <c r="AU492" s="18" t="s">
        <v>86</v>
      </c>
    </row>
    <row r="493" spans="2:65" s="1" customFormat="1" ht="24.2" customHeight="1">
      <c r="B493" s="33"/>
      <c r="C493" s="133" t="s">
        <v>1701</v>
      </c>
      <c r="D493" s="133" t="s">
        <v>307</v>
      </c>
      <c r="E493" s="134" t="s">
        <v>7552</v>
      </c>
      <c r="F493" s="135" t="s">
        <v>7344</v>
      </c>
      <c r="G493" s="136" t="s">
        <v>5668</v>
      </c>
      <c r="H493" s="137">
        <v>2</v>
      </c>
      <c r="I493" s="138"/>
      <c r="J493" s="139">
        <f>ROUND(I493*H493,2)</f>
        <v>0</v>
      </c>
      <c r="K493" s="135" t="s">
        <v>721</v>
      </c>
      <c r="L493" s="33"/>
      <c r="M493" s="140" t="s">
        <v>42</v>
      </c>
      <c r="N493" s="141" t="s">
        <v>50</v>
      </c>
      <c r="P493" s="142">
        <f>O493*H493</f>
        <v>0</v>
      </c>
      <c r="Q493" s="142">
        <v>0</v>
      </c>
      <c r="R493" s="142">
        <f>Q493*H493</f>
        <v>0</v>
      </c>
      <c r="S493" s="142">
        <v>0</v>
      </c>
      <c r="T493" s="143">
        <f>S493*H493</f>
        <v>0</v>
      </c>
      <c r="AR493" s="144" t="s">
        <v>311</v>
      </c>
      <c r="AT493" s="144" t="s">
        <v>307</v>
      </c>
      <c r="AU493" s="144" t="s">
        <v>86</v>
      </c>
      <c r="AY493" s="18" t="s">
        <v>305</v>
      </c>
      <c r="BE493" s="145">
        <f>IF(N493="základní",J493,0)</f>
        <v>0</v>
      </c>
      <c r="BF493" s="145">
        <f>IF(N493="snížená",J493,0)</f>
        <v>0</v>
      </c>
      <c r="BG493" s="145">
        <f>IF(N493="zákl. přenesená",J493,0)</f>
        <v>0</v>
      </c>
      <c r="BH493" s="145">
        <f>IF(N493="sníž. přenesená",J493,0)</f>
        <v>0</v>
      </c>
      <c r="BI493" s="145">
        <f>IF(N493="nulová",J493,0)</f>
        <v>0</v>
      </c>
      <c r="BJ493" s="18" t="s">
        <v>86</v>
      </c>
      <c r="BK493" s="145">
        <f>ROUND(I493*H493,2)</f>
        <v>0</v>
      </c>
      <c r="BL493" s="18" t="s">
        <v>311</v>
      </c>
      <c r="BM493" s="144" t="s">
        <v>2527</v>
      </c>
    </row>
    <row r="494" spans="2:65" s="1" customFormat="1" ht="11.25">
      <c r="B494" s="33"/>
      <c r="D494" s="146" t="s">
        <v>313</v>
      </c>
      <c r="F494" s="147" t="s">
        <v>7344</v>
      </c>
      <c r="I494" s="148"/>
      <c r="L494" s="33"/>
      <c r="M494" s="149"/>
      <c r="T494" s="54"/>
      <c r="AT494" s="18" t="s">
        <v>313</v>
      </c>
      <c r="AU494" s="18" t="s">
        <v>86</v>
      </c>
    </row>
    <row r="495" spans="2:65" s="1" customFormat="1" ht="24.2" customHeight="1">
      <c r="B495" s="33"/>
      <c r="C495" s="133" t="s">
        <v>1709</v>
      </c>
      <c r="D495" s="133" t="s">
        <v>307</v>
      </c>
      <c r="E495" s="134" t="s">
        <v>7553</v>
      </c>
      <c r="F495" s="135" t="s">
        <v>7396</v>
      </c>
      <c r="G495" s="136" t="s">
        <v>5668</v>
      </c>
      <c r="H495" s="137">
        <v>4</v>
      </c>
      <c r="I495" s="138"/>
      <c r="J495" s="139">
        <f>ROUND(I495*H495,2)</f>
        <v>0</v>
      </c>
      <c r="K495" s="135" t="s">
        <v>721</v>
      </c>
      <c r="L495" s="33"/>
      <c r="M495" s="140" t="s">
        <v>42</v>
      </c>
      <c r="N495" s="141" t="s">
        <v>50</v>
      </c>
      <c r="P495" s="142">
        <f>O495*H495</f>
        <v>0</v>
      </c>
      <c r="Q495" s="142">
        <v>0</v>
      </c>
      <c r="R495" s="142">
        <f>Q495*H495</f>
        <v>0</v>
      </c>
      <c r="S495" s="142">
        <v>0</v>
      </c>
      <c r="T495" s="143">
        <f>S495*H495</f>
        <v>0</v>
      </c>
      <c r="AR495" s="144" t="s">
        <v>311</v>
      </c>
      <c r="AT495" s="144" t="s">
        <v>307</v>
      </c>
      <c r="AU495" s="144" t="s">
        <v>86</v>
      </c>
      <c r="AY495" s="18" t="s">
        <v>305</v>
      </c>
      <c r="BE495" s="145">
        <f>IF(N495="základní",J495,0)</f>
        <v>0</v>
      </c>
      <c r="BF495" s="145">
        <f>IF(N495="snížená",J495,0)</f>
        <v>0</v>
      </c>
      <c r="BG495" s="145">
        <f>IF(N495="zákl. přenesená",J495,0)</f>
        <v>0</v>
      </c>
      <c r="BH495" s="145">
        <f>IF(N495="sníž. přenesená",J495,0)</f>
        <v>0</v>
      </c>
      <c r="BI495" s="145">
        <f>IF(N495="nulová",J495,0)</f>
        <v>0</v>
      </c>
      <c r="BJ495" s="18" t="s">
        <v>86</v>
      </c>
      <c r="BK495" s="145">
        <f>ROUND(I495*H495,2)</f>
        <v>0</v>
      </c>
      <c r="BL495" s="18" t="s">
        <v>311</v>
      </c>
      <c r="BM495" s="144" t="s">
        <v>2535</v>
      </c>
    </row>
    <row r="496" spans="2:65" s="1" customFormat="1" ht="11.25">
      <c r="B496" s="33"/>
      <c r="D496" s="146" t="s">
        <v>313</v>
      </c>
      <c r="F496" s="147" t="s">
        <v>7396</v>
      </c>
      <c r="I496" s="148"/>
      <c r="L496" s="33"/>
      <c r="M496" s="149"/>
      <c r="T496" s="54"/>
      <c r="AT496" s="18" t="s">
        <v>313</v>
      </c>
      <c r="AU496" s="18" t="s">
        <v>86</v>
      </c>
    </row>
    <row r="497" spans="2:65" s="1" customFormat="1" ht="24.2" customHeight="1">
      <c r="B497" s="33"/>
      <c r="C497" s="133" t="s">
        <v>1717</v>
      </c>
      <c r="D497" s="133" t="s">
        <v>307</v>
      </c>
      <c r="E497" s="134" t="s">
        <v>7554</v>
      </c>
      <c r="F497" s="135" t="s">
        <v>7346</v>
      </c>
      <c r="G497" s="136" t="s">
        <v>5668</v>
      </c>
      <c r="H497" s="137">
        <v>1</v>
      </c>
      <c r="I497" s="138"/>
      <c r="J497" s="139">
        <f>ROUND(I497*H497,2)</f>
        <v>0</v>
      </c>
      <c r="K497" s="135" t="s">
        <v>721</v>
      </c>
      <c r="L497" s="33"/>
      <c r="M497" s="140" t="s">
        <v>42</v>
      </c>
      <c r="N497" s="141" t="s">
        <v>50</v>
      </c>
      <c r="P497" s="142">
        <f>O497*H497</f>
        <v>0</v>
      </c>
      <c r="Q497" s="142">
        <v>0</v>
      </c>
      <c r="R497" s="142">
        <f>Q497*H497</f>
        <v>0</v>
      </c>
      <c r="S497" s="142">
        <v>0</v>
      </c>
      <c r="T497" s="143">
        <f>S497*H497</f>
        <v>0</v>
      </c>
      <c r="AR497" s="144" t="s">
        <v>311</v>
      </c>
      <c r="AT497" s="144" t="s">
        <v>307</v>
      </c>
      <c r="AU497" s="144" t="s">
        <v>86</v>
      </c>
      <c r="AY497" s="18" t="s">
        <v>305</v>
      </c>
      <c r="BE497" s="145">
        <f>IF(N497="základní",J497,0)</f>
        <v>0</v>
      </c>
      <c r="BF497" s="145">
        <f>IF(N497="snížená",J497,0)</f>
        <v>0</v>
      </c>
      <c r="BG497" s="145">
        <f>IF(N497="zákl. přenesená",J497,0)</f>
        <v>0</v>
      </c>
      <c r="BH497" s="145">
        <f>IF(N497="sníž. přenesená",J497,0)</f>
        <v>0</v>
      </c>
      <c r="BI497" s="145">
        <f>IF(N497="nulová",J497,0)</f>
        <v>0</v>
      </c>
      <c r="BJ497" s="18" t="s">
        <v>86</v>
      </c>
      <c r="BK497" s="145">
        <f>ROUND(I497*H497,2)</f>
        <v>0</v>
      </c>
      <c r="BL497" s="18" t="s">
        <v>311</v>
      </c>
      <c r="BM497" s="144" t="s">
        <v>2543</v>
      </c>
    </row>
    <row r="498" spans="2:65" s="1" customFormat="1" ht="11.25">
      <c r="B498" s="33"/>
      <c r="D498" s="146" t="s">
        <v>313</v>
      </c>
      <c r="F498" s="147" t="s">
        <v>7346</v>
      </c>
      <c r="I498" s="148"/>
      <c r="L498" s="33"/>
      <c r="M498" s="149"/>
      <c r="T498" s="54"/>
      <c r="AT498" s="18" t="s">
        <v>313</v>
      </c>
      <c r="AU498" s="18" t="s">
        <v>86</v>
      </c>
    </row>
    <row r="499" spans="2:65" s="1" customFormat="1" ht="55.5" customHeight="1">
      <c r="B499" s="33"/>
      <c r="C499" s="133" t="s">
        <v>1722</v>
      </c>
      <c r="D499" s="133" t="s">
        <v>307</v>
      </c>
      <c r="E499" s="134" t="s">
        <v>7555</v>
      </c>
      <c r="F499" s="135" t="s">
        <v>7556</v>
      </c>
      <c r="G499" s="136" t="s">
        <v>5668</v>
      </c>
      <c r="H499" s="137">
        <v>2</v>
      </c>
      <c r="I499" s="138"/>
      <c r="J499" s="139">
        <f>ROUND(I499*H499,2)</f>
        <v>0</v>
      </c>
      <c r="K499" s="135" t="s">
        <v>721</v>
      </c>
      <c r="L499" s="33"/>
      <c r="M499" s="140" t="s">
        <v>42</v>
      </c>
      <c r="N499" s="141" t="s">
        <v>50</v>
      </c>
      <c r="P499" s="142">
        <f>O499*H499</f>
        <v>0</v>
      </c>
      <c r="Q499" s="142">
        <v>0</v>
      </c>
      <c r="R499" s="142">
        <f>Q499*H499</f>
        <v>0</v>
      </c>
      <c r="S499" s="142">
        <v>0</v>
      </c>
      <c r="T499" s="143">
        <f>S499*H499</f>
        <v>0</v>
      </c>
      <c r="AR499" s="144" t="s">
        <v>311</v>
      </c>
      <c r="AT499" s="144" t="s">
        <v>307</v>
      </c>
      <c r="AU499" s="144" t="s">
        <v>86</v>
      </c>
      <c r="AY499" s="18" t="s">
        <v>305</v>
      </c>
      <c r="BE499" s="145">
        <f>IF(N499="základní",J499,0)</f>
        <v>0</v>
      </c>
      <c r="BF499" s="145">
        <f>IF(N499="snížená",J499,0)</f>
        <v>0</v>
      </c>
      <c r="BG499" s="145">
        <f>IF(N499="zákl. přenesená",J499,0)</f>
        <v>0</v>
      </c>
      <c r="BH499" s="145">
        <f>IF(N499="sníž. přenesená",J499,0)</f>
        <v>0</v>
      </c>
      <c r="BI499" s="145">
        <f>IF(N499="nulová",J499,0)</f>
        <v>0</v>
      </c>
      <c r="BJ499" s="18" t="s">
        <v>86</v>
      </c>
      <c r="BK499" s="145">
        <f>ROUND(I499*H499,2)</f>
        <v>0</v>
      </c>
      <c r="BL499" s="18" t="s">
        <v>311</v>
      </c>
      <c r="BM499" s="144" t="s">
        <v>2551</v>
      </c>
    </row>
    <row r="500" spans="2:65" s="1" customFormat="1" ht="39">
      <c r="B500" s="33"/>
      <c r="D500" s="146" t="s">
        <v>313</v>
      </c>
      <c r="F500" s="147" t="s">
        <v>7556</v>
      </c>
      <c r="I500" s="148"/>
      <c r="L500" s="33"/>
      <c r="M500" s="149"/>
      <c r="T500" s="54"/>
      <c r="AT500" s="18" t="s">
        <v>313</v>
      </c>
      <c r="AU500" s="18" t="s">
        <v>86</v>
      </c>
    </row>
    <row r="501" spans="2:65" s="1" customFormat="1" ht="24.2" customHeight="1">
      <c r="B501" s="33"/>
      <c r="C501" s="133" t="s">
        <v>1730</v>
      </c>
      <c r="D501" s="133" t="s">
        <v>307</v>
      </c>
      <c r="E501" s="134" t="s">
        <v>7557</v>
      </c>
      <c r="F501" s="135" t="s">
        <v>7558</v>
      </c>
      <c r="G501" s="136" t="s">
        <v>5668</v>
      </c>
      <c r="H501" s="137">
        <v>3</v>
      </c>
      <c r="I501" s="138"/>
      <c r="J501" s="139">
        <f>ROUND(I501*H501,2)</f>
        <v>0</v>
      </c>
      <c r="K501" s="135" t="s">
        <v>721</v>
      </c>
      <c r="L501" s="33"/>
      <c r="M501" s="140" t="s">
        <v>42</v>
      </c>
      <c r="N501" s="141" t="s">
        <v>50</v>
      </c>
      <c r="P501" s="142">
        <f>O501*H501</f>
        <v>0</v>
      </c>
      <c r="Q501" s="142">
        <v>0</v>
      </c>
      <c r="R501" s="142">
        <f>Q501*H501</f>
        <v>0</v>
      </c>
      <c r="S501" s="142">
        <v>0</v>
      </c>
      <c r="T501" s="143">
        <f>S501*H501</f>
        <v>0</v>
      </c>
      <c r="AR501" s="144" t="s">
        <v>311</v>
      </c>
      <c r="AT501" s="144" t="s">
        <v>307</v>
      </c>
      <c r="AU501" s="144" t="s">
        <v>86</v>
      </c>
      <c r="AY501" s="18" t="s">
        <v>305</v>
      </c>
      <c r="BE501" s="145">
        <f>IF(N501="základní",J501,0)</f>
        <v>0</v>
      </c>
      <c r="BF501" s="145">
        <f>IF(N501="snížená",J501,0)</f>
        <v>0</v>
      </c>
      <c r="BG501" s="145">
        <f>IF(N501="zákl. přenesená",J501,0)</f>
        <v>0</v>
      </c>
      <c r="BH501" s="145">
        <f>IF(N501="sníž. přenesená",J501,0)</f>
        <v>0</v>
      </c>
      <c r="BI501" s="145">
        <f>IF(N501="nulová",J501,0)</f>
        <v>0</v>
      </c>
      <c r="BJ501" s="18" t="s">
        <v>86</v>
      </c>
      <c r="BK501" s="145">
        <f>ROUND(I501*H501,2)</f>
        <v>0</v>
      </c>
      <c r="BL501" s="18" t="s">
        <v>311</v>
      </c>
      <c r="BM501" s="144" t="s">
        <v>2559</v>
      </c>
    </row>
    <row r="502" spans="2:65" s="1" customFormat="1" ht="19.5">
      <c r="B502" s="33"/>
      <c r="D502" s="146" t="s">
        <v>313</v>
      </c>
      <c r="F502" s="147" t="s">
        <v>7558</v>
      </c>
      <c r="I502" s="148"/>
      <c r="L502" s="33"/>
      <c r="M502" s="149"/>
      <c r="T502" s="54"/>
      <c r="AT502" s="18" t="s">
        <v>313</v>
      </c>
      <c r="AU502" s="18" t="s">
        <v>86</v>
      </c>
    </row>
    <row r="503" spans="2:65" s="1" customFormat="1" ht="24.2" customHeight="1">
      <c r="B503" s="33"/>
      <c r="C503" s="133" t="s">
        <v>1735</v>
      </c>
      <c r="D503" s="133" t="s">
        <v>307</v>
      </c>
      <c r="E503" s="134" t="s">
        <v>7559</v>
      </c>
      <c r="F503" s="135" t="s">
        <v>7560</v>
      </c>
      <c r="G503" s="136" t="s">
        <v>5668</v>
      </c>
      <c r="H503" s="137">
        <v>1</v>
      </c>
      <c r="I503" s="138"/>
      <c r="J503" s="139">
        <f>ROUND(I503*H503,2)</f>
        <v>0</v>
      </c>
      <c r="K503" s="135" t="s">
        <v>721</v>
      </c>
      <c r="L503" s="33"/>
      <c r="M503" s="140" t="s">
        <v>42</v>
      </c>
      <c r="N503" s="141" t="s">
        <v>50</v>
      </c>
      <c r="P503" s="142">
        <f>O503*H503</f>
        <v>0</v>
      </c>
      <c r="Q503" s="142">
        <v>0</v>
      </c>
      <c r="R503" s="142">
        <f>Q503*H503</f>
        <v>0</v>
      </c>
      <c r="S503" s="142">
        <v>0</v>
      </c>
      <c r="T503" s="143">
        <f>S503*H503</f>
        <v>0</v>
      </c>
      <c r="AR503" s="144" t="s">
        <v>311</v>
      </c>
      <c r="AT503" s="144" t="s">
        <v>307</v>
      </c>
      <c r="AU503" s="144" t="s">
        <v>86</v>
      </c>
      <c r="AY503" s="18" t="s">
        <v>305</v>
      </c>
      <c r="BE503" s="145">
        <f>IF(N503="základní",J503,0)</f>
        <v>0</v>
      </c>
      <c r="BF503" s="145">
        <f>IF(N503="snížená",J503,0)</f>
        <v>0</v>
      </c>
      <c r="BG503" s="145">
        <f>IF(N503="zákl. přenesená",J503,0)</f>
        <v>0</v>
      </c>
      <c r="BH503" s="145">
        <f>IF(N503="sníž. přenesená",J503,0)</f>
        <v>0</v>
      </c>
      <c r="BI503" s="145">
        <f>IF(N503="nulová",J503,0)</f>
        <v>0</v>
      </c>
      <c r="BJ503" s="18" t="s">
        <v>86</v>
      </c>
      <c r="BK503" s="145">
        <f>ROUND(I503*H503,2)</f>
        <v>0</v>
      </c>
      <c r="BL503" s="18" t="s">
        <v>311</v>
      </c>
      <c r="BM503" s="144" t="s">
        <v>2567</v>
      </c>
    </row>
    <row r="504" spans="2:65" s="1" customFormat="1" ht="19.5">
      <c r="B504" s="33"/>
      <c r="D504" s="146" t="s">
        <v>313</v>
      </c>
      <c r="F504" s="147" t="s">
        <v>7560</v>
      </c>
      <c r="I504" s="148"/>
      <c r="L504" s="33"/>
      <c r="M504" s="149"/>
      <c r="T504" s="54"/>
      <c r="AT504" s="18" t="s">
        <v>313</v>
      </c>
      <c r="AU504" s="18" t="s">
        <v>86</v>
      </c>
    </row>
    <row r="505" spans="2:65" s="1" customFormat="1" ht="33" customHeight="1">
      <c r="B505" s="33"/>
      <c r="C505" s="133" t="s">
        <v>1742</v>
      </c>
      <c r="D505" s="133" t="s">
        <v>307</v>
      </c>
      <c r="E505" s="134" t="s">
        <v>7561</v>
      </c>
      <c r="F505" s="135" t="s">
        <v>7562</v>
      </c>
      <c r="G505" s="136" t="s">
        <v>5668</v>
      </c>
      <c r="H505" s="137">
        <v>5</v>
      </c>
      <c r="I505" s="138"/>
      <c r="J505" s="139">
        <f>ROUND(I505*H505,2)</f>
        <v>0</v>
      </c>
      <c r="K505" s="135" t="s">
        <v>721</v>
      </c>
      <c r="L505" s="33"/>
      <c r="M505" s="140" t="s">
        <v>42</v>
      </c>
      <c r="N505" s="141" t="s">
        <v>50</v>
      </c>
      <c r="P505" s="142">
        <f>O505*H505</f>
        <v>0</v>
      </c>
      <c r="Q505" s="142">
        <v>0</v>
      </c>
      <c r="R505" s="142">
        <f>Q505*H505</f>
        <v>0</v>
      </c>
      <c r="S505" s="142">
        <v>0</v>
      </c>
      <c r="T505" s="143">
        <f>S505*H505</f>
        <v>0</v>
      </c>
      <c r="AR505" s="144" t="s">
        <v>311</v>
      </c>
      <c r="AT505" s="144" t="s">
        <v>307</v>
      </c>
      <c r="AU505" s="144" t="s">
        <v>86</v>
      </c>
      <c r="AY505" s="18" t="s">
        <v>305</v>
      </c>
      <c r="BE505" s="145">
        <f>IF(N505="základní",J505,0)</f>
        <v>0</v>
      </c>
      <c r="BF505" s="145">
        <f>IF(N505="snížená",J505,0)</f>
        <v>0</v>
      </c>
      <c r="BG505" s="145">
        <f>IF(N505="zákl. přenesená",J505,0)</f>
        <v>0</v>
      </c>
      <c r="BH505" s="145">
        <f>IF(N505="sníž. přenesená",J505,0)</f>
        <v>0</v>
      </c>
      <c r="BI505" s="145">
        <f>IF(N505="nulová",J505,0)</f>
        <v>0</v>
      </c>
      <c r="BJ505" s="18" t="s">
        <v>86</v>
      </c>
      <c r="BK505" s="145">
        <f>ROUND(I505*H505,2)</f>
        <v>0</v>
      </c>
      <c r="BL505" s="18" t="s">
        <v>311</v>
      </c>
      <c r="BM505" s="144" t="s">
        <v>2575</v>
      </c>
    </row>
    <row r="506" spans="2:65" s="1" customFormat="1" ht="19.5">
      <c r="B506" s="33"/>
      <c r="D506" s="146" t="s">
        <v>313</v>
      </c>
      <c r="F506" s="147" t="s">
        <v>7562</v>
      </c>
      <c r="I506" s="148"/>
      <c r="L506" s="33"/>
      <c r="M506" s="149"/>
      <c r="T506" s="54"/>
      <c r="AT506" s="18" t="s">
        <v>313</v>
      </c>
      <c r="AU506" s="18" t="s">
        <v>86</v>
      </c>
    </row>
    <row r="507" spans="2:65" s="1" customFormat="1" ht="33" customHeight="1">
      <c r="B507" s="33"/>
      <c r="C507" s="133" t="s">
        <v>1747</v>
      </c>
      <c r="D507" s="133" t="s">
        <v>307</v>
      </c>
      <c r="E507" s="134" t="s">
        <v>7563</v>
      </c>
      <c r="F507" s="135" t="s">
        <v>7564</v>
      </c>
      <c r="G507" s="136" t="s">
        <v>5668</v>
      </c>
      <c r="H507" s="137">
        <v>3</v>
      </c>
      <c r="I507" s="138"/>
      <c r="J507" s="139">
        <f>ROUND(I507*H507,2)</f>
        <v>0</v>
      </c>
      <c r="K507" s="135" t="s">
        <v>721</v>
      </c>
      <c r="L507" s="33"/>
      <c r="M507" s="140" t="s">
        <v>42</v>
      </c>
      <c r="N507" s="141" t="s">
        <v>50</v>
      </c>
      <c r="P507" s="142">
        <f>O507*H507</f>
        <v>0</v>
      </c>
      <c r="Q507" s="142">
        <v>0</v>
      </c>
      <c r="R507" s="142">
        <f>Q507*H507</f>
        <v>0</v>
      </c>
      <c r="S507" s="142">
        <v>0</v>
      </c>
      <c r="T507" s="143">
        <f>S507*H507</f>
        <v>0</v>
      </c>
      <c r="AR507" s="144" t="s">
        <v>311</v>
      </c>
      <c r="AT507" s="144" t="s">
        <v>307</v>
      </c>
      <c r="AU507" s="144" t="s">
        <v>86</v>
      </c>
      <c r="AY507" s="18" t="s">
        <v>305</v>
      </c>
      <c r="BE507" s="145">
        <f>IF(N507="základní",J507,0)</f>
        <v>0</v>
      </c>
      <c r="BF507" s="145">
        <f>IF(N507="snížená",J507,0)</f>
        <v>0</v>
      </c>
      <c r="BG507" s="145">
        <f>IF(N507="zákl. přenesená",J507,0)</f>
        <v>0</v>
      </c>
      <c r="BH507" s="145">
        <f>IF(N507="sníž. přenesená",J507,0)</f>
        <v>0</v>
      </c>
      <c r="BI507" s="145">
        <f>IF(N507="nulová",J507,0)</f>
        <v>0</v>
      </c>
      <c r="BJ507" s="18" t="s">
        <v>86</v>
      </c>
      <c r="BK507" s="145">
        <f>ROUND(I507*H507,2)</f>
        <v>0</v>
      </c>
      <c r="BL507" s="18" t="s">
        <v>311</v>
      </c>
      <c r="BM507" s="144" t="s">
        <v>2583</v>
      </c>
    </row>
    <row r="508" spans="2:65" s="1" customFormat="1" ht="19.5">
      <c r="B508" s="33"/>
      <c r="D508" s="146" t="s">
        <v>313</v>
      </c>
      <c r="F508" s="147" t="s">
        <v>7564</v>
      </c>
      <c r="I508" s="148"/>
      <c r="L508" s="33"/>
      <c r="M508" s="149"/>
      <c r="T508" s="54"/>
      <c r="AT508" s="18" t="s">
        <v>313</v>
      </c>
      <c r="AU508" s="18" t="s">
        <v>86</v>
      </c>
    </row>
    <row r="509" spans="2:65" s="1" customFormat="1" ht="21.75" customHeight="1">
      <c r="B509" s="33"/>
      <c r="C509" s="133" t="s">
        <v>1755</v>
      </c>
      <c r="D509" s="133" t="s">
        <v>307</v>
      </c>
      <c r="E509" s="134" t="s">
        <v>7565</v>
      </c>
      <c r="F509" s="135" t="s">
        <v>7460</v>
      </c>
      <c r="G509" s="136" t="s">
        <v>7293</v>
      </c>
      <c r="H509" s="137">
        <v>1</v>
      </c>
      <c r="I509" s="138"/>
      <c r="J509" s="139">
        <f>ROUND(I509*H509,2)</f>
        <v>0</v>
      </c>
      <c r="K509" s="135" t="s">
        <v>721</v>
      </c>
      <c r="L509" s="33"/>
      <c r="M509" s="140" t="s">
        <v>42</v>
      </c>
      <c r="N509" s="141" t="s">
        <v>50</v>
      </c>
      <c r="P509" s="142">
        <f>O509*H509</f>
        <v>0</v>
      </c>
      <c r="Q509" s="142">
        <v>0</v>
      </c>
      <c r="R509" s="142">
        <f>Q509*H509</f>
        <v>0</v>
      </c>
      <c r="S509" s="142">
        <v>0</v>
      </c>
      <c r="T509" s="143">
        <f>S509*H509</f>
        <v>0</v>
      </c>
      <c r="AR509" s="144" t="s">
        <v>311</v>
      </c>
      <c r="AT509" s="144" t="s">
        <v>307</v>
      </c>
      <c r="AU509" s="144" t="s">
        <v>86</v>
      </c>
      <c r="AY509" s="18" t="s">
        <v>305</v>
      </c>
      <c r="BE509" s="145">
        <f>IF(N509="základní",J509,0)</f>
        <v>0</v>
      </c>
      <c r="BF509" s="145">
        <f>IF(N509="snížená",J509,0)</f>
        <v>0</v>
      </c>
      <c r="BG509" s="145">
        <f>IF(N509="zákl. přenesená",J509,0)</f>
        <v>0</v>
      </c>
      <c r="BH509" s="145">
        <f>IF(N509="sníž. přenesená",J509,0)</f>
        <v>0</v>
      </c>
      <c r="BI509" s="145">
        <f>IF(N509="nulová",J509,0)</f>
        <v>0</v>
      </c>
      <c r="BJ509" s="18" t="s">
        <v>86</v>
      </c>
      <c r="BK509" s="145">
        <f>ROUND(I509*H509,2)</f>
        <v>0</v>
      </c>
      <c r="BL509" s="18" t="s">
        <v>311</v>
      </c>
      <c r="BM509" s="144" t="s">
        <v>2591</v>
      </c>
    </row>
    <row r="510" spans="2:65" s="1" customFormat="1" ht="11.25">
      <c r="B510" s="33"/>
      <c r="D510" s="146" t="s">
        <v>313</v>
      </c>
      <c r="F510" s="147" t="s">
        <v>7460</v>
      </c>
      <c r="I510" s="148"/>
      <c r="L510" s="33"/>
      <c r="M510" s="149"/>
      <c r="T510" s="54"/>
      <c r="AT510" s="18" t="s">
        <v>313</v>
      </c>
      <c r="AU510" s="18" t="s">
        <v>86</v>
      </c>
    </row>
    <row r="511" spans="2:65" s="1" customFormat="1" ht="21.75" customHeight="1">
      <c r="B511" s="33"/>
      <c r="C511" s="133" t="s">
        <v>1763</v>
      </c>
      <c r="D511" s="133" t="s">
        <v>307</v>
      </c>
      <c r="E511" s="134" t="s">
        <v>7566</v>
      </c>
      <c r="F511" s="135" t="s">
        <v>7533</v>
      </c>
      <c r="G511" s="136" t="s">
        <v>7293</v>
      </c>
      <c r="H511" s="137">
        <v>12</v>
      </c>
      <c r="I511" s="138"/>
      <c r="J511" s="139">
        <f>ROUND(I511*H511,2)</f>
        <v>0</v>
      </c>
      <c r="K511" s="135" t="s">
        <v>721</v>
      </c>
      <c r="L511" s="33"/>
      <c r="M511" s="140" t="s">
        <v>42</v>
      </c>
      <c r="N511" s="141" t="s">
        <v>50</v>
      </c>
      <c r="P511" s="142">
        <f>O511*H511</f>
        <v>0</v>
      </c>
      <c r="Q511" s="142">
        <v>0</v>
      </c>
      <c r="R511" s="142">
        <f>Q511*H511</f>
        <v>0</v>
      </c>
      <c r="S511" s="142">
        <v>0</v>
      </c>
      <c r="T511" s="143">
        <f>S511*H511</f>
        <v>0</v>
      </c>
      <c r="AR511" s="144" t="s">
        <v>311</v>
      </c>
      <c r="AT511" s="144" t="s">
        <v>307</v>
      </c>
      <c r="AU511" s="144" t="s">
        <v>86</v>
      </c>
      <c r="AY511" s="18" t="s">
        <v>305</v>
      </c>
      <c r="BE511" s="145">
        <f>IF(N511="základní",J511,0)</f>
        <v>0</v>
      </c>
      <c r="BF511" s="145">
        <f>IF(N511="snížená",J511,0)</f>
        <v>0</v>
      </c>
      <c r="BG511" s="145">
        <f>IF(N511="zákl. přenesená",J511,0)</f>
        <v>0</v>
      </c>
      <c r="BH511" s="145">
        <f>IF(N511="sníž. přenesená",J511,0)</f>
        <v>0</v>
      </c>
      <c r="BI511" s="145">
        <f>IF(N511="nulová",J511,0)</f>
        <v>0</v>
      </c>
      <c r="BJ511" s="18" t="s">
        <v>86</v>
      </c>
      <c r="BK511" s="145">
        <f>ROUND(I511*H511,2)</f>
        <v>0</v>
      </c>
      <c r="BL511" s="18" t="s">
        <v>311</v>
      </c>
      <c r="BM511" s="144" t="s">
        <v>2601</v>
      </c>
    </row>
    <row r="512" spans="2:65" s="1" customFormat="1" ht="11.25">
      <c r="B512" s="33"/>
      <c r="D512" s="146" t="s">
        <v>313</v>
      </c>
      <c r="F512" s="147" t="s">
        <v>7533</v>
      </c>
      <c r="I512" s="148"/>
      <c r="L512" s="33"/>
      <c r="M512" s="149"/>
      <c r="T512" s="54"/>
      <c r="AT512" s="18" t="s">
        <v>313</v>
      </c>
      <c r="AU512" s="18" t="s">
        <v>86</v>
      </c>
    </row>
    <row r="513" spans="2:65" s="1" customFormat="1" ht="21.75" customHeight="1">
      <c r="B513" s="33"/>
      <c r="C513" s="133" t="s">
        <v>1773</v>
      </c>
      <c r="D513" s="133" t="s">
        <v>307</v>
      </c>
      <c r="E513" s="134" t="s">
        <v>7567</v>
      </c>
      <c r="F513" s="135" t="s">
        <v>7292</v>
      </c>
      <c r="G513" s="136" t="s">
        <v>7293</v>
      </c>
      <c r="H513" s="137">
        <v>1</v>
      </c>
      <c r="I513" s="138"/>
      <c r="J513" s="139">
        <f>ROUND(I513*H513,2)</f>
        <v>0</v>
      </c>
      <c r="K513" s="135" t="s">
        <v>721</v>
      </c>
      <c r="L513" s="33"/>
      <c r="M513" s="140" t="s">
        <v>42</v>
      </c>
      <c r="N513" s="141" t="s">
        <v>50</v>
      </c>
      <c r="P513" s="142">
        <f>O513*H513</f>
        <v>0</v>
      </c>
      <c r="Q513" s="142">
        <v>0</v>
      </c>
      <c r="R513" s="142">
        <f>Q513*H513</f>
        <v>0</v>
      </c>
      <c r="S513" s="142">
        <v>0</v>
      </c>
      <c r="T513" s="143">
        <f>S513*H513</f>
        <v>0</v>
      </c>
      <c r="AR513" s="144" t="s">
        <v>311</v>
      </c>
      <c r="AT513" s="144" t="s">
        <v>307</v>
      </c>
      <c r="AU513" s="144" t="s">
        <v>86</v>
      </c>
      <c r="AY513" s="18" t="s">
        <v>305</v>
      </c>
      <c r="BE513" s="145">
        <f>IF(N513="základní",J513,0)</f>
        <v>0</v>
      </c>
      <c r="BF513" s="145">
        <f>IF(N513="snížená",J513,0)</f>
        <v>0</v>
      </c>
      <c r="BG513" s="145">
        <f>IF(N513="zákl. přenesená",J513,0)</f>
        <v>0</v>
      </c>
      <c r="BH513" s="145">
        <f>IF(N513="sníž. přenesená",J513,0)</f>
        <v>0</v>
      </c>
      <c r="BI513" s="145">
        <f>IF(N513="nulová",J513,0)</f>
        <v>0</v>
      </c>
      <c r="BJ513" s="18" t="s">
        <v>86</v>
      </c>
      <c r="BK513" s="145">
        <f>ROUND(I513*H513,2)</f>
        <v>0</v>
      </c>
      <c r="BL513" s="18" t="s">
        <v>311</v>
      </c>
      <c r="BM513" s="144" t="s">
        <v>2609</v>
      </c>
    </row>
    <row r="514" spans="2:65" s="1" customFormat="1" ht="11.25">
      <c r="B514" s="33"/>
      <c r="D514" s="146" t="s">
        <v>313</v>
      </c>
      <c r="F514" s="147" t="s">
        <v>7292</v>
      </c>
      <c r="I514" s="148"/>
      <c r="L514" s="33"/>
      <c r="M514" s="149"/>
      <c r="T514" s="54"/>
      <c r="AT514" s="18" t="s">
        <v>313</v>
      </c>
      <c r="AU514" s="18" t="s">
        <v>86</v>
      </c>
    </row>
    <row r="515" spans="2:65" s="1" customFormat="1" ht="21.75" customHeight="1">
      <c r="B515" s="33"/>
      <c r="C515" s="133" t="s">
        <v>1779</v>
      </c>
      <c r="D515" s="133" t="s">
        <v>307</v>
      </c>
      <c r="E515" s="134" t="s">
        <v>7568</v>
      </c>
      <c r="F515" s="135" t="s">
        <v>7536</v>
      </c>
      <c r="G515" s="136" t="s">
        <v>7293</v>
      </c>
      <c r="H515" s="137">
        <v>22</v>
      </c>
      <c r="I515" s="138"/>
      <c r="J515" s="139">
        <f>ROUND(I515*H515,2)</f>
        <v>0</v>
      </c>
      <c r="K515" s="135" t="s">
        <v>721</v>
      </c>
      <c r="L515" s="33"/>
      <c r="M515" s="140" t="s">
        <v>42</v>
      </c>
      <c r="N515" s="141" t="s">
        <v>50</v>
      </c>
      <c r="P515" s="142">
        <f>O515*H515</f>
        <v>0</v>
      </c>
      <c r="Q515" s="142">
        <v>0</v>
      </c>
      <c r="R515" s="142">
        <f>Q515*H515</f>
        <v>0</v>
      </c>
      <c r="S515" s="142">
        <v>0</v>
      </c>
      <c r="T515" s="143">
        <f>S515*H515</f>
        <v>0</v>
      </c>
      <c r="AR515" s="144" t="s">
        <v>311</v>
      </c>
      <c r="AT515" s="144" t="s">
        <v>307</v>
      </c>
      <c r="AU515" s="144" t="s">
        <v>86</v>
      </c>
      <c r="AY515" s="18" t="s">
        <v>305</v>
      </c>
      <c r="BE515" s="145">
        <f>IF(N515="základní",J515,0)</f>
        <v>0</v>
      </c>
      <c r="BF515" s="145">
        <f>IF(N515="snížená",J515,0)</f>
        <v>0</v>
      </c>
      <c r="BG515" s="145">
        <f>IF(N515="zákl. přenesená",J515,0)</f>
        <v>0</v>
      </c>
      <c r="BH515" s="145">
        <f>IF(N515="sníž. přenesená",J515,0)</f>
        <v>0</v>
      </c>
      <c r="BI515" s="145">
        <f>IF(N515="nulová",J515,0)</f>
        <v>0</v>
      </c>
      <c r="BJ515" s="18" t="s">
        <v>86</v>
      </c>
      <c r="BK515" s="145">
        <f>ROUND(I515*H515,2)</f>
        <v>0</v>
      </c>
      <c r="BL515" s="18" t="s">
        <v>311</v>
      </c>
      <c r="BM515" s="144" t="s">
        <v>2617</v>
      </c>
    </row>
    <row r="516" spans="2:65" s="1" customFormat="1" ht="11.25">
      <c r="B516" s="33"/>
      <c r="D516" s="146" t="s">
        <v>313</v>
      </c>
      <c r="F516" s="147" t="s">
        <v>7536</v>
      </c>
      <c r="I516" s="148"/>
      <c r="L516" s="33"/>
      <c r="M516" s="149"/>
      <c r="T516" s="54"/>
      <c r="AT516" s="18" t="s">
        <v>313</v>
      </c>
      <c r="AU516" s="18" t="s">
        <v>86</v>
      </c>
    </row>
    <row r="517" spans="2:65" s="1" customFormat="1" ht="21.75" customHeight="1">
      <c r="B517" s="33"/>
      <c r="C517" s="133" t="s">
        <v>1783</v>
      </c>
      <c r="D517" s="133" t="s">
        <v>307</v>
      </c>
      <c r="E517" s="134" t="s">
        <v>7569</v>
      </c>
      <c r="F517" s="135" t="s">
        <v>7295</v>
      </c>
      <c r="G517" s="136" t="s">
        <v>7293</v>
      </c>
      <c r="H517" s="137">
        <v>1</v>
      </c>
      <c r="I517" s="138"/>
      <c r="J517" s="139">
        <f>ROUND(I517*H517,2)</f>
        <v>0</v>
      </c>
      <c r="K517" s="135" t="s">
        <v>721</v>
      </c>
      <c r="L517" s="33"/>
      <c r="M517" s="140" t="s">
        <v>42</v>
      </c>
      <c r="N517" s="141" t="s">
        <v>50</v>
      </c>
      <c r="P517" s="142">
        <f>O517*H517</f>
        <v>0</v>
      </c>
      <c r="Q517" s="142">
        <v>0</v>
      </c>
      <c r="R517" s="142">
        <f>Q517*H517</f>
        <v>0</v>
      </c>
      <c r="S517" s="142">
        <v>0</v>
      </c>
      <c r="T517" s="143">
        <f>S517*H517</f>
        <v>0</v>
      </c>
      <c r="AR517" s="144" t="s">
        <v>311</v>
      </c>
      <c r="AT517" s="144" t="s">
        <v>307</v>
      </c>
      <c r="AU517" s="144" t="s">
        <v>86</v>
      </c>
      <c r="AY517" s="18" t="s">
        <v>305</v>
      </c>
      <c r="BE517" s="145">
        <f>IF(N517="základní",J517,0)</f>
        <v>0</v>
      </c>
      <c r="BF517" s="145">
        <f>IF(N517="snížená",J517,0)</f>
        <v>0</v>
      </c>
      <c r="BG517" s="145">
        <f>IF(N517="zákl. přenesená",J517,0)</f>
        <v>0</v>
      </c>
      <c r="BH517" s="145">
        <f>IF(N517="sníž. přenesená",J517,0)</f>
        <v>0</v>
      </c>
      <c r="BI517" s="145">
        <f>IF(N517="nulová",J517,0)</f>
        <v>0</v>
      </c>
      <c r="BJ517" s="18" t="s">
        <v>86</v>
      </c>
      <c r="BK517" s="145">
        <f>ROUND(I517*H517,2)</f>
        <v>0</v>
      </c>
      <c r="BL517" s="18" t="s">
        <v>311</v>
      </c>
      <c r="BM517" s="144" t="s">
        <v>2625</v>
      </c>
    </row>
    <row r="518" spans="2:65" s="1" customFormat="1" ht="11.25">
      <c r="B518" s="33"/>
      <c r="D518" s="146" t="s">
        <v>313</v>
      </c>
      <c r="F518" s="147" t="s">
        <v>7295</v>
      </c>
      <c r="I518" s="148"/>
      <c r="L518" s="33"/>
      <c r="M518" s="149"/>
      <c r="T518" s="54"/>
      <c r="AT518" s="18" t="s">
        <v>313</v>
      </c>
      <c r="AU518" s="18" t="s">
        <v>86</v>
      </c>
    </row>
    <row r="519" spans="2:65" s="1" customFormat="1" ht="21.75" customHeight="1">
      <c r="B519" s="33"/>
      <c r="C519" s="133" t="s">
        <v>1787</v>
      </c>
      <c r="D519" s="133" t="s">
        <v>307</v>
      </c>
      <c r="E519" s="134" t="s">
        <v>7570</v>
      </c>
      <c r="F519" s="135" t="s">
        <v>7297</v>
      </c>
      <c r="G519" s="136" t="s">
        <v>7293</v>
      </c>
      <c r="H519" s="137">
        <v>1</v>
      </c>
      <c r="I519" s="138"/>
      <c r="J519" s="139">
        <f>ROUND(I519*H519,2)</f>
        <v>0</v>
      </c>
      <c r="K519" s="135" t="s">
        <v>721</v>
      </c>
      <c r="L519" s="33"/>
      <c r="M519" s="140" t="s">
        <v>42</v>
      </c>
      <c r="N519" s="141" t="s">
        <v>50</v>
      </c>
      <c r="P519" s="142">
        <f>O519*H519</f>
        <v>0</v>
      </c>
      <c r="Q519" s="142">
        <v>0</v>
      </c>
      <c r="R519" s="142">
        <f>Q519*H519</f>
        <v>0</v>
      </c>
      <c r="S519" s="142">
        <v>0</v>
      </c>
      <c r="T519" s="143">
        <f>S519*H519</f>
        <v>0</v>
      </c>
      <c r="AR519" s="144" t="s">
        <v>311</v>
      </c>
      <c r="AT519" s="144" t="s">
        <v>307</v>
      </c>
      <c r="AU519" s="144" t="s">
        <v>86</v>
      </c>
      <c r="AY519" s="18" t="s">
        <v>305</v>
      </c>
      <c r="BE519" s="145">
        <f>IF(N519="základní",J519,0)</f>
        <v>0</v>
      </c>
      <c r="BF519" s="145">
        <f>IF(N519="snížená",J519,0)</f>
        <v>0</v>
      </c>
      <c r="BG519" s="145">
        <f>IF(N519="zákl. přenesená",J519,0)</f>
        <v>0</v>
      </c>
      <c r="BH519" s="145">
        <f>IF(N519="sníž. přenesená",J519,0)</f>
        <v>0</v>
      </c>
      <c r="BI519" s="145">
        <f>IF(N519="nulová",J519,0)</f>
        <v>0</v>
      </c>
      <c r="BJ519" s="18" t="s">
        <v>86</v>
      </c>
      <c r="BK519" s="145">
        <f>ROUND(I519*H519,2)</f>
        <v>0</v>
      </c>
      <c r="BL519" s="18" t="s">
        <v>311</v>
      </c>
      <c r="BM519" s="144" t="s">
        <v>2633</v>
      </c>
    </row>
    <row r="520" spans="2:65" s="1" customFormat="1" ht="11.25">
      <c r="B520" s="33"/>
      <c r="D520" s="146" t="s">
        <v>313</v>
      </c>
      <c r="F520" s="147" t="s">
        <v>7297</v>
      </c>
      <c r="I520" s="148"/>
      <c r="L520" s="33"/>
      <c r="M520" s="149"/>
      <c r="T520" s="54"/>
      <c r="AT520" s="18" t="s">
        <v>313</v>
      </c>
      <c r="AU520" s="18" t="s">
        <v>86</v>
      </c>
    </row>
    <row r="521" spans="2:65" s="1" customFormat="1" ht="21.75" customHeight="1">
      <c r="B521" s="33"/>
      <c r="C521" s="133" t="s">
        <v>1791</v>
      </c>
      <c r="D521" s="133" t="s">
        <v>307</v>
      </c>
      <c r="E521" s="134" t="s">
        <v>7571</v>
      </c>
      <c r="F521" s="135" t="s">
        <v>7299</v>
      </c>
      <c r="G521" s="136" t="s">
        <v>7293</v>
      </c>
      <c r="H521" s="137">
        <v>16</v>
      </c>
      <c r="I521" s="138"/>
      <c r="J521" s="139">
        <f>ROUND(I521*H521,2)</f>
        <v>0</v>
      </c>
      <c r="K521" s="135" t="s">
        <v>721</v>
      </c>
      <c r="L521" s="33"/>
      <c r="M521" s="140" t="s">
        <v>42</v>
      </c>
      <c r="N521" s="141" t="s">
        <v>50</v>
      </c>
      <c r="P521" s="142">
        <f>O521*H521</f>
        <v>0</v>
      </c>
      <c r="Q521" s="142">
        <v>0</v>
      </c>
      <c r="R521" s="142">
        <f>Q521*H521</f>
        <v>0</v>
      </c>
      <c r="S521" s="142">
        <v>0</v>
      </c>
      <c r="T521" s="143">
        <f>S521*H521</f>
        <v>0</v>
      </c>
      <c r="AR521" s="144" t="s">
        <v>311</v>
      </c>
      <c r="AT521" s="144" t="s">
        <v>307</v>
      </c>
      <c r="AU521" s="144" t="s">
        <v>86</v>
      </c>
      <c r="AY521" s="18" t="s">
        <v>305</v>
      </c>
      <c r="BE521" s="145">
        <f>IF(N521="základní",J521,0)</f>
        <v>0</v>
      </c>
      <c r="BF521" s="145">
        <f>IF(N521="snížená",J521,0)</f>
        <v>0</v>
      </c>
      <c r="BG521" s="145">
        <f>IF(N521="zákl. přenesená",J521,0)</f>
        <v>0</v>
      </c>
      <c r="BH521" s="145">
        <f>IF(N521="sníž. přenesená",J521,0)</f>
        <v>0</v>
      </c>
      <c r="BI521" s="145">
        <f>IF(N521="nulová",J521,0)</f>
        <v>0</v>
      </c>
      <c r="BJ521" s="18" t="s">
        <v>86</v>
      </c>
      <c r="BK521" s="145">
        <f>ROUND(I521*H521,2)</f>
        <v>0</v>
      </c>
      <c r="BL521" s="18" t="s">
        <v>311</v>
      </c>
      <c r="BM521" s="144" t="s">
        <v>2641</v>
      </c>
    </row>
    <row r="522" spans="2:65" s="1" customFormat="1" ht="11.25">
      <c r="B522" s="33"/>
      <c r="D522" s="146" t="s">
        <v>313</v>
      </c>
      <c r="F522" s="147" t="s">
        <v>7299</v>
      </c>
      <c r="I522" s="148"/>
      <c r="L522" s="33"/>
      <c r="M522" s="149"/>
      <c r="T522" s="54"/>
      <c r="AT522" s="18" t="s">
        <v>313</v>
      </c>
      <c r="AU522" s="18" t="s">
        <v>86</v>
      </c>
    </row>
    <row r="523" spans="2:65" s="1" customFormat="1" ht="21.75" customHeight="1">
      <c r="B523" s="33"/>
      <c r="C523" s="133" t="s">
        <v>1795</v>
      </c>
      <c r="D523" s="133" t="s">
        <v>307</v>
      </c>
      <c r="E523" s="134" t="s">
        <v>7572</v>
      </c>
      <c r="F523" s="135" t="s">
        <v>7301</v>
      </c>
      <c r="G523" s="136" t="s">
        <v>7293</v>
      </c>
      <c r="H523" s="137">
        <v>17</v>
      </c>
      <c r="I523" s="138"/>
      <c r="J523" s="139">
        <f>ROUND(I523*H523,2)</f>
        <v>0</v>
      </c>
      <c r="K523" s="135" t="s">
        <v>721</v>
      </c>
      <c r="L523" s="33"/>
      <c r="M523" s="140" t="s">
        <v>42</v>
      </c>
      <c r="N523" s="141" t="s">
        <v>50</v>
      </c>
      <c r="P523" s="142">
        <f>O523*H523</f>
        <v>0</v>
      </c>
      <c r="Q523" s="142">
        <v>0</v>
      </c>
      <c r="R523" s="142">
        <f>Q523*H523</f>
        <v>0</v>
      </c>
      <c r="S523" s="142">
        <v>0</v>
      </c>
      <c r="T523" s="143">
        <f>S523*H523</f>
        <v>0</v>
      </c>
      <c r="AR523" s="144" t="s">
        <v>311</v>
      </c>
      <c r="AT523" s="144" t="s">
        <v>307</v>
      </c>
      <c r="AU523" s="144" t="s">
        <v>86</v>
      </c>
      <c r="AY523" s="18" t="s">
        <v>305</v>
      </c>
      <c r="BE523" s="145">
        <f>IF(N523="základní",J523,0)</f>
        <v>0</v>
      </c>
      <c r="BF523" s="145">
        <f>IF(N523="snížená",J523,0)</f>
        <v>0</v>
      </c>
      <c r="BG523" s="145">
        <f>IF(N523="zákl. přenesená",J523,0)</f>
        <v>0</v>
      </c>
      <c r="BH523" s="145">
        <f>IF(N523="sníž. přenesená",J523,0)</f>
        <v>0</v>
      </c>
      <c r="BI523" s="145">
        <f>IF(N523="nulová",J523,0)</f>
        <v>0</v>
      </c>
      <c r="BJ523" s="18" t="s">
        <v>86</v>
      </c>
      <c r="BK523" s="145">
        <f>ROUND(I523*H523,2)</f>
        <v>0</v>
      </c>
      <c r="BL523" s="18" t="s">
        <v>311</v>
      </c>
      <c r="BM523" s="144" t="s">
        <v>2649</v>
      </c>
    </row>
    <row r="524" spans="2:65" s="1" customFormat="1" ht="11.25">
      <c r="B524" s="33"/>
      <c r="D524" s="146" t="s">
        <v>313</v>
      </c>
      <c r="F524" s="147" t="s">
        <v>7301</v>
      </c>
      <c r="I524" s="148"/>
      <c r="L524" s="33"/>
      <c r="M524" s="149"/>
      <c r="T524" s="54"/>
      <c r="AT524" s="18" t="s">
        <v>313</v>
      </c>
      <c r="AU524" s="18" t="s">
        <v>86</v>
      </c>
    </row>
    <row r="525" spans="2:65" s="1" customFormat="1" ht="21.75" customHeight="1">
      <c r="B525" s="33"/>
      <c r="C525" s="133" t="s">
        <v>1799</v>
      </c>
      <c r="D525" s="133" t="s">
        <v>307</v>
      </c>
      <c r="E525" s="134" t="s">
        <v>7573</v>
      </c>
      <c r="F525" s="135" t="s">
        <v>7303</v>
      </c>
      <c r="G525" s="136" t="s">
        <v>7293</v>
      </c>
      <c r="H525" s="137">
        <v>5</v>
      </c>
      <c r="I525" s="138"/>
      <c r="J525" s="139">
        <f>ROUND(I525*H525,2)</f>
        <v>0</v>
      </c>
      <c r="K525" s="135" t="s">
        <v>721</v>
      </c>
      <c r="L525" s="33"/>
      <c r="M525" s="140" t="s">
        <v>42</v>
      </c>
      <c r="N525" s="141" t="s">
        <v>50</v>
      </c>
      <c r="P525" s="142">
        <f>O525*H525</f>
        <v>0</v>
      </c>
      <c r="Q525" s="142">
        <v>0</v>
      </c>
      <c r="R525" s="142">
        <f>Q525*H525</f>
        <v>0</v>
      </c>
      <c r="S525" s="142">
        <v>0</v>
      </c>
      <c r="T525" s="143">
        <f>S525*H525</f>
        <v>0</v>
      </c>
      <c r="AR525" s="144" t="s">
        <v>311</v>
      </c>
      <c r="AT525" s="144" t="s">
        <v>307</v>
      </c>
      <c r="AU525" s="144" t="s">
        <v>86</v>
      </c>
      <c r="AY525" s="18" t="s">
        <v>305</v>
      </c>
      <c r="BE525" s="145">
        <f>IF(N525="základní",J525,0)</f>
        <v>0</v>
      </c>
      <c r="BF525" s="145">
        <f>IF(N525="snížená",J525,0)</f>
        <v>0</v>
      </c>
      <c r="BG525" s="145">
        <f>IF(N525="zákl. přenesená",J525,0)</f>
        <v>0</v>
      </c>
      <c r="BH525" s="145">
        <f>IF(N525="sníž. přenesená",J525,0)</f>
        <v>0</v>
      </c>
      <c r="BI525" s="145">
        <f>IF(N525="nulová",J525,0)</f>
        <v>0</v>
      </c>
      <c r="BJ525" s="18" t="s">
        <v>86</v>
      </c>
      <c r="BK525" s="145">
        <f>ROUND(I525*H525,2)</f>
        <v>0</v>
      </c>
      <c r="BL525" s="18" t="s">
        <v>311</v>
      </c>
      <c r="BM525" s="144" t="s">
        <v>2657</v>
      </c>
    </row>
    <row r="526" spans="2:65" s="1" customFormat="1" ht="11.25">
      <c r="B526" s="33"/>
      <c r="D526" s="146" t="s">
        <v>313</v>
      </c>
      <c r="F526" s="147" t="s">
        <v>7303</v>
      </c>
      <c r="I526" s="148"/>
      <c r="L526" s="33"/>
      <c r="M526" s="149"/>
      <c r="T526" s="54"/>
      <c r="AT526" s="18" t="s">
        <v>313</v>
      </c>
      <c r="AU526" s="18" t="s">
        <v>86</v>
      </c>
    </row>
    <row r="527" spans="2:65" s="1" customFormat="1" ht="16.5" customHeight="1">
      <c r="B527" s="33"/>
      <c r="C527" s="133" t="s">
        <v>1803</v>
      </c>
      <c r="D527" s="133" t="s">
        <v>307</v>
      </c>
      <c r="E527" s="134" t="s">
        <v>7574</v>
      </c>
      <c r="F527" s="135" t="s">
        <v>7371</v>
      </c>
      <c r="G527" s="136" t="s">
        <v>7293</v>
      </c>
      <c r="H527" s="137">
        <v>5</v>
      </c>
      <c r="I527" s="138"/>
      <c r="J527" s="139">
        <f>ROUND(I527*H527,2)</f>
        <v>0</v>
      </c>
      <c r="K527" s="135" t="s">
        <v>721</v>
      </c>
      <c r="L527" s="33"/>
      <c r="M527" s="140" t="s">
        <v>42</v>
      </c>
      <c r="N527" s="141" t="s">
        <v>50</v>
      </c>
      <c r="P527" s="142">
        <f>O527*H527</f>
        <v>0</v>
      </c>
      <c r="Q527" s="142">
        <v>0</v>
      </c>
      <c r="R527" s="142">
        <f>Q527*H527</f>
        <v>0</v>
      </c>
      <c r="S527" s="142">
        <v>0</v>
      </c>
      <c r="T527" s="143">
        <f>S527*H527</f>
        <v>0</v>
      </c>
      <c r="AR527" s="144" t="s">
        <v>311</v>
      </c>
      <c r="AT527" s="144" t="s">
        <v>307</v>
      </c>
      <c r="AU527" s="144" t="s">
        <v>86</v>
      </c>
      <c r="AY527" s="18" t="s">
        <v>305</v>
      </c>
      <c r="BE527" s="145">
        <f>IF(N527="základní",J527,0)</f>
        <v>0</v>
      </c>
      <c r="BF527" s="145">
        <f>IF(N527="snížená",J527,0)</f>
        <v>0</v>
      </c>
      <c r="BG527" s="145">
        <f>IF(N527="zákl. přenesená",J527,0)</f>
        <v>0</v>
      </c>
      <c r="BH527" s="145">
        <f>IF(N527="sníž. přenesená",J527,0)</f>
        <v>0</v>
      </c>
      <c r="BI527" s="145">
        <f>IF(N527="nulová",J527,0)</f>
        <v>0</v>
      </c>
      <c r="BJ527" s="18" t="s">
        <v>86</v>
      </c>
      <c r="BK527" s="145">
        <f>ROUND(I527*H527,2)</f>
        <v>0</v>
      </c>
      <c r="BL527" s="18" t="s">
        <v>311</v>
      </c>
      <c r="BM527" s="144" t="s">
        <v>2665</v>
      </c>
    </row>
    <row r="528" spans="2:65" s="1" customFormat="1" ht="11.25">
      <c r="B528" s="33"/>
      <c r="D528" s="146" t="s">
        <v>313</v>
      </c>
      <c r="F528" s="147" t="s">
        <v>7371</v>
      </c>
      <c r="I528" s="148"/>
      <c r="L528" s="33"/>
      <c r="M528" s="149"/>
      <c r="T528" s="54"/>
      <c r="AT528" s="18" t="s">
        <v>313</v>
      </c>
      <c r="AU528" s="18" t="s">
        <v>86</v>
      </c>
    </row>
    <row r="529" spans="2:65" s="1" customFormat="1" ht="16.5" customHeight="1">
      <c r="B529" s="33"/>
      <c r="C529" s="133" t="s">
        <v>1807</v>
      </c>
      <c r="D529" s="133" t="s">
        <v>307</v>
      </c>
      <c r="E529" s="134" t="s">
        <v>7575</v>
      </c>
      <c r="F529" s="135" t="s">
        <v>7307</v>
      </c>
      <c r="G529" s="136" t="s">
        <v>7293</v>
      </c>
      <c r="H529" s="137">
        <v>2</v>
      </c>
      <c r="I529" s="138"/>
      <c r="J529" s="139">
        <f>ROUND(I529*H529,2)</f>
        <v>0</v>
      </c>
      <c r="K529" s="135" t="s">
        <v>721</v>
      </c>
      <c r="L529" s="33"/>
      <c r="M529" s="140" t="s">
        <v>42</v>
      </c>
      <c r="N529" s="141" t="s">
        <v>50</v>
      </c>
      <c r="P529" s="142">
        <f>O529*H529</f>
        <v>0</v>
      </c>
      <c r="Q529" s="142">
        <v>0</v>
      </c>
      <c r="R529" s="142">
        <f>Q529*H529</f>
        <v>0</v>
      </c>
      <c r="S529" s="142">
        <v>0</v>
      </c>
      <c r="T529" s="143">
        <f>S529*H529</f>
        <v>0</v>
      </c>
      <c r="AR529" s="144" t="s">
        <v>311</v>
      </c>
      <c r="AT529" s="144" t="s">
        <v>307</v>
      </c>
      <c r="AU529" s="144" t="s">
        <v>86</v>
      </c>
      <c r="AY529" s="18" t="s">
        <v>305</v>
      </c>
      <c r="BE529" s="145">
        <f>IF(N529="základní",J529,0)</f>
        <v>0</v>
      </c>
      <c r="BF529" s="145">
        <f>IF(N529="snížená",J529,0)</f>
        <v>0</v>
      </c>
      <c r="BG529" s="145">
        <f>IF(N529="zákl. přenesená",J529,0)</f>
        <v>0</v>
      </c>
      <c r="BH529" s="145">
        <f>IF(N529="sníž. přenesená",J529,0)</f>
        <v>0</v>
      </c>
      <c r="BI529" s="145">
        <f>IF(N529="nulová",J529,0)</f>
        <v>0</v>
      </c>
      <c r="BJ529" s="18" t="s">
        <v>86</v>
      </c>
      <c r="BK529" s="145">
        <f>ROUND(I529*H529,2)</f>
        <v>0</v>
      </c>
      <c r="BL529" s="18" t="s">
        <v>311</v>
      </c>
      <c r="BM529" s="144" t="s">
        <v>2673</v>
      </c>
    </row>
    <row r="530" spans="2:65" s="1" customFormat="1" ht="11.25">
      <c r="B530" s="33"/>
      <c r="D530" s="146" t="s">
        <v>313</v>
      </c>
      <c r="F530" s="147" t="s">
        <v>7307</v>
      </c>
      <c r="I530" s="148"/>
      <c r="L530" s="33"/>
      <c r="M530" s="149"/>
      <c r="T530" s="54"/>
      <c r="AT530" s="18" t="s">
        <v>313</v>
      </c>
      <c r="AU530" s="18" t="s">
        <v>86</v>
      </c>
    </row>
    <row r="531" spans="2:65" s="1" customFormat="1" ht="16.5" customHeight="1">
      <c r="B531" s="33"/>
      <c r="C531" s="133" t="s">
        <v>1811</v>
      </c>
      <c r="D531" s="133" t="s">
        <v>307</v>
      </c>
      <c r="E531" s="134" t="s">
        <v>7576</v>
      </c>
      <c r="F531" s="135" t="s">
        <v>7375</v>
      </c>
      <c r="G531" s="136" t="s">
        <v>199</v>
      </c>
      <c r="H531" s="137">
        <v>2</v>
      </c>
      <c r="I531" s="138"/>
      <c r="J531" s="139">
        <f>ROUND(I531*H531,2)</f>
        <v>0</v>
      </c>
      <c r="K531" s="135" t="s">
        <v>721</v>
      </c>
      <c r="L531" s="33"/>
      <c r="M531" s="140" t="s">
        <v>42</v>
      </c>
      <c r="N531" s="141" t="s">
        <v>50</v>
      </c>
      <c r="P531" s="142">
        <f>O531*H531</f>
        <v>0</v>
      </c>
      <c r="Q531" s="142">
        <v>0</v>
      </c>
      <c r="R531" s="142">
        <f>Q531*H531</f>
        <v>0</v>
      </c>
      <c r="S531" s="142">
        <v>0</v>
      </c>
      <c r="T531" s="143">
        <f>S531*H531</f>
        <v>0</v>
      </c>
      <c r="AR531" s="144" t="s">
        <v>311</v>
      </c>
      <c r="AT531" s="144" t="s">
        <v>307</v>
      </c>
      <c r="AU531" s="144" t="s">
        <v>86</v>
      </c>
      <c r="AY531" s="18" t="s">
        <v>305</v>
      </c>
      <c r="BE531" s="145">
        <f>IF(N531="základní",J531,0)</f>
        <v>0</v>
      </c>
      <c r="BF531" s="145">
        <f>IF(N531="snížená",J531,0)</f>
        <v>0</v>
      </c>
      <c r="BG531" s="145">
        <f>IF(N531="zákl. přenesená",J531,0)</f>
        <v>0</v>
      </c>
      <c r="BH531" s="145">
        <f>IF(N531="sníž. přenesená",J531,0)</f>
        <v>0</v>
      </c>
      <c r="BI531" s="145">
        <f>IF(N531="nulová",J531,0)</f>
        <v>0</v>
      </c>
      <c r="BJ531" s="18" t="s">
        <v>86</v>
      </c>
      <c r="BK531" s="145">
        <f>ROUND(I531*H531,2)</f>
        <v>0</v>
      </c>
      <c r="BL531" s="18" t="s">
        <v>311</v>
      </c>
      <c r="BM531" s="144" t="s">
        <v>2681</v>
      </c>
    </row>
    <row r="532" spans="2:65" s="1" customFormat="1" ht="11.25">
      <c r="B532" s="33"/>
      <c r="D532" s="146" t="s">
        <v>313</v>
      </c>
      <c r="F532" s="147" t="s">
        <v>7375</v>
      </c>
      <c r="I532" s="148"/>
      <c r="L532" s="33"/>
      <c r="M532" s="149"/>
      <c r="T532" s="54"/>
      <c r="AT532" s="18" t="s">
        <v>313</v>
      </c>
      <c r="AU532" s="18" t="s">
        <v>86</v>
      </c>
    </row>
    <row r="533" spans="2:65" s="1" customFormat="1" ht="16.5" customHeight="1">
      <c r="B533" s="33"/>
      <c r="C533" s="133" t="s">
        <v>1815</v>
      </c>
      <c r="D533" s="133" t="s">
        <v>307</v>
      </c>
      <c r="E533" s="134" t="s">
        <v>7577</v>
      </c>
      <c r="F533" s="135" t="s">
        <v>7315</v>
      </c>
      <c r="G533" s="136" t="s">
        <v>199</v>
      </c>
      <c r="H533" s="137">
        <v>9</v>
      </c>
      <c r="I533" s="138"/>
      <c r="J533" s="139">
        <f>ROUND(I533*H533,2)</f>
        <v>0</v>
      </c>
      <c r="K533" s="135" t="s">
        <v>721</v>
      </c>
      <c r="L533" s="33"/>
      <c r="M533" s="140" t="s">
        <v>42</v>
      </c>
      <c r="N533" s="141" t="s">
        <v>50</v>
      </c>
      <c r="P533" s="142">
        <f>O533*H533</f>
        <v>0</v>
      </c>
      <c r="Q533" s="142">
        <v>0</v>
      </c>
      <c r="R533" s="142">
        <f>Q533*H533</f>
        <v>0</v>
      </c>
      <c r="S533" s="142">
        <v>0</v>
      </c>
      <c r="T533" s="143">
        <f>S533*H533</f>
        <v>0</v>
      </c>
      <c r="AR533" s="144" t="s">
        <v>311</v>
      </c>
      <c r="AT533" s="144" t="s">
        <v>307</v>
      </c>
      <c r="AU533" s="144" t="s">
        <v>86</v>
      </c>
      <c r="AY533" s="18" t="s">
        <v>305</v>
      </c>
      <c r="BE533" s="145">
        <f>IF(N533="základní",J533,0)</f>
        <v>0</v>
      </c>
      <c r="BF533" s="145">
        <f>IF(N533="snížená",J533,0)</f>
        <v>0</v>
      </c>
      <c r="BG533" s="145">
        <f>IF(N533="zákl. přenesená",J533,0)</f>
        <v>0</v>
      </c>
      <c r="BH533" s="145">
        <f>IF(N533="sníž. přenesená",J533,0)</f>
        <v>0</v>
      </c>
      <c r="BI533" s="145">
        <f>IF(N533="nulová",J533,0)</f>
        <v>0</v>
      </c>
      <c r="BJ533" s="18" t="s">
        <v>86</v>
      </c>
      <c r="BK533" s="145">
        <f>ROUND(I533*H533,2)</f>
        <v>0</v>
      </c>
      <c r="BL533" s="18" t="s">
        <v>311</v>
      </c>
      <c r="BM533" s="144" t="s">
        <v>2689</v>
      </c>
    </row>
    <row r="534" spans="2:65" s="1" customFormat="1" ht="11.25">
      <c r="B534" s="33"/>
      <c r="D534" s="146" t="s">
        <v>313</v>
      </c>
      <c r="F534" s="147" t="s">
        <v>7315</v>
      </c>
      <c r="I534" s="148"/>
      <c r="L534" s="33"/>
      <c r="M534" s="149"/>
      <c r="T534" s="54"/>
      <c r="AT534" s="18" t="s">
        <v>313</v>
      </c>
      <c r="AU534" s="18" t="s">
        <v>86</v>
      </c>
    </row>
    <row r="535" spans="2:65" s="11" customFormat="1" ht="25.9" customHeight="1">
      <c r="B535" s="121"/>
      <c r="D535" s="122" t="s">
        <v>78</v>
      </c>
      <c r="E535" s="123" t="s">
        <v>377</v>
      </c>
      <c r="F535" s="123" t="s">
        <v>7578</v>
      </c>
      <c r="I535" s="124"/>
      <c r="J535" s="125">
        <f>BK535</f>
        <v>0</v>
      </c>
      <c r="L535" s="121"/>
      <c r="M535" s="126"/>
      <c r="P535" s="127">
        <f>SUM(P536:P562)</f>
        <v>0</v>
      </c>
      <c r="R535" s="127">
        <f>SUM(R536:R562)</f>
        <v>0</v>
      </c>
      <c r="T535" s="128">
        <f>SUM(T536:T562)</f>
        <v>0</v>
      </c>
      <c r="AR535" s="122" t="s">
        <v>86</v>
      </c>
      <c r="AT535" s="129" t="s">
        <v>78</v>
      </c>
      <c r="AU535" s="129" t="s">
        <v>79</v>
      </c>
      <c r="AY535" s="122" t="s">
        <v>305</v>
      </c>
      <c r="BK535" s="130">
        <f>SUM(BK536:BK562)</f>
        <v>0</v>
      </c>
    </row>
    <row r="536" spans="2:65" s="1" customFormat="1" ht="21.75" customHeight="1">
      <c r="B536" s="33"/>
      <c r="C536" s="133" t="s">
        <v>1819</v>
      </c>
      <c r="D536" s="133" t="s">
        <v>307</v>
      </c>
      <c r="E536" s="134" t="s">
        <v>7579</v>
      </c>
      <c r="F536" s="135" t="s">
        <v>7580</v>
      </c>
      <c r="G536" s="136" t="s">
        <v>5668</v>
      </c>
      <c r="H536" s="137">
        <v>1</v>
      </c>
      <c r="I536" s="138"/>
      <c r="J536" s="139">
        <f>ROUND(I536*H536,2)</f>
        <v>0</v>
      </c>
      <c r="K536" s="135" t="s">
        <v>721</v>
      </c>
      <c r="L536" s="33"/>
      <c r="M536" s="140" t="s">
        <v>42</v>
      </c>
      <c r="N536" s="141" t="s">
        <v>50</v>
      </c>
      <c r="P536" s="142">
        <f>O536*H536</f>
        <v>0</v>
      </c>
      <c r="Q536" s="142">
        <v>0</v>
      </c>
      <c r="R536" s="142">
        <f>Q536*H536</f>
        <v>0</v>
      </c>
      <c r="S536" s="142">
        <v>0</v>
      </c>
      <c r="T536" s="143">
        <f>S536*H536</f>
        <v>0</v>
      </c>
      <c r="AR536" s="144" t="s">
        <v>311</v>
      </c>
      <c r="AT536" s="144" t="s">
        <v>307</v>
      </c>
      <c r="AU536" s="144" t="s">
        <v>86</v>
      </c>
      <c r="AY536" s="18" t="s">
        <v>305</v>
      </c>
      <c r="BE536" s="145">
        <f>IF(N536="základní",J536,0)</f>
        <v>0</v>
      </c>
      <c r="BF536" s="145">
        <f>IF(N536="snížená",J536,0)</f>
        <v>0</v>
      </c>
      <c r="BG536" s="145">
        <f>IF(N536="zákl. přenesená",J536,0)</f>
        <v>0</v>
      </c>
      <c r="BH536" s="145">
        <f>IF(N536="sníž. přenesená",J536,0)</f>
        <v>0</v>
      </c>
      <c r="BI536" s="145">
        <f>IF(N536="nulová",J536,0)</f>
        <v>0</v>
      </c>
      <c r="BJ536" s="18" t="s">
        <v>86</v>
      </c>
      <c r="BK536" s="145">
        <f>ROUND(I536*H536,2)</f>
        <v>0</v>
      </c>
      <c r="BL536" s="18" t="s">
        <v>311</v>
      </c>
      <c r="BM536" s="144" t="s">
        <v>2697</v>
      </c>
    </row>
    <row r="537" spans="2:65" s="1" customFormat="1" ht="11.25">
      <c r="B537" s="33"/>
      <c r="D537" s="146" t="s">
        <v>313</v>
      </c>
      <c r="F537" s="147" t="s">
        <v>7580</v>
      </c>
      <c r="I537" s="148"/>
      <c r="L537" s="33"/>
      <c r="M537" s="149"/>
      <c r="T537" s="54"/>
      <c r="AT537" s="18" t="s">
        <v>313</v>
      </c>
      <c r="AU537" s="18" t="s">
        <v>86</v>
      </c>
    </row>
    <row r="538" spans="2:65" s="1" customFormat="1" ht="136.5">
      <c r="B538" s="33"/>
      <c r="D538" s="146" t="s">
        <v>1012</v>
      </c>
      <c r="F538" s="189" t="s">
        <v>7581</v>
      </c>
      <c r="I538" s="148"/>
      <c r="L538" s="33"/>
      <c r="M538" s="149"/>
      <c r="T538" s="54"/>
      <c r="AT538" s="18" t="s">
        <v>1012</v>
      </c>
      <c r="AU538" s="18" t="s">
        <v>86</v>
      </c>
    </row>
    <row r="539" spans="2:65" s="1" customFormat="1" ht="37.9" customHeight="1">
      <c r="B539" s="33"/>
      <c r="C539" s="133" t="s">
        <v>1825</v>
      </c>
      <c r="D539" s="133" t="s">
        <v>307</v>
      </c>
      <c r="E539" s="134" t="s">
        <v>7582</v>
      </c>
      <c r="F539" s="135" t="s">
        <v>7583</v>
      </c>
      <c r="G539" s="136" t="s">
        <v>2158</v>
      </c>
      <c r="H539" s="137">
        <v>2</v>
      </c>
      <c r="I539" s="138"/>
      <c r="J539" s="139">
        <f>ROUND(I539*H539,2)</f>
        <v>0</v>
      </c>
      <c r="K539" s="135" t="s">
        <v>721</v>
      </c>
      <c r="L539" s="33"/>
      <c r="M539" s="140" t="s">
        <v>42</v>
      </c>
      <c r="N539" s="141" t="s">
        <v>50</v>
      </c>
      <c r="P539" s="142">
        <f>O539*H539</f>
        <v>0</v>
      </c>
      <c r="Q539" s="142">
        <v>0</v>
      </c>
      <c r="R539" s="142">
        <f>Q539*H539</f>
        <v>0</v>
      </c>
      <c r="S539" s="142">
        <v>0</v>
      </c>
      <c r="T539" s="143">
        <f>S539*H539</f>
        <v>0</v>
      </c>
      <c r="AR539" s="144" t="s">
        <v>311</v>
      </c>
      <c r="AT539" s="144" t="s">
        <v>307</v>
      </c>
      <c r="AU539" s="144" t="s">
        <v>86</v>
      </c>
      <c r="AY539" s="18" t="s">
        <v>305</v>
      </c>
      <c r="BE539" s="145">
        <f>IF(N539="základní",J539,0)</f>
        <v>0</v>
      </c>
      <c r="BF539" s="145">
        <f>IF(N539="snížená",J539,0)</f>
        <v>0</v>
      </c>
      <c r="BG539" s="145">
        <f>IF(N539="zákl. přenesená",J539,0)</f>
        <v>0</v>
      </c>
      <c r="BH539" s="145">
        <f>IF(N539="sníž. přenesená",J539,0)</f>
        <v>0</v>
      </c>
      <c r="BI539" s="145">
        <f>IF(N539="nulová",J539,0)</f>
        <v>0</v>
      </c>
      <c r="BJ539" s="18" t="s">
        <v>86</v>
      </c>
      <c r="BK539" s="145">
        <f>ROUND(I539*H539,2)</f>
        <v>0</v>
      </c>
      <c r="BL539" s="18" t="s">
        <v>311</v>
      </c>
      <c r="BM539" s="144" t="s">
        <v>2705</v>
      </c>
    </row>
    <row r="540" spans="2:65" s="1" customFormat="1" ht="19.5">
      <c r="B540" s="33"/>
      <c r="D540" s="146" t="s">
        <v>313</v>
      </c>
      <c r="F540" s="147" t="s">
        <v>7583</v>
      </c>
      <c r="I540" s="148"/>
      <c r="L540" s="33"/>
      <c r="M540" s="149"/>
      <c r="T540" s="54"/>
      <c r="AT540" s="18" t="s">
        <v>313</v>
      </c>
      <c r="AU540" s="18" t="s">
        <v>86</v>
      </c>
    </row>
    <row r="541" spans="2:65" s="1" customFormat="1" ht="37.9" customHeight="1">
      <c r="B541" s="33"/>
      <c r="C541" s="133" t="s">
        <v>1829</v>
      </c>
      <c r="D541" s="133" t="s">
        <v>307</v>
      </c>
      <c r="E541" s="134" t="s">
        <v>7584</v>
      </c>
      <c r="F541" s="135" t="s">
        <v>7585</v>
      </c>
      <c r="G541" s="136" t="s">
        <v>5668</v>
      </c>
      <c r="H541" s="137">
        <v>2</v>
      </c>
      <c r="I541" s="138"/>
      <c r="J541" s="139">
        <f>ROUND(I541*H541,2)</f>
        <v>0</v>
      </c>
      <c r="K541" s="135" t="s">
        <v>721</v>
      </c>
      <c r="L541" s="33"/>
      <c r="M541" s="140" t="s">
        <v>42</v>
      </c>
      <c r="N541" s="141" t="s">
        <v>50</v>
      </c>
      <c r="P541" s="142">
        <f>O541*H541</f>
        <v>0</v>
      </c>
      <c r="Q541" s="142">
        <v>0</v>
      </c>
      <c r="R541" s="142">
        <f>Q541*H541</f>
        <v>0</v>
      </c>
      <c r="S541" s="142">
        <v>0</v>
      </c>
      <c r="T541" s="143">
        <f>S541*H541</f>
        <v>0</v>
      </c>
      <c r="AR541" s="144" t="s">
        <v>311</v>
      </c>
      <c r="AT541" s="144" t="s">
        <v>307</v>
      </c>
      <c r="AU541" s="144" t="s">
        <v>86</v>
      </c>
      <c r="AY541" s="18" t="s">
        <v>305</v>
      </c>
      <c r="BE541" s="145">
        <f>IF(N541="základní",J541,0)</f>
        <v>0</v>
      </c>
      <c r="BF541" s="145">
        <f>IF(N541="snížená",J541,0)</f>
        <v>0</v>
      </c>
      <c r="BG541" s="145">
        <f>IF(N541="zákl. přenesená",J541,0)</f>
        <v>0</v>
      </c>
      <c r="BH541" s="145">
        <f>IF(N541="sníž. přenesená",J541,0)</f>
        <v>0</v>
      </c>
      <c r="BI541" s="145">
        <f>IF(N541="nulová",J541,0)</f>
        <v>0</v>
      </c>
      <c r="BJ541" s="18" t="s">
        <v>86</v>
      </c>
      <c r="BK541" s="145">
        <f>ROUND(I541*H541,2)</f>
        <v>0</v>
      </c>
      <c r="BL541" s="18" t="s">
        <v>311</v>
      </c>
      <c r="BM541" s="144" t="s">
        <v>2713</v>
      </c>
    </row>
    <row r="542" spans="2:65" s="1" customFormat="1" ht="19.5">
      <c r="B542" s="33"/>
      <c r="D542" s="146" t="s">
        <v>313</v>
      </c>
      <c r="F542" s="147" t="s">
        <v>7585</v>
      </c>
      <c r="I542" s="148"/>
      <c r="L542" s="33"/>
      <c r="M542" s="149"/>
      <c r="T542" s="54"/>
      <c r="AT542" s="18" t="s">
        <v>313</v>
      </c>
      <c r="AU542" s="18" t="s">
        <v>86</v>
      </c>
    </row>
    <row r="543" spans="2:65" s="1" customFormat="1" ht="24.2" customHeight="1">
      <c r="B543" s="33"/>
      <c r="C543" s="133" t="s">
        <v>1833</v>
      </c>
      <c r="D543" s="133" t="s">
        <v>307</v>
      </c>
      <c r="E543" s="134" t="s">
        <v>7586</v>
      </c>
      <c r="F543" s="135" t="s">
        <v>7340</v>
      </c>
      <c r="G543" s="136" t="s">
        <v>5668</v>
      </c>
      <c r="H543" s="137">
        <v>4</v>
      </c>
      <c r="I543" s="138"/>
      <c r="J543" s="139">
        <f>ROUND(I543*H543,2)</f>
        <v>0</v>
      </c>
      <c r="K543" s="135" t="s">
        <v>721</v>
      </c>
      <c r="L543" s="33"/>
      <c r="M543" s="140" t="s">
        <v>42</v>
      </c>
      <c r="N543" s="141" t="s">
        <v>50</v>
      </c>
      <c r="P543" s="142">
        <f>O543*H543</f>
        <v>0</v>
      </c>
      <c r="Q543" s="142">
        <v>0</v>
      </c>
      <c r="R543" s="142">
        <f>Q543*H543</f>
        <v>0</v>
      </c>
      <c r="S543" s="142">
        <v>0</v>
      </c>
      <c r="T543" s="143">
        <f>S543*H543</f>
        <v>0</v>
      </c>
      <c r="AR543" s="144" t="s">
        <v>311</v>
      </c>
      <c r="AT543" s="144" t="s">
        <v>307</v>
      </c>
      <c r="AU543" s="144" t="s">
        <v>86</v>
      </c>
      <c r="AY543" s="18" t="s">
        <v>305</v>
      </c>
      <c r="BE543" s="145">
        <f>IF(N543="základní",J543,0)</f>
        <v>0</v>
      </c>
      <c r="BF543" s="145">
        <f>IF(N543="snížená",J543,0)</f>
        <v>0</v>
      </c>
      <c r="BG543" s="145">
        <f>IF(N543="zákl. přenesená",J543,0)</f>
        <v>0</v>
      </c>
      <c r="BH543" s="145">
        <f>IF(N543="sníž. přenesená",J543,0)</f>
        <v>0</v>
      </c>
      <c r="BI543" s="145">
        <f>IF(N543="nulová",J543,0)</f>
        <v>0</v>
      </c>
      <c r="BJ543" s="18" t="s">
        <v>86</v>
      </c>
      <c r="BK543" s="145">
        <f>ROUND(I543*H543,2)</f>
        <v>0</v>
      </c>
      <c r="BL543" s="18" t="s">
        <v>311</v>
      </c>
      <c r="BM543" s="144" t="s">
        <v>2721</v>
      </c>
    </row>
    <row r="544" spans="2:65" s="1" customFormat="1" ht="11.25">
      <c r="B544" s="33"/>
      <c r="D544" s="146" t="s">
        <v>313</v>
      </c>
      <c r="F544" s="147" t="s">
        <v>7340</v>
      </c>
      <c r="I544" s="148"/>
      <c r="L544" s="33"/>
      <c r="M544" s="149"/>
      <c r="T544" s="54"/>
      <c r="AT544" s="18" t="s">
        <v>313</v>
      </c>
      <c r="AU544" s="18" t="s">
        <v>86</v>
      </c>
    </row>
    <row r="545" spans="2:65" s="1" customFormat="1" ht="24.2" customHeight="1">
      <c r="B545" s="33"/>
      <c r="C545" s="133" t="s">
        <v>1837</v>
      </c>
      <c r="D545" s="133" t="s">
        <v>307</v>
      </c>
      <c r="E545" s="134" t="s">
        <v>7587</v>
      </c>
      <c r="F545" s="135" t="s">
        <v>7588</v>
      </c>
      <c r="G545" s="136" t="s">
        <v>5668</v>
      </c>
      <c r="H545" s="137">
        <v>1</v>
      </c>
      <c r="I545" s="138"/>
      <c r="J545" s="139">
        <f>ROUND(I545*H545,2)</f>
        <v>0</v>
      </c>
      <c r="K545" s="135" t="s">
        <v>721</v>
      </c>
      <c r="L545" s="33"/>
      <c r="M545" s="140" t="s">
        <v>42</v>
      </c>
      <c r="N545" s="141" t="s">
        <v>50</v>
      </c>
      <c r="P545" s="142">
        <f>O545*H545</f>
        <v>0</v>
      </c>
      <c r="Q545" s="142">
        <v>0</v>
      </c>
      <c r="R545" s="142">
        <f>Q545*H545</f>
        <v>0</v>
      </c>
      <c r="S545" s="142">
        <v>0</v>
      </c>
      <c r="T545" s="143">
        <f>S545*H545</f>
        <v>0</v>
      </c>
      <c r="AR545" s="144" t="s">
        <v>311</v>
      </c>
      <c r="AT545" s="144" t="s">
        <v>307</v>
      </c>
      <c r="AU545" s="144" t="s">
        <v>86</v>
      </c>
      <c r="AY545" s="18" t="s">
        <v>305</v>
      </c>
      <c r="BE545" s="145">
        <f>IF(N545="základní",J545,0)</f>
        <v>0</v>
      </c>
      <c r="BF545" s="145">
        <f>IF(N545="snížená",J545,0)</f>
        <v>0</v>
      </c>
      <c r="BG545" s="145">
        <f>IF(N545="zákl. přenesená",J545,0)</f>
        <v>0</v>
      </c>
      <c r="BH545" s="145">
        <f>IF(N545="sníž. přenesená",J545,0)</f>
        <v>0</v>
      </c>
      <c r="BI545" s="145">
        <f>IF(N545="nulová",J545,0)</f>
        <v>0</v>
      </c>
      <c r="BJ545" s="18" t="s">
        <v>86</v>
      </c>
      <c r="BK545" s="145">
        <f>ROUND(I545*H545,2)</f>
        <v>0</v>
      </c>
      <c r="BL545" s="18" t="s">
        <v>311</v>
      </c>
      <c r="BM545" s="144" t="s">
        <v>2729</v>
      </c>
    </row>
    <row r="546" spans="2:65" s="1" customFormat="1" ht="19.5">
      <c r="B546" s="33"/>
      <c r="D546" s="146" t="s">
        <v>313</v>
      </c>
      <c r="F546" s="147" t="s">
        <v>7588</v>
      </c>
      <c r="I546" s="148"/>
      <c r="L546" s="33"/>
      <c r="M546" s="149"/>
      <c r="T546" s="54"/>
      <c r="AT546" s="18" t="s">
        <v>313</v>
      </c>
      <c r="AU546" s="18" t="s">
        <v>86</v>
      </c>
    </row>
    <row r="547" spans="2:65" s="1" customFormat="1" ht="24.2" customHeight="1">
      <c r="B547" s="33"/>
      <c r="C547" s="133" t="s">
        <v>1841</v>
      </c>
      <c r="D547" s="133" t="s">
        <v>307</v>
      </c>
      <c r="E547" s="134" t="s">
        <v>7589</v>
      </c>
      <c r="F547" s="135" t="s">
        <v>7590</v>
      </c>
      <c r="G547" s="136" t="s">
        <v>5668</v>
      </c>
      <c r="H547" s="137">
        <v>1</v>
      </c>
      <c r="I547" s="138"/>
      <c r="J547" s="139">
        <f>ROUND(I547*H547,2)</f>
        <v>0</v>
      </c>
      <c r="K547" s="135" t="s">
        <v>721</v>
      </c>
      <c r="L547" s="33"/>
      <c r="M547" s="140" t="s">
        <v>42</v>
      </c>
      <c r="N547" s="141" t="s">
        <v>50</v>
      </c>
      <c r="P547" s="142">
        <f>O547*H547</f>
        <v>0</v>
      </c>
      <c r="Q547" s="142">
        <v>0</v>
      </c>
      <c r="R547" s="142">
        <f>Q547*H547</f>
        <v>0</v>
      </c>
      <c r="S547" s="142">
        <v>0</v>
      </c>
      <c r="T547" s="143">
        <f>S547*H547</f>
        <v>0</v>
      </c>
      <c r="AR547" s="144" t="s">
        <v>311</v>
      </c>
      <c r="AT547" s="144" t="s">
        <v>307</v>
      </c>
      <c r="AU547" s="144" t="s">
        <v>86</v>
      </c>
      <c r="AY547" s="18" t="s">
        <v>305</v>
      </c>
      <c r="BE547" s="145">
        <f>IF(N547="základní",J547,0)</f>
        <v>0</v>
      </c>
      <c r="BF547" s="145">
        <f>IF(N547="snížená",J547,0)</f>
        <v>0</v>
      </c>
      <c r="BG547" s="145">
        <f>IF(N547="zákl. přenesená",J547,0)</f>
        <v>0</v>
      </c>
      <c r="BH547" s="145">
        <f>IF(N547="sníž. přenesená",J547,0)</f>
        <v>0</v>
      </c>
      <c r="BI547" s="145">
        <f>IF(N547="nulová",J547,0)</f>
        <v>0</v>
      </c>
      <c r="BJ547" s="18" t="s">
        <v>86</v>
      </c>
      <c r="BK547" s="145">
        <f>ROUND(I547*H547,2)</f>
        <v>0</v>
      </c>
      <c r="BL547" s="18" t="s">
        <v>311</v>
      </c>
      <c r="BM547" s="144" t="s">
        <v>2737</v>
      </c>
    </row>
    <row r="548" spans="2:65" s="1" customFormat="1" ht="19.5">
      <c r="B548" s="33"/>
      <c r="D548" s="146" t="s">
        <v>313</v>
      </c>
      <c r="F548" s="147" t="s">
        <v>7590</v>
      </c>
      <c r="I548" s="148"/>
      <c r="L548" s="33"/>
      <c r="M548" s="149"/>
      <c r="T548" s="54"/>
      <c r="AT548" s="18" t="s">
        <v>313</v>
      </c>
      <c r="AU548" s="18" t="s">
        <v>86</v>
      </c>
    </row>
    <row r="549" spans="2:65" s="1" customFormat="1" ht="24.2" customHeight="1">
      <c r="B549" s="33"/>
      <c r="C549" s="133" t="s">
        <v>1845</v>
      </c>
      <c r="D549" s="133" t="s">
        <v>307</v>
      </c>
      <c r="E549" s="134" t="s">
        <v>7591</v>
      </c>
      <c r="F549" s="135" t="s">
        <v>7592</v>
      </c>
      <c r="G549" s="136" t="s">
        <v>5668</v>
      </c>
      <c r="H549" s="137">
        <v>1</v>
      </c>
      <c r="I549" s="138"/>
      <c r="J549" s="139">
        <f>ROUND(I549*H549,2)</f>
        <v>0</v>
      </c>
      <c r="K549" s="135" t="s">
        <v>721</v>
      </c>
      <c r="L549" s="33"/>
      <c r="M549" s="140" t="s">
        <v>42</v>
      </c>
      <c r="N549" s="141" t="s">
        <v>50</v>
      </c>
      <c r="P549" s="142">
        <f>O549*H549</f>
        <v>0</v>
      </c>
      <c r="Q549" s="142">
        <v>0</v>
      </c>
      <c r="R549" s="142">
        <f>Q549*H549</f>
        <v>0</v>
      </c>
      <c r="S549" s="142">
        <v>0</v>
      </c>
      <c r="T549" s="143">
        <f>S549*H549</f>
        <v>0</v>
      </c>
      <c r="AR549" s="144" t="s">
        <v>311</v>
      </c>
      <c r="AT549" s="144" t="s">
        <v>307</v>
      </c>
      <c r="AU549" s="144" t="s">
        <v>86</v>
      </c>
      <c r="AY549" s="18" t="s">
        <v>305</v>
      </c>
      <c r="BE549" s="145">
        <f>IF(N549="základní",J549,0)</f>
        <v>0</v>
      </c>
      <c r="BF549" s="145">
        <f>IF(N549="snížená",J549,0)</f>
        <v>0</v>
      </c>
      <c r="BG549" s="145">
        <f>IF(N549="zákl. přenesená",J549,0)</f>
        <v>0</v>
      </c>
      <c r="BH549" s="145">
        <f>IF(N549="sníž. přenesená",J549,0)</f>
        <v>0</v>
      </c>
      <c r="BI549" s="145">
        <f>IF(N549="nulová",J549,0)</f>
        <v>0</v>
      </c>
      <c r="BJ549" s="18" t="s">
        <v>86</v>
      </c>
      <c r="BK549" s="145">
        <f>ROUND(I549*H549,2)</f>
        <v>0</v>
      </c>
      <c r="BL549" s="18" t="s">
        <v>311</v>
      </c>
      <c r="BM549" s="144" t="s">
        <v>2745</v>
      </c>
    </row>
    <row r="550" spans="2:65" s="1" customFormat="1" ht="19.5">
      <c r="B550" s="33"/>
      <c r="D550" s="146" t="s">
        <v>313</v>
      </c>
      <c r="F550" s="147" t="s">
        <v>7592</v>
      </c>
      <c r="I550" s="148"/>
      <c r="L550" s="33"/>
      <c r="M550" s="149"/>
      <c r="T550" s="54"/>
      <c r="AT550" s="18" t="s">
        <v>313</v>
      </c>
      <c r="AU550" s="18" t="s">
        <v>86</v>
      </c>
    </row>
    <row r="551" spans="2:65" s="1" customFormat="1" ht="24.2" customHeight="1">
      <c r="B551" s="33"/>
      <c r="C551" s="133" t="s">
        <v>1849</v>
      </c>
      <c r="D551" s="133" t="s">
        <v>307</v>
      </c>
      <c r="E551" s="134" t="s">
        <v>7593</v>
      </c>
      <c r="F551" s="135" t="s">
        <v>7594</v>
      </c>
      <c r="G551" s="136" t="s">
        <v>5668</v>
      </c>
      <c r="H551" s="137">
        <v>1</v>
      </c>
      <c r="I551" s="138"/>
      <c r="J551" s="139">
        <f>ROUND(I551*H551,2)</f>
        <v>0</v>
      </c>
      <c r="K551" s="135" t="s">
        <v>721</v>
      </c>
      <c r="L551" s="33"/>
      <c r="M551" s="140" t="s">
        <v>42</v>
      </c>
      <c r="N551" s="141" t="s">
        <v>50</v>
      </c>
      <c r="P551" s="142">
        <f>O551*H551</f>
        <v>0</v>
      </c>
      <c r="Q551" s="142">
        <v>0</v>
      </c>
      <c r="R551" s="142">
        <f>Q551*H551</f>
        <v>0</v>
      </c>
      <c r="S551" s="142">
        <v>0</v>
      </c>
      <c r="T551" s="143">
        <f>S551*H551</f>
        <v>0</v>
      </c>
      <c r="AR551" s="144" t="s">
        <v>311</v>
      </c>
      <c r="AT551" s="144" t="s">
        <v>307</v>
      </c>
      <c r="AU551" s="144" t="s">
        <v>86</v>
      </c>
      <c r="AY551" s="18" t="s">
        <v>305</v>
      </c>
      <c r="BE551" s="145">
        <f>IF(N551="základní",J551,0)</f>
        <v>0</v>
      </c>
      <c r="BF551" s="145">
        <f>IF(N551="snížená",J551,0)</f>
        <v>0</v>
      </c>
      <c r="BG551" s="145">
        <f>IF(N551="zákl. přenesená",J551,0)</f>
        <v>0</v>
      </c>
      <c r="BH551" s="145">
        <f>IF(N551="sníž. přenesená",J551,0)</f>
        <v>0</v>
      </c>
      <c r="BI551" s="145">
        <f>IF(N551="nulová",J551,0)</f>
        <v>0</v>
      </c>
      <c r="BJ551" s="18" t="s">
        <v>86</v>
      </c>
      <c r="BK551" s="145">
        <f>ROUND(I551*H551,2)</f>
        <v>0</v>
      </c>
      <c r="BL551" s="18" t="s">
        <v>311</v>
      </c>
      <c r="BM551" s="144" t="s">
        <v>2753</v>
      </c>
    </row>
    <row r="552" spans="2:65" s="1" customFormat="1" ht="19.5">
      <c r="B552" s="33"/>
      <c r="D552" s="146" t="s">
        <v>313</v>
      </c>
      <c r="F552" s="147" t="s">
        <v>7594</v>
      </c>
      <c r="I552" s="148"/>
      <c r="L552" s="33"/>
      <c r="M552" s="149"/>
      <c r="T552" s="54"/>
      <c r="AT552" s="18" t="s">
        <v>313</v>
      </c>
      <c r="AU552" s="18" t="s">
        <v>86</v>
      </c>
    </row>
    <row r="553" spans="2:65" s="1" customFormat="1" ht="24.2" customHeight="1">
      <c r="B553" s="33"/>
      <c r="C553" s="133" t="s">
        <v>1853</v>
      </c>
      <c r="D553" s="133" t="s">
        <v>307</v>
      </c>
      <c r="E553" s="134" t="s">
        <v>7595</v>
      </c>
      <c r="F553" s="135" t="s">
        <v>7290</v>
      </c>
      <c r="G553" s="136" t="s">
        <v>199</v>
      </c>
      <c r="H553" s="137">
        <v>72</v>
      </c>
      <c r="I553" s="138"/>
      <c r="J553" s="139">
        <f>ROUND(I553*H553,2)</f>
        <v>0</v>
      </c>
      <c r="K553" s="135" t="s">
        <v>721</v>
      </c>
      <c r="L553" s="33"/>
      <c r="M553" s="140" t="s">
        <v>42</v>
      </c>
      <c r="N553" s="141" t="s">
        <v>50</v>
      </c>
      <c r="P553" s="142">
        <f>O553*H553</f>
        <v>0</v>
      </c>
      <c r="Q553" s="142">
        <v>0</v>
      </c>
      <c r="R553" s="142">
        <f>Q553*H553</f>
        <v>0</v>
      </c>
      <c r="S553" s="142">
        <v>0</v>
      </c>
      <c r="T553" s="143">
        <f>S553*H553</f>
        <v>0</v>
      </c>
      <c r="AR553" s="144" t="s">
        <v>311</v>
      </c>
      <c r="AT553" s="144" t="s">
        <v>307</v>
      </c>
      <c r="AU553" s="144" t="s">
        <v>86</v>
      </c>
      <c r="AY553" s="18" t="s">
        <v>305</v>
      </c>
      <c r="BE553" s="145">
        <f>IF(N553="základní",J553,0)</f>
        <v>0</v>
      </c>
      <c r="BF553" s="145">
        <f>IF(N553="snížená",J553,0)</f>
        <v>0</v>
      </c>
      <c r="BG553" s="145">
        <f>IF(N553="zákl. přenesená",J553,0)</f>
        <v>0</v>
      </c>
      <c r="BH553" s="145">
        <f>IF(N553="sníž. přenesená",J553,0)</f>
        <v>0</v>
      </c>
      <c r="BI553" s="145">
        <f>IF(N553="nulová",J553,0)</f>
        <v>0</v>
      </c>
      <c r="BJ553" s="18" t="s">
        <v>86</v>
      </c>
      <c r="BK553" s="145">
        <f>ROUND(I553*H553,2)</f>
        <v>0</v>
      </c>
      <c r="BL553" s="18" t="s">
        <v>311</v>
      </c>
      <c r="BM553" s="144" t="s">
        <v>2761</v>
      </c>
    </row>
    <row r="554" spans="2:65" s="1" customFormat="1" ht="19.5">
      <c r="B554" s="33"/>
      <c r="D554" s="146" t="s">
        <v>313</v>
      </c>
      <c r="F554" s="147" t="s">
        <v>7290</v>
      </c>
      <c r="I554" s="148"/>
      <c r="L554" s="33"/>
      <c r="M554" s="149"/>
      <c r="T554" s="54"/>
      <c r="AT554" s="18" t="s">
        <v>313</v>
      </c>
      <c r="AU554" s="18" t="s">
        <v>86</v>
      </c>
    </row>
    <row r="555" spans="2:65" s="1" customFormat="1" ht="21.75" customHeight="1">
      <c r="B555" s="33"/>
      <c r="C555" s="133" t="s">
        <v>1857</v>
      </c>
      <c r="D555" s="133" t="s">
        <v>307</v>
      </c>
      <c r="E555" s="134" t="s">
        <v>7596</v>
      </c>
      <c r="F555" s="135" t="s">
        <v>7460</v>
      </c>
      <c r="G555" s="136" t="s">
        <v>7293</v>
      </c>
      <c r="H555" s="137">
        <v>1</v>
      </c>
      <c r="I555" s="138"/>
      <c r="J555" s="139">
        <f>ROUND(I555*H555,2)</f>
        <v>0</v>
      </c>
      <c r="K555" s="135" t="s">
        <v>721</v>
      </c>
      <c r="L555" s="33"/>
      <c r="M555" s="140" t="s">
        <v>42</v>
      </c>
      <c r="N555" s="141" t="s">
        <v>50</v>
      </c>
      <c r="P555" s="142">
        <f>O555*H555</f>
        <v>0</v>
      </c>
      <c r="Q555" s="142">
        <v>0</v>
      </c>
      <c r="R555" s="142">
        <f>Q555*H555</f>
        <v>0</v>
      </c>
      <c r="S555" s="142">
        <v>0</v>
      </c>
      <c r="T555" s="143">
        <f>S555*H555</f>
        <v>0</v>
      </c>
      <c r="AR555" s="144" t="s">
        <v>311</v>
      </c>
      <c r="AT555" s="144" t="s">
        <v>307</v>
      </c>
      <c r="AU555" s="144" t="s">
        <v>86</v>
      </c>
      <c r="AY555" s="18" t="s">
        <v>305</v>
      </c>
      <c r="BE555" s="145">
        <f>IF(N555="základní",J555,0)</f>
        <v>0</v>
      </c>
      <c r="BF555" s="145">
        <f>IF(N555="snížená",J555,0)</f>
        <v>0</v>
      </c>
      <c r="BG555" s="145">
        <f>IF(N555="zákl. přenesená",J555,0)</f>
        <v>0</v>
      </c>
      <c r="BH555" s="145">
        <f>IF(N555="sníž. přenesená",J555,0)</f>
        <v>0</v>
      </c>
      <c r="BI555" s="145">
        <f>IF(N555="nulová",J555,0)</f>
        <v>0</v>
      </c>
      <c r="BJ555" s="18" t="s">
        <v>86</v>
      </c>
      <c r="BK555" s="145">
        <f>ROUND(I555*H555,2)</f>
        <v>0</v>
      </c>
      <c r="BL555" s="18" t="s">
        <v>311</v>
      </c>
      <c r="BM555" s="144" t="s">
        <v>2769</v>
      </c>
    </row>
    <row r="556" spans="2:65" s="1" customFormat="1" ht="11.25">
      <c r="B556" s="33"/>
      <c r="D556" s="146" t="s">
        <v>313</v>
      </c>
      <c r="F556" s="147" t="s">
        <v>7460</v>
      </c>
      <c r="I556" s="148"/>
      <c r="L556" s="33"/>
      <c r="M556" s="149"/>
      <c r="T556" s="54"/>
      <c r="AT556" s="18" t="s">
        <v>313</v>
      </c>
      <c r="AU556" s="18" t="s">
        <v>86</v>
      </c>
    </row>
    <row r="557" spans="2:65" s="1" customFormat="1" ht="21.75" customHeight="1">
      <c r="B557" s="33"/>
      <c r="C557" s="133" t="s">
        <v>1861</v>
      </c>
      <c r="D557" s="133" t="s">
        <v>307</v>
      </c>
      <c r="E557" s="134" t="s">
        <v>7597</v>
      </c>
      <c r="F557" s="135" t="s">
        <v>7598</v>
      </c>
      <c r="G557" s="136" t="s">
        <v>199</v>
      </c>
      <c r="H557" s="137">
        <v>23</v>
      </c>
      <c r="I557" s="138"/>
      <c r="J557" s="139">
        <f>ROUND(I557*H557,2)</f>
        <v>0</v>
      </c>
      <c r="K557" s="135" t="s">
        <v>721</v>
      </c>
      <c r="L557" s="33"/>
      <c r="M557" s="140" t="s">
        <v>42</v>
      </c>
      <c r="N557" s="141" t="s">
        <v>50</v>
      </c>
      <c r="P557" s="142">
        <f>O557*H557</f>
        <v>0</v>
      </c>
      <c r="Q557" s="142">
        <v>0</v>
      </c>
      <c r="R557" s="142">
        <f>Q557*H557</f>
        <v>0</v>
      </c>
      <c r="S557" s="142">
        <v>0</v>
      </c>
      <c r="T557" s="143">
        <f>S557*H557</f>
        <v>0</v>
      </c>
      <c r="AR557" s="144" t="s">
        <v>311</v>
      </c>
      <c r="AT557" s="144" t="s">
        <v>307</v>
      </c>
      <c r="AU557" s="144" t="s">
        <v>86</v>
      </c>
      <c r="AY557" s="18" t="s">
        <v>305</v>
      </c>
      <c r="BE557" s="145">
        <f>IF(N557="základní",J557,0)</f>
        <v>0</v>
      </c>
      <c r="BF557" s="145">
        <f>IF(N557="snížená",J557,0)</f>
        <v>0</v>
      </c>
      <c r="BG557" s="145">
        <f>IF(N557="zákl. přenesená",J557,0)</f>
        <v>0</v>
      </c>
      <c r="BH557" s="145">
        <f>IF(N557="sníž. přenesená",J557,0)</f>
        <v>0</v>
      </c>
      <c r="BI557" s="145">
        <f>IF(N557="nulová",J557,0)</f>
        <v>0</v>
      </c>
      <c r="BJ557" s="18" t="s">
        <v>86</v>
      </c>
      <c r="BK557" s="145">
        <f>ROUND(I557*H557,2)</f>
        <v>0</v>
      </c>
      <c r="BL557" s="18" t="s">
        <v>311</v>
      </c>
      <c r="BM557" s="144" t="s">
        <v>2777</v>
      </c>
    </row>
    <row r="558" spans="2:65" s="1" customFormat="1" ht="11.25">
      <c r="B558" s="33"/>
      <c r="D558" s="146" t="s">
        <v>313</v>
      </c>
      <c r="F558" s="147" t="s">
        <v>7598</v>
      </c>
      <c r="I558" s="148"/>
      <c r="L558" s="33"/>
      <c r="M558" s="149"/>
      <c r="T558" s="54"/>
      <c r="AT558" s="18" t="s">
        <v>313</v>
      </c>
      <c r="AU558" s="18" t="s">
        <v>86</v>
      </c>
    </row>
    <row r="559" spans="2:65" s="1" customFormat="1" ht="16.5" customHeight="1">
      <c r="B559" s="33"/>
      <c r="C559" s="133" t="s">
        <v>1865</v>
      </c>
      <c r="D559" s="133" t="s">
        <v>307</v>
      </c>
      <c r="E559" s="134" t="s">
        <v>7599</v>
      </c>
      <c r="F559" s="135" t="s">
        <v>7375</v>
      </c>
      <c r="G559" s="136" t="s">
        <v>199</v>
      </c>
      <c r="H559" s="137">
        <v>14</v>
      </c>
      <c r="I559" s="138"/>
      <c r="J559" s="139">
        <f>ROUND(I559*H559,2)</f>
        <v>0</v>
      </c>
      <c r="K559" s="135" t="s">
        <v>721</v>
      </c>
      <c r="L559" s="33"/>
      <c r="M559" s="140" t="s">
        <v>42</v>
      </c>
      <c r="N559" s="141" t="s">
        <v>50</v>
      </c>
      <c r="P559" s="142">
        <f>O559*H559</f>
        <v>0</v>
      </c>
      <c r="Q559" s="142">
        <v>0</v>
      </c>
      <c r="R559" s="142">
        <f>Q559*H559</f>
        <v>0</v>
      </c>
      <c r="S559" s="142">
        <v>0</v>
      </c>
      <c r="T559" s="143">
        <f>S559*H559</f>
        <v>0</v>
      </c>
      <c r="AR559" s="144" t="s">
        <v>311</v>
      </c>
      <c r="AT559" s="144" t="s">
        <v>307</v>
      </c>
      <c r="AU559" s="144" t="s">
        <v>86</v>
      </c>
      <c r="AY559" s="18" t="s">
        <v>305</v>
      </c>
      <c r="BE559" s="145">
        <f>IF(N559="základní",J559,0)</f>
        <v>0</v>
      </c>
      <c r="BF559" s="145">
        <f>IF(N559="snížená",J559,0)</f>
        <v>0</v>
      </c>
      <c r="BG559" s="145">
        <f>IF(N559="zákl. přenesená",J559,0)</f>
        <v>0</v>
      </c>
      <c r="BH559" s="145">
        <f>IF(N559="sníž. přenesená",J559,0)</f>
        <v>0</v>
      </c>
      <c r="BI559" s="145">
        <f>IF(N559="nulová",J559,0)</f>
        <v>0</v>
      </c>
      <c r="BJ559" s="18" t="s">
        <v>86</v>
      </c>
      <c r="BK559" s="145">
        <f>ROUND(I559*H559,2)</f>
        <v>0</v>
      </c>
      <c r="BL559" s="18" t="s">
        <v>311</v>
      </c>
      <c r="BM559" s="144" t="s">
        <v>2785</v>
      </c>
    </row>
    <row r="560" spans="2:65" s="1" customFormat="1" ht="11.25">
      <c r="B560" s="33"/>
      <c r="D560" s="146" t="s">
        <v>313</v>
      </c>
      <c r="F560" s="147" t="s">
        <v>7375</v>
      </c>
      <c r="I560" s="148"/>
      <c r="L560" s="33"/>
      <c r="M560" s="149"/>
      <c r="T560" s="54"/>
      <c r="AT560" s="18" t="s">
        <v>313</v>
      </c>
      <c r="AU560" s="18" t="s">
        <v>86</v>
      </c>
    </row>
    <row r="561" spans="2:65" s="1" customFormat="1" ht="16.5" customHeight="1">
      <c r="B561" s="33"/>
      <c r="C561" s="133" t="s">
        <v>1869</v>
      </c>
      <c r="D561" s="133" t="s">
        <v>307</v>
      </c>
      <c r="E561" s="134" t="s">
        <v>7600</v>
      </c>
      <c r="F561" s="135" t="s">
        <v>7315</v>
      </c>
      <c r="G561" s="136" t="s">
        <v>199</v>
      </c>
      <c r="H561" s="137">
        <v>10</v>
      </c>
      <c r="I561" s="138"/>
      <c r="J561" s="139">
        <f>ROUND(I561*H561,2)</f>
        <v>0</v>
      </c>
      <c r="K561" s="135" t="s">
        <v>721</v>
      </c>
      <c r="L561" s="33"/>
      <c r="M561" s="140" t="s">
        <v>42</v>
      </c>
      <c r="N561" s="141" t="s">
        <v>50</v>
      </c>
      <c r="P561" s="142">
        <f>O561*H561</f>
        <v>0</v>
      </c>
      <c r="Q561" s="142">
        <v>0</v>
      </c>
      <c r="R561" s="142">
        <f>Q561*H561</f>
        <v>0</v>
      </c>
      <c r="S561" s="142">
        <v>0</v>
      </c>
      <c r="T561" s="143">
        <f>S561*H561</f>
        <v>0</v>
      </c>
      <c r="AR561" s="144" t="s">
        <v>311</v>
      </c>
      <c r="AT561" s="144" t="s">
        <v>307</v>
      </c>
      <c r="AU561" s="144" t="s">
        <v>86</v>
      </c>
      <c r="AY561" s="18" t="s">
        <v>305</v>
      </c>
      <c r="BE561" s="145">
        <f>IF(N561="základní",J561,0)</f>
        <v>0</v>
      </c>
      <c r="BF561" s="145">
        <f>IF(N561="snížená",J561,0)</f>
        <v>0</v>
      </c>
      <c r="BG561" s="145">
        <f>IF(N561="zákl. přenesená",J561,0)</f>
        <v>0</v>
      </c>
      <c r="BH561" s="145">
        <f>IF(N561="sníž. přenesená",J561,0)</f>
        <v>0</v>
      </c>
      <c r="BI561" s="145">
        <f>IF(N561="nulová",J561,0)</f>
        <v>0</v>
      </c>
      <c r="BJ561" s="18" t="s">
        <v>86</v>
      </c>
      <c r="BK561" s="145">
        <f>ROUND(I561*H561,2)</f>
        <v>0</v>
      </c>
      <c r="BL561" s="18" t="s">
        <v>311</v>
      </c>
      <c r="BM561" s="144" t="s">
        <v>2793</v>
      </c>
    </row>
    <row r="562" spans="2:65" s="1" customFormat="1" ht="11.25">
      <c r="B562" s="33"/>
      <c r="D562" s="146" t="s">
        <v>313</v>
      </c>
      <c r="F562" s="147" t="s">
        <v>7315</v>
      </c>
      <c r="I562" s="148"/>
      <c r="L562" s="33"/>
      <c r="M562" s="149"/>
      <c r="T562" s="54"/>
      <c r="AT562" s="18" t="s">
        <v>313</v>
      </c>
      <c r="AU562" s="18" t="s">
        <v>86</v>
      </c>
    </row>
    <row r="563" spans="2:65" s="11" customFormat="1" ht="25.9" customHeight="1">
      <c r="B563" s="121"/>
      <c r="D563" s="122" t="s">
        <v>78</v>
      </c>
      <c r="E563" s="123" t="s">
        <v>386</v>
      </c>
      <c r="F563" s="123" t="s">
        <v>7601</v>
      </c>
      <c r="I563" s="124"/>
      <c r="J563" s="125">
        <f>BK563</f>
        <v>0</v>
      </c>
      <c r="L563" s="121"/>
      <c r="M563" s="126"/>
      <c r="P563" s="127">
        <f>SUM(P564:P583)</f>
        <v>0</v>
      </c>
      <c r="R563" s="127">
        <f>SUM(R564:R583)</f>
        <v>0</v>
      </c>
      <c r="T563" s="128">
        <f>SUM(T564:T583)</f>
        <v>0</v>
      </c>
      <c r="AR563" s="122" t="s">
        <v>86</v>
      </c>
      <c r="AT563" s="129" t="s">
        <v>78</v>
      </c>
      <c r="AU563" s="129" t="s">
        <v>79</v>
      </c>
      <c r="AY563" s="122" t="s">
        <v>305</v>
      </c>
      <c r="BK563" s="130">
        <f>SUM(BK564:BK583)</f>
        <v>0</v>
      </c>
    </row>
    <row r="564" spans="2:65" s="1" customFormat="1" ht="44.25" customHeight="1">
      <c r="B564" s="33"/>
      <c r="C564" s="133" t="s">
        <v>1873</v>
      </c>
      <c r="D564" s="133" t="s">
        <v>307</v>
      </c>
      <c r="E564" s="134" t="s">
        <v>7602</v>
      </c>
      <c r="F564" s="135" t="s">
        <v>7603</v>
      </c>
      <c r="G564" s="136" t="s">
        <v>5668</v>
      </c>
      <c r="H564" s="137">
        <v>1</v>
      </c>
      <c r="I564" s="138"/>
      <c r="J564" s="139">
        <f>ROUND(I564*H564,2)</f>
        <v>0</v>
      </c>
      <c r="K564" s="135" t="s">
        <v>721</v>
      </c>
      <c r="L564" s="33"/>
      <c r="M564" s="140" t="s">
        <v>42</v>
      </c>
      <c r="N564" s="141" t="s">
        <v>50</v>
      </c>
      <c r="P564" s="142">
        <f>O564*H564</f>
        <v>0</v>
      </c>
      <c r="Q564" s="142">
        <v>0</v>
      </c>
      <c r="R564" s="142">
        <f>Q564*H564</f>
        <v>0</v>
      </c>
      <c r="S564" s="142">
        <v>0</v>
      </c>
      <c r="T564" s="143">
        <f>S564*H564</f>
        <v>0</v>
      </c>
      <c r="AR564" s="144" t="s">
        <v>311</v>
      </c>
      <c r="AT564" s="144" t="s">
        <v>307</v>
      </c>
      <c r="AU564" s="144" t="s">
        <v>86</v>
      </c>
      <c r="AY564" s="18" t="s">
        <v>305</v>
      </c>
      <c r="BE564" s="145">
        <f>IF(N564="základní",J564,0)</f>
        <v>0</v>
      </c>
      <c r="BF564" s="145">
        <f>IF(N564="snížená",J564,0)</f>
        <v>0</v>
      </c>
      <c r="BG564" s="145">
        <f>IF(N564="zákl. přenesená",J564,0)</f>
        <v>0</v>
      </c>
      <c r="BH564" s="145">
        <f>IF(N564="sníž. přenesená",J564,0)</f>
        <v>0</v>
      </c>
      <c r="BI564" s="145">
        <f>IF(N564="nulová",J564,0)</f>
        <v>0</v>
      </c>
      <c r="BJ564" s="18" t="s">
        <v>86</v>
      </c>
      <c r="BK564" s="145">
        <f>ROUND(I564*H564,2)</f>
        <v>0</v>
      </c>
      <c r="BL564" s="18" t="s">
        <v>311</v>
      </c>
      <c r="BM564" s="144" t="s">
        <v>2801</v>
      </c>
    </row>
    <row r="565" spans="2:65" s="1" customFormat="1" ht="29.25">
      <c r="B565" s="33"/>
      <c r="D565" s="146" t="s">
        <v>313</v>
      </c>
      <c r="F565" s="147" t="s">
        <v>7603</v>
      </c>
      <c r="I565" s="148"/>
      <c r="L565" s="33"/>
      <c r="M565" s="149"/>
      <c r="T565" s="54"/>
      <c r="AT565" s="18" t="s">
        <v>313</v>
      </c>
      <c r="AU565" s="18" t="s">
        <v>86</v>
      </c>
    </row>
    <row r="566" spans="2:65" s="1" customFormat="1" ht="44.25" customHeight="1">
      <c r="B566" s="33"/>
      <c r="C566" s="133" t="s">
        <v>1877</v>
      </c>
      <c r="D566" s="133" t="s">
        <v>307</v>
      </c>
      <c r="E566" s="134" t="s">
        <v>7604</v>
      </c>
      <c r="F566" s="135" t="s">
        <v>7605</v>
      </c>
      <c r="G566" s="136" t="s">
        <v>5668</v>
      </c>
      <c r="H566" s="137">
        <v>1</v>
      </c>
      <c r="I566" s="138"/>
      <c r="J566" s="139">
        <f>ROUND(I566*H566,2)</f>
        <v>0</v>
      </c>
      <c r="K566" s="135" t="s">
        <v>721</v>
      </c>
      <c r="L566" s="33"/>
      <c r="M566" s="140" t="s">
        <v>42</v>
      </c>
      <c r="N566" s="141" t="s">
        <v>50</v>
      </c>
      <c r="P566" s="142">
        <f>O566*H566</f>
        <v>0</v>
      </c>
      <c r="Q566" s="142">
        <v>0</v>
      </c>
      <c r="R566" s="142">
        <f>Q566*H566</f>
        <v>0</v>
      </c>
      <c r="S566" s="142">
        <v>0</v>
      </c>
      <c r="T566" s="143">
        <f>S566*H566</f>
        <v>0</v>
      </c>
      <c r="AR566" s="144" t="s">
        <v>311</v>
      </c>
      <c r="AT566" s="144" t="s">
        <v>307</v>
      </c>
      <c r="AU566" s="144" t="s">
        <v>86</v>
      </c>
      <c r="AY566" s="18" t="s">
        <v>305</v>
      </c>
      <c r="BE566" s="145">
        <f>IF(N566="základní",J566,0)</f>
        <v>0</v>
      </c>
      <c r="BF566" s="145">
        <f>IF(N566="snížená",J566,0)</f>
        <v>0</v>
      </c>
      <c r="BG566" s="145">
        <f>IF(N566="zákl. přenesená",J566,0)</f>
        <v>0</v>
      </c>
      <c r="BH566" s="145">
        <f>IF(N566="sníž. přenesená",J566,0)</f>
        <v>0</v>
      </c>
      <c r="BI566" s="145">
        <f>IF(N566="nulová",J566,0)</f>
        <v>0</v>
      </c>
      <c r="BJ566" s="18" t="s">
        <v>86</v>
      </c>
      <c r="BK566" s="145">
        <f>ROUND(I566*H566,2)</f>
        <v>0</v>
      </c>
      <c r="BL566" s="18" t="s">
        <v>311</v>
      </c>
      <c r="BM566" s="144" t="s">
        <v>2809</v>
      </c>
    </row>
    <row r="567" spans="2:65" s="1" customFormat="1" ht="29.25">
      <c r="B567" s="33"/>
      <c r="D567" s="146" t="s">
        <v>313</v>
      </c>
      <c r="F567" s="147" t="s">
        <v>7605</v>
      </c>
      <c r="I567" s="148"/>
      <c r="L567" s="33"/>
      <c r="M567" s="149"/>
      <c r="T567" s="54"/>
      <c r="AT567" s="18" t="s">
        <v>313</v>
      </c>
      <c r="AU567" s="18" t="s">
        <v>86</v>
      </c>
    </row>
    <row r="568" spans="2:65" s="1" customFormat="1" ht="44.25" customHeight="1">
      <c r="B568" s="33"/>
      <c r="C568" s="133" t="s">
        <v>1881</v>
      </c>
      <c r="D568" s="133" t="s">
        <v>307</v>
      </c>
      <c r="E568" s="134" t="s">
        <v>7606</v>
      </c>
      <c r="F568" s="135" t="s">
        <v>7607</v>
      </c>
      <c r="G568" s="136" t="s">
        <v>5668</v>
      </c>
      <c r="H568" s="137">
        <v>1</v>
      </c>
      <c r="I568" s="138"/>
      <c r="J568" s="139">
        <f>ROUND(I568*H568,2)</f>
        <v>0</v>
      </c>
      <c r="K568" s="135" t="s">
        <v>721</v>
      </c>
      <c r="L568" s="33"/>
      <c r="M568" s="140" t="s">
        <v>42</v>
      </c>
      <c r="N568" s="141" t="s">
        <v>50</v>
      </c>
      <c r="P568" s="142">
        <f>O568*H568</f>
        <v>0</v>
      </c>
      <c r="Q568" s="142">
        <v>0</v>
      </c>
      <c r="R568" s="142">
        <f>Q568*H568</f>
        <v>0</v>
      </c>
      <c r="S568" s="142">
        <v>0</v>
      </c>
      <c r="T568" s="143">
        <f>S568*H568</f>
        <v>0</v>
      </c>
      <c r="AR568" s="144" t="s">
        <v>311</v>
      </c>
      <c r="AT568" s="144" t="s">
        <v>307</v>
      </c>
      <c r="AU568" s="144" t="s">
        <v>86</v>
      </c>
      <c r="AY568" s="18" t="s">
        <v>305</v>
      </c>
      <c r="BE568" s="145">
        <f>IF(N568="základní",J568,0)</f>
        <v>0</v>
      </c>
      <c r="BF568" s="145">
        <f>IF(N568="snížená",J568,0)</f>
        <v>0</v>
      </c>
      <c r="BG568" s="145">
        <f>IF(N568="zákl. přenesená",J568,0)</f>
        <v>0</v>
      </c>
      <c r="BH568" s="145">
        <f>IF(N568="sníž. přenesená",J568,0)</f>
        <v>0</v>
      </c>
      <c r="BI568" s="145">
        <f>IF(N568="nulová",J568,0)</f>
        <v>0</v>
      </c>
      <c r="BJ568" s="18" t="s">
        <v>86</v>
      </c>
      <c r="BK568" s="145">
        <f>ROUND(I568*H568,2)</f>
        <v>0</v>
      </c>
      <c r="BL568" s="18" t="s">
        <v>311</v>
      </c>
      <c r="BM568" s="144" t="s">
        <v>2817</v>
      </c>
    </row>
    <row r="569" spans="2:65" s="1" customFormat="1" ht="29.25">
      <c r="B569" s="33"/>
      <c r="D569" s="146" t="s">
        <v>313</v>
      </c>
      <c r="F569" s="147" t="s">
        <v>7607</v>
      </c>
      <c r="I569" s="148"/>
      <c r="L569" s="33"/>
      <c r="M569" s="149"/>
      <c r="T569" s="54"/>
      <c r="AT569" s="18" t="s">
        <v>313</v>
      </c>
      <c r="AU569" s="18" t="s">
        <v>86</v>
      </c>
    </row>
    <row r="570" spans="2:65" s="1" customFormat="1" ht="24.2" customHeight="1">
      <c r="B570" s="33"/>
      <c r="C570" s="133" t="s">
        <v>1885</v>
      </c>
      <c r="D570" s="133" t="s">
        <v>307</v>
      </c>
      <c r="E570" s="134" t="s">
        <v>7608</v>
      </c>
      <c r="F570" s="135" t="s">
        <v>7609</v>
      </c>
      <c r="G570" s="136" t="s">
        <v>5668</v>
      </c>
      <c r="H570" s="137">
        <v>1</v>
      </c>
      <c r="I570" s="138"/>
      <c r="J570" s="139">
        <f>ROUND(I570*H570,2)</f>
        <v>0</v>
      </c>
      <c r="K570" s="135" t="s">
        <v>721</v>
      </c>
      <c r="L570" s="33"/>
      <c r="M570" s="140" t="s">
        <v>42</v>
      </c>
      <c r="N570" s="141" t="s">
        <v>50</v>
      </c>
      <c r="P570" s="142">
        <f>O570*H570</f>
        <v>0</v>
      </c>
      <c r="Q570" s="142">
        <v>0</v>
      </c>
      <c r="R570" s="142">
        <f>Q570*H570</f>
        <v>0</v>
      </c>
      <c r="S570" s="142">
        <v>0</v>
      </c>
      <c r="T570" s="143">
        <f>S570*H570</f>
        <v>0</v>
      </c>
      <c r="AR570" s="144" t="s">
        <v>311</v>
      </c>
      <c r="AT570" s="144" t="s">
        <v>307</v>
      </c>
      <c r="AU570" s="144" t="s">
        <v>86</v>
      </c>
      <c r="AY570" s="18" t="s">
        <v>305</v>
      </c>
      <c r="BE570" s="145">
        <f>IF(N570="základní",J570,0)</f>
        <v>0</v>
      </c>
      <c r="BF570" s="145">
        <f>IF(N570="snížená",J570,0)</f>
        <v>0</v>
      </c>
      <c r="BG570" s="145">
        <f>IF(N570="zákl. přenesená",J570,0)</f>
        <v>0</v>
      </c>
      <c r="BH570" s="145">
        <f>IF(N570="sníž. přenesená",J570,0)</f>
        <v>0</v>
      </c>
      <c r="BI570" s="145">
        <f>IF(N570="nulová",J570,0)</f>
        <v>0</v>
      </c>
      <c r="BJ570" s="18" t="s">
        <v>86</v>
      </c>
      <c r="BK570" s="145">
        <f>ROUND(I570*H570,2)</f>
        <v>0</v>
      </c>
      <c r="BL570" s="18" t="s">
        <v>311</v>
      </c>
      <c r="BM570" s="144" t="s">
        <v>2825</v>
      </c>
    </row>
    <row r="571" spans="2:65" s="1" customFormat="1" ht="19.5">
      <c r="B571" s="33"/>
      <c r="D571" s="146" t="s">
        <v>313</v>
      </c>
      <c r="F571" s="147" t="s">
        <v>7609</v>
      </c>
      <c r="I571" s="148"/>
      <c r="L571" s="33"/>
      <c r="M571" s="149"/>
      <c r="T571" s="54"/>
      <c r="AT571" s="18" t="s">
        <v>313</v>
      </c>
      <c r="AU571" s="18" t="s">
        <v>86</v>
      </c>
    </row>
    <row r="572" spans="2:65" s="1" customFormat="1" ht="24.2" customHeight="1">
      <c r="B572" s="33"/>
      <c r="C572" s="133" t="s">
        <v>1889</v>
      </c>
      <c r="D572" s="133" t="s">
        <v>307</v>
      </c>
      <c r="E572" s="134" t="s">
        <v>7610</v>
      </c>
      <c r="F572" s="135" t="s">
        <v>7611</v>
      </c>
      <c r="G572" s="136" t="s">
        <v>5668</v>
      </c>
      <c r="H572" s="137">
        <v>2</v>
      </c>
      <c r="I572" s="138"/>
      <c r="J572" s="139">
        <f>ROUND(I572*H572,2)</f>
        <v>0</v>
      </c>
      <c r="K572" s="135" t="s">
        <v>721</v>
      </c>
      <c r="L572" s="33"/>
      <c r="M572" s="140" t="s">
        <v>42</v>
      </c>
      <c r="N572" s="141" t="s">
        <v>50</v>
      </c>
      <c r="P572" s="142">
        <f>O572*H572</f>
        <v>0</v>
      </c>
      <c r="Q572" s="142">
        <v>0</v>
      </c>
      <c r="R572" s="142">
        <f>Q572*H572</f>
        <v>0</v>
      </c>
      <c r="S572" s="142">
        <v>0</v>
      </c>
      <c r="T572" s="143">
        <f>S572*H572</f>
        <v>0</v>
      </c>
      <c r="AR572" s="144" t="s">
        <v>311</v>
      </c>
      <c r="AT572" s="144" t="s">
        <v>307</v>
      </c>
      <c r="AU572" s="144" t="s">
        <v>86</v>
      </c>
      <c r="AY572" s="18" t="s">
        <v>305</v>
      </c>
      <c r="BE572" s="145">
        <f>IF(N572="základní",J572,0)</f>
        <v>0</v>
      </c>
      <c r="BF572" s="145">
        <f>IF(N572="snížená",J572,0)</f>
        <v>0</v>
      </c>
      <c r="BG572" s="145">
        <f>IF(N572="zákl. přenesená",J572,0)</f>
        <v>0</v>
      </c>
      <c r="BH572" s="145">
        <f>IF(N572="sníž. přenesená",J572,0)</f>
        <v>0</v>
      </c>
      <c r="BI572" s="145">
        <f>IF(N572="nulová",J572,0)</f>
        <v>0</v>
      </c>
      <c r="BJ572" s="18" t="s">
        <v>86</v>
      </c>
      <c r="BK572" s="145">
        <f>ROUND(I572*H572,2)</f>
        <v>0</v>
      </c>
      <c r="BL572" s="18" t="s">
        <v>311</v>
      </c>
      <c r="BM572" s="144" t="s">
        <v>2835</v>
      </c>
    </row>
    <row r="573" spans="2:65" s="1" customFormat="1" ht="19.5">
      <c r="B573" s="33"/>
      <c r="D573" s="146" t="s">
        <v>313</v>
      </c>
      <c r="F573" s="147" t="s">
        <v>7611</v>
      </c>
      <c r="I573" s="148"/>
      <c r="L573" s="33"/>
      <c r="M573" s="149"/>
      <c r="T573" s="54"/>
      <c r="AT573" s="18" t="s">
        <v>313</v>
      </c>
      <c r="AU573" s="18" t="s">
        <v>86</v>
      </c>
    </row>
    <row r="574" spans="2:65" s="1" customFormat="1" ht="24.2" customHeight="1">
      <c r="B574" s="33"/>
      <c r="C574" s="133" t="s">
        <v>1893</v>
      </c>
      <c r="D574" s="133" t="s">
        <v>307</v>
      </c>
      <c r="E574" s="134" t="s">
        <v>7612</v>
      </c>
      <c r="F574" s="135" t="s">
        <v>7613</v>
      </c>
      <c r="G574" s="136" t="s">
        <v>5668</v>
      </c>
      <c r="H574" s="137">
        <v>1</v>
      </c>
      <c r="I574" s="138"/>
      <c r="J574" s="139">
        <f>ROUND(I574*H574,2)</f>
        <v>0</v>
      </c>
      <c r="K574" s="135" t="s">
        <v>721</v>
      </c>
      <c r="L574" s="33"/>
      <c r="M574" s="140" t="s">
        <v>42</v>
      </c>
      <c r="N574" s="141" t="s">
        <v>50</v>
      </c>
      <c r="P574" s="142">
        <f>O574*H574</f>
        <v>0</v>
      </c>
      <c r="Q574" s="142">
        <v>0</v>
      </c>
      <c r="R574" s="142">
        <f>Q574*H574</f>
        <v>0</v>
      </c>
      <c r="S574" s="142">
        <v>0</v>
      </c>
      <c r="T574" s="143">
        <f>S574*H574</f>
        <v>0</v>
      </c>
      <c r="AR574" s="144" t="s">
        <v>311</v>
      </c>
      <c r="AT574" s="144" t="s">
        <v>307</v>
      </c>
      <c r="AU574" s="144" t="s">
        <v>86</v>
      </c>
      <c r="AY574" s="18" t="s">
        <v>305</v>
      </c>
      <c r="BE574" s="145">
        <f>IF(N574="základní",J574,0)</f>
        <v>0</v>
      </c>
      <c r="BF574" s="145">
        <f>IF(N574="snížená",J574,0)</f>
        <v>0</v>
      </c>
      <c r="BG574" s="145">
        <f>IF(N574="zákl. přenesená",J574,0)</f>
        <v>0</v>
      </c>
      <c r="BH574" s="145">
        <f>IF(N574="sníž. přenesená",J574,0)</f>
        <v>0</v>
      </c>
      <c r="BI574" s="145">
        <f>IF(N574="nulová",J574,0)</f>
        <v>0</v>
      </c>
      <c r="BJ574" s="18" t="s">
        <v>86</v>
      </c>
      <c r="BK574" s="145">
        <f>ROUND(I574*H574,2)</f>
        <v>0</v>
      </c>
      <c r="BL574" s="18" t="s">
        <v>311</v>
      </c>
      <c r="BM574" s="144" t="s">
        <v>2843</v>
      </c>
    </row>
    <row r="575" spans="2:65" s="1" customFormat="1" ht="19.5">
      <c r="B575" s="33"/>
      <c r="D575" s="146" t="s">
        <v>313</v>
      </c>
      <c r="F575" s="147" t="s">
        <v>7613</v>
      </c>
      <c r="I575" s="148"/>
      <c r="L575" s="33"/>
      <c r="M575" s="149"/>
      <c r="T575" s="54"/>
      <c r="AT575" s="18" t="s">
        <v>313</v>
      </c>
      <c r="AU575" s="18" t="s">
        <v>86</v>
      </c>
    </row>
    <row r="576" spans="2:65" s="1" customFormat="1" ht="24.2" customHeight="1">
      <c r="B576" s="33"/>
      <c r="C576" s="133" t="s">
        <v>1897</v>
      </c>
      <c r="D576" s="133" t="s">
        <v>307</v>
      </c>
      <c r="E576" s="134" t="s">
        <v>7614</v>
      </c>
      <c r="F576" s="135" t="s">
        <v>7615</v>
      </c>
      <c r="G576" s="136" t="s">
        <v>5668</v>
      </c>
      <c r="H576" s="137">
        <v>1</v>
      </c>
      <c r="I576" s="138"/>
      <c r="J576" s="139">
        <f>ROUND(I576*H576,2)</f>
        <v>0</v>
      </c>
      <c r="K576" s="135" t="s">
        <v>721</v>
      </c>
      <c r="L576" s="33"/>
      <c r="M576" s="140" t="s">
        <v>42</v>
      </c>
      <c r="N576" s="141" t="s">
        <v>50</v>
      </c>
      <c r="P576" s="142">
        <f>O576*H576</f>
        <v>0</v>
      </c>
      <c r="Q576" s="142">
        <v>0</v>
      </c>
      <c r="R576" s="142">
        <f>Q576*H576</f>
        <v>0</v>
      </c>
      <c r="S576" s="142">
        <v>0</v>
      </c>
      <c r="T576" s="143">
        <f>S576*H576</f>
        <v>0</v>
      </c>
      <c r="AR576" s="144" t="s">
        <v>311</v>
      </c>
      <c r="AT576" s="144" t="s">
        <v>307</v>
      </c>
      <c r="AU576" s="144" t="s">
        <v>86</v>
      </c>
      <c r="AY576" s="18" t="s">
        <v>305</v>
      </c>
      <c r="BE576" s="145">
        <f>IF(N576="základní",J576,0)</f>
        <v>0</v>
      </c>
      <c r="BF576" s="145">
        <f>IF(N576="snížená",J576,0)</f>
        <v>0</v>
      </c>
      <c r="BG576" s="145">
        <f>IF(N576="zákl. přenesená",J576,0)</f>
        <v>0</v>
      </c>
      <c r="BH576" s="145">
        <f>IF(N576="sníž. přenesená",J576,0)</f>
        <v>0</v>
      </c>
      <c r="BI576" s="145">
        <f>IF(N576="nulová",J576,0)</f>
        <v>0</v>
      </c>
      <c r="BJ576" s="18" t="s">
        <v>86</v>
      </c>
      <c r="BK576" s="145">
        <f>ROUND(I576*H576,2)</f>
        <v>0</v>
      </c>
      <c r="BL576" s="18" t="s">
        <v>311</v>
      </c>
      <c r="BM576" s="144" t="s">
        <v>2851</v>
      </c>
    </row>
    <row r="577" spans="2:65" s="1" customFormat="1" ht="19.5">
      <c r="B577" s="33"/>
      <c r="D577" s="146" t="s">
        <v>313</v>
      </c>
      <c r="F577" s="147" t="s">
        <v>7615</v>
      </c>
      <c r="I577" s="148"/>
      <c r="L577" s="33"/>
      <c r="M577" s="149"/>
      <c r="T577" s="54"/>
      <c r="AT577" s="18" t="s">
        <v>313</v>
      </c>
      <c r="AU577" s="18" t="s">
        <v>86</v>
      </c>
    </row>
    <row r="578" spans="2:65" s="1" customFormat="1" ht="24.2" customHeight="1">
      <c r="B578" s="33"/>
      <c r="C578" s="133" t="s">
        <v>1901</v>
      </c>
      <c r="D578" s="133" t="s">
        <v>307</v>
      </c>
      <c r="E578" s="134" t="s">
        <v>7616</v>
      </c>
      <c r="F578" s="135" t="s">
        <v>7290</v>
      </c>
      <c r="G578" s="136" t="s">
        <v>199</v>
      </c>
      <c r="H578" s="137">
        <v>14</v>
      </c>
      <c r="I578" s="138"/>
      <c r="J578" s="139">
        <f>ROUND(I578*H578,2)</f>
        <v>0</v>
      </c>
      <c r="K578" s="135" t="s">
        <v>721</v>
      </c>
      <c r="L578" s="33"/>
      <c r="M578" s="140" t="s">
        <v>42</v>
      </c>
      <c r="N578" s="141" t="s">
        <v>50</v>
      </c>
      <c r="P578" s="142">
        <f>O578*H578</f>
        <v>0</v>
      </c>
      <c r="Q578" s="142">
        <v>0</v>
      </c>
      <c r="R578" s="142">
        <f>Q578*H578</f>
        <v>0</v>
      </c>
      <c r="S578" s="142">
        <v>0</v>
      </c>
      <c r="T578" s="143">
        <f>S578*H578</f>
        <v>0</v>
      </c>
      <c r="AR578" s="144" t="s">
        <v>311</v>
      </c>
      <c r="AT578" s="144" t="s">
        <v>307</v>
      </c>
      <c r="AU578" s="144" t="s">
        <v>86</v>
      </c>
      <c r="AY578" s="18" t="s">
        <v>305</v>
      </c>
      <c r="BE578" s="145">
        <f>IF(N578="základní",J578,0)</f>
        <v>0</v>
      </c>
      <c r="BF578" s="145">
        <f>IF(N578="snížená",J578,0)</f>
        <v>0</v>
      </c>
      <c r="BG578" s="145">
        <f>IF(N578="zákl. přenesená",J578,0)</f>
        <v>0</v>
      </c>
      <c r="BH578" s="145">
        <f>IF(N578="sníž. přenesená",J578,0)</f>
        <v>0</v>
      </c>
      <c r="BI578" s="145">
        <f>IF(N578="nulová",J578,0)</f>
        <v>0</v>
      </c>
      <c r="BJ578" s="18" t="s">
        <v>86</v>
      </c>
      <c r="BK578" s="145">
        <f>ROUND(I578*H578,2)</f>
        <v>0</v>
      </c>
      <c r="BL578" s="18" t="s">
        <v>311</v>
      </c>
      <c r="BM578" s="144" t="s">
        <v>2861</v>
      </c>
    </row>
    <row r="579" spans="2:65" s="1" customFormat="1" ht="19.5">
      <c r="B579" s="33"/>
      <c r="D579" s="146" t="s">
        <v>313</v>
      </c>
      <c r="F579" s="147" t="s">
        <v>7290</v>
      </c>
      <c r="I579" s="148"/>
      <c r="L579" s="33"/>
      <c r="M579" s="149"/>
      <c r="T579" s="54"/>
      <c r="AT579" s="18" t="s">
        <v>313</v>
      </c>
      <c r="AU579" s="18" t="s">
        <v>86</v>
      </c>
    </row>
    <row r="580" spans="2:65" s="1" customFormat="1" ht="16.5" customHeight="1">
      <c r="B580" s="33"/>
      <c r="C580" s="133" t="s">
        <v>1905</v>
      </c>
      <c r="D580" s="133" t="s">
        <v>307</v>
      </c>
      <c r="E580" s="134" t="s">
        <v>7617</v>
      </c>
      <c r="F580" s="135" t="s">
        <v>7375</v>
      </c>
      <c r="G580" s="136" t="s">
        <v>199</v>
      </c>
      <c r="H580" s="137">
        <v>11</v>
      </c>
      <c r="I580" s="138"/>
      <c r="J580" s="139">
        <f>ROUND(I580*H580,2)</f>
        <v>0</v>
      </c>
      <c r="K580" s="135" t="s">
        <v>721</v>
      </c>
      <c r="L580" s="33"/>
      <c r="M580" s="140" t="s">
        <v>42</v>
      </c>
      <c r="N580" s="141" t="s">
        <v>50</v>
      </c>
      <c r="P580" s="142">
        <f>O580*H580</f>
        <v>0</v>
      </c>
      <c r="Q580" s="142">
        <v>0</v>
      </c>
      <c r="R580" s="142">
        <f>Q580*H580</f>
        <v>0</v>
      </c>
      <c r="S580" s="142">
        <v>0</v>
      </c>
      <c r="T580" s="143">
        <f>S580*H580</f>
        <v>0</v>
      </c>
      <c r="AR580" s="144" t="s">
        <v>311</v>
      </c>
      <c r="AT580" s="144" t="s">
        <v>307</v>
      </c>
      <c r="AU580" s="144" t="s">
        <v>86</v>
      </c>
      <c r="AY580" s="18" t="s">
        <v>305</v>
      </c>
      <c r="BE580" s="145">
        <f>IF(N580="základní",J580,0)</f>
        <v>0</v>
      </c>
      <c r="BF580" s="145">
        <f>IF(N580="snížená",J580,0)</f>
        <v>0</v>
      </c>
      <c r="BG580" s="145">
        <f>IF(N580="zákl. přenesená",J580,0)</f>
        <v>0</v>
      </c>
      <c r="BH580" s="145">
        <f>IF(N580="sníž. přenesená",J580,0)</f>
        <v>0</v>
      </c>
      <c r="BI580" s="145">
        <f>IF(N580="nulová",J580,0)</f>
        <v>0</v>
      </c>
      <c r="BJ580" s="18" t="s">
        <v>86</v>
      </c>
      <c r="BK580" s="145">
        <f>ROUND(I580*H580,2)</f>
        <v>0</v>
      </c>
      <c r="BL580" s="18" t="s">
        <v>311</v>
      </c>
      <c r="BM580" s="144" t="s">
        <v>2869</v>
      </c>
    </row>
    <row r="581" spans="2:65" s="1" customFormat="1" ht="11.25">
      <c r="B581" s="33"/>
      <c r="D581" s="146" t="s">
        <v>313</v>
      </c>
      <c r="F581" s="147" t="s">
        <v>7375</v>
      </c>
      <c r="I581" s="148"/>
      <c r="L581" s="33"/>
      <c r="M581" s="149"/>
      <c r="T581" s="54"/>
      <c r="AT581" s="18" t="s">
        <v>313</v>
      </c>
      <c r="AU581" s="18" t="s">
        <v>86</v>
      </c>
    </row>
    <row r="582" spans="2:65" s="1" customFormat="1" ht="16.5" customHeight="1">
      <c r="B582" s="33"/>
      <c r="C582" s="133" t="s">
        <v>1909</v>
      </c>
      <c r="D582" s="133" t="s">
        <v>307</v>
      </c>
      <c r="E582" s="134" t="s">
        <v>7618</v>
      </c>
      <c r="F582" s="135" t="s">
        <v>7315</v>
      </c>
      <c r="G582" s="136" t="s">
        <v>199</v>
      </c>
      <c r="H582" s="137">
        <v>1</v>
      </c>
      <c r="I582" s="138"/>
      <c r="J582" s="139">
        <f>ROUND(I582*H582,2)</f>
        <v>0</v>
      </c>
      <c r="K582" s="135" t="s">
        <v>721</v>
      </c>
      <c r="L582" s="33"/>
      <c r="M582" s="140" t="s">
        <v>42</v>
      </c>
      <c r="N582" s="141" t="s">
        <v>50</v>
      </c>
      <c r="P582" s="142">
        <f>O582*H582</f>
        <v>0</v>
      </c>
      <c r="Q582" s="142">
        <v>0</v>
      </c>
      <c r="R582" s="142">
        <f>Q582*H582</f>
        <v>0</v>
      </c>
      <c r="S582" s="142">
        <v>0</v>
      </c>
      <c r="T582" s="143">
        <f>S582*H582</f>
        <v>0</v>
      </c>
      <c r="AR582" s="144" t="s">
        <v>311</v>
      </c>
      <c r="AT582" s="144" t="s">
        <v>307</v>
      </c>
      <c r="AU582" s="144" t="s">
        <v>86</v>
      </c>
      <c r="AY582" s="18" t="s">
        <v>305</v>
      </c>
      <c r="BE582" s="145">
        <f>IF(N582="základní",J582,0)</f>
        <v>0</v>
      </c>
      <c r="BF582" s="145">
        <f>IF(N582="snížená",J582,0)</f>
        <v>0</v>
      </c>
      <c r="BG582" s="145">
        <f>IF(N582="zákl. přenesená",J582,0)</f>
        <v>0</v>
      </c>
      <c r="BH582" s="145">
        <f>IF(N582="sníž. přenesená",J582,0)</f>
        <v>0</v>
      </c>
      <c r="BI582" s="145">
        <f>IF(N582="nulová",J582,0)</f>
        <v>0</v>
      </c>
      <c r="BJ582" s="18" t="s">
        <v>86</v>
      </c>
      <c r="BK582" s="145">
        <f>ROUND(I582*H582,2)</f>
        <v>0</v>
      </c>
      <c r="BL582" s="18" t="s">
        <v>311</v>
      </c>
      <c r="BM582" s="144" t="s">
        <v>2877</v>
      </c>
    </row>
    <row r="583" spans="2:65" s="1" customFormat="1" ht="11.25">
      <c r="B583" s="33"/>
      <c r="D583" s="146" t="s">
        <v>313</v>
      </c>
      <c r="F583" s="147" t="s">
        <v>7315</v>
      </c>
      <c r="I583" s="148"/>
      <c r="L583" s="33"/>
      <c r="M583" s="194"/>
      <c r="N583" s="195"/>
      <c r="O583" s="195"/>
      <c r="P583" s="195"/>
      <c r="Q583" s="195"/>
      <c r="R583" s="195"/>
      <c r="S583" s="195"/>
      <c r="T583" s="196"/>
      <c r="AT583" s="18" t="s">
        <v>313</v>
      </c>
      <c r="AU583" s="18" t="s">
        <v>86</v>
      </c>
    </row>
    <row r="584" spans="2:65" s="1" customFormat="1" ht="6.95" customHeight="1">
      <c r="B584" s="42"/>
      <c r="C584" s="43"/>
      <c r="D584" s="43"/>
      <c r="E584" s="43"/>
      <c r="F584" s="43"/>
      <c r="G584" s="43"/>
      <c r="H584" s="43"/>
      <c r="I584" s="43"/>
      <c r="J584" s="43"/>
      <c r="K584" s="43"/>
      <c r="L584" s="33"/>
    </row>
  </sheetData>
  <sheetProtection algorithmName="SHA-512" hashValue="ppaMrk7tMMupLWrKj2XyCXmndUBbJt/13rsoaW5vSvYy85oE748Ml16LswMZZPQRJlNBLZgeJAmLmh+6Pj1vtA==" saltValue="9pAX1HckaeJQbT4q3rh6+EuCGYXH3yIOMB3hr8NlqYJJPVAW0sARPw+im5xQ2/hmWccZayT92qYZqjgEauLMEA==" spinCount="100000" sheet="1" objects="1" scenarios="1" formatColumns="0" formatRows="0" autoFilter="0"/>
  <autoFilter ref="C100:K583" xr:uid="{00000000-0009-0000-0000-000007000000}"/>
  <mergeCells count="15">
    <mergeCell ref="E87:H87"/>
    <mergeCell ref="E91:H91"/>
    <mergeCell ref="E89:H89"/>
    <mergeCell ref="E93:H93"/>
    <mergeCell ref="L2:V2"/>
    <mergeCell ref="E31:H31"/>
    <mergeCell ref="E52:H52"/>
    <mergeCell ref="E56:H56"/>
    <mergeCell ref="E54:H54"/>
    <mergeCell ref="E58:H58"/>
    <mergeCell ref="E7:H7"/>
    <mergeCell ref="E11:H11"/>
    <mergeCell ref="E9:H9"/>
    <mergeCell ref="E13:H13"/>
    <mergeCell ref="E22:H22"/>
  </mergeCells>
  <pageMargins left="0.39374999999999999" right="0.39374999999999999" top="0.39374999999999999" bottom="0.39374999999999999" header="0" footer="0"/>
  <pageSetup paperSize="9" scale="76" fitToHeight="100" orientation="portrait" blackAndWhite="1" r:id="rId1"/>
  <headerFooter>
    <oddFooter>&amp;CStrana &amp;P z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BM398"/>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95"/>
      <c r="M2" s="295"/>
      <c r="N2" s="295"/>
      <c r="O2" s="295"/>
      <c r="P2" s="295"/>
      <c r="Q2" s="295"/>
      <c r="R2" s="295"/>
      <c r="S2" s="295"/>
      <c r="T2" s="295"/>
      <c r="U2" s="295"/>
      <c r="V2" s="295"/>
      <c r="AT2" s="18" t="s">
        <v>118</v>
      </c>
    </row>
    <row r="3" spans="2:46" ht="6.95" customHeight="1">
      <c r="B3" s="19"/>
      <c r="C3" s="20"/>
      <c r="D3" s="20"/>
      <c r="E3" s="20"/>
      <c r="F3" s="20"/>
      <c r="G3" s="20"/>
      <c r="H3" s="20"/>
      <c r="I3" s="20"/>
      <c r="J3" s="20"/>
      <c r="K3" s="20"/>
      <c r="L3" s="21"/>
      <c r="AT3" s="18" t="s">
        <v>88</v>
      </c>
    </row>
    <row r="4" spans="2:46" ht="24.95" customHeight="1">
      <c r="B4" s="21"/>
      <c r="D4" s="22" t="s">
        <v>204</v>
      </c>
      <c r="L4" s="21"/>
      <c r="M4" s="92" t="s">
        <v>10</v>
      </c>
      <c r="AT4" s="18" t="s">
        <v>4</v>
      </c>
    </row>
    <row r="5" spans="2:46" ht="6.95" customHeight="1">
      <c r="B5" s="21"/>
      <c r="L5" s="21"/>
    </row>
    <row r="6" spans="2:46" ht="12" customHeight="1">
      <c r="B6" s="21"/>
      <c r="D6" s="28" t="s">
        <v>16</v>
      </c>
      <c r="L6" s="21"/>
    </row>
    <row r="7" spans="2:46" ht="16.5" customHeight="1">
      <c r="B7" s="21"/>
      <c r="E7" s="333" t="str">
        <f>'Rekapitulace stavby'!K6</f>
        <v>Domov pro seniory v Litomyšli</v>
      </c>
      <c r="F7" s="334"/>
      <c r="G7" s="334"/>
      <c r="H7" s="334"/>
      <c r="L7" s="21"/>
    </row>
    <row r="8" spans="2:46" ht="12.75">
      <c r="B8" s="21"/>
      <c r="D8" s="28" t="s">
        <v>217</v>
      </c>
      <c r="L8" s="21"/>
    </row>
    <row r="9" spans="2:46" ht="16.5" customHeight="1">
      <c r="B9" s="21"/>
      <c r="E9" s="333" t="s">
        <v>221</v>
      </c>
      <c r="F9" s="295"/>
      <c r="G9" s="295"/>
      <c r="H9" s="295"/>
      <c r="L9" s="21"/>
    </row>
    <row r="10" spans="2:46" ht="12" customHeight="1">
      <c r="B10" s="21"/>
      <c r="D10" s="28" t="s">
        <v>224</v>
      </c>
      <c r="L10" s="21"/>
    </row>
    <row r="11" spans="2:46" s="1" customFormat="1" ht="16.5" customHeight="1">
      <c r="B11" s="33"/>
      <c r="E11" s="329" t="s">
        <v>227</v>
      </c>
      <c r="F11" s="335"/>
      <c r="G11" s="335"/>
      <c r="H11" s="335"/>
      <c r="L11" s="33"/>
    </row>
    <row r="12" spans="2:46" s="1" customFormat="1" ht="12" customHeight="1">
      <c r="B12" s="33"/>
      <c r="D12" s="28" t="s">
        <v>231</v>
      </c>
      <c r="L12" s="33"/>
    </row>
    <row r="13" spans="2:46" s="1" customFormat="1" ht="16.5" customHeight="1">
      <c r="B13" s="33"/>
      <c r="E13" s="316" t="s">
        <v>7619</v>
      </c>
      <c r="F13" s="335"/>
      <c r="G13" s="335"/>
      <c r="H13" s="335"/>
      <c r="L13" s="33"/>
    </row>
    <row r="14" spans="2:46" s="1" customFormat="1" ht="11.25">
      <c r="B14" s="33"/>
      <c r="L14" s="33"/>
    </row>
    <row r="15" spans="2:46" s="1" customFormat="1" ht="12" customHeight="1">
      <c r="B15" s="33"/>
      <c r="D15" s="28" t="s">
        <v>18</v>
      </c>
      <c r="F15" s="26" t="s">
        <v>42</v>
      </c>
      <c r="I15" s="28" t="s">
        <v>20</v>
      </c>
      <c r="J15" s="26" t="s">
        <v>42</v>
      </c>
      <c r="L15" s="33"/>
    </row>
    <row r="16" spans="2:46" s="1" customFormat="1" ht="12" customHeight="1">
      <c r="B16" s="33"/>
      <c r="D16" s="28" t="s">
        <v>22</v>
      </c>
      <c r="F16" s="26" t="s">
        <v>23</v>
      </c>
      <c r="I16" s="28" t="s">
        <v>24</v>
      </c>
      <c r="J16" s="50" t="str">
        <f>'Rekapitulace stavby'!AN8</f>
        <v>20. 1. 2025</v>
      </c>
      <c r="L16" s="33"/>
    </row>
    <row r="17" spans="2:12" s="1" customFormat="1" ht="10.9" customHeight="1">
      <c r="B17" s="33"/>
      <c r="L17" s="33"/>
    </row>
    <row r="18" spans="2:12" s="1" customFormat="1" ht="12" customHeight="1">
      <c r="B18" s="33"/>
      <c r="D18" s="28" t="s">
        <v>26</v>
      </c>
      <c r="I18" s="28" t="s">
        <v>27</v>
      </c>
      <c r="J18" s="26" t="s">
        <v>42</v>
      </c>
      <c r="L18" s="33"/>
    </row>
    <row r="19" spans="2:12" s="1" customFormat="1" ht="18" customHeight="1">
      <c r="B19" s="33"/>
      <c r="E19" s="26" t="s">
        <v>29</v>
      </c>
      <c r="I19" s="28" t="s">
        <v>30</v>
      </c>
      <c r="J19" s="26" t="s">
        <v>42</v>
      </c>
      <c r="L19" s="33"/>
    </row>
    <row r="20" spans="2:12" s="1" customFormat="1" ht="6.95" customHeight="1">
      <c r="B20" s="33"/>
      <c r="L20" s="33"/>
    </row>
    <row r="21" spans="2:12" s="1" customFormat="1" ht="12" customHeight="1">
      <c r="B21" s="33"/>
      <c r="D21" s="28" t="s">
        <v>32</v>
      </c>
      <c r="I21" s="28" t="s">
        <v>27</v>
      </c>
      <c r="J21" s="29" t="str">
        <f>'Rekapitulace stavby'!AN13</f>
        <v>Vyplň údaj</v>
      </c>
      <c r="L21" s="33"/>
    </row>
    <row r="22" spans="2:12" s="1" customFormat="1" ht="18" customHeight="1">
      <c r="B22" s="33"/>
      <c r="E22" s="336" t="str">
        <f>'Rekapitulace stavby'!E14</f>
        <v>Vyplň údaj</v>
      </c>
      <c r="F22" s="294"/>
      <c r="G22" s="294"/>
      <c r="H22" s="294"/>
      <c r="I22" s="28" t="s">
        <v>30</v>
      </c>
      <c r="J22" s="29" t="str">
        <f>'Rekapitulace stavby'!AN14</f>
        <v>Vyplň údaj</v>
      </c>
      <c r="L22" s="33"/>
    </row>
    <row r="23" spans="2:12" s="1" customFormat="1" ht="6.95" customHeight="1">
      <c r="B23" s="33"/>
      <c r="L23" s="33"/>
    </row>
    <row r="24" spans="2:12" s="1" customFormat="1" ht="12" customHeight="1">
      <c r="B24" s="33"/>
      <c r="D24" s="28" t="s">
        <v>34</v>
      </c>
      <c r="I24" s="28" t="s">
        <v>27</v>
      </c>
      <c r="J24" s="26" t="s">
        <v>42</v>
      </c>
      <c r="L24" s="33"/>
    </row>
    <row r="25" spans="2:12" s="1" customFormat="1" ht="18" customHeight="1">
      <c r="B25" s="33"/>
      <c r="E25" s="26" t="s">
        <v>4955</v>
      </c>
      <c r="I25" s="28" t="s">
        <v>30</v>
      </c>
      <c r="J25" s="26" t="s">
        <v>42</v>
      </c>
      <c r="L25" s="33"/>
    </row>
    <row r="26" spans="2:12" s="1" customFormat="1" ht="6.95" customHeight="1">
      <c r="B26" s="33"/>
      <c r="L26" s="33"/>
    </row>
    <row r="27" spans="2:12" s="1" customFormat="1" ht="12" customHeight="1">
      <c r="B27" s="33"/>
      <c r="D27" s="28" t="s">
        <v>39</v>
      </c>
      <c r="I27" s="28" t="s">
        <v>27</v>
      </c>
      <c r="J27" s="26" t="str">
        <f>IF('Rekapitulace stavby'!AN19="","",'Rekapitulace stavby'!AN19)</f>
        <v>63243393</v>
      </c>
      <c r="L27" s="33"/>
    </row>
    <row r="28" spans="2:12" s="1" customFormat="1" ht="18" customHeight="1">
      <c r="B28" s="33"/>
      <c r="E28" s="26" t="str">
        <f>IF('Rekapitulace stavby'!E20="","",'Rekapitulace stavby'!E20)</f>
        <v>Ing.Štefan Sivák</v>
      </c>
      <c r="I28" s="28" t="s">
        <v>30</v>
      </c>
      <c r="J28" s="26" t="str">
        <f>IF('Rekapitulace stavby'!AN20="","",'Rekapitulace stavby'!AN20)</f>
        <v/>
      </c>
      <c r="L28" s="33"/>
    </row>
    <row r="29" spans="2:12" s="1" customFormat="1" ht="6.95" customHeight="1">
      <c r="B29" s="33"/>
      <c r="L29" s="33"/>
    </row>
    <row r="30" spans="2:12" s="1" customFormat="1" ht="12" customHeight="1">
      <c r="B30" s="33"/>
      <c r="D30" s="28" t="s">
        <v>43</v>
      </c>
      <c r="L30" s="33"/>
    </row>
    <row r="31" spans="2:12" s="7" customFormat="1" ht="16.5" customHeight="1">
      <c r="B31" s="93"/>
      <c r="E31" s="299" t="s">
        <v>42</v>
      </c>
      <c r="F31" s="299"/>
      <c r="G31" s="299"/>
      <c r="H31" s="299"/>
      <c r="L31" s="93"/>
    </row>
    <row r="32" spans="2:12" s="1" customFormat="1" ht="6.95" customHeight="1">
      <c r="B32" s="33"/>
      <c r="L32" s="33"/>
    </row>
    <row r="33" spans="2:12" s="1" customFormat="1" ht="6.95" customHeight="1">
      <c r="B33" s="33"/>
      <c r="D33" s="51"/>
      <c r="E33" s="51"/>
      <c r="F33" s="51"/>
      <c r="G33" s="51"/>
      <c r="H33" s="51"/>
      <c r="I33" s="51"/>
      <c r="J33" s="51"/>
      <c r="K33" s="51"/>
      <c r="L33" s="33"/>
    </row>
    <row r="34" spans="2:12" s="1" customFormat="1" ht="25.35" customHeight="1">
      <c r="B34" s="33"/>
      <c r="D34" s="94" t="s">
        <v>45</v>
      </c>
      <c r="J34" s="64">
        <f>ROUND(J117, 2)</f>
        <v>0</v>
      </c>
      <c r="L34" s="33"/>
    </row>
    <row r="35" spans="2:12" s="1" customFormat="1" ht="6.95" customHeight="1">
      <c r="B35" s="33"/>
      <c r="D35" s="51"/>
      <c r="E35" s="51"/>
      <c r="F35" s="51"/>
      <c r="G35" s="51"/>
      <c r="H35" s="51"/>
      <c r="I35" s="51"/>
      <c r="J35" s="51"/>
      <c r="K35" s="51"/>
      <c r="L35" s="33"/>
    </row>
    <row r="36" spans="2:12" s="1" customFormat="1" ht="14.45" customHeight="1">
      <c r="B36" s="33"/>
      <c r="F36" s="36" t="s">
        <v>47</v>
      </c>
      <c r="I36" s="36" t="s">
        <v>46</v>
      </c>
      <c r="J36" s="36" t="s">
        <v>48</v>
      </c>
      <c r="L36" s="33"/>
    </row>
    <row r="37" spans="2:12" s="1" customFormat="1" ht="14.45" customHeight="1">
      <c r="B37" s="33"/>
      <c r="D37" s="53" t="s">
        <v>49</v>
      </c>
      <c r="E37" s="28" t="s">
        <v>50</v>
      </c>
      <c r="F37" s="83">
        <f>ROUND((SUM(BE117:BE397)),  2)</f>
        <v>0</v>
      </c>
      <c r="I37" s="95">
        <v>0.21</v>
      </c>
      <c r="J37" s="83">
        <f>ROUND(((SUM(BE117:BE397))*I37),  2)</f>
        <v>0</v>
      </c>
      <c r="L37" s="33"/>
    </row>
    <row r="38" spans="2:12" s="1" customFormat="1" ht="14.45" customHeight="1">
      <c r="B38" s="33"/>
      <c r="E38" s="28" t="s">
        <v>51</v>
      </c>
      <c r="F38" s="83">
        <f>ROUND((SUM(BF117:BF397)),  2)</f>
        <v>0</v>
      </c>
      <c r="I38" s="95">
        <v>0.12</v>
      </c>
      <c r="J38" s="83">
        <f>ROUND(((SUM(BF117:BF397))*I38),  2)</f>
        <v>0</v>
      </c>
      <c r="L38" s="33"/>
    </row>
    <row r="39" spans="2:12" s="1" customFormat="1" ht="14.45" hidden="1" customHeight="1">
      <c r="B39" s="33"/>
      <c r="E39" s="28" t="s">
        <v>52</v>
      </c>
      <c r="F39" s="83">
        <f>ROUND((SUM(BG117:BG397)),  2)</f>
        <v>0</v>
      </c>
      <c r="I39" s="95">
        <v>0.21</v>
      </c>
      <c r="J39" s="83">
        <f>0</f>
        <v>0</v>
      </c>
      <c r="L39" s="33"/>
    </row>
    <row r="40" spans="2:12" s="1" customFormat="1" ht="14.45" hidden="1" customHeight="1">
      <c r="B40" s="33"/>
      <c r="E40" s="28" t="s">
        <v>53</v>
      </c>
      <c r="F40" s="83">
        <f>ROUND((SUM(BH117:BH397)),  2)</f>
        <v>0</v>
      </c>
      <c r="I40" s="95">
        <v>0.12</v>
      </c>
      <c r="J40" s="83">
        <f>0</f>
        <v>0</v>
      </c>
      <c r="L40" s="33"/>
    </row>
    <row r="41" spans="2:12" s="1" customFormat="1" ht="14.45" hidden="1" customHeight="1">
      <c r="B41" s="33"/>
      <c r="E41" s="28" t="s">
        <v>54</v>
      </c>
      <c r="F41" s="83">
        <f>ROUND((SUM(BI117:BI397)),  2)</f>
        <v>0</v>
      </c>
      <c r="I41" s="95">
        <v>0</v>
      </c>
      <c r="J41" s="83">
        <f>0</f>
        <v>0</v>
      </c>
      <c r="L41" s="33"/>
    </row>
    <row r="42" spans="2:12" s="1" customFormat="1" ht="6.95" customHeight="1">
      <c r="B42" s="33"/>
      <c r="L42" s="33"/>
    </row>
    <row r="43" spans="2:12" s="1" customFormat="1" ht="25.35" customHeight="1">
      <c r="B43" s="33"/>
      <c r="C43" s="96"/>
      <c r="D43" s="97" t="s">
        <v>55</v>
      </c>
      <c r="E43" s="55"/>
      <c r="F43" s="55"/>
      <c r="G43" s="98" t="s">
        <v>56</v>
      </c>
      <c r="H43" s="99" t="s">
        <v>57</v>
      </c>
      <c r="I43" s="55"/>
      <c r="J43" s="100">
        <f>SUM(J34:J41)</f>
        <v>0</v>
      </c>
      <c r="K43" s="101"/>
      <c r="L43" s="33"/>
    </row>
    <row r="44" spans="2:12" s="1" customFormat="1" ht="14.45" customHeight="1">
      <c r="B44" s="42"/>
      <c r="C44" s="43"/>
      <c r="D44" s="43"/>
      <c r="E44" s="43"/>
      <c r="F44" s="43"/>
      <c r="G44" s="43"/>
      <c r="H44" s="43"/>
      <c r="I44" s="43"/>
      <c r="J44" s="43"/>
      <c r="K44" s="43"/>
      <c r="L44" s="33"/>
    </row>
    <row r="48" spans="2:12" s="1" customFormat="1" ht="6.95" customHeight="1">
      <c r="B48" s="44"/>
      <c r="C48" s="45"/>
      <c r="D48" s="45"/>
      <c r="E48" s="45"/>
      <c r="F48" s="45"/>
      <c r="G48" s="45"/>
      <c r="H48" s="45"/>
      <c r="I48" s="45"/>
      <c r="J48" s="45"/>
      <c r="K48" s="45"/>
      <c r="L48" s="33"/>
    </row>
    <row r="49" spans="2:12" s="1" customFormat="1" ht="24.95" customHeight="1">
      <c r="B49" s="33"/>
      <c r="C49" s="22" t="s">
        <v>246</v>
      </c>
      <c r="L49" s="33"/>
    </row>
    <row r="50" spans="2:12" s="1" customFormat="1" ht="6.95" customHeight="1">
      <c r="B50" s="33"/>
      <c r="L50" s="33"/>
    </row>
    <row r="51" spans="2:12" s="1" customFormat="1" ht="12" customHeight="1">
      <c r="B51" s="33"/>
      <c r="C51" s="28" t="s">
        <v>16</v>
      </c>
      <c r="L51" s="33"/>
    </row>
    <row r="52" spans="2:12" s="1" customFormat="1" ht="16.5" customHeight="1">
      <c r="B52" s="33"/>
      <c r="E52" s="333" t="str">
        <f>E7</f>
        <v>Domov pro seniory v Litomyšli</v>
      </c>
      <c r="F52" s="334"/>
      <c r="G52" s="334"/>
      <c r="H52" s="334"/>
      <c r="L52" s="33"/>
    </row>
    <row r="53" spans="2:12" ht="12" customHeight="1">
      <c r="B53" s="21"/>
      <c r="C53" s="28" t="s">
        <v>217</v>
      </c>
      <c r="L53" s="21"/>
    </row>
    <row r="54" spans="2:12" ht="16.5" customHeight="1">
      <c r="B54" s="21"/>
      <c r="E54" s="333" t="s">
        <v>221</v>
      </c>
      <c r="F54" s="295"/>
      <c r="G54" s="295"/>
      <c r="H54" s="295"/>
      <c r="L54" s="21"/>
    </row>
    <row r="55" spans="2:12" ht="12" customHeight="1">
      <c r="B55" s="21"/>
      <c r="C55" s="28" t="s">
        <v>224</v>
      </c>
      <c r="L55" s="21"/>
    </row>
    <row r="56" spans="2:12" s="1" customFormat="1" ht="16.5" customHeight="1">
      <c r="B56" s="33"/>
      <c r="E56" s="329" t="s">
        <v>227</v>
      </c>
      <c r="F56" s="335"/>
      <c r="G56" s="335"/>
      <c r="H56" s="335"/>
      <c r="L56" s="33"/>
    </row>
    <row r="57" spans="2:12" s="1" customFormat="1" ht="12" customHeight="1">
      <c r="B57" s="33"/>
      <c r="C57" s="28" t="s">
        <v>231</v>
      </c>
      <c r="L57" s="33"/>
    </row>
    <row r="58" spans="2:12" s="1" customFormat="1" ht="16.5" customHeight="1">
      <c r="B58" s="33"/>
      <c r="E58" s="316" t="str">
        <f>E13</f>
        <v>MaR - Měření a regulace</v>
      </c>
      <c r="F58" s="335"/>
      <c r="G58" s="335"/>
      <c r="H58" s="335"/>
      <c r="L58" s="33"/>
    </row>
    <row r="59" spans="2:12" s="1" customFormat="1" ht="6.95" customHeight="1">
      <c r="B59" s="33"/>
      <c r="L59" s="33"/>
    </row>
    <row r="60" spans="2:12" s="1" customFormat="1" ht="12" customHeight="1">
      <c r="B60" s="33"/>
      <c r="C60" s="28" t="s">
        <v>22</v>
      </c>
      <c r="F60" s="26" t="str">
        <f>F16</f>
        <v>Z.Kopala, 570 01 Litomyšl</v>
      </c>
      <c r="I60" s="28" t="s">
        <v>24</v>
      </c>
      <c r="J60" s="50" t="str">
        <f>IF(J16="","",J16)</f>
        <v>20. 1. 2025</v>
      </c>
      <c r="L60" s="33"/>
    </row>
    <row r="61" spans="2:12" s="1" customFormat="1" ht="6.95" customHeight="1">
      <c r="B61" s="33"/>
      <c r="L61" s="33"/>
    </row>
    <row r="62" spans="2:12" s="1" customFormat="1" ht="15.2" customHeight="1">
      <c r="B62" s="33"/>
      <c r="C62" s="28" t="s">
        <v>26</v>
      </c>
      <c r="F62" s="26" t="str">
        <f>E19</f>
        <v>Město Litomyšl</v>
      </c>
      <c r="I62" s="28" t="s">
        <v>34</v>
      </c>
      <c r="J62" s="31" t="str">
        <f>E25</f>
        <v>Deltaplan Praha s.r.o.</v>
      </c>
      <c r="L62" s="33"/>
    </row>
    <row r="63" spans="2:12" s="1" customFormat="1" ht="15.2" customHeight="1">
      <c r="B63" s="33"/>
      <c r="C63" s="28" t="s">
        <v>32</v>
      </c>
      <c r="F63" s="26" t="str">
        <f>IF(E22="","",E22)</f>
        <v>Vyplň údaj</v>
      </c>
      <c r="I63" s="28" t="s">
        <v>39</v>
      </c>
      <c r="J63" s="31" t="str">
        <f>E28</f>
        <v>Ing.Štefan Sivák</v>
      </c>
      <c r="L63" s="33"/>
    </row>
    <row r="64" spans="2:12" s="1" customFormat="1" ht="10.35" customHeight="1">
      <c r="B64" s="33"/>
      <c r="L64" s="33"/>
    </row>
    <row r="65" spans="2:47" s="1" customFormat="1" ht="29.25" customHeight="1">
      <c r="B65" s="33"/>
      <c r="C65" s="102" t="s">
        <v>247</v>
      </c>
      <c r="D65" s="96"/>
      <c r="E65" s="96"/>
      <c r="F65" s="96"/>
      <c r="G65" s="96"/>
      <c r="H65" s="96"/>
      <c r="I65" s="96"/>
      <c r="J65" s="103" t="s">
        <v>248</v>
      </c>
      <c r="K65" s="96"/>
      <c r="L65" s="33"/>
    </row>
    <row r="66" spans="2:47" s="1" customFormat="1" ht="10.35" customHeight="1">
      <c r="B66" s="33"/>
      <c r="L66" s="33"/>
    </row>
    <row r="67" spans="2:47" s="1" customFormat="1" ht="22.9" customHeight="1">
      <c r="B67" s="33"/>
      <c r="C67" s="104" t="s">
        <v>77</v>
      </c>
      <c r="J67" s="64">
        <f>J117</f>
        <v>0</v>
      </c>
      <c r="L67" s="33"/>
      <c r="AU67" s="18" t="s">
        <v>249</v>
      </c>
    </row>
    <row r="68" spans="2:47" s="8" customFormat="1" ht="24.95" customHeight="1">
      <c r="B68" s="105"/>
      <c r="D68" s="106" t="s">
        <v>7620</v>
      </c>
      <c r="E68" s="107"/>
      <c r="F68" s="107"/>
      <c r="G68" s="107"/>
      <c r="H68" s="107"/>
      <c r="I68" s="107"/>
      <c r="J68" s="108">
        <f>J118</f>
        <v>0</v>
      </c>
      <c r="L68" s="105"/>
    </row>
    <row r="69" spans="2:47" s="9" customFormat="1" ht="19.899999999999999" customHeight="1">
      <c r="B69" s="109"/>
      <c r="D69" s="110" t="s">
        <v>7621</v>
      </c>
      <c r="E69" s="111"/>
      <c r="F69" s="111"/>
      <c r="G69" s="111"/>
      <c r="H69" s="111"/>
      <c r="I69" s="111"/>
      <c r="J69" s="112">
        <f>J119</f>
        <v>0</v>
      </c>
      <c r="L69" s="109"/>
    </row>
    <row r="70" spans="2:47" s="9" customFormat="1" ht="19.899999999999999" customHeight="1">
      <c r="B70" s="109"/>
      <c r="D70" s="110" t="s">
        <v>7622</v>
      </c>
      <c r="E70" s="111"/>
      <c r="F70" s="111"/>
      <c r="G70" s="111"/>
      <c r="H70" s="111"/>
      <c r="I70" s="111"/>
      <c r="J70" s="112">
        <f>J132</f>
        <v>0</v>
      </c>
      <c r="L70" s="109"/>
    </row>
    <row r="71" spans="2:47" s="9" customFormat="1" ht="19.899999999999999" customHeight="1">
      <c r="B71" s="109"/>
      <c r="D71" s="110" t="s">
        <v>7623</v>
      </c>
      <c r="E71" s="111"/>
      <c r="F71" s="111"/>
      <c r="G71" s="111"/>
      <c r="H71" s="111"/>
      <c r="I71" s="111"/>
      <c r="J71" s="112">
        <f>J139</f>
        <v>0</v>
      </c>
      <c r="L71" s="109"/>
    </row>
    <row r="72" spans="2:47" s="9" customFormat="1" ht="19.899999999999999" customHeight="1">
      <c r="B72" s="109"/>
      <c r="D72" s="110" t="s">
        <v>7624</v>
      </c>
      <c r="E72" s="111"/>
      <c r="F72" s="111"/>
      <c r="G72" s="111"/>
      <c r="H72" s="111"/>
      <c r="I72" s="111"/>
      <c r="J72" s="112">
        <f>J146</f>
        <v>0</v>
      </c>
      <c r="L72" s="109"/>
    </row>
    <row r="73" spans="2:47" s="9" customFormat="1" ht="19.899999999999999" customHeight="1">
      <c r="B73" s="109"/>
      <c r="D73" s="110" t="s">
        <v>7625</v>
      </c>
      <c r="E73" s="111"/>
      <c r="F73" s="111"/>
      <c r="G73" s="111"/>
      <c r="H73" s="111"/>
      <c r="I73" s="111"/>
      <c r="J73" s="112">
        <f>J156</f>
        <v>0</v>
      </c>
      <c r="L73" s="109"/>
    </row>
    <row r="74" spans="2:47" s="9" customFormat="1" ht="19.899999999999999" customHeight="1">
      <c r="B74" s="109"/>
      <c r="D74" s="110" t="s">
        <v>7626</v>
      </c>
      <c r="E74" s="111"/>
      <c r="F74" s="111"/>
      <c r="G74" s="111"/>
      <c r="H74" s="111"/>
      <c r="I74" s="111"/>
      <c r="J74" s="112">
        <f>J178</f>
        <v>0</v>
      </c>
      <c r="L74" s="109"/>
    </row>
    <row r="75" spans="2:47" s="9" customFormat="1" ht="19.899999999999999" customHeight="1">
      <c r="B75" s="109"/>
      <c r="D75" s="110" t="s">
        <v>7627</v>
      </c>
      <c r="E75" s="111"/>
      <c r="F75" s="111"/>
      <c r="G75" s="111"/>
      <c r="H75" s="111"/>
      <c r="I75" s="111"/>
      <c r="J75" s="112">
        <f>J200</f>
        <v>0</v>
      </c>
      <c r="L75" s="109"/>
    </row>
    <row r="76" spans="2:47" s="9" customFormat="1" ht="19.899999999999999" customHeight="1">
      <c r="B76" s="109"/>
      <c r="D76" s="110" t="s">
        <v>7628</v>
      </c>
      <c r="E76" s="111"/>
      <c r="F76" s="111"/>
      <c r="G76" s="111"/>
      <c r="H76" s="111"/>
      <c r="I76" s="111"/>
      <c r="J76" s="112">
        <f>J210</f>
        <v>0</v>
      </c>
      <c r="L76" s="109"/>
    </row>
    <row r="77" spans="2:47" s="9" customFormat="1" ht="19.899999999999999" customHeight="1">
      <c r="B77" s="109"/>
      <c r="D77" s="110" t="s">
        <v>7629</v>
      </c>
      <c r="E77" s="111"/>
      <c r="F77" s="111"/>
      <c r="G77" s="111"/>
      <c r="H77" s="111"/>
      <c r="I77" s="111"/>
      <c r="J77" s="112">
        <f>J232</f>
        <v>0</v>
      </c>
      <c r="L77" s="109"/>
    </row>
    <row r="78" spans="2:47" s="9" customFormat="1" ht="19.899999999999999" customHeight="1">
      <c r="B78" s="109"/>
      <c r="D78" s="110" t="s">
        <v>7630</v>
      </c>
      <c r="E78" s="111"/>
      <c r="F78" s="111"/>
      <c r="G78" s="111"/>
      <c r="H78" s="111"/>
      <c r="I78" s="111"/>
      <c r="J78" s="112">
        <f>J239</f>
        <v>0</v>
      </c>
      <c r="L78" s="109"/>
    </row>
    <row r="79" spans="2:47" s="9" customFormat="1" ht="19.899999999999999" customHeight="1">
      <c r="B79" s="109"/>
      <c r="D79" s="110" t="s">
        <v>7631</v>
      </c>
      <c r="E79" s="111"/>
      <c r="F79" s="111"/>
      <c r="G79" s="111"/>
      <c r="H79" s="111"/>
      <c r="I79" s="111"/>
      <c r="J79" s="112">
        <f>J264</f>
        <v>0</v>
      </c>
      <c r="L79" s="109"/>
    </row>
    <row r="80" spans="2:47" s="9" customFormat="1" ht="19.899999999999999" customHeight="1">
      <c r="B80" s="109"/>
      <c r="D80" s="110" t="s">
        <v>7632</v>
      </c>
      <c r="E80" s="111"/>
      <c r="F80" s="111"/>
      <c r="G80" s="111"/>
      <c r="H80" s="111"/>
      <c r="I80" s="111"/>
      <c r="J80" s="112">
        <f>J286</f>
        <v>0</v>
      </c>
      <c r="L80" s="109"/>
    </row>
    <row r="81" spans="2:12" s="9" customFormat="1" ht="19.899999999999999" customHeight="1">
      <c r="B81" s="109"/>
      <c r="D81" s="110" t="s">
        <v>7633</v>
      </c>
      <c r="E81" s="111"/>
      <c r="F81" s="111"/>
      <c r="G81" s="111"/>
      <c r="H81" s="111"/>
      <c r="I81" s="111"/>
      <c r="J81" s="112">
        <f>J293</f>
        <v>0</v>
      </c>
      <c r="L81" s="109"/>
    </row>
    <row r="82" spans="2:12" s="9" customFormat="1" ht="19.899999999999999" customHeight="1">
      <c r="B82" s="109"/>
      <c r="D82" s="110" t="s">
        <v>7634</v>
      </c>
      <c r="E82" s="111"/>
      <c r="F82" s="111"/>
      <c r="G82" s="111"/>
      <c r="H82" s="111"/>
      <c r="I82" s="111"/>
      <c r="J82" s="112">
        <f>J300</f>
        <v>0</v>
      </c>
      <c r="L82" s="109"/>
    </row>
    <row r="83" spans="2:12" s="8" customFormat="1" ht="24.95" customHeight="1">
      <c r="B83" s="105"/>
      <c r="D83" s="106" t="s">
        <v>7635</v>
      </c>
      <c r="E83" s="107"/>
      <c r="F83" s="107"/>
      <c r="G83" s="107"/>
      <c r="H83" s="107"/>
      <c r="I83" s="107"/>
      <c r="J83" s="108">
        <f>J307</f>
        <v>0</v>
      </c>
      <c r="L83" s="105"/>
    </row>
    <row r="84" spans="2:12" s="9" customFormat="1" ht="19.899999999999999" customHeight="1">
      <c r="B84" s="109"/>
      <c r="D84" s="110" t="s">
        <v>7636</v>
      </c>
      <c r="E84" s="111"/>
      <c r="F84" s="111"/>
      <c r="G84" s="111"/>
      <c r="H84" s="111"/>
      <c r="I84" s="111"/>
      <c r="J84" s="112">
        <f>J308</f>
        <v>0</v>
      </c>
      <c r="L84" s="109"/>
    </row>
    <row r="85" spans="2:12" s="9" customFormat="1" ht="19.899999999999999" customHeight="1">
      <c r="B85" s="109"/>
      <c r="D85" s="110" t="s">
        <v>7637</v>
      </c>
      <c r="E85" s="111"/>
      <c r="F85" s="111"/>
      <c r="G85" s="111"/>
      <c r="H85" s="111"/>
      <c r="I85" s="111"/>
      <c r="J85" s="112">
        <f>J336</f>
        <v>0</v>
      </c>
      <c r="L85" s="109"/>
    </row>
    <row r="86" spans="2:12" s="8" customFormat="1" ht="24.95" customHeight="1">
      <c r="B86" s="105"/>
      <c r="D86" s="106" t="s">
        <v>7638</v>
      </c>
      <c r="E86" s="107"/>
      <c r="F86" s="107"/>
      <c r="G86" s="107"/>
      <c r="H86" s="107"/>
      <c r="I86" s="107"/>
      <c r="J86" s="108">
        <f>J344</f>
        <v>0</v>
      </c>
      <c r="L86" s="105"/>
    </row>
    <row r="87" spans="2:12" s="8" customFormat="1" ht="24.95" customHeight="1">
      <c r="B87" s="105"/>
      <c r="D87" s="106" t="s">
        <v>7639</v>
      </c>
      <c r="E87" s="107"/>
      <c r="F87" s="107"/>
      <c r="G87" s="107"/>
      <c r="H87" s="107"/>
      <c r="I87" s="107"/>
      <c r="J87" s="108">
        <f>J349</f>
        <v>0</v>
      </c>
      <c r="L87" s="105"/>
    </row>
    <row r="88" spans="2:12" s="9" customFormat="1" ht="19.899999999999999" customHeight="1">
      <c r="B88" s="109"/>
      <c r="D88" s="110" t="s">
        <v>7640</v>
      </c>
      <c r="E88" s="111"/>
      <c r="F88" s="111"/>
      <c r="G88" s="111"/>
      <c r="H88" s="111"/>
      <c r="I88" s="111"/>
      <c r="J88" s="112">
        <f>J350</f>
        <v>0</v>
      </c>
      <c r="L88" s="109"/>
    </row>
    <row r="89" spans="2:12" s="9" customFormat="1" ht="19.899999999999999" customHeight="1">
      <c r="B89" s="109"/>
      <c r="D89" s="110" t="s">
        <v>7641</v>
      </c>
      <c r="E89" s="111"/>
      <c r="F89" s="111"/>
      <c r="G89" s="111"/>
      <c r="H89" s="111"/>
      <c r="I89" s="111"/>
      <c r="J89" s="112">
        <f>J369</f>
        <v>0</v>
      </c>
      <c r="L89" s="109"/>
    </row>
    <row r="90" spans="2:12" s="8" customFormat="1" ht="24.95" customHeight="1">
      <c r="B90" s="105"/>
      <c r="D90" s="106" t="s">
        <v>7642</v>
      </c>
      <c r="E90" s="107"/>
      <c r="F90" s="107"/>
      <c r="G90" s="107"/>
      <c r="H90" s="107"/>
      <c r="I90" s="107"/>
      <c r="J90" s="108">
        <f>J374</f>
        <v>0</v>
      </c>
      <c r="L90" s="105"/>
    </row>
    <row r="91" spans="2:12" s="9" customFormat="1" ht="19.899999999999999" customHeight="1">
      <c r="B91" s="109"/>
      <c r="D91" s="110" t="s">
        <v>7643</v>
      </c>
      <c r="E91" s="111"/>
      <c r="F91" s="111"/>
      <c r="G91" s="111"/>
      <c r="H91" s="111"/>
      <c r="I91" s="111"/>
      <c r="J91" s="112">
        <f>J375</f>
        <v>0</v>
      </c>
      <c r="L91" s="109"/>
    </row>
    <row r="92" spans="2:12" s="9" customFormat="1" ht="19.899999999999999" customHeight="1">
      <c r="B92" s="109"/>
      <c r="D92" s="110" t="s">
        <v>7644</v>
      </c>
      <c r="E92" s="111"/>
      <c r="F92" s="111"/>
      <c r="G92" s="111"/>
      <c r="H92" s="111"/>
      <c r="I92" s="111"/>
      <c r="J92" s="112">
        <f>J378</f>
        <v>0</v>
      </c>
      <c r="L92" s="109"/>
    </row>
    <row r="93" spans="2:12" s="8" customFormat="1" ht="24.95" customHeight="1">
      <c r="B93" s="105"/>
      <c r="D93" s="106" t="s">
        <v>7645</v>
      </c>
      <c r="E93" s="107"/>
      <c r="F93" s="107"/>
      <c r="G93" s="107"/>
      <c r="H93" s="107"/>
      <c r="I93" s="107"/>
      <c r="J93" s="108">
        <f>J381</f>
        <v>0</v>
      </c>
      <c r="L93" s="105"/>
    </row>
    <row r="94" spans="2:12" s="1" customFormat="1" ht="21.75" customHeight="1">
      <c r="B94" s="33"/>
      <c r="L94" s="33"/>
    </row>
    <row r="95" spans="2:12" s="1" customFormat="1" ht="6.95" customHeight="1">
      <c r="B95" s="42"/>
      <c r="C95" s="43"/>
      <c r="D95" s="43"/>
      <c r="E95" s="43"/>
      <c r="F95" s="43"/>
      <c r="G95" s="43"/>
      <c r="H95" s="43"/>
      <c r="I95" s="43"/>
      <c r="J95" s="43"/>
      <c r="K95" s="43"/>
      <c r="L95" s="33"/>
    </row>
    <row r="99" spans="2:12" s="1" customFormat="1" ht="6.95" customHeight="1">
      <c r="B99" s="44"/>
      <c r="C99" s="45"/>
      <c r="D99" s="45"/>
      <c r="E99" s="45"/>
      <c r="F99" s="45"/>
      <c r="G99" s="45"/>
      <c r="H99" s="45"/>
      <c r="I99" s="45"/>
      <c r="J99" s="45"/>
      <c r="K99" s="45"/>
      <c r="L99" s="33"/>
    </row>
    <row r="100" spans="2:12" s="1" customFormat="1" ht="24.95" customHeight="1">
      <c r="B100" s="33"/>
      <c r="C100" s="22" t="s">
        <v>290</v>
      </c>
      <c r="L100" s="33"/>
    </row>
    <row r="101" spans="2:12" s="1" customFormat="1" ht="6.95" customHeight="1">
      <c r="B101" s="33"/>
      <c r="L101" s="33"/>
    </row>
    <row r="102" spans="2:12" s="1" customFormat="1" ht="12" customHeight="1">
      <c r="B102" s="33"/>
      <c r="C102" s="28" t="s">
        <v>16</v>
      </c>
      <c r="L102" s="33"/>
    </row>
    <row r="103" spans="2:12" s="1" customFormat="1" ht="16.5" customHeight="1">
      <c r="B103" s="33"/>
      <c r="E103" s="333" t="str">
        <f>E7</f>
        <v>Domov pro seniory v Litomyšli</v>
      </c>
      <c r="F103" s="334"/>
      <c r="G103" s="334"/>
      <c r="H103" s="334"/>
      <c r="L103" s="33"/>
    </row>
    <row r="104" spans="2:12" ht="12" customHeight="1">
      <c r="B104" s="21"/>
      <c r="C104" s="28" t="s">
        <v>217</v>
      </c>
      <c r="L104" s="21"/>
    </row>
    <row r="105" spans="2:12" ht="16.5" customHeight="1">
      <c r="B105" s="21"/>
      <c r="E105" s="333" t="s">
        <v>221</v>
      </c>
      <c r="F105" s="295"/>
      <c r="G105" s="295"/>
      <c r="H105" s="295"/>
      <c r="L105" s="21"/>
    </row>
    <row r="106" spans="2:12" ht="12" customHeight="1">
      <c r="B106" s="21"/>
      <c r="C106" s="28" t="s">
        <v>224</v>
      </c>
      <c r="L106" s="21"/>
    </row>
    <row r="107" spans="2:12" s="1" customFormat="1" ht="16.5" customHeight="1">
      <c r="B107" s="33"/>
      <c r="E107" s="329" t="s">
        <v>227</v>
      </c>
      <c r="F107" s="335"/>
      <c r="G107" s="335"/>
      <c r="H107" s="335"/>
      <c r="L107" s="33"/>
    </row>
    <row r="108" spans="2:12" s="1" customFormat="1" ht="12" customHeight="1">
      <c r="B108" s="33"/>
      <c r="C108" s="28" t="s">
        <v>231</v>
      </c>
      <c r="L108" s="33"/>
    </row>
    <row r="109" spans="2:12" s="1" customFormat="1" ht="16.5" customHeight="1">
      <c r="B109" s="33"/>
      <c r="E109" s="316" t="str">
        <f>E13</f>
        <v>MaR - Měření a regulace</v>
      </c>
      <c r="F109" s="335"/>
      <c r="G109" s="335"/>
      <c r="H109" s="335"/>
      <c r="L109" s="33"/>
    </row>
    <row r="110" spans="2:12" s="1" customFormat="1" ht="6.95" customHeight="1">
      <c r="B110" s="33"/>
      <c r="L110" s="33"/>
    </row>
    <row r="111" spans="2:12" s="1" customFormat="1" ht="12" customHeight="1">
      <c r="B111" s="33"/>
      <c r="C111" s="28" t="s">
        <v>22</v>
      </c>
      <c r="F111" s="26" t="str">
        <f>F16</f>
        <v>Z.Kopala, 570 01 Litomyšl</v>
      </c>
      <c r="I111" s="28" t="s">
        <v>24</v>
      </c>
      <c r="J111" s="50" t="str">
        <f>IF(J16="","",J16)</f>
        <v>20. 1. 2025</v>
      </c>
      <c r="L111" s="33"/>
    </row>
    <row r="112" spans="2:12" s="1" customFormat="1" ht="6.95" customHeight="1">
      <c r="B112" s="33"/>
      <c r="L112" s="33"/>
    </row>
    <row r="113" spans="2:65" s="1" customFormat="1" ht="15.2" customHeight="1">
      <c r="B113" s="33"/>
      <c r="C113" s="28" t="s">
        <v>26</v>
      </c>
      <c r="F113" s="26" t="str">
        <f>E19</f>
        <v>Město Litomyšl</v>
      </c>
      <c r="I113" s="28" t="s">
        <v>34</v>
      </c>
      <c r="J113" s="31" t="str">
        <f>E25</f>
        <v>Deltaplan Praha s.r.o.</v>
      </c>
      <c r="L113" s="33"/>
    </row>
    <row r="114" spans="2:65" s="1" customFormat="1" ht="15.2" customHeight="1">
      <c r="B114" s="33"/>
      <c r="C114" s="28" t="s">
        <v>32</v>
      </c>
      <c r="F114" s="26" t="str">
        <f>IF(E22="","",E22)</f>
        <v>Vyplň údaj</v>
      </c>
      <c r="I114" s="28" t="s">
        <v>39</v>
      </c>
      <c r="J114" s="31" t="str">
        <f>E28</f>
        <v>Ing.Štefan Sivák</v>
      </c>
      <c r="L114" s="33"/>
    </row>
    <row r="115" spans="2:65" s="1" customFormat="1" ht="10.35" customHeight="1">
      <c r="B115" s="33"/>
      <c r="L115" s="33"/>
    </row>
    <row r="116" spans="2:65" s="10" customFormat="1" ht="29.25" customHeight="1">
      <c r="B116" s="113"/>
      <c r="C116" s="114" t="s">
        <v>291</v>
      </c>
      <c r="D116" s="115" t="s">
        <v>64</v>
      </c>
      <c r="E116" s="115" t="s">
        <v>60</v>
      </c>
      <c r="F116" s="115" t="s">
        <v>61</v>
      </c>
      <c r="G116" s="115" t="s">
        <v>292</v>
      </c>
      <c r="H116" s="115" t="s">
        <v>293</v>
      </c>
      <c r="I116" s="115" t="s">
        <v>294</v>
      </c>
      <c r="J116" s="115" t="s">
        <v>248</v>
      </c>
      <c r="K116" s="116" t="s">
        <v>295</v>
      </c>
      <c r="L116" s="113"/>
      <c r="M116" s="57" t="s">
        <v>42</v>
      </c>
      <c r="N116" s="58" t="s">
        <v>49</v>
      </c>
      <c r="O116" s="58" t="s">
        <v>296</v>
      </c>
      <c r="P116" s="58" t="s">
        <v>297</v>
      </c>
      <c r="Q116" s="58" t="s">
        <v>298</v>
      </c>
      <c r="R116" s="58" t="s">
        <v>299</v>
      </c>
      <c r="S116" s="58" t="s">
        <v>300</v>
      </c>
      <c r="T116" s="59" t="s">
        <v>301</v>
      </c>
    </row>
    <row r="117" spans="2:65" s="1" customFormat="1" ht="22.9" customHeight="1">
      <c r="B117" s="33"/>
      <c r="C117" s="62" t="s">
        <v>302</v>
      </c>
      <c r="J117" s="117">
        <f>BK117</f>
        <v>0</v>
      </c>
      <c r="L117" s="33"/>
      <c r="M117" s="60"/>
      <c r="N117" s="51"/>
      <c r="O117" s="51"/>
      <c r="P117" s="118">
        <f>P118+P307+P344+P349+P374+P381</f>
        <v>0</v>
      </c>
      <c r="Q117" s="51"/>
      <c r="R117" s="118">
        <f>R118+R307+R344+R349+R374+R381</f>
        <v>0</v>
      </c>
      <c r="S117" s="51"/>
      <c r="T117" s="119">
        <f>T118+T307+T344+T349+T374+T381</f>
        <v>0</v>
      </c>
      <c r="AT117" s="18" t="s">
        <v>78</v>
      </c>
      <c r="AU117" s="18" t="s">
        <v>249</v>
      </c>
      <c r="BK117" s="120">
        <f>BK118+BK307+BK344+BK349+BK374+BK381</f>
        <v>0</v>
      </c>
    </row>
    <row r="118" spans="2:65" s="11" customFormat="1" ht="25.9" customHeight="1">
      <c r="B118" s="121"/>
      <c r="D118" s="122" t="s">
        <v>78</v>
      </c>
      <c r="E118" s="123" t="s">
        <v>86</v>
      </c>
      <c r="F118" s="123" t="s">
        <v>7646</v>
      </c>
      <c r="I118" s="124"/>
      <c r="J118" s="125">
        <f>BK118</f>
        <v>0</v>
      </c>
      <c r="L118" s="121"/>
      <c r="M118" s="126"/>
      <c r="P118" s="127">
        <f>P119+P132+P139+P146+P156+P178+P200+P210+P232+P239+P264+P286+P293+P300</f>
        <v>0</v>
      </c>
      <c r="R118" s="127">
        <f>R119+R132+R139+R146+R156+R178+R200+R210+R232+R239+R264+R286+R293+R300</f>
        <v>0</v>
      </c>
      <c r="T118" s="128">
        <f>T119+T132+T139+T146+T156+T178+T200+T210+T232+T239+T264+T286+T293+T300</f>
        <v>0</v>
      </c>
      <c r="AR118" s="122" t="s">
        <v>86</v>
      </c>
      <c r="AT118" s="129" t="s">
        <v>78</v>
      </c>
      <c r="AU118" s="129" t="s">
        <v>79</v>
      </c>
      <c r="AY118" s="122" t="s">
        <v>305</v>
      </c>
      <c r="BK118" s="130">
        <f>BK119+BK132+BK139+BK146+BK156+BK178+BK200+BK210+BK232+BK239+BK264+BK286+BK293+BK300</f>
        <v>0</v>
      </c>
    </row>
    <row r="119" spans="2:65" s="11" customFormat="1" ht="22.9" customHeight="1">
      <c r="B119" s="121"/>
      <c r="D119" s="122" t="s">
        <v>78</v>
      </c>
      <c r="E119" s="131" t="s">
        <v>394</v>
      </c>
      <c r="F119" s="131" t="s">
        <v>7647</v>
      </c>
      <c r="I119" s="124"/>
      <c r="J119" s="132">
        <f>BK119</f>
        <v>0</v>
      </c>
      <c r="L119" s="121"/>
      <c r="M119" s="126"/>
      <c r="P119" s="127">
        <f>SUM(P120:P131)</f>
        <v>0</v>
      </c>
      <c r="R119" s="127">
        <f>SUM(R120:R131)</f>
        <v>0</v>
      </c>
      <c r="T119" s="128">
        <f>SUM(T120:T131)</f>
        <v>0</v>
      </c>
      <c r="AR119" s="122" t="s">
        <v>86</v>
      </c>
      <c r="AT119" s="129" t="s">
        <v>78</v>
      </c>
      <c r="AU119" s="129" t="s">
        <v>86</v>
      </c>
      <c r="AY119" s="122" t="s">
        <v>305</v>
      </c>
      <c r="BK119" s="130">
        <f>SUM(BK120:BK131)</f>
        <v>0</v>
      </c>
    </row>
    <row r="120" spans="2:65" s="1" customFormat="1" ht="33" customHeight="1">
      <c r="B120" s="33"/>
      <c r="C120" s="133" t="s">
        <v>86</v>
      </c>
      <c r="D120" s="133" t="s">
        <v>307</v>
      </c>
      <c r="E120" s="134" t="s">
        <v>7648</v>
      </c>
      <c r="F120" s="135" t="s">
        <v>7649</v>
      </c>
      <c r="G120" s="136" t="s">
        <v>5668</v>
      </c>
      <c r="H120" s="137">
        <v>0</v>
      </c>
      <c r="I120" s="138"/>
      <c r="J120" s="139">
        <f>ROUND(I120*H120,2)</f>
        <v>0</v>
      </c>
      <c r="K120" s="135" t="s">
        <v>721</v>
      </c>
      <c r="L120" s="33"/>
      <c r="M120" s="140" t="s">
        <v>42</v>
      </c>
      <c r="N120" s="141" t="s">
        <v>50</v>
      </c>
      <c r="P120" s="142">
        <f>O120*H120</f>
        <v>0</v>
      </c>
      <c r="Q120" s="142">
        <v>0</v>
      </c>
      <c r="R120" s="142">
        <f>Q120*H120</f>
        <v>0</v>
      </c>
      <c r="S120" s="142">
        <v>0</v>
      </c>
      <c r="T120" s="143">
        <f>S120*H120</f>
        <v>0</v>
      </c>
      <c r="AR120" s="144" t="s">
        <v>311</v>
      </c>
      <c r="AT120" s="144" t="s">
        <v>307</v>
      </c>
      <c r="AU120" s="144" t="s">
        <v>88</v>
      </c>
      <c r="AY120" s="18" t="s">
        <v>305</v>
      </c>
      <c r="BE120" s="145">
        <f>IF(N120="základní",J120,0)</f>
        <v>0</v>
      </c>
      <c r="BF120" s="145">
        <f>IF(N120="snížená",J120,0)</f>
        <v>0</v>
      </c>
      <c r="BG120" s="145">
        <f>IF(N120="zákl. přenesená",J120,0)</f>
        <v>0</v>
      </c>
      <c r="BH120" s="145">
        <f>IF(N120="sníž. přenesená",J120,0)</f>
        <v>0</v>
      </c>
      <c r="BI120" s="145">
        <f>IF(N120="nulová",J120,0)</f>
        <v>0</v>
      </c>
      <c r="BJ120" s="18" t="s">
        <v>86</v>
      </c>
      <c r="BK120" s="145">
        <f>ROUND(I120*H120,2)</f>
        <v>0</v>
      </c>
      <c r="BL120" s="18" t="s">
        <v>311</v>
      </c>
      <c r="BM120" s="144" t="s">
        <v>88</v>
      </c>
    </row>
    <row r="121" spans="2:65" s="1" customFormat="1" ht="19.5">
      <c r="B121" s="33"/>
      <c r="D121" s="146" t="s">
        <v>313</v>
      </c>
      <c r="F121" s="147" t="s">
        <v>7649</v>
      </c>
      <c r="I121" s="148"/>
      <c r="L121" s="33"/>
      <c r="M121" s="149"/>
      <c r="T121" s="54"/>
      <c r="AT121" s="18" t="s">
        <v>313</v>
      </c>
      <c r="AU121" s="18" t="s">
        <v>88</v>
      </c>
    </row>
    <row r="122" spans="2:65" s="1" customFormat="1" ht="19.5">
      <c r="B122" s="33"/>
      <c r="D122" s="146" t="s">
        <v>1012</v>
      </c>
      <c r="F122" s="189" t="s">
        <v>7650</v>
      </c>
      <c r="I122" s="148"/>
      <c r="L122" s="33"/>
      <c r="M122" s="149"/>
      <c r="T122" s="54"/>
      <c r="AT122" s="18" t="s">
        <v>1012</v>
      </c>
      <c r="AU122" s="18" t="s">
        <v>88</v>
      </c>
    </row>
    <row r="123" spans="2:65" s="1" customFormat="1" ht="33" customHeight="1">
      <c r="B123" s="33"/>
      <c r="C123" s="133" t="s">
        <v>88</v>
      </c>
      <c r="D123" s="133" t="s">
        <v>307</v>
      </c>
      <c r="E123" s="134" t="s">
        <v>7651</v>
      </c>
      <c r="F123" s="135" t="s">
        <v>7652</v>
      </c>
      <c r="G123" s="136" t="s">
        <v>5668</v>
      </c>
      <c r="H123" s="137">
        <v>1</v>
      </c>
      <c r="I123" s="138"/>
      <c r="J123" s="139">
        <f>ROUND(I123*H123,2)</f>
        <v>0</v>
      </c>
      <c r="K123" s="135" t="s">
        <v>721</v>
      </c>
      <c r="L123" s="33"/>
      <c r="M123" s="140" t="s">
        <v>42</v>
      </c>
      <c r="N123" s="141" t="s">
        <v>50</v>
      </c>
      <c r="P123" s="142">
        <f>O123*H123</f>
        <v>0</v>
      </c>
      <c r="Q123" s="142">
        <v>0</v>
      </c>
      <c r="R123" s="142">
        <f>Q123*H123</f>
        <v>0</v>
      </c>
      <c r="S123" s="142">
        <v>0</v>
      </c>
      <c r="T123" s="143">
        <f>S123*H123</f>
        <v>0</v>
      </c>
      <c r="AR123" s="144" t="s">
        <v>311</v>
      </c>
      <c r="AT123" s="144" t="s">
        <v>307</v>
      </c>
      <c r="AU123" s="144" t="s">
        <v>88</v>
      </c>
      <c r="AY123" s="18" t="s">
        <v>305</v>
      </c>
      <c r="BE123" s="145">
        <f>IF(N123="základní",J123,0)</f>
        <v>0</v>
      </c>
      <c r="BF123" s="145">
        <f>IF(N123="snížená",J123,0)</f>
        <v>0</v>
      </c>
      <c r="BG123" s="145">
        <f>IF(N123="zákl. přenesená",J123,0)</f>
        <v>0</v>
      </c>
      <c r="BH123" s="145">
        <f>IF(N123="sníž. přenesená",J123,0)</f>
        <v>0</v>
      </c>
      <c r="BI123" s="145">
        <f>IF(N123="nulová",J123,0)</f>
        <v>0</v>
      </c>
      <c r="BJ123" s="18" t="s">
        <v>86</v>
      </c>
      <c r="BK123" s="145">
        <f>ROUND(I123*H123,2)</f>
        <v>0</v>
      </c>
      <c r="BL123" s="18" t="s">
        <v>311</v>
      </c>
      <c r="BM123" s="144" t="s">
        <v>311</v>
      </c>
    </row>
    <row r="124" spans="2:65" s="1" customFormat="1" ht="19.5">
      <c r="B124" s="33"/>
      <c r="D124" s="146" t="s">
        <v>313</v>
      </c>
      <c r="F124" s="147" t="s">
        <v>7653</v>
      </c>
      <c r="I124" s="148"/>
      <c r="L124" s="33"/>
      <c r="M124" s="149"/>
      <c r="T124" s="54"/>
      <c r="AT124" s="18" t="s">
        <v>313</v>
      </c>
      <c r="AU124" s="18" t="s">
        <v>88</v>
      </c>
    </row>
    <row r="125" spans="2:65" s="1" customFormat="1" ht="29.25">
      <c r="B125" s="33"/>
      <c r="D125" s="146" t="s">
        <v>1012</v>
      </c>
      <c r="F125" s="189" t="s">
        <v>7654</v>
      </c>
      <c r="I125" s="148"/>
      <c r="L125" s="33"/>
      <c r="M125" s="149"/>
      <c r="T125" s="54"/>
      <c r="AT125" s="18" t="s">
        <v>1012</v>
      </c>
      <c r="AU125" s="18" t="s">
        <v>88</v>
      </c>
    </row>
    <row r="126" spans="2:65" s="1" customFormat="1" ht="33" customHeight="1">
      <c r="B126" s="33"/>
      <c r="C126" s="133" t="s">
        <v>96</v>
      </c>
      <c r="D126" s="133" t="s">
        <v>307</v>
      </c>
      <c r="E126" s="134" t="s">
        <v>7655</v>
      </c>
      <c r="F126" s="135" t="s">
        <v>7649</v>
      </c>
      <c r="G126" s="136" t="s">
        <v>5668</v>
      </c>
      <c r="H126" s="137">
        <v>0</v>
      </c>
      <c r="I126" s="138"/>
      <c r="J126" s="139">
        <f>ROUND(I126*H126,2)</f>
        <v>0</v>
      </c>
      <c r="K126" s="135" t="s">
        <v>721</v>
      </c>
      <c r="L126" s="33"/>
      <c r="M126" s="140" t="s">
        <v>42</v>
      </c>
      <c r="N126" s="141" t="s">
        <v>50</v>
      </c>
      <c r="P126" s="142">
        <f>O126*H126</f>
        <v>0</v>
      </c>
      <c r="Q126" s="142">
        <v>0</v>
      </c>
      <c r="R126" s="142">
        <f>Q126*H126</f>
        <v>0</v>
      </c>
      <c r="S126" s="142">
        <v>0</v>
      </c>
      <c r="T126" s="143">
        <f>S126*H126</f>
        <v>0</v>
      </c>
      <c r="AR126" s="144" t="s">
        <v>311</v>
      </c>
      <c r="AT126" s="144" t="s">
        <v>307</v>
      </c>
      <c r="AU126" s="144" t="s">
        <v>88</v>
      </c>
      <c r="AY126" s="18" t="s">
        <v>305</v>
      </c>
      <c r="BE126" s="145">
        <f>IF(N126="základní",J126,0)</f>
        <v>0</v>
      </c>
      <c r="BF126" s="145">
        <f>IF(N126="snížená",J126,0)</f>
        <v>0</v>
      </c>
      <c r="BG126" s="145">
        <f>IF(N126="zákl. přenesená",J126,0)</f>
        <v>0</v>
      </c>
      <c r="BH126" s="145">
        <f>IF(N126="sníž. přenesená",J126,0)</f>
        <v>0</v>
      </c>
      <c r="BI126" s="145">
        <f>IF(N126="nulová",J126,0)</f>
        <v>0</v>
      </c>
      <c r="BJ126" s="18" t="s">
        <v>86</v>
      </c>
      <c r="BK126" s="145">
        <f>ROUND(I126*H126,2)</f>
        <v>0</v>
      </c>
      <c r="BL126" s="18" t="s">
        <v>311</v>
      </c>
      <c r="BM126" s="144" t="s">
        <v>347</v>
      </c>
    </row>
    <row r="127" spans="2:65" s="1" customFormat="1" ht="19.5">
      <c r="B127" s="33"/>
      <c r="D127" s="146" t="s">
        <v>313</v>
      </c>
      <c r="F127" s="147" t="s">
        <v>7649</v>
      </c>
      <c r="I127" s="148"/>
      <c r="L127" s="33"/>
      <c r="M127" s="149"/>
      <c r="T127" s="54"/>
      <c r="AT127" s="18" t="s">
        <v>313</v>
      </c>
      <c r="AU127" s="18" t="s">
        <v>88</v>
      </c>
    </row>
    <row r="128" spans="2:65" s="1" customFormat="1" ht="19.5">
      <c r="B128" s="33"/>
      <c r="D128" s="146" t="s">
        <v>1012</v>
      </c>
      <c r="F128" s="189" t="s">
        <v>7656</v>
      </c>
      <c r="I128" s="148"/>
      <c r="L128" s="33"/>
      <c r="M128" s="149"/>
      <c r="T128" s="54"/>
      <c r="AT128" s="18" t="s">
        <v>1012</v>
      </c>
      <c r="AU128" s="18" t="s">
        <v>88</v>
      </c>
    </row>
    <row r="129" spans="2:65" s="1" customFormat="1" ht="33" customHeight="1">
      <c r="B129" s="33"/>
      <c r="C129" s="133" t="s">
        <v>311</v>
      </c>
      <c r="D129" s="133" t="s">
        <v>307</v>
      </c>
      <c r="E129" s="134" t="s">
        <v>7657</v>
      </c>
      <c r="F129" s="135" t="s">
        <v>7652</v>
      </c>
      <c r="G129" s="136" t="s">
        <v>5668</v>
      </c>
      <c r="H129" s="137">
        <v>1</v>
      </c>
      <c r="I129" s="138"/>
      <c r="J129" s="139">
        <f>ROUND(I129*H129,2)</f>
        <v>0</v>
      </c>
      <c r="K129" s="135" t="s">
        <v>721</v>
      </c>
      <c r="L129" s="33"/>
      <c r="M129" s="140" t="s">
        <v>42</v>
      </c>
      <c r="N129" s="141" t="s">
        <v>50</v>
      </c>
      <c r="P129" s="142">
        <f>O129*H129</f>
        <v>0</v>
      </c>
      <c r="Q129" s="142">
        <v>0</v>
      </c>
      <c r="R129" s="142">
        <f>Q129*H129</f>
        <v>0</v>
      </c>
      <c r="S129" s="142">
        <v>0</v>
      </c>
      <c r="T129" s="143">
        <f>S129*H129</f>
        <v>0</v>
      </c>
      <c r="AR129" s="144" t="s">
        <v>311</v>
      </c>
      <c r="AT129" s="144" t="s">
        <v>307</v>
      </c>
      <c r="AU129" s="144" t="s">
        <v>88</v>
      </c>
      <c r="AY129" s="18" t="s">
        <v>305</v>
      </c>
      <c r="BE129" s="145">
        <f>IF(N129="základní",J129,0)</f>
        <v>0</v>
      </c>
      <c r="BF129" s="145">
        <f>IF(N129="snížená",J129,0)</f>
        <v>0</v>
      </c>
      <c r="BG129" s="145">
        <f>IF(N129="zákl. přenesená",J129,0)</f>
        <v>0</v>
      </c>
      <c r="BH129" s="145">
        <f>IF(N129="sníž. přenesená",J129,0)</f>
        <v>0</v>
      </c>
      <c r="BI129" s="145">
        <f>IF(N129="nulová",J129,0)</f>
        <v>0</v>
      </c>
      <c r="BJ129" s="18" t="s">
        <v>86</v>
      </c>
      <c r="BK129" s="145">
        <f>ROUND(I129*H129,2)</f>
        <v>0</v>
      </c>
      <c r="BL129" s="18" t="s">
        <v>311</v>
      </c>
      <c r="BM129" s="144" t="s">
        <v>344</v>
      </c>
    </row>
    <row r="130" spans="2:65" s="1" customFormat="1" ht="19.5">
      <c r="B130" s="33"/>
      <c r="D130" s="146" t="s">
        <v>313</v>
      </c>
      <c r="F130" s="147" t="s">
        <v>7653</v>
      </c>
      <c r="I130" s="148"/>
      <c r="L130" s="33"/>
      <c r="M130" s="149"/>
      <c r="T130" s="54"/>
      <c r="AT130" s="18" t="s">
        <v>313</v>
      </c>
      <c r="AU130" s="18" t="s">
        <v>88</v>
      </c>
    </row>
    <row r="131" spans="2:65" s="1" customFormat="1" ht="29.25">
      <c r="B131" s="33"/>
      <c r="D131" s="146" t="s">
        <v>1012</v>
      </c>
      <c r="F131" s="189" t="s">
        <v>7654</v>
      </c>
      <c r="I131" s="148"/>
      <c r="L131" s="33"/>
      <c r="M131" s="149"/>
      <c r="T131" s="54"/>
      <c r="AT131" s="18" t="s">
        <v>1012</v>
      </c>
      <c r="AU131" s="18" t="s">
        <v>88</v>
      </c>
    </row>
    <row r="132" spans="2:65" s="11" customFormat="1" ht="22.9" customHeight="1">
      <c r="B132" s="121"/>
      <c r="D132" s="122" t="s">
        <v>78</v>
      </c>
      <c r="E132" s="131" t="s">
        <v>8</v>
      </c>
      <c r="F132" s="131" t="s">
        <v>7658</v>
      </c>
      <c r="I132" s="124"/>
      <c r="J132" s="132">
        <f>BK132</f>
        <v>0</v>
      </c>
      <c r="L132" s="121"/>
      <c r="M132" s="126"/>
      <c r="P132" s="127">
        <f>SUM(P133:P138)</f>
        <v>0</v>
      </c>
      <c r="R132" s="127">
        <f>SUM(R133:R138)</f>
        <v>0</v>
      </c>
      <c r="T132" s="128">
        <f>SUM(T133:T138)</f>
        <v>0</v>
      </c>
      <c r="AR132" s="122" t="s">
        <v>86</v>
      </c>
      <c r="AT132" s="129" t="s">
        <v>78</v>
      </c>
      <c r="AU132" s="129" t="s">
        <v>86</v>
      </c>
      <c r="AY132" s="122" t="s">
        <v>305</v>
      </c>
      <c r="BK132" s="130">
        <f>SUM(BK133:BK138)</f>
        <v>0</v>
      </c>
    </row>
    <row r="133" spans="2:65" s="1" customFormat="1" ht="33" customHeight="1">
      <c r="B133" s="33"/>
      <c r="C133" s="133" t="s">
        <v>340</v>
      </c>
      <c r="D133" s="133" t="s">
        <v>307</v>
      </c>
      <c r="E133" s="134" t="s">
        <v>7659</v>
      </c>
      <c r="F133" s="135" t="s">
        <v>7649</v>
      </c>
      <c r="G133" s="136" t="s">
        <v>5668</v>
      </c>
      <c r="H133" s="137">
        <v>0</v>
      </c>
      <c r="I133" s="138"/>
      <c r="J133" s="139">
        <f>ROUND(I133*H133,2)</f>
        <v>0</v>
      </c>
      <c r="K133" s="135" t="s">
        <v>721</v>
      </c>
      <c r="L133" s="33"/>
      <c r="M133" s="140" t="s">
        <v>42</v>
      </c>
      <c r="N133" s="141" t="s">
        <v>50</v>
      </c>
      <c r="P133" s="142">
        <f>O133*H133</f>
        <v>0</v>
      </c>
      <c r="Q133" s="142">
        <v>0</v>
      </c>
      <c r="R133" s="142">
        <f>Q133*H133</f>
        <v>0</v>
      </c>
      <c r="S133" s="142">
        <v>0</v>
      </c>
      <c r="T133" s="143">
        <f>S133*H133</f>
        <v>0</v>
      </c>
      <c r="AR133" s="144" t="s">
        <v>311</v>
      </c>
      <c r="AT133" s="144" t="s">
        <v>307</v>
      </c>
      <c r="AU133" s="144" t="s">
        <v>88</v>
      </c>
      <c r="AY133" s="18" t="s">
        <v>305</v>
      </c>
      <c r="BE133" s="145">
        <f>IF(N133="základní",J133,0)</f>
        <v>0</v>
      </c>
      <c r="BF133" s="145">
        <f>IF(N133="snížená",J133,0)</f>
        <v>0</v>
      </c>
      <c r="BG133" s="145">
        <f>IF(N133="zákl. přenesená",J133,0)</f>
        <v>0</v>
      </c>
      <c r="BH133" s="145">
        <f>IF(N133="sníž. přenesená",J133,0)</f>
        <v>0</v>
      </c>
      <c r="BI133" s="145">
        <f>IF(N133="nulová",J133,0)</f>
        <v>0</v>
      </c>
      <c r="BJ133" s="18" t="s">
        <v>86</v>
      </c>
      <c r="BK133" s="145">
        <f>ROUND(I133*H133,2)</f>
        <v>0</v>
      </c>
      <c r="BL133" s="18" t="s">
        <v>311</v>
      </c>
      <c r="BM133" s="144" t="s">
        <v>386</v>
      </c>
    </row>
    <row r="134" spans="2:65" s="1" customFormat="1" ht="19.5">
      <c r="B134" s="33"/>
      <c r="D134" s="146" t="s">
        <v>313</v>
      </c>
      <c r="F134" s="147" t="s">
        <v>7649</v>
      </c>
      <c r="I134" s="148"/>
      <c r="L134" s="33"/>
      <c r="M134" s="149"/>
      <c r="T134" s="54"/>
      <c r="AT134" s="18" t="s">
        <v>313</v>
      </c>
      <c r="AU134" s="18" t="s">
        <v>88</v>
      </c>
    </row>
    <row r="135" spans="2:65" s="1" customFormat="1" ht="19.5">
      <c r="B135" s="33"/>
      <c r="D135" s="146" t="s">
        <v>1012</v>
      </c>
      <c r="F135" s="189" t="s">
        <v>7650</v>
      </c>
      <c r="I135" s="148"/>
      <c r="L135" s="33"/>
      <c r="M135" s="149"/>
      <c r="T135" s="54"/>
      <c r="AT135" s="18" t="s">
        <v>1012</v>
      </c>
      <c r="AU135" s="18" t="s">
        <v>88</v>
      </c>
    </row>
    <row r="136" spans="2:65" s="1" customFormat="1" ht="33" customHeight="1">
      <c r="B136" s="33"/>
      <c r="C136" s="133" t="s">
        <v>347</v>
      </c>
      <c r="D136" s="133" t="s">
        <v>307</v>
      </c>
      <c r="E136" s="134" t="s">
        <v>7660</v>
      </c>
      <c r="F136" s="135" t="s">
        <v>7661</v>
      </c>
      <c r="G136" s="136" t="s">
        <v>5668</v>
      </c>
      <c r="H136" s="137">
        <v>1</v>
      </c>
      <c r="I136" s="138"/>
      <c r="J136" s="139">
        <f>ROUND(I136*H136,2)</f>
        <v>0</v>
      </c>
      <c r="K136" s="135" t="s">
        <v>721</v>
      </c>
      <c r="L136" s="33"/>
      <c r="M136" s="140" t="s">
        <v>42</v>
      </c>
      <c r="N136" s="141" t="s">
        <v>50</v>
      </c>
      <c r="P136" s="142">
        <f>O136*H136</f>
        <v>0</v>
      </c>
      <c r="Q136" s="142">
        <v>0</v>
      </c>
      <c r="R136" s="142">
        <f>Q136*H136</f>
        <v>0</v>
      </c>
      <c r="S136" s="142">
        <v>0</v>
      </c>
      <c r="T136" s="143">
        <f>S136*H136</f>
        <v>0</v>
      </c>
      <c r="AR136" s="144" t="s">
        <v>311</v>
      </c>
      <c r="AT136" s="144" t="s">
        <v>307</v>
      </c>
      <c r="AU136" s="144" t="s">
        <v>88</v>
      </c>
      <c r="AY136" s="18" t="s">
        <v>305</v>
      </c>
      <c r="BE136" s="145">
        <f>IF(N136="základní",J136,0)</f>
        <v>0</v>
      </c>
      <c r="BF136" s="145">
        <f>IF(N136="snížená",J136,0)</f>
        <v>0</v>
      </c>
      <c r="BG136" s="145">
        <f>IF(N136="zákl. přenesená",J136,0)</f>
        <v>0</v>
      </c>
      <c r="BH136" s="145">
        <f>IF(N136="sníž. přenesená",J136,0)</f>
        <v>0</v>
      </c>
      <c r="BI136" s="145">
        <f>IF(N136="nulová",J136,0)</f>
        <v>0</v>
      </c>
      <c r="BJ136" s="18" t="s">
        <v>86</v>
      </c>
      <c r="BK136" s="145">
        <f>ROUND(I136*H136,2)</f>
        <v>0</v>
      </c>
      <c r="BL136" s="18" t="s">
        <v>311</v>
      </c>
      <c r="BM136" s="144" t="s">
        <v>8</v>
      </c>
    </row>
    <row r="137" spans="2:65" s="1" customFormat="1" ht="19.5">
      <c r="B137" s="33"/>
      <c r="D137" s="146" t="s">
        <v>313</v>
      </c>
      <c r="F137" s="147" t="s">
        <v>7662</v>
      </c>
      <c r="I137" s="148"/>
      <c r="L137" s="33"/>
      <c r="M137" s="149"/>
      <c r="T137" s="54"/>
      <c r="AT137" s="18" t="s">
        <v>313</v>
      </c>
      <c r="AU137" s="18" t="s">
        <v>88</v>
      </c>
    </row>
    <row r="138" spans="2:65" s="1" customFormat="1" ht="29.25">
      <c r="B138" s="33"/>
      <c r="D138" s="146" t="s">
        <v>1012</v>
      </c>
      <c r="F138" s="189" t="s">
        <v>7654</v>
      </c>
      <c r="I138" s="148"/>
      <c r="L138" s="33"/>
      <c r="M138" s="149"/>
      <c r="T138" s="54"/>
      <c r="AT138" s="18" t="s">
        <v>1012</v>
      </c>
      <c r="AU138" s="18" t="s">
        <v>88</v>
      </c>
    </row>
    <row r="139" spans="2:65" s="11" customFormat="1" ht="22.9" customHeight="1">
      <c r="B139" s="121"/>
      <c r="D139" s="122" t="s">
        <v>78</v>
      </c>
      <c r="E139" s="131" t="s">
        <v>410</v>
      </c>
      <c r="F139" s="131" t="s">
        <v>7663</v>
      </c>
      <c r="I139" s="124"/>
      <c r="J139" s="132">
        <f>BK139</f>
        <v>0</v>
      </c>
      <c r="L139" s="121"/>
      <c r="M139" s="126"/>
      <c r="P139" s="127">
        <f>SUM(P140:P145)</f>
        <v>0</v>
      </c>
      <c r="R139" s="127">
        <f>SUM(R140:R145)</f>
        <v>0</v>
      </c>
      <c r="T139" s="128">
        <f>SUM(T140:T145)</f>
        <v>0</v>
      </c>
      <c r="AR139" s="122" t="s">
        <v>86</v>
      </c>
      <c r="AT139" s="129" t="s">
        <v>78</v>
      </c>
      <c r="AU139" s="129" t="s">
        <v>86</v>
      </c>
      <c r="AY139" s="122" t="s">
        <v>305</v>
      </c>
      <c r="BK139" s="130">
        <f>SUM(BK140:BK145)</f>
        <v>0</v>
      </c>
    </row>
    <row r="140" spans="2:65" s="1" customFormat="1" ht="33" customHeight="1">
      <c r="B140" s="33"/>
      <c r="C140" s="133" t="s">
        <v>357</v>
      </c>
      <c r="D140" s="133" t="s">
        <v>307</v>
      </c>
      <c r="E140" s="134" t="s">
        <v>7664</v>
      </c>
      <c r="F140" s="135" t="s">
        <v>7665</v>
      </c>
      <c r="G140" s="136" t="s">
        <v>5668</v>
      </c>
      <c r="H140" s="137">
        <v>0</v>
      </c>
      <c r="I140" s="138"/>
      <c r="J140" s="139">
        <f>ROUND(I140*H140,2)</f>
        <v>0</v>
      </c>
      <c r="K140" s="135" t="s">
        <v>721</v>
      </c>
      <c r="L140" s="33"/>
      <c r="M140" s="140" t="s">
        <v>42</v>
      </c>
      <c r="N140" s="141" t="s">
        <v>50</v>
      </c>
      <c r="P140" s="142">
        <f>O140*H140</f>
        <v>0</v>
      </c>
      <c r="Q140" s="142">
        <v>0</v>
      </c>
      <c r="R140" s="142">
        <f>Q140*H140</f>
        <v>0</v>
      </c>
      <c r="S140" s="142">
        <v>0</v>
      </c>
      <c r="T140" s="143">
        <f>S140*H140</f>
        <v>0</v>
      </c>
      <c r="AR140" s="144" t="s">
        <v>311</v>
      </c>
      <c r="AT140" s="144" t="s">
        <v>307</v>
      </c>
      <c r="AU140" s="144" t="s">
        <v>88</v>
      </c>
      <c r="AY140" s="18" t="s">
        <v>305</v>
      </c>
      <c r="BE140" s="145">
        <f>IF(N140="základní",J140,0)</f>
        <v>0</v>
      </c>
      <c r="BF140" s="145">
        <f>IF(N140="snížená",J140,0)</f>
        <v>0</v>
      </c>
      <c r="BG140" s="145">
        <f>IF(N140="zákl. přenesená",J140,0)</f>
        <v>0</v>
      </c>
      <c r="BH140" s="145">
        <f>IF(N140="sníž. přenesená",J140,0)</f>
        <v>0</v>
      </c>
      <c r="BI140" s="145">
        <f>IF(N140="nulová",J140,0)</f>
        <v>0</v>
      </c>
      <c r="BJ140" s="18" t="s">
        <v>86</v>
      </c>
      <c r="BK140" s="145">
        <f>ROUND(I140*H140,2)</f>
        <v>0</v>
      </c>
      <c r="BL140" s="18" t="s">
        <v>311</v>
      </c>
      <c r="BM140" s="144" t="s">
        <v>418</v>
      </c>
    </row>
    <row r="141" spans="2:65" s="1" customFormat="1" ht="19.5">
      <c r="B141" s="33"/>
      <c r="D141" s="146" t="s">
        <v>313</v>
      </c>
      <c r="F141" s="147" t="s">
        <v>7665</v>
      </c>
      <c r="I141" s="148"/>
      <c r="L141" s="33"/>
      <c r="M141" s="149"/>
      <c r="T141" s="54"/>
      <c r="AT141" s="18" t="s">
        <v>313</v>
      </c>
      <c r="AU141" s="18" t="s">
        <v>88</v>
      </c>
    </row>
    <row r="142" spans="2:65" s="1" customFormat="1" ht="19.5">
      <c r="B142" s="33"/>
      <c r="D142" s="146" t="s">
        <v>1012</v>
      </c>
      <c r="F142" s="189" t="s">
        <v>7666</v>
      </c>
      <c r="I142" s="148"/>
      <c r="L142" s="33"/>
      <c r="M142" s="149"/>
      <c r="T142" s="54"/>
      <c r="AT142" s="18" t="s">
        <v>1012</v>
      </c>
      <c r="AU142" s="18" t="s">
        <v>88</v>
      </c>
    </row>
    <row r="143" spans="2:65" s="1" customFormat="1" ht="21.75" customHeight="1">
      <c r="B143" s="33"/>
      <c r="C143" s="133" t="s">
        <v>344</v>
      </c>
      <c r="D143" s="133" t="s">
        <v>307</v>
      </c>
      <c r="E143" s="134" t="s">
        <v>7667</v>
      </c>
      <c r="F143" s="135" t="s">
        <v>7668</v>
      </c>
      <c r="G143" s="136" t="s">
        <v>5668</v>
      </c>
      <c r="H143" s="137">
        <v>1</v>
      </c>
      <c r="I143" s="138"/>
      <c r="J143" s="139">
        <f>ROUND(I143*H143,2)</f>
        <v>0</v>
      </c>
      <c r="K143" s="135" t="s">
        <v>721</v>
      </c>
      <c r="L143" s="33"/>
      <c r="M143" s="140" t="s">
        <v>42</v>
      </c>
      <c r="N143" s="141" t="s">
        <v>50</v>
      </c>
      <c r="P143" s="142">
        <f>O143*H143</f>
        <v>0</v>
      </c>
      <c r="Q143" s="142">
        <v>0</v>
      </c>
      <c r="R143" s="142">
        <f>Q143*H143</f>
        <v>0</v>
      </c>
      <c r="S143" s="142">
        <v>0</v>
      </c>
      <c r="T143" s="143">
        <f>S143*H143</f>
        <v>0</v>
      </c>
      <c r="AR143" s="144" t="s">
        <v>311</v>
      </c>
      <c r="AT143" s="144" t="s">
        <v>307</v>
      </c>
      <c r="AU143" s="144" t="s">
        <v>88</v>
      </c>
      <c r="AY143" s="18" t="s">
        <v>305</v>
      </c>
      <c r="BE143" s="145">
        <f>IF(N143="základní",J143,0)</f>
        <v>0</v>
      </c>
      <c r="BF143" s="145">
        <f>IF(N143="snížená",J143,0)</f>
        <v>0</v>
      </c>
      <c r="BG143" s="145">
        <f>IF(N143="zákl. přenesená",J143,0)</f>
        <v>0</v>
      </c>
      <c r="BH143" s="145">
        <f>IF(N143="sníž. přenesená",J143,0)</f>
        <v>0</v>
      </c>
      <c r="BI143" s="145">
        <f>IF(N143="nulová",J143,0)</f>
        <v>0</v>
      </c>
      <c r="BJ143" s="18" t="s">
        <v>86</v>
      </c>
      <c r="BK143" s="145">
        <f>ROUND(I143*H143,2)</f>
        <v>0</v>
      </c>
      <c r="BL143" s="18" t="s">
        <v>311</v>
      </c>
      <c r="BM143" s="144" t="s">
        <v>436</v>
      </c>
    </row>
    <row r="144" spans="2:65" s="1" customFormat="1" ht="11.25">
      <c r="B144" s="33"/>
      <c r="D144" s="146" t="s">
        <v>313</v>
      </c>
      <c r="F144" s="147" t="s">
        <v>7669</v>
      </c>
      <c r="I144" s="148"/>
      <c r="L144" s="33"/>
      <c r="M144" s="149"/>
      <c r="T144" s="54"/>
      <c r="AT144" s="18" t="s">
        <v>313</v>
      </c>
      <c r="AU144" s="18" t="s">
        <v>88</v>
      </c>
    </row>
    <row r="145" spans="2:65" s="1" customFormat="1" ht="29.25">
      <c r="B145" s="33"/>
      <c r="D145" s="146" t="s">
        <v>1012</v>
      </c>
      <c r="F145" s="189" t="s">
        <v>7670</v>
      </c>
      <c r="I145" s="148"/>
      <c r="L145" s="33"/>
      <c r="M145" s="149"/>
      <c r="T145" s="54"/>
      <c r="AT145" s="18" t="s">
        <v>1012</v>
      </c>
      <c r="AU145" s="18" t="s">
        <v>88</v>
      </c>
    </row>
    <row r="146" spans="2:65" s="11" customFormat="1" ht="22.9" customHeight="1">
      <c r="B146" s="121"/>
      <c r="D146" s="122" t="s">
        <v>78</v>
      </c>
      <c r="E146" s="131" t="s">
        <v>418</v>
      </c>
      <c r="F146" s="131" t="s">
        <v>7671</v>
      </c>
      <c r="I146" s="124"/>
      <c r="J146" s="132">
        <f>BK146</f>
        <v>0</v>
      </c>
      <c r="L146" s="121"/>
      <c r="M146" s="126"/>
      <c r="P146" s="127">
        <f>SUM(P147:P155)</f>
        <v>0</v>
      </c>
      <c r="R146" s="127">
        <f>SUM(R147:R155)</f>
        <v>0</v>
      </c>
      <c r="T146" s="128">
        <f>SUM(T147:T155)</f>
        <v>0</v>
      </c>
      <c r="AR146" s="122" t="s">
        <v>86</v>
      </c>
      <c r="AT146" s="129" t="s">
        <v>78</v>
      </c>
      <c r="AU146" s="129" t="s">
        <v>86</v>
      </c>
      <c r="AY146" s="122" t="s">
        <v>305</v>
      </c>
      <c r="BK146" s="130">
        <f>SUM(BK147:BK155)</f>
        <v>0</v>
      </c>
    </row>
    <row r="147" spans="2:65" s="1" customFormat="1" ht="33" customHeight="1">
      <c r="B147" s="33"/>
      <c r="C147" s="133" t="s">
        <v>377</v>
      </c>
      <c r="D147" s="133" t="s">
        <v>307</v>
      </c>
      <c r="E147" s="134" t="s">
        <v>7672</v>
      </c>
      <c r="F147" s="135" t="s">
        <v>7649</v>
      </c>
      <c r="G147" s="136" t="s">
        <v>5668</v>
      </c>
      <c r="H147" s="137">
        <v>0</v>
      </c>
      <c r="I147" s="138"/>
      <c r="J147" s="139">
        <f>ROUND(I147*H147,2)</f>
        <v>0</v>
      </c>
      <c r="K147" s="135" t="s">
        <v>721</v>
      </c>
      <c r="L147" s="33"/>
      <c r="M147" s="140" t="s">
        <v>42</v>
      </c>
      <c r="N147" s="141" t="s">
        <v>50</v>
      </c>
      <c r="P147" s="142">
        <f>O147*H147</f>
        <v>0</v>
      </c>
      <c r="Q147" s="142">
        <v>0</v>
      </c>
      <c r="R147" s="142">
        <f>Q147*H147</f>
        <v>0</v>
      </c>
      <c r="S147" s="142">
        <v>0</v>
      </c>
      <c r="T147" s="143">
        <f>S147*H147</f>
        <v>0</v>
      </c>
      <c r="AR147" s="144" t="s">
        <v>311</v>
      </c>
      <c r="AT147" s="144" t="s">
        <v>307</v>
      </c>
      <c r="AU147" s="144" t="s">
        <v>88</v>
      </c>
      <c r="AY147" s="18" t="s">
        <v>305</v>
      </c>
      <c r="BE147" s="145">
        <f>IF(N147="základní",J147,0)</f>
        <v>0</v>
      </c>
      <c r="BF147" s="145">
        <f>IF(N147="snížená",J147,0)</f>
        <v>0</v>
      </c>
      <c r="BG147" s="145">
        <f>IF(N147="zákl. přenesená",J147,0)</f>
        <v>0</v>
      </c>
      <c r="BH147" s="145">
        <f>IF(N147="sníž. přenesená",J147,0)</f>
        <v>0</v>
      </c>
      <c r="BI147" s="145">
        <f>IF(N147="nulová",J147,0)</f>
        <v>0</v>
      </c>
      <c r="BJ147" s="18" t="s">
        <v>86</v>
      </c>
      <c r="BK147" s="145">
        <f>ROUND(I147*H147,2)</f>
        <v>0</v>
      </c>
      <c r="BL147" s="18" t="s">
        <v>311</v>
      </c>
      <c r="BM147" s="144" t="s">
        <v>450</v>
      </c>
    </row>
    <row r="148" spans="2:65" s="1" customFormat="1" ht="19.5">
      <c r="B148" s="33"/>
      <c r="D148" s="146" t="s">
        <v>313</v>
      </c>
      <c r="F148" s="147" t="s">
        <v>7649</v>
      </c>
      <c r="I148" s="148"/>
      <c r="L148" s="33"/>
      <c r="M148" s="149"/>
      <c r="T148" s="54"/>
      <c r="AT148" s="18" t="s">
        <v>313</v>
      </c>
      <c r="AU148" s="18" t="s">
        <v>88</v>
      </c>
    </row>
    <row r="149" spans="2:65" s="1" customFormat="1" ht="19.5">
      <c r="B149" s="33"/>
      <c r="D149" s="146" t="s">
        <v>1012</v>
      </c>
      <c r="F149" s="189" t="s">
        <v>7673</v>
      </c>
      <c r="I149" s="148"/>
      <c r="L149" s="33"/>
      <c r="M149" s="149"/>
      <c r="T149" s="54"/>
      <c r="AT149" s="18" t="s">
        <v>1012</v>
      </c>
      <c r="AU149" s="18" t="s">
        <v>88</v>
      </c>
    </row>
    <row r="150" spans="2:65" s="1" customFormat="1" ht="24.2" customHeight="1">
      <c r="B150" s="33"/>
      <c r="C150" s="133" t="s">
        <v>386</v>
      </c>
      <c r="D150" s="133" t="s">
        <v>307</v>
      </c>
      <c r="E150" s="134" t="s">
        <v>7674</v>
      </c>
      <c r="F150" s="135" t="s">
        <v>7675</v>
      </c>
      <c r="G150" s="136" t="s">
        <v>5668</v>
      </c>
      <c r="H150" s="137">
        <v>4</v>
      </c>
      <c r="I150" s="138"/>
      <c r="J150" s="139">
        <f>ROUND(I150*H150,2)</f>
        <v>0</v>
      </c>
      <c r="K150" s="135" t="s">
        <v>721</v>
      </c>
      <c r="L150" s="33"/>
      <c r="M150" s="140" t="s">
        <v>42</v>
      </c>
      <c r="N150" s="141" t="s">
        <v>50</v>
      </c>
      <c r="P150" s="142">
        <f>O150*H150</f>
        <v>0</v>
      </c>
      <c r="Q150" s="142">
        <v>0</v>
      </c>
      <c r="R150" s="142">
        <f>Q150*H150</f>
        <v>0</v>
      </c>
      <c r="S150" s="142">
        <v>0</v>
      </c>
      <c r="T150" s="143">
        <f>S150*H150</f>
        <v>0</v>
      </c>
      <c r="AR150" s="144" t="s">
        <v>311</v>
      </c>
      <c r="AT150" s="144" t="s">
        <v>307</v>
      </c>
      <c r="AU150" s="144" t="s">
        <v>88</v>
      </c>
      <c r="AY150" s="18" t="s">
        <v>305</v>
      </c>
      <c r="BE150" s="145">
        <f>IF(N150="základní",J150,0)</f>
        <v>0</v>
      </c>
      <c r="BF150" s="145">
        <f>IF(N150="snížená",J150,0)</f>
        <v>0</v>
      </c>
      <c r="BG150" s="145">
        <f>IF(N150="zákl. přenesená",J150,0)</f>
        <v>0</v>
      </c>
      <c r="BH150" s="145">
        <f>IF(N150="sníž. přenesená",J150,0)</f>
        <v>0</v>
      </c>
      <c r="BI150" s="145">
        <f>IF(N150="nulová",J150,0)</f>
        <v>0</v>
      </c>
      <c r="BJ150" s="18" t="s">
        <v>86</v>
      </c>
      <c r="BK150" s="145">
        <f>ROUND(I150*H150,2)</f>
        <v>0</v>
      </c>
      <c r="BL150" s="18" t="s">
        <v>311</v>
      </c>
      <c r="BM150" s="144" t="s">
        <v>467</v>
      </c>
    </row>
    <row r="151" spans="2:65" s="1" customFormat="1" ht="11.25">
      <c r="B151" s="33"/>
      <c r="D151" s="146" t="s">
        <v>313</v>
      </c>
      <c r="F151" s="147" t="s">
        <v>7676</v>
      </c>
      <c r="I151" s="148"/>
      <c r="L151" s="33"/>
      <c r="M151" s="149"/>
      <c r="T151" s="54"/>
      <c r="AT151" s="18" t="s">
        <v>313</v>
      </c>
      <c r="AU151" s="18" t="s">
        <v>88</v>
      </c>
    </row>
    <row r="152" spans="2:65" s="1" customFormat="1" ht="19.5">
      <c r="B152" s="33"/>
      <c r="D152" s="146" t="s">
        <v>1012</v>
      </c>
      <c r="F152" s="189" t="s">
        <v>7677</v>
      </c>
      <c r="I152" s="148"/>
      <c r="L152" s="33"/>
      <c r="M152" s="149"/>
      <c r="T152" s="54"/>
      <c r="AT152" s="18" t="s">
        <v>1012</v>
      </c>
      <c r="AU152" s="18" t="s">
        <v>88</v>
      </c>
    </row>
    <row r="153" spans="2:65" s="1" customFormat="1" ht="33" customHeight="1">
      <c r="B153" s="33"/>
      <c r="C153" s="133" t="s">
        <v>394</v>
      </c>
      <c r="D153" s="133" t="s">
        <v>307</v>
      </c>
      <c r="E153" s="134" t="s">
        <v>7678</v>
      </c>
      <c r="F153" s="135" t="s">
        <v>7652</v>
      </c>
      <c r="G153" s="136" t="s">
        <v>5668</v>
      </c>
      <c r="H153" s="137">
        <v>1</v>
      </c>
      <c r="I153" s="138"/>
      <c r="J153" s="139">
        <f>ROUND(I153*H153,2)</f>
        <v>0</v>
      </c>
      <c r="K153" s="135" t="s">
        <v>721</v>
      </c>
      <c r="L153" s="33"/>
      <c r="M153" s="140" t="s">
        <v>42</v>
      </c>
      <c r="N153" s="141" t="s">
        <v>50</v>
      </c>
      <c r="P153" s="142">
        <f>O153*H153</f>
        <v>0</v>
      </c>
      <c r="Q153" s="142">
        <v>0</v>
      </c>
      <c r="R153" s="142">
        <f>Q153*H153</f>
        <v>0</v>
      </c>
      <c r="S153" s="142">
        <v>0</v>
      </c>
      <c r="T153" s="143">
        <f>S153*H153</f>
        <v>0</v>
      </c>
      <c r="AR153" s="144" t="s">
        <v>311</v>
      </c>
      <c r="AT153" s="144" t="s">
        <v>307</v>
      </c>
      <c r="AU153" s="144" t="s">
        <v>88</v>
      </c>
      <c r="AY153" s="18" t="s">
        <v>305</v>
      </c>
      <c r="BE153" s="145">
        <f>IF(N153="základní",J153,0)</f>
        <v>0</v>
      </c>
      <c r="BF153" s="145">
        <f>IF(N153="snížená",J153,0)</f>
        <v>0</v>
      </c>
      <c r="BG153" s="145">
        <f>IF(N153="zákl. přenesená",J153,0)</f>
        <v>0</v>
      </c>
      <c r="BH153" s="145">
        <f>IF(N153="sníž. přenesená",J153,0)</f>
        <v>0</v>
      </c>
      <c r="BI153" s="145">
        <f>IF(N153="nulová",J153,0)</f>
        <v>0</v>
      </c>
      <c r="BJ153" s="18" t="s">
        <v>86</v>
      </c>
      <c r="BK153" s="145">
        <f>ROUND(I153*H153,2)</f>
        <v>0</v>
      </c>
      <c r="BL153" s="18" t="s">
        <v>311</v>
      </c>
      <c r="BM153" s="144" t="s">
        <v>482</v>
      </c>
    </row>
    <row r="154" spans="2:65" s="1" customFormat="1" ht="19.5">
      <c r="B154" s="33"/>
      <c r="D154" s="146" t="s">
        <v>313</v>
      </c>
      <c r="F154" s="147" t="s">
        <v>7653</v>
      </c>
      <c r="I154" s="148"/>
      <c r="L154" s="33"/>
      <c r="M154" s="149"/>
      <c r="T154" s="54"/>
      <c r="AT154" s="18" t="s">
        <v>313</v>
      </c>
      <c r="AU154" s="18" t="s">
        <v>88</v>
      </c>
    </row>
    <row r="155" spans="2:65" s="1" customFormat="1" ht="29.25">
      <c r="B155" s="33"/>
      <c r="D155" s="146" t="s">
        <v>1012</v>
      </c>
      <c r="F155" s="189" t="s">
        <v>7654</v>
      </c>
      <c r="I155" s="148"/>
      <c r="L155" s="33"/>
      <c r="M155" s="149"/>
      <c r="T155" s="54"/>
      <c r="AT155" s="18" t="s">
        <v>1012</v>
      </c>
      <c r="AU155" s="18" t="s">
        <v>88</v>
      </c>
    </row>
    <row r="156" spans="2:65" s="11" customFormat="1" ht="22.9" customHeight="1">
      <c r="B156" s="121"/>
      <c r="D156" s="122" t="s">
        <v>78</v>
      </c>
      <c r="E156" s="131" t="s">
        <v>428</v>
      </c>
      <c r="F156" s="131" t="s">
        <v>7679</v>
      </c>
      <c r="I156" s="124"/>
      <c r="J156" s="132">
        <f>BK156</f>
        <v>0</v>
      </c>
      <c r="L156" s="121"/>
      <c r="M156" s="126"/>
      <c r="P156" s="127">
        <f>SUM(P157:P177)</f>
        <v>0</v>
      </c>
      <c r="R156" s="127">
        <f>SUM(R157:R177)</f>
        <v>0</v>
      </c>
      <c r="T156" s="128">
        <f>SUM(T157:T177)</f>
        <v>0</v>
      </c>
      <c r="AR156" s="122" t="s">
        <v>86</v>
      </c>
      <c r="AT156" s="129" t="s">
        <v>78</v>
      </c>
      <c r="AU156" s="129" t="s">
        <v>86</v>
      </c>
      <c r="AY156" s="122" t="s">
        <v>305</v>
      </c>
      <c r="BK156" s="130">
        <f>SUM(BK157:BK177)</f>
        <v>0</v>
      </c>
    </row>
    <row r="157" spans="2:65" s="1" customFormat="1" ht="16.5" customHeight="1">
      <c r="B157" s="33"/>
      <c r="C157" s="133" t="s">
        <v>8</v>
      </c>
      <c r="D157" s="133" t="s">
        <v>307</v>
      </c>
      <c r="E157" s="134" t="s">
        <v>7680</v>
      </c>
      <c r="F157" s="135" t="s">
        <v>7681</v>
      </c>
      <c r="G157" s="136" t="s">
        <v>5668</v>
      </c>
      <c r="H157" s="137">
        <v>2</v>
      </c>
      <c r="I157" s="138"/>
      <c r="J157" s="139">
        <f>ROUND(I157*H157,2)</f>
        <v>0</v>
      </c>
      <c r="K157" s="135" t="s">
        <v>721</v>
      </c>
      <c r="L157" s="33"/>
      <c r="M157" s="140" t="s">
        <v>42</v>
      </c>
      <c r="N157" s="141" t="s">
        <v>50</v>
      </c>
      <c r="P157" s="142">
        <f>O157*H157</f>
        <v>0</v>
      </c>
      <c r="Q157" s="142">
        <v>0</v>
      </c>
      <c r="R157" s="142">
        <f>Q157*H157</f>
        <v>0</v>
      </c>
      <c r="S157" s="142">
        <v>0</v>
      </c>
      <c r="T157" s="143">
        <f>S157*H157</f>
        <v>0</v>
      </c>
      <c r="AR157" s="144" t="s">
        <v>311</v>
      </c>
      <c r="AT157" s="144" t="s">
        <v>307</v>
      </c>
      <c r="AU157" s="144" t="s">
        <v>88</v>
      </c>
      <c r="AY157" s="18" t="s">
        <v>305</v>
      </c>
      <c r="BE157" s="145">
        <f>IF(N157="základní",J157,0)</f>
        <v>0</v>
      </c>
      <c r="BF157" s="145">
        <f>IF(N157="snížená",J157,0)</f>
        <v>0</v>
      </c>
      <c r="BG157" s="145">
        <f>IF(N157="zákl. přenesená",J157,0)</f>
        <v>0</v>
      </c>
      <c r="BH157" s="145">
        <f>IF(N157="sníž. přenesená",J157,0)</f>
        <v>0</v>
      </c>
      <c r="BI157" s="145">
        <f>IF(N157="nulová",J157,0)</f>
        <v>0</v>
      </c>
      <c r="BJ157" s="18" t="s">
        <v>86</v>
      </c>
      <c r="BK157" s="145">
        <f>ROUND(I157*H157,2)</f>
        <v>0</v>
      </c>
      <c r="BL157" s="18" t="s">
        <v>311</v>
      </c>
      <c r="BM157" s="144" t="s">
        <v>498</v>
      </c>
    </row>
    <row r="158" spans="2:65" s="1" customFormat="1" ht="11.25">
      <c r="B158" s="33"/>
      <c r="D158" s="146" t="s">
        <v>313</v>
      </c>
      <c r="F158" s="147" t="s">
        <v>7682</v>
      </c>
      <c r="I158" s="148"/>
      <c r="L158" s="33"/>
      <c r="M158" s="149"/>
      <c r="T158" s="54"/>
      <c r="AT158" s="18" t="s">
        <v>313</v>
      </c>
      <c r="AU158" s="18" t="s">
        <v>88</v>
      </c>
    </row>
    <row r="159" spans="2:65" s="1" customFormat="1" ht="29.25">
      <c r="B159" s="33"/>
      <c r="D159" s="146" t="s">
        <v>1012</v>
      </c>
      <c r="F159" s="189" t="s">
        <v>7683</v>
      </c>
      <c r="I159" s="148"/>
      <c r="L159" s="33"/>
      <c r="M159" s="149"/>
      <c r="T159" s="54"/>
      <c r="AT159" s="18" t="s">
        <v>1012</v>
      </c>
      <c r="AU159" s="18" t="s">
        <v>88</v>
      </c>
    </row>
    <row r="160" spans="2:65" s="1" customFormat="1" ht="16.5" customHeight="1">
      <c r="B160" s="33"/>
      <c r="C160" s="133" t="s">
        <v>410</v>
      </c>
      <c r="D160" s="133" t="s">
        <v>307</v>
      </c>
      <c r="E160" s="134" t="s">
        <v>7684</v>
      </c>
      <c r="F160" s="135" t="s">
        <v>7685</v>
      </c>
      <c r="G160" s="136" t="s">
        <v>5668</v>
      </c>
      <c r="H160" s="137">
        <v>0</v>
      </c>
      <c r="I160" s="138"/>
      <c r="J160" s="139">
        <f>ROUND(I160*H160,2)</f>
        <v>0</v>
      </c>
      <c r="K160" s="135" t="s">
        <v>721</v>
      </c>
      <c r="L160" s="33"/>
      <c r="M160" s="140" t="s">
        <v>42</v>
      </c>
      <c r="N160" s="141" t="s">
        <v>50</v>
      </c>
      <c r="P160" s="142">
        <f>O160*H160</f>
        <v>0</v>
      </c>
      <c r="Q160" s="142">
        <v>0</v>
      </c>
      <c r="R160" s="142">
        <f>Q160*H160</f>
        <v>0</v>
      </c>
      <c r="S160" s="142">
        <v>0</v>
      </c>
      <c r="T160" s="143">
        <f>S160*H160</f>
        <v>0</v>
      </c>
      <c r="AR160" s="144" t="s">
        <v>311</v>
      </c>
      <c r="AT160" s="144" t="s">
        <v>307</v>
      </c>
      <c r="AU160" s="144" t="s">
        <v>88</v>
      </c>
      <c r="AY160" s="18" t="s">
        <v>305</v>
      </c>
      <c r="BE160" s="145">
        <f>IF(N160="základní",J160,0)</f>
        <v>0</v>
      </c>
      <c r="BF160" s="145">
        <f>IF(N160="snížená",J160,0)</f>
        <v>0</v>
      </c>
      <c r="BG160" s="145">
        <f>IF(N160="zákl. přenesená",J160,0)</f>
        <v>0</v>
      </c>
      <c r="BH160" s="145">
        <f>IF(N160="sníž. přenesená",J160,0)</f>
        <v>0</v>
      </c>
      <c r="BI160" s="145">
        <f>IF(N160="nulová",J160,0)</f>
        <v>0</v>
      </c>
      <c r="BJ160" s="18" t="s">
        <v>86</v>
      </c>
      <c r="BK160" s="145">
        <f>ROUND(I160*H160,2)</f>
        <v>0</v>
      </c>
      <c r="BL160" s="18" t="s">
        <v>311</v>
      </c>
      <c r="BM160" s="144" t="s">
        <v>517</v>
      </c>
    </row>
    <row r="161" spans="2:65" s="1" customFormat="1" ht="11.25">
      <c r="B161" s="33"/>
      <c r="D161" s="146" t="s">
        <v>313</v>
      </c>
      <c r="F161" s="147" t="s">
        <v>7685</v>
      </c>
      <c r="I161" s="148"/>
      <c r="L161" s="33"/>
      <c r="M161" s="149"/>
      <c r="T161" s="54"/>
      <c r="AT161" s="18" t="s">
        <v>313</v>
      </c>
      <c r="AU161" s="18" t="s">
        <v>88</v>
      </c>
    </row>
    <row r="162" spans="2:65" s="1" customFormat="1" ht="19.5">
      <c r="B162" s="33"/>
      <c r="D162" s="146" t="s">
        <v>1012</v>
      </c>
      <c r="F162" s="189" t="s">
        <v>7686</v>
      </c>
      <c r="I162" s="148"/>
      <c r="L162" s="33"/>
      <c r="M162" s="149"/>
      <c r="T162" s="54"/>
      <c r="AT162" s="18" t="s">
        <v>1012</v>
      </c>
      <c r="AU162" s="18" t="s">
        <v>88</v>
      </c>
    </row>
    <row r="163" spans="2:65" s="1" customFormat="1" ht="16.5" customHeight="1">
      <c r="B163" s="33"/>
      <c r="C163" s="133" t="s">
        <v>418</v>
      </c>
      <c r="D163" s="133" t="s">
        <v>307</v>
      </c>
      <c r="E163" s="134" t="s">
        <v>7687</v>
      </c>
      <c r="F163" s="135" t="s">
        <v>7688</v>
      </c>
      <c r="G163" s="136" t="s">
        <v>5668</v>
      </c>
      <c r="H163" s="137">
        <v>0</v>
      </c>
      <c r="I163" s="138"/>
      <c r="J163" s="139">
        <f>ROUND(I163*H163,2)</f>
        <v>0</v>
      </c>
      <c r="K163" s="135" t="s">
        <v>721</v>
      </c>
      <c r="L163" s="33"/>
      <c r="M163" s="140" t="s">
        <v>42</v>
      </c>
      <c r="N163" s="141" t="s">
        <v>50</v>
      </c>
      <c r="P163" s="142">
        <f>O163*H163</f>
        <v>0</v>
      </c>
      <c r="Q163" s="142">
        <v>0</v>
      </c>
      <c r="R163" s="142">
        <f>Q163*H163</f>
        <v>0</v>
      </c>
      <c r="S163" s="142">
        <v>0</v>
      </c>
      <c r="T163" s="143">
        <f>S163*H163</f>
        <v>0</v>
      </c>
      <c r="AR163" s="144" t="s">
        <v>311</v>
      </c>
      <c r="AT163" s="144" t="s">
        <v>307</v>
      </c>
      <c r="AU163" s="144" t="s">
        <v>88</v>
      </c>
      <c r="AY163" s="18" t="s">
        <v>305</v>
      </c>
      <c r="BE163" s="145">
        <f>IF(N163="základní",J163,0)</f>
        <v>0</v>
      </c>
      <c r="BF163" s="145">
        <f>IF(N163="snížená",J163,0)</f>
        <v>0</v>
      </c>
      <c r="BG163" s="145">
        <f>IF(N163="zákl. přenesená",J163,0)</f>
        <v>0</v>
      </c>
      <c r="BH163" s="145">
        <f>IF(N163="sníž. přenesená",J163,0)</f>
        <v>0</v>
      </c>
      <c r="BI163" s="145">
        <f>IF(N163="nulová",J163,0)</f>
        <v>0</v>
      </c>
      <c r="BJ163" s="18" t="s">
        <v>86</v>
      </c>
      <c r="BK163" s="145">
        <f>ROUND(I163*H163,2)</f>
        <v>0</v>
      </c>
      <c r="BL163" s="18" t="s">
        <v>311</v>
      </c>
      <c r="BM163" s="144" t="s">
        <v>533</v>
      </c>
    </row>
    <row r="164" spans="2:65" s="1" customFormat="1" ht="11.25">
      <c r="B164" s="33"/>
      <c r="D164" s="146" t="s">
        <v>313</v>
      </c>
      <c r="F164" s="147" t="s">
        <v>7688</v>
      </c>
      <c r="I164" s="148"/>
      <c r="L164" s="33"/>
      <c r="M164" s="149"/>
      <c r="T164" s="54"/>
      <c r="AT164" s="18" t="s">
        <v>313</v>
      </c>
      <c r="AU164" s="18" t="s">
        <v>88</v>
      </c>
    </row>
    <row r="165" spans="2:65" s="1" customFormat="1" ht="19.5">
      <c r="B165" s="33"/>
      <c r="D165" s="146" t="s">
        <v>1012</v>
      </c>
      <c r="F165" s="189" t="s">
        <v>7689</v>
      </c>
      <c r="I165" s="148"/>
      <c r="L165" s="33"/>
      <c r="M165" s="149"/>
      <c r="T165" s="54"/>
      <c r="AT165" s="18" t="s">
        <v>1012</v>
      </c>
      <c r="AU165" s="18" t="s">
        <v>88</v>
      </c>
    </row>
    <row r="166" spans="2:65" s="1" customFormat="1" ht="16.5" customHeight="1">
      <c r="B166" s="33"/>
      <c r="C166" s="133" t="s">
        <v>428</v>
      </c>
      <c r="D166" s="133" t="s">
        <v>307</v>
      </c>
      <c r="E166" s="134" t="s">
        <v>7690</v>
      </c>
      <c r="F166" s="135" t="s">
        <v>7691</v>
      </c>
      <c r="G166" s="136" t="s">
        <v>5668</v>
      </c>
      <c r="H166" s="137">
        <v>0</v>
      </c>
      <c r="I166" s="138"/>
      <c r="J166" s="139">
        <f>ROUND(I166*H166,2)</f>
        <v>0</v>
      </c>
      <c r="K166" s="135" t="s">
        <v>721</v>
      </c>
      <c r="L166" s="33"/>
      <c r="M166" s="140" t="s">
        <v>42</v>
      </c>
      <c r="N166" s="141" t="s">
        <v>50</v>
      </c>
      <c r="P166" s="142">
        <f>O166*H166</f>
        <v>0</v>
      </c>
      <c r="Q166" s="142">
        <v>0</v>
      </c>
      <c r="R166" s="142">
        <f>Q166*H166</f>
        <v>0</v>
      </c>
      <c r="S166" s="142">
        <v>0</v>
      </c>
      <c r="T166" s="143">
        <f>S166*H166</f>
        <v>0</v>
      </c>
      <c r="AR166" s="144" t="s">
        <v>311</v>
      </c>
      <c r="AT166" s="144" t="s">
        <v>307</v>
      </c>
      <c r="AU166" s="144" t="s">
        <v>88</v>
      </c>
      <c r="AY166" s="18" t="s">
        <v>305</v>
      </c>
      <c r="BE166" s="145">
        <f>IF(N166="základní",J166,0)</f>
        <v>0</v>
      </c>
      <c r="BF166" s="145">
        <f>IF(N166="snížená",J166,0)</f>
        <v>0</v>
      </c>
      <c r="BG166" s="145">
        <f>IF(N166="zákl. přenesená",J166,0)</f>
        <v>0</v>
      </c>
      <c r="BH166" s="145">
        <f>IF(N166="sníž. přenesená",J166,0)</f>
        <v>0</v>
      </c>
      <c r="BI166" s="145">
        <f>IF(N166="nulová",J166,0)</f>
        <v>0</v>
      </c>
      <c r="BJ166" s="18" t="s">
        <v>86</v>
      </c>
      <c r="BK166" s="145">
        <f>ROUND(I166*H166,2)</f>
        <v>0</v>
      </c>
      <c r="BL166" s="18" t="s">
        <v>311</v>
      </c>
      <c r="BM166" s="144" t="s">
        <v>545</v>
      </c>
    </row>
    <row r="167" spans="2:65" s="1" customFormat="1" ht="11.25">
      <c r="B167" s="33"/>
      <c r="D167" s="146" t="s">
        <v>313</v>
      </c>
      <c r="F167" s="147" t="s">
        <v>7691</v>
      </c>
      <c r="I167" s="148"/>
      <c r="L167" s="33"/>
      <c r="M167" s="149"/>
      <c r="T167" s="54"/>
      <c r="AT167" s="18" t="s">
        <v>313</v>
      </c>
      <c r="AU167" s="18" t="s">
        <v>88</v>
      </c>
    </row>
    <row r="168" spans="2:65" s="1" customFormat="1" ht="19.5">
      <c r="B168" s="33"/>
      <c r="D168" s="146" t="s">
        <v>1012</v>
      </c>
      <c r="F168" s="189" t="s">
        <v>7692</v>
      </c>
      <c r="I168" s="148"/>
      <c r="L168" s="33"/>
      <c r="M168" s="149"/>
      <c r="T168" s="54"/>
      <c r="AT168" s="18" t="s">
        <v>1012</v>
      </c>
      <c r="AU168" s="18" t="s">
        <v>88</v>
      </c>
    </row>
    <row r="169" spans="2:65" s="1" customFormat="1" ht="24.2" customHeight="1">
      <c r="B169" s="33"/>
      <c r="C169" s="133" t="s">
        <v>436</v>
      </c>
      <c r="D169" s="133" t="s">
        <v>307</v>
      </c>
      <c r="E169" s="134" t="s">
        <v>7693</v>
      </c>
      <c r="F169" s="135" t="s">
        <v>7694</v>
      </c>
      <c r="G169" s="136" t="s">
        <v>5668</v>
      </c>
      <c r="H169" s="137">
        <v>1</v>
      </c>
      <c r="I169" s="138"/>
      <c r="J169" s="139">
        <f>ROUND(I169*H169,2)</f>
        <v>0</v>
      </c>
      <c r="K169" s="135" t="s">
        <v>721</v>
      </c>
      <c r="L169" s="33"/>
      <c r="M169" s="140" t="s">
        <v>42</v>
      </c>
      <c r="N169" s="141" t="s">
        <v>50</v>
      </c>
      <c r="P169" s="142">
        <f>O169*H169</f>
        <v>0</v>
      </c>
      <c r="Q169" s="142">
        <v>0</v>
      </c>
      <c r="R169" s="142">
        <f>Q169*H169</f>
        <v>0</v>
      </c>
      <c r="S169" s="142">
        <v>0</v>
      </c>
      <c r="T169" s="143">
        <f>S169*H169</f>
        <v>0</v>
      </c>
      <c r="AR169" s="144" t="s">
        <v>311</v>
      </c>
      <c r="AT169" s="144" t="s">
        <v>307</v>
      </c>
      <c r="AU169" s="144" t="s">
        <v>88</v>
      </c>
      <c r="AY169" s="18" t="s">
        <v>305</v>
      </c>
      <c r="BE169" s="145">
        <f>IF(N169="základní",J169,0)</f>
        <v>0</v>
      </c>
      <c r="BF169" s="145">
        <f>IF(N169="snížená",J169,0)</f>
        <v>0</v>
      </c>
      <c r="BG169" s="145">
        <f>IF(N169="zákl. přenesená",J169,0)</f>
        <v>0</v>
      </c>
      <c r="BH169" s="145">
        <f>IF(N169="sníž. přenesená",J169,0)</f>
        <v>0</v>
      </c>
      <c r="BI169" s="145">
        <f>IF(N169="nulová",J169,0)</f>
        <v>0</v>
      </c>
      <c r="BJ169" s="18" t="s">
        <v>86</v>
      </c>
      <c r="BK169" s="145">
        <f>ROUND(I169*H169,2)</f>
        <v>0</v>
      </c>
      <c r="BL169" s="18" t="s">
        <v>311</v>
      </c>
      <c r="BM169" s="144" t="s">
        <v>559</v>
      </c>
    </row>
    <row r="170" spans="2:65" s="1" customFormat="1" ht="19.5">
      <c r="B170" s="33"/>
      <c r="D170" s="146" t="s">
        <v>313</v>
      </c>
      <c r="F170" s="147" t="s">
        <v>7695</v>
      </c>
      <c r="I170" s="148"/>
      <c r="L170" s="33"/>
      <c r="M170" s="149"/>
      <c r="T170" s="54"/>
      <c r="AT170" s="18" t="s">
        <v>313</v>
      </c>
      <c r="AU170" s="18" t="s">
        <v>88</v>
      </c>
    </row>
    <row r="171" spans="2:65" s="1" customFormat="1" ht="29.25">
      <c r="B171" s="33"/>
      <c r="D171" s="146" t="s">
        <v>1012</v>
      </c>
      <c r="F171" s="189" t="s">
        <v>7696</v>
      </c>
      <c r="I171" s="148"/>
      <c r="L171" s="33"/>
      <c r="M171" s="149"/>
      <c r="T171" s="54"/>
      <c r="AT171" s="18" t="s">
        <v>1012</v>
      </c>
      <c r="AU171" s="18" t="s">
        <v>88</v>
      </c>
    </row>
    <row r="172" spans="2:65" s="1" customFormat="1" ht="24.2" customHeight="1">
      <c r="B172" s="33"/>
      <c r="C172" s="133" t="s">
        <v>444</v>
      </c>
      <c r="D172" s="133" t="s">
        <v>307</v>
      </c>
      <c r="E172" s="134" t="s">
        <v>7697</v>
      </c>
      <c r="F172" s="135" t="s">
        <v>7698</v>
      </c>
      <c r="G172" s="136" t="s">
        <v>5668</v>
      </c>
      <c r="H172" s="137">
        <v>1</v>
      </c>
      <c r="I172" s="138"/>
      <c r="J172" s="139">
        <f>ROUND(I172*H172,2)</f>
        <v>0</v>
      </c>
      <c r="K172" s="135" t="s">
        <v>721</v>
      </c>
      <c r="L172" s="33"/>
      <c r="M172" s="140" t="s">
        <v>42</v>
      </c>
      <c r="N172" s="141" t="s">
        <v>50</v>
      </c>
      <c r="P172" s="142">
        <f>O172*H172</f>
        <v>0</v>
      </c>
      <c r="Q172" s="142">
        <v>0</v>
      </c>
      <c r="R172" s="142">
        <f>Q172*H172</f>
        <v>0</v>
      </c>
      <c r="S172" s="142">
        <v>0</v>
      </c>
      <c r="T172" s="143">
        <f>S172*H172</f>
        <v>0</v>
      </c>
      <c r="AR172" s="144" t="s">
        <v>311</v>
      </c>
      <c r="AT172" s="144" t="s">
        <v>307</v>
      </c>
      <c r="AU172" s="144" t="s">
        <v>88</v>
      </c>
      <c r="AY172" s="18" t="s">
        <v>305</v>
      </c>
      <c r="BE172" s="145">
        <f>IF(N172="základní",J172,0)</f>
        <v>0</v>
      </c>
      <c r="BF172" s="145">
        <f>IF(N172="snížená",J172,0)</f>
        <v>0</v>
      </c>
      <c r="BG172" s="145">
        <f>IF(N172="zákl. přenesená",J172,0)</f>
        <v>0</v>
      </c>
      <c r="BH172" s="145">
        <f>IF(N172="sníž. přenesená",J172,0)</f>
        <v>0</v>
      </c>
      <c r="BI172" s="145">
        <f>IF(N172="nulová",J172,0)</f>
        <v>0</v>
      </c>
      <c r="BJ172" s="18" t="s">
        <v>86</v>
      </c>
      <c r="BK172" s="145">
        <f>ROUND(I172*H172,2)</f>
        <v>0</v>
      </c>
      <c r="BL172" s="18" t="s">
        <v>311</v>
      </c>
      <c r="BM172" s="144" t="s">
        <v>577</v>
      </c>
    </row>
    <row r="173" spans="2:65" s="1" customFormat="1" ht="11.25">
      <c r="B173" s="33"/>
      <c r="D173" s="146" t="s">
        <v>313</v>
      </c>
      <c r="F173" s="147" t="s">
        <v>7699</v>
      </c>
      <c r="I173" s="148"/>
      <c r="L173" s="33"/>
      <c r="M173" s="149"/>
      <c r="T173" s="54"/>
      <c r="AT173" s="18" t="s">
        <v>313</v>
      </c>
      <c r="AU173" s="18" t="s">
        <v>88</v>
      </c>
    </row>
    <row r="174" spans="2:65" s="1" customFormat="1" ht="29.25">
      <c r="B174" s="33"/>
      <c r="D174" s="146" t="s">
        <v>1012</v>
      </c>
      <c r="F174" s="189" t="s">
        <v>7700</v>
      </c>
      <c r="I174" s="148"/>
      <c r="L174" s="33"/>
      <c r="M174" s="149"/>
      <c r="T174" s="54"/>
      <c r="AT174" s="18" t="s">
        <v>1012</v>
      </c>
      <c r="AU174" s="18" t="s">
        <v>88</v>
      </c>
    </row>
    <row r="175" spans="2:65" s="1" customFormat="1" ht="16.5" customHeight="1">
      <c r="B175" s="33"/>
      <c r="C175" s="133" t="s">
        <v>450</v>
      </c>
      <c r="D175" s="133" t="s">
        <v>307</v>
      </c>
      <c r="E175" s="134" t="s">
        <v>7701</v>
      </c>
      <c r="F175" s="135" t="s">
        <v>7702</v>
      </c>
      <c r="G175" s="136" t="s">
        <v>5668</v>
      </c>
      <c r="H175" s="137">
        <v>0</v>
      </c>
      <c r="I175" s="138"/>
      <c r="J175" s="139">
        <f>ROUND(I175*H175,2)</f>
        <v>0</v>
      </c>
      <c r="K175" s="135" t="s">
        <v>721</v>
      </c>
      <c r="L175" s="33"/>
      <c r="M175" s="140" t="s">
        <v>42</v>
      </c>
      <c r="N175" s="141" t="s">
        <v>50</v>
      </c>
      <c r="P175" s="142">
        <f>O175*H175</f>
        <v>0</v>
      </c>
      <c r="Q175" s="142">
        <v>0</v>
      </c>
      <c r="R175" s="142">
        <f>Q175*H175</f>
        <v>0</v>
      </c>
      <c r="S175" s="142">
        <v>0</v>
      </c>
      <c r="T175" s="143">
        <f>S175*H175</f>
        <v>0</v>
      </c>
      <c r="AR175" s="144" t="s">
        <v>311</v>
      </c>
      <c r="AT175" s="144" t="s">
        <v>307</v>
      </c>
      <c r="AU175" s="144" t="s">
        <v>88</v>
      </c>
      <c r="AY175" s="18" t="s">
        <v>305</v>
      </c>
      <c r="BE175" s="145">
        <f>IF(N175="základní",J175,0)</f>
        <v>0</v>
      </c>
      <c r="BF175" s="145">
        <f>IF(N175="snížená",J175,0)</f>
        <v>0</v>
      </c>
      <c r="BG175" s="145">
        <f>IF(N175="zákl. přenesená",J175,0)</f>
        <v>0</v>
      </c>
      <c r="BH175" s="145">
        <f>IF(N175="sníž. přenesená",J175,0)</f>
        <v>0</v>
      </c>
      <c r="BI175" s="145">
        <f>IF(N175="nulová",J175,0)</f>
        <v>0</v>
      </c>
      <c r="BJ175" s="18" t="s">
        <v>86</v>
      </c>
      <c r="BK175" s="145">
        <f>ROUND(I175*H175,2)</f>
        <v>0</v>
      </c>
      <c r="BL175" s="18" t="s">
        <v>311</v>
      </c>
      <c r="BM175" s="144" t="s">
        <v>593</v>
      </c>
    </row>
    <row r="176" spans="2:65" s="1" customFormat="1" ht="11.25">
      <c r="B176" s="33"/>
      <c r="D176" s="146" t="s">
        <v>313</v>
      </c>
      <c r="F176" s="147" t="s">
        <v>7702</v>
      </c>
      <c r="I176" s="148"/>
      <c r="L176" s="33"/>
      <c r="M176" s="149"/>
      <c r="T176" s="54"/>
      <c r="AT176" s="18" t="s">
        <v>313</v>
      </c>
      <c r="AU176" s="18" t="s">
        <v>88</v>
      </c>
    </row>
    <row r="177" spans="2:65" s="1" customFormat="1" ht="19.5">
      <c r="B177" s="33"/>
      <c r="D177" s="146" t="s">
        <v>1012</v>
      </c>
      <c r="F177" s="189" t="s">
        <v>7703</v>
      </c>
      <c r="I177" s="148"/>
      <c r="L177" s="33"/>
      <c r="M177" s="149"/>
      <c r="T177" s="54"/>
      <c r="AT177" s="18" t="s">
        <v>1012</v>
      </c>
      <c r="AU177" s="18" t="s">
        <v>88</v>
      </c>
    </row>
    <row r="178" spans="2:65" s="11" customFormat="1" ht="22.9" customHeight="1">
      <c r="B178" s="121"/>
      <c r="D178" s="122" t="s">
        <v>78</v>
      </c>
      <c r="E178" s="131" t="s">
        <v>436</v>
      </c>
      <c r="F178" s="131" t="s">
        <v>7704</v>
      </c>
      <c r="I178" s="124"/>
      <c r="J178" s="132">
        <f>BK178</f>
        <v>0</v>
      </c>
      <c r="L178" s="121"/>
      <c r="M178" s="126"/>
      <c r="P178" s="127">
        <f>SUM(P179:P199)</f>
        <v>0</v>
      </c>
      <c r="R178" s="127">
        <f>SUM(R179:R199)</f>
        <v>0</v>
      </c>
      <c r="T178" s="128">
        <f>SUM(T179:T199)</f>
        <v>0</v>
      </c>
      <c r="AR178" s="122" t="s">
        <v>86</v>
      </c>
      <c r="AT178" s="129" t="s">
        <v>78</v>
      </c>
      <c r="AU178" s="129" t="s">
        <v>86</v>
      </c>
      <c r="AY178" s="122" t="s">
        <v>305</v>
      </c>
      <c r="BK178" s="130">
        <f>SUM(BK179:BK199)</f>
        <v>0</v>
      </c>
    </row>
    <row r="179" spans="2:65" s="1" customFormat="1" ht="16.5" customHeight="1">
      <c r="B179" s="33"/>
      <c r="C179" s="133" t="s">
        <v>459</v>
      </c>
      <c r="D179" s="133" t="s">
        <v>307</v>
      </c>
      <c r="E179" s="134" t="s">
        <v>7705</v>
      </c>
      <c r="F179" s="135" t="s">
        <v>7681</v>
      </c>
      <c r="G179" s="136" t="s">
        <v>5668</v>
      </c>
      <c r="H179" s="137">
        <v>2</v>
      </c>
      <c r="I179" s="138"/>
      <c r="J179" s="139">
        <f>ROUND(I179*H179,2)</f>
        <v>0</v>
      </c>
      <c r="K179" s="135" t="s">
        <v>721</v>
      </c>
      <c r="L179" s="33"/>
      <c r="M179" s="140" t="s">
        <v>42</v>
      </c>
      <c r="N179" s="141" t="s">
        <v>50</v>
      </c>
      <c r="P179" s="142">
        <f>O179*H179</f>
        <v>0</v>
      </c>
      <c r="Q179" s="142">
        <v>0</v>
      </c>
      <c r="R179" s="142">
        <f>Q179*H179</f>
        <v>0</v>
      </c>
      <c r="S179" s="142">
        <v>0</v>
      </c>
      <c r="T179" s="143">
        <f>S179*H179</f>
        <v>0</v>
      </c>
      <c r="AR179" s="144" t="s">
        <v>311</v>
      </c>
      <c r="AT179" s="144" t="s">
        <v>307</v>
      </c>
      <c r="AU179" s="144" t="s">
        <v>88</v>
      </c>
      <c r="AY179" s="18" t="s">
        <v>305</v>
      </c>
      <c r="BE179" s="145">
        <f>IF(N179="základní",J179,0)</f>
        <v>0</v>
      </c>
      <c r="BF179" s="145">
        <f>IF(N179="snížená",J179,0)</f>
        <v>0</v>
      </c>
      <c r="BG179" s="145">
        <f>IF(N179="zákl. přenesená",J179,0)</f>
        <v>0</v>
      </c>
      <c r="BH179" s="145">
        <f>IF(N179="sníž. přenesená",J179,0)</f>
        <v>0</v>
      </c>
      <c r="BI179" s="145">
        <f>IF(N179="nulová",J179,0)</f>
        <v>0</v>
      </c>
      <c r="BJ179" s="18" t="s">
        <v>86</v>
      </c>
      <c r="BK179" s="145">
        <f>ROUND(I179*H179,2)</f>
        <v>0</v>
      </c>
      <c r="BL179" s="18" t="s">
        <v>311</v>
      </c>
      <c r="BM179" s="144" t="s">
        <v>614</v>
      </c>
    </row>
    <row r="180" spans="2:65" s="1" customFormat="1" ht="11.25">
      <c r="B180" s="33"/>
      <c r="D180" s="146" t="s">
        <v>313</v>
      </c>
      <c r="F180" s="147" t="s">
        <v>7682</v>
      </c>
      <c r="I180" s="148"/>
      <c r="L180" s="33"/>
      <c r="M180" s="149"/>
      <c r="T180" s="54"/>
      <c r="AT180" s="18" t="s">
        <v>313</v>
      </c>
      <c r="AU180" s="18" t="s">
        <v>88</v>
      </c>
    </row>
    <row r="181" spans="2:65" s="1" customFormat="1" ht="29.25">
      <c r="B181" s="33"/>
      <c r="D181" s="146" t="s">
        <v>1012</v>
      </c>
      <c r="F181" s="189" t="s">
        <v>7706</v>
      </c>
      <c r="I181" s="148"/>
      <c r="L181" s="33"/>
      <c r="M181" s="149"/>
      <c r="T181" s="54"/>
      <c r="AT181" s="18" t="s">
        <v>1012</v>
      </c>
      <c r="AU181" s="18" t="s">
        <v>88</v>
      </c>
    </row>
    <row r="182" spans="2:65" s="1" customFormat="1" ht="33" customHeight="1">
      <c r="B182" s="33"/>
      <c r="C182" s="133" t="s">
        <v>467</v>
      </c>
      <c r="D182" s="133" t="s">
        <v>307</v>
      </c>
      <c r="E182" s="134" t="s">
        <v>7707</v>
      </c>
      <c r="F182" s="135" t="s">
        <v>7708</v>
      </c>
      <c r="G182" s="136" t="s">
        <v>5668</v>
      </c>
      <c r="H182" s="137">
        <v>2</v>
      </c>
      <c r="I182" s="138"/>
      <c r="J182" s="139">
        <f>ROUND(I182*H182,2)</f>
        <v>0</v>
      </c>
      <c r="K182" s="135" t="s">
        <v>721</v>
      </c>
      <c r="L182" s="33"/>
      <c r="M182" s="140" t="s">
        <v>42</v>
      </c>
      <c r="N182" s="141" t="s">
        <v>50</v>
      </c>
      <c r="P182" s="142">
        <f>O182*H182</f>
        <v>0</v>
      </c>
      <c r="Q182" s="142">
        <v>0</v>
      </c>
      <c r="R182" s="142">
        <f>Q182*H182</f>
        <v>0</v>
      </c>
      <c r="S182" s="142">
        <v>0</v>
      </c>
      <c r="T182" s="143">
        <f>S182*H182</f>
        <v>0</v>
      </c>
      <c r="AR182" s="144" t="s">
        <v>311</v>
      </c>
      <c r="AT182" s="144" t="s">
        <v>307</v>
      </c>
      <c r="AU182" s="144" t="s">
        <v>88</v>
      </c>
      <c r="AY182" s="18" t="s">
        <v>305</v>
      </c>
      <c r="BE182" s="145">
        <f>IF(N182="základní",J182,0)</f>
        <v>0</v>
      </c>
      <c r="BF182" s="145">
        <f>IF(N182="snížená",J182,0)</f>
        <v>0</v>
      </c>
      <c r="BG182" s="145">
        <f>IF(N182="zákl. přenesená",J182,0)</f>
        <v>0</v>
      </c>
      <c r="BH182" s="145">
        <f>IF(N182="sníž. přenesená",J182,0)</f>
        <v>0</v>
      </c>
      <c r="BI182" s="145">
        <f>IF(N182="nulová",J182,0)</f>
        <v>0</v>
      </c>
      <c r="BJ182" s="18" t="s">
        <v>86</v>
      </c>
      <c r="BK182" s="145">
        <f>ROUND(I182*H182,2)</f>
        <v>0</v>
      </c>
      <c r="BL182" s="18" t="s">
        <v>311</v>
      </c>
      <c r="BM182" s="144" t="s">
        <v>630</v>
      </c>
    </row>
    <row r="183" spans="2:65" s="1" customFormat="1" ht="19.5">
      <c r="B183" s="33"/>
      <c r="D183" s="146" t="s">
        <v>313</v>
      </c>
      <c r="F183" s="147" t="s">
        <v>7709</v>
      </c>
      <c r="I183" s="148"/>
      <c r="L183" s="33"/>
      <c r="M183" s="149"/>
      <c r="T183" s="54"/>
      <c r="AT183" s="18" t="s">
        <v>313</v>
      </c>
      <c r="AU183" s="18" t="s">
        <v>88</v>
      </c>
    </row>
    <row r="184" spans="2:65" s="1" customFormat="1" ht="29.25">
      <c r="B184" s="33"/>
      <c r="D184" s="146" t="s">
        <v>1012</v>
      </c>
      <c r="F184" s="189" t="s">
        <v>7710</v>
      </c>
      <c r="I184" s="148"/>
      <c r="L184" s="33"/>
      <c r="M184" s="149"/>
      <c r="T184" s="54"/>
      <c r="AT184" s="18" t="s">
        <v>1012</v>
      </c>
      <c r="AU184" s="18" t="s">
        <v>88</v>
      </c>
    </row>
    <row r="185" spans="2:65" s="1" customFormat="1" ht="16.5" customHeight="1">
      <c r="B185" s="33"/>
      <c r="C185" s="133" t="s">
        <v>7</v>
      </c>
      <c r="D185" s="133" t="s">
        <v>307</v>
      </c>
      <c r="E185" s="134" t="s">
        <v>4920</v>
      </c>
      <c r="F185" s="135" t="s">
        <v>7688</v>
      </c>
      <c r="G185" s="136" t="s">
        <v>5668</v>
      </c>
      <c r="H185" s="137">
        <v>0</v>
      </c>
      <c r="I185" s="138"/>
      <c r="J185" s="139">
        <f>ROUND(I185*H185,2)</f>
        <v>0</v>
      </c>
      <c r="K185" s="135" t="s">
        <v>721</v>
      </c>
      <c r="L185" s="33"/>
      <c r="M185" s="140" t="s">
        <v>42</v>
      </c>
      <c r="N185" s="141" t="s">
        <v>50</v>
      </c>
      <c r="P185" s="142">
        <f>O185*H185</f>
        <v>0</v>
      </c>
      <c r="Q185" s="142">
        <v>0</v>
      </c>
      <c r="R185" s="142">
        <f>Q185*H185</f>
        <v>0</v>
      </c>
      <c r="S185" s="142">
        <v>0</v>
      </c>
      <c r="T185" s="143">
        <f>S185*H185</f>
        <v>0</v>
      </c>
      <c r="AR185" s="144" t="s">
        <v>311</v>
      </c>
      <c r="AT185" s="144" t="s">
        <v>307</v>
      </c>
      <c r="AU185" s="144" t="s">
        <v>88</v>
      </c>
      <c r="AY185" s="18" t="s">
        <v>305</v>
      </c>
      <c r="BE185" s="145">
        <f>IF(N185="základní",J185,0)</f>
        <v>0</v>
      </c>
      <c r="BF185" s="145">
        <f>IF(N185="snížená",J185,0)</f>
        <v>0</v>
      </c>
      <c r="BG185" s="145">
        <f>IF(N185="zákl. přenesená",J185,0)</f>
        <v>0</v>
      </c>
      <c r="BH185" s="145">
        <f>IF(N185="sníž. přenesená",J185,0)</f>
        <v>0</v>
      </c>
      <c r="BI185" s="145">
        <f>IF(N185="nulová",J185,0)</f>
        <v>0</v>
      </c>
      <c r="BJ185" s="18" t="s">
        <v>86</v>
      </c>
      <c r="BK185" s="145">
        <f>ROUND(I185*H185,2)</f>
        <v>0</v>
      </c>
      <c r="BL185" s="18" t="s">
        <v>311</v>
      </c>
      <c r="BM185" s="144" t="s">
        <v>646</v>
      </c>
    </row>
    <row r="186" spans="2:65" s="1" customFormat="1" ht="11.25">
      <c r="B186" s="33"/>
      <c r="D186" s="146" t="s">
        <v>313</v>
      </c>
      <c r="F186" s="147" t="s">
        <v>7688</v>
      </c>
      <c r="I186" s="148"/>
      <c r="L186" s="33"/>
      <c r="M186" s="149"/>
      <c r="T186" s="54"/>
      <c r="AT186" s="18" t="s">
        <v>313</v>
      </c>
      <c r="AU186" s="18" t="s">
        <v>88</v>
      </c>
    </row>
    <row r="187" spans="2:65" s="1" customFormat="1" ht="19.5">
      <c r="B187" s="33"/>
      <c r="D187" s="146" t="s">
        <v>1012</v>
      </c>
      <c r="F187" s="189" t="s">
        <v>7711</v>
      </c>
      <c r="I187" s="148"/>
      <c r="L187" s="33"/>
      <c r="M187" s="149"/>
      <c r="T187" s="54"/>
      <c r="AT187" s="18" t="s">
        <v>1012</v>
      </c>
      <c r="AU187" s="18" t="s">
        <v>88</v>
      </c>
    </row>
    <row r="188" spans="2:65" s="1" customFormat="1" ht="16.5" customHeight="1">
      <c r="B188" s="33"/>
      <c r="C188" s="133" t="s">
        <v>482</v>
      </c>
      <c r="D188" s="133" t="s">
        <v>307</v>
      </c>
      <c r="E188" s="134" t="s">
        <v>7712</v>
      </c>
      <c r="F188" s="135" t="s">
        <v>7691</v>
      </c>
      <c r="G188" s="136" t="s">
        <v>5668</v>
      </c>
      <c r="H188" s="137">
        <v>0</v>
      </c>
      <c r="I188" s="138"/>
      <c r="J188" s="139">
        <f>ROUND(I188*H188,2)</f>
        <v>0</v>
      </c>
      <c r="K188" s="135" t="s">
        <v>721</v>
      </c>
      <c r="L188" s="33"/>
      <c r="M188" s="140" t="s">
        <v>42</v>
      </c>
      <c r="N188" s="141" t="s">
        <v>50</v>
      </c>
      <c r="P188" s="142">
        <f>O188*H188</f>
        <v>0</v>
      </c>
      <c r="Q188" s="142">
        <v>0</v>
      </c>
      <c r="R188" s="142">
        <f>Q188*H188</f>
        <v>0</v>
      </c>
      <c r="S188" s="142">
        <v>0</v>
      </c>
      <c r="T188" s="143">
        <f>S188*H188</f>
        <v>0</v>
      </c>
      <c r="AR188" s="144" t="s">
        <v>311</v>
      </c>
      <c r="AT188" s="144" t="s">
        <v>307</v>
      </c>
      <c r="AU188" s="144" t="s">
        <v>88</v>
      </c>
      <c r="AY188" s="18" t="s">
        <v>305</v>
      </c>
      <c r="BE188" s="145">
        <f>IF(N188="základní",J188,0)</f>
        <v>0</v>
      </c>
      <c r="BF188" s="145">
        <f>IF(N188="snížená",J188,0)</f>
        <v>0</v>
      </c>
      <c r="BG188" s="145">
        <f>IF(N188="zákl. přenesená",J188,0)</f>
        <v>0</v>
      </c>
      <c r="BH188" s="145">
        <f>IF(N188="sníž. přenesená",J188,0)</f>
        <v>0</v>
      </c>
      <c r="BI188" s="145">
        <f>IF(N188="nulová",J188,0)</f>
        <v>0</v>
      </c>
      <c r="BJ188" s="18" t="s">
        <v>86</v>
      </c>
      <c r="BK188" s="145">
        <f>ROUND(I188*H188,2)</f>
        <v>0</v>
      </c>
      <c r="BL188" s="18" t="s">
        <v>311</v>
      </c>
      <c r="BM188" s="144" t="s">
        <v>661</v>
      </c>
    </row>
    <row r="189" spans="2:65" s="1" customFormat="1" ht="11.25">
      <c r="B189" s="33"/>
      <c r="D189" s="146" t="s">
        <v>313</v>
      </c>
      <c r="F189" s="147" t="s">
        <v>7691</v>
      </c>
      <c r="I189" s="148"/>
      <c r="L189" s="33"/>
      <c r="M189" s="149"/>
      <c r="T189" s="54"/>
      <c r="AT189" s="18" t="s">
        <v>313</v>
      </c>
      <c r="AU189" s="18" t="s">
        <v>88</v>
      </c>
    </row>
    <row r="190" spans="2:65" s="1" customFormat="1" ht="19.5">
      <c r="B190" s="33"/>
      <c r="D190" s="146" t="s">
        <v>1012</v>
      </c>
      <c r="F190" s="189" t="s">
        <v>7713</v>
      </c>
      <c r="I190" s="148"/>
      <c r="L190" s="33"/>
      <c r="M190" s="149"/>
      <c r="T190" s="54"/>
      <c r="AT190" s="18" t="s">
        <v>1012</v>
      </c>
      <c r="AU190" s="18" t="s">
        <v>88</v>
      </c>
    </row>
    <row r="191" spans="2:65" s="1" customFormat="1" ht="24.2" customHeight="1">
      <c r="B191" s="33"/>
      <c r="C191" s="133" t="s">
        <v>490</v>
      </c>
      <c r="D191" s="133" t="s">
        <v>307</v>
      </c>
      <c r="E191" s="134" t="s">
        <v>7714</v>
      </c>
      <c r="F191" s="135" t="s">
        <v>7715</v>
      </c>
      <c r="G191" s="136" t="s">
        <v>5668</v>
      </c>
      <c r="H191" s="137">
        <v>1</v>
      </c>
      <c r="I191" s="138"/>
      <c r="J191" s="139">
        <f>ROUND(I191*H191,2)</f>
        <v>0</v>
      </c>
      <c r="K191" s="135" t="s">
        <v>721</v>
      </c>
      <c r="L191" s="33"/>
      <c r="M191" s="140" t="s">
        <v>42</v>
      </c>
      <c r="N191" s="141" t="s">
        <v>50</v>
      </c>
      <c r="P191" s="142">
        <f>O191*H191</f>
        <v>0</v>
      </c>
      <c r="Q191" s="142">
        <v>0</v>
      </c>
      <c r="R191" s="142">
        <f>Q191*H191</f>
        <v>0</v>
      </c>
      <c r="S191" s="142">
        <v>0</v>
      </c>
      <c r="T191" s="143">
        <f>S191*H191</f>
        <v>0</v>
      </c>
      <c r="AR191" s="144" t="s">
        <v>311</v>
      </c>
      <c r="AT191" s="144" t="s">
        <v>307</v>
      </c>
      <c r="AU191" s="144" t="s">
        <v>88</v>
      </c>
      <c r="AY191" s="18" t="s">
        <v>305</v>
      </c>
      <c r="BE191" s="145">
        <f>IF(N191="základní",J191,0)</f>
        <v>0</v>
      </c>
      <c r="BF191" s="145">
        <f>IF(N191="snížená",J191,0)</f>
        <v>0</v>
      </c>
      <c r="BG191" s="145">
        <f>IF(N191="zákl. přenesená",J191,0)</f>
        <v>0</v>
      </c>
      <c r="BH191" s="145">
        <f>IF(N191="sníž. přenesená",J191,0)</f>
        <v>0</v>
      </c>
      <c r="BI191" s="145">
        <f>IF(N191="nulová",J191,0)</f>
        <v>0</v>
      </c>
      <c r="BJ191" s="18" t="s">
        <v>86</v>
      </c>
      <c r="BK191" s="145">
        <f>ROUND(I191*H191,2)</f>
        <v>0</v>
      </c>
      <c r="BL191" s="18" t="s">
        <v>311</v>
      </c>
      <c r="BM191" s="144" t="s">
        <v>672</v>
      </c>
    </row>
    <row r="192" spans="2:65" s="1" customFormat="1" ht="19.5">
      <c r="B192" s="33"/>
      <c r="D192" s="146" t="s">
        <v>313</v>
      </c>
      <c r="F192" s="147" t="s">
        <v>7716</v>
      </c>
      <c r="I192" s="148"/>
      <c r="L192" s="33"/>
      <c r="M192" s="149"/>
      <c r="T192" s="54"/>
      <c r="AT192" s="18" t="s">
        <v>313</v>
      </c>
      <c r="AU192" s="18" t="s">
        <v>88</v>
      </c>
    </row>
    <row r="193" spans="2:65" s="1" customFormat="1" ht="29.25">
      <c r="B193" s="33"/>
      <c r="D193" s="146" t="s">
        <v>1012</v>
      </c>
      <c r="F193" s="189" t="s">
        <v>7717</v>
      </c>
      <c r="I193" s="148"/>
      <c r="L193" s="33"/>
      <c r="M193" s="149"/>
      <c r="T193" s="54"/>
      <c r="AT193" s="18" t="s">
        <v>1012</v>
      </c>
      <c r="AU193" s="18" t="s">
        <v>88</v>
      </c>
    </row>
    <row r="194" spans="2:65" s="1" customFormat="1" ht="24.2" customHeight="1">
      <c r="B194" s="33"/>
      <c r="C194" s="133" t="s">
        <v>498</v>
      </c>
      <c r="D194" s="133" t="s">
        <v>307</v>
      </c>
      <c r="E194" s="134" t="s">
        <v>7718</v>
      </c>
      <c r="F194" s="135" t="s">
        <v>7698</v>
      </c>
      <c r="G194" s="136" t="s">
        <v>5668</v>
      </c>
      <c r="H194" s="137">
        <v>1</v>
      </c>
      <c r="I194" s="138"/>
      <c r="J194" s="139">
        <f>ROUND(I194*H194,2)</f>
        <v>0</v>
      </c>
      <c r="K194" s="135" t="s">
        <v>721</v>
      </c>
      <c r="L194" s="33"/>
      <c r="M194" s="140" t="s">
        <v>42</v>
      </c>
      <c r="N194" s="141" t="s">
        <v>50</v>
      </c>
      <c r="P194" s="142">
        <f>O194*H194</f>
        <v>0</v>
      </c>
      <c r="Q194" s="142">
        <v>0</v>
      </c>
      <c r="R194" s="142">
        <f>Q194*H194</f>
        <v>0</v>
      </c>
      <c r="S194" s="142">
        <v>0</v>
      </c>
      <c r="T194" s="143">
        <f>S194*H194</f>
        <v>0</v>
      </c>
      <c r="AR194" s="144" t="s">
        <v>311</v>
      </c>
      <c r="AT194" s="144" t="s">
        <v>307</v>
      </c>
      <c r="AU194" s="144" t="s">
        <v>88</v>
      </c>
      <c r="AY194" s="18" t="s">
        <v>305</v>
      </c>
      <c r="BE194" s="145">
        <f>IF(N194="základní",J194,0)</f>
        <v>0</v>
      </c>
      <c r="BF194" s="145">
        <f>IF(N194="snížená",J194,0)</f>
        <v>0</v>
      </c>
      <c r="BG194" s="145">
        <f>IF(N194="zákl. přenesená",J194,0)</f>
        <v>0</v>
      </c>
      <c r="BH194" s="145">
        <f>IF(N194="sníž. přenesená",J194,0)</f>
        <v>0</v>
      </c>
      <c r="BI194" s="145">
        <f>IF(N194="nulová",J194,0)</f>
        <v>0</v>
      </c>
      <c r="BJ194" s="18" t="s">
        <v>86</v>
      </c>
      <c r="BK194" s="145">
        <f>ROUND(I194*H194,2)</f>
        <v>0</v>
      </c>
      <c r="BL194" s="18" t="s">
        <v>311</v>
      </c>
      <c r="BM194" s="144" t="s">
        <v>684</v>
      </c>
    </row>
    <row r="195" spans="2:65" s="1" customFormat="1" ht="11.25">
      <c r="B195" s="33"/>
      <c r="D195" s="146" t="s">
        <v>313</v>
      </c>
      <c r="F195" s="147" t="s">
        <v>7699</v>
      </c>
      <c r="I195" s="148"/>
      <c r="L195" s="33"/>
      <c r="M195" s="149"/>
      <c r="T195" s="54"/>
      <c r="AT195" s="18" t="s">
        <v>313</v>
      </c>
      <c r="AU195" s="18" t="s">
        <v>88</v>
      </c>
    </row>
    <row r="196" spans="2:65" s="1" customFormat="1" ht="29.25">
      <c r="B196" s="33"/>
      <c r="D196" s="146" t="s">
        <v>1012</v>
      </c>
      <c r="F196" s="189" t="s">
        <v>7719</v>
      </c>
      <c r="I196" s="148"/>
      <c r="L196" s="33"/>
      <c r="M196" s="149"/>
      <c r="T196" s="54"/>
      <c r="AT196" s="18" t="s">
        <v>1012</v>
      </c>
      <c r="AU196" s="18" t="s">
        <v>88</v>
      </c>
    </row>
    <row r="197" spans="2:65" s="1" customFormat="1" ht="16.5" customHeight="1">
      <c r="B197" s="33"/>
      <c r="C197" s="133" t="s">
        <v>507</v>
      </c>
      <c r="D197" s="133" t="s">
        <v>307</v>
      </c>
      <c r="E197" s="134" t="s">
        <v>7720</v>
      </c>
      <c r="F197" s="135" t="s">
        <v>7702</v>
      </c>
      <c r="G197" s="136" t="s">
        <v>5668</v>
      </c>
      <c r="H197" s="137">
        <v>0</v>
      </c>
      <c r="I197" s="138"/>
      <c r="J197" s="139">
        <f>ROUND(I197*H197,2)</f>
        <v>0</v>
      </c>
      <c r="K197" s="135" t="s">
        <v>721</v>
      </c>
      <c r="L197" s="33"/>
      <c r="M197" s="140" t="s">
        <v>42</v>
      </c>
      <c r="N197" s="141" t="s">
        <v>50</v>
      </c>
      <c r="P197" s="142">
        <f>O197*H197</f>
        <v>0</v>
      </c>
      <c r="Q197" s="142">
        <v>0</v>
      </c>
      <c r="R197" s="142">
        <f>Q197*H197</f>
        <v>0</v>
      </c>
      <c r="S197" s="142">
        <v>0</v>
      </c>
      <c r="T197" s="143">
        <f>S197*H197</f>
        <v>0</v>
      </c>
      <c r="AR197" s="144" t="s">
        <v>311</v>
      </c>
      <c r="AT197" s="144" t="s">
        <v>307</v>
      </c>
      <c r="AU197" s="144" t="s">
        <v>88</v>
      </c>
      <c r="AY197" s="18" t="s">
        <v>305</v>
      </c>
      <c r="BE197" s="145">
        <f>IF(N197="základní",J197,0)</f>
        <v>0</v>
      </c>
      <c r="BF197" s="145">
        <f>IF(N197="snížená",J197,0)</f>
        <v>0</v>
      </c>
      <c r="BG197" s="145">
        <f>IF(N197="zákl. přenesená",J197,0)</f>
        <v>0</v>
      </c>
      <c r="BH197" s="145">
        <f>IF(N197="sníž. přenesená",J197,0)</f>
        <v>0</v>
      </c>
      <c r="BI197" s="145">
        <f>IF(N197="nulová",J197,0)</f>
        <v>0</v>
      </c>
      <c r="BJ197" s="18" t="s">
        <v>86</v>
      </c>
      <c r="BK197" s="145">
        <f>ROUND(I197*H197,2)</f>
        <v>0</v>
      </c>
      <c r="BL197" s="18" t="s">
        <v>311</v>
      </c>
      <c r="BM197" s="144" t="s">
        <v>697</v>
      </c>
    </row>
    <row r="198" spans="2:65" s="1" customFormat="1" ht="11.25">
      <c r="B198" s="33"/>
      <c r="D198" s="146" t="s">
        <v>313</v>
      </c>
      <c r="F198" s="147" t="s">
        <v>7702</v>
      </c>
      <c r="I198" s="148"/>
      <c r="L198" s="33"/>
      <c r="M198" s="149"/>
      <c r="T198" s="54"/>
      <c r="AT198" s="18" t="s">
        <v>313</v>
      </c>
      <c r="AU198" s="18" t="s">
        <v>88</v>
      </c>
    </row>
    <row r="199" spans="2:65" s="1" customFormat="1" ht="19.5">
      <c r="B199" s="33"/>
      <c r="D199" s="146" t="s">
        <v>1012</v>
      </c>
      <c r="F199" s="189" t="s">
        <v>7721</v>
      </c>
      <c r="I199" s="148"/>
      <c r="L199" s="33"/>
      <c r="M199" s="149"/>
      <c r="T199" s="54"/>
      <c r="AT199" s="18" t="s">
        <v>1012</v>
      </c>
      <c r="AU199" s="18" t="s">
        <v>88</v>
      </c>
    </row>
    <row r="200" spans="2:65" s="11" customFormat="1" ht="22.9" customHeight="1">
      <c r="B200" s="121"/>
      <c r="D200" s="122" t="s">
        <v>78</v>
      </c>
      <c r="E200" s="131" t="s">
        <v>444</v>
      </c>
      <c r="F200" s="131" t="s">
        <v>7722</v>
      </c>
      <c r="I200" s="124"/>
      <c r="J200" s="132">
        <f>BK200</f>
        <v>0</v>
      </c>
      <c r="L200" s="121"/>
      <c r="M200" s="126"/>
      <c r="P200" s="127">
        <f>SUM(P201:P209)</f>
        <v>0</v>
      </c>
      <c r="R200" s="127">
        <f>SUM(R201:R209)</f>
        <v>0</v>
      </c>
      <c r="T200" s="128">
        <f>SUM(T201:T209)</f>
        <v>0</v>
      </c>
      <c r="AR200" s="122" t="s">
        <v>86</v>
      </c>
      <c r="AT200" s="129" t="s">
        <v>78</v>
      </c>
      <c r="AU200" s="129" t="s">
        <v>86</v>
      </c>
      <c r="AY200" s="122" t="s">
        <v>305</v>
      </c>
      <c r="BK200" s="130">
        <f>SUM(BK201:BK209)</f>
        <v>0</v>
      </c>
    </row>
    <row r="201" spans="2:65" s="1" customFormat="1" ht="33" customHeight="1">
      <c r="B201" s="33"/>
      <c r="C201" s="133" t="s">
        <v>517</v>
      </c>
      <c r="D201" s="133" t="s">
        <v>307</v>
      </c>
      <c r="E201" s="134" t="s">
        <v>7723</v>
      </c>
      <c r="F201" s="135" t="s">
        <v>7649</v>
      </c>
      <c r="G201" s="136" t="s">
        <v>5668</v>
      </c>
      <c r="H201" s="137">
        <v>0</v>
      </c>
      <c r="I201" s="138"/>
      <c r="J201" s="139">
        <f>ROUND(I201*H201,2)</f>
        <v>0</v>
      </c>
      <c r="K201" s="135" t="s">
        <v>721</v>
      </c>
      <c r="L201" s="33"/>
      <c r="M201" s="140" t="s">
        <v>42</v>
      </c>
      <c r="N201" s="141" t="s">
        <v>50</v>
      </c>
      <c r="P201" s="142">
        <f>O201*H201</f>
        <v>0</v>
      </c>
      <c r="Q201" s="142">
        <v>0</v>
      </c>
      <c r="R201" s="142">
        <f>Q201*H201</f>
        <v>0</v>
      </c>
      <c r="S201" s="142">
        <v>0</v>
      </c>
      <c r="T201" s="143">
        <f>S201*H201</f>
        <v>0</v>
      </c>
      <c r="AR201" s="144" t="s">
        <v>311</v>
      </c>
      <c r="AT201" s="144" t="s">
        <v>307</v>
      </c>
      <c r="AU201" s="144" t="s">
        <v>88</v>
      </c>
      <c r="AY201" s="18" t="s">
        <v>305</v>
      </c>
      <c r="BE201" s="145">
        <f>IF(N201="základní",J201,0)</f>
        <v>0</v>
      </c>
      <c r="BF201" s="145">
        <f>IF(N201="snížená",J201,0)</f>
        <v>0</v>
      </c>
      <c r="BG201" s="145">
        <f>IF(N201="zákl. přenesená",J201,0)</f>
        <v>0</v>
      </c>
      <c r="BH201" s="145">
        <f>IF(N201="sníž. přenesená",J201,0)</f>
        <v>0</v>
      </c>
      <c r="BI201" s="145">
        <f>IF(N201="nulová",J201,0)</f>
        <v>0</v>
      </c>
      <c r="BJ201" s="18" t="s">
        <v>86</v>
      </c>
      <c r="BK201" s="145">
        <f>ROUND(I201*H201,2)</f>
        <v>0</v>
      </c>
      <c r="BL201" s="18" t="s">
        <v>311</v>
      </c>
      <c r="BM201" s="144" t="s">
        <v>710</v>
      </c>
    </row>
    <row r="202" spans="2:65" s="1" customFormat="1" ht="19.5">
      <c r="B202" s="33"/>
      <c r="D202" s="146" t="s">
        <v>313</v>
      </c>
      <c r="F202" s="147" t="s">
        <v>7649</v>
      </c>
      <c r="I202" s="148"/>
      <c r="L202" s="33"/>
      <c r="M202" s="149"/>
      <c r="T202" s="54"/>
      <c r="AT202" s="18" t="s">
        <v>313</v>
      </c>
      <c r="AU202" s="18" t="s">
        <v>88</v>
      </c>
    </row>
    <row r="203" spans="2:65" s="1" customFormat="1" ht="19.5">
      <c r="B203" s="33"/>
      <c r="D203" s="146" t="s">
        <v>1012</v>
      </c>
      <c r="F203" s="189" t="s">
        <v>7724</v>
      </c>
      <c r="I203" s="148"/>
      <c r="L203" s="33"/>
      <c r="M203" s="149"/>
      <c r="T203" s="54"/>
      <c r="AT203" s="18" t="s">
        <v>1012</v>
      </c>
      <c r="AU203" s="18" t="s">
        <v>88</v>
      </c>
    </row>
    <row r="204" spans="2:65" s="1" customFormat="1" ht="16.5" customHeight="1">
      <c r="B204" s="33"/>
      <c r="C204" s="133" t="s">
        <v>525</v>
      </c>
      <c r="D204" s="133" t="s">
        <v>307</v>
      </c>
      <c r="E204" s="134" t="s">
        <v>7725</v>
      </c>
      <c r="F204" s="135" t="s">
        <v>7685</v>
      </c>
      <c r="G204" s="136" t="s">
        <v>5668</v>
      </c>
      <c r="H204" s="137">
        <v>0</v>
      </c>
      <c r="I204" s="138"/>
      <c r="J204" s="139">
        <f>ROUND(I204*H204,2)</f>
        <v>0</v>
      </c>
      <c r="K204" s="135" t="s">
        <v>721</v>
      </c>
      <c r="L204" s="33"/>
      <c r="M204" s="140" t="s">
        <v>42</v>
      </c>
      <c r="N204" s="141" t="s">
        <v>50</v>
      </c>
      <c r="P204" s="142">
        <f>O204*H204</f>
        <v>0</v>
      </c>
      <c r="Q204" s="142">
        <v>0</v>
      </c>
      <c r="R204" s="142">
        <f>Q204*H204</f>
        <v>0</v>
      </c>
      <c r="S204" s="142">
        <v>0</v>
      </c>
      <c r="T204" s="143">
        <f>S204*H204</f>
        <v>0</v>
      </c>
      <c r="AR204" s="144" t="s">
        <v>311</v>
      </c>
      <c r="AT204" s="144" t="s">
        <v>307</v>
      </c>
      <c r="AU204" s="144" t="s">
        <v>88</v>
      </c>
      <c r="AY204" s="18" t="s">
        <v>305</v>
      </c>
      <c r="BE204" s="145">
        <f>IF(N204="základní",J204,0)</f>
        <v>0</v>
      </c>
      <c r="BF204" s="145">
        <f>IF(N204="snížená",J204,0)</f>
        <v>0</v>
      </c>
      <c r="BG204" s="145">
        <f>IF(N204="zákl. přenesená",J204,0)</f>
        <v>0</v>
      </c>
      <c r="BH204" s="145">
        <f>IF(N204="sníž. přenesená",J204,0)</f>
        <v>0</v>
      </c>
      <c r="BI204" s="145">
        <f>IF(N204="nulová",J204,0)</f>
        <v>0</v>
      </c>
      <c r="BJ204" s="18" t="s">
        <v>86</v>
      </c>
      <c r="BK204" s="145">
        <f>ROUND(I204*H204,2)</f>
        <v>0</v>
      </c>
      <c r="BL204" s="18" t="s">
        <v>311</v>
      </c>
      <c r="BM204" s="144" t="s">
        <v>726</v>
      </c>
    </row>
    <row r="205" spans="2:65" s="1" customFormat="1" ht="11.25">
      <c r="B205" s="33"/>
      <c r="D205" s="146" t="s">
        <v>313</v>
      </c>
      <c r="F205" s="147" t="s">
        <v>7685</v>
      </c>
      <c r="I205" s="148"/>
      <c r="L205" s="33"/>
      <c r="M205" s="149"/>
      <c r="T205" s="54"/>
      <c r="AT205" s="18" t="s">
        <v>313</v>
      </c>
      <c r="AU205" s="18" t="s">
        <v>88</v>
      </c>
    </row>
    <row r="206" spans="2:65" s="1" customFormat="1" ht="19.5">
      <c r="B206" s="33"/>
      <c r="D206" s="146" t="s">
        <v>1012</v>
      </c>
      <c r="F206" s="189" t="s">
        <v>7726</v>
      </c>
      <c r="I206" s="148"/>
      <c r="L206" s="33"/>
      <c r="M206" s="149"/>
      <c r="T206" s="54"/>
      <c r="AT206" s="18" t="s">
        <v>1012</v>
      </c>
      <c r="AU206" s="18" t="s">
        <v>88</v>
      </c>
    </row>
    <row r="207" spans="2:65" s="1" customFormat="1" ht="33" customHeight="1">
      <c r="B207" s="33"/>
      <c r="C207" s="133" t="s">
        <v>533</v>
      </c>
      <c r="D207" s="133" t="s">
        <v>307</v>
      </c>
      <c r="E207" s="134" t="s">
        <v>7727</v>
      </c>
      <c r="F207" s="135" t="s">
        <v>7652</v>
      </c>
      <c r="G207" s="136" t="s">
        <v>5668</v>
      </c>
      <c r="H207" s="137">
        <v>1</v>
      </c>
      <c r="I207" s="138"/>
      <c r="J207" s="139">
        <f>ROUND(I207*H207,2)</f>
        <v>0</v>
      </c>
      <c r="K207" s="135" t="s">
        <v>721</v>
      </c>
      <c r="L207" s="33"/>
      <c r="M207" s="140" t="s">
        <v>42</v>
      </c>
      <c r="N207" s="141" t="s">
        <v>50</v>
      </c>
      <c r="P207" s="142">
        <f>O207*H207</f>
        <v>0</v>
      </c>
      <c r="Q207" s="142">
        <v>0</v>
      </c>
      <c r="R207" s="142">
        <f>Q207*H207</f>
        <v>0</v>
      </c>
      <c r="S207" s="142">
        <v>0</v>
      </c>
      <c r="T207" s="143">
        <f>S207*H207</f>
        <v>0</v>
      </c>
      <c r="AR207" s="144" t="s">
        <v>311</v>
      </c>
      <c r="AT207" s="144" t="s">
        <v>307</v>
      </c>
      <c r="AU207" s="144" t="s">
        <v>88</v>
      </c>
      <c r="AY207" s="18" t="s">
        <v>305</v>
      </c>
      <c r="BE207" s="145">
        <f>IF(N207="základní",J207,0)</f>
        <v>0</v>
      </c>
      <c r="BF207" s="145">
        <f>IF(N207="snížená",J207,0)</f>
        <v>0</v>
      </c>
      <c r="BG207" s="145">
        <f>IF(N207="zákl. přenesená",J207,0)</f>
        <v>0</v>
      </c>
      <c r="BH207" s="145">
        <f>IF(N207="sníž. přenesená",J207,0)</f>
        <v>0</v>
      </c>
      <c r="BI207" s="145">
        <f>IF(N207="nulová",J207,0)</f>
        <v>0</v>
      </c>
      <c r="BJ207" s="18" t="s">
        <v>86</v>
      </c>
      <c r="BK207" s="145">
        <f>ROUND(I207*H207,2)</f>
        <v>0</v>
      </c>
      <c r="BL207" s="18" t="s">
        <v>311</v>
      </c>
      <c r="BM207" s="144" t="s">
        <v>742</v>
      </c>
    </row>
    <row r="208" spans="2:65" s="1" customFormat="1" ht="19.5">
      <c r="B208" s="33"/>
      <c r="D208" s="146" t="s">
        <v>313</v>
      </c>
      <c r="F208" s="147" t="s">
        <v>7653</v>
      </c>
      <c r="I208" s="148"/>
      <c r="L208" s="33"/>
      <c r="M208" s="149"/>
      <c r="T208" s="54"/>
      <c r="AT208" s="18" t="s">
        <v>313</v>
      </c>
      <c r="AU208" s="18" t="s">
        <v>88</v>
      </c>
    </row>
    <row r="209" spans="2:65" s="1" customFormat="1" ht="29.25">
      <c r="B209" s="33"/>
      <c r="D209" s="146" t="s">
        <v>1012</v>
      </c>
      <c r="F209" s="189" t="s">
        <v>7654</v>
      </c>
      <c r="I209" s="148"/>
      <c r="L209" s="33"/>
      <c r="M209" s="149"/>
      <c r="T209" s="54"/>
      <c r="AT209" s="18" t="s">
        <v>1012</v>
      </c>
      <c r="AU209" s="18" t="s">
        <v>88</v>
      </c>
    </row>
    <row r="210" spans="2:65" s="11" customFormat="1" ht="22.9" customHeight="1">
      <c r="B210" s="121"/>
      <c r="D210" s="122" t="s">
        <v>78</v>
      </c>
      <c r="E210" s="131" t="s">
        <v>450</v>
      </c>
      <c r="F210" s="131" t="s">
        <v>7728</v>
      </c>
      <c r="I210" s="124"/>
      <c r="J210" s="132">
        <f>BK210</f>
        <v>0</v>
      </c>
      <c r="L210" s="121"/>
      <c r="M210" s="126"/>
      <c r="P210" s="127">
        <f>SUM(P211:P231)</f>
        <v>0</v>
      </c>
      <c r="R210" s="127">
        <f>SUM(R211:R231)</f>
        <v>0</v>
      </c>
      <c r="T210" s="128">
        <f>SUM(T211:T231)</f>
        <v>0</v>
      </c>
      <c r="AR210" s="122" t="s">
        <v>86</v>
      </c>
      <c r="AT210" s="129" t="s">
        <v>78</v>
      </c>
      <c r="AU210" s="129" t="s">
        <v>86</v>
      </c>
      <c r="AY210" s="122" t="s">
        <v>305</v>
      </c>
      <c r="BK210" s="130">
        <f>SUM(BK211:BK231)</f>
        <v>0</v>
      </c>
    </row>
    <row r="211" spans="2:65" s="1" customFormat="1" ht="16.5" customHeight="1">
      <c r="B211" s="33"/>
      <c r="C211" s="133" t="s">
        <v>538</v>
      </c>
      <c r="D211" s="133" t="s">
        <v>307</v>
      </c>
      <c r="E211" s="134" t="s">
        <v>7729</v>
      </c>
      <c r="F211" s="135" t="s">
        <v>7681</v>
      </c>
      <c r="G211" s="136" t="s">
        <v>5668</v>
      </c>
      <c r="H211" s="137">
        <v>2</v>
      </c>
      <c r="I211" s="138"/>
      <c r="J211" s="139">
        <f>ROUND(I211*H211,2)</f>
        <v>0</v>
      </c>
      <c r="K211" s="135" t="s">
        <v>721</v>
      </c>
      <c r="L211" s="33"/>
      <c r="M211" s="140" t="s">
        <v>42</v>
      </c>
      <c r="N211" s="141" t="s">
        <v>50</v>
      </c>
      <c r="P211" s="142">
        <f>O211*H211</f>
        <v>0</v>
      </c>
      <c r="Q211" s="142">
        <v>0</v>
      </c>
      <c r="R211" s="142">
        <f>Q211*H211</f>
        <v>0</v>
      </c>
      <c r="S211" s="142">
        <v>0</v>
      </c>
      <c r="T211" s="143">
        <f>S211*H211</f>
        <v>0</v>
      </c>
      <c r="AR211" s="144" t="s">
        <v>311</v>
      </c>
      <c r="AT211" s="144" t="s">
        <v>307</v>
      </c>
      <c r="AU211" s="144" t="s">
        <v>88</v>
      </c>
      <c r="AY211" s="18" t="s">
        <v>305</v>
      </c>
      <c r="BE211" s="145">
        <f>IF(N211="základní",J211,0)</f>
        <v>0</v>
      </c>
      <c r="BF211" s="145">
        <f>IF(N211="snížená",J211,0)</f>
        <v>0</v>
      </c>
      <c r="BG211" s="145">
        <f>IF(N211="zákl. přenesená",J211,0)</f>
        <v>0</v>
      </c>
      <c r="BH211" s="145">
        <f>IF(N211="sníž. přenesená",J211,0)</f>
        <v>0</v>
      </c>
      <c r="BI211" s="145">
        <f>IF(N211="nulová",J211,0)</f>
        <v>0</v>
      </c>
      <c r="BJ211" s="18" t="s">
        <v>86</v>
      </c>
      <c r="BK211" s="145">
        <f>ROUND(I211*H211,2)</f>
        <v>0</v>
      </c>
      <c r="BL211" s="18" t="s">
        <v>311</v>
      </c>
      <c r="BM211" s="144" t="s">
        <v>755</v>
      </c>
    </row>
    <row r="212" spans="2:65" s="1" customFormat="1" ht="11.25">
      <c r="B212" s="33"/>
      <c r="D212" s="146" t="s">
        <v>313</v>
      </c>
      <c r="F212" s="147" t="s">
        <v>7682</v>
      </c>
      <c r="I212" s="148"/>
      <c r="L212" s="33"/>
      <c r="M212" s="149"/>
      <c r="T212" s="54"/>
      <c r="AT212" s="18" t="s">
        <v>313</v>
      </c>
      <c r="AU212" s="18" t="s">
        <v>88</v>
      </c>
    </row>
    <row r="213" spans="2:65" s="1" customFormat="1" ht="29.25">
      <c r="B213" s="33"/>
      <c r="D213" s="146" t="s">
        <v>1012</v>
      </c>
      <c r="F213" s="189" t="s">
        <v>7730</v>
      </c>
      <c r="I213" s="148"/>
      <c r="L213" s="33"/>
      <c r="M213" s="149"/>
      <c r="T213" s="54"/>
      <c r="AT213" s="18" t="s">
        <v>1012</v>
      </c>
      <c r="AU213" s="18" t="s">
        <v>88</v>
      </c>
    </row>
    <row r="214" spans="2:65" s="1" customFormat="1" ht="16.5" customHeight="1">
      <c r="B214" s="33"/>
      <c r="C214" s="133" t="s">
        <v>545</v>
      </c>
      <c r="D214" s="133" t="s">
        <v>307</v>
      </c>
      <c r="E214" s="134" t="s">
        <v>7731</v>
      </c>
      <c r="F214" s="135" t="s">
        <v>7685</v>
      </c>
      <c r="G214" s="136" t="s">
        <v>5668</v>
      </c>
      <c r="H214" s="137">
        <v>0</v>
      </c>
      <c r="I214" s="138"/>
      <c r="J214" s="139">
        <f>ROUND(I214*H214,2)</f>
        <v>0</v>
      </c>
      <c r="K214" s="135" t="s">
        <v>721</v>
      </c>
      <c r="L214" s="33"/>
      <c r="M214" s="140" t="s">
        <v>42</v>
      </c>
      <c r="N214" s="141" t="s">
        <v>50</v>
      </c>
      <c r="P214" s="142">
        <f>O214*H214</f>
        <v>0</v>
      </c>
      <c r="Q214" s="142">
        <v>0</v>
      </c>
      <c r="R214" s="142">
        <f>Q214*H214</f>
        <v>0</v>
      </c>
      <c r="S214" s="142">
        <v>0</v>
      </c>
      <c r="T214" s="143">
        <f>S214*H214</f>
        <v>0</v>
      </c>
      <c r="AR214" s="144" t="s">
        <v>311</v>
      </c>
      <c r="AT214" s="144" t="s">
        <v>307</v>
      </c>
      <c r="AU214" s="144" t="s">
        <v>88</v>
      </c>
      <c r="AY214" s="18" t="s">
        <v>305</v>
      </c>
      <c r="BE214" s="145">
        <f>IF(N214="základní",J214,0)</f>
        <v>0</v>
      </c>
      <c r="BF214" s="145">
        <f>IF(N214="snížená",J214,0)</f>
        <v>0</v>
      </c>
      <c r="BG214" s="145">
        <f>IF(N214="zákl. přenesená",J214,0)</f>
        <v>0</v>
      </c>
      <c r="BH214" s="145">
        <f>IF(N214="sníž. přenesená",J214,0)</f>
        <v>0</v>
      </c>
      <c r="BI214" s="145">
        <f>IF(N214="nulová",J214,0)</f>
        <v>0</v>
      </c>
      <c r="BJ214" s="18" t="s">
        <v>86</v>
      </c>
      <c r="BK214" s="145">
        <f>ROUND(I214*H214,2)</f>
        <v>0</v>
      </c>
      <c r="BL214" s="18" t="s">
        <v>311</v>
      </c>
      <c r="BM214" s="144" t="s">
        <v>768</v>
      </c>
    </row>
    <row r="215" spans="2:65" s="1" customFormat="1" ht="11.25">
      <c r="B215" s="33"/>
      <c r="D215" s="146" t="s">
        <v>313</v>
      </c>
      <c r="F215" s="147" t="s">
        <v>7685</v>
      </c>
      <c r="I215" s="148"/>
      <c r="L215" s="33"/>
      <c r="M215" s="149"/>
      <c r="T215" s="54"/>
      <c r="AT215" s="18" t="s">
        <v>313</v>
      </c>
      <c r="AU215" s="18" t="s">
        <v>88</v>
      </c>
    </row>
    <row r="216" spans="2:65" s="1" customFormat="1" ht="19.5">
      <c r="B216" s="33"/>
      <c r="D216" s="146" t="s">
        <v>1012</v>
      </c>
      <c r="F216" s="189" t="s">
        <v>7732</v>
      </c>
      <c r="I216" s="148"/>
      <c r="L216" s="33"/>
      <c r="M216" s="149"/>
      <c r="T216" s="54"/>
      <c r="AT216" s="18" t="s">
        <v>1012</v>
      </c>
      <c r="AU216" s="18" t="s">
        <v>88</v>
      </c>
    </row>
    <row r="217" spans="2:65" s="1" customFormat="1" ht="16.5" customHeight="1">
      <c r="B217" s="33"/>
      <c r="C217" s="133" t="s">
        <v>551</v>
      </c>
      <c r="D217" s="133" t="s">
        <v>307</v>
      </c>
      <c r="E217" s="134" t="s">
        <v>7733</v>
      </c>
      <c r="F217" s="135" t="s">
        <v>7688</v>
      </c>
      <c r="G217" s="136" t="s">
        <v>5668</v>
      </c>
      <c r="H217" s="137">
        <v>0</v>
      </c>
      <c r="I217" s="138"/>
      <c r="J217" s="139">
        <f>ROUND(I217*H217,2)</f>
        <v>0</v>
      </c>
      <c r="K217" s="135" t="s">
        <v>721</v>
      </c>
      <c r="L217" s="33"/>
      <c r="M217" s="140" t="s">
        <v>42</v>
      </c>
      <c r="N217" s="141" t="s">
        <v>50</v>
      </c>
      <c r="P217" s="142">
        <f>O217*H217</f>
        <v>0</v>
      </c>
      <c r="Q217" s="142">
        <v>0</v>
      </c>
      <c r="R217" s="142">
        <f>Q217*H217</f>
        <v>0</v>
      </c>
      <c r="S217" s="142">
        <v>0</v>
      </c>
      <c r="T217" s="143">
        <f>S217*H217</f>
        <v>0</v>
      </c>
      <c r="AR217" s="144" t="s">
        <v>311</v>
      </c>
      <c r="AT217" s="144" t="s">
        <v>307</v>
      </c>
      <c r="AU217" s="144" t="s">
        <v>88</v>
      </c>
      <c r="AY217" s="18" t="s">
        <v>305</v>
      </c>
      <c r="BE217" s="145">
        <f>IF(N217="základní",J217,0)</f>
        <v>0</v>
      </c>
      <c r="BF217" s="145">
        <f>IF(N217="snížená",J217,0)</f>
        <v>0</v>
      </c>
      <c r="BG217" s="145">
        <f>IF(N217="zákl. přenesená",J217,0)</f>
        <v>0</v>
      </c>
      <c r="BH217" s="145">
        <f>IF(N217="sníž. přenesená",J217,0)</f>
        <v>0</v>
      </c>
      <c r="BI217" s="145">
        <f>IF(N217="nulová",J217,0)</f>
        <v>0</v>
      </c>
      <c r="BJ217" s="18" t="s">
        <v>86</v>
      </c>
      <c r="BK217" s="145">
        <f>ROUND(I217*H217,2)</f>
        <v>0</v>
      </c>
      <c r="BL217" s="18" t="s">
        <v>311</v>
      </c>
      <c r="BM217" s="144" t="s">
        <v>781</v>
      </c>
    </row>
    <row r="218" spans="2:65" s="1" customFormat="1" ht="11.25">
      <c r="B218" s="33"/>
      <c r="D218" s="146" t="s">
        <v>313</v>
      </c>
      <c r="F218" s="147" t="s">
        <v>7688</v>
      </c>
      <c r="I218" s="148"/>
      <c r="L218" s="33"/>
      <c r="M218" s="149"/>
      <c r="T218" s="54"/>
      <c r="AT218" s="18" t="s">
        <v>313</v>
      </c>
      <c r="AU218" s="18" t="s">
        <v>88</v>
      </c>
    </row>
    <row r="219" spans="2:65" s="1" customFormat="1" ht="19.5">
      <c r="B219" s="33"/>
      <c r="D219" s="146" t="s">
        <v>1012</v>
      </c>
      <c r="F219" s="189" t="s">
        <v>7734</v>
      </c>
      <c r="I219" s="148"/>
      <c r="L219" s="33"/>
      <c r="M219" s="149"/>
      <c r="T219" s="54"/>
      <c r="AT219" s="18" t="s">
        <v>1012</v>
      </c>
      <c r="AU219" s="18" t="s">
        <v>88</v>
      </c>
    </row>
    <row r="220" spans="2:65" s="1" customFormat="1" ht="16.5" customHeight="1">
      <c r="B220" s="33"/>
      <c r="C220" s="133" t="s">
        <v>559</v>
      </c>
      <c r="D220" s="133" t="s">
        <v>307</v>
      </c>
      <c r="E220" s="134" t="s">
        <v>7735</v>
      </c>
      <c r="F220" s="135" t="s">
        <v>7691</v>
      </c>
      <c r="G220" s="136" t="s">
        <v>5668</v>
      </c>
      <c r="H220" s="137">
        <v>0</v>
      </c>
      <c r="I220" s="138"/>
      <c r="J220" s="139">
        <f>ROUND(I220*H220,2)</f>
        <v>0</v>
      </c>
      <c r="K220" s="135" t="s">
        <v>721</v>
      </c>
      <c r="L220" s="33"/>
      <c r="M220" s="140" t="s">
        <v>42</v>
      </c>
      <c r="N220" s="141" t="s">
        <v>50</v>
      </c>
      <c r="P220" s="142">
        <f>O220*H220</f>
        <v>0</v>
      </c>
      <c r="Q220" s="142">
        <v>0</v>
      </c>
      <c r="R220" s="142">
        <f>Q220*H220</f>
        <v>0</v>
      </c>
      <c r="S220" s="142">
        <v>0</v>
      </c>
      <c r="T220" s="143">
        <f>S220*H220</f>
        <v>0</v>
      </c>
      <c r="AR220" s="144" t="s">
        <v>311</v>
      </c>
      <c r="AT220" s="144" t="s">
        <v>307</v>
      </c>
      <c r="AU220" s="144" t="s">
        <v>88</v>
      </c>
      <c r="AY220" s="18" t="s">
        <v>305</v>
      </c>
      <c r="BE220" s="145">
        <f>IF(N220="základní",J220,0)</f>
        <v>0</v>
      </c>
      <c r="BF220" s="145">
        <f>IF(N220="snížená",J220,0)</f>
        <v>0</v>
      </c>
      <c r="BG220" s="145">
        <f>IF(N220="zákl. přenesená",J220,0)</f>
        <v>0</v>
      </c>
      <c r="BH220" s="145">
        <f>IF(N220="sníž. přenesená",J220,0)</f>
        <v>0</v>
      </c>
      <c r="BI220" s="145">
        <f>IF(N220="nulová",J220,0)</f>
        <v>0</v>
      </c>
      <c r="BJ220" s="18" t="s">
        <v>86</v>
      </c>
      <c r="BK220" s="145">
        <f>ROUND(I220*H220,2)</f>
        <v>0</v>
      </c>
      <c r="BL220" s="18" t="s">
        <v>311</v>
      </c>
      <c r="BM220" s="144" t="s">
        <v>792</v>
      </c>
    </row>
    <row r="221" spans="2:65" s="1" customFormat="1" ht="11.25">
      <c r="B221" s="33"/>
      <c r="D221" s="146" t="s">
        <v>313</v>
      </c>
      <c r="F221" s="147" t="s">
        <v>7691</v>
      </c>
      <c r="I221" s="148"/>
      <c r="L221" s="33"/>
      <c r="M221" s="149"/>
      <c r="T221" s="54"/>
      <c r="AT221" s="18" t="s">
        <v>313</v>
      </c>
      <c r="AU221" s="18" t="s">
        <v>88</v>
      </c>
    </row>
    <row r="222" spans="2:65" s="1" customFormat="1" ht="19.5">
      <c r="B222" s="33"/>
      <c r="D222" s="146" t="s">
        <v>1012</v>
      </c>
      <c r="F222" s="189" t="s">
        <v>7736</v>
      </c>
      <c r="I222" s="148"/>
      <c r="L222" s="33"/>
      <c r="M222" s="149"/>
      <c r="T222" s="54"/>
      <c r="AT222" s="18" t="s">
        <v>1012</v>
      </c>
      <c r="AU222" s="18" t="s">
        <v>88</v>
      </c>
    </row>
    <row r="223" spans="2:65" s="1" customFormat="1" ht="24.2" customHeight="1">
      <c r="B223" s="33"/>
      <c r="C223" s="133" t="s">
        <v>569</v>
      </c>
      <c r="D223" s="133" t="s">
        <v>307</v>
      </c>
      <c r="E223" s="134" t="s">
        <v>7737</v>
      </c>
      <c r="F223" s="135" t="s">
        <v>7738</v>
      </c>
      <c r="G223" s="136" t="s">
        <v>5668</v>
      </c>
      <c r="H223" s="137">
        <v>1</v>
      </c>
      <c r="I223" s="138"/>
      <c r="J223" s="139">
        <f>ROUND(I223*H223,2)</f>
        <v>0</v>
      </c>
      <c r="K223" s="135" t="s">
        <v>721</v>
      </c>
      <c r="L223" s="33"/>
      <c r="M223" s="140" t="s">
        <v>42</v>
      </c>
      <c r="N223" s="141" t="s">
        <v>50</v>
      </c>
      <c r="P223" s="142">
        <f>O223*H223</f>
        <v>0</v>
      </c>
      <c r="Q223" s="142">
        <v>0</v>
      </c>
      <c r="R223" s="142">
        <f>Q223*H223</f>
        <v>0</v>
      </c>
      <c r="S223" s="142">
        <v>0</v>
      </c>
      <c r="T223" s="143">
        <f>S223*H223</f>
        <v>0</v>
      </c>
      <c r="AR223" s="144" t="s">
        <v>311</v>
      </c>
      <c r="AT223" s="144" t="s">
        <v>307</v>
      </c>
      <c r="AU223" s="144" t="s">
        <v>88</v>
      </c>
      <c r="AY223" s="18" t="s">
        <v>305</v>
      </c>
      <c r="BE223" s="145">
        <f>IF(N223="základní",J223,0)</f>
        <v>0</v>
      </c>
      <c r="BF223" s="145">
        <f>IF(N223="snížená",J223,0)</f>
        <v>0</v>
      </c>
      <c r="BG223" s="145">
        <f>IF(N223="zákl. přenesená",J223,0)</f>
        <v>0</v>
      </c>
      <c r="BH223" s="145">
        <f>IF(N223="sníž. přenesená",J223,0)</f>
        <v>0</v>
      </c>
      <c r="BI223" s="145">
        <f>IF(N223="nulová",J223,0)</f>
        <v>0</v>
      </c>
      <c r="BJ223" s="18" t="s">
        <v>86</v>
      </c>
      <c r="BK223" s="145">
        <f>ROUND(I223*H223,2)</f>
        <v>0</v>
      </c>
      <c r="BL223" s="18" t="s">
        <v>311</v>
      </c>
      <c r="BM223" s="144" t="s">
        <v>804</v>
      </c>
    </row>
    <row r="224" spans="2:65" s="1" customFormat="1" ht="19.5">
      <c r="B224" s="33"/>
      <c r="D224" s="146" t="s">
        <v>313</v>
      </c>
      <c r="F224" s="147" t="s">
        <v>7739</v>
      </c>
      <c r="I224" s="148"/>
      <c r="L224" s="33"/>
      <c r="M224" s="149"/>
      <c r="T224" s="54"/>
      <c r="AT224" s="18" t="s">
        <v>313</v>
      </c>
      <c r="AU224" s="18" t="s">
        <v>88</v>
      </c>
    </row>
    <row r="225" spans="2:65" s="1" customFormat="1" ht="19.5">
      <c r="B225" s="33"/>
      <c r="D225" s="146" t="s">
        <v>1012</v>
      </c>
      <c r="F225" s="189" t="s">
        <v>7740</v>
      </c>
      <c r="I225" s="148"/>
      <c r="L225" s="33"/>
      <c r="M225" s="149"/>
      <c r="T225" s="54"/>
      <c r="AT225" s="18" t="s">
        <v>1012</v>
      </c>
      <c r="AU225" s="18" t="s">
        <v>88</v>
      </c>
    </row>
    <row r="226" spans="2:65" s="1" customFormat="1" ht="24.2" customHeight="1">
      <c r="B226" s="33"/>
      <c r="C226" s="133" t="s">
        <v>577</v>
      </c>
      <c r="D226" s="133" t="s">
        <v>307</v>
      </c>
      <c r="E226" s="134" t="s">
        <v>7741</v>
      </c>
      <c r="F226" s="135" t="s">
        <v>7698</v>
      </c>
      <c r="G226" s="136" t="s">
        <v>5668</v>
      </c>
      <c r="H226" s="137">
        <v>1</v>
      </c>
      <c r="I226" s="138"/>
      <c r="J226" s="139">
        <f>ROUND(I226*H226,2)</f>
        <v>0</v>
      </c>
      <c r="K226" s="135" t="s">
        <v>721</v>
      </c>
      <c r="L226" s="33"/>
      <c r="M226" s="140" t="s">
        <v>42</v>
      </c>
      <c r="N226" s="141" t="s">
        <v>50</v>
      </c>
      <c r="P226" s="142">
        <f>O226*H226</f>
        <v>0</v>
      </c>
      <c r="Q226" s="142">
        <v>0</v>
      </c>
      <c r="R226" s="142">
        <f>Q226*H226</f>
        <v>0</v>
      </c>
      <c r="S226" s="142">
        <v>0</v>
      </c>
      <c r="T226" s="143">
        <f>S226*H226</f>
        <v>0</v>
      </c>
      <c r="AR226" s="144" t="s">
        <v>311</v>
      </c>
      <c r="AT226" s="144" t="s">
        <v>307</v>
      </c>
      <c r="AU226" s="144" t="s">
        <v>88</v>
      </c>
      <c r="AY226" s="18" t="s">
        <v>305</v>
      </c>
      <c r="BE226" s="145">
        <f>IF(N226="základní",J226,0)</f>
        <v>0</v>
      </c>
      <c r="BF226" s="145">
        <f>IF(N226="snížená",J226,0)</f>
        <v>0</v>
      </c>
      <c r="BG226" s="145">
        <f>IF(N226="zákl. přenesená",J226,0)</f>
        <v>0</v>
      </c>
      <c r="BH226" s="145">
        <f>IF(N226="sníž. přenesená",J226,0)</f>
        <v>0</v>
      </c>
      <c r="BI226" s="145">
        <f>IF(N226="nulová",J226,0)</f>
        <v>0</v>
      </c>
      <c r="BJ226" s="18" t="s">
        <v>86</v>
      </c>
      <c r="BK226" s="145">
        <f>ROUND(I226*H226,2)</f>
        <v>0</v>
      </c>
      <c r="BL226" s="18" t="s">
        <v>311</v>
      </c>
      <c r="BM226" s="144" t="s">
        <v>820</v>
      </c>
    </row>
    <row r="227" spans="2:65" s="1" customFormat="1" ht="11.25">
      <c r="B227" s="33"/>
      <c r="D227" s="146" t="s">
        <v>313</v>
      </c>
      <c r="F227" s="147" t="s">
        <v>7699</v>
      </c>
      <c r="I227" s="148"/>
      <c r="L227" s="33"/>
      <c r="M227" s="149"/>
      <c r="T227" s="54"/>
      <c r="AT227" s="18" t="s">
        <v>313</v>
      </c>
      <c r="AU227" s="18" t="s">
        <v>88</v>
      </c>
    </row>
    <row r="228" spans="2:65" s="1" customFormat="1" ht="29.25">
      <c r="B228" s="33"/>
      <c r="D228" s="146" t="s">
        <v>1012</v>
      </c>
      <c r="F228" s="189" t="s">
        <v>7742</v>
      </c>
      <c r="I228" s="148"/>
      <c r="L228" s="33"/>
      <c r="M228" s="149"/>
      <c r="T228" s="54"/>
      <c r="AT228" s="18" t="s">
        <v>1012</v>
      </c>
      <c r="AU228" s="18" t="s">
        <v>88</v>
      </c>
    </row>
    <row r="229" spans="2:65" s="1" customFormat="1" ht="16.5" customHeight="1">
      <c r="B229" s="33"/>
      <c r="C229" s="133" t="s">
        <v>585</v>
      </c>
      <c r="D229" s="133" t="s">
        <v>307</v>
      </c>
      <c r="E229" s="134" t="s">
        <v>7743</v>
      </c>
      <c r="F229" s="135" t="s">
        <v>7702</v>
      </c>
      <c r="G229" s="136" t="s">
        <v>5668</v>
      </c>
      <c r="H229" s="137">
        <v>0</v>
      </c>
      <c r="I229" s="138"/>
      <c r="J229" s="139">
        <f>ROUND(I229*H229,2)</f>
        <v>0</v>
      </c>
      <c r="K229" s="135" t="s">
        <v>721</v>
      </c>
      <c r="L229" s="33"/>
      <c r="M229" s="140" t="s">
        <v>42</v>
      </c>
      <c r="N229" s="141" t="s">
        <v>50</v>
      </c>
      <c r="P229" s="142">
        <f>O229*H229</f>
        <v>0</v>
      </c>
      <c r="Q229" s="142">
        <v>0</v>
      </c>
      <c r="R229" s="142">
        <f>Q229*H229</f>
        <v>0</v>
      </c>
      <c r="S229" s="142">
        <v>0</v>
      </c>
      <c r="T229" s="143">
        <f>S229*H229</f>
        <v>0</v>
      </c>
      <c r="AR229" s="144" t="s">
        <v>311</v>
      </c>
      <c r="AT229" s="144" t="s">
        <v>307</v>
      </c>
      <c r="AU229" s="144" t="s">
        <v>88</v>
      </c>
      <c r="AY229" s="18" t="s">
        <v>305</v>
      </c>
      <c r="BE229" s="145">
        <f>IF(N229="základní",J229,0)</f>
        <v>0</v>
      </c>
      <c r="BF229" s="145">
        <f>IF(N229="snížená",J229,0)</f>
        <v>0</v>
      </c>
      <c r="BG229" s="145">
        <f>IF(N229="zákl. přenesená",J229,0)</f>
        <v>0</v>
      </c>
      <c r="BH229" s="145">
        <f>IF(N229="sníž. přenesená",J229,0)</f>
        <v>0</v>
      </c>
      <c r="BI229" s="145">
        <f>IF(N229="nulová",J229,0)</f>
        <v>0</v>
      </c>
      <c r="BJ229" s="18" t="s">
        <v>86</v>
      </c>
      <c r="BK229" s="145">
        <f>ROUND(I229*H229,2)</f>
        <v>0</v>
      </c>
      <c r="BL229" s="18" t="s">
        <v>311</v>
      </c>
      <c r="BM229" s="144" t="s">
        <v>835</v>
      </c>
    </row>
    <row r="230" spans="2:65" s="1" customFormat="1" ht="11.25">
      <c r="B230" s="33"/>
      <c r="D230" s="146" t="s">
        <v>313</v>
      </c>
      <c r="F230" s="147" t="s">
        <v>7702</v>
      </c>
      <c r="I230" s="148"/>
      <c r="L230" s="33"/>
      <c r="M230" s="149"/>
      <c r="T230" s="54"/>
      <c r="AT230" s="18" t="s">
        <v>313</v>
      </c>
      <c r="AU230" s="18" t="s">
        <v>88</v>
      </c>
    </row>
    <row r="231" spans="2:65" s="1" customFormat="1" ht="19.5">
      <c r="B231" s="33"/>
      <c r="D231" s="146" t="s">
        <v>1012</v>
      </c>
      <c r="F231" s="189" t="s">
        <v>7744</v>
      </c>
      <c r="I231" s="148"/>
      <c r="L231" s="33"/>
      <c r="M231" s="149"/>
      <c r="T231" s="54"/>
      <c r="AT231" s="18" t="s">
        <v>1012</v>
      </c>
      <c r="AU231" s="18" t="s">
        <v>88</v>
      </c>
    </row>
    <row r="232" spans="2:65" s="11" customFormat="1" ht="22.9" customHeight="1">
      <c r="B232" s="121"/>
      <c r="D232" s="122" t="s">
        <v>78</v>
      </c>
      <c r="E232" s="131" t="s">
        <v>459</v>
      </c>
      <c r="F232" s="131" t="s">
        <v>7745</v>
      </c>
      <c r="I232" s="124"/>
      <c r="J232" s="132">
        <f>BK232</f>
        <v>0</v>
      </c>
      <c r="L232" s="121"/>
      <c r="M232" s="126"/>
      <c r="P232" s="127">
        <f>SUM(P233:P238)</f>
        <v>0</v>
      </c>
      <c r="R232" s="127">
        <f>SUM(R233:R238)</f>
        <v>0</v>
      </c>
      <c r="T232" s="128">
        <f>SUM(T233:T238)</f>
        <v>0</v>
      </c>
      <c r="AR232" s="122" t="s">
        <v>86</v>
      </c>
      <c r="AT232" s="129" t="s">
        <v>78</v>
      </c>
      <c r="AU232" s="129" t="s">
        <v>86</v>
      </c>
      <c r="AY232" s="122" t="s">
        <v>305</v>
      </c>
      <c r="BK232" s="130">
        <f>SUM(BK233:BK238)</f>
        <v>0</v>
      </c>
    </row>
    <row r="233" spans="2:65" s="1" customFormat="1" ht="33" customHeight="1">
      <c r="B233" s="33"/>
      <c r="C233" s="133" t="s">
        <v>593</v>
      </c>
      <c r="D233" s="133" t="s">
        <v>307</v>
      </c>
      <c r="E233" s="134" t="s">
        <v>7746</v>
      </c>
      <c r="F233" s="135" t="s">
        <v>7649</v>
      </c>
      <c r="G233" s="136" t="s">
        <v>5668</v>
      </c>
      <c r="H233" s="137">
        <v>0</v>
      </c>
      <c r="I233" s="138"/>
      <c r="J233" s="139">
        <f>ROUND(I233*H233,2)</f>
        <v>0</v>
      </c>
      <c r="K233" s="135" t="s">
        <v>721</v>
      </c>
      <c r="L233" s="33"/>
      <c r="M233" s="140" t="s">
        <v>42</v>
      </c>
      <c r="N233" s="141" t="s">
        <v>50</v>
      </c>
      <c r="P233" s="142">
        <f>O233*H233</f>
        <v>0</v>
      </c>
      <c r="Q233" s="142">
        <v>0</v>
      </c>
      <c r="R233" s="142">
        <f>Q233*H233</f>
        <v>0</v>
      </c>
      <c r="S233" s="142">
        <v>0</v>
      </c>
      <c r="T233" s="143">
        <f>S233*H233</f>
        <v>0</v>
      </c>
      <c r="AR233" s="144" t="s">
        <v>311</v>
      </c>
      <c r="AT233" s="144" t="s">
        <v>307</v>
      </c>
      <c r="AU233" s="144" t="s">
        <v>88</v>
      </c>
      <c r="AY233" s="18" t="s">
        <v>305</v>
      </c>
      <c r="BE233" s="145">
        <f>IF(N233="základní",J233,0)</f>
        <v>0</v>
      </c>
      <c r="BF233" s="145">
        <f>IF(N233="snížená",J233,0)</f>
        <v>0</v>
      </c>
      <c r="BG233" s="145">
        <f>IF(N233="zákl. přenesená",J233,0)</f>
        <v>0</v>
      </c>
      <c r="BH233" s="145">
        <f>IF(N233="sníž. přenesená",J233,0)</f>
        <v>0</v>
      </c>
      <c r="BI233" s="145">
        <f>IF(N233="nulová",J233,0)</f>
        <v>0</v>
      </c>
      <c r="BJ233" s="18" t="s">
        <v>86</v>
      </c>
      <c r="BK233" s="145">
        <f>ROUND(I233*H233,2)</f>
        <v>0</v>
      </c>
      <c r="BL233" s="18" t="s">
        <v>311</v>
      </c>
      <c r="BM233" s="144" t="s">
        <v>849</v>
      </c>
    </row>
    <row r="234" spans="2:65" s="1" customFormat="1" ht="19.5">
      <c r="B234" s="33"/>
      <c r="D234" s="146" t="s">
        <v>313</v>
      </c>
      <c r="F234" s="147" t="s">
        <v>7649</v>
      </c>
      <c r="I234" s="148"/>
      <c r="L234" s="33"/>
      <c r="M234" s="149"/>
      <c r="T234" s="54"/>
      <c r="AT234" s="18" t="s">
        <v>313</v>
      </c>
      <c r="AU234" s="18" t="s">
        <v>88</v>
      </c>
    </row>
    <row r="235" spans="2:65" s="1" customFormat="1" ht="19.5">
      <c r="B235" s="33"/>
      <c r="D235" s="146" t="s">
        <v>1012</v>
      </c>
      <c r="F235" s="189" t="s">
        <v>7747</v>
      </c>
      <c r="I235" s="148"/>
      <c r="L235" s="33"/>
      <c r="M235" s="149"/>
      <c r="T235" s="54"/>
      <c r="AT235" s="18" t="s">
        <v>1012</v>
      </c>
      <c r="AU235" s="18" t="s">
        <v>88</v>
      </c>
    </row>
    <row r="236" spans="2:65" s="1" customFormat="1" ht="33" customHeight="1">
      <c r="B236" s="33"/>
      <c r="C236" s="133" t="s">
        <v>605</v>
      </c>
      <c r="D236" s="133" t="s">
        <v>307</v>
      </c>
      <c r="E236" s="134" t="s">
        <v>7748</v>
      </c>
      <c r="F236" s="135" t="s">
        <v>7749</v>
      </c>
      <c r="G236" s="136" t="s">
        <v>5668</v>
      </c>
      <c r="H236" s="137">
        <v>1</v>
      </c>
      <c r="I236" s="138"/>
      <c r="J236" s="139">
        <f>ROUND(I236*H236,2)</f>
        <v>0</v>
      </c>
      <c r="K236" s="135" t="s">
        <v>721</v>
      </c>
      <c r="L236" s="33"/>
      <c r="M236" s="140" t="s">
        <v>42</v>
      </c>
      <c r="N236" s="141" t="s">
        <v>50</v>
      </c>
      <c r="P236" s="142">
        <f>O236*H236</f>
        <v>0</v>
      </c>
      <c r="Q236" s="142">
        <v>0</v>
      </c>
      <c r="R236" s="142">
        <f>Q236*H236</f>
        <v>0</v>
      </c>
      <c r="S236" s="142">
        <v>0</v>
      </c>
      <c r="T236" s="143">
        <f>S236*H236</f>
        <v>0</v>
      </c>
      <c r="AR236" s="144" t="s">
        <v>311</v>
      </c>
      <c r="AT236" s="144" t="s">
        <v>307</v>
      </c>
      <c r="AU236" s="144" t="s">
        <v>88</v>
      </c>
      <c r="AY236" s="18" t="s">
        <v>305</v>
      </c>
      <c r="BE236" s="145">
        <f>IF(N236="základní",J236,0)</f>
        <v>0</v>
      </c>
      <c r="BF236" s="145">
        <f>IF(N236="snížená",J236,0)</f>
        <v>0</v>
      </c>
      <c r="BG236" s="145">
        <f>IF(N236="zákl. přenesená",J236,0)</f>
        <v>0</v>
      </c>
      <c r="BH236" s="145">
        <f>IF(N236="sníž. přenesená",J236,0)</f>
        <v>0</v>
      </c>
      <c r="BI236" s="145">
        <f>IF(N236="nulová",J236,0)</f>
        <v>0</v>
      </c>
      <c r="BJ236" s="18" t="s">
        <v>86</v>
      </c>
      <c r="BK236" s="145">
        <f>ROUND(I236*H236,2)</f>
        <v>0</v>
      </c>
      <c r="BL236" s="18" t="s">
        <v>311</v>
      </c>
      <c r="BM236" s="144" t="s">
        <v>864</v>
      </c>
    </row>
    <row r="237" spans="2:65" s="1" customFormat="1" ht="19.5">
      <c r="B237" s="33"/>
      <c r="D237" s="146" t="s">
        <v>313</v>
      </c>
      <c r="F237" s="147" t="s">
        <v>7750</v>
      </c>
      <c r="I237" s="148"/>
      <c r="L237" s="33"/>
      <c r="M237" s="149"/>
      <c r="T237" s="54"/>
      <c r="AT237" s="18" t="s">
        <v>313</v>
      </c>
      <c r="AU237" s="18" t="s">
        <v>88</v>
      </c>
    </row>
    <row r="238" spans="2:65" s="1" customFormat="1" ht="29.25">
      <c r="B238" s="33"/>
      <c r="D238" s="146" t="s">
        <v>1012</v>
      </c>
      <c r="F238" s="189" t="s">
        <v>7654</v>
      </c>
      <c r="I238" s="148"/>
      <c r="L238" s="33"/>
      <c r="M238" s="149"/>
      <c r="T238" s="54"/>
      <c r="AT238" s="18" t="s">
        <v>1012</v>
      </c>
      <c r="AU238" s="18" t="s">
        <v>88</v>
      </c>
    </row>
    <row r="239" spans="2:65" s="11" customFormat="1" ht="22.9" customHeight="1">
      <c r="B239" s="121"/>
      <c r="D239" s="122" t="s">
        <v>78</v>
      </c>
      <c r="E239" s="131" t="s">
        <v>1166</v>
      </c>
      <c r="F239" s="131" t="s">
        <v>7751</v>
      </c>
      <c r="I239" s="124"/>
      <c r="J239" s="132">
        <f>BK239</f>
        <v>0</v>
      </c>
      <c r="L239" s="121"/>
      <c r="M239" s="126"/>
      <c r="P239" s="127">
        <f>SUM(P240:P263)</f>
        <v>0</v>
      </c>
      <c r="R239" s="127">
        <f>SUM(R240:R263)</f>
        <v>0</v>
      </c>
      <c r="T239" s="128">
        <f>SUM(T240:T263)</f>
        <v>0</v>
      </c>
      <c r="AR239" s="122" t="s">
        <v>86</v>
      </c>
      <c r="AT239" s="129" t="s">
        <v>78</v>
      </c>
      <c r="AU239" s="129" t="s">
        <v>86</v>
      </c>
      <c r="AY239" s="122" t="s">
        <v>305</v>
      </c>
      <c r="BK239" s="130">
        <f>SUM(BK240:BK263)</f>
        <v>0</v>
      </c>
    </row>
    <row r="240" spans="2:65" s="1" customFormat="1" ht="16.5" customHeight="1">
      <c r="B240" s="33"/>
      <c r="C240" s="133" t="s">
        <v>614</v>
      </c>
      <c r="D240" s="133" t="s">
        <v>307</v>
      </c>
      <c r="E240" s="134" t="s">
        <v>7752</v>
      </c>
      <c r="F240" s="135" t="s">
        <v>7681</v>
      </c>
      <c r="G240" s="136" t="s">
        <v>5668</v>
      </c>
      <c r="H240" s="137">
        <v>2</v>
      </c>
      <c r="I240" s="138"/>
      <c r="J240" s="139">
        <f>ROUND(I240*H240,2)</f>
        <v>0</v>
      </c>
      <c r="K240" s="135" t="s">
        <v>721</v>
      </c>
      <c r="L240" s="33"/>
      <c r="M240" s="140" t="s">
        <v>42</v>
      </c>
      <c r="N240" s="141" t="s">
        <v>50</v>
      </c>
      <c r="P240" s="142">
        <f>O240*H240</f>
        <v>0</v>
      </c>
      <c r="Q240" s="142">
        <v>0</v>
      </c>
      <c r="R240" s="142">
        <f>Q240*H240</f>
        <v>0</v>
      </c>
      <c r="S240" s="142">
        <v>0</v>
      </c>
      <c r="T240" s="143">
        <f>S240*H240</f>
        <v>0</v>
      </c>
      <c r="AR240" s="144" t="s">
        <v>311</v>
      </c>
      <c r="AT240" s="144" t="s">
        <v>307</v>
      </c>
      <c r="AU240" s="144" t="s">
        <v>88</v>
      </c>
      <c r="AY240" s="18" t="s">
        <v>305</v>
      </c>
      <c r="BE240" s="145">
        <f>IF(N240="základní",J240,0)</f>
        <v>0</v>
      </c>
      <c r="BF240" s="145">
        <f>IF(N240="snížená",J240,0)</f>
        <v>0</v>
      </c>
      <c r="BG240" s="145">
        <f>IF(N240="zákl. přenesená",J240,0)</f>
        <v>0</v>
      </c>
      <c r="BH240" s="145">
        <f>IF(N240="sníž. přenesená",J240,0)</f>
        <v>0</v>
      </c>
      <c r="BI240" s="145">
        <f>IF(N240="nulová",J240,0)</f>
        <v>0</v>
      </c>
      <c r="BJ240" s="18" t="s">
        <v>86</v>
      </c>
      <c r="BK240" s="145">
        <f>ROUND(I240*H240,2)</f>
        <v>0</v>
      </c>
      <c r="BL240" s="18" t="s">
        <v>311</v>
      </c>
      <c r="BM240" s="144" t="s">
        <v>880</v>
      </c>
    </row>
    <row r="241" spans="2:65" s="1" customFormat="1" ht="11.25">
      <c r="B241" s="33"/>
      <c r="D241" s="146" t="s">
        <v>313</v>
      </c>
      <c r="F241" s="147" t="s">
        <v>7682</v>
      </c>
      <c r="I241" s="148"/>
      <c r="L241" s="33"/>
      <c r="M241" s="149"/>
      <c r="T241" s="54"/>
      <c r="AT241" s="18" t="s">
        <v>313</v>
      </c>
      <c r="AU241" s="18" t="s">
        <v>88</v>
      </c>
    </row>
    <row r="242" spans="2:65" s="1" customFormat="1" ht="29.25">
      <c r="B242" s="33"/>
      <c r="D242" s="146" t="s">
        <v>1012</v>
      </c>
      <c r="F242" s="189" t="s">
        <v>7753</v>
      </c>
      <c r="I242" s="148"/>
      <c r="L242" s="33"/>
      <c r="M242" s="149"/>
      <c r="T242" s="54"/>
      <c r="AT242" s="18" t="s">
        <v>1012</v>
      </c>
      <c r="AU242" s="18" t="s">
        <v>88</v>
      </c>
    </row>
    <row r="243" spans="2:65" s="1" customFormat="1" ht="33" customHeight="1">
      <c r="B243" s="33"/>
      <c r="C243" s="133" t="s">
        <v>624</v>
      </c>
      <c r="D243" s="133" t="s">
        <v>307</v>
      </c>
      <c r="E243" s="134" t="s">
        <v>7754</v>
      </c>
      <c r="F243" s="135" t="s">
        <v>7708</v>
      </c>
      <c r="G243" s="136" t="s">
        <v>5668</v>
      </c>
      <c r="H243" s="137">
        <v>2</v>
      </c>
      <c r="I243" s="138"/>
      <c r="J243" s="139">
        <f>ROUND(I243*H243,2)</f>
        <v>0</v>
      </c>
      <c r="K243" s="135" t="s">
        <v>721</v>
      </c>
      <c r="L243" s="33"/>
      <c r="M243" s="140" t="s">
        <v>42</v>
      </c>
      <c r="N243" s="141" t="s">
        <v>50</v>
      </c>
      <c r="P243" s="142">
        <f>O243*H243</f>
        <v>0</v>
      </c>
      <c r="Q243" s="142">
        <v>0</v>
      </c>
      <c r="R243" s="142">
        <f>Q243*H243</f>
        <v>0</v>
      </c>
      <c r="S243" s="142">
        <v>0</v>
      </c>
      <c r="T243" s="143">
        <f>S243*H243</f>
        <v>0</v>
      </c>
      <c r="AR243" s="144" t="s">
        <v>311</v>
      </c>
      <c r="AT243" s="144" t="s">
        <v>307</v>
      </c>
      <c r="AU243" s="144" t="s">
        <v>88</v>
      </c>
      <c r="AY243" s="18" t="s">
        <v>305</v>
      </c>
      <c r="BE243" s="145">
        <f>IF(N243="základní",J243,0)</f>
        <v>0</v>
      </c>
      <c r="BF243" s="145">
        <f>IF(N243="snížená",J243,0)</f>
        <v>0</v>
      </c>
      <c r="BG243" s="145">
        <f>IF(N243="zákl. přenesená",J243,0)</f>
        <v>0</v>
      </c>
      <c r="BH243" s="145">
        <f>IF(N243="sníž. přenesená",J243,0)</f>
        <v>0</v>
      </c>
      <c r="BI243" s="145">
        <f>IF(N243="nulová",J243,0)</f>
        <v>0</v>
      </c>
      <c r="BJ243" s="18" t="s">
        <v>86</v>
      </c>
      <c r="BK243" s="145">
        <f>ROUND(I243*H243,2)</f>
        <v>0</v>
      </c>
      <c r="BL243" s="18" t="s">
        <v>311</v>
      </c>
      <c r="BM243" s="144" t="s">
        <v>896</v>
      </c>
    </row>
    <row r="244" spans="2:65" s="1" customFormat="1" ht="19.5">
      <c r="B244" s="33"/>
      <c r="D244" s="146" t="s">
        <v>313</v>
      </c>
      <c r="F244" s="147" t="s">
        <v>7709</v>
      </c>
      <c r="I244" s="148"/>
      <c r="L244" s="33"/>
      <c r="M244" s="149"/>
      <c r="T244" s="54"/>
      <c r="AT244" s="18" t="s">
        <v>313</v>
      </c>
      <c r="AU244" s="18" t="s">
        <v>88</v>
      </c>
    </row>
    <row r="245" spans="2:65" s="1" customFormat="1" ht="29.25">
      <c r="B245" s="33"/>
      <c r="D245" s="146" t="s">
        <v>1012</v>
      </c>
      <c r="F245" s="189" t="s">
        <v>7755</v>
      </c>
      <c r="I245" s="148"/>
      <c r="L245" s="33"/>
      <c r="M245" s="149"/>
      <c r="T245" s="54"/>
      <c r="AT245" s="18" t="s">
        <v>1012</v>
      </c>
      <c r="AU245" s="18" t="s">
        <v>88</v>
      </c>
    </row>
    <row r="246" spans="2:65" s="1" customFormat="1" ht="16.5" customHeight="1">
      <c r="B246" s="33"/>
      <c r="C246" s="133" t="s">
        <v>630</v>
      </c>
      <c r="D246" s="133" t="s">
        <v>307</v>
      </c>
      <c r="E246" s="134" t="s">
        <v>7756</v>
      </c>
      <c r="F246" s="135" t="s">
        <v>7688</v>
      </c>
      <c r="G246" s="136" t="s">
        <v>5668</v>
      </c>
      <c r="H246" s="137">
        <v>0</v>
      </c>
      <c r="I246" s="138"/>
      <c r="J246" s="139">
        <f>ROUND(I246*H246,2)</f>
        <v>0</v>
      </c>
      <c r="K246" s="135" t="s">
        <v>721</v>
      </c>
      <c r="L246" s="33"/>
      <c r="M246" s="140" t="s">
        <v>42</v>
      </c>
      <c r="N246" s="141" t="s">
        <v>50</v>
      </c>
      <c r="P246" s="142">
        <f>O246*H246</f>
        <v>0</v>
      </c>
      <c r="Q246" s="142">
        <v>0</v>
      </c>
      <c r="R246" s="142">
        <f>Q246*H246</f>
        <v>0</v>
      </c>
      <c r="S246" s="142">
        <v>0</v>
      </c>
      <c r="T246" s="143">
        <f>S246*H246</f>
        <v>0</v>
      </c>
      <c r="AR246" s="144" t="s">
        <v>311</v>
      </c>
      <c r="AT246" s="144" t="s">
        <v>307</v>
      </c>
      <c r="AU246" s="144" t="s">
        <v>88</v>
      </c>
      <c r="AY246" s="18" t="s">
        <v>305</v>
      </c>
      <c r="BE246" s="145">
        <f>IF(N246="základní",J246,0)</f>
        <v>0</v>
      </c>
      <c r="BF246" s="145">
        <f>IF(N246="snížená",J246,0)</f>
        <v>0</v>
      </c>
      <c r="BG246" s="145">
        <f>IF(N246="zákl. přenesená",J246,0)</f>
        <v>0</v>
      </c>
      <c r="BH246" s="145">
        <f>IF(N246="sníž. přenesená",J246,0)</f>
        <v>0</v>
      </c>
      <c r="BI246" s="145">
        <f>IF(N246="nulová",J246,0)</f>
        <v>0</v>
      </c>
      <c r="BJ246" s="18" t="s">
        <v>86</v>
      </c>
      <c r="BK246" s="145">
        <f>ROUND(I246*H246,2)</f>
        <v>0</v>
      </c>
      <c r="BL246" s="18" t="s">
        <v>311</v>
      </c>
      <c r="BM246" s="144" t="s">
        <v>914</v>
      </c>
    </row>
    <row r="247" spans="2:65" s="1" customFormat="1" ht="11.25">
      <c r="B247" s="33"/>
      <c r="D247" s="146" t="s">
        <v>313</v>
      </c>
      <c r="F247" s="147" t="s">
        <v>7688</v>
      </c>
      <c r="I247" s="148"/>
      <c r="L247" s="33"/>
      <c r="M247" s="149"/>
      <c r="T247" s="54"/>
      <c r="AT247" s="18" t="s">
        <v>313</v>
      </c>
      <c r="AU247" s="18" t="s">
        <v>88</v>
      </c>
    </row>
    <row r="248" spans="2:65" s="1" customFormat="1" ht="19.5">
      <c r="B248" s="33"/>
      <c r="D248" s="146" t="s">
        <v>1012</v>
      </c>
      <c r="F248" s="189" t="s">
        <v>7757</v>
      </c>
      <c r="I248" s="148"/>
      <c r="L248" s="33"/>
      <c r="M248" s="149"/>
      <c r="T248" s="54"/>
      <c r="AT248" s="18" t="s">
        <v>1012</v>
      </c>
      <c r="AU248" s="18" t="s">
        <v>88</v>
      </c>
    </row>
    <row r="249" spans="2:65" s="1" customFormat="1" ht="16.5" customHeight="1">
      <c r="B249" s="33"/>
      <c r="C249" s="133" t="s">
        <v>638</v>
      </c>
      <c r="D249" s="133" t="s">
        <v>307</v>
      </c>
      <c r="E249" s="134" t="s">
        <v>7758</v>
      </c>
      <c r="F249" s="135" t="s">
        <v>7691</v>
      </c>
      <c r="G249" s="136" t="s">
        <v>5668</v>
      </c>
      <c r="H249" s="137">
        <v>0</v>
      </c>
      <c r="I249" s="138"/>
      <c r="J249" s="139">
        <f>ROUND(I249*H249,2)</f>
        <v>0</v>
      </c>
      <c r="K249" s="135" t="s">
        <v>721</v>
      </c>
      <c r="L249" s="33"/>
      <c r="M249" s="140" t="s">
        <v>42</v>
      </c>
      <c r="N249" s="141" t="s">
        <v>50</v>
      </c>
      <c r="P249" s="142">
        <f>O249*H249</f>
        <v>0</v>
      </c>
      <c r="Q249" s="142">
        <v>0</v>
      </c>
      <c r="R249" s="142">
        <f>Q249*H249</f>
        <v>0</v>
      </c>
      <c r="S249" s="142">
        <v>0</v>
      </c>
      <c r="T249" s="143">
        <f>S249*H249</f>
        <v>0</v>
      </c>
      <c r="AR249" s="144" t="s">
        <v>311</v>
      </c>
      <c r="AT249" s="144" t="s">
        <v>307</v>
      </c>
      <c r="AU249" s="144" t="s">
        <v>88</v>
      </c>
      <c r="AY249" s="18" t="s">
        <v>305</v>
      </c>
      <c r="BE249" s="145">
        <f>IF(N249="základní",J249,0)</f>
        <v>0</v>
      </c>
      <c r="BF249" s="145">
        <f>IF(N249="snížená",J249,0)</f>
        <v>0</v>
      </c>
      <c r="BG249" s="145">
        <f>IF(N249="zákl. přenesená",J249,0)</f>
        <v>0</v>
      </c>
      <c r="BH249" s="145">
        <f>IF(N249="sníž. přenesená",J249,0)</f>
        <v>0</v>
      </c>
      <c r="BI249" s="145">
        <f>IF(N249="nulová",J249,0)</f>
        <v>0</v>
      </c>
      <c r="BJ249" s="18" t="s">
        <v>86</v>
      </c>
      <c r="BK249" s="145">
        <f>ROUND(I249*H249,2)</f>
        <v>0</v>
      </c>
      <c r="BL249" s="18" t="s">
        <v>311</v>
      </c>
      <c r="BM249" s="144" t="s">
        <v>929</v>
      </c>
    </row>
    <row r="250" spans="2:65" s="1" customFormat="1" ht="11.25">
      <c r="B250" s="33"/>
      <c r="D250" s="146" t="s">
        <v>313</v>
      </c>
      <c r="F250" s="147" t="s">
        <v>7691</v>
      </c>
      <c r="I250" s="148"/>
      <c r="L250" s="33"/>
      <c r="M250" s="149"/>
      <c r="T250" s="54"/>
      <c r="AT250" s="18" t="s">
        <v>313</v>
      </c>
      <c r="AU250" s="18" t="s">
        <v>88</v>
      </c>
    </row>
    <row r="251" spans="2:65" s="1" customFormat="1" ht="19.5">
      <c r="B251" s="33"/>
      <c r="D251" s="146" t="s">
        <v>1012</v>
      </c>
      <c r="F251" s="189" t="s">
        <v>7759</v>
      </c>
      <c r="I251" s="148"/>
      <c r="L251" s="33"/>
      <c r="M251" s="149"/>
      <c r="T251" s="54"/>
      <c r="AT251" s="18" t="s">
        <v>1012</v>
      </c>
      <c r="AU251" s="18" t="s">
        <v>88</v>
      </c>
    </row>
    <row r="252" spans="2:65" s="1" customFormat="1" ht="24.2" customHeight="1">
      <c r="B252" s="33"/>
      <c r="C252" s="133" t="s">
        <v>646</v>
      </c>
      <c r="D252" s="133" t="s">
        <v>307</v>
      </c>
      <c r="E252" s="134" t="s">
        <v>7760</v>
      </c>
      <c r="F252" s="135" t="s">
        <v>7738</v>
      </c>
      <c r="G252" s="136" t="s">
        <v>5668</v>
      </c>
      <c r="H252" s="137">
        <v>1</v>
      </c>
      <c r="I252" s="138"/>
      <c r="J252" s="139">
        <f>ROUND(I252*H252,2)</f>
        <v>0</v>
      </c>
      <c r="K252" s="135" t="s">
        <v>721</v>
      </c>
      <c r="L252" s="33"/>
      <c r="M252" s="140" t="s">
        <v>42</v>
      </c>
      <c r="N252" s="141" t="s">
        <v>50</v>
      </c>
      <c r="P252" s="142">
        <f>O252*H252</f>
        <v>0</v>
      </c>
      <c r="Q252" s="142">
        <v>0</v>
      </c>
      <c r="R252" s="142">
        <f>Q252*H252</f>
        <v>0</v>
      </c>
      <c r="S252" s="142">
        <v>0</v>
      </c>
      <c r="T252" s="143">
        <f>S252*H252</f>
        <v>0</v>
      </c>
      <c r="AR252" s="144" t="s">
        <v>311</v>
      </c>
      <c r="AT252" s="144" t="s">
        <v>307</v>
      </c>
      <c r="AU252" s="144" t="s">
        <v>88</v>
      </c>
      <c r="AY252" s="18" t="s">
        <v>305</v>
      </c>
      <c r="BE252" s="145">
        <f>IF(N252="základní",J252,0)</f>
        <v>0</v>
      </c>
      <c r="BF252" s="145">
        <f>IF(N252="snížená",J252,0)</f>
        <v>0</v>
      </c>
      <c r="BG252" s="145">
        <f>IF(N252="zákl. přenesená",J252,0)</f>
        <v>0</v>
      </c>
      <c r="BH252" s="145">
        <f>IF(N252="sníž. přenesená",J252,0)</f>
        <v>0</v>
      </c>
      <c r="BI252" s="145">
        <f>IF(N252="nulová",J252,0)</f>
        <v>0</v>
      </c>
      <c r="BJ252" s="18" t="s">
        <v>86</v>
      </c>
      <c r="BK252" s="145">
        <f>ROUND(I252*H252,2)</f>
        <v>0</v>
      </c>
      <c r="BL252" s="18" t="s">
        <v>311</v>
      </c>
      <c r="BM252" s="144" t="s">
        <v>948</v>
      </c>
    </row>
    <row r="253" spans="2:65" s="1" customFormat="1" ht="19.5">
      <c r="B253" s="33"/>
      <c r="D253" s="146" t="s">
        <v>313</v>
      </c>
      <c r="F253" s="147" t="s">
        <v>7739</v>
      </c>
      <c r="I253" s="148"/>
      <c r="L253" s="33"/>
      <c r="M253" s="149"/>
      <c r="T253" s="54"/>
      <c r="AT253" s="18" t="s">
        <v>313</v>
      </c>
      <c r="AU253" s="18" t="s">
        <v>88</v>
      </c>
    </row>
    <row r="254" spans="2:65" s="1" customFormat="1" ht="19.5">
      <c r="B254" s="33"/>
      <c r="D254" s="146" t="s">
        <v>1012</v>
      </c>
      <c r="F254" s="189" t="s">
        <v>7740</v>
      </c>
      <c r="I254" s="148"/>
      <c r="L254" s="33"/>
      <c r="M254" s="149"/>
      <c r="T254" s="54"/>
      <c r="AT254" s="18" t="s">
        <v>1012</v>
      </c>
      <c r="AU254" s="18" t="s">
        <v>88</v>
      </c>
    </row>
    <row r="255" spans="2:65" s="1" customFormat="1" ht="24.2" customHeight="1">
      <c r="B255" s="33"/>
      <c r="C255" s="133" t="s">
        <v>651</v>
      </c>
      <c r="D255" s="133" t="s">
        <v>307</v>
      </c>
      <c r="E255" s="134" t="s">
        <v>7761</v>
      </c>
      <c r="F255" s="135" t="s">
        <v>7698</v>
      </c>
      <c r="G255" s="136" t="s">
        <v>5668</v>
      </c>
      <c r="H255" s="137">
        <v>1</v>
      </c>
      <c r="I255" s="138"/>
      <c r="J255" s="139">
        <f>ROUND(I255*H255,2)</f>
        <v>0</v>
      </c>
      <c r="K255" s="135" t="s">
        <v>721</v>
      </c>
      <c r="L255" s="33"/>
      <c r="M255" s="140" t="s">
        <v>42</v>
      </c>
      <c r="N255" s="141" t="s">
        <v>50</v>
      </c>
      <c r="P255" s="142">
        <f>O255*H255</f>
        <v>0</v>
      </c>
      <c r="Q255" s="142">
        <v>0</v>
      </c>
      <c r="R255" s="142">
        <f>Q255*H255</f>
        <v>0</v>
      </c>
      <c r="S255" s="142">
        <v>0</v>
      </c>
      <c r="T255" s="143">
        <f>S255*H255</f>
        <v>0</v>
      </c>
      <c r="AR255" s="144" t="s">
        <v>311</v>
      </c>
      <c r="AT255" s="144" t="s">
        <v>307</v>
      </c>
      <c r="AU255" s="144" t="s">
        <v>88</v>
      </c>
      <c r="AY255" s="18" t="s">
        <v>305</v>
      </c>
      <c r="BE255" s="145">
        <f>IF(N255="základní",J255,0)</f>
        <v>0</v>
      </c>
      <c r="BF255" s="145">
        <f>IF(N255="snížená",J255,0)</f>
        <v>0</v>
      </c>
      <c r="BG255" s="145">
        <f>IF(N255="zákl. přenesená",J255,0)</f>
        <v>0</v>
      </c>
      <c r="BH255" s="145">
        <f>IF(N255="sníž. přenesená",J255,0)</f>
        <v>0</v>
      </c>
      <c r="BI255" s="145">
        <f>IF(N255="nulová",J255,0)</f>
        <v>0</v>
      </c>
      <c r="BJ255" s="18" t="s">
        <v>86</v>
      </c>
      <c r="BK255" s="145">
        <f>ROUND(I255*H255,2)</f>
        <v>0</v>
      </c>
      <c r="BL255" s="18" t="s">
        <v>311</v>
      </c>
      <c r="BM255" s="144" t="s">
        <v>971</v>
      </c>
    </row>
    <row r="256" spans="2:65" s="1" customFormat="1" ht="11.25">
      <c r="B256" s="33"/>
      <c r="D256" s="146" t="s">
        <v>313</v>
      </c>
      <c r="F256" s="147" t="s">
        <v>7699</v>
      </c>
      <c r="I256" s="148"/>
      <c r="L256" s="33"/>
      <c r="M256" s="149"/>
      <c r="T256" s="54"/>
      <c r="AT256" s="18" t="s">
        <v>313</v>
      </c>
      <c r="AU256" s="18" t="s">
        <v>88</v>
      </c>
    </row>
    <row r="257" spans="2:65" s="1" customFormat="1" ht="29.25">
      <c r="B257" s="33"/>
      <c r="D257" s="146" t="s">
        <v>1012</v>
      </c>
      <c r="F257" s="189" t="s">
        <v>7762</v>
      </c>
      <c r="I257" s="148"/>
      <c r="L257" s="33"/>
      <c r="M257" s="149"/>
      <c r="T257" s="54"/>
      <c r="AT257" s="18" t="s">
        <v>1012</v>
      </c>
      <c r="AU257" s="18" t="s">
        <v>88</v>
      </c>
    </row>
    <row r="258" spans="2:65" s="1" customFormat="1" ht="21.75" customHeight="1">
      <c r="B258" s="33"/>
      <c r="C258" s="133" t="s">
        <v>661</v>
      </c>
      <c r="D258" s="133" t="s">
        <v>307</v>
      </c>
      <c r="E258" s="134" t="s">
        <v>7763</v>
      </c>
      <c r="F258" s="135" t="s">
        <v>7668</v>
      </c>
      <c r="G258" s="136" t="s">
        <v>5668</v>
      </c>
      <c r="H258" s="137">
        <v>1</v>
      </c>
      <c r="I258" s="138"/>
      <c r="J258" s="139">
        <f>ROUND(I258*H258,2)</f>
        <v>0</v>
      </c>
      <c r="K258" s="135" t="s">
        <v>721</v>
      </c>
      <c r="L258" s="33"/>
      <c r="M258" s="140" t="s">
        <v>42</v>
      </c>
      <c r="N258" s="141" t="s">
        <v>50</v>
      </c>
      <c r="P258" s="142">
        <f>O258*H258</f>
        <v>0</v>
      </c>
      <c r="Q258" s="142">
        <v>0</v>
      </c>
      <c r="R258" s="142">
        <f>Q258*H258</f>
        <v>0</v>
      </c>
      <c r="S258" s="142">
        <v>0</v>
      </c>
      <c r="T258" s="143">
        <f>S258*H258</f>
        <v>0</v>
      </c>
      <c r="AR258" s="144" t="s">
        <v>311</v>
      </c>
      <c r="AT258" s="144" t="s">
        <v>307</v>
      </c>
      <c r="AU258" s="144" t="s">
        <v>88</v>
      </c>
      <c r="AY258" s="18" t="s">
        <v>305</v>
      </c>
      <c r="BE258" s="145">
        <f>IF(N258="základní",J258,0)</f>
        <v>0</v>
      </c>
      <c r="BF258" s="145">
        <f>IF(N258="snížená",J258,0)</f>
        <v>0</v>
      </c>
      <c r="BG258" s="145">
        <f>IF(N258="zákl. přenesená",J258,0)</f>
        <v>0</v>
      </c>
      <c r="BH258" s="145">
        <f>IF(N258="sníž. přenesená",J258,0)</f>
        <v>0</v>
      </c>
      <c r="BI258" s="145">
        <f>IF(N258="nulová",J258,0)</f>
        <v>0</v>
      </c>
      <c r="BJ258" s="18" t="s">
        <v>86</v>
      </c>
      <c r="BK258" s="145">
        <f>ROUND(I258*H258,2)</f>
        <v>0</v>
      </c>
      <c r="BL258" s="18" t="s">
        <v>311</v>
      </c>
      <c r="BM258" s="144" t="s">
        <v>992</v>
      </c>
    </row>
    <row r="259" spans="2:65" s="1" customFormat="1" ht="11.25">
      <c r="B259" s="33"/>
      <c r="D259" s="146" t="s">
        <v>313</v>
      </c>
      <c r="F259" s="147" t="s">
        <v>7669</v>
      </c>
      <c r="I259" s="148"/>
      <c r="L259" s="33"/>
      <c r="M259" s="149"/>
      <c r="T259" s="54"/>
      <c r="AT259" s="18" t="s">
        <v>313</v>
      </c>
      <c r="AU259" s="18" t="s">
        <v>88</v>
      </c>
    </row>
    <row r="260" spans="2:65" s="1" customFormat="1" ht="29.25">
      <c r="B260" s="33"/>
      <c r="D260" s="146" t="s">
        <v>1012</v>
      </c>
      <c r="F260" s="189" t="s">
        <v>7764</v>
      </c>
      <c r="I260" s="148"/>
      <c r="L260" s="33"/>
      <c r="M260" s="149"/>
      <c r="T260" s="54"/>
      <c r="AT260" s="18" t="s">
        <v>1012</v>
      </c>
      <c r="AU260" s="18" t="s">
        <v>88</v>
      </c>
    </row>
    <row r="261" spans="2:65" s="1" customFormat="1" ht="16.5" customHeight="1">
      <c r="B261" s="33"/>
      <c r="C261" s="133" t="s">
        <v>667</v>
      </c>
      <c r="D261" s="133" t="s">
        <v>307</v>
      </c>
      <c r="E261" s="134" t="s">
        <v>7765</v>
      </c>
      <c r="F261" s="135" t="s">
        <v>7702</v>
      </c>
      <c r="G261" s="136" t="s">
        <v>5668</v>
      </c>
      <c r="H261" s="137">
        <v>0</v>
      </c>
      <c r="I261" s="138"/>
      <c r="J261" s="139">
        <f>ROUND(I261*H261,2)</f>
        <v>0</v>
      </c>
      <c r="K261" s="135" t="s">
        <v>721</v>
      </c>
      <c r="L261" s="33"/>
      <c r="M261" s="140" t="s">
        <v>42</v>
      </c>
      <c r="N261" s="141" t="s">
        <v>50</v>
      </c>
      <c r="P261" s="142">
        <f>O261*H261</f>
        <v>0</v>
      </c>
      <c r="Q261" s="142">
        <v>0</v>
      </c>
      <c r="R261" s="142">
        <f>Q261*H261</f>
        <v>0</v>
      </c>
      <c r="S261" s="142">
        <v>0</v>
      </c>
      <c r="T261" s="143">
        <f>S261*H261</f>
        <v>0</v>
      </c>
      <c r="AR261" s="144" t="s">
        <v>311</v>
      </c>
      <c r="AT261" s="144" t="s">
        <v>307</v>
      </c>
      <c r="AU261" s="144" t="s">
        <v>88</v>
      </c>
      <c r="AY261" s="18" t="s">
        <v>305</v>
      </c>
      <c r="BE261" s="145">
        <f>IF(N261="základní",J261,0)</f>
        <v>0</v>
      </c>
      <c r="BF261" s="145">
        <f>IF(N261="snížená",J261,0)</f>
        <v>0</v>
      </c>
      <c r="BG261" s="145">
        <f>IF(N261="zákl. přenesená",J261,0)</f>
        <v>0</v>
      </c>
      <c r="BH261" s="145">
        <f>IF(N261="sníž. přenesená",J261,0)</f>
        <v>0</v>
      </c>
      <c r="BI261" s="145">
        <f>IF(N261="nulová",J261,0)</f>
        <v>0</v>
      </c>
      <c r="BJ261" s="18" t="s">
        <v>86</v>
      </c>
      <c r="BK261" s="145">
        <f>ROUND(I261*H261,2)</f>
        <v>0</v>
      </c>
      <c r="BL261" s="18" t="s">
        <v>311</v>
      </c>
      <c r="BM261" s="144" t="s">
        <v>1008</v>
      </c>
    </row>
    <row r="262" spans="2:65" s="1" customFormat="1" ht="11.25">
      <c r="B262" s="33"/>
      <c r="D262" s="146" t="s">
        <v>313</v>
      </c>
      <c r="F262" s="147" t="s">
        <v>7702</v>
      </c>
      <c r="I262" s="148"/>
      <c r="L262" s="33"/>
      <c r="M262" s="149"/>
      <c r="T262" s="54"/>
      <c r="AT262" s="18" t="s">
        <v>313</v>
      </c>
      <c r="AU262" s="18" t="s">
        <v>88</v>
      </c>
    </row>
    <row r="263" spans="2:65" s="1" customFormat="1" ht="19.5">
      <c r="B263" s="33"/>
      <c r="D263" s="146" t="s">
        <v>1012</v>
      </c>
      <c r="F263" s="189" t="s">
        <v>7766</v>
      </c>
      <c r="I263" s="148"/>
      <c r="L263" s="33"/>
      <c r="M263" s="149"/>
      <c r="T263" s="54"/>
      <c r="AT263" s="18" t="s">
        <v>1012</v>
      </c>
      <c r="AU263" s="18" t="s">
        <v>88</v>
      </c>
    </row>
    <row r="264" spans="2:65" s="11" customFormat="1" ht="22.9" customHeight="1">
      <c r="B264" s="121"/>
      <c r="D264" s="122" t="s">
        <v>78</v>
      </c>
      <c r="E264" s="131" t="s">
        <v>1174</v>
      </c>
      <c r="F264" s="131" t="s">
        <v>7767</v>
      </c>
      <c r="I264" s="124"/>
      <c r="J264" s="132">
        <f>BK264</f>
        <v>0</v>
      </c>
      <c r="L264" s="121"/>
      <c r="M264" s="126"/>
      <c r="P264" s="127">
        <f>SUM(P265:P285)</f>
        <v>0</v>
      </c>
      <c r="R264" s="127">
        <f>SUM(R265:R285)</f>
        <v>0</v>
      </c>
      <c r="T264" s="128">
        <f>SUM(T265:T285)</f>
        <v>0</v>
      </c>
      <c r="AR264" s="122" t="s">
        <v>86</v>
      </c>
      <c r="AT264" s="129" t="s">
        <v>78</v>
      </c>
      <c r="AU264" s="129" t="s">
        <v>86</v>
      </c>
      <c r="AY264" s="122" t="s">
        <v>305</v>
      </c>
      <c r="BK264" s="130">
        <f>SUM(BK265:BK285)</f>
        <v>0</v>
      </c>
    </row>
    <row r="265" spans="2:65" s="1" customFormat="1" ht="24.2" customHeight="1">
      <c r="B265" s="33"/>
      <c r="C265" s="133" t="s">
        <v>672</v>
      </c>
      <c r="D265" s="133" t="s">
        <v>307</v>
      </c>
      <c r="E265" s="134" t="s">
        <v>7768</v>
      </c>
      <c r="F265" s="135" t="s">
        <v>7769</v>
      </c>
      <c r="G265" s="136" t="s">
        <v>5668</v>
      </c>
      <c r="H265" s="137">
        <v>2</v>
      </c>
      <c r="I265" s="138"/>
      <c r="J265" s="139">
        <f>ROUND(I265*H265,2)</f>
        <v>0</v>
      </c>
      <c r="K265" s="135" t="s">
        <v>721</v>
      </c>
      <c r="L265" s="33"/>
      <c r="M265" s="140" t="s">
        <v>42</v>
      </c>
      <c r="N265" s="141" t="s">
        <v>50</v>
      </c>
      <c r="P265" s="142">
        <f>O265*H265</f>
        <v>0</v>
      </c>
      <c r="Q265" s="142">
        <v>0</v>
      </c>
      <c r="R265" s="142">
        <f>Q265*H265</f>
        <v>0</v>
      </c>
      <c r="S265" s="142">
        <v>0</v>
      </c>
      <c r="T265" s="143">
        <f>S265*H265</f>
        <v>0</v>
      </c>
      <c r="AR265" s="144" t="s">
        <v>311</v>
      </c>
      <c r="AT265" s="144" t="s">
        <v>307</v>
      </c>
      <c r="AU265" s="144" t="s">
        <v>88</v>
      </c>
      <c r="AY265" s="18" t="s">
        <v>305</v>
      </c>
      <c r="BE265" s="145">
        <f>IF(N265="základní",J265,0)</f>
        <v>0</v>
      </c>
      <c r="BF265" s="145">
        <f>IF(N265="snížená",J265,0)</f>
        <v>0</v>
      </c>
      <c r="BG265" s="145">
        <f>IF(N265="zákl. přenesená",J265,0)</f>
        <v>0</v>
      </c>
      <c r="BH265" s="145">
        <f>IF(N265="sníž. přenesená",J265,0)</f>
        <v>0</v>
      </c>
      <c r="BI265" s="145">
        <f>IF(N265="nulová",J265,0)</f>
        <v>0</v>
      </c>
      <c r="BJ265" s="18" t="s">
        <v>86</v>
      </c>
      <c r="BK265" s="145">
        <f>ROUND(I265*H265,2)</f>
        <v>0</v>
      </c>
      <c r="BL265" s="18" t="s">
        <v>311</v>
      </c>
      <c r="BM265" s="144" t="s">
        <v>1022</v>
      </c>
    </row>
    <row r="266" spans="2:65" s="1" customFormat="1" ht="19.5">
      <c r="B266" s="33"/>
      <c r="D266" s="146" t="s">
        <v>313</v>
      </c>
      <c r="F266" s="147" t="s">
        <v>7770</v>
      </c>
      <c r="I266" s="148"/>
      <c r="L266" s="33"/>
      <c r="M266" s="149"/>
      <c r="T266" s="54"/>
      <c r="AT266" s="18" t="s">
        <v>313</v>
      </c>
      <c r="AU266" s="18" t="s">
        <v>88</v>
      </c>
    </row>
    <row r="267" spans="2:65" s="1" customFormat="1" ht="29.25">
      <c r="B267" s="33"/>
      <c r="D267" s="146" t="s">
        <v>1012</v>
      </c>
      <c r="F267" s="189" t="s">
        <v>7771</v>
      </c>
      <c r="I267" s="148"/>
      <c r="L267" s="33"/>
      <c r="M267" s="149"/>
      <c r="T267" s="54"/>
      <c r="AT267" s="18" t="s">
        <v>1012</v>
      </c>
      <c r="AU267" s="18" t="s">
        <v>88</v>
      </c>
    </row>
    <row r="268" spans="2:65" s="1" customFormat="1" ht="16.5" customHeight="1">
      <c r="B268" s="33"/>
      <c r="C268" s="133" t="s">
        <v>679</v>
      </c>
      <c r="D268" s="133" t="s">
        <v>307</v>
      </c>
      <c r="E268" s="134" t="s">
        <v>7772</v>
      </c>
      <c r="F268" s="135" t="s">
        <v>7773</v>
      </c>
      <c r="G268" s="136" t="s">
        <v>5668</v>
      </c>
      <c r="H268" s="137">
        <v>2</v>
      </c>
      <c r="I268" s="138"/>
      <c r="J268" s="139">
        <f>ROUND(I268*H268,2)</f>
        <v>0</v>
      </c>
      <c r="K268" s="135" t="s">
        <v>721</v>
      </c>
      <c r="L268" s="33"/>
      <c r="M268" s="140" t="s">
        <v>42</v>
      </c>
      <c r="N268" s="141" t="s">
        <v>50</v>
      </c>
      <c r="P268" s="142">
        <f>O268*H268</f>
        <v>0</v>
      </c>
      <c r="Q268" s="142">
        <v>0</v>
      </c>
      <c r="R268" s="142">
        <f>Q268*H268</f>
        <v>0</v>
      </c>
      <c r="S268" s="142">
        <v>0</v>
      </c>
      <c r="T268" s="143">
        <f>S268*H268</f>
        <v>0</v>
      </c>
      <c r="AR268" s="144" t="s">
        <v>311</v>
      </c>
      <c r="AT268" s="144" t="s">
        <v>307</v>
      </c>
      <c r="AU268" s="144" t="s">
        <v>88</v>
      </c>
      <c r="AY268" s="18" t="s">
        <v>305</v>
      </c>
      <c r="BE268" s="145">
        <f>IF(N268="základní",J268,0)</f>
        <v>0</v>
      </c>
      <c r="BF268" s="145">
        <f>IF(N268="snížená",J268,0)</f>
        <v>0</v>
      </c>
      <c r="BG268" s="145">
        <f>IF(N268="zákl. přenesená",J268,0)</f>
        <v>0</v>
      </c>
      <c r="BH268" s="145">
        <f>IF(N268="sníž. přenesená",J268,0)</f>
        <v>0</v>
      </c>
      <c r="BI268" s="145">
        <f>IF(N268="nulová",J268,0)</f>
        <v>0</v>
      </c>
      <c r="BJ268" s="18" t="s">
        <v>86</v>
      </c>
      <c r="BK268" s="145">
        <f>ROUND(I268*H268,2)</f>
        <v>0</v>
      </c>
      <c r="BL268" s="18" t="s">
        <v>311</v>
      </c>
      <c r="BM268" s="144" t="s">
        <v>1037</v>
      </c>
    </row>
    <row r="269" spans="2:65" s="1" customFormat="1" ht="11.25">
      <c r="B269" s="33"/>
      <c r="D269" s="146" t="s">
        <v>313</v>
      </c>
      <c r="F269" s="147" t="s">
        <v>7774</v>
      </c>
      <c r="I269" s="148"/>
      <c r="L269" s="33"/>
      <c r="M269" s="149"/>
      <c r="T269" s="54"/>
      <c r="AT269" s="18" t="s">
        <v>313</v>
      </c>
      <c r="AU269" s="18" t="s">
        <v>88</v>
      </c>
    </row>
    <row r="270" spans="2:65" s="1" customFormat="1" ht="29.25">
      <c r="B270" s="33"/>
      <c r="D270" s="146" t="s">
        <v>1012</v>
      </c>
      <c r="F270" s="189" t="s">
        <v>7775</v>
      </c>
      <c r="I270" s="148"/>
      <c r="L270" s="33"/>
      <c r="M270" s="149"/>
      <c r="T270" s="54"/>
      <c r="AT270" s="18" t="s">
        <v>1012</v>
      </c>
      <c r="AU270" s="18" t="s">
        <v>88</v>
      </c>
    </row>
    <row r="271" spans="2:65" s="1" customFormat="1" ht="24.2" customHeight="1">
      <c r="B271" s="33"/>
      <c r="C271" s="133" t="s">
        <v>684</v>
      </c>
      <c r="D271" s="133" t="s">
        <v>307</v>
      </c>
      <c r="E271" s="134" t="s">
        <v>7776</v>
      </c>
      <c r="F271" s="135" t="s">
        <v>7777</v>
      </c>
      <c r="G271" s="136" t="s">
        <v>5668</v>
      </c>
      <c r="H271" s="137">
        <v>3</v>
      </c>
      <c r="I271" s="138"/>
      <c r="J271" s="139">
        <f>ROUND(I271*H271,2)</f>
        <v>0</v>
      </c>
      <c r="K271" s="135" t="s">
        <v>721</v>
      </c>
      <c r="L271" s="33"/>
      <c r="M271" s="140" t="s">
        <v>42</v>
      </c>
      <c r="N271" s="141" t="s">
        <v>50</v>
      </c>
      <c r="P271" s="142">
        <f>O271*H271</f>
        <v>0</v>
      </c>
      <c r="Q271" s="142">
        <v>0</v>
      </c>
      <c r="R271" s="142">
        <f>Q271*H271</f>
        <v>0</v>
      </c>
      <c r="S271" s="142">
        <v>0</v>
      </c>
      <c r="T271" s="143">
        <f>S271*H271</f>
        <v>0</v>
      </c>
      <c r="AR271" s="144" t="s">
        <v>311</v>
      </c>
      <c r="AT271" s="144" t="s">
        <v>307</v>
      </c>
      <c r="AU271" s="144" t="s">
        <v>88</v>
      </c>
      <c r="AY271" s="18" t="s">
        <v>305</v>
      </c>
      <c r="BE271" s="145">
        <f>IF(N271="základní",J271,0)</f>
        <v>0</v>
      </c>
      <c r="BF271" s="145">
        <f>IF(N271="snížená",J271,0)</f>
        <v>0</v>
      </c>
      <c r="BG271" s="145">
        <f>IF(N271="zákl. přenesená",J271,0)</f>
        <v>0</v>
      </c>
      <c r="BH271" s="145">
        <f>IF(N271="sníž. přenesená",J271,0)</f>
        <v>0</v>
      </c>
      <c r="BI271" s="145">
        <f>IF(N271="nulová",J271,0)</f>
        <v>0</v>
      </c>
      <c r="BJ271" s="18" t="s">
        <v>86</v>
      </c>
      <c r="BK271" s="145">
        <f>ROUND(I271*H271,2)</f>
        <v>0</v>
      </c>
      <c r="BL271" s="18" t="s">
        <v>311</v>
      </c>
      <c r="BM271" s="144" t="s">
        <v>1053</v>
      </c>
    </row>
    <row r="272" spans="2:65" s="1" customFormat="1" ht="19.5">
      <c r="B272" s="33"/>
      <c r="D272" s="146" t="s">
        <v>313</v>
      </c>
      <c r="F272" s="147" t="s">
        <v>7778</v>
      </c>
      <c r="I272" s="148"/>
      <c r="L272" s="33"/>
      <c r="M272" s="149"/>
      <c r="T272" s="54"/>
      <c r="AT272" s="18" t="s">
        <v>313</v>
      </c>
      <c r="AU272" s="18" t="s">
        <v>88</v>
      </c>
    </row>
    <row r="273" spans="2:65" s="1" customFormat="1" ht="29.25">
      <c r="B273" s="33"/>
      <c r="D273" s="146" t="s">
        <v>1012</v>
      </c>
      <c r="F273" s="189" t="s">
        <v>7779</v>
      </c>
      <c r="I273" s="148"/>
      <c r="L273" s="33"/>
      <c r="M273" s="149"/>
      <c r="T273" s="54"/>
      <c r="AT273" s="18" t="s">
        <v>1012</v>
      </c>
      <c r="AU273" s="18" t="s">
        <v>88</v>
      </c>
    </row>
    <row r="274" spans="2:65" s="1" customFormat="1" ht="16.5" customHeight="1">
      <c r="B274" s="33"/>
      <c r="C274" s="133" t="s">
        <v>692</v>
      </c>
      <c r="D274" s="133" t="s">
        <v>307</v>
      </c>
      <c r="E274" s="134" t="s">
        <v>7780</v>
      </c>
      <c r="F274" s="135" t="s">
        <v>7781</v>
      </c>
      <c r="G274" s="136" t="s">
        <v>5668</v>
      </c>
      <c r="H274" s="137">
        <v>0</v>
      </c>
      <c r="I274" s="138"/>
      <c r="J274" s="139">
        <f>ROUND(I274*H274,2)</f>
        <v>0</v>
      </c>
      <c r="K274" s="135" t="s">
        <v>721</v>
      </c>
      <c r="L274" s="33"/>
      <c r="M274" s="140" t="s">
        <v>42</v>
      </c>
      <c r="N274" s="141" t="s">
        <v>50</v>
      </c>
      <c r="P274" s="142">
        <f>O274*H274</f>
        <v>0</v>
      </c>
      <c r="Q274" s="142">
        <v>0</v>
      </c>
      <c r="R274" s="142">
        <f>Q274*H274</f>
        <v>0</v>
      </c>
      <c r="S274" s="142">
        <v>0</v>
      </c>
      <c r="T274" s="143">
        <f>S274*H274</f>
        <v>0</v>
      </c>
      <c r="AR274" s="144" t="s">
        <v>311</v>
      </c>
      <c r="AT274" s="144" t="s">
        <v>307</v>
      </c>
      <c r="AU274" s="144" t="s">
        <v>88</v>
      </c>
      <c r="AY274" s="18" t="s">
        <v>305</v>
      </c>
      <c r="BE274" s="145">
        <f>IF(N274="základní",J274,0)</f>
        <v>0</v>
      </c>
      <c r="BF274" s="145">
        <f>IF(N274="snížená",J274,0)</f>
        <v>0</v>
      </c>
      <c r="BG274" s="145">
        <f>IF(N274="zákl. přenesená",J274,0)</f>
        <v>0</v>
      </c>
      <c r="BH274" s="145">
        <f>IF(N274="sníž. přenesená",J274,0)</f>
        <v>0</v>
      </c>
      <c r="BI274" s="145">
        <f>IF(N274="nulová",J274,0)</f>
        <v>0</v>
      </c>
      <c r="BJ274" s="18" t="s">
        <v>86</v>
      </c>
      <c r="BK274" s="145">
        <f>ROUND(I274*H274,2)</f>
        <v>0</v>
      </c>
      <c r="BL274" s="18" t="s">
        <v>311</v>
      </c>
      <c r="BM274" s="144" t="s">
        <v>1071</v>
      </c>
    </row>
    <row r="275" spans="2:65" s="1" customFormat="1" ht="11.25">
      <c r="B275" s="33"/>
      <c r="D275" s="146" t="s">
        <v>313</v>
      </c>
      <c r="F275" s="147" t="s">
        <v>7781</v>
      </c>
      <c r="I275" s="148"/>
      <c r="L275" s="33"/>
      <c r="M275" s="149"/>
      <c r="T275" s="54"/>
      <c r="AT275" s="18" t="s">
        <v>313</v>
      </c>
      <c r="AU275" s="18" t="s">
        <v>88</v>
      </c>
    </row>
    <row r="276" spans="2:65" s="1" customFormat="1" ht="29.25">
      <c r="B276" s="33"/>
      <c r="D276" s="146" t="s">
        <v>1012</v>
      </c>
      <c r="F276" s="189" t="s">
        <v>7782</v>
      </c>
      <c r="I276" s="148"/>
      <c r="L276" s="33"/>
      <c r="M276" s="149"/>
      <c r="T276" s="54"/>
      <c r="AT276" s="18" t="s">
        <v>1012</v>
      </c>
      <c r="AU276" s="18" t="s">
        <v>88</v>
      </c>
    </row>
    <row r="277" spans="2:65" s="1" customFormat="1" ht="21.75" customHeight="1">
      <c r="B277" s="33"/>
      <c r="C277" s="133" t="s">
        <v>697</v>
      </c>
      <c r="D277" s="133" t="s">
        <v>307</v>
      </c>
      <c r="E277" s="134" t="s">
        <v>7783</v>
      </c>
      <c r="F277" s="135" t="s">
        <v>7784</v>
      </c>
      <c r="G277" s="136" t="s">
        <v>5668</v>
      </c>
      <c r="H277" s="137">
        <v>3</v>
      </c>
      <c r="I277" s="138"/>
      <c r="J277" s="139">
        <f>ROUND(I277*H277,2)</f>
        <v>0</v>
      </c>
      <c r="K277" s="135" t="s">
        <v>721</v>
      </c>
      <c r="L277" s="33"/>
      <c r="M277" s="140" t="s">
        <v>42</v>
      </c>
      <c r="N277" s="141" t="s">
        <v>50</v>
      </c>
      <c r="P277" s="142">
        <f>O277*H277</f>
        <v>0</v>
      </c>
      <c r="Q277" s="142">
        <v>0</v>
      </c>
      <c r="R277" s="142">
        <f>Q277*H277</f>
        <v>0</v>
      </c>
      <c r="S277" s="142">
        <v>0</v>
      </c>
      <c r="T277" s="143">
        <f>S277*H277</f>
        <v>0</v>
      </c>
      <c r="AR277" s="144" t="s">
        <v>311</v>
      </c>
      <c r="AT277" s="144" t="s">
        <v>307</v>
      </c>
      <c r="AU277" s="144" t="s">
        <v>88</v>
      </c>
      <c r="AY277" s="18" t="s">
        <v>305</v>
      </c>
      <c r="BE277" s="145">
        <f>IF(N277="základní",J277,0)</f>
        <v>0</v>
      </c>
      <c r="BF277" s="145">
        <f>IF(N277="snížená",J277,0)</f>
        <v>0</v>
      </c>
      <c r="BG277" s="145">
        <f>IF(N277="zákl. přenesená",J277,0)</f>
        <v>0</v>
      </c>
      <c r="BH277" s="145">
        <f>IF(N277="sníž. přenesená",J277,0)</f>
        <v>0</v>
      </c>
      <c r="BI277" s="145">
        <f>IF(N277="nulová",J277,0)</f>
        <v>0</v>
      </c>
      <c r="BJ277" s="18" t="s">
        <v>86</v>
      </c>
      <c r="BK277" s="145">
        <f>ROUND(I277*H277,2)</f>
        <v>0</v>
      </c>
      <c r="BL277" s="18" t="s">
        <v>311</v>
      </c>
      <c r="BM277" s="144" t="s">
        <v>1084</v>
      </c>
    </row>
    <row r="278" spans="2:65" s="1" customFormat="1" ht="11.25">
      <c r="B278" s="33"/>
      <c r="D278" s="146" t="s">
        <v>313</v>
      </c>
      <c r="F278" s="147" t="s">
        <v>7785</v>
      </c>
      <c r="I278" s="148"/>
      <c r="L278" s="33"/>
      <c r="M278" s="149"/>
      <c r="T278" s="54"/>
      <c r="AT278" s="18" t="s">
        <v>313</v>
      </c>
      <c r="AU278" s="18" t="s">
        <v>88</v>
      </c>
    </row>
    <row r="279" spans="2:65" s="1" customFormat="1" ht="29.25">
      <c r="B279" s="33"/>
      <c r="D279" s="146" t="s">
        <v>1012</v>
      </c>
      <c r="F279" s="189" t="s">
        <v>7786</v>
      </c>
      <c r="I279" s="148"/>
      <c r="L279" s="33"/>
      <c r="M279" s="149"/>
      <c r="T279" s="54"/>
      <c r="AT279" s="18" t="s">
        <v>1012</v>
      </c>
      <c r="AU279" s="18" t="s">
        <v>88</v>
      </c>
    </row>
    <row r="280" spans="2:65" s="1" customFormat="1" ht="21.75" customHeight="1">
      <c r="B280" s="33"/>
      <c r="C280" s="133" t="s">
        <v>705</v>
      </c>
      <c r="D280" s="133" t="s">
        <v>307</v>
      </c>
      <c r="E280" s="134" t="s">
        <v>7787</v>
      </c>
      <c r="F280" s="135" t="s">
        <v>7788</v>
      </c>
      <c r="G280" s="136" t="s">
        <v>5668</v>
      </c>
      <c r="H280" s="137">
        <v>3</v>
      </c>
      <c r="I280" s="138"/>
      <c r="J280" s="139">
        <f>ROUND(I280*H280,2)</f>
        <v>0</v>
      </c>
      <c r="K280" s="135" t="s">
        <v>721</v>
      </c>
      <c r="L280" s="33"/>
      <c r="M280" s="140" t="s">
        <v>42</v>
      </c>
      <c r="N280" s="141" t="s">
        <v>50</v>
      </c>
      <c r="P280" s="142">
        <f>O280*H280</f>
        <v>0</v>
      </c>
      <c r="Q280" s="142">
        <v>0</v>
      </c>
      <c r="R280" s="142">
        <f>Q280*H280</f>
        <v>0</v>
      </c>
      <c r="S280" s="142">
        <v>0</v>
      </c>
      <c r="T280" s="143">
        <f>S280*H280</f>
        <v>0</v>
      </c>
      <c r="AR280" s="144" t="s">
        <v>311</v>
      </c>
      <c r="AT280" s="144" t="s">
        <v>307</v>
      </c>
      <c r="AU280" s="144" t="s">
        <v>88</v>
      </c>
      <c r="AY280" s="18" t="s">
        <v>305</v>
      </c>
      <c r="BE280" s="145">
        <f>IF(N280="základní",J280,0)</f>
        <v>0</v>
      </c>
      <c r="BF280" s="145">
        <f>IF(N280="snížená",J280,0)</f>
        <v>0</v>
      </c>
      <c r="BG280" s="145">
        <f>IF(N280="zákl. přenesená",J280,0)</f>
        <v>0</v>
      </c>
      <c r="BH280" s="145">
        <f>IF(N280="sníž. přenesená",J280,0)</f>
        <v>0</v>
      </c>
      <c r="BI280" s="145">
        <f>IF(N280="nulová",J280,0)</f>
        <v>0</v>
      </c>
      <c r="BJ280" s="18" t="s">
        <v>86</v>
      </c>
      <c r="BK280" s="145">
        <f>ROUND(I280*H280,2)</f>
        <v>0</v>
      </c>
      <c r="BL280" s="18" t="s">
        <v>311</v>
      </c>
      <c r="BM280" s="144" t="s">
        <v>1106</v>
      </c>
    </row>
    <row r="281" spans="2:65" s="1" customFormat="1" ht="11.25">
      <c r="B281" s="33"/>
      <c r="D281" s="146" t="s">
        <v>313</v>
      </c>
      <c r="F281" s="147" t="s">
        <v>7789</v>
      </c>
      <c r="I281" s="148"/>
      <c r="L281" s="33"/>
      <c r="M281" s="149"/>
      <c r="T281" s="54"/>
      <c r="AT281" s="18" t="s">
        <v>313</v>
      </c>
      <c r="AU281" s="18" t="s">
        <v>88</v>
      </c>
    </row>
    <row r="282" spans="2:65" s="1" customFormat="1" ht="29.25">
      <c r="B282" s="33"/>
      <c r="D282" s="146" t="s">
        <v>1012</v>
      </c>
      <c r="F282" s="189" t="s">
        <v>7790</v>
      </c>
      <c r="I282" s="148"/>
      <c r="L282" s="33"/>
      <c r="M282" s="149"/>
      <c r="T282" s="54"/>
      <c r="AT282" s="18" t="s">
        <v>1012</v>
      </c>
      <c r="AU282" s="18" t="s">
        <v>88</v>
      </c>
    </row>
    <row r="283" spans="2:65" s="1" customFormat="1" ht="21.75" customHeight="1">
      <c r="B283" s="33"/>
      <c r="C283" s="133" t="s">
        <v>710</v>
      </c>
      <c r="D283" s="133" t="s">
        <v>307</v>
      </c>
      <c r="E283" s="134" t="s">
        <v>7791</v>
      </c>
      <c r="F283" s="135" t="s">
        <v>7792</v>
      </c>
      <c r="G283" s="136" t="s">
        <v>5668</v>
      </c>
      <c r="H283" s="137">
        <v>1</v>
      </c>
      <c r="I283" s="138"/>
      <c r="J283" s="139">
        <f>ROUND(I283*H283,2)</f>
        <v>0</v>
      </c>
      <c r="K283" s="135" t="s">
        <v>721</v>
      </c>
      <c r="L283" s="33"/>
      <c r="M283" s="140" t="s">
        <v>42</v>
      </c>
      <c r="N283" s="141" t="s">
        <v>50</v>
      </c>
      <c r="P283" s="142">
        <f>O283*H283</f>
        <v>0</v>
      </c>
      <c r="Q283" s="142">
        <v>0</v>
      </c>
      <c r="R283" s="142">
        <f>Q283*H283</f>
        <v>0</v>
      </c>
      <c r="S283" s="142">
        <v>0</v>
      </c>
      <c r="T283" s="143">
        <f>S283*H283</f>
        <v>0</v>
      </c>
      <c r="AR283" s="144" t="s">
        <v>311</v>
      </c>
      <c r="AT283" s="144" t="s">
        <v>307</v>
      </c>
      <c r="AU283" s="144" t="s">
        <v>88</v>
      </c>
      <c r="AY283" s="18" t="s">
        <v>305</v>
      </c>
      <c r="BE283" s="145">
        <f>IF(N283="základní",J283,0)</f>
        <v>0</v>
      </c>
      <c r="BF283" s="145">
        <f>IF(N283="snížená",J283,0)</f>
        <v>0</v>
      </c>
      <c r="BG283" s="145">
        <f>IF(N283="zákl. přenesená",J283,0)</f>
        <v>0</v>
      </c>
      <c r="BH283" s="145">
        <f>IF(N283="sníž. přenesená",J283,0)</f>
        <v>0</v>
      </c>
      <c r="BI283" s="145">
        <f>IF(N283="nulová",J283,0)</f>
        <v>0</v>
      </c>
      <c r="BJ283" s="18" t="s">
        <v>86</v>
      </c>
      <c r="BK283" s="145">
        <f>ROUND(I283*H283,2)</f>
        <v>0</v>
      </c>
      <c r="BL283" s="18" t="s">
        <v>311</v>
      </c>
      <c r="BM283" s="144" t="s">
        <v>1120</v>
      </c>
    </row>
    <row r="284" spans="2:65" s="1" customFormat="1" ht="11.25">
      <c r="B284" s="33"/>
      <c r="D284" s="146" t="s">
        <v>313</v>
      </c>
      <c r="F284" s="147" t="s">
        <v>7793</v>
      </c>
      <c r="I284" s="148"/>
      <c r="L284" s="33"/>
      <c r="M284" s="149"/>
      <c r="T284" s="54"/>
      <c r="AT284" s="18" t="s">
        <v>313</v>
      </c>
      <c r="AU284" s="18" t="s">
        <v>88</v>
      </c>
    </row>
    <row r="285" spans="2:65" s="1" customFormat="1" ht="29.25">
      <c r="B285" s="33"/>
      <c r="D285" s="146" t="s">
        <v>1012</v>
      </c>
      <c r="F285" s="189" t="s">
        <v>7794</v>
      </c>
      <c r="I285" s="148"/>
      <c r="L285" s="33"/>
      <c r="M285" s="149"/>
      <c r="T285" s="54"/>
      <c r="AT285" s="18" t="s">
        <v>1012</v>
      </c>
      <c r="AU285" s="18" t="s">
        <v>88</v>
      </c>
    </row>
    <row r="286" spans="2:65" s="11" customFormat="1" ht="22.9" customHeight="1">
      <c r="B286" s="121"/>
      <c r="D286" s="122" t="s">
        <v>78</v>
      </c>
      <c r="E286" s="131" t="s">
        <v>1184</v>
      </c>
      <c r="F286" s="131" t="s">
        <v>7795</v>
      </c>
      <c r="I286" s="124"/>
      <c r="J286" s="132">
        <f>BK286</f>
        <v>0</v>
      </c>
      <c r="L286" s="121"/>
      <c r="M286" s="126"/>
      <c r="P286" s="127">
        <f>SUM(P287:P292)</f>
        <v>0</v>
      </c>
      <c r="R286" s="127">
        <f>SUM(R287:R292)</f>
        <v>0</v>
      </c>
      <c r="T286" s="128">
        <f>SUM(T287:T292)</f>
        <v>0</v>
      </c>
      <c r="AR286" s="122" t="s">
        <v>86</v>
      </c>
      <c r="AT286" s="129" t="s">
        <v>78</v>
      </c>
      <c r="AU286" s="129" t="s">
        <v>86</v>
      </c>
      <c r="AY286" s="122" t="s">
        <v>305</v>
      </c>
      <c r="BK286" s="130">
        <f>SUM(BK287:BK292)</f>
        <v>0</v>
      </c>
    </row>
    <row r="287" spans="2:65" s="1" customFormat="1" ht="62.65" customHeight="1">
      <c r="B287" s="33"/>
      <c r="C287" s="133" t="s">
        <v>718</v>
      </c>
      <c r="D287" s="133" t="s">
        <v>307</v>
      </c>
      <c r="E287" s="134" t="s">
        <v>7796</v>
      </c>
      <c r="F287" s="135" t="s">
        <v>7797</v>
      </c>
      <c r="G287" s="136" t="s">
        <v>5668</v>
      </c>
      <c r="H287" s="137">
        <v>72</v>
      </c>
      <c r="I287" s="138"/>
      <c r="J287" s="139">
        <f>ROUND(I287*H287,2)</f>
        <v>0</v>
      </c>
      <c r="K287" s="135" t="s">
        <v>721</v>
      </c>
      <c r="L287" s="33"/>
      <c r="M287" s="140" t="s">
        <v>42</v>
      </c>
      <c r="N287" s="141" t="s">
        <v>50</v>
      </c>
      <c r="P287" s="142">
        <f>O287*H287</f>
        <v>0</v>
      </c>
      <c r="Q287" s="142">
        <v>0</v>
      </c>
      <c r="R287" s="142">
        <f>Q287*H287</f>
        <v>0</v>
      </c>
      <c r="S287" s="142">
        <v>0</v>
      </c>
      <c r="T287" s="143">
        <f>S287*H287</f>
        <v>0</v>
      </c>
      <c r="AR287" s="144" t="s">
        <v>311</v>
      </c>
      <c r="AT287" s="144" t="s">
        <v>307</v>
      </c>
      <c r="AU287" s="144" t="s">
        <v>88</v>
      </c>
      <c r="AY287" s="18" t="s">
        <v>305</v>
      </c>
      <c r="BE287" s="145">
        <f>IF(N287="základní",J287,0)</f>
        <v>0</v>
      </c>
      <c r="BF287" s="145">
        <f>IF(N287="snížená",J287,0)</f>
        <v>0</v>
      </c>
      <c r="BG287" s="145">
        <f>IF(N287="zákl. přenesená",J287,0)</f>
        <v>0</v>
      </c>
      <c r="BH287" s="145">
        <f>IF(N287="sníž. přenesená",J287,0)</f>
        <v>0</v>
      </c>
      <c r="BI287" s="145">
        <f>IF(N287="nulová",J287,0)</f>
        <v>0</v>
      </c>
      <c r="BJ287" s="18" t="s">
        <v>86</v>
      </c>
      <c r="BK287" s="145">
        <f>ROUND(I287*H287,2)</f>
        <v>0</v>
      </c>
      <c r="BL287" s="18" t="s">
        <v>311</v>
      </c>
      <c r="BM287" s="144" t="s">
        <v>1137</v>
      </c>
    </row>
    <row r="288" spans="2:65" s="1" customFormat="1" ht="39">
      <c r="B288" s="33"/>
      <c r="D288" s="146" t="s">
        <v>313</v>
      </c>
      <c r="F288" s="147" t="s">
        <v>7797</v>
      </c>
      <c r="I288" s="148"/>
      <c r="L288" s="33"/>
      <c r="M288" s="149"/>
      <c r="T288" s="54"/>
      <c r="AT288" s="18" t="s">
        <v>313</v>
      </c>
      <c r="AU288" s="18" t="s">
        <v>88</v>
      </c>
    </row>
    <row r="289" spans="2:65" s="1" customFormat="1" ht="29.25">
      <c r="B289" s="33"/>
      <c r="D289" s="146" t="s">
        <v>1012</v>
      </c>
      <c r="F289" s="189" t="s">
        <v>7798</v>
      </c>
      <c r="I289" s="148"/>
      <c r="L289" s="33"/>
      <c r="M289" s="149"/>
      <c r="T289" s="54"/>
      <c r="AT289" s="18" t="s">
        <v>1012</v>
      </c>
      <c r="AU289" s="18" t="s">
        <v>88</v>
      </c>
    </row>
    <row r="290" spans="2:65" s="1" customFormat="1" ht="21.75" customHeight="1">
      <c r="B290" s="33"/>
      <c r="C290" s="133" t="s">
        <v>726</v>
      </c>
      <c r="D290" s="133" t="s">
        <v>307</v>
      </c>
      <c r="E290" s="134" t="s">
        <v>7799</v>
      </c>
      <c r="F290" s="135" t="s">
        <v>7800</v>
      </c>
      <c r="G290" s="136" t="s">
        <v>5668</v>
      </c>
      <c r="H290" s="137">
        <v>124</v>
      </c>
      <c r="I290" s="138"/>
      <c r="J290" s="139">
        <f>ROUND(I290*H290,2)</f>
        <v>0</v>
      </c>
      <c r="K290" s="135" t="s">
        <v>721</v>
      </c>
      <c r="L290" s="33"/>
      <c r="M290" s="140" t="s">
        <v>42</v>
      </c>
      <c r="N290" s="141" t="s">
        <v>50</v>
      </c>
      <c r="P290" s="142">
        <f>O290*H290</f>
        <v>0</v>
      </c>
      <c r="Q290" s="142">
        <v>0</v>
      </c>
      <c r="R290" s="142">
        <f>Q290*H290</f>
        <v>0</v>
      </c>
      <c r="S290" s="142">
        <v>0</v>
      </c>
      <c r="T290" s="143">
        <f>S290*H290</f>
        <v>0</v>
      </c>
      <c r="AR290" s="144" t="s">
        <v>311</v>
      </c>
      <c r="AT290" s="144" t="s">
        <v>307</v>
      </c>
      <c r="AU290" s="144" t="s">
        <v>88</v>
      </c>
      <c r="AY290" s="18" t="s">
        <v>305</v>
      </c>
      <c r="BE290" s="145">
        <f>IF(N290="základní",J290,0)</f>
        <v>0</v>
      </c>
      <c r="BF290" s="145">
        <f>IF(N290="snížená",J290,0)</f>
        <v>0</v>
      </c>
      <c r="BG290" s="145">
        <f>IF(N290="zákl. přenesená",J290,0)</f>
        <v>0</v>
      </c>
      <c r="BH290" s="145">
        <f>IF(N290="sníž. přenesená",J290,0)</f>
        <v>0</v>
      </c>
      <c r="BI290" s="145">
        <f>IF(N290="nulová",J290,0)</f>
        <v>0</v>
      </c>
      <c r="BJ290" s="18" t="s">
        <v>86</v>
      </c>
      <c r="BK290" s="145">
        <f>ROUND(I290*H290,2)</f>
        <v>0</v>
      </c>
      <c r="BL290" s="18" t="s">
        <v>311</v>
      </c>
      <c r="BM290" s="144" t="s">
        <v>1152</v>
      </c>
    </row>
    <row r="291" spans="2:65" s="1" customFormat="1" ht="11.25">
      <c r="B291" s="33"/>
      <c r="D291" s="146" t="s">
        <v>313</v>
      </c>
      <c r="F291" s="147" t="s">
        <v>7801</v>
      </c>
      <c r="I291" s="148"/>
      <c r="L291" s="33"/>
      <c r="M291" s="149"/>
      <c r="T291" s="54"/>
      <c r="AT291" s="18" t="s">
        <v>313</v>
      </c>
      <c r="AU291" s="18" t="s">
        <v>88</v>
      </c>
    </row>
    <row r="292" spans="2:65" s="1" customFormat="1" ht="29.25">
      <c r="B292" s="33"/>
      <c r="D292" s="146" t="s">
        <v>1012</v>
      </c>
      <c r="F292" s="189" t="s">
        <v>7802</v>
      </c>
      <c r="I292" s="148"/>
      <c r="L292" s="33"/>
      <c r="M292" s="149"/>
      <c r="T292" s="54"/>
      <c r="AT292" s="18" t="s">
        <v>1012</v>
      </c>
      <c r="AU292" s="18" t="s">
        <v>88</v>
      </c>
    </row>
    <row r="293" spans="2:65" s="11" customFormat="1" ht="22.9" customHeight="1">
      <c r="B293" s="121"/>
      <c r="D293" s="122" t="s">
        <v>78</v>
      </c>
      <c r="E293" s="131" t="s">
        <v>1192</v>
      </c>
      <c r="F293" s="131" t="s">
        <v>7803</v>
      </c>
      <c r="I293" s="124"/>
      <c r="J293" s="132">
        <f>BK293</f>
        <v>0</v>
      </c>
      <c r="L293" s="121"/>
      <c r="M293" s="126"/>
      <c r="P293" s="127">
        <f>SUM(P294:P299)</f>
        <v>0</v>
      </c>
      <c r="R293" s="127">
        <f>SUM(R294:R299)</f>
        <v>0</v>
      </c>
      <c r="T293" s="128">
        <f>SUM(T294:T299)</f>
        <v>0</v>
      </c>
      <c r="AR293" s="122" t="s">
        <v>86</v>
      </c>
      <c r="AT293" s="129" t="s">
        <v>78</v>
      </c>
      <c r="AU293" s="129" t="s">
        <v>86</v>
      </c>
      <c r="AY293" s="122" t="s">
        <v>305</v>
      </c>
      <c r="BK293" s="130">
        <f>SUM(BK294:BK299)</f>
        <v>0</v>
      </c>
    </row>
    <row r="294" spans="2:65" s="1" customFormat="1" ht="62.65" customHeight="1">
      <c r="B294" s="33"/>
      <c r="C294" s="133" t="s">
        <v>734</v>
      </c>
      <c r="D294" s="133" t="s">
        <v>307</v>
      </c>
      <c r="E294" s="134" t="s">
        <v>7804</v>
      </c>
      <c r="F294" s="135" t="s">
        <v>7797</v>
      </c>
      <c r="G294" s="136" t="s">
        <v>5668</v>
      </c>
      <c r="H294" s="137">
        <v>73</v>
      </c>
      <c r="I294" s="138"/>
      <c r="J294" s="139">
        <f>ROUND(I294*H294,2)</f>
        <v>0</v>
      </c>
      <c r="K294" s="135" t="s">
        <v>721</v>
      </c>
      <c r="L294" s="33"/>
      <c r="M294" s="140" t="s">
        <v>42</v>
      </c>
      <c r="N294" s="141" t="s">
        <v>50</v>
      </c>
      <c r="P294" s="142">
        <f>O294*H294</f>
        <v>0</v>
      </c>
      <c r="Q294" s="142">
        <v>0</v>
      </c>
      <c r="R294" s="142">
        <f>Q294*H294</f>
        <v>0</v>
      </c>
      <c r="S294" s="142">
        <v>0</v>
      </c>
      <c r="T294" s="143">
        <f>S294*H294</f>
        <v>0</v>
      </c>
      <c r="AR294" s="144" t="s">
        <v>311</v>
      </c>
      <c r="AT294" s="144" t="s">
        <v>307</v>
      </c>
      <c r="AU294" s="144" t="s">
        <v>88</v>
      </c>
      <c r="AY294" s="18" t="s">
        <v>305</v>
      </c>
      <c r="BE294" s="145">
        <f>IF(N294="základní",J294,0)</f>
        <v>0</v>
      </c>
      <c r="BF294" s="145">
        <f>IF(N294="snížená",J294,0)</f>
        <v>0</v>
      </c>
      <c r="BG294" s="145">
        <f>IF(N294="zákl. přenesená",J294,0)</f>
        <v>0</v>
      </c>
      <c r="BH294" s="145">
        <f>IF(N294="sníž. přenesená",J294,0)</f>
        <v>0</v>
      </c>
      <c r="BI294" s="145">
        <f>IF(N294="nulová",J294,0)</f>
        <v>0</v>
      </c>
      <c r="BJ294" s="18" t="s">
        <v>86</v>
      </c>
      <c r="BK294" s="145">
        <f>ROUND(I294*H294,2)</f>
        <v>0</v>
      </c>
      <c r="BL294" s="18" t="s">
        <v>311</v>
      </c>
      <c r="BM294" s="144" t="s">
        <v>1166</v>
      </c>
    </row>
    <row r="295" spans="2:65" s="1" customFormat="1" ht="39">
      <c r="B295" s="33"/>
      <c r="D295" s="146" t="s">
        <v>313</v>
      </c>
      <c r="F295" s="147" t="s">
        <v>7797</v>
      </c>
      <c r="I295" s="148"/>
      <c r="L295" s="33"/>
      <c r="M295" s="149"/>
      <c r="T295" s="54"/>
      <c r="AT295" s="18" t="s">
        <v>313</v>
      </c>
      <c r="AU295" s="18" t="s">
        <v>88</v>
      </c>
    </row>
    <row r="296" spans="2:65" s="1" customFormat="1" ht="29.25">
      <c r="B296" s="33"/>
      <c r="D296" s="146" t="s">
        <v>1012</v>
      </c>
      <c r="F296" s="189" t="s">
        <v>7805</v>
      </c>
      <c r="I296" s="148"/>
      <c r="L296" s="33"/>
      <c r="M296" s="149"/>
      <c r="T296" s="54"/>
      <c r="AT296" s="18" t="s">
        <v>1012</v>
      </c>
      <c r="AU296" s="18" t="s">
        <v>88</v>
      </c>
    </row>
    <row r="297" spans="2:65" s="1" customFormat="1" ht="21.75" customHeight="1">
      <c r="B297" s="33"/>
      <c r="C297" s="133" t="s">
        <v>742</v>
      </c>
      <c r="D297" s="133" t="s">
        <v>307</v>
      </c>
      <c r="E297" s="134" t="s">
        <v>7806</v>
      </c>
      <c r="F297" s="135" t="s">
        <v>7800</v>
      </c>
      <c r="G297" s="136" t="s">
        <v>5668</v>
      </c>
      <c r="H297" s="137">
        <v>122</v>
      </c>
      <c r="I297" s="138"/>
      <c r="J297" s="139">
        <f>ROUND(I297*H297,2)</f>
        <v>0</v>
      </c>
      <c r="K297" s="135" t="s">
        <v>721</v>
      </c>
      <c r="L297" s="33"/>
      <c r="M297" s="140" t="s">
        <v>42</v>
      </c>
      <c r="N297" s="141" t="s">
        <v>50</v>
      </c>
      <c r="P297" s="142">
        <f>O297*H297</f>
        <v>0</v>
      </c>
      <c r="Q297" s="142">
        <v>0</v>
      </c>
      <c r="R297" s="142">
        <f>Q297*H297</f>
        <v>0</v>
      </c>
      <c r="S297" s="142">
        <v>0</v>
      </c>
      <c r="T297" s="143">
        <f>S297*H297</f>
        <v>0</v>
      </c>
      <c r="AR297" s="144" t="s">
        <v>311</v>
      </c>
      <c r="AT297" s="144" t="s">
        <v>307</v>
      </c>
      <c r="AU297" s="144" t="s">
        <v>88</v>
      </c>
      <c r="AY297" s="18" t="s">
        <v>305</v>
      </c>
      <c r="BE297" s="145">
        <f>IF(N297="základní",J297,0)</f>
        <v>0</v>
      </c>
      <c r="BF297" s="145">
        <f>IF(N297="snížená",J297,0)</f>
        <v>0</v>
      </c>
      <c r="BG297" s="145">
        <f>IF(N297="zákl. přenesená",J297,0)</f>
        <v>0</v>
      </c>
      <c r="BH297" s="145">
        <f>IF(N297="sníž. přenesená",J297,0)</f>
        <v>0</v>
      </c>
      <c r="BI297" s="145">
        <f>IF(N297="nulová",J297,0)</f>
        <v>0</v>
      </c>
      <c r="BJ297" s="18" t="s">
        <v>86</v>
      </c>
      <c r="BK297" s="145">
        <f>ROUND(I297*H297,2)</f>
        <v>0</v>
      </c>
      <c r="BL297" s="18" t="s">
        <v>311</v>
      </c>
      <c r="BM297" s="144" t="s">
        <v>1184</v>
      </c>
    </row>
    <row r="298" spans="2:65" s="1" customFormat="1" ht="11.25">
      <c r="B298" s="33"/>
      <c r="D298" s="146" t="s">
        <v>313</v>
      </c>
      <c r="F298" s="147" t="s">
        <v>7801</v>
      </c>
      <c r="I298" s="148"/>
      <c r="L298" s="33"/>
      <c r="M298" s="149"/>
      <c r="T298" s="54"/>
      <c r="AT298" s="18" t="s">
        <v>313</v>
      </c>
      <c r="AU298" s="18" t="s">
        <v>88</v>
      </c>
    </row>
    <row r="299" spans="2:65" s="1" customFormat="1" ht="29.25">
      <c r="B299" s="33"/>
      <c r="D299" s="146" t="s">
        <v>1012</v>
      </c>
      <c r="F299" s="189" t="s">
        <v>7807</v>
      </c>
      <c r="I299" s="148"/>
      <c r="L299" s="33"/>
      <c r="M299" s="149"/>
      <c r="T299" s="54"/>
      <c r="AT299" s="18" t="s">
        <v>1012</v>
      </c>
      <c r="AU299" s="18" t="s">
        <v>88</v>
      </c>
    </row>
    <row r="300" spans="2:65" s="11" customFormat="1" ht="22.9" customHeight="1">
      <c r="B300" s="121"/>
      <c r="D300" s="122" t="s">
        <v>78</v>
      </c>
      <c r="E300" s="131" t="s">
        <v>1197</v>
      </c>
      <c r="F300" s="131" t="s">
        <v>7808</v>
      </c>
      <c r="I300" s="124"/>
      <c r="J300" s="132">
        <f>BK300</f>
        <v>0</v>
      </c>
      <c r="L300" s="121"/>
      <c r="M300" s="126"/>
      <c r="P300" s="127">
        <f>SUM(P301:P306)</f>
        <v>0</v>
      </c>
      <c r="R300" s="127">
        <f>SUM(R301:R306)</f>
        <v>0</v>
      </c>
      <c r="T300" s="128">
        <f>SUM(T301:T306)</f>
        <v>0</v>
      </c>
      <c r="AR300" s="122" t="s">
        <v>86</v>
      </c>
      <c r="AT300" s="129" t="s">
        <v>78</v>
      </c>
      <c r="AU300" s="129" t="s">
        <v>86</v>
      </c>
      <c r="AY300" s="122" t="s">
        <v>305</v>
      </c>
      <c r="BK300" s="130">
        <f>SUM(BK301:BK306)</f>
        <v>0</v>
      </c>
    </row>
    <row r="301" spans="2:65" s="1" customFormat="1" ht="62.65" customHeight="1">
      <c r="B301" s="33"/>
      <c r="C301" s="133" t="s">
        <v>747</v>
      </c>
      <c r="D301" s="133" t="s">
        <v>307</v>
      </c>
      <c r="E301" s="134" t="s">
        <v>7809</v>
      </c>
      <c r="F301" s="135" t="s">
        <v>7797</v>
      </c>
      <c r="G301" s="136" t="s">
        <v>5668</v>
      </c>
      <c r="H301" s="137">
        <v>4</v>
      </c>
      <c r="I301" s="138"/>
      <c r="J301" s="139">
        <f>ROUND(I301*H301,2)</f>
        <v>0</v>
      </c>
      <c r="K301" s="135" t="s">
        <v>721</v>
      </c>
      <c r="L301" s="33"/>
      <c r="M301" s="140" t="s">
        <v>42</v>
      </c>
      <c r="N301" s="141" t="s">
        <v>50</v>
      </c>
      <c r="P301" s="142">
        <f>O301*H301</f>
        <v>0</v>
      </c>
      <c r="Q301" s="142">
        <v>0</v>
      </c>
      <c r="R301" s="142">
        <f>Q301*H301</f>
        <v>0</v>
      </c>
      <c r="S301" s="142">
        <v>0</v>
      </c>
      <c r="T301" s="143">
        <f>S301*H301</f>
        <v>0</v>
      </c>
      <c r="AR301" s="144" t="s">
        <v>311</v>
      </c>
      <c r="AT301" s="144" t="s">
        <v>307</v>
      </c>
      <c r="AU301" s="144" t="s">
        <v>88</v>
      </c>
      <c r="AY301" s="18" t="s">
        <v>305</v>
      </c>
      <c r="BE301" s="145">
        <f>IF(N301="základní",J301,0)</f>
        <v>0</v>
      </c>
      <c r="BF301" s="145">
        <f>IF(N301="snížená",J301,0)</f>
        <v>0</v>
      </c>
      <c r="BG301" s="145">
        <f>IF(N301="zákl. přenesená",J301,0)</f>
        <v>0</v>
      </c>
      <c r="BH301" s="145">
        <f>IF(N301="sníž. přenesená",J301,0)</f>
        <v>0</v>
      </c>
      <c r="BI301" s="145">
        <f>IF(N301="nulová",J301,0)</f>
        <v>0</v>
      </c>
      <c r="BJ301" s="18" t="s">
        <v>86</v>
      </c>
      <c r="BK301" s="145">
        <f>ROUND(I301*H301,2)</f>
        <v>0</v>
      </c>
      <c r="BL301" s="18" t="s">
        <v>311</v>
      </c>
      <c r="BM301" s="144" t="s">
        <v>1197</v>
      </c>
    </row>
    <row r="302" spans="2:65" s="1" customFormat="1" ht="39">
      <c r="B302" s="33"/>
      <c r="D302" s="146" t="s">
        <v>313</v>
      </c>
      <c r="F302" s="147" t="s">
        <v>7797</v>
      </c>
      <c r="I302" s="148"/>
      <c r="L302" s="33"/>
      <c r="M302" s="149"/>
      <c r="T302" s="54"/>
      <c r="AT302" s="18" t="s">
        <v>313</v>
      </c>
      <c r="AU302" s="18" t="s">
        <v>88</v>
      </c>
    </row>
    <row r="303" spans="2:65" s="1" customFormat="1" ht="29.25">
      <c r="B303" s="33"/>
      <c r="D303" s="146" t="s">
        <v>1012</v>
      </c>
      <c r="F303" s="189" t="s">
        <v>7810</v>
      </c>
      <c r="I303" s="148"/>
      <c r="L303" s="33"/>
      <c r="M303" s="149"/>
      <c r="T303" s="54"/>
      <c r="AT303" s="18" t="s">
        <v>1012</v>
      </c>
      <c r="AU303" s="18" t="s">
        <v>88</v>
      </c>
    </row>
    <row r="304" spans="2:65" s="1" customFormat="1" ht="21.75" customHeight="1">
      <c r="B304" s="33"/>
      <c r="C304" s="133" t="s">
        <v>755</v>
      </c>
      <c r="D304" s="133" t="s">
        <v>307</v>
      </c>
      <c r="E304" s="134" t="s">
        <v>7811</v>
      </c>
      <c r="F304" s="135" t="s">
        <v>7800</v>
      </c>
      <c r="G304" s="136" t="s">
        <v>5668</v>
      </c>
      <c r="H304" s="137">
        <v>9</v>
      </c>
      <c r="I304" s="138"/>
      <c r="J304" s="139">
        <f>ROUND(I304*H304,2)</f>
        <v>0</v>
      </c>
      <c r="K304" s="135" t="s">
        <v>721</v>
      </c>
      <c r="L304" s="33"/>
      <c r="M304" s="140" t="s">
        <v>42</v>
      </c>
      <c r="N304" s="141" t="s">
        <v>50</v>
      </c>
      <c r="P304" s="142">
        <f>O304*H304</f>
        <v>0</v>
      </c>
      <c r="Q304" s="142">
        <v>0</v>
      </c>
      <c r="R304" s="142">
        <f>Q304*H304</f>
        <v>0</v>
      </c>
      <c r="S304" s="142">
        <v>0</v>
      </c>
      <c r="T304" s="143">
        <f>S304*H304</f>
        <v>0</v>
      </c>
      <c r="AR304" s="144" t="s">
        <v>311</v>
      </c>
      <c r="AT304" s="144" t="s">
        <v>307</v>
      </c>
      <c r="AU304" s="144" t="s">
        <v>88</v>
      </c>
      <c r="AY304" s="18" t="s">
        <v>305</v>
      </c>
      <c r="BE304" s="145">
        <f>IF(N304="základní",J304,0)</f>
        <v>0</v>
      </c>
      <c r="BF304" s="145">
        <f>IF(N304="snížená",J304,0)</f>
        <v>0</v>
      </c>
      <c r="BG304" s="145">
        <f>IF(N304="zákl. přenesená",J304,0)</f>
        <v>0</v>
      </c>
      <c r="BH304" s="145">
        <f>IF(N304="sníž. přenesená",J304,0)</f>
        <v>0</v>
      </c>
      <c r="BI304" s="145">
        <f>IF(N304="nulová",J304,0)</f>
        <v>0</v>
      </c>
      <c r="BJ304" s="18" t="s">
        <v>86</v>
      </c>
      <c r="BK304" s="145">
        <f>ROUND(I304*H304,2)</f>
        <v>0</v>
      </c>
      <c r="BL304" s="18" t="s">
        <v>311</v>
      </c>
      <c r="BM304" s="144" t="s">
        <v>1210</v>
      </c>
    </row>
    <row r="305" spans="2:65" s="1" customFormat="1" ht="11.25">
      <c r="B305" s="33"/>
      <c r="D305" s="146" t="s">
        <v>313</v>
      </c>
      <c r="F305" s="147" t="s">
        <v>7801</v>
      </c>
      <c r="I305" s="148"/>
      <c r="L305" s="33"/>
      <c r="M305" s="149"/>
      <c r="T305" s="54"/>
      <c r="AT305" s="18" t="s">
        <v>313</v>
      </c>
      <c r="AU305" s="18" t="s">
        <v>88</v>
      </c>
    </row>
    <row r="306" spans="2:65" s="1" customFormat="1" ht="29.25">
      <c r="B306" s="33"/>
      <c r="D306" s="146" t="s">
        <v>1012</v>
      </c>
      <c r="F306" s="189" t="s">
        <v>7812</v>
      </c>
      <c r="I306" s="148"/>
      <c r="L306" s="33"/>
      <c r="M306" s="149"/>
      <c r="T306" s="54"/>
      <c r="AT306" s="18" t="s">
        <v>1012</v>
      </c>
      <c r="AU306" s="18" t="s">
        <v>88</v>
      </c>
    </row>
    <row r="307" spans="2:65" s="11" customFormat="1" ht="25.9" customHeight="1">
      <c r="B307" s="121"/>
      <c r="D307" s="122" t="s">
        <v>78</v>
      </c>
      <c r="E307" s="123" t="s">
        <v>88</v>
      </c>
      <c r="F307" s="123" t="s">
        <v>7813</v>
      </c>
      <c r="I307" s="124"/>
      <c r="J307" s="125">
        <f>BK307</f>
        <v>0</v>
      </c>
      <c r="L307" s="121"/>
      <c r="M307" s="126"/>
      <c r="P307" s="127">
        <f>P308+P336</f>
        <v>0</v>
      </c>
      <c r="R307" s="127">
        <f>R308+R336</f>
        <v>0</v>
      </c>
      <c r="T307" s="128">
        <f>T308+T336</f>
        <v>0</v>
      </c>
      <c r="AR307" s="122" t="s">
        <v>86</v>
      </c>
      <c r="AT307" s="129" t="s">
        <v>78</v>
      </c>
      <c r="AU307" s="129" t="s">
        <v>79</v>
      </c>
      <c r="AY307" s="122" t="s">
        <v>305</v>
      </c>
      <c r="BK307" s="130">
        <f>BK308+BK336</f>
        <v>0</v>
      </c>
    </row>
    <row r="308" spans="2:65" s="11" customFormat="1" ht="22.9" customHeight="1">
      <c r="B308" s="121"/>
      <c r="D308" s="122" t="s">
        <v>78</v>
      </c>
      <c r="E308" s="131" t="s">
        <v>7</v>
      </c>
      <c r="F308" s="131" t="s">
        <v>7814</v>
      </c>
      <c r="I308" s="124"/>
      <c r="J308" s="132">
        <f>BK308</f>
        <v>0</v>
      </c>
      <c r="L308" s="121"/>
      <c r="M308" s="126"/>
      <c r="P308" s="127">
        <f>SUM(P309:P335)</f>
        <v>0</v>
      </c>
      <c r="R308" s="127">
        <f>SUM(R309:R335)</f>
        <v>0</v>
      </c>
      <c r="T308" s="128">
        <f>SUM(T309:T335)</f>
        <v>0</v>
      </c>
      <c r="AR308" s="122" t="s">
        <v>86</v>
      </c>
      <c r="AT308" s="129" t="s">
        <v>78</v>
      </c>
      <c r="AU308" s="129" t="s">
        <v>86</v>
      </c>
      <c r="AY308" s="122" t="s">
        <v>305</v>
      </c>
      <c r="BK308" s="130">
        <f>SUM(BK309:BK335)</f>
        <v>0</v>
      </c>
    </row>
    <row r="309" spans="2:65" s="1" customFormat="1" ht="24.2" customHeight="1">
      <c r="B309" s="33"/>
      <c r="C309" s="133" t="s">
        <v>760</v>
      </c>
      <c r="D309" s="133" t="s">
        <v>307</v>
      </c>
      <c r="E309" s="134" t="s">
        <v>7815</v>
      </c>
      <c r="F309" s="135" t="s">
        <v>7816</v>
      </c>
      <c r="G309" s="136" t="s">
        <v>5668</v>
      </c>
      <c r="H309" s="137">
        <v>1</v>
      </c>
      <c r="I309" s="138"/>
      <c r="J309" s="139">
        <f>ROUND(I309*H309,2)</f>
        <v>0</v>
      </c>
      <c r="K309" s="135" t="s">
        <v>721</v>
      </c>
      <c r="L309" s="33"/>
      <c r="M309" s="140" t="s">
        <v>42</v>
      </c>
      <c r="N309" s="141" t="s">
        <v>50</v>
      </c>
      <c r="P309" s="142">
        <f>O309*H309</f>
        <v>0</v>
      </c>
      <c r="Q309" s="142">
        <v>0</v>
      </c>
      <c r="R309" s="142">
        <f>Q309*H309</f>
        <v>0</v>
      </c>
      <c r="S309" s="142">
        <v>0</v>
      </c>
      <c r="T309" s="143">
        <f>S309*H309</f>
        <v>0</v>
      </c>
      <c r="AR309" s="144" t="s">
        <v>311</v>
      </c>
      <c r="AT309" s="144" t="s">
        <v>307</v>
      </c>
      <c r="AU309" s="144" t="s">
        <v>88</v>
      </c>
      <c r="AY309" s="18" t="s">
        <v>305</v>
      </c>
      <c r="BE309" s="145">
        <f>IF(N309="základní",J309,0)</f>
        <v>0</v>
      </c>
      <c r="BF309" s="145">
        <f>IF(N309="snížená",J309,0)</f>
        <v>0</v>
      </c>
      <c r="BG309" s="145">
        <f>IF(N309="zákl. přenesená",J309,0)</f>
        <v>0</v>
      </c>
      <c r="BH309" s="145">
        <f>IF(N309="sníž. přenesená",J309,0)</f>
        <v>0</v>
      </c>
      <c r="BI309" s="145">
        <f>IF(N309="nulová",J309,0)</f>
        <v>0</v>
      </c>
      <c r="BJ309" s="18" t="s">
        <v>86</v>
      </c>
      <c r="BK309" s="145">
        <f>ROUND(I309*H309,2)</f>
        <v>0</v>
      </c>
      <c r="BL309" s="18" t="s">
        <v>311</v>
      </c>
      <c r="BM309" s="144" t="s">
        <v>1224</v>
      </c>
    </row>
    <row r="310" spans="2:65" s="1" customFormat="1" ht="11.25">
      <c r="B310" s="33"/>
      <c r="D310" s="146" t="s">
        <v>313</v>
      </c>
      <c r="F310" s="147" t="s">
        <v>7816</v>
      </c>
      <c r="I310" s="148"/>
      <c r="L310" s="33"/>
      <c r="M310" s="149"/>
      <c r="T310" s="54"/>
      <c r="AT310" s="18" t="s">
        <v>313</v>
      </c>
      <c r="AU310" s="18" t="s">
        <v>88</v>
      </c>
    </row>
    <row r="311" spans="2:65" s="1" customFormat="1" ht="29.25">
      <c r="B311" s="33"/>
      <c r="D311" s="146" t="s">
        <v>1012</v>
      </c>
      <c r="F311" s="189" t="s">
        <v>7817</v>
      </c>
      <c r="I311" s="148"/>
      <c r="L311" s="33"/>
      <c r="M311" s="149"/>
      <c r="T311" s="54"/>
      <c r="AT311" s="18" t="s">
        <v>1012</v>
      </c>
      <c r="AU311" s="18" t="s">
        <v>88</v>
      </c>
    </row>
    <row r="312" spans="2:65" s="1" customFormat="1" ht="24.2" customHeight="1">
      <c r="B312" s="33"/>
      <c r="C312" s="133" t="s">
        <v>768</v>
      </c>
      <c r="D312" s="133" t="s">
        <v>307</v>
      </c>
      <c r="E312" s="134" t="s">
        <v>7818</v>
      </c>
      <c r="F312" s="135" t="s">
        <v>7819</v>
      </c>
      <c r="G312" s="136" t="s">
        <v>5668</v>
      </c>
      <c r="H312" s="137">
        <v>2</v>
      </c>
      <c r="I312" s="138"/>
      <c r="J312" s="139">
        <f>ROUND(I312*H312,2)</f>
        <v>0</v>
      </c>
      <c r="K312" s="135" t="s">
        <v>721</v>
      </c>
      <c r="L312" s="33"/>
      <c r="M312" s="140" t="s">
        <v>42</v>
      </c>
      <c r="N312" s="141" t="s">
        <v>50</v>
      </c>
      <c r="P312" s="142">
        <f>O312*H312</f>
        <v>0</v>
      </c>
      <c r="Q312" s="142">
        <v>0</v>
      </c>
      <c r="R312" s="142">
        <f>Q312*H312</f>
        <v>0</v>
      </c>
      <c r="S312" s="142">
        <v>0</v>
      </c>
      <c r="T312" s="143">
        <f>S312*H312</f>
        <v>0</v>
      </c>
      <c r="AR312" s="144" t="s">
        <v>311</v>
      </c>
      <c r="AT312" s="144" t="s">
        <v>307</v>
      </c>
      <c r="AU312" s="144" t="s">
        <v>88</v>
      </c>
      <c r="AY312" s="18" t="s">
        <v>305</v>
      </c>
      <c r="BE312" s="145">
        <f>IF(N312="základní",J312,0)</f>
        <v>0</v>
      </c>
      <c r="BF312" s="145">
        <f>IF(N312="snížená",J312,0)</f>
        <v>0</v>
      </c>
      <c r="BG312" s="145">
        <f>IF(N312="zákl. přenesená",J312,0)</f>
        <v>0</v>
      </c>
      <c r="BH312" s="145">
        <f>IF(N312="sníž. přenesená",J312,0)</f>
        <v>0</v>
      </c>
      <c r="BI312" s="145">
        <f>IF(N312="nulová",J312,0)</f>
        <v>0</v>
      </c>
      <c r="BJ312" s="18" t="s">
        <v>86</v>
      </c>
      <c r="BK312" s="145">
        <f>ROUND(I312*H312,2)</f>
        <v>0</v>
      </c>
      <c r="BL312" s="18" t="s">
        <v>311</v>
      </c>
      <c r="BM312" s="144" t="s">
        <v>1242</v>
      </c>
    </row>
    <row r="313" spans="2:65" s="1" customFormat="1" ht="19.5">
      <c r="B313" s="33"/>
      <c r="D313" s="146" t="s">
        <v>313</v>
      </c>
      <c r="F313" s="147" t="s">
        <v>7819</v>
      </c>
      <c r="I313" s="148"/>
      <c r="L313" s="33"/>
      <c r="M313" s="149"/>
      <c r="T313" s="54"/>
      <c r="AT313" s="18" t="s">
        <v>313</v>
      </c>
      <c r="AU313" s="18" t="s">
        <v>88</v>
      </c>
    </row>
    <row r="314" spans="2:65" s="1" customFormat="1" ht="29.25">
      <c r="B314" s="33"/>
      <c r="D314" s="146" t="s">
        <v>1012</v>
      </c>
      <c r="F314" s="189" t="s">
        <v>7820</v>
      </c>
      <c r="I314" s="148"/>
      <c r="L314" s="33"/>
      <c r="M314" s="149"/>
      <c r="T314" s="54"/>
      <c r="AT314" s="18" t="s">
        <v>1012</v>
      </c>
      <c r="AU314" s="18" t="s">
        <v>88</v>
      </c>
    </row>
    <row r="315" spans="2:65" s="1" customFormat="1" ht="24.2" customHeight="1">
      <c r="B315" s="33"/>
      <c r="C315" s="133" t="s">
        <v>771</v>
      </c>
      <c r="D315" s="133" t="s">
        <v>307</v>
      </c>
      <c r="E315" s="134" t="s">
        <v>7821</v>
      </c>
      <c r="F315" s="135" t="s">
        <v>7822</v>
      </c>
      <c r="G315" s="136" t="s">
        <v>5668</v>
      </c>
      <c r="H315" s="137">
        <v>1</v>
      </c>
      <c r="I315" s="138"/>
      <c r="J315" s="139">
        <f>ROUND(I315*H315,2)</f>
        <v>0</v>
      </c>
      <c r="K315" s="135" t="s">
        <v>721</v>
      </c>
      <c r="L315" s="33"/>
      <c r="M315" s="140" t="s">
        <v>42</v>
      </c>
      <c r="N315" s="141" t="s">
        <v>50</v>
      </c>
      <c r="P315" s="142">
        <f>O315*H315</f>
        <v>0</v>
      </c>
      <c r="Q315" s="142">
        <v>0</v>
      </c>
      <c r="R315" s="142">
        <f>Q315*H315</f>
        <v>0</v>
      </c>
      <c r="S315" s="142">
        <v>0</v>
      </c>
      <c r="T315" s="143">
        <f>S315*H315</f>
        <v>0</v>
      </c>
      <c r="AR315" s="144" t="s">
        <v>311</v>
      </c>
      <c r="AT315" s="144" t="s">
        <v>307</v>
      </c>
      <c r="AU315" s="144" t="s">
        <v>88</v>
      </c>
      <c r="AY315" s="18" t="s">
        <v>305</v>
      </c>
      <c r="BE315" s="145">
        <f>IF(N315="základní",J315,0)</f>
        <v>0</v>
      </c>
      <c r="BF315" s="145">
        <f>IF(N315="snížená",J315,0)</f>
        <v>0</v>
      </c>
      <c r="BG315" s="145">
        <f>IF(N315="zákl. přenesená",J315,0)</f>
        <v>0</v>
      </c>
      <c r="BH315" s="145">
        <f>IF(N315="sníž. přenesená",J315,0)</f>
        <v>0</v>
      </c>
      <c r="BI315" s="145">
        <f>IF(N315="nulová",J315,0)</f>
        <v>0</v>
      </c>
      <c r="BJ315" s="18" t="s">
        <v>86</v>
      </c>
      <c r="BK315" s="145">
        <f>ROUND(I315*H315,2)</f>
        <v>0</v>
      </c>
      <c r="BL315" s="18" t="s">
        <v>311</v>
      </c>
      <c r="BM315" s="144" t="s">
        <v>1253</v>
      </c>
    </row>
    <row r="316" spans="2:65" s="1" customFormat="1" ht="19.5">
      <c r="B316" s="33"/>
      <c r="D316" s="146" t="s">
        <v>313</v>
      </c>
      <c r="F316" s="147" t="s">
        <v>7822</v>
      </c>
      <c r="I316" s="148"/>
      <c r="L316" s="33"/>
      <c r="M316" s="149"/>
      <c r="T316" s="54"/>
      <c r="AT316" s="18" t="s">
        <v>313</v>
      </c>
      <c r="AU316" s="18" t="s">
        <v>88</v>
      </c>
    </row>
    <row r="317" spans="2:65" s="1" customFormat="1" ht="29.25">
      <c r="B317" s="33"/>
      <c r="D317" s="146" t="s">
        <v>1012</v>
      </c>
      <c r="F317" s="189" t="s">
        <v>7823</v>
      </c>
      <c r="I317" s="148"/>
      <c r="L317" s="33"/>
      <c r="M317" s="149"/>
      <c r="T317" s="54"/>
      <c r="AT317" s="18" t="s">
        <v>1012</v>
      </c>
      <c r="AU317" s="18" t="s">
        <v>88</v>
      </c>
    </row>
    <row r="318" spans="2:65" s="1" customFormat="1" ht="16.5" customHeight="1">
      <c r="B318" s="33"/>
      <c r="C318" s="133" t="s">
        <v>781</v>
      </c>
      <c r="D318" s="133" t="s">
        <v>307</v>
      </c>
      <c r="E318" s="134" t="s">
        <v>7824</v>
      </c>
      <c r="F318" s="135" t="s">
        <v>7825</v>
      </c>
      <c r="G318" s="136" t="s">
        <v>5668</v>
      </c>
      <c r="H318" s="137">
        <v>3</v>
      </c>
      <c r="I318" s="138"/>
      <c r="J318" s="139">
        <f>ROUND(I318*H318,2)</f>
        <v>0</v>
      </c>
      <c r="K318" s="135" t="s">
        <v>721</v>
      </c>
      <c r="L318" s="33"/>
      <c r="M318" s="140" t="s">
        <v>42</v>
      </c>
      <c r="N318" s="141" t="s">
        <v>50</v>
      </c>
      <c r="P318" s="142">
        <f>O318*H318</f>
        <v>0</v>
      </c>
      <c r="Q318" s="142">
        <v>0</v>
      </c>
      <c r="R318" s="142">
        <f>Q318*H318</f>
        <v>0</v>
      </c>
      <c r="S318" s="142">
        <v>0</v>
      </c>
      <c r="T318" s="143">
        <f>S318*H318</f>
        <v>0</v>
      </c>
      <c r="AR318" s="144" t="s">
        <v>311</v>
      </c>
      <c r="AT318" s="144" t="s">
        <v>307</v>
      </c>
      <c r="AU318" s="144" t="s">
        <v>88</v>
      </c>
      <c r="AY318" s="18" t="s">
        <v>305</v>
      </c>
      <c r="BE318" s="145">
        <f>IF(N318="základní",J318,0)</f>
        <v>0</v>
      </c>
      <c r="BF318" s="145">
        <f>IF(N318="snížená",J318,0)</f>
        <v>0</v>
      </c>
      <c r="BG318" s="145">
        <f>IF(N318="zákl. přenesená",J318,0)</f>
        <v>0</v>
      </c>
      <c r="BH318" s="145">
        <f>IF(N318="sníž. přenesená",J318,0)</f>
        <v>0</v>
      </c>
      <c r="BI318" s="145">
        <f>IF(N318="nulová",J318,0)</f>
        <v>0</v>
      </c>
      <c r="BJ318" s="18" t="s">
        <v>86</v>
      </c>
      <c r="BK318" s="145">
        <f>ROUND(I318*H318,2)</f>
        <v>0</v>
      </c>
      <c r="BL318" s="18" t="s">
        <v>311</v>
      </c>
      <c r="BM318" s="144" t="s">
        <v>1269</v>
      </c>
    </row>
    <row r="319" spans="2:65" s="1" customFormat="1" ht="11.25">
      <c r="B319" s="33"/>
      <c r="D319" s="146" t="s">
        <v>313</v>
      </c>
      <c r="F319" s="147" t="s">
        <v>7825</v>
      </c>
      <c r="I319" s="148"/>
      <c r="L319" s="33"/>
      <c r="M319" s="149"/>
      <c r="T319" s="54"/>
      <c r="AT319" s="18" t="s">
        <v>313</v>
      </c>
      <c r="AU319" s="18" t="s">
        <v>88</v>
      </c>
    </row>
    <row r="320" spans="2:65" s="1" customFormat="1" ht="29.25">
      <c r="B320" s="33"/>
      <c r="D320" s="146" t="s">
        <v>1012</v>
      </c>
      <c r="F320" s="189" t="s">
        <v>7826</v>
      </c>
      <c r="I320" s="148"/>
      <c r="L320" s="33"/>
      <c r="M320" s="149"/>
      <c r="T320" s="54"/>
      <c r="AT320" s="18" t="s">
        <v>1012</v>
      </c>
      <c r="AU320" s="18" t="s">
        <v>88</v>
      </c>
    </row>
    <row r="321" spans="2:65" s="1" customFormat="1" ht="16.5" customHeight="1">
      <c r="B321" s="33"/>
      <c r="C321" s="133" t="s">
        <v>786</v>
      </c>
      <c r="D321" s="133" t="s">
        <v>307</v>
      </c>
      <c r="E321" s="134" t="s">
        <v>7827</v>
      </c>
      <c r="F321" s="135" t="s">
        <v>7828</v>
      </c>
      <c r="G321" s="136" t="s">
        <v>5668</v>
      </c>
      <c r="H321" s="137">
        <v>3</v>
      </c>
      <c r="I321" s="138"/>
      <c r="J321" s="139">
        <f>ROUND(I321*H321,2)</f>
        <v>0</v>
      </c>
      <c r="K321" s="135" t="s">
        <v>721</v>
      </c>
      <c r="L321" s="33"/>
      <c r="M321" s="140" t="s">
        <v>42</v>
      </c>
      <c r="N321" s="141" t="s">
        <v>50</v>
      </c>
      <c r="P321" s="142">
        <f>O321*H321</f>
        <v>0</v>
      </c>
      <c r="Q321" s="142">
        <v>0</v>
      </c>
      <c r="R321" s="142">
        <f>Q321*H321</f>
        <v>0</v>
      </c>
      <c r="S321" s="142">
        <v>0</v>
      </c>
      <c r="T321" s="143">
        <f>S321*H321</f>
        <v>0</v>
      </c>
      <c r="AR321" s="144" t="s">
        <v>311</v>
      </c>
      <c r="AT321" s="144" t="s">
        <v>307</v>
      </c>
      <c r="AU321" s="144" t="s">
        <v>88</v>
      </c>
      <c r="AY321" s="18" t="s">
        <v>305</v>
      </c>
      <c r="BE321" s="145">
        <f>IF(N321="základní",J321,0)</f>
        <v>0</v>
      </c>
      <c r="BF321" s="145">
        <f>IF(N321="snížená",J321,0)</f>
        <v>0</v>
      </c>
      <c r="BG321" s="145">
        <f>IF(N321="zákl. přenesená",J321,0)</f>
        <v>0</v>
      </c>
      <c r="BH321" s="145">
        <f>IF(N321="sníž. přenesená",J321,0)</f>
        <v>0</v>
      </c>
      <c r="BI321" s="145">
        <f>IF(N321="nulová",J321,0)</f>
        <v>0</v>
      </c>
      <c r="BJ321" s="18" t="s">
        <v>86</v>
      </c>
      <c r="BK321" s="145">
        <f>ROUND(I321*H321,2)</f>
        <v>0</v>
      </c>
      <c r="BL321" s="18" t="s">
        <v>311</v>
      </c>
      <c r="BM321" s="144" t="s">
        <v>1280</v>
      </c>
    </row>
    <row r="322" spans="2:65" s="1" customFormat="1" ht="11.25">
      <c r="B322" s="33"/>
      <c r="D322" s="146" t="s">
        <v>313</v>
      </c>
      <c r="F322" s="147" t="s">
        <v>7828</v>
      </c>
      <c r="I322" s="148"/>
      <c r="L322" s="33"/>
      <c r="M322" s="149"/>
      <c r="T322" s="54"/>
      <c r="AT322" s="18" t="s">
        <v>313</v>
      </c>
      <c r="AU322" s="18" t="s">
        <v>88</v>
      </c>
    </row>
    <row r="323" spans="2:65" s="1" customFormat="1" ht="29.25">
      <c r="B323" s="33"/>
      <c r="D323" s="146" t="s">
        <v>1012</v>
      </c>
      <c r="F323" s="189" t="s">
        <v>7829</v>
      </c>
      <c r="I323" s="148"/>
      <c r="L323" s="33"/>
      <c r="M323" s="149"/>
      <c r="T323" s="54"/>
      <c r="AT323" s="18" t="s">
        <v>1012</v>
      </c>
      <c r="AU323" s="18" t="s">
        <v>88</v>
      </c>
    </row>
    <row r="324" spans="2:65" s="1" customFormat="1" ht="16.5" customHeight="1">
      <c r="B324" s="33"/>
      <c r="C324" s="133" t="s">
        <v>792</v>
      </c>
      <c r="D324" s="133" t="s">
        <v>307</v>
      </c>
      <c r="E324" s="134" t="s">
        <v>7830</v>
      </c>
      <c r="F324" s="135" t="s">
        <v>7831</v>
      </c>
      <c r="G324" s="136" t="s">
        <v>5668</v>
      </c>
      <c r="H324" s="137">
        <v>9</v>
      </c>
      <c r="I324" s="138"/>
      <c r="J324" s="139">
        <f>ROUND(I324*H324,2)</f>
        <v>0</v>
      </c>
      <c r="K324" s="135" t="s">
        <v>721</v>
      </c>
      <c r="L324" s="33"/>
      <c r="M324" s="140" t="s">
        <v>42</v>
      </c>
      <c r="N324" s="141" t="s">
        <v>50</v>
      </c>
      <c r="P324" s="142">
        <f>O324*H324</f>
        <v>0</v>
      </c>
      <c r="Q324" s="142">
        <v>0</v>
      </c>
      <c r="R324" s="142">
        <f>Q324*H324</f>
        <v>0</v>
      </c>
      <c r="S324" s="142">
        <v>0</v>
      </c>
      <c r="T324" s="143">
        <f>S324*H324</f>
        <v>0</v>
      </c>
      <c r="AR324" s="144" t="s">
        <v>311</v>
      </c>
      <c r="AT324" s="144" t="s">
        <v>307</v>
      </c>
      <c r="AU324" s="144" t="s">
        <v>88</v>
      </c>
      <c r="AY324" s="18" t="s">
        <v>305</v>
      </c>
      <c r="BE324" s="145">
        <f>IF(N324="základní",J324,0)</f>
        <v>0</v>
      </c>
      <c r="BF324" s="145">
        <f>IF(N324="snížená",J324,0)</f>
        <v>0</v>
      </c>
      <c r="BG324" s="145">
        <f>IF(N324="zákl. přenesená",J324,0)</f>
        <v>0</v>
      </c>
      <c r="BH324" s="145">
        <f>IF(N324="sníž. přenesená",J324,0)</f>
        <v>0</v>
      </c>
      <c r="BI324" s="145">
        <f>IF(N324="nulová",J324,0)</f>
        <v>0</v>
      </c>
      <c r="BJ324" s="18" t="s">
        <v>86</v>
      </c>
      <c r="BK324" s="145">
        <f>ROUND(I324*H324,2)</f>
        <v>0</v>
      </c>
      <c r="BL324" s="18" t="s">
        <v>311</v>
      </c>
      <c r="BM324" s="144" t="s">
        <v>1293</v>
      </c>
    </row>
    <row r="325" spans="2:65" s="1" customFormat="1" ht="11.25">
      <c r="B325" s="33"/>
      <c r="D325" s="146" t="s">
        <v>313</v>
      </c>
      <c r="F325" s="147" t="s">
        <v>7831</v>
      </c>
      <c r="I325" s="148"/>
      <c r="L325" s="33"/>
      <c r="M325" s="149"/>
      <c r="T325" s="54"/>
      <c r="AT325" s="18" t="s">
        <v>313</v>
      </c>
      <c r="AU325" s="18" t="s">
        <v>88</v>
      </c>
    </row>
    <row r="326" spans="2:65" s="1" customFormat="1" ht="29.25">
      <c r="B326" s="33"/>
      <c r="D326" s="146" t="s">
        <v>1012</v>
      </c>
      <c r="F326" s="189" t="s">
        <v>7832</v>
      </c>
      <c r="I326" s="148"/>
      <c r="L326" s="33"/>
      <c r="M326" s="149"/>
      <c r="T326" s="54"/>
      <c r="AT326" s="18" t="s">
        <v>1012</v>
      </c>
      <c r="AU326" s="18" t="s">
        <v>88</v>
      </c>
    </row>
    <row r="327" spans="2:65" s="1" customFormat="1" ht="16.5" customHeight="1">
      <c r="B327" s="33"/>
      <c r="C327" s="133" t="s">
        <v>800</v>
      </c>
      <c r="D327" s="133" t="s">
        <v>307</v>
      </c>
      <c r="E327" s="134" t="s">
        <v>7833</v>
      </c>
      <c r="F327" s="135" t="s">
        <v>7834</v>
      </c>
      <c r="G327" s="136" t="s">
        <v>5668</v>
      </c>
      <c r="H327" s="137">
        <v>1</v>
      </c>
      <c r="I327" s="138"/>
      <c r="J327" s="139">
        <f>ROUND(I327*H327,2)</f>
        <v>0</v>
      </c>
      <c r="K327" s="135" t="s">
        <v>721</v>
      </c>
      <c r="L327" s="33"/>
      <c r="M327" s="140" t="s">
        <v>42</v>
      </c>
      <c r="N327" s="141" t="s">
        <v>50</v>
      </c>
      <c r="P327" s="142">
        <f>O327*H327</f>
        <v>0</v>
      </c>
      <c r="Q327" s="142">
        <v>0</v>
      </c>
      <c r="R327" s="142">
        <f>Q327*H327</f>
        <v>0</v>
      </c>
      <c r="S327" s="142">
        <v>0</v>
      </c>
      <c r="T327" s="143">
        <f>S327*H327</f>
        <v>0</v>
      </c>
      <c r="AR327" s="144" t="s">
        <v>311</v>
      </c>
      <c r="AT327" s="144" t="s">
        <v>307</v>
      </c>
      <c r="AU327" s="144" t="s">
        <v>88</v>
      </c>
      <c r="AY327" s="18" t="s">
        <v>305</v>
      </c>
      <c r="BE327" s="145">
        <f>IF(N327="základní",J327,0)</f>
        <v>0</v>
      </c>
      <c r="BF327" s="145">
        <f>IF(N327="snížená",J327,0)</f>
        <v>0</v>
      </c>
      <c r="BG327" s="145">
        <f>IF(N327="zákl. přenesená",J327,0)</f>
        <v>0</v>
      </c>
      <c r="BH327" s="145">
        <f>IF(N327="sníž. přenesená",J327,0)</f>
        <v>0</v>
      </c>
      <c r="BI327" s="145">
        <f>IF(N327="nulová",J327,0)</f>
        <v>0</v>
      </c>
      <c r="BJ327" s="18" t="s">
        <v>86</v>
      </c>
      <c r="BK327" s="145">
        <f>ROUND(I327*H327,2)</f>
        <v>0</v>
      </c>
      <c r="BL327" s="18" t="s">
        <v>311</v>
      </c>
      <c r="BM327" s="144" t="s">
        <v>1304</v>
      </c>
    </row>
    <row r="328" spans="2:65" s="1" customFormat="1" ht="11.25">
      <c r="B328" s="33"/>
      <c r="D328" s="146" t="s">
        <v>313</v>
      </c>
      <c r="F328" s="147" t="s">
        <v>7834</v>
      </c>
      <c r="I328" s="148"/>
      <c r="L328" s="33"/>
      <c r="M328" s="149"/>
      <c r="T328" s="54"/>
      <c r="AT328" s="18" t="s">
        <v>313</v>
      </c>
      <c r="AU328" s="18" t="s">
        <v>88</v>
      </c>
    </row>
    <row r="329" spans="2:65" s="1" customFormat="1" ht="29.25">
      <c r="B329" s="33"/>
      <c r="D329" s="146" t="s">
        <v>1012</v>
      </c>
      <c r="F329" s="189" t="s">
        <v>7835</v>
      </c>
      <c r="I329" s="148"/>
      <c r="L329" s="33"/>
      <c r="M329" s="149"/>
      <c r="T329" s="54"/>
      <c r="AT329" s="18" t="s">
        <v>1012</v>
      </c>
      <c r="AU329" s="18" t="s">
        <v>88</v>
      </c>
    </row>
    <row r="330" spans="2:65" s="1" customFormat="1" ht="16.5" customHeight="1">
      <c r="B330" s="33"/>
      <c r="C330" s="133" t="s">
        <v>804</v>
      </c>
      <c r="D330" s="133" t="s">
        <v>307</v>
      </c>
      <c r="E330" s="134" t="s">
        <v>7836</v>
      </c>
      <c r="F330" s="135" t="s">
        <v>7837</v>
      </c>
      <c r="G330" s="136" t="s">
        <v>5668</v>
      </c>
      <c r="H330" s="137">
        <v>1</v>
      </c>
      <c r="I330" s="138"/>
      <c r="J330" s="139">
        <f>ROUND(I330*H330,2)</f>
        <v>0</v>
      </c>
      <c r="K330" s="135" t="s">
        <v>721</v>
      </c>
      <c r="L330" s="33"/>
      <c r="M330" s="140" t="s">
        <v>42</v>
      </c>
      <c r="N330" s="141" t="s">
        <v>50</v>
      </c>
      <c r="P330" s="142">
        <f>O330*H330</f>
        <v>0</v>
      </c>
      <c r="Q330" s="142">
        <v>0</v>
      </c>
      <c r="R330" s="142">
        <f>Q330*H330</f>
        <v>0</v>
      </c>
      <c r="S330" s="142">
        <v>0</v>
      </c>
      <c r="T330" s="143">
        <f>S330*H330</f>
        <v>0</v>
      </c>
      <c r="AR330" s="144" t="s">
        <v>311</v>
      </c>
      <c r="AT330" s="144" t="s">
        <v>307</v>
      </c>
      <c r="AU330" s="144" t="s">
        <v>88</v>
      </c>
      <c r="AY330" s="18" t="s">
        <v>305</v>
      </c>
      <c r="BE330" s="145">
        <f>IF(N330="základní",J330,0)</f>
        <v>0</v>
      </c>
      <c r="BF330" s="145">
        <f>IF(N330="snížená",J330,0)</f>
        <v>0</v>
      </c>
      <c r="BG330" s="145">
        <f>IF(N330="zákl. přenesená",J330,0)</f>
        <v>0</v>
      </c>
      <c r="BH330" s="145">
        <f>IF(N330="sníž. přenesená",J330,0)</f>
        <v>0</v>
      </c>
      <c r="BI330" s="145">
        <f>IF(N330="nulová",J330,0)</f>
        <v>0</v>
      </c>
      <c r="BJ330" s="18" t="s">
        <v>86</v>
      </c>
      <c r="BK330" s="145">
        <f>ROUND(I330*H330,2)</f>
        <v>0</v>
      </c>
      <c r="BL330" s="18" t="s">
        <v>311</v>
      </c>
      <c r="BM330" s="144" t="s">
        <v>1317</v>
      </c>
    </row>
    <row r="331" spans="2:65" s="1" customFormat="1" ht="11.25">
      <c r="B331" s="33"/>
      <c r="D331" s="146" t="s">
        <v>313</v>
      </c>
      <c r="F331" s="147" t="s">
        <v>7837</v>
      </c>
      <c r="I331" s="148"/>
      <c r="L331" s="33"/>
      <c r="M331" s="149"/>
      <c r="T331" s="54"/>
      <c r="AT331" s="18" t="s">
        <v>313</v>
      </c>
      <c r="AU331" s="18" t="s">
        <v>88</v>
      </c>
    </row>
    <row r="332" spans="2:65" s="1" customFormat="1" ht="19.5">
      <c r="B332" s="33"/>
      <c r="D332" s="146" t="s">
        <v>1012</v>
      </c>
      <c r="F332" s="189" t="s">
        <v>7838</v>
      </c>
      <c r="I332" s="148"/>
      <c r="L332" s="33"/>
      <c r="M332" s="149"/>
      <c r="T332" s="54"/>
      <c r="AT332" s="18" t="s">
        <v>1012</v>
      </c>
      <c r="AU332" s="18" t="s">
        <v>88</v>
      </c>
    </row>
    <row r="333" spans="2:65" s="1" customFormat="1" ht="37.9" customHeight="1">
      <c r="B333" s="33"/>
      <c r="C333" s="133" t="s">
        <v>812</v>
      </c>
      <c r="D333" s="133" t="s">
        <v>307</v>
      </c>
      <c r="E333" s="134" t="s">
        <v>7839</v>
      </c>
      <c r="F333" s="135" t="s">
        <v>7840</v>
      </c>
      <c r="G333" s="136" t="s">
        <v>5668</v>
      </c>
      <c r="H333" s="137">
        <v>1</v>
      </c>
      <c r="I333" s="138"/>
      <c r="J333" s="139">
        <f>ROUND(I333*H333,2)</f>
        <v>0</v>
      </c>
      <c r="K333" s="135" t="s">
        <v>721</v>
      </c>
      <c r="L333" s="33"/>
      <c r="M333" s="140" t="s">
        <v>42</v>
      </c>
      <c r="N333" s="141" t="s">
        <v>50</v>
      </c>
      <c r="P333" s="142">
        <f>O333*H333</f>
        <v>0</v>
      </c>
      <c r="Q333" s="142">
        <v>0</v>
      </c>
      <c r="R333" s="142">
        <f>Q333*H333</f>
        <v>0</v>
      </c>
      <c r="S333" s="142">
        <v>0</v>
      </c>
      <c r="T333" s="143">
        <f>S333*H333</f>
        <v>0</v>
      </c>
      <c r="AR333" s="144" t="s">
        <v>311</v>
      </c>
      <c r="AT333" s="144" t="s">
        <v>307</v>
      </c>
      <c r="AU333" s="144" t="s">
        <v>88</v>
      </c>
      <c r="AY333" s="18" t="s">
        <v>305</v>
      </c>
      <c r="BE333" s="145">
        <f>IF(N333="základní",J333,0)</f>
        <v>0</v>
      </c>
      <c r="BF333" s="145">
        <f>IF(N333="snížená",J333,0)</f>
        <v>0</v>
      </c>
      <c r="BG333" s="145">
        <f>IF(N333="zákl. přenesená",J333,0)</f>
        <v>0</v>
      </c>
      <c r="BH333" s="145">
        <f>IF(N333="sníž. přenesená",J333,0)</f>
        <v>0</v>
      </c>
      <c r="BI333" s="145">
        <f>IF(N333="nulová",J333,0)</f>
        <v>0</v>
      </c>
      <c r="BJ333" s="18" t="s">
        <v>86</v>
      </c>
      <c r="BK333" s="145">
        <f>ROUND(I333*H333,2)</f>
        <v>0</v>
      </c>
      <c r="BL333" s="18" t="s">
        <v>311</v>
      </c>
      <c r="BM333" s="144" t="s">
        <v>1334</v>
      </c>
    </row>
    <row r="334" spans="2:65" s="1" customFormat="1" ht="19.5">
      <c r="B334" s="33"/>
      <c r="D334" s="146" t="s">
        <v>313</v>
      </c>
      <c r="F334" s="147" t="s">
        <v>7841</v>
      </c>
      <c r="I334" s="148"/>
      <c r="L334" s="33"/>
      <c r="M334" s="149"/>
      <c r="T334" s="54"/>
      <c r="AT334" s="18" t="s">
        <v>313</v>
      </c>
      <c r="AU334" s="18" t="s">
        <v>88</v>
      </c>
    </row>
    <row r="335" spans="2:65" s="1" customFormat="1" ht="29.25">
      <c r="B335" s="33"/>
      <c r="D335" s="146" t="s">
        <v>1012</v>
      </c>
      <c r="F335" s="189" t="s">
        <v>7842</v>
      </c>
      <c r="I335" s="148"/>
      <c r="L335" s="33"/>
      <c r="M335" s="149"/>
      <c r="T335" s="54"/>
      <c r="AT335" s="18" t="s">
        <v>1012</v>
      </c>
      <c r="AU335" s="18" t="s">
        <v>88</v>
      </c>
    </row>
    <row r="336" spans="2:65" s="11" customFormat="1" ht="22.9" customHeight="1">
      <c r="B336" s="121"/>
      <c r="D336" s="122" t="s">
        <v>78</v>
      </c>
      <c r="E336" s="131" t="s">
        <v>482</v>
      </c>
      <c r="F336" s="131" t="s">
        <v>7843</v>
      </c>
      <c r="I336" s="124"/>
      <c r="J336" s="132">
        <f>BK336</f>
        <v>0</v>
      </c>
      <c r="L336" s="121"/>
      <c r="M336" s="126"/>
      <c r="P336" s="127">
        <f>SUM(P337:P343)</f>
        <v>0</v>
      </c>
      <c r="R336" s="127">
        <f>SUM(R337:R343)</f>
        <v>0</v>
      </c>
      <c r="T336" s="128">
        <f>SUM(T337:T343)</f>
        <v>0</v>
      </c>
      <c r="AR336" s="122" t="s">
        <v>86</v>
      </c>
      <c r="AT336" s="129" t="s">
        <v>78</v>
      </c>
      <c r="AU336" s="129" t="s">
        <v>86</v>
      </c>
      <c r="AY336" s="122" t="s">
        <v>305</v>
      </c>
      <c r="BK336" s="130">
        <f>SUM(BK337:BK343)</f>
        <v>0</v>
      </c>
    </row>
    <row r="337" spans="2:65" s="1" customFormat="1" ht="16.5" customHeight="1">
      <c r="B337" s="33"/>
      <c r="C337" s="133" t="s">
        <v>820</v>
      </c>
      <c r="D337" s="133" t="s">
        <v>307</v>
      </c>
      <c r="E337" s="134" t="s">
        <v>7844</v>
      </c>
      <c r="F337" s="135" t="s">
        <v>7845</v>
      </c>
      <c r="G337" s="136" t="s">
        <v>5668</v>
      </c>
      <c r="H337" s="137">
        <v>40</v>
      </c>
      <c r="I337" s="138"/>
      <c r="J337" s="139">
        <f>ROUND(I337*H337,2)</f>
        <v>0</v>
      </c>
      <c r="K337" s="135" t="s">
        <v>721</v>
      </c>
      <c r="L337" s="33"/>
      <c r="M337" s="140" t="s">
        <v>42</v>
      </c>
      <c r="N337" s="141" t="s">
        <v>50</v>
      </c>
      <c r="P337" s="142">
        <f>O337*H337</f>
        <v>0</v>
      </c>
      <c r="Q337" s="142">
        <v>0</v>
      </c>
      <c r="R337" s="142">
        <f>Q337*H337</f>
        <v>0</v>
      </c>
      <c r="S337" s="142">
        <v>0</v>
      </c>
      <c r="T337" s="143">
        <f>S337*H337</f>
        <v>0</v>
      </c>
      <c r="AR337" s="144" t="s">
        <v>311</v>
      </c>
      <c r="AT337" s="144" t="s">
        <v>307</v>
      </c>
      <c r="AU337" s="144" t="s">
        <v>88</v>
      </c>
      <c r="AY337" s="18" t="s">
        <v>305</v>
      </c>
      <c r="BE337" s="145">
        <f>IF(N337="základní",J337,0)</f>
        <v>0</v>
      </c>
      <c r="BF337" s="145">
        <f>IF(N337="snížená",J337,0)</f>
        <v>0</v>
      </c>
      <c r="BG337" s="145">
        <f>IF(N337="zákl. přenesená",J337,0)</f>
        <v>0</v>
      </c>
      <c r="BH337" s="145">
        <f>IF(N337="sníž. přenesená",J337,0)</f>
        <v>0</v>
      </c>
      <c r="BI337" s="145">
        <f>IF(N337="nulová",J337,0)</f>
        <v>0</v>
      </c>
      <c r="BJ337" s="18" t="s">
        <v>86</v>
      </c>
      <c r="BK337" s="145">
        <f>ROUND(I337*H337,2)</f>
        <v>0</v>
      </c>
      <c r="BL337" s="18" t="s">
        <v>311</v>
      </c>
      <c r="BM337" s="144" t="s">
        <v>1343</v>
      </c>
    </row>
    <row r="338" spans="2:65" s="1" customFormat="1" ht="11.25">
      <c r="B338" s="33"/>
      <c r="D338" s="146" t="s">
        <v>313</v>
      </c>
      <c r="F338" s="147" t="s">
        <v>7845</v>
      </c>
      <c r="I338" s="148"/>
      <c r="L338" s="33"/>
      <c r="M338" s="149"/>
      <c r="T338" s="54"/>
      <c r="AT338" s="18" t="s">
        <v>313</v>
      </c>
      <c r="AU338" s="18" t="s">
        <v>88</v>
      </c>
    </row>
    <row r="339" spans="2:65" s="1" customFormat="1" ht="19.5">
      <c r="B339" s="33"/>
      <c r="D339" s="146" t="s">
        <v>1012</v>
      </c>
      <c r="F339" s="189" t="s">
        <v>7846</v>
      </c>
      <c r="I339" s="148"/>
      <c r="L339" s="33"/>
      <c r="M339" s="149"/>
      <c r="T339" s="54"/>
      <c r="AT339" s="18" t="s">
        <v>1012</v>
      </c>
      <c r="AU339" s="18" t="s">
        <v>88</v>
      </c>
    </row>
    <row r="340" spans="2:65" s="1" customFormat="1" ht="16.5" customHeight="1">
      <c r="B340" s="33"/>
      <c r="C340" s="133" t="s">
        <v>828</v>
      </c>
      <c r="D340" s="133" t="s">
        <v>307</v>
      </c>
      <c r="E340" s="134" t="s">
        <v>7847</v>
      </c>
      <c r="F340" s="135" t="s">
        <v>7848</v>
      </c>
      <c r="G340" s="136" t="s">
        <v>5668</v>
      </c>
      <c r="H340" s="137">
        <v>12</v>
      </c>
      <c r="I340" s="138"/>
      <c r="J340" s="139">
        <f>ROUND(I340*H340,2)</f>
        <v>0</v>
      </c>
      <c r="K340" s="135" t="s">
        <v>721</v>
      </c>
      <c r="L340" s="33"/>
      <c r="M340" s="140" t="s">
        <v>42</v>
      </c>
      <c r="N340" s="141" t="s">
        <v>50</v>
      </c>
      <c r="P340" s="142">
        <f>O340*H340</f>
        <v>0</v>
      </c>
      <c r="Q340" s="142">
        <v>0</v>
      </c>
      <c r="R340" s="142">
        <f>Q340*H340</f>
        <v>0</v>
      </c>
      <c r="S340" s="142">
        <v>0</v>
      </c>
      <c r="T340" s="143">
        <f>S340*H340</f>
        <v>0</v>
      </c>
      <c r="AR340" s="144" t="s">
        <v>311</v>
      </c>
      <c r="AT340" s="144" t="s">
        <v>307</v>
      </c>
      <c r="AU340" s="144" t="s">
        <v>88</v>
      </c>
      <c r="AY340" s="18" t="s">
        <v>305</v>
      </c>
      <c r="BE340" s="145">
        <f>IF(N340="základní",J340,0)</f>
        <v>0</v>
      </c>
      <c r="BF340" s="145">
        <f>IF(N340="snížená",J340,0)</f>
        <v>0</v>
      </c>
      <c r="BG340" s="145">
        <f>IF(N340="zákl. přenesená",J340,0)</f>
        <v>0</v>
      </c>
      <c r="BH340" s="145">
        <f>IF(N340="sníž. přenesená",J340,0)</f>
        <v>0</v>
      </c>
      <c r="BI340" s="145">
        <f>IF(N340="nulová",J340,0)</f>
        <v>0</v>
      </c>
      <c r="BJ340" s="18" t="s">
        <v>86</v>
      </c>
      <c r="BK340" s="145">
        <f>ROUND(I340*H340,2)</f>
        <v>0</v>
      </c>
      <c r="BL340" s="18" t="s">
        <v>311</v>
      </c>
      <c r="BM340" s="144" t="s">
        <v>1355</v>
      </c>
    </row>
    <row r="341" spans="2:65" s="1" customFormat="1" ht="11.25">
      <c r="B341" s="33"/>
      <c r="D341" s="146" t="s">
        <v>313</v>
      </c>
      <c r="F341" s="147" t="s">
        <v>7848</v>
      </c>
      <c r="I341" s="148"/>
      <c r="L341" s="33"/>
      <c r="M341" s="149"/>
      <c r="T341" s="54"/>
      <c r="AT341" s="18" t="s">
        <v>313</v>
      </c>
      <c r="AU341" s="18" t="s">
        <v>88</v>
      </c>
    </row>
    <row r="342" spans="2:65" s="1" customFormat="1" ht="16.5" customHeight="1">
      <c r="B342" s="33"/>
      <c r="C342" s="133" t="s">
        <v>835</v>
      </c>
      <c r="D342" s="133" t="s">
        <v>307</v>
      </c>
      <c r="E342" s="134" t="s">
        <v>7849</v>
      </c>
      <c r="F342" s="135" t="s">
        <v>7850</v>
      </c>
      <c r="G342" s="136" t="s">
        <v>5668</v>
      </c>
      <c r="H342" s="137">
        <v>12</v>
      </c>
      <c r="I342" s="138"/>
      <c r="J342" s="139">
        <f>ROUND(I342*H342,2)</f>
        <v>0</v>
      </c>
      <c r="K342" s="135" t="s">
        <v>721</v>
      </c>
      <c r="L342" s="33"/>
      <c r="M342" s="140" t="s">
        <v>42</v>
      </c>
      <c r="N342" s="141" t="s">
        <v>50</v>
      </c>
      <c r="P342" s="142">
        <f>O342*H342</f>
        <v>0</v>
      </c>
      <c r="Q342" s="142">
        <v>0</v>
      </c>
      <c r="R342" s="142">
        <f>Q342*H342</f>
        <v>0</v>
      </c>
      <c r="S342" s="142">
        <v>0</v>
      </c>
      <c r="T342" s="143">
        <f>S342*H342</f>
        <v>0</v>
      </c>
      <c r="AR342" s="144" t="s">
        <v>311</v>
      </c>
      <c r="AT342" s="144" t="s">
        <v>307</v>
      </c>
      <c r="AU342" s="144" t="s">
        <v>88</v>
      </c>
      <c r="AY342" s="18" t="s">
        <v>305</v>
      </c>
      <c r="BE342" s="145">
        <f>IF(N342="základní",J342,0)</f>
        <v>0</v>
      </c>
      <c r="BF342" s="145">
        <f>IF(N342="snížená",J342,0)</f>
        <v>0</v>
      </c>
      <c r="BG342" s="145">
        <f>IF(N342="zákl. přenesená",J342,0)</f>
        <v>0</v>
      </c>
      <c r="BH342" s="145">
        <f>IF(N342="sníž. přenesená",J342,0)</f>
        <v>0</v>
      </c>
      <c r="BI342" s="145">
        <f>IF(N342="nulová",J342,0)</f>
        <v>0</v>
      </c>
      <c r="BJ342" s="18" t="s">
        <v>86</v>
      </c>
      <c r="BK342" s="145">
        <f>ROUND(I342*H342,2)</f>
        <v>0</v>
      </c>
      <c r="BL342" s="18" t="s">
        <v>311</v>
      </c>
      <c r="BM342" s="144" t="s">
        <v>1367</v>
      </c>
    </row>
    <row r="343" spans="2:65" s="1" customFormat="1" ht="11.25">
      <c r="B343" s="33"/>
      <c r="D343" s="146" t="s">
        <v>313</v>
      </c>
      <c r="F343" s="147" t="s">
        <v>7850</v>
      </c>
      <c r="I343" s="148"/>
      <c r="L343" s="33"/>
      <c r="M343" s="149"/>
      <c r="T343" s="54"/>
      <c r="AT343" s="18" t="s">
        <v>313</v>
      </c>
      <c r="AU343" s="18" t="s">
        <v>88</v>
      </c>
    </row>
    <row r="344" spans="2:65" s="11" customFormat="1" ht="25.9" customHeight="1">
      <c r="B344" s="121"/>
      <c r="D344" s="122" t="s">
        <v>78</v>
      </c>
      <c r="E344" s="123" t="s">
        <v>96</v>
      </c>
      <c r="F344" s="123" t="s">
        <v>7851</v>
      </c>
      <c r="I344" s="124"/>
      <c r="J344" s="125">
        <f>BK344</f>
        <v>0</v>
      </c>
      <c r="L344" s="121"/>
      <c r="M344" s="126"/>
      <c r="P344" s="127">
        <f>SUM(P345:P348)</f>
        <v>0</v>
      </c>
      <c r="R344" s="127">
        <f>SUM(R345:R348)</f>
        <v>0</v>
      </c>
      <c r="T344" s="128">
        <f>SUM(T345:T348)</f>
        <v>0</v>
      </c>
      <c r="AR344" s="122" t="s">
        <v>86</v>
      </c>
      <c r="AT344" s="129" t="s">
        <v>78</v>
      </c>
      <c r="AU344" s="129" t="s">
        <v>79</v>
      </c>
      <c r="AY344" s="122" t="s">
        <v>305</v>
      </c>
      <c r="BK344" s="130">
        <f>SUM(BK345:BK348)</f>
        <v>0</v>
      </c>
    </row>
    <row r="345" spans="2:65" s="1" customFormat="1" ht="66.75" customHeight="1">
      <c r="B345" s="33"/>
      <c r="C345" s="133" t="s">
        <v>842</v>
      </c>
      <c r="D345" s="133" t="s">
        <v>307</v>
      </c>
      <c r="E345" s="134" t="s">
        <v>2189</v>
      </c>
      <c r="F345" s="135" t="s">
        <v>7852</v>
      </c>
      <c r="G345" s="136" t="s">
        <v>5668</v>
      </c>
      <c r="H345" s="137">
        <v>1</v>
      </c>
      <c r="I345" s="138"/>
      <c r="J345" s="139">
        <f>ROUND(I345*H345,2)</f>
        <v>0</v>
      </c>
      <c r="K345" s="135" t="s">
        <v>721</v>
      </c>
      <c r="L345" s="33"/>
      <c r="M345" s="140" t="s">
        <v>42</v>
      </c>
      <c r="N345" s="141" t="s">
        <v>50</v>
      </c>
      <c r="P345" s="142">
        <f>O345*H345</f>
        <v>0</v>
      </c>
      <c r="Q345" s="142">
        <v>0</v>
      </c>
      <c r="R345" s="142">
        <f>Q345*H345</f>
        <v>0</v>
      </c>
      <c r="S345" s="142">
        <v>0</v>
      </c>
      <c r="T345" s="143">
        <f>S345*H345</f>
        <v>0</v>
      </c>
      <c r="AR345" s="144" t="s">
        <v>311</v>
      </c>
      <c r="AT345" s="144" t="s">
        <v>307</v>
      </c>
      <c r="AU345" s="144" t="s">
        <v>86</v>
      </c>
      <c r="AY345" s="18" t="s">
        <v>305</v>
      </c>
      <c r="BE345" s="145">
        <f>IF(N345="základní",J345,0)</f>
        <v>0</v>
      </c>
      <c r="BF345" s="145">
        <f>IF(N345="snížená",J345,0)</f>
        <v>0</v>
      </c>
      <c r="BG345" s="145">
        <f>IF(N345="zákl. přenesená",J345,0)</f>
        <v>0</v>
      </c>
      <c r="BH345" s="145">
        <f>IF(N345="sníž. přenesená",J345,0)</f>
        <v>0</v>
      </c>
      <c r="BI345" s="145">
        <f>IF(N345="nulová",J345,0)</f>
        <v>0</v>
      </c>
      <c r="BJ345" s="18" t="s">
        <v>86</v>
      </c>
      <c r="BK345" s="145">
        <f>ROUND(I345*H345,2)</f>
        <v>0</v>
      </c>
      <c r="BL345" s="18" t="s">
        <v>311</v>
      </c>
      <c r="BM345" s="144" t="s">
        <v>1380</v>
      </c>
    </row>
    <row r="346" spans="2:65" s="1" customFormat="1" ht="39">
      <c r="B346" s="33"/>
      <c r="D346" s="146" t="s">
        <v>313</v>
      </c>
      <c r="F346" s="147" t="s">
        <v>7853</v>
      </c>
      <c r="I346" s="148"/>
      <c r="L346" s="33"/>
      <c r="M346" s="149"/>
      <c r="T346" s="54"/>
      <c r="AT346" s="18" t="s">
        <v>313</v>
      </c>
      <c r="AU346" s="18" t="s">
        <v>86</v>
      </c>
    </row>
    <row r="347" spans="2:65" s="1" customFormat="1" ht="16.5" customHeight="1">
      <c r="B347" s="33"/>
      <c r="C347" s="133" t="s">
        <v>849</v>
      </c>
      <c r="D347" s="133" t="s">
        <v>307</v>
      </c>
      <c r="E347" s="134" t="s">
        <v>2193</v>
      </c>
      <c r="F347" s="135" t="s">
        <v>7854</v>
      </c>
      <c r="G347" s="136" t="s">
        <v>5668</v>
      </c>
      <c r="H347" s="137">
        <v>1</v>
      </c>
      <c r="I347" s="138"/>
      <c r="J347" s="139">
        <f>ROUND(I347*H347,2)</f>
        <v>0</v>
      </c>
      <c r="K347" s="135" t="s">
        <v>721</v>
      </c>
      <c r="L347" s="33"/>
      <c r="M347" s="140" t="s">
        <v>42</v>
      </c>
      <c r="N347" s="141" t="s">
        <v>50</v>
      </c>
      <c r="P347" s="142">
        <f>O347*H347</f>
        <v>0</v>
      </c>
      <c r="Q347" s="142">
        <v>0</v>
      </c>
      <c r="R347" s="142">
        <f>Q347*H347</f>
        <v>0</v>
      </c>
      <c r="S347" s="142">
        <v>0</v>
      </c>
      <c r="T347" s="143">
        <f>S347*H347</f>
        <v>0</v>
      </c>
      <c r="AR347" s="144" t="s">
        <v>311</v>
      </c>
      <c r="AT347" s="144" t="s">
        <v>307</v>
      </c>
      <c r="AU347" s="144" t="s">
        <v>86</v>
      </c>
      <c r="AY347" s="18" t="s">
        <v>305</v>
      </c>
      <c r="BE347" s="145">
        <f>IF(N347="základní",J347,0)</f>
        <v>0</v>
      </c>
      <c r="BF347" s="145">
        <f>IF(N347="snížená",J347,0)</f>
        <v>0</v>
      </c>
      <c r="BG347" s="145">
        <f>IF(N347="zákl. přenesená",J347,0)</f>
        <v>0</v>
      </c>
      <c r="BH347" s="145">
        <f>IF(N347="sníž. přenesená",J347,0)</f>
        <v>0</v>
      </c>
      <c r="BI347" s="145">
        <f>IF(N347="nulová",J347,0)</f>
        <v>0</v>
      </c>
      <c r="BJ347" s="18" t="s">
        <v>86</v>
      </c>
      <c r="BK347" s="145">
        <f>ROUND(I347*H347,2)</f>
        <v>0</v>
      </c>
      <c r="BL347" s="18" t="s">
        <v>311</v>
      </c>
      <c r="BM347" s="144" t="s">
        <v>1392</v>
      </c>
    </row>
    <row r="348" spans="2:65" s="1" customFormat="1" ht="11.25">
      <c r="B348" s="33"/>
      <c r="D348" s="146" t="s">
        <v>313</v>
      </c>
      <c r="F348" s="147" t="s">
        <v>7854</v>
      </c>
      <c r="I348" s="148"/>
      <c r="L348" s="33"/>
      <c r="M348" s="149"/>
      <c r="T348" s="54"/>
      <c r="AT348" s="18" t="s">
        <v>313</v>
      </c>
      <c r="AU348" s="18" t="s">
        <v>86</v>
      </c>
    </row>
    <row r="349" spans="2:65" s="11" customFormat="1" ht="25.9" customHeight="1">
      <c r="B349" s="121"/>
      <c r="D349" s="122" t="s">
        <v>78</v>
      </c>
      <c r="E349" s="123" t="s">
        <v>311</v>
      </c>
      <c r="F349" s="123" t="s">
        <v>7855</v>
      </c>
      <c r="I349" s="124"/>
      <c r="J349" s="125">
        <f>BK349</f>
        <v>0</v>
      </c>
      <c r="L349" s="121"/>
      <c r="M349" s="126"/>
      <c r="P349" s="127">
        <f>P350+P369</f>
        <v>0</v>
      </c>
      <c r="R349" s="127">
        <f>R350+R369</f>
        <v>0</v>
      </c>
      <c r="T349" s="128">
        <f>T350+T369</f>
        <v>0</v>
      </c>
      <c r="AR349" s="122" t="s">
        <v>86</v>
      </c>
      <c r="AT349" s="129" t="s">
        <v>78</v>
      </c>
      <c r="AU349" s="129" t="s">
        <v>79</v>
      </c>
      <c r="AY349" s="122" t="s">
        <v>305</v>
      </c>
      <c r="BK349" s="130">
        <f>BK350+BK369</f>
        <v>0</v>
      </c>
    </row>
    <row r="350" spans="2:65" s="11" customFormat="1" ht="22.9" customHeight="1">
      <c r="B350" s="121"/>
      <c r="D350" s="122" t="s">
        <v>78</v>
      </c>
      <c r="E350" s="131" t="s">
        <v>638</v>
      </c>
      <c r="F350" s="131" t="s">
        <v>7814</v>
      </c>
      <c r="I350" s="124"/>
      <c r="J350" s="132">
        <f>BK350</f>
        <v>0</v>
      </c>
      <c r="L350" s="121"/>
      <c r="M350" s="126"/>
      <c r="P350" s="127">
        <f>SUM(P351:P368)</f>
        <v>0</v>
      </c>
      <c r="R350" s="127">
        <f>SUM(R351:R368)</f>
        <v>0</v>
      </c>
      <c r="T350" s="128">
        <f>SUM(T351:T368)</f>
        <v>0</v>
      </c>
      <c r="AR350" s="122" t="s">
        <v>86</v>
      </c>
      <c r="AT350" s="129" t="s">
        <v>78</v>
      </c>
      <c r="AU350" s="129" t="s">
        <v>86</v>
      </c>
      <c r="AY350" s="122" t="s">
        <v>305</v>
      </c>
      <c r="BK350" s="130">
        <f>SUM(BK351:BK368)</f>
        <v>0</v>
      </c>
    </row>
    <row r="351" spans="2:65" s="1" customFormat="1" ht="37.9" customHeight="1">
      <c r="B351" s="33"/>
      <c r="C351" s="133" t="s">
        <v>856</v>
      </c>
      <c r="D351" s="133" t="s">
        <v>307</v>
      </c>
      <c r="E351" s="134" t="s">
        <v>7856</v>
      </c>
      <c r="F351" s="135" t="s">
        <v>7857</v>
      </c>
      <c r="G351" s="136" t="s">
        <v>5668</v>
      </c>
      <c r="H351" s="137">
        <v>785</v>
      </c>
      <c r="I351" s="138"/>
      <c r="J351" s="139">
        <f>ROUND(I351*H351,2)</f>
        <v>0</v>
      </c>
      <c r="K351" s="135" t="s">
        <v>721</v>
      </c>
      <c r="L351" s="33"/>
      <c r="M351" s="140" t="s">
        <v>42</v>
      </c>
      <c r="N351" s="141" t="s">
        <v>50</v>
      </c>
      <c r="P351" s="142">
        <f>O351*H351</f>
        <v>0</v>
      </c>
      <c r="Q351" s="142">
        <v>0</v>
      </c>
      <c r="R351" s="142">
        <f>Q351*H351</f>
        <v>0</v>
      </c>
      <c r="S351" s="142">
        <v>0</v>
      </c>
      <c r="T351" s="143">
        <f>S351*H351</f>
        <v>0</v>
      </c>
      <c r="AR351" s="144" t="s">
        <v>311</v>
      </c>
      <c r="AT351" s="144" t="s">
        <v>307</v>
      </c>
      <c r="AU351" s="144" t="s">
        <v>88</v>
      </c>
      <c r="AY351" s="18" t="s">
        <v>305</v>
      </c>
      <c r="BE351" s="145">
        <f>IF(N351="základní",J351,0)</f>
        <v>0</v>
      </c>
      <c r="BF351" s="145">
        <f>IF(N351="snížená",J351,0)</f>
        <v>0</v>
      </c>
      <c r="BG351" s="145">
        <f>IF(N351="zákl. přenesená",J351,0)</f>
        <v>0</v>
      </c>
      <c r="BH351" s="145">
        <f>IF(N351="sníž. přenesená",J351,0)</f>
        <v>0</v>
      </c>
      <c r="BI351" s="145">
        <f>IF(N351="nulová",J351,0)</f>
        <v>0</v>
      </c>
      <c r="BJ351" s="18" t="s">
        <v>86</v>
      </c>
      <c r="BK351" s="145">
        <f>ROUND(I351*H351,2)</f>
        <v>0</v>
      </c>
      <c r="BL351" s="18" t="s">
        <v>311</v>
      </c>
      <c r="BM351" s="144" t="s">
        <v>1404</v>
      </c>
    </row>
    <row r="352" spans="2:65" s="1" customFormat="1" ht="29.25">
      <c r="B352" s="33"/>
      <c r="D352" s="146" t="s">
        <v>313</v>
      </c>
      <c r="F352" s="147" t="s">
        <v>7858</v>
      </c>
      <c r="I352" s="148"/>
      <c r="L352" s="33"/>
      <c r="M352" s="149"/>
      <c r="T352" s="54"/>
      <c r="AT352" s="18" t="s">
        <v>313</v>
      </c>
      <c r="AU352" s="18" t="s">
        <v>88</v>
      </c>
    </row>
    <row r="353" spans="2:65" s="1" customFormat="1" ht="37.9" customHeight="1">
      <c r="B353" s="33"/>
      <c r="C353" s="133" t="s">
        <v>864</v>
      </c>
      <c r="D353" s="133" t="s">
        <v>307</v>
      </c>
      <c r="E353" s="134" t="s">
        <v>7859</v>
      </c>
      <c r="F353" s="135" t="s">
        <v>7860</v>
      </c>
      <c r="G353" s="136" t="s">
        <v>5668</v>
      </c>
      <c r="H353" s="137">
        <v>515</v>
      </c>
      <c r="I353" s="138"/>
      <c r="J353" s="139">
        <f>ROUND(I353*H353,2)</f>
        <v>0</v>
      </c>
      <c r="K353" s="135" t="s">
        <v>721</v>
      </c>
      <c r="L353" s="33"/>
      <c r="M353" s="140" t="s">
        <v>42</v>
      </c>
      <c r="N353" s="141" t="s">
        <v>50</v>
      </c>
      <c r="P353" s="142">
        <f>O353*H353</f>
        <v>0</v>
      </c>
      <c r="Q353" s="142">
        <v>0</v>
      </c>
      <c r="R353" s="142">
        <f>Q353*H353</f>
        <v>0</v>
      </c>
      <c r="S353" s="142">
        <v>0</v>
      </c>
      <c r="T353" s="143">
        <f>S353*H353</f>
        <v>0</v>
      </c>
      <c r="AR353" s="144" t="s">
        <v>311</v>
      </c>
      <c r="AT353" s="144" t="s">
        <v>307</v>
      </c>
      <c r="AU353" s="144" t="s">
        <v>88</v>
      </c>
      <c r="AY353" s="18" t="s">
        <v>305</v>
      </c>
      <c r="BE353" s="145">
        <f>IF(N353="základní",J353,0)</f>
        <v>0</v>
      </c>
      <c r="BF353" s="145">
        <f>IF(N353="snížená",J353,0)</f>
        <v>0</v>
      </c>
      <c r="BG353" s="145">
        <f>IF(N353="zákl. přenesená",J353,0)</f>
        <v>0</v>
      </c>
      <c r="BH353" s="145">
        <f>IF(N353="sníž. přenesená",J353,0)</f>
        <v>0</v>
      </c>
      <c r="BI353" s="145">
        <f>IF(N353="nulová",J353,0)</f>
        <v>0</v>
      </c>
      <c r="BJ353" s="18" t="s">
        <v>86</v>
      </c>
      <c r="BK353" s="145">
        <f>ROUND(I353*H353,2)</f>
        <v>0</v>
      </c>
      <c r="BL353" s="18" t="s">
        <v>311</v>
      </c>
      <c r="BM353" s="144" t="s">
        <v>1418</v>
      </c>
    </row>
    <row r="354" spans="2:65" s="1" customFormat="1" ht="29.25">
      <c r="B354" s="33"/>
      <c r="D354" s="146" t="s">
        <v>313</v>
      </c>
      <c r="F354" s="147" t="s">
        <v>7861</v>
      </c>
      <c r="I354" s="148"/>
      <c r="L354" s="33"/>
      <c r="M354" s="149"/>
      <c r="T354" s="54"/>
      <c r="AT354" s="18" t="s">
        <v>313</v>
      </c>
      <c r="AU354" s="18" t="s">
        <v>88</v>
      </c>
    </row>
    <row r="355" spans="2:65" s="1" customFormat="1" ht="16.5" customHeight="1">
      <c r="B355" s="33"/>
      <c r="C355" s="133" t="s">
        <v>872</v>
      </c>
      <c r="D355" s="133" t="s">
        <v>307</v>
      </c>
      <c r="E355" s="134" t="s">
        <v>7862</v>
      </c>
      <c r="F355" s="135" t="s">
        <v>7863</v>
      </c>
      <c r="G355" s="136" t="s">
        <v>5668</v>
      </c>
      <c r="H355" s="137">
        <v>1365</v>
      </c>
      <c r="I355" s="138"/>
      <c r="J355" s="139">
        <f>ROUND(I355*H355,2)</f>
        <v>0</v>
      </c>
      <c r="K355" s="135" t="s">
        <v>721</v>
      </c>
      <c r="L355" s="33"/>
      <c r="M355" s="140" t="s">
        <v>42</v>
      </c>
      <c r="N355" s="141" t="s">
        <v>50</v>
      </c>
      <c r="P355" s="142">
        <f>O355*H355</f>
        <v>0</v>
      </c>
      <c r="Q355" s="142">
        <v>0</v>
      </c>
      <c r="R355" s="142">
        <f>Q355*H355</f>
        <v>0</v>
      </c>
      <c r="S355" s="142">
        <v>0</v>
      </c>
      <c r="T355" s="143">
        <f>S355*H355</f>
        <v>0</v>
      </c>
      <c r="AR355" s="144" t="s">
        <v>311</v>
      </c>
      <c r="AT355" s="144" t="s">
        <v>307</v>
      </c>
      <c r="AU355" s="144" t="s">
        <v>88</v>
      </c>
      <c r="AY355" s="18" t="s">
        <v>305</v>
      </c>
      <c r="BE355" s="145">
        <f>IF(N355="základní",J355,0)</f>
        <v>0</v>
      </c>
      <c r="BF355" s="145">
        <f>IF(N355="snížená",J355,0)</f>
        <v>0</v>
      </c>
      <c r="BG355" s="145">
        <f>IF(N355="zákl. přenesená",J355,0)</f>
        <v>0</v>
      </c>
      <c r="BH355" s="145">
        <f>IF(N355="sníž. přenesená",J355,0)</f>
        <v>0</v>
      </c>
      <c r="BI355" s="145">
        <f>IF(N355="nulová",J355,0)</f>
        <v>0</v>
      </c>
      <c r="BJ355" s="18" t="s">
        <v>86</v>
      </c>
      <c r="BK355" s="145">
        <f>ROUND(I355*H355,2)</f>
        <v>0</v>
      </c>
      <c r="BL355" s="18" t="s">
        <v>311</v>
      </c>
      <c r="BM355" s="144" t="s">
        <v>1431</v>
      </c>
    </row>
    <row r="356" spans="2:65" s="1" customFormat="1" ht="11.25">
      <c r="B356" s="33"/>
      <c r="D356" s="146" t="s">
        <v>313</v>
      </c>
      <c r="F356" s="147" t="s">
        <v>7863</v>
      </c>
      <c r="I356" s="148"/>
      <c r="L356" s="33"/>
      <c r="M356" s="149"/>
      <c r="T356" s="54"/>
      <c r="AT356" s="18" t="s">
        <v>313</v>
      </c>
      <c r="AU356" s="18" t="s">
        <v>88</v>
      </c>
    </row>
    <row r="357" spans="2:65" s="1" customFormat="1" ht="16.5" customHeight="1">
      <c r="B357" s="33"/>
      <c r="C357" s="133" t="s">
        <v>880</v>
      </c>
      <c r="D357" s="133" t="s">
        <v>307</v>
      </c>
      <c r="E357" s="134" t="s">
        <v>7864</v>
      </c>
      <c r="F357" s="135" t="s">
        <v>7865</v>
      </c>
      <c r="G357" s="136" t="s">
        <v>5668</v>
      </c>
      <c r="H357" s="137">
        <v>150</v>
      </c>
      <c r="I357" s="138"/>
      <c r="J357" s="139">
        <f>ROUND(I357*H357,2)</f>
        <v>0</v>
      </c>
      <c r="K357" s="135" t="s">
        <v>721</v>
      </c>
      <c r="L357" s="33"/>
      <c r="M357" s="140" t="s">
        <v>42</v>
      </c>
      <c r="N357" s="141" t="s">
        <v>50</v>
      </c>
      <c r="P357" s="142">
        <f>O357*H357</f>
        <v>0</v>
      </c>
      <c r="Q357" s="142">
        <v>0</v>
      </c>
      <c r="R357" s="142">
        <f>Q357*H357</f>
        <v>0</v>
      </c>
      <c r="S357" s="142">
        <v>0</v>
      </c>
      <c r="T357" s="143">
        <f>S357*H357</f>
        <v>0</v>
      </c>
      <c r="AR357" s="144" t="s">
        <v>311</v>
      </c>
      <c r="AT357" s="144" t="s">
        <v>307</v>
      </c>
      <c r="AU357" s="144" t="s">
        <v>88</v>
      </c>
      <c r="AY357" s="18" t="s">
        <v>305</v>
      </c>
      <c r="BE357" s="145">
        <f>IF(N357="základní",J357,0)</f>
        <v>0</v>
      </c>
      <c r="BF357" s="145">
        <f>IF(N357="snížená",J357,0)</f>
        <v>0</v>
      </c>
      <c r="BG357" s="145">
        <f>IF(N357="zákl. přenesená",J357,0)</f>
        <v>0</v>
      </c>
      <c r="BH357" s="145">
        <f>IF(N357="sníž. přenesená",J357,0)</f>
        <v>0</v>
      </c>
      <c r="BI357" s="145">
        <f>IF(N357="nulová",J357,0)</f>
        <v>0</v>
      </c>
      <c r="BJ357" s="18" t="s">
        <v>86</v>
      </c>
      <c r="BK357" s="145">
        <f>ROUND(I357*H357,2)</f>
        <v>0</v>
      </c>
      <c r="BL357" s="18" t="s">
        <v>311</v>
      </c>
      <c r="BM357" s="144" t="s">
        <v>1444</v>
      </c>
    </row>
    <row r="358" spans="2:65" s="1" customFormat="1" ht="11.25">
      <c r="B358" s="33"/>
      <c r="D358" s="146" t="s">
        <v>313</v>
      </c>
      <c r="F358" s="147" t="s">
        <v>7865</v>
      </c>
      <c r="I358" s="148"/>
      <c r="L358" s="33"/>
      <c r="M358" s="149"/>
      <c r="T358" s="54"/>
      <c r="AT358" s="18" t="s">
        <v>313</v>
      </c>
      <c r="AU358" s="18" t="s">
        <v>88</v>
      </c>
    </row>
    <row r="359" spans="2:65" s="1" customFormat="1" ht="49.15" customHeight="1">
      <c r="B359" s="33"/>
      <c r="C359" s="133" t="s">
        <v>888</v>
      </c>
      <c r="D359" s="133" t="s">
        <v>307</v>
      </c>
      <c r="E359" s="134" t="s">
        <v>7866</v>
      </c>
      <c r="F359" s="135" t="s">
        <v>7867</v>
      </c>
      <c r="G359" s="136" t="s">
        <v>5668</v>
      </c>
      <c r="H359" s="137">
        <v>380</v>
      </c>
      <c r="I359" s="138"/>
      <c r="J359" s="139">
        <f>ROUND(I359*H359,2)</f>
        <v>0</v>
      </c>
      <c r="K359" s="135" t="s">
        <v>721</v>
      </c>
      <c r="L359" s="33"/>
      <c r="M359" s="140" t="s">
        <v>42</v>
      </c>
      <c r="N359" s="141" t="s">
        <v>50</v>
      </c>
      <c r="P359" s="142">
        <f>O359*H359</f>
        <v>0</v>
      </c>
      <c r="Q359" s="142">
        <v>0</v>
      </c>
      <c r="R359" s="142">
        <f>Q359*H359</f>
        <v>0</v>
      </c>
      <c r="S359" s="142">
        <v>0</v>
      </c>
      <c r="T359" s="143">
        <f>S359*H359</f>
        <v>0</v>
      </c>
      <c r="AR359" s="144" t="s">
        <v>311</v>
      </c>
      <c r="AT359" s="144" t="s">
        <v>307</v>
      </c>
      <c r="AU359" s="144" t="s">
        <v>88</v>
      </c>
      <c r="AY359" s="18" t="s">
        <v>305</v>
      </c>
      <c r="BE359" s="145">
        <f>IF(N359="základní",J359,0)</f>
        <v>0</v>
      </c>
      <c r="BF359" s="145">
        <f>IF(N359="snížená",J359,0)</f>
        <v>0</v>
      </c>
      <c r="BG359" s="145">
        <f>IF(N359="zákl. přenesená",J359,0)</f>
        <v>0</v>
      </c>
      <c r="BH359" s="145">
        <f>IF(N359="sníž. přenesená",J359,0)</f>
        <v>0</v>
      </c>
      <c r="BI359" s="145">
        <f>IF(N359="nulová",J359,0)</f>
        <v>0</v>
      </c>
      <c r="BJ359" s="18" t="s">
        <v>86</v>
      </c>
      <c r="BK359" s="145">
        <f>ROUND(I359*H359,2)</f>
        <v>0</v>
      </c>
      <c r="BL359" s="18" t="s">
        <v>311</v>
      </c>
      <c r="BM359" s="144" t="s">
        <v>1457</v>
      </c>
    </row>
    <row r="360" spans="2:65" s="1" customFormat="1" ht="29.25">
      <c r="B360" s="33"/>
      <c r="D360" s="146" t="s">
        <v>313</v>
      </c>
      <c r="F360" s="147" t="s">
        <v>7868</v>
      </c>
      <c r="I360" s="148"/>
      <c r="L360" s="33"/>
      <c r="M360" s="149"/>
      <c r="T360" s="54"/>
      <c r="AT360" s="18" t="s">
        <v>313</v>
      </c>
      <c r="AU360" s="18" t="s">
        <v>88</v>
      </c>
    </row>
    <row r="361" spans="2:65" s="1" customFormat="1" ht="49.15" customHeight="1">
      <c r="B361" s="33"/>
      <c r="C361" s="133" t="s">
        <v>896</v>
      </c>
      <c r="D361" s="133" t="s">
        <v>307</v>
      </c>
      <c r="E361" s="134" t="s">
        <v>7869</v>
      </c>
      <c r="F361" s="135" t="s">
        <v>7870</v>
      </c>
      <c r="G361" s="136" t="s">
        <v>5668</v>
      </c>
      <c r="H361" s="137">
        <v>600</v>
      </c>
      <c r="I361" s="138"/>
      <c r="J361" s="139">
        <f>ROUND(I361*H361,2)</f>
        <v>0</v>
      </c>
      <c r="K361" s="135" t="s">
        <v>721</v>
      </c>
      <c r="L361" s="33"/>
      <c r="M361" s="140" t="s">
        <v>42</v>
      </c>
      <c r="N361" s="141" t="s">
        <v>50</v>
      </c>
      <c r="P361" s="142">
        <f>O361*H361</f>
        <v>0</v>
      </c>
      <c r="Q361" s="142">
        <v>0</v>
      </c>
      <c r="R361" s="142">
        <f>Q361*H361</f>
        <v>0</v>
      </c>
      <c r="S361" s="142">
        <v>0</v>
      </c>
      <c r="T361" s="143">
        <f>S361*H361</f>
        <v>0</v>
      </c>
      <c r="AR361" s="144" t="s">
        <v>311</v>
      </c>
      <c r="AT361" s="144" t="s">
        <v>307</v>
      </c>
      <c r="AU361" s="144" t="s">
        <v>88</v>
      </c>
      <c r="AY361" s="18" t="s">
        <v>305</v>
      </c>
      <c r="BE361" s="145">
        <f>IF(N361="základní",J361,0)</f>
        <v>0</v>
      </c>
      <c r="BF361" s="145">
        <f>IF(N361="snížená",J361,0)</f>
        <v>0</v>
      </c>
      <c r="BG361" s="145">
        <f>IF(N361="zákl. přenesená",J361,0)</f>
        <v>0</v>
      </c>
      <c r="BH361" s="145">
        <f>IF(N361="sníž. přenesená",J361,0)</f>
        <v>0</v>
      </c>
      <c r="BI361" s="145">
        <f>IF(N361="nulová",J361,0)</f>
        <v>0</v>
      </c>
      <c r="BJ361" s="18" t="s">
        <v>86</v>
      </c>
      <c r="BK361" s="145">
        <f>ROUND(I361*H361,2)</f>
        <v>0</v>
      </c>
      <c r="BL361" s="18" t="s">
        <v>311</v>
      </c>
      <c r="BM361" s="144" t="s">
        <v>1479</v>
      </c>
    </row>
    <row r="362" spans="2:65" s="1" customFormat="1" ht="29.25">
      <c r="B362" s="33"/>
      <c r="D362" s="146" t="s">
        <v>313</v>
      </c>
      <c r="F362" s="147" t="s">
        <v>7871</v>
      </c>
      <c r="I362" s="148"/>
      <c r="L362" s="33"/>
      <c r="M362" s="149"/>
      <c r="T362" s="54"/>
      <c r="AT362" s="18" t="s">
        <v>313</v>
      </c>
      <c r="AU362" s="18" t="s">
        <v>88</v>
      </c>
    </row>
    <row r="363" spans="2:65" s="1" customFormat="1" ht="49.15" customHeight="1">
      <c r="B363" s="33"/>
      <c r="C363" s="133" t="s">
        <v>904</v>
      </c>
      <c r="D363" s="133" t="s">
        <v>307</v>
      </c>
      <c r="E363" s="134" t="s">
        <v>7872</v>
      </c>
      <c r="F363" s="135" t="s">
        <v>7873</v>
      </c>
      <c r="G363" s="136" t="s">
        <v>5668</v>
      </c>
      <c r="H363" s="137">
        <v>50</v>
      </c>
      <c r="I363" s="138"/>
      <c r="J363" s="139">
        <f>ROUND(I363*H363,2)</f>
        <v>0</v>
      </c>
      <c r="K363" s="135" t="s">
        <v>721</v>
      </c>
      <c r="L363" s="33"/>
      <c r="M363" s="140" t="s">
        <v>42</v>
      </c>
      <c r="N363" s="141" t="s">
        <v>50</v>
      </c>
      <c r="P363" s="142">
        <f>O363*H363</f>
        <v>0</v>
      </c>
      <c r="Q363" s="142">
        <v>0</v>
      </c>
      <c r="R363" s="142">
        <f>Q363*H363</f>
        <v>0</v>
      </c>
      <c r="S363" s="142">
        <v>0</v>
      </c>
      <c r="T363" s="143">
        <f>S363*H363</f>
        <v>0</v>
      </c>
      <c r="AR363" s="144" t="s">
        <v>311</v>
      </c>
      <c r="AT363" s="144" t="s">
        <v>307</v>
      </c>
      <c r="AU363" s="144" t="s">
        <v>88</v>
      </c>
      <c r="AY363" s="18" t="s">
        <v>305</v>
      </c>
      <c r="BE363" s="145">
        <f>IF(N363="základní",J363,0)</f>
        <v>0</v>
      </c>
      <c r="BF363" s="145">
        <f>IF(N363="snížená",J363,0)</f>
        <v>0</v>
      </c>
      <c r="BG363" s="145">
        <f>IF(N363="zákl. přenesená",J363,0)</f>
        <v>0</v>
      </c>
      <c r="BH363" s="145">
        <f>IF(N363="sníž. přenesená",J363,0)</f>
        <v>0</v>
      </c>
      <c r="BI363" s="145">
        <f>IF(N363="nulová",J363,0)</f>
        <v>0</v>
      </c>
      <c r="BJ363" s="18" t="s">
        <v>86</v>
      </c>
      <c r="BK363" s="145">
        <f>ROUND(I363*H363,2)</f>
        <v>0</v>
      </c>
      <c r="BL363" s="18" t="s">
        <v>311</v>
      </c>
      <c r="BM363" s="144" t="s">
        <v>1490</v>
      </c>
    </row>
    <row r="364" spans="2:65" s="1" customFormat="1" ht="29.25">
      <c r="B364" s="33"/>
      <c r="D364" s="146" t="s">
        <v>313</v>
      </c>
      <c r="F364" s="147" t="s">
        <v>7874</v>
      </c>
      <c r="I364" s="148"/>
      <c r="L364" s="33"/>
      <c r="M364" s="149"/>
      <c r="T364" s="54"/>
      <c r="AT364" s="18" t="s">
        <v>313</v>
      </c>
      <c r="AU364" s="18" t="s">
        <v>88</v>
      </c>
    </row>
    <row r="365" spans="2:65" s="1" customFormat="1" ht="49.15" customHeight="1">
      <c r="B365" s="33"/>
      <c r="C365" s="133" t="s">
        <v>914</v>
      </c>
      <c r="D365" s="133" t="s">
        <v>307</v>
      </c>
      <c r="E365" s="134" t="s">
        <v>7875</v>
      </c>
      <c r="F365" s="135" t="s">
        <v>7876</v>
      </c>
      <c r="G365" s="136" t="s">
        <v>5668</v>
      </c>
      <c r="H365" s="137">
        <v>10</v>
      </c>
      <c r="I365" s="138"/>
      <c r="J365" s="139">
        <f>ROUND(I365*H365,2)</f>
        <v>0</v>
      </c>
      <c r="K365" s="135" t="s">
        <v>721</v>
      </c>
      <c r="L365" s="33"/>
      <c r="M365" s="140" t="s">
        <v>42</v>
      </c>
      <c r="N365" s="141" t="s">
        <v>50</v>
      </c>
      <c r="P365" s="142">
        <f>O365*H365</f>
        <v>0</v>
      </c>
      <c r="Q365" s="142">
        <v>0</v>
      </c>
      <c r="R365" s="142">
        <f>Q365*H365</f>
        <v>0</v>
      </c>
      <c r="S365" s="142">
        <v>0</v>
      </c>
      <c r="T365" s="143">
        <f>S365*H365</f>
        <v>0</v>
      </c>
      <c r="AR365" s="144" t="s">
        <v>311</v>
      </c>
      <c r="AT365" s="144" t="s">
        <v>307</v>
      </c>
      <c r="AU365" s="144" t="s">
        <v>88</v>
      </c>
      <c r="AY365" s="18" t="s">
        <v>305</v>
      </c>
      <c r="BE365" s="145">
        <f>IF(N365="základní",J365,0)</f>
        <v>0</v>
      </c>
      <c r="BF365" s="145">
        <f>IF(N365="snížená",J365,0)</f>
        <v>0</v>
      </c>
      <c r="BG365" s="145">
        <f>IF(N365="zákl. přenesená",J365,0)</f>
        <v>0</v>
      </c>
      <c r="BH365" s="145">
        <f>IF(N365="sníž. přenesená",J365,0)</f>
        <v>0</v>
      </c>
      <c r="BI365" s="145">
        <f>IF(N365="nulová",J365,0)</f>
        <v>0</v>
      </c>
      <c r="BJ365" s="18" t="s">
        <v>86</v>
      </c>
      <c r="BK365" s="145">
        <f>ROUND(I365*H365,2)</f>
        <v>0</v>
      </c>
      <c r="BL365" s="18" t="s">
        <v>311</v>
      </c>
      <c r="BM365" s="144" t="s">
        <v>1500</v>
      </c>
    </row>
    <row r="366" spans="2:65" s="1" customFormat="1" ht="29.25">
      <c r="B366" s="33"/>
      <c r="D366" s="146" t="s">
        <v>313</v>
      </c>
      <c r="F366" s="147" t="s">
        <v>7877</v>
      </c>
      <c r="I366" s="148"/>
      <c r="L366" s="33"/>
      <c r="M366" s="149"/>
      <c r="T366" s="54"/>
      <c r="AT366" s="18" t="s">
        <v>313</v>
      </c>
      <c r="AU366" s="18" t="s">
        <v>88</v>
      </c>
    </row>
    <row r="367" spans="2:65" s="1" customFormat="1" ht="16.5" customHeight="1">
      <c r="B367" s="33"/>
      <c r="C367" s="133" t="s">
        <v>923</v>
      </c>
      <c r="D367" s="133" t="s">
        <v>307</v>
      </c>
      <c r="E367" s="134" t="s">
        <v>7878</v>
      </c>
      <c r="F367" s="135" t="s">
        <v>7879</v>
      </c>
      <c r="G367" s="136" t="s">
        <v>5668</v>
      </c>
      <c r="H367" s="137">
        <v>1</v>
      </c>
      <c r="I367" s="138"/>
      <c r="J367" s="139">
        <f>ROUND(I367*H367,2)</f>
        <v>0</v>
      </c>
      <c r="K367" s="135" t="s">
        <v>721</v>
      </c>
      <c r="L367" s="33"/>
      <c r="M367" s="140" t="s">
        <v>42</v>
      </c>
      <c r="N367" s="141" t="s">
        <v>50</v>
      </c>
      <c r="P367" s="142">
        <f>O367*H367</f>
        <v>0</v>
      </c>
      <c r="Q367" s="142">
        <v>0</v>
      </c>
      <c r="R367" s="142">
        <f>Q367*H367</f>
        <v>0</v>
      </c>
      <c r="S367" s="142">
        <v>0</v>
      </c>
      <c r="T367" s="143">
        <f>S367*H367</f>
        <v>0</v>
      </c>
      <c r="AR367" s="144" t="s">
        <v>311</v>
      </c>
      <c r="AT367" s="144" t="s">
        <v>307</v>
      </c>
      <c r="AU367" s="144" t="s">
        <v>88</v>
      </c>
      <c r="AY367" s="18" t="s">
        <v>305</v>
      </c>
      <c r="BE367" s="145">
        <f>IF(N367="základní",J367,0)</f>
        <v>0</v>
      </c>
      <c r="BF367" s="145">
        <f>IF(N367="snížená",J367,0)</f>
        <v>0</v>
      </c>
      <c r="BG367" s="145">
        <f>IF(N367="zákl. přenesená",J367,0)</f>
        <v>0</v>
      </c>
      <c r="BH367" s="145">
        <f>IF(N367="sníž. přenesená",J367,0)</f>
        <v>0</v>
      </c>
      <c r="BI367" s="145">
        <f>IF(N367="nulová",J367,0)</f>
        <v>0</v>
      </c>
      <c r="BJ367" s="18" t="s">
        <v>86</v>
      </c>
      <c r="BK367" s="145">
        <f>ROUND(I367*H367,2)</f>
        <v>0</v>
      </c>
      <c r="BL367" s="18" t="s">
        <v>311</v>
      </c>
      <c r="BM367" s="144" t="s">
        <v>1510</v>
      </c>
    </row>
    <row r="368" spans="2:65" s="1" customFormat="1" ht="11.25">
      <c r="B368" s="33"/>
      <c r="D368" s="146" t="s">
        <v>313</v>
      </c>
      <c r="F368" s="147" t="s">
        <v>7879</v>
      </c>
      <c r="I368" s="148"/>
      <c r="L368" s="33"/>
      <c r="M368" s="149"/>
      <c r="T368" s="54"/>
      <c r="AT368" s="18" t="s">
        <v>313</v>
      </c>
      <c r="AU368" s="18" t="s">
        <v>88</v>
      </c>
    </row>
    <row r="369" spans="2:65" s="11" customFormat="1" ht="22.9" customHeight="1">
      <c r="B369" s="121"/>
      <c r="D369" s="122" t="s">
        <v>78</v>
      </c>
      <c r="E369" s="131" t="s">
        <v>646</v>
      </c>
      <c r="F369" s="131" t="s">
        <v>7843</v>
      </c>
      <c r="I369" s="124"/>
      <c r="J369" s="132">
        <f>BK369</f>
        <v>0</v>
      </c>
      <c r="L369" s="121"/>
      <c r="M369" s="126"/>
      <c r="P369" s="127">
        <f>SUM(P370:P373)</f>
        <v>0</v>
      </c>
      <c r="R369" s="127">
        <f>SUM(R370:R373)</f>
        <v>0</v>
      </c>
      <c r="T369" s="128">
        <f>SUM(T370:T373)</f>
        <v>0</v>
      </c>
      <c r="AR369" s="122" t="s">
        <v>86</v>
      </c>
      <c r="AT369" s="129" t="s">
        <v>78</v>
      </c>
      <c r="AU369" s="129" t="s">
        <v>86</v>
      </c>
      <c r="AY369" s="122" t="s">
        <v>305</v>
      </c>
      <c r="BK369" s="130">
        <f>SUM(BK370:BK373)</f>
        <v>0</v>
      </c>
    </row>
    <row r="370" spans="2:65" s="1" customFormat="1" ht="37.9" customHeight="1">
      <c r="B370" s="33"/>
      <c r="C370" s="133" t="s">
        <v>929</v>
      </c>
      <c r="D370" s="133" t="s">
        <v>307</v>
      </c>
      <c r="E370" s="134" t="s">
        <v>7880</v>
      </c>
      <c r="F370" s="135" t="s">
        <v>7860</v>
      </c>
      <c r="G370" s="136" t="s">
        <v>5668</v>
      </c>
      <c r="H370" s="137">
        <v>2060</v>
      </c>
      <c r="I370" s="138"/>
      <c r="J370" s="139">
        <f>ROUND(I370*H370,2)</f>
        <v>0</v>
      </c>
      <c r="K370" s="135" t="s">
        <v>721</v>
      </c>
      <c r="L370" s="33"/>
      <c r="M370" s="140" t="s">
        <v>42</v>
      </c>
      <c r="N370" s="141" t="s">
        <v>50</v>
      </c>
      <c r="P370" s="142">
        <f>O370*H370</f>
        <v>0</v>
      </c>
      <c r="Q370" s="142">
        <v>0</v>
      </c>
      <c r="R370" s="142">
        <f>Q370*H370</f>
        <v>0</v>
      </c>
      <c r="S370" s="142">
        <v>0</v>
      </c>
      <c r="T370" s="143">
        <f>S370*H370</f>
        <v>0</v>
      </c>
      <c r="AR370" s="144" t="s">
        <v>311</v>
      </c>
      <c r="AT370" s="144" t="s">
        <v>307</v>
      </c>
      <c r="AU370" s="144" t="s">
        <v>88</v>
      </c>
      <c r="AY370" s="18" t="s">
        <v>305</v>
      </c>
      <c r="BE370" s="145">
        <f>IF(N370="základní",J370,0)</f>
        <v>0</v>
      </c>
      <c r="BF370" s="145">
        <f>IF(N370="snížená",J370,0)</f>
        <v>0</v>
      </c>
      <c r="BG370" s="145">
        <f>IF(N370="zákl. přenesená",J370,0)</f>
        <v>0</v>
      </c>
      <c r="BH370" s="145">
        <f>IF(N370="sníž. přenesená",J370,0)</f>
        <v>0</v>
      </c>
      <c r="BI370" s="145">
        <f>IF(N370="nulová",J370,0)</f>
        <v>0</v>
      </c>
      <c r="BJ370" s="18" t="s">
        <v>86</v>
      </c>
      <c r="BK370" s="145">
        <f>ROUND(I370*H370,2)</f>
        <v>0</v>
      </c>
      <c r="BL370" s="18" t="s">
        <v>311</v>
      </c>
      <c r="BM370" s="144" t="s">
        <v>1520</v>
      </c>
    </row>
    <row r="371" spans="2:65" s="1" customFormat="1" ht="29.25">
      <c r="B371" s="33"/>
      <c r="D371" s="146" t="s">
        <v>313</v>
      </c>
      <c r="F371" s="147" t="s">
        <v>7861</v>
      </c>
      <c r="I371" s="148"/>
      <c r="L371" s="33"/>
      <c r="M371" s="149"/>
      <c r="T371" s="54"/>
      <c r="AT371" s="18" t="s">
        <v>313</v>
      </c>
      <c r="AU371" s="18" t="s">
        <v>88</v>
      </c>
    </row>
    <row r="372" spans="2:65" s="1" customFormat="1" ht="16.5" customHeight="1">
      <c r="B372" s="33"/>
      <c r="C372" s="133" t="s">
        <v>938</v>
      </c>
      <c r="D372" s="133" t="s">
        <v>307</v>
      </c>
      <c r="E372" s="134" t="s">
        <v>7881</v>
      </c>
      <c r="F372" s="135" t="s">
        <v>7879</v>
      </c>
      <c r="G372" s="136" t="s">
        <v>5668</v>
      </c>
      <c r="H372" s="137">
        <v>1</v>
      </c>
      <c r="I372" s="138"/>
      <c r="J372" s="139">
        <f>ROUND(I372*H372,2)</f>
        <v>0</v>
      </c>
      <c r="K372" s="135" t="s">
        <v>721</v>
      </c>
      <c r="L372" s="33"/>
      <c r="M372" s="140" t="s">
        <v>42</v>
      </c>
      <c r="N372" s="141" t="s">
        <v>50</v>
      </c>
      <c r="P372" s="142">
        <f>O372*H372</f>
        <v>0</v>
      </c>
      <c r="Q372" s="142">
        <v>0</v>
      </c>
      <c r="R372" s="142">
        <f>Q372*H372</f>
        <v>0</v>
      </c>
      <c r="S372" s="142">
        <v>0</v>
      </c>
      <c r="T372" s="143">
        <f>S372*H372</f>
        <v>0</v>
      </c>
      <c r="AR372" s="144" t="s">
        <v>311</v>
      </c>
      <c r="AT372" s="144" t="s">
        <v>307</v>
      </c>
      <c r="AU372" s="144" t="s">
        <v>88</v>
      </c>
      <c r="AY372" s="18" t="s">
        <v>305</v>
      </c>
      <c r="BE372" s="145">
        <f>IF(N372="základní",J372,0)</f>
        <v>0</v>
      </c>
      <c r="BF372" s="145">
        <f>IF(N372="snížená",J372,0)</f>
        <v>0</v>
      </c>
      <c r="BG372" s="145">
        <f>IF(N372="zákl. přenesená",J372,0)</f>
        <v>0</v>
      </c>
      <c r="BH372" s="145">
        <f>IF(N372="sníž. přenesená",J372,0)</f>
        <v>0</v>
      </c>
      <c r="BI372" s="145">
        <f>IF(N372="nulová",J372,0)</f>
        <v>0</v>
      </c>
      <c r="BJ372" s="18" t="s">
        <v>86</v>
      </c>
      <c r="BK372" s="145">
        <f>ROUND(I372*H372,2)</f>
        <v>0</v>
      </c>
      <c r="BL372" s="18" t="s">
        <v>311</v>
      </c>
      <c r="BM372" s="144" t="s">
        <v>1541</v>
      </c>
    </row>
    <row r="373" spans="2:65" s="1" customFormat="1" ht="11.25">
      <c r="B373" s="33"/>
      <c r="D373" s="146" t="s">
        <v>313</v>
      </c>
      <c r="F373" s="147" t="s">
        <v>7879</v>
      </c>
      <c r="I373" s="148"/>
      <c r="L373" s="33"/>
      <c r="M373" s="149"/>
      <c r="T373" s="54"/>
      <c r="AT373" s="18" t="s">
        <v>313</v>
      </c>
      <c r="AU373" s="18" t="s">
        <v>88</v>
      </c>
    </row>
    <row r="374" spans="2:65" s="11" customFormat="1" ht="25.9" customHeight="1">
      <c r="B374" s="121"/>
      <c r="D374" s="122" t="s">
        <v>78</v>
      </c>
      <c r="E374" s="123" t="s">
        <v>340</v>
      </c>
      <c r="F374" s="123" t="s">
        <v>7882</v>
      </c>
      <c r="I374" s="124"/>
      <c r="J374" s="125">
        <f>BK374</f>
        <v>0</v>
      </c>
      <c r="L374" s="121"/>
      <c r="M374" s="126"/>
      <c r="P374" s="127">
        <f>P375+P378</f>
        <v>0</v>
      </c>
      <c r="R374" s="127">
        <f>R375+R378</f>
        <v>0</v>
      </c>
      <c r="T374" s="128">
        <f>T375+T378</f>
        <v>0</v>
      </c>
      <c r="AR374" s="122" t="s">
        <v>86</v>
      </c>
      <c r="AT374" s="129" t="s">
        <v>78</v>
      </c>
      <c r="AU374" s="129" t="s">
        <v>79</v>
      </c>
      <c r="AY374" s="122" t="s">
        <v>305</v>
      </c>
      <c r="BK374" s="130">
        <f>BK375+BK378</f>
        <v>0</v>
      </c>
    </row>
    <row r="375" spans="2:65" s="11" customFormat="1" ht="22.9" customHeight="1">
      <c r="B375" s="121"/>
      <c r="D375" s="122" t="s">
        <v>78</v>
      </c>
      <c r="E375" s="131" t="s">
        <v>705</v>
      </c>
      <c r="F375" s="131" t="s">
        <v>7814</v>
      </c>
      <c r="I375" s="124"/>
      <c r="J375" s="132">
        <f>BK375</f>
        <v>0</v>
      </c>
      <c r="L375" s="121"/>
      <c r="M375" s="126"/>
      <c r="P375" s="127">
        <f>SUM(P376:P377)</f>
        <v>0</v>
      </c>
      <c r="R375" s="127">
        <f>SUM(R376:R377)</f>
        <v>0</v>
      </c>
      <c r="T375" s="128">
        <f>SUM(T376:T377)</f>
        <v>0</v>
      </c>
      <c r="AR375" s="122" t="s">
        <v>86</v>
      </c>
      <c r="AT375" s="129" t="s">
        <v>78</v>
      </c>
      <c r="AU375" s="129" t="s">
        <v>86</v>
      </c>
      <c r="AY375" s="122" t="s">
        <v>305</v>
      </c>
      <c r="BK375" s="130">
        <f>SUM(BK376:BK377)</f>
        <v>0</v>
      </c>
    </row>
    <row r="376" spans="2:65" s="1" customFormat="1" ht="76.349999999999994" customHeight="1">
      <c r="B376" s="33"/>
      <c r="C376" s="133" t="s">
        <v>948</v>
      </c>
      <c r="D376" s="133" t="s">
        <v>307</v>
      </c>
      <c r="E376" s="134" t="s">
        <v>7883</v>
      </c>
      <c r="F376" s="135" t="s">
        <v>7884</v>
      </c>
      <c r="G376" s="136" t="s">
        <v>5668</v>
      </c>
      <c r="H376" s="137">
        <v>1</v>
      </c>
      <c r="I376" s="138"/>
      <c r="J376" s="139">
        <f>ROUND(I376*H376,2)</f>
        <v>0</v>
      </c>
      <c r="K376" s="135" t="s">
        <v>721</v>
      </c>
      <c r="L376" s="33"/>
      <c r="M376" s="140" t="s">
        <v>42</v>
      </c>
      <c r="N376" s="141" t="s">
        <v>50</v>
      </c>
      <c r="P376" s="142">
        <f>O376*H376</f>
        <v>0</v>
      </c>
      <c r="Q376" s="142">
        <v>0</v>
      </c>
      <c r="R376" s="142">
        <f>Q376*H376</f>
        <v>0</v>
      </c>
      <c r="S376" s="142">
        <v>0</v>
      </c>
      <c r="T376" s="143">
        <f>S376*H376</f>
        <v>0</v>
      </c>
      <c r="AR376" s="144" t="s">
        <v>311</v>
      </c>
      <c r="AT376" s="144" t="s">
        <v>307</v>
      </c>
      <c r="AU376" s="144" t="s">
        <v>88</v>
      </c>
      <c r="AY376" s="18" t="s">
        <v>305</v>
      </c>
      <c r="BE376" s="145">
        <f>IF(N376="základní",J376,0)</f>
        <v>0</v>
      </c>
      <c r="BF376" s="145">
        <f>IF(N376="snížená",J376,0)</f>
        <v>0</v>
      </c>
      <c r="BG376" s="145">
        <f>IF(N376="zákl. přenesená",J376,0)</f>
        <v>0</v>
      </c>
      <c r="BH376" s="145">
        <f>IF(N376="sníž. přenesená",J376,0)</f>
        <v>0</v>
      </c>
      <c r="BI376" s="145">
        <f>IF(N376="nulová",J376,0)</f>
        <v>0</v>
      </c>
      <c r="BJ376" s="18" t="s">
        <v>86</v>
      </c>
      <c r="BK376" s="145">
        <f>ROUND(I376*H376,2)</f>
        <v>0</v>
      </c>
      <c r="BL376" s="18" t="s">
        <v>311</v>
      </c>
      <c r="BM376" s="144" t="s">
        <v>1549</v>
      </c>
    </row>
    <row r="377" spans="2:65" s="1" customFormat="1" ht="126.75">
      <c r="B377" s="33"/>
      <c r="D377" s="146" t="s">
        <v>313</v>
      </c>
      <c r="F377" s="147" t="s">
        <v>7885</v>
      </c>
      <c r="I377" s="148"/>
      <c r="L377" s="33"/>
      <c r="M377" s="149"/>
      <c r="T377" s="54"/>
      <c r="AT377" s="18" t="s">
        <v>313</v>
      </c>
      <c r="AU377" s="18" t="s">
        <v>88</v>
      </c>
    </row>
    <row r="378" spans="2:65" s="11" customFormat="1" ht="22.9" customHeight="1">
      <c r="B378" s="121"/>
      <c r="D378" s="122" t="s">
        <v>78</v>
      </c>
      <c r="E378" s="131" t="s">
        <v>710</v>
      </c>
      <c r="F378" s="131" t="s">
        <v>7843</v>
      </c>
      <c r="I378" s="124"/>
      <c r="J378" s="132">
        <f>BK378</f>
        <v>0</v>
      </c>
      <c r="L378" s="121"/>
      <c r="M378" s="126"/>
      <c r="P378" s="127">
        <f>SUM(P379:P380)</f>
        <v>0</v>
      </c>
      <c r="R378" s="127">
        <f>SUM(R379:R380)</f>
        <v>0</v>
      </c>
      <c r="T378" s="128">
        <f>SUM(T379:T380)</f>
        <v>0</v>
      </c>
      <c r="AR378" s="122" t="s">
        <v>86</v>
      </c>
      <c r="AT378" s="129" t="s">
        <v>78</v>
      </c>
      <c r="AU378" s="129" t="s">
        <v>86</v>
      </c>
      <c r="AY378" s="122" t="s">
        <v>305</v>
      </c>
      <c r="BK378" s="130">
        <f>SUM(BK379:BK380)</f>
        <v>0</v>
      </c>
    </row>
    <row r="379" spans="2:65" s="1" customFormat="1" ht="37.9" customHeight="1">
      <c r="B379" s="33"/>
      <c r="C379" s="133" t="s">
        <v>956</v>
      </c>
      <c r="D379" s="133" t="s">
        <v>307</v>
      </c>
      <c r="E379" s="134" t="s">
        <v>7886</v>
      </c>
      <c r="F379" s="135" t="s">
        <v>7887</v>
      </c>
      <c r="G379" s="136" t="s">
        <v>5668</v>
      </c>
      <c r="H379" s="137">
        <v>24</v>
      </c>
      <c r="I379" s="138"/>
      <c r="J379" s="139">
        <f>ROUND(I379*H379,2)</f>
        <v>0</v>
      </c>
      <c r="K379" s="135" t="s">
        <v>721</v>
      </c>
      <c r="L379" s="33"/>
      <c r="M379" s="140" t="s">
        <v>42</v>
      </c>
      <c r="N379" s="141" t="s">
        <v>50</v>
      </c>
      <c r="P379" s="142">
        <f>O379*H379</f>
        <v>0</v>
      </c>
      <c r="Q379" s="142">
        <v>0</v>
      </c>
      <c r="R379" s="142">
        <f>Q379*H379</f>
        <v>0</v>
      </c>
      <c r="S379" s="142">
        <v>0</v>
      </c>
      <c r="T379" s="143">
        <f>S379*H379</f>
        <v>0</v>
      </c>
      <c r="AR379" s="144" t="s">
        <v>311</v>
      </c>
      <c r="AT379" s="144" t="s">
        <v>307</v>
      </c>
      <c r="AU379" s="144" t="s">
        <v>88</v>
      </c>
      <c r="AY379" s="18" t="s">
        <v>305</v>
      </c>
      <c r="BE379" s="145">
        <f>IF(N379="základní",J379,0)</f>
        <v>0</v>
      </c>
      <c r="BF379" s="145">
        <f>IF(N379="snížená",J379,0)</f>
        <v>0</v>
      </c>
      <c r="BG379" s="145">
        <f>IF(N379="zákl. přenesená",J379,0)</f>
        <v>0</v>
      </c>
      <c r="BH379" s="145">
        <f>IF(N379="sníž. přenesená",J379,0)</f>
        <v>0</v>
      </c>
      <c r="BI379" s="145">
        <f>IF(N379="nulová",J379,0)</f>
        <v>0</v>
      </c>
      <c r="BJ379" s="18" t="s">
        <v>86</v>
      </c>
      <c r="BK379" s="145">
        <f>ROUND(I379*H379,2)</f>
        <v>0</v>
      </c>
      <c r="BL379" s="18" t="s">
        <v>311</v>
      </c>
      <c r="BM379" s="144" t="s">
        <v>1560</v>
      </c>
    </row>
    <row r="380" spans="2:65" s="1" customFormat="1" ht="29.25">
      <c r="B380" s="33"/>
      <c r="D380" s="146" t="s">
        <v>313</v>
      </c>
      <c r="F380" s="147" t="s">
        <v>7888</v>
      </c>
      <c r="I380" s="148"/>
      <c r="L380" s="33"/>
      <c r="M380" s="149"/>
      <c r="T380" s="54"/>
      <c r="AT380" s="18" t="s">
        <v>313</v>
      </c>
      <c r="AU380" s="18" t="s">
        <v>88</v>
      </c>
    </row>
    <row r="381" spans="2:65" s="11" customFormat="1" ht="25.9" customHeight="1">
      <c r="B381" s="121"/>
      <c r="D381" s="122" t="s">
        <v>78</v>
      </c>
      <c r="E381" s="123" t="s">
        <v>347</v>
      </c>
      <c r="F381" s="123" t="s">
        <v>7889</v>
      </c>
      <c r="I381" s="124"/>
      <c r="J381" s="125">
        <f>BK381</f>
        <v>0</v>
      </c>
      <c r="L381" s="121"/>
      <c r="M381" s="126"/>
      <c r="P381" s="127">
        <f>SUM(P382:P397)</f>
        <v>0</v>
      </c>
      <c r="R381" s="127">
        <f>SUM(R382:R397)</f>
        <v>0</v>
      </c>
      <c r="T381" s="128">
        <f>SUM(T382:T397)</f>
        <v>0</v>
      </c>
      <c r="AR381" s="122" t="s">
        <v>86</v>
      </c>
      <c r="AT381" s="129" t="s">
        <v>78</v>
      </c>
      <c r="AU381" s="129" t="s">
        <v>79</v>
      </c>
      <c r="AY381" s="122" t="s">
        <v>305</v>
      </c>
      <c r="BK381" s="130">
        <f>SUM(BK382:BK397)</f>
        <v>0</v>
      </c>
    </row>
    <row r="382" spans="2:65" s="1" customFormat="1" ht="16.5" customHeight="1">
      <c r="B382" s="33"/>
      <c r="C382" s="133" t="s">
        <v>971</v>
      </c>
      <c r="D382" s="133" t="s">
        <v>307</v>
      </c>
      <c r="E382" s="134" t="s">
        <v>3623</v>
      </c>
      <c r="F382" s="135" t="s">
        <v>7890</v>
      </c>
      <c r="G382" s="136" t="s">
        <v>5668</v>
      </c>
      <c r="H382" s="137">
        <v>1</v>
      </c>
      <c r="I382" s="138"/>
      <c r="J382" s="139">
        <f>ROUND(I382*H382,2)</f>
        <v>0</v>
      </c>
      <c r="K382" s="135" t="s">
        <v>721</v>
      </c>
      <c r="L382" s="33"/>
      <c r="M382" s="140" t="s">
        <v>42</v>
      </c>
      <c r="N382" s="141" t="s">
        <v>50</v>
      </c>
      <c r="P382" s="142">
        <f>O382*H382</f>
        <v>0</v>
      </c>
      <c r="Q382" s="142">
        <v>0</v>
      </c>
      <c r="R382" s="142">
        <f>Q382*H382</f>
        <v>0</v>
      </c>
      <c r="S382" s="142">
        <v>0</v>
      </c>
      <c r="T382" s="143">
        <f>S382*H382</f>
        <v>0</v>
      </c>
      <c r="AR382" s="144" t="s">
        <v>311</v>
      </c>
      <c r="AT382" s="144" t="s">
        <v>307</v>
      </c>
      <c r="AU382" s="144" t="s">
        <v>86</v>
      </c>
      <c r="AY382" s="18" t="s">
        <v>305</v>
      </c>
      <c r="BE382" s="145">
        <f>IF(N382="základní",J382,0)</f>
        <v>0</v>
      </c>
      <c r="BF382" s="145">
        <f>IF(N382="snížená",J382,0)</f>
        <v>0</v>
      </c>
      <c r="BG382" s="145">
        <f>IF(N382="zákl. přenesená",J382,0)</f>
        <v>0</v>
      </c>
      <c r="BH382" s="145">
        <f>IF(N382="sníž. přenesená",J382,0)</f>
        <v>0</v>
      </c>
      <c r="BI382" s="145">
        <f>IF(N382="nulová",J382,0)</f>
        <v>0</v>
      </c>
      <c r="BJ382" s="18" t="s">
        <v>86</v>
      </c>
      <c r="BK382" s="145">
        <f>ROUND(I382*H382,2)</f>
        <v>0</v>
      </c>
      <c r="BL382" s="18" t="s">
        <v>311</v>
      </c>
      <c r="BM382" s="144" t="s">
        <v>1584</v>
      </c>
    </row>
    <row r="383" spans="2:65" s="1" customFormat="1" ht="11.25">
      <c r="B383" s="33"/>
      <c r="D383" s="146" t="s">
        <v>313</v>
      </c>
      <c r="F383" s="147" t="s">
        <v>7890</v>
      </c>
      <c r="I383" s="148"/>
      <c r="L383" s="33"/>
      <c r="M383" s="149"/>
      <c r="T383" s="54"/>
      <c r="AT383" s="18" t="s">
        <v>313</v>
      </c>
      <c r="AU383" s="18" t="s">
        <v>86</v>
      </c>
    </row>
    <row r="384" spans="2:65" s="1" customFormat="1" ht="16.5" customHeight="1">
      <c r="B384" s="33"/>
      <c r="C384" s="133" t="s">
        <v>984</v>
      </c>
      <c r="D384" s="133" t="s">
        <v>307</v>
      </c>
      <c r="E384" s="134" t="s">
        <v>3631</v>
      </c>
      <c r="F384" s="135" t="s">
        <v>7891</v>
      </c>
      <c r="G384" s="136" t="s">
        <v>5668</v>
      </c>
      <c r="H384" s="137">
        <v>1</v>
      </c>
      <c r="I384" s="138"/>
      <c r="J384" s="139">
        <f>ROUND(I384*H384,2)</f>
        <v>0</v>
      </c>
      <c r="K384" s="135" t="s">
        <v>721</v>
      </c>
      <c r="L384" s="33"/>
      <c r="M384" s="140" t="s">
        <v>42</v>
      </c>
      <c r="N384" s="141" t="s">
        <v>50</v>
      </c>
      <c r="P384" s="142">
        <f>O384*H384</f>
        <v>0</v>
      </c>
      <c r="Q384" s="142">
        <v>0</v>
      </c>
      <c r="R384" s="142">
        <f>Q384*H384</f>
        <v>0</v>
      </c>
      <c r="S384" s="142">
        <v>0</v>
      </c>
      <c r="T384" s="143">
        <f>S384*H384</f>
        <v>0</v>
      </c>
      <c r="AR384" s="144" t="s">
        <v>311</v>
      </c>
      <c r="AT384" s="144" t="s">
        <v>307</v>
      </c>
      <c r="AU384" s="144" t="s">
        <v>86</v>
      </c>
      <c r="AY384" s="18" t="s">
        <v>305</v>
      </c>
      <c r="BE384" s="145">
        <f>IF(N384="základní",J384,0)</f>
        <v>0</v>
      </c>
      <c r="BF384" s="145">
        <f>IF(N384="snížená",J384,0)</f>
        <v>0</v>
      </c>
      <c r="BG384" s="145">
        <f>IF(N384="zákl. přenesená",J384,0)</f>
        <v>0</v>
      </c>
      <c r="BH384" s="145">
        <f>IF(N384="sníž. přenesená",J384,0)</f>
        <v>0</v>
      </c>
      <c r="BI384" s="145">
        <f>IF(N384="nulová",J384,0)</f>
        <v>0</v>
      </c>
      <c r="BJ384" s="18" t="s">
        <v>86</v>
      </c>
      <c r="BK384" s="145">
        <f>ROUND(I384*H384,2)</f>
        <v>0</v>
      </c>
      <c r="BL384" s="18" t="s">
        <v>311</v>
      </c>
      <c r="BM384" s="144" t="s">
        <v>1593</v>
      </c>
    </row>
    <row r="385" spans="2:65" s="1" customFormat="1" ht="11.25">
      <c r="B385" s="33"/>
      <c r="D385" s="146" t="s">
        <v>313</v>
      </c>
      <c r="F385" s="147" t="s">
        <v>7891</v>
      </c>
      <c r="I385" s="148"/>
      <c r="L385" s="33"/>
      <c r="M385" s="149"/>
      <c r="T385" s="54"/>
      <c r="AT385" s="18" t="s">
        <v>313</v>
      </c>
      <c r="AU385" s="18" t="s">
        <v>86</v>
      </c>
    </row>
    <row r="386" spans="2:65" s="1" customFormat="1" ht="16.5" customHeight="1">
      <c r="B386" s="33"/>
      <c r="C386" s="133" t="s">
        <v>992</v>
      </c>
      <c r="D386" s="133" t="s">
        <v>307</v>
      </c>
      <c r="E386" s="134" t="s">
        <v>3637</v>
      </c>
      <c r="F386" s="135" t="s">
        <v>7892</v>
      </c>
      <c r="G386" s="136" t="s">
        <v>5668</v>
      </c>
      <c r="H386" s="137">
        <v>1</v>
      </c>
      <c r="I386" s="138"/>
      <c r="J386" s="139">
        <f>ROUND(I386*H386,2)</f>
        <v>0</v>
      </c>
      <c r="K386" s="135" t="s">
        <v>721</v>
      </c>
      <c r="L386" s="33"/>
      <c r="M386" s="140" t="s">
        <v>42</v>
      </c>
      <c r="N386" s="141" t="s">
        <v>50</v>
      </c>
      <c r="P386" s="142">
        <f>O386*H386</f>
        <v>0</v>
      </c>
      <c r="Q386" s="142">
        <v>0</v>
      </c>
      <c r="R386" s="142">
        <f>Q386*H386</f>
        <v>0</v>
      </c>
      <c r="S386" s="142">
        <v>0</v>
      </c>
      <c r="T386" s="143">
        <f>S386*H386</f>
        <v>0</v>
      </c>
      <c r="AR386" s="144" t="s">
        <v>311</v>
      </c>
      <c r="AT386" s="144" t="s">
        <v>307</v>
      </c>
      <c r="AU386" s="144" t="s">
        <v>86</v>
      </c>
      <c r="AY386" s="18" t="s">
        <v>305</v>
      </c>
      <c r="BE386" s="145">
        <f>IF(N386="základní",J386,0)</f>
        <v>0</v>
      </c>
      <c r="BF386" s="145">
        <f>IF(N386="snížená",J386,0)</f>
        <v>0</v>
      </c>
      <c r="BG386" s="145">
        <f>IF(N386="zákl. přenesená",J386,0)</f>
        <v>0</v>
      </c>
      <c r="BH386" s="145">
        <f>IF(N386="sníž. přenesená",J386,0)</f>
        <v>0</v>
      </c>
      <c r="BI386" s="145">
        <f>IF(N386="nulová",J386,0)</f>
        <v>0</v>
      </c>
      <c r="BJ386" s="18" t="s">
        <v>86</v>
      </c>
      <c r="BK386" s="145">
        <f>ROUND(I386*H386,2)</f>
        <v>0</v>
      </c>
      <c r="BL386" s="18" t="s">
        <v>311</v>
      </c>
      <c r="BM386" s="144" t="s">
        <v>1602</v>
      </c>
    </row>
    <row r="387" spans="2:65" s="1" customFormat="1" ht="11.25">
      <c r="B387" s="33"/>
      <c r="D387" s="146" t="s">
        <v>313</v>
      </c>
      <c r="F387" s="147" t="s">
        <v>7892</v>
      </c>
      <c r="I387" s="148"/>
      <c r="L387" s="33"/>
      <c r="M387" s="149"/>
      <c r="T387" s="54"/>
      <c r="AT387" s="18" t="s">
        <v>313</v>
      </c>
      <c r="AU387" s="18" t="s">
        <v>86</v>
      </c>
    </row>
    <row r="388" spans="2:65" s="1" customFormat="1" ht="16.5" customHeight="1">
      <c r="B388" s="33"/>
      <c r="C388" s="133" t="s">
        <v>1000</v>
      </c>
      <c r="D388" s="133" t="s">
        <v>307</v>
      </c>
      <c r="E388" s="134" t="s">
        <v>3643</v>
      </c>
      <c r="F388" s="135" t="s">
        <v>7893</v>
      </c>
      <c r="G388" s="136" t="s">
        <v>5668</v>
      </c>
      <c r="H388" s="137">
        <v>1</v>
      </c>
      <c r="I388" s="138"/>
      <c r="J388" s="139">
        <f>ROUND(I388*H388,2)</f>
        <v>0</v>
      </c>
      <c r="K388" s="135" t="s">
        <v>721</v>
      </c>
      <c r="L388" s="33"/>
      <c r="M388" s="140" t="s">
        <v>42</v>
      </c>
      <c r="N388" s="141" t="s">
        <v>50</v>
      </c>
      <c r="P388" s="142">
        <f>O388*H388</f>
        <v>0</v>
      </c>
      <c r="Q388" s="142">
        <v>0</v>
      </c>
      <c r="R388" s="142">
        <f>Q388*H388</f>
        <v>0</v>
      </c>
      <c r="S388" s="142">
        <v>0</v>
      </c>
      <c r="T388" s="143">
        <f>S388*H388</f>
        <v>0</v>
      </c>
      <c r="AR388" s="144" t="s">
        <v>311</v>
      </c>
      <c r="AT388" s="144" t="s">
        <v>307</v>
      </c>
      <c r="AU388" s="144" t="s">
        <v>86</v>
      </c>
      <c r="AY388" s="18" t="s">
        <v>305</v>
      </c>
      <c r="BE388" s="145">
        <f>IF(N388="základní",J388,0)</f>
        <v>0</v>
      </c>
      <c r="BF388" s="145">
        <f>IF(N388="snížená",J388,0)</f>
        <v>0</v>
      </c>
      <c r="BG388" s="145">
        <f>IF(N388="zákl. přenesená",J388,0)</f>
        <v>0</v>
      </c>
      <c r="BH388" s="145">
        <f>IF(N388="sníž. přenesená",J388,0)</f>
        <v>0</v>
      </c>
      <c r="BI388" s="145">
        <f>IF(N388="nulová",J388,0)</f>
        <v>0</v>
      </c>
      <c r="BJ388" s="18" t="s">
        <v>86</v>
      </c>
      <c r="BK388" s="145">
        <f>ROUND(I388*H388,2)</f>
        <v>0</v>
      </c>
      <c r="BL388" s="18" t="s">
        <v>311</v>
      </c>
      <c r="BM388" s="144" t="s">
        <v>1612</v>
      </c>
    </row>
    <row r="389" spans="2:65" s="1" customFormat="1" ht="11.25">
      <c r="B389" s="33"/>
      <c r="D389" s="146" t="s">
        <v>313</v>
      </c>
      <c r="F389" s="147" t="s">
        <v>7893</v>
      </c>
      <c r="I389" s="148"/>
      <c r="L389" s="33"/>
      <c r="M389" s="149"/>
      <c r="T389" s="54"/>
      <c r="AT389" s="18" t="s">
        <v>313</v>
      </c>
      <c r="AU389" s="18" t="s">
        <v>86</v>
      </c>
    </row>
    <row r="390" spans="2:65" s="1" customFormat="1" ht="16.5" customHeight="1">
      <c r="B390" s="33"/>
      <c r="C390" s="133" t="s">
        <v>1008</v>
      </c>
      <c r="D390" s="133" t="s">
        <v>307</v>
      </c>
      <c r="E390" s="134" t="s">
        <v>3649</v>
      </c>
      <c r="F390" s="135" t="s">
        <v>7894</v>
      </c>
      <c r="G390" s="136" t="s">
        <v>5668</v>
      </c>
      <c r="H390" s="137">
        <v>1</v>
      </c>
      <c r="I390" s="138"/>
      <c r="J390" s="139">
        <f>ROUND(I390*H390,2)</f>
        <v>0</v>
      </c>
      <c r="K390" s="135" t="s">
        <v>721</v>
      </c>
      <c r="L390" s="33"/>
      <c r="M390" s="140" t="s">
        <v>42</v>
      </c>
      <c r="N390" s="141" t="s">
        <v>50</v>
      </c>
      <c r="P390" s="142">
        <f>O390*H390</f>
        <v>0</v>
      </c>
      <c r="Q390" s="142">
        <v>0</v>
      </c>
      <c r="R390" s="142">
        <f>Q390*H390</f>
        <v>0</v>
      </c>
      <c r="S390" s="142">
        <v>0</v>
      </c>
      <c r="T390" s="143">
        <f>S390*H390</f>
        <v>0</v>
      </c>
      <c r="AR390" s="144" t="s">
        <v>311</v>
      </c>
      <c r="AT390" s="144" t="s">
        <v>307</v>
      </c>
      <c r="AU390" s="144" t="s">
        <v>86</v>
      </c>
      <c r="AY390" s="18" t="s">
        <v>305</v>
      </c>
      <c r="BE390" s="145">
        <f>IF(N390="základní",J390,0)</f>
        <v>0</v>
      </c>
      <c r="BF390" s="145">
        <f>IF(N390="snížená",J390,0)</f>
        <v>0</v>
      </c>
      <c r="BG390" s="145">
        <f>IF(N390="zákl. přenesená",J390,0)</f>
        <v>0</v>
      </c>
      <c r="BH390" s="145">
        <f>IF(N390="sníž. přenesená",J390,0)</f>
        <v>0</v>
      </c>
      <c r="BI390" s="145">
        <f>IF(N390="nulová",J390,0)</f>
        <v>0</v>
      </c>
      <c r="BJ390" s="18" t="s">
        <v>86</v>
      </c>
      <c r="BK390" s="145">
        <f>ROUND(I390*H390,2)</f>
        <v>0</v>
      </c>
      <c r="BL390" s="18" t="s">
        <v>311</v>
      </c>
      <c r="BM390" s="144" t="s">
        <v>1634</v>
      </c>
    </row>
    <row r="391" spans="2:65" s="1" customFormat="1" ht="11.25">
      <c r="B391" s="33"/>
      <c r="D391" s="146" t="s">
        <v>313</v>
      </c>
      <c r="F391" s="147" t="s">
        <v>7894</v>
      </c>
      <c r="I391" s="148"/>
      <c r="L391" s="33"/>
      <c r="M391" s="149"/>
      <c r="T391" s="54"/>
      <c r="AT391" s="18" t="s">
        <v>313</v>
      </c>
      <c r="AU391" s="18" t="s">
        <v>86</v>
      </c>
    </row>
    <row r="392" spans="2:65" s="1" customFormat="1" ht="16.5" customHeight="1">
      <c r="B392" s="33"/>
      <c r="C392" s="133" t="s">
        <v>1016</v>
      </c>
      <c r="D392" s="133" t="s">
        <v>307</v>
      </c>
      <c r="E392" s="134" t="s">
        <v>3657</v>
      </c>
      <c r="F392" s="135" t="s">
        <v>7895</v>
      </c>
      <c r="G392" s="136" t="s">
        <v>5668</v>
      </c>
      <c r="H392" s="137">
        <v>1</v>
      </c>
      <c r="I392" s="138"/>
      <c r="J392" s="139">
        <f>ROUND(I392*H392,2)</f>
        <v>0</v>
      </c>
      <c r="K392" s="135" t="s">
        <v>721</v>
      </c>
      <c r="L392" s="33"/>
      <c r="M392" s="140" t="s">
        <v>42</v>
      </c>
      <c r="N392" s="141" t="s">
        <v>50</v>
      </c>
      <c r="P392" s="142">
        <f>O392*H392</f>
        <v>0</v>
      </c>
      <c r="Q392" s="142">
        <v>0</v>
      </c>
      <c r="R392" s="142">
        <f>Q392*H392</f>
        <v>0</v>
      </c>
      <c r="S392" s="142">
        <v>0</v>
      </c>
      <c r="T392" s="143">
        <f>S392*H392</f>
        <v>0</v>
      </c>
      <c r="AR392" s="144" t="s">
        <v>311</v>
      </c>
      <c r="AT392" s="144" t="s">
        <v>307</v>
      </c>
      <c r="AU392" s="144" t="s">
        <v>86</v>
      </c>
      <c r="AY392" s="18" t="s">
        <v>305</v>
      </c>
      <c r="BE392" s="145">
        <f>IF(N392="základní",J392,0)</f>
        <v>0</v>
      </c>
      <c r="BF392" s="145">
        <f>IF(N392="snížená",J392,0)</f>
        <v>0</v>
      </c>
      <c r="BG392" s="145">
        <f>IF(N392="zákl. přenesená",J392,0)</f>
        <v>0</v>
      </c>
      <c r="BH392" s="145">
        <f>IF(N392="sníž. přenesená",J392,0)</f>
        <v>0</v>
      </c>
      <c r="BI392" s="145">
        <f>IF(N392="nulová",J392,0)</f>
        <v>0</v>
      </c>
      <c r="BJ392" s="18" t="s">
        <v>86</v>
      </c>
      <c r="BK392" s="145">
        <f>ROUND(I392*H392,2)</f>
        <v>0</v>
      </c>
      <c r="BL392" s="18" t="s">
        <v>311</v>
      </c>
      <c r="BM392" s="144" t="s">
        <v>1649</v>
      </c>
    </row>
    <row r="393" spans="2:65" s="1" customFormat="1" ht="11.25">
      <c r="B393" s="33"/>
      <c r="D393" s="146" t="s">
        <v>313</v>
      </c>
      <c r="F393" s="147" t="s">
        <v>7895</v>
      </c>
      <c r="I393" s="148"/>
      <c r="L393" s="33"/>
      <c r="M393" s="149"/>
      <c r="T393" s="54"/>
      <c r="AT393" s="18" t="s">
        <v>313</v>
      </c>
      <c r="AU393" s="18" t="s">
        <v>86</v>
      </c>
    </row>
    <row r="394" spans="2:65" s="1" customFormat="1" ht="16.5" customHeight="1">
      <c r="B394" s="33"/>
      <c r="C394" s="133" t="s">
        <v>1022</v>
      </c>
      <c r="D394" s="133" t="s">
        <v>307</v>
      </c>
      <c r="E394" s="134" t="s">
        <v>3665</v>
      </c>
      <c r="F394" s="135" t="s">
        <v>7896</v>
      </c>
      <c r="G394" s="136" t="s">
        <v>5668</v>
      </c>
      <c r="H394" s="137">
        <v>1</v>
      </c>
      <c r="I394" s="138"/>
      <c r="J394" s="139">
        <f>ROUND(I394*H394,2)</f>
        <v>0</v>
      </c>
      <c r="K394" s="135" t="s">
        <v>721</v>
      </c>
      <c r="L394" s="33"/>
      <c r="M394" s="140" t="s">
        <v>42</v>
      </c>
      <c r="N394" s="141" t="s">
        <v>50</v>
      </c>
      <c r="P394" s="142">
        <f>O394*H394</f>
        <v>0</v>
      </c>
      <c r="Q394" s="142">
        <v>0</v>
      </c>
      <c r="R394" s="142">
        <f>Q394*H394</f>
        <v>0</v>
      </c>
      <c r="S394" s="142">
        <v>0</v>
      </c>
      <c r="T394" s="143">
        <f>S394*H394</f>
        <v>0</v>
      </c>
      <c r="AR394" s="144" t="s">
        <v>311</v>
      </c>
      <c r="AT394" s="144" t="s">
        <v>307</v>
      </c>
      <c r="AU394" s="144" t="s">
        <v>86</v>
      </c>
      <c r="AY394" s="18" t="s">
        <v>305</v>
      </c>
      <c r="BE394" s="145">
        <f>IF(N394="základní",J394,0)</f>
        <v>0</v>
      </c>
      <c r="BF394" s="145">
        <f>IF(N394="snížená",J394,0)</f>
        <v>0</v>
      </c>
      <c r="BG394" s="145">
        <f>IF(N394="zákl. přenesená",J394,0)</f>
        <v>0</v>
      </c>
      <c r="BH394" s="145">
        <f>IF(N394="sníž. přenesená",J394,0)</f>
        <v>0</v>
      </c>
      <c r="BI394" s="145">
        <f>IF(N394="nulová",J394,0)</f>
        <v>0</v>
      </c>
      <c r="BJ394" s="18" t="s">
        <v>86</v>
      </c>
      <c r="BK394" s="145">
        <f>ROUND(I394*H394,2)</f>
        <v>0</v>
      </c>
      <c r="BL394" s="18" t="s">
        <v>311</v>
      </c>
      <c r="BM394" s="144" t="s">
        <v>1663</v>
      </c>
    </row>
    <row r="395" spans="2:65" s="1" customFormat="1" ht="11.25">
      <c r="B395" s="33"/>
      <c r="D395" s="146" t="s">
        <v>313</v>
      </c>
      <c r="F395" s="147" t="s">
        <v>7896</v>
      </c>
      <c r="I395" s="148"/>
      <c r="L395" s="33"/>
      <c r="M395" s="149"/>
      <c r="T395" s="54"/>
      <c r="AT395" s="18" t="s">
        <v>313</v>
      </c>
      <c r="AU395" s="18" t="s">
        <v>86</v>
      </c>
    </row>
    <row r="396" spans="2:65" s="1" customFormat="1" ht="21.75" customHeight="1">
      <c r="B396" s="33"/>
      <c r="C396" s="133" t="s">
        <v>1030</v>
      </c>
      <c r="D396" s="133" t="s">
        <v>307</v>
      </c>
      <c r="E396" s="134" t="s">
        <v>3671</v>
      </c>
      <c r="F396" s="135" t="s">
        <v>7897</v>
      </c>
      <c r="G396" s="136" t="s">
        <v>5668</v>
      </c>
      <c r="H396" s="137">
        <v>1</v>
      </c>
      <c r="I396" s="138"/>
      <c r="J396" s="139">
        <f>ROUND(I396*H396,2)</f>
        <v>0</v>
      </c>
      <c r="K396" s="135" t="s">
        <v>721</v>
      </c>
      <c r="L396" s="33"/>
      <c r="M396" s="140" t="s">
        <v>42</v>
      </c>
      <c r="N396" s="141" t="s">
        <v>50</v>
      </c>
      <c r="P396" s="142">
        <f>O396*H396</f>
        <v>0</v>
      </c>
      <c r="Q396" s="142">
        <v>0</v>
      </c>
      <c r="R396" s="142">
        <f>Q396*H396</f>
        <v>0</v>
      </c>
      <c r="S396" s="142">
        <v>0</v>
      </c>
      <c r="T396" s="143">
        <f>S396*H396</f>
        <v>0</v>
      </c>
      <c r="AR396" s="144" t="s">
        <v>311</v>
      </c>
      <c r="AT396" s="144" t="s">
        <v>307</v>
      </c>
      <c r="AU396" s="144" t="s">
        <v>86</v>
      </c>
      <c r="AY396" s="18" t="s">
        <v>305</v>
      </c>
      <c r="BE396" s="145">
        <f>IF(N396="základní",J396,0)</f>
        <v>0</v>
      </c>
      <c r="BF396" s="145">
        <f>IF(N396="snížená",J396,0)</f>
        <v>0</v>
      </c>
      <c r="BG396" s="145">
        <f>IF(N396="zákl. přenesená",J396,0)</f>
        <v>0</v>
      </c>
      <c r="BH396" s="145">
        <f>IF(N396="sníž. přenesená",J396,0)</f>
        <v>0</v>
      </c>
      <c r="BI396" s="145">
        <f>IF(N396="nulová",J396,0)</f>
        <v>0</v>
      </c>
      <c r="BJ396" s="18" t="s">
        <v>86</v>
      </c>
      <c r="BK396" s="145">
        <f>ROUND(I396*H396,2)</f>
        <v>0</v>
      </c>
      <c r="BL396" s="18" t="s">
        <v>311</v>
      </c>
      <c r="BM396" s="144" t="s">
        <v>1677</v>
      </c>
    </row>
    <row r="397" spans="2:65" s="1" customFormat="1" ht="11.25">
      <c r="B397" s="33"/>
      <c r="D397" s="146" t="s">
        <v>313</v>
      </c>
      <c r="F397" s="147" t="s">
        <v>7897</v>
      </c>
      <c r="I397" s="148"/>
      <c r="L397" s="33"/>
      <c r="M397" s="194"/>
      <c r="N397" s="195"/>
      <c r="O397" s="195"/>
      <c r="P397" s="195"/>
      <c r="Q397" s="195"/>
      <c r="R397" s="195"/>
      <c r="S397" s="195"/>
      <c r="T397" s="196"/>
      <c r="AT397" s="18" t="s">
        <v>313</v>
      </c>
      <c r="AU397" s="18" t="s">
        <v>86</v>
      </c>
    </row>
    <row r="398" spans="2:65" s="1" customFormat="1" ht="6.95" customHeight="1">
      <c r="B398" s="42"/>
      <c r="C398" s="43"/>
      <c r="D398" s="43"/>
      <c r="E398" s="43"/>
      <c r="F398" s="43"/>
      <c r="G398" s="43"/>
      <c r="H398" s="43"/>
      <c r="I398" s="43"/>
      <c r="J398" s="43"/>
      <c r="K398" s="43"/>
      <c r="L398" s="33"/>
    </row>
  </sheetData>
  <sheetProtection algorithmName="SHA-512" hashValue="P8ZLtkMUHUYG4Q03yH/gJ9EQaUxcz2OWdlV5w82WceLv1F3EHiTW8feWnGFeBC42b1SCGz4K4cPa0tzyY+rxAA==" saltValue="dAxbnoFe2p7v81gJQX3hEzsy+Pjq0oYTYSXnpSYMwWC33x1lmdjQL7vf32Lhy07faB8WQxyLeGYMFKCozWGKIw==" spinCount="100000" sheet="1" objects="1" scenarios="1" formatColumns="0" formatRows="0" autoFilter="0"/>
  <autoFilter ref="C116:K397" xr:uid="{00000000-0009-0000-0000-000008000000}"/>
  <mergeCells count="15">
    <mergeCell ref="E103:H103"/>
    <mergeCell ref="E107:H107"/>
    <mergeCell ref="E105:H105"/>
    <mergeCell ref="E109:H109"/>
    <mergeCell ref="L2:V2"/>
    <mergeCell ref="E31:H31"/>
    <mergeCell ref="E52:H52"/>
    <mergeCell ref="E56:H56"/>
    <mergeCell ref="E54:H54"/>
    <mergeCell ref="E58:H58"/>
    <mergeCell ref="E7:H7"/>
    <mergeCell ref="E11:H11"/>
    <mergeCell ref="E9:H9"/>
    <mergeCell ref="E13:H13"/>
    <mergeCell ref="E22:H22"/>
  </mergeCells>
  <pageMargins left="0.39374999999999999" right="0.39374999999999999" top="0.39374999999999999" bottom="0.39374999999999999" header="0" footer="0"/>
  <pageSetup paperSize="9" scale="76" fitToHeight="100" orientation="portrait" blackAndWhite="1" r:id="rId1"/>
  <headerFooter>
    <oddFooter>&amp;CStrana &amp;P z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33</vt:i4>
      </vt:variant>
      <vt:variant>
        <vt:lpstr>Pojmenované oblasti</vt:lpstr>
      </vt:variant>
      <vt:variant>
        <vt:i4>65</vt:i4>
      </vt:variant>
    </vt:vector>
  </HeadingPairs>
  <TitlesOfParts>
    <vt:vector size="98" baseType="lpstr">
      <vt:lpstr>Rekapitulace stavby</vt:lpstr>
      <vt:lpstr>ASR - Architektonicko sta...</vt:lpstr>
      <vt:lpstr>SKR - Stavebně konstrukčn...</vt:lpstr>
      <vt:lpstr>ZTI - Zdravotně technické...</vt:lpstr>
      <vt:lpstr>ESP - Silnoproudá elektro...</vt:lpstr>
      <vt:lpstr>ELK - Slaboproudá elektro...</vt:lpstr>
      <vt:lpstr>VYT - Vytápění</vt:lpstr>
      <vt:lpstr>VZT - Vzduchotechnika</vt:lpstr>
      <vt:lpstr>MaR - Měření a regulace</vt:lpstr>
      <vt:lpstr>SO 101 - Příprava území</vt:lpstr>
      <vt:lpstr>SO 111 - Hrubé terénní úp...</vt:lpstr>
      <vt:lpstr>SO 121 - Zajištění staveb...</vt:lpstr>
      <vt:lpstr>01 - Sklad odpadu</vt:lpstr>
      <vt:lpstr>02 - Zídky kolem zahrady</vt:lpstr>
      <vt:lpstr>03 - Kašna</vt:lpstr>
      <vt:lpstr>SO 151 - Sadové úpravy</vt:lpstr>
      <vt:lpstr>SO 161 - Výtahy</vt:lpstr>
      <vt:lpstr>SO 211 - Komunikace, chod...</vt:lpstr>
      <vt:lpstr>SO 311 - Vodovodní přípojka</vt:lpstr>
      <vt:lpstr>SO 421 - Přípojka splaško...</vt:lpstr>
      <vt:lpstr>SO 431 - Přeložka sběrače...</vt:lpstr>
      <vt:lpstr>SO 441 - Areálová  dešťov...</vt:lpstr>
      <vt:lpstr>SO 521 - Přeložka plynovo...</vt:lpstr>
      <vt:lpstr>SO 611 - Zdroj tepla a oh...</vt:lpstr>
      <vt:lpstr>01 - Silnoproudá elektrot...</vt:lpstr>
      <vt:lpstr>02 - Ostatní - vedlejší r...</vt:lpstr>
      <vt:lpstr>03 - Zemní a pomocné stav...</vt:lpstr>
      <vt:lpstr>SO 761 - Rozvod veřejného...</vt:lpstr>
      <vt:lpstr>SO 771 - Rozvod venkovníh...</vt:lpstr>
      <vt:lpstr>SO 931 - Odlučovač tuku</vt:lpstr>
      <vt:lpstr>VRN - Vedlejší rozpočtové...</vt:lpstr>
      <vt:lpstr>Seznam figur</vt:lpstr>
      <vt:lpstr>Pokyny pro vyplnění</vt:lpstr>
      <vt:lpstr>'01 - Silnoproudá elektrot...'!Názvy_tisku</vt:lpstr>
      <vt:lpstr>'01 - Sklad odpadu'!Názvy_tisku</vt:lpstr>
      <vt:lpstr>'02 - Ostatní - vedlejší r...'!Názvy_tisku</vt:lpstr>
      <vt:lpstr>'02 - Zídky kolem zahrady'!Názvy_tisku</vt:lpstr>
      <vt:lpstr>'03 - Kašna'!Názvy_tisku</vt:lpstr>
      <vt:lpstr>'03 - Zemní a pomocné stav...'!Názvy_tisku</vt:lpstr>
      <vt:lpstr>'ASR - Architektonicko sta...'!Názvy_tisku</vt:lpstr>
      <vt:lpstr>'ELK - Slaboproudá elektro...'!Názvy_tisku</vt:lpstr>
      <vt:lpstr>'ESP - Silnoproudá elektro...'!Názvy_tisku</vt:lpstr>
      <vt:lpstr>'MaR - Měření a regulace'!Názvy_tisku</vt:lpstr>
      <vt:lpstr>'Rekapitulace stavby'!Názvy_tisku</vt:lpstr>
      <vt:lpstr>'Seznam figur'!Názvy_tisku</vt:lpstr>
      <vt:lpstr>'SKR - Stavebně konstrukčn...'!Názvy_tisku</vt:lpstr>
      <vt:lpstr>'SO 101 - Příprava území'!Názvy_tisku</vt:lpstr>
      <vt:lpstr>'SO 111 - Hrubé terénní úp...'!Názvy_tisku</vt:lpstr>
      <vt:lpstr>'SO 121 - Zajištění staveb...'!Názvy_tisku</vt:lpstr>
      <vt:lpstr>'SO 151 - Sadové úpravy'!Názvy_tisku</vt:lpstr>
      <vt:lpstr>'SO 161 - Výtahy'!Názvy_tisku</vt:lpstr>
      <vt:lpstr>'SO 211 - Komunikace, chod...'!Názvy_tisku</vt:lpstr>
      <vt:lpstr>'SO 311 - Vodovodní přípojka'!Názvy_tisku</vt:lpstr>
      <vt:lpstr>'SO 421 - Přípojka splaško...'!Názvy_tisku</vt:lpstr>
      <vt:lpstr>'SO 431 - Přeložka sběrače...'!Názvy_tisku</vt:lpstr>
      <vt:lpstr>'SO 441 - Areálová  dešťov...'!Názvy_tisku</vt:lpstr>
      <vt:lpstr>'SO 521 - Přeložka plynovo...'!Názvy_tisku</vt:lpstr>
      <vt:lpstr>'SO 611 - Zdroj tepla a oh...'!Názvy_tisku</vt:lpstr>
      <vt:lpstr>'SO 761 - Rozvod veřejného...'!Názvy_tisku</vt:lpstr>
      <vt:lpstr>'SO 771 - Rozvod venkovníh...'!Názvy_tisku</vt:lpstr>
      <vt:lpstr>'SO 931 - Odlučovač tuku'!Názvy_tisku</vt:lpstr>
      <vt:lpstr>'VRN - Vedlejší rozpočtové...'!Názvy_tisku</vt:lpstr>
      <vt:lpstr>'VYT - Vytápění'!Názvy_tisku</vt:lpstr>
      <vt:lpstr>'VZT - Vzduchotechnika'!Názvy_tisku</vt:lpstr>
      <vt:lpstr>'ZTI - Zdravotně technické...'!Názvy_tisku</vt:lpstr>
      <vt:lpstr>'01 - Silnoproudá elektrot...'!Oblast_tisku</vt:lpstr>
      <vt:lpstr>'01 - Sklad odpadu'!Oblast_tisku</vt:lpstr>
      <vt:lpstr>'02 - Ostatní - vedlejší r...'!Oblast_tisku</vt:lpstr>
      <vt:lpstr>'02 - Zídky kolem zahrady'!Oblast_tisku</vt:lpstr>
      <vt:lpstr>'03 - Kašna'!Oblast_tisku</vt:lpstr>
      <vt:lpstr>'03 - Zemní a pomocné stav...'!Oblast_tisku</vt:lpstr>
      <vt:lpstr>'ASR - Architektonicko sta...'!Oblast_tisku</vt:lpstr>
      <vt:lpstr>'ELK - Slaboproudá elektro...'!Oblast_tisku</vt:lpstr>
      <vt:lpstr>'ESP - Silnoproudá elektro...'!Oblast_tisku</vt:lpstr>
      <vt:lpstr>'MaR - Měření a regulace'!Oblast_tisku</vt:lpstr>
      <vt:lpstr>'Pokyny pro vyplnění'!Oblast_tisku</vt:lpstr>
      <vt:lpstr>'Rekapitulace stavby'!Oblast_tisku</vt:lpstr>
      <vt:lpstr>'Seznam figur'!Oblast_tisku</vt:lpstr>
      <vt:lpstr>'SKR - Stavebně konstrukčn...'!Oblast_tisku</vt:lpstr>
      <vt:lpstr>'SO 101 - Příprava území'!Oblast_tisku</vt:lpstr>
      <vt:lpstr>'SO 111 - Hrubé terénní úp...'!Oblast_tisku</vt:lpstr>
      <vt:lpstr>'SO 121 - Zajištění staveb...'!Oblast_tisku</vt:lpstr>
      <vt:lpstr>'SO 151 - Sadové úpravy'!Oblast_tisku</vt:lpstr>
      <vt:lpstr>'SO 161 - Výtahy'!Oblast_tisku</vt:lpstr>
      <vt:lpstr>'SO 211 - Komunikace, chod...'!Oblast_tisku</vt:lpstr>
      <vt:lpstr>'SO 311 - Vodovodní přípojka'!Oblast_tisku</vt:lpstr>
      <vt:lpstr>'SO 421 - Přípojka splaško...'!Oblast_tisku</vt:lpstr>
      <vt:lpstr>'SO 431 - Přeložka sběrače...'!Oblast_tisku</vt:lpstr>
      <vt:lpstr>'SO 441 - Areálová  dešťov...'!Oblast_tisku</vt:lpstr>
      <vt:lpstr>'SO 521 - Přeložka plynovo...'!Oblast_tisku</vt:lpstr>
      <vt:lpstr>'SO 611 - Zdroj tepla a oh...'!Oblast_tisku</vt:lpstr>
      <vt:lpstr>'SO 761 - Rozvod veřejného...'!Oblast_tisku</vt:lpstr>
      <vt:lpstr>'SO 771 - Rozvod venkovníh...'!Oblast_tisku</vt:lpstr>
      <vt:lpstr>'SO 931 - Odlučovač tuku'!Oblast_tisku</vt:lpstr>
      <vt:lpstr>'VRN - Vedlejší rozpočtové...'!Oblast_tisku</vt:lpstr>
      <vt:lpstr>'VYT - Vytápění'!Oblast_tisku</vt:lpstr>
      <vt:lpstr>'VZT - Vzduchotechnika'!Oblast_tisku</vt:lpstr>
      <vt:lpstr>'ZTI - Zdravotně technické...'!Oblast_tisku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Štefan Sivák</dc:creator>
  <cp:lastModifiedBy>Štefan Sivák</cp:lastModifiedBy>
  <cp:lastPrinted>2025-01-20T11:11:46Z</cp:lastPrinted>
  <dcterms:created xsi:type="dcterms:W3CDTF">2025-01-20T11:02:09Z</dcterms:created>
  <dcterms:modified xsi:type="dcterms:W3CDTF">2025-01-20T11:11:51Z</dcterms:modified>
</cp:coreProperties>
</file>